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ster &amp; Tables" sheetId="1" r:id="rId4"/>
    <sheet state="visible" name="INVENTORY" sheetId="2" r:id="rId5"/>
    <sheet state="visible" name="DEAL LOG" sheetId="3" r:id="rId6"/>
    <sheet state="visible" name="MAIL TRACKING" sheetId="4" r:id="rId7"/>
    <sheet state="visible" name="SLSPERSON WASHOUT" sheetId="5" r:id="rId8"/>
    <sheet state="visible" name="RECAP" sheetId="6" r:id="rId9"/>
    <sheet state="visible" name="REG $ FORM" sheetId="7" r:id="rId10"/>
    <sheet state="visible" name="PLATE LOG" sheetId="8" r:id="rId11"/>
    <sheet state="hidden" name="Washout" sheetId="9" r:id="rId12"/>
    <sheet state="hidden" name="Pay Calc." sheetId="10" r:id="rId13"/>
    <sheet state="hidden" name="Sale Rollup" sheetId="11" r:id="rId14"/>
    <sheet state="hidden" name="Day 2" sheetId="12" r:id="rId15"/>
    <sheet state="hidden" name="Day 3" sheetId="13" r:id="rId16"/>
    <sheet state="hidden" name="Day 4" sheetId="14" r:id="rId17"/>
    <sheet state="hidden" name="Day 6" sheetId="15" r:id="rId18"/>
    <sheet state="hidden" name="Day 7" sheetId="16" r:id="rId19"/>
    <sheet state="hidden" name="Day 8" sheetId="17" r:id="rId20"/>
    <sheet state="hidden" name="Day 5" sheetId="18" r:id="rId21"/>
    <sheet state="hidden" name="Day 9" sheetId="19" r:id="rId22"/>
    <sheet state="hidden" name="Day 10" sheetId="20" r:id="rId23"/>
    <sheet state="hidden" name="Day 11" sheetId="21" r:id="rId24"/>
    <sheet state="hidden" name="Day 12" sheetId="22" r:id="rId25"/>
    <sheet state="hidden" name="Performance" sheetId="23" r:id="rId26"/>
    <sheet state="hidden" name="Zip Code" sheetId="24" r:id="rId27"/>
    <sheet state="hidden" name="Commission" sheetId="25" r:id="rId28"/>
    <sheet state="hidden" name="Zip Chart" sheetId="26" r:id="rId29"/>
    <sheet state="hidden" name="Data" sheetId="27" r:id="rId30"/>
    <sheet state="hidden" name="FIX" sheetId="28" r:id="rId31"/>
    <sheet state="hidden" name="Chargebacks" sheetId="29" r:id="rId32"/>
    <sheet state="hidden" name="Sheet7" sheetId="30" r:id="rId33"/>
    <sheet state="hidden" name="Sheet8" sheetId="31" r:id="rId34"/>
  </sheets>
  <definedNames>
    <definedName name="Lenders">'Roster &amp; Tables'!$I$2:$I$24</definedName>
    <definedName name="SalesRoster">'Roster &amp; Tables'!$C$2:$C$24</definedName>
    <definedName name="Makes">'Roster &amp; Tables'!$L$2:$L$50</definedName>
    <definedName name="Type">'Roster &amp; Tables'!$M$2:$M$8</definedName>
    <definedName name="Percent">'Roster &amp; Tables'!$K$2:$K$21</definedName>
    <definedName name="DriveTrain">'Roster &amp; Tables'!$N$2:$N$6</definedName>
    <definedName hidden="1" localSheetId="2" name="_xlnm._FilterDatabase">'DEAL LOG'!$C$8:$AP$182</definedName>
  </definedNames>
  <calcPr/>
</workbook>
</file>

<file path=xl/sharedStrings.xml><?xml version="1.0" encoding="utf-8"?>
<sst xmlns="http://schemas.openxmlformats.org/spreadsheetml/2006/main" count="23285" uniqueCount="8749">
  <si>
    <t>Sales People</t>
  </si>
  <si>
    <t>Phone</t>
  </si>
  <si>
    <t>Confirmed?</t>
  </si>
  <si>
    <t>Setup</t>
  </si>
  <si>
    <t>According To Who</t>
  </si>
  <si>
    <t xml:space="preserve"> </t>
  </si>
  <si>
    <t>Lenders</t>
  </si>
  <si>
    <t>Percentage</t>
  </si>
  <si>
    <t>Makes</t>
  </si>
  <si>
    <t>Type</t>
  </si>
  <si>
    <t>DriveTrain</t>
  </si>
  <si>
    <t>Dealership Passwords</t>
  </si>
  <si>
    <t>NATE HARDING</t>
  </si>
  <si>
    <t>Y</t>
  </si>
  <si>
    <t>5th/3rd</t>
  </si>
  <si>
    <t>Buick</t>
  </si>
  <si>
    <t>Sedan</t>
  </si>
  <si>
    <t>FWD</t>
  </si>
  <si>
    <t>User Name</t>
  </si>
  <si>
    <t>Password</t>
  </si>
  <si>
    <t>Email</t>
  </si>
  <si>
    <t>Challenge Questions</t>
  </si>
  <si>
    <t>IRELAND COMBS</t>
  </si>
  <si>
    <t>Chase</t>
  </si>
  <si>
    <t>Cadillac</t>
  </si>
  <si>
    <t>SUV</t>
  </si>
  <si>
    <t>RWD</t>
  </si>
  <si>
    <t>ROUTEONE</t>
  </si>
  <si>
    <t>NATELAMBRECQUE123</t>
  </si>
  <si>
    <t>Routeone123</t>
  </si>
  <si>
    <t>nate@justdriveevents.com</t>
  </si>
  <si>
    <t>TREVON HALL</t>
  </si>
  <si>
    <t>GM Fin Ret</t>
  </si>
  <si>
    <t>Chevy</t>
  </si>
  <si>
    <t>Truck</t>
  </si>
  <si>
    <t>AWD</t>
  </si>
  <si>
    <t>DEALER CONNECT</t>
  </si>
  <si>
    <t>CHRIS MARTIN</t>
  </si>
  <si>
    <t>GM Fin LS</t>
  </si>
  <si>
    <t>Chrysler</t>
  </si>
  <si>
    <t>Coupe</t>
  </si>
  <si>
    <t>4x4</t>
  </si>
  <si>
    <t xml:space="preserve">COX AUTO </t>
  </si>
  <si>
    <t>Jurso686</t>
  </si>
  <si>
    <t>Blauto1200@$$</t>
  </si>
  <si>
    <t>NICK WILEY</t>
  </si>
  <si>
    <t>KeyBank N.A.</t>
  </si>
  <si>
    <t>Dodge</t>
  </si>
  <si>
    <t>Hatch</t>
  </si>
  <si>
    <t>4x2</t>
  </si>
  <si>
    <t>DL VINS</t>
  </si>
  <si>
    <t>Jurso02</t>
  </si>
  <si>
    <t>Elgin222</t>
  </si>
  <si>
    <t>HALEY DELUDE</t>
  </si>
  <si>
    <t>Team Leader</t>
  </si>
  <si>
    <t>Ally</t>
  </si>
  <si>
    <t>Ford</t>
  </si>
  <si>
    <t>Van</t>
  </si>
  <si>
    <t>Dealer Policy</t>
  </si>
  <si>
    <t>MIKE LASHLEY</t>
  </si>
  <si>
    <t>Mazda</t>
  </si>
  <si>
    <t>Honda</t>
  </si>
  <si>
    <t>Other</t>
  </si>
  <si>
    <t>SECOND PENCIL</t>
  </si>
  <si>
    <t>BRYANT ROGERS</t>
  </si>
  <si>
    <t>BOA</t>
  </si>
  <si>
    <t>Hyundai</t>
  </si>
  <si>
    <t>Convertible</t>
  </si>
  <si>
    <t>ABDUL AL TABBAH</t>
  </si>
  <si>
    <t>Gateway</t>
  </si>
  <si>
    <t>Jeep</t>
  </si>
  <si>
    <t>Wagon</t>
  </si>
  <si>
    <t>JOSE TORRES</t>
  </si>
  <si>
    <t>NBT</t>
  </si>
  <si>
    <t>Kia</t>
  </si>
  <si>
    <t>KEYTRAK</t>
  </si>
  <si>
    <t>MIKE BRYANT</t>
  </si>
  <si>
    <t>IGOR PLETNOR</t>
  </si>
  <si>
    <t>Capital One</t>
  </si>
  <si>
    <t>Lincoln</t>
  </si>
  <si>
    <t>MAYCON MIKE GUIMARAES</t>
  </si>
  <si>
    <t>F&amp;I Manager</t>
  </si>
  <si>
    <t>Huntington</t>
  </si>
  <si>
    <t>AM1LEADS.COM</t>
  </si>
  <si>
    <t>F570</t>
  </si>
  <si>
    <t>Nate777</t>
  </si>
  <si>
    <t>OSSIE SAMPSON</t>
  </si>
  <si>
    <t>NATE LABRECQUE</t>
  </si>
  <si>
    <t>TD Auto</t>
  </si>
  <si>
    <t>Mitsubishi</t>
  </si>
  <si>
    <t>JDE HQ</t>
  </si>
  <si>
    <t>MAKOTO "TOKYO" MACHO</t>
  </si>
  <si>
    <t>HANSCOM FED</t>
  </si>
  <si>
    <t>Nissan</t>
  </si>
  <si>
    <t>computer password</t>
  </si>
  <si>
    <t>Hyundai1200$</t>
  </si>
  <si>
    <t>BRYAN ROGERS</t>
  </si>
  <si>
    <t>service cu</t>
  </si>
  <si>
    <t>Pontiac</t>
  </si>
  <si>
    <t>CASH</t>
  </si>
  <si>
    <t>Ram</t>
  </si>
  <si>
    <t>KEY TRACK ADMIN CODE</t>
  </si>
  <si>
    <t>jde</t>
  </si>
  <si>
    <t>CLOSERS</t>
  </si>
  <si>
    <t>Wells Fargo</t>
  </si>
  <si>
    <t>Subaru</t>
  </si>
  <si>
    <t>MICHAEL BARR</t>
  </si>
  <si>
    <t>Toyota</t>
  </si>
  <si>
    <t>GAP</t>
  </si>
  <si>
    <t>MICHAEL BRYANT</t>
  </si>
  <si>
    <t>VW</t>
  </si>
  <si>
    <t>Nate's BL Comp Login</t>
  </si>
  <si>
    <t>nlabrecque@blautogroup.com</t>
  </si>
  <si>
    <t>BLag2026$$</t>
  </si>
  <si>
    <t>HOUSE</t>
  </si>
  <si>
    <t>-----------</t>
  </si>
  <si>
    <t>Acura</t>
  </si>
  <si>
    <t>Dealer Information</t>
  </si>
  <si>
    <t>Financial Information</t>
  </si>
  <si>
    <t>Alfa Romeo</t>
  </si>
  <si>
    <t>$$ LOANED</t>
  </si>
  <si>
    <t>Sale Start Date</t>
  </si>
  <si>
    <t>Doc Fees.</t>
  </si>
  <si>
    <t>Aston Martin</t>
  </si>
  <si>
    <t>End Date</t>
  </si>
  <si>
    <t>TT&amp;L</t>
  </si>
  <si>
    <t>Audi</t>
  </si>
  <si>
    <t>Dealer Name</t>
  </si>
  <si>
    <t>HONDA CITY</t>
  </si>
  <si>
    <t>Pack</t>
  </si>
  <si>
    <t>Bentley</t>
  </si>
  <si>
    <t>Franchise</t>
  </si>
  <si>
    <t xml:space="preserve">HONDA      </t>
  </si>
  <si>
    <t>JDE PAYOUT</t>
  </si>
  <si>
    <t>BMW</t>
  </si>
  <si>
    <t>Street Address</t>
  </si>
  <si>
    <t xml:space="preserve">4950 S PULASKI RD </t>
  </si>
  <si>
    <t>Tax rate</t>
  </si>
  <si>
    <t>Ferrari</t>
  </si>
  <si>
    <t>City</t>
  </si>
  <si>
    <t>CHICAGO</t>
  </si>
  <si>
    <t>Fiat</t>
  </si>
  <si>
    <t>State</t>
  </si>
  <si>
    <t>ILLINOIS</t>
  </si>
  <si>
    <t>Freightliner</t>
  </si>
  <si>
    <t>Zip</t>
  </si>
  <si>
    <t>Genesis</t>
  </si>
  <si>
    <t>Infiniti</t>
  </si>
  <si>
    <t>Marketing Information</t>
  </si>
  <si>
    <t>Dealership Production (Avg. Per Month)</t>
  </si>
  <si>
    <t>Jaguar</t>
  </si>
  <si>
    <t>Direct Mail Title</t>
  </si>
  <si>
    <t>WIN BIG</t>
  </si>
  <si>
    <t>Used Vehicle Units</t>
  </si>
  <si>
    <t>Lamborghini</t>
  </si>
  <si>
    <t>Direct Mail #</t>
  </si>
  <si>
    <t>New Vehicle Units</t>
  </si>
  <si>
    <t>Land Rover</t>
  </si>
  <si>
    <t>CAP Letter #</t>
  </si>
  <si>
    <t>Front Gross Per Unit</t>
  </si>
  <si>
    <t>Lexus</t>
  </si>
  <si>
    <t>LX, SPORT, EX, EX-L, TOURING, ELITE</t>
  </si>
  <si>
    <t>Total Sales Days</t>
  </si>
  <si>
    <t>Back Gross Per Unit</t>
  </si>
  <si>
    <t>Lotus</t>
  </si>
  <si>
    <t>Mail Investment</t>
  </si>
  <si>
    <t>Marketing $</t>
  </si>
  <si>
    <t>Maserati</t>
  </si>
  <si>
    <t>Traffic Per Day</t>
  </si>
  <si>
    <t>McLaren</t>
  </si>
  <si>
    <t>Total Gross Used Car</t>
  </si>
  <si>
    <t>Mercedes-Benz</t>
  </si>
  <si>
    <t>Commission Information</t>
  </si>
  <si>
    <t>Total Gross New Car</t>
  </si>
  <si>
    <t>Mini</t>
  </si>
  <si>
    <t>Team Leader %</t>
  </si>
  <si>
    <t>Porsche</t>
  </si>
  <si>
    <t>Closer 1 %</t>
  </si>
  <si>
    <t>Rolls-Royce</t>
  </si>
  <si>
    <t>Closer 2 %</t>
  </si>
  <si>
    <t>Scion</t>
  </si>
  <si>
    <t>F&amp;I %</t>
  </si>
  <si>
    <t>Smart</t>
  </si>
  <si>
    <t>Spec. Finc %</t>
  </si>
  <si>
    <t>Tesla</t>
  </si>
  <si>
    <t>Additional 1 %</t>
  </si>
  <si>
    <t>Volvo</t>
  </si>
  <si>
    <t xml:space="preserve">us patent #46589790 </t>
  </si>
  <si>
    <t>HAT</t>
  </si>
  <si>
    <t>STATUS</t>
  </si>
  <si>
    <t>Stock #</t>
  </si>
  <si>
    <t>Year</t>
  </si>
  <si>
    <t>Make</t>
  </si>
  <si>
    <t>Model</t>
  </si>
  <si>
    <t>Class</t>
  </si>
  <si>
    <t>Color</t>
  </si>
  <si>
    <t>Odometer</t>
  </si>
  <si>
    <t>VIN</t>
  </si>
  <si>
    <t>Series</t>
  </si>
  <si>
    <t>Age</t>
  </si>
  <si>
    <t>Drivetrain
 Type</t>
  </si>
  <si>
    <t>J.D. Power
 Trade In
 Clean</t>
  </si>
  <si>
    <t>J.D. Power
 Retail Clean</t>
  </si>
  <si>
    <t>Unit Cost</t>
  </si>
  <si>
    <t>DIFF</t>
  </si>
  <si>
    <t>TRADE</t>
  </si>
  <si>
    <t>C20657A</t>
  </si>
  <si>
    <t>HONDA</t>
  </si>
  <si>
    <t>CR-V</t>
  </si>
  <si>
    <t>RADIANT RED</t>
  </si>
  <si>
    <t>7FARS6H5XPE033768</t>
  </si>
  <si>
    <t>SPORT HYBRID</t>
  </si>
  <si>
    <t>DC20851A</t>
  </si>
  <si>
    <t>CIVIC</t>
  </si>
  <si>
    <t>GRAY</t>
  </si>
  <si>
    <t>2HGFC2F59JH577432</t>
  </si>
  <si>
    <t>LX</t>
  </si>
  <si>
    <t>C20976A</t>
  </si>
  <si>
    <t>KIA</t>
  </si>
  <si>
    <t>K5</t>
  </si>
  <si>
    <t>WHITE</t>
  </si>
  <si>
    <t>5XXG64J21RG246944</t>
  </si>
  <si>
    <t>GT-LINE</t>
  </si>
  <si>
    <t>C20798A</t>
  </si>
  <si>
    <t>TOYOTA</t>
  </si>
  <si>
    <t>HIGHLANDER</t>
  </si>
  <si>
    <t>BLUE</t>
  </si>
  <si>
    <t>5TDJKRFH7ES038748</t>
  </si>
  <si>
    <t>XLE Premium</t>
  </si>
  <si>
    <t>4WD</t>
  </si>
  <si>
    <t>DC20964B</t>
  </si>
  <si>
    <t>PASSPORT</t>
  </si>
  <si>
    <t>5FNYF8H50KB014422</t>
  </si>
  <si>
    <t>EX-L</t>
  </si>
  <si>
    <t>C20968A</t>
  </si>
  <si>
    <t>CAMRY</t>
  </si>
  <si>
    <t>SILVER</t>
  </si>
  <si>
    <t>4T4BF1FK4FR466846</t>
  </si>
  <si>
    <t>LE</t>
  </si>
  <si>
    <t>C20853A</t>
  </si>
  <si>
    <t>PILOT</t>
  </si>
  <si>
    <t>5FNYF6H83NB077078</t>
  </si>
  <si>
    <t>TRAILSPORT</t>
  </si>
  <si>
    <t>C20673A</t>
  </si>
  <si>
    <t>FORD</t>
  </si>
  <si>
    <t>FUSION</t>
  </si>
  <si>
    <t>3FAHP0JA4CR337318</t>
  </si>
  <si>
    <t>SEL</t>
  </si>
  <si>
    <t>C20754A</t>
  </si>
  <si>
    <t>JEEP</t>
  </si>
  <si>
    <t>COMPASS</t>
  </si>
  <si>
    <t>BLACK</t>
  </si>
  <si>
    <t>3C4NJDBNXST528248</t>
  </si>
  <si>
    <t xml:space="preserve">LAT </t>
  </si>
  <si>
    <t>C20689A</t>
  </si>
  <si>
    <t>GRAND CHERO</t>
  </si>
  <si>
    <t>1C4RJFBG4LC255979</t>
  </si>
  <si>
    <t>LIMITED</t>
  </si>
  <si>
    <t>P6234</t>
  </si>
  <si>
    <t>MDX</t>
  </si>
  <si>
    <t>Black</t>
  </si>
  <si>
    <t>5J8YE1H83PL014344</t>
  </si>
  <si>
    <t>Advance</t>
  </si>
  <si>
    <t>C20912A</t>
  </si>
  <si>
    <t>Integra</t>
  </si>
  <si>
    <t>Gray</t>
  </si>
  <si>
    <t>19UDE4H25RA027106</t>
  </si>
  <si>
    <t>Base</t>
  </si>
  <si>
    <t>P6284</t>
  </si>
  <si>
    <t>Civic</t>
  </si>
  <si>
    <t>Silver</t>
  </si>
  <si>
    <t>2HGFC2F67MH539193</t>
  </si>
  <si>
    <t>C20520A</t>
  </si>
  <si>
    <t>Passport</t>
  </si>
  <si>
    <t>Platinum White</t>
  </si>
  <si>
    <t>5FNYF8H08MB003790</t>
  </si>
  <si>
    <t>Elite</t>
  </si>
  <si>
    <t>P6282</t>
  </si>
  <si>
    <t>GMC</t>
  </si>
  <si>
    <t>Acadia</t>
  </si>
  <si>
    <t>Volcanic Red Tintcoat</t>
  </si>
  <si>
    <t>1GKKNUL43PZ234420</t>
  </si>
  <si>
    <t>SLT</t>
  </si>
  <si>
    <t>XP6289</t>
  </si>
  <si>
    <t>Escape</t>
  </si>
  <si>
    <t>Agate Black Metallic</t>
  </si>
  <si>
    <t>1FMCU0G63NUB97494</t>
  </si>
  <si>
    <t>SE</t>
  </si>
  <si>
    <t>P6286</t>
  </si>
  <si>
    <t>HR-V</t>
  </si>
  <si>
    <t>3CZRZ1H35PM709722</t>
  </si>
  <si>
    <t>C20694A</t>
  </si>
  <si>
    <t>JHLRE3H53AC005299</t>
  </si>
  <si>
    <t>EX</t>
  </si>
  <si>
    <t>P6268</t>
  </si>
  <si>
    <t>Mazda3</t>
  </si>
  <si>
    <t>Jet Black Mica</t>
  </si>
  <si>
    <t>JM1BPAKM5R1700968</t>
  </si>
  <si>
    <t>2.5 S Select Sport</t>
  </si>
  <si>
    <t>XP6248</t>
  </si>
  <si>
    <t>Gray Metallic</t>
  </si>
  <si>
    <t>1FMCU9GN9RUB62427</t>
  </si>
  <si>
    <t>Active</t>
  </si>
  <si>
    <t>C20485A</t>
  </si>
  <si>
    <t>Civic Si</t>
  </si>
  <si>
    <t>Crystal Black Pearl</t>
  </si>
  <si>
    <t>2HGFE1E53RH475240</t>
  </si>
  <si>
    <t>P6264</t>
  </si>
  <si>
    <t>Terrain</t>
  </si>
  <si>
    <t>Ebony Twilight Metallic</t>
  </si>
  <si>
    <t>3GKALTEGXRL372517</t>
  </si>
  <si>
    <t>SLE</t>
  </si>
  <si>
    <t>P6275</t>
  </si>
  <si>
    <t>Outlander</t>
  </si>
  <si>
    <t>JA4J4VA83SZ032749</t>
  </si>
  <si>
    <t>P6227A</t>
  </si>
  <si>
    <t>MKT</t>
  </si>
  <si>
    <t>Ruby Red Metallic</t>
  </si>
  <si>
    <t>2LMHJ5AT5FBL03014</t>
  </si>
  <si>
    <t>EcoBoost</t>
  </si>
  <si>
    <t>C20876A</t>
  </si>
  <si>
    <t>3CZRZ1H51RM730619</t>
  </si>
  <si>
    <t>Sport</t>
  </si>
  <si>
    <t>DC20644A</t>
  </si>
  <si>
    <t>Insight</t>
  </si>
  <si>
    <t>19XZE4F97KE033674</t>
  </si>
  <si>
    <t>Touring</t>
  </si>
  <si>
    <t>C20844A</t>
  </si>
  <si>
    <t>Accord</t>
  </si>
  <si>
    <t>1HGCY1F28RA063666</t>
  </si>
  <si>
    <t>P6255</t>
  </si>
  <si>
    <t>Odyssey</t>
  </si>
  <si>
    <t>Modern Steel Metallic</t>
  </si>
  <si>
    <t>5FNRL6H68PB017117</t>
  </si>
  <si>
    <t>RTC20458</t>
  </si>
  <si>
    <t>Radiant Red Metallic</t>
  </si>
  <si>
    <t>1HGCY1F40SA051227</t>
  </si>
  <si>
    <t>P6261</t>
  </si>
  <si>
    <t>19XFC1F76LE212750</t>
  </si>
  <si>
    <t>DC20507A</t>
  </si>
  <si>
    <t>Lunar Silver Metallic</t>
  </si>
  <si>
    <t>1HGCY1F31PA054863</t>
  </si>
  <si>
    <t>P6283</t>
  </si>
  <si>
    <t>2HKRS4H49RH475291</t>
  </si>
  <si>
    <t>C20878A</t>
  </si>
  <si>
    <t>1HGCR2F35FA245137</t>
  </si>
  <si>
    <t>XP6258</t>
  </si>
  <si>
    <t>Corolla</t>
  </si>
  <si>
    <t>5YFB4MDE6RP191601</t>
  </si>
  <si>
    <t>C20752A</t>
  </si>
  <si>
    <t>3CZRZ1H34SM737312</t>
  </si>
  <si>
    <t>P6252</t>
  </si>
  <si>
    <t>Blue</t>
  </si>
  <si>
    <t>7FARW1H83KE031144</t>
  </si>
  <si>
    <t>C20867A</t>
  </si>
  <si>
    <t>Pilot</t>
  </si>
  <si>
    <t>Obsidian Blue</t>
  </si>
  <si>
    <t>5FNYF5H52NB009953</t>
  </si>
  <si>
    <t>P6267</t>
  </si>
  <si>
    <t>Altima</t>
  </si>
  <si>
    <t>Super Black Clearcoat</t>
  </si>
  <si>
    <t>1N4BL4CV4PN357702</t>
  </si>
  <si>
    <t>2.5 SR</t>
  </si>
  <si>
    <t>XP6246</t>
  </si>
  <si>
    <t>Seltos</t>
  </si>
  <si>
    <t>Clear White/Black Roof</t>
  </si>
  <si>
    <t>KNDEUCAA9N7253643</t>
  </si>
  <si>
    <t>S</t>
  </si>
  <si>
    <t>C20401A</t>
  </si>
  <si>
    <t>Edge</t>
  </si>
  <si>
    <t>Shadow Black</t>
  </si>
  <si>
    <t>2FMPK4K96JBB80527</t>
  </si>
  <si>
    <t>Titanium</t>
  </si>
  <si>
    <t>XP6231</t>
  </si>
  <si>
    <t>RAV4</t>
  </si>
  <si>
    <t>Blueprint</t>
  </si>
  <si>
    <t>2T3A1RFV2RW437239</t>
  </si>
  <si>
    <t>C20797A</t>
  </si>
  <si>
    <t>Platinum White Pearl</t>
  </si>
  <si>
    <t>2HGFC2F63LH554918</t>
  </si>
  <si>
    <t>P6273</t>
  </si>
  <si>
    <t>Kona</t>
  </si>
  <si>
    <t>Atlas White</t>
  </si>
  <si>
    <t>KM8HBCAB0SU216937</t>
  </si>
  <si>
    <t>XP6249</t>
  </si>
  <si>
    <t>Tucson</t>
  </si>
  <si>
    <t>Calypso Red</t>
  </si>
  <si>
    <t>5NMJB3AE7PH262294</t>
  </si>
  <si>
    <t>P6244</t>
  </si>
  <si>
    <t>2HGFC1F3XLH681875</t>
  </si>
  <si>
    <t>P6266</t>
  </si>
  <si>
    <t>2HGFE2F58RH548333</t>
  </si>
  <si>
    <t>P6281</t>
  </si>
  <si>
    <t>19XFC1F74LE006648</t>
  </si>
  <si>
    <t>P6272</t>
  </si>
  <si>
    <t>Sorento</t>
  </si>
  <si>
    <t>Sapphire Blue</t>
  </si>
  <si>
    <t>5XYRL4LC4PG211430</t>
  </si>
  <si>
    <t>P6225A</t>
  </si>
  <si>
    <t>2FMDK36CX7BB10055</t>
  </si>
  <si>
    <t>C20886A</t>
  </si>
  <si>
    <t>19XFC1F39LE003984</t>
  </si>
  <si>
    <t>P6269</t>
  </si>
  <si>
    <t>Accord Hybrid</t>
  </si>
  <si>
    <t>1HGCY2F87PA001814</t>
  </si>
  <si>
    <t>P6262</t>
  </si>
  <si>
    <t>19XFC2F6XME000321</t>
  </si>
  <si>
    <t>XP6257</t>
  </si>
  <si>
    <t>5XXG64J24PG173419</t>
  </si>
  <si>
    <t>GT-Line</t>
  </si>
  <si>
    <t>C20924A</t>
  </si>
  <si>
    <t>5FNRL5H47GB074191</t>
  </si>
  <si>
    <t>-</t>
  </si>
  <si>
    <t>C20518A</t>
  </si>
  <si>
    <t>3CZRZ2H3XPM724660</t>
  </si>
  <si>
    <t>P6274</t>
  </si>
  <si>
    <t>Murano</t>
  </si>
  <si>
    <t>Super Black</t>
  </si>
  <si>
    <t>5N1AZ2BJ9PC133002</t>
  </si>
  <si>
    <t>SV</t>
  </si>
  <si>
    <t>P6277</t>
  </si>
  <si>
    <t>Rogue</t>
  </si>
  <si>
    <t>Caspian Blue Metallic</t>
  </si>
  <si>
    <t>5N1BT3AA4PC755861</t>
  </si>
  <si>
    <t>C20597A</t>
  </si>
  <si>
    <t>3CZRU6H54HG705660</t>
  </si>
  <si>
    <t>C20049A</t>
  </si>
  <si>
    <t>5YFB4MDE9RP226244</t>
  </si>
  <si>
    <t>C20825A</t>
  </si>
  <si>
    <t>Cherry Black</t>
  </si>
  <si>
    <t>KNDERCAAXP7436957</t>
  </si>
  <si>
    <t>C20610A</t>
  </si>
  <si>
    <t>1HGCY1F36PA006386</t>
  </si>
  <si>
    <t>P6183</t>
  </si>
  <si>
    <t>A5 Sportback</t>
  </si>
  <si>
    <t>WAUFACF56RA008586</t>
  </si>
  <si>
    <t>45 S line Premium Plus</t>
  </si>
  <si>
    <t>C20809A</t>
  </si>
  <si>
    <t>Meteorite Gray Metallic</t>
  </si>
  <si>
    <t>2HGFE2F2XSH558177</t>
  </si>
  <si>
    <t>C20522A</t>
  </si>
  <si>
    <t>Urban Gray Pearl</t>
  </si>
  <si>
    <t>3CZRZ1H53RM749348</t>
  </si>
  <si>
    <t>C20891A</t>
  </si>
  <si>
    <t>3CZRZ2H71PM729605</t>
  </si>
  <si>
    <t>P6285</t>
  </si>
  <si>
    <t>White</t>
  </si>
  <si>
    <t>5FNYF8H92KB010939</t>
  </si>
  <si>
    <t>DC20599A</t>
  </si>
  <si>
    <t>5FNYG1H52PB034652</t>
  </si>
  <si>
    <t>C20167A</t>
  </si>
  <si>
    <t>Sonic Gray Pearl</t>
  </si>
  <si>
    <t>5FNYG1H81RB014146</t>
  </si>
  <si>
    <t>B LOT</t>
  </si>
  <si>
    <t>C20555A</t>
  </si>
  <si>
    <t>Ridgeline</t>
  </si>
  <si>
    <t>Radiant Red Metallic II</t>
  </si>
  <si>
    <t>5FPYK3F10PB049992</t>
  </si>
  <si>
    <t>C20707A</t>
  </si>
  <si>
    <t>5J6RW2H2XLL004156</t>
  </si>
  <si>
    <t>C20681A</t>
  </si>
  <si>
    <t>CR-V Hybrid</t>
  </si>
  <si>
    <t>7FARS6H59RE025826</t>
  </si>
  <si>
    <t>P6253</t>
  </si>
  <si>
    <t>5FNRL6H91PB026705</t>
  </si>
  <si>
    <t>C20856A</t>
  </si>
  <si>
    <t>1HGCP3F81CA014643</t>
  </si>
  <si>
    <t>P6287</t>
  </si>
  <si>
    <t>3CZRZ2H37RM715904</t>
  </si>
  <si>
    <t>P6232</t>
  </si>
  <si>
    <t>5YFB4MDE8PP003111</t>
  </si>
  <si>
    <t>P6263</t>
  </si>
  <si>
    <t>5FNYF6H54KB082176</t>
  </si>
  <si>
    <t>C20618A</t>
  </si>
  <si>
    <t>Prologue</t>
  </si>
  <si>
    <t>3GPKHZRJ6RS514957</t>
  </si>
  <si>
    <t>WS LOT</t>
  </si>
  <si>
    <t>C20573A</t>
  </si>
  <si>
    <t>5FNYG2H41PB014325</t>
  </si>
  <si>
    <t>OVERFLOW</t>
  </si>
  <si>
    <t>C20880A</t>
  </si>
  <si>
    <t>7FARS4H73PE014114</t>
  </si>
  <si>
    <t>P6242</t>
  </si>
  <si>
    <t>Camry</t>
  </si>
  <si>
    <t>4T1G11AK9RU193140</t>
  </si>
  <si>
    <t>SOLD</t>
  </si>
  <si>
    <t>C20540A</t>
  </si>
  <si>
    <t>Midnight Amethyst</t>
  </si>
  <si>
    <t>3CZRU6H77NM705778</t>
  </si>
  <si>
    <t>C20630A</t>
  </si>
  <si>
    <t>CX-5</t>
  </si>
  <si>
    <t>Soul Red Crystal Metallic</t>
  </si>
  <si>
    <t>JM3KFBCM3M1336427</t>
  </si>
  <si>
    <t>XP6290</t>
  </si>
  <si>
    <t>Dusk Blue</t>
  </si>
  <si>
    <t>KM8J3CAL6MU363029</t>
  </si>
  <si>
    <t>sold</t>
  </si>
  <si>
    <t>C20931A</t>
  </si>
  <si>
    <t>R-548p</t>
  </si>
  <si>
    <t>3CZRZ2H58SM739345</t>
  </si>
  <si>
    <t>C20237A</t>
  </si>
  <si>
    <t>Outback</t>
  </si>
  <si>
    <t>Crystal Black Silica</t>
  </si>
  <si>
    <t>4S4BTGUD2P3144613</t>
  </si>
  <si>
    <t>Wilderness</t>
  </si>
  <si>
    <t>C20654A</t>
  </si>
  <si>
    <t>Chevrolet</t>
  </si>
  <si>
    <t>Silverado 1500 LTD</t>
  </si>
  <si>
    <t>Shadow Gray Metallic</t>
  </si>
  <si>
    <t>1GCPYFEL1NZ209151</t>
  </si>
  <si>
    <t>LT Trail Boss</t>
  </si>
  <si>
    <t>P6256</t>
  </si>
  <si>
    <t>5FNYF6H66NB083942</t>
  </si>
  <si>
    <t>P6239</t>
  </si>
  <si>
    <t>Boost Blue Pearl</t>
  </si>
  <si>
    <t>19XFL2H84NE018054</t>
  </si>
  <si>
    <t>P6185</t>
  </si>
  <si>
    <t>5FNRL6H68RB050203</t>
  </si>
  <si>
    <t>RTC19587A</t>
  </si>
  <si>
    <t>2HKRS4H21SH494518</t>
  </si>
  <si>
    <t>RTC19872</t>
  </si>
  <si>
    <t>3CZRZ2H33SM766631</t>
  </si>
  <si>
    <t>FIND</t>
  </si>
  <si>
    <t>DC20982A</t>
  </si>
  <si>
    <t>Nh-912</t>
  </si>
  <si>
    <t>3CZRZ2H31RM751779</t>
  </si>
  <si>
    <t>P6270</t>
  </si>
  <si>
    <t>4T1C11AK8PU152896</t>
  </si>
  <si>
    <t>C20022B</t>
  </si>
  <si>
    <t>Camaro</t>
  </si>
  <si>
    <t>1G1FD1RS4L0105873</t>
  </si>
  <si>
    <t>2LT</t>
  </si>
  <si>
    <t>C20927A</t>
  </si>
  <si>
    <t>3CZRU6H72GM753627</t>
  </si>
  <si>
    <t>DC20905A</t>
  </si>
  <si>
    <t>Elantra</t>
  </si>
  <si>
    <t>Radiant Silver Metallic</t>
  </si>
  <si>
    <t>5NPDH4AEXBH035839</t>
  </si>
  <si>
    <t>GLS</t>
  </si>
  <si>
    <t>C20639B</t>
  </si>
  <si>
    <t>Ram 1500</t>
  </si>
  <si>
    <t>Red</t>
  </si>
  <si>
    <t>1D7HA18D33S359824</t>
  </si>
  <si>
    <t>Z</t>
  </si>
  <si>
    <t>$$?</t>
  </si>
  <si>
    <t>DEAL#</t>
  </si>
  <si>
    <t>STOCK#</t>
  </si>
  <si>
    <t>CUSTOMER</t>
  </si>
  <si>
    <t>WORK DONE</t>
  </si>
  <si>
    <t>NEW/USED</t>
  </si>
  <si>
    <t>YEAR</t>
  </si>
  <si>
    <t>MAKE</t>
  </si>
  <si>
    <t>MODEL</t>
  </si>
  <si>
    <t>COST</t>
  </si>
  <si>
    <t>AGE</t>
  </si>
  <si>
    <t>MILES</t>
  </si>
  <si>
    <t>ACV</t>
  </si>
  <si>
    <t>PAYOFF</t>
  </si>
  <si>
    <t>SALESPERSON</t>
  </si>
  <si>
    <t>2ND SALESPERSON</t>
  </si>
  <si>
    <t>FRONT GROSS</t>
  </si>
  <si>
    <t>LENDER</t>
  </si>
  <si>
    <t>RATE</t>
  </si>
  <si>
    <t>RESERVE</t>
  </si>
  <si>
    <t>WARRANTY</t>
  </si>
  <si>
    <t>AFT 1</t>
  </si>
  <si>
    <t>F&amp;I TOOLS</t>
  </si>
  <si>
    <t>TOTAL GROSS</t>
  </si>
  <si>
    <t>DAILY GROSS</t>
  </si>
  <si>
    <t>ADD GROSS</t>
  </si>
  <si>
    <t>DLR GROSS</t>
  </si>
  <si>
    <t>JDE PAY</t>
  </si>
  <si>
    <t>NOTES</t>
  </si>
  <si>
    <t>TODAY'S DATE</t>
  </si>
  <si>
    <t>2/16/26-2/21/26</t>
  </si>
  <si>
    <t>UPS</t>
  </si>
  <si>
    <t>DELIVERY %</t>
  </si>
  <si>
    <t>FRONT PVR</t>
  </si>
  <si>
    <t>BACK PVR</t>
  </si>
  <si>
    <t>TOT PVR</t>
  </si>
  <si>
    <t>DEALERSHIP</t>
  </si>
  <si>
    <t xml:space="preserve">HONDA CITY </t>
  </si>
  <si>
    <t xml:space="preserve">NEW  </t>
  </si>
  <si>
    <t>CLOSING</t>
  </si>
  <si>
    <t>Sale Log</t>
  </si>
  <si>
    <t>USED</t>
  </si>
  <si>
    <t>STORE</t>
  </si>
  <si>
    <t>ZIPCODE</t>
  </si>
  <si>
    <t>FI TOTALS</t>
  </si>
  <si>
    <t>HOLDBACK</t>
  </si>
  <si>
    <t>ESCALONA</t>
  </si>
  <si>
    <t>60443</t>
  </si>
  <si>
    <t>Used</t>
  </si>
  <si>
    <t>NINO BARON</t>
  </si>
  <si>
    <t>60153</t>
  </si>
  <si>
    <t>C20657</t>
  </si>
  <si>
    <t>RAMOS RAMOS</t>
  </si>
  <si>
    <t>60625</t>
  </si>
  <si>
    <t>New</t>
  </si>
  <si>
    <t>CRV</t>
  </si>
  <si>
    <t>46053</t>
  </si>
  <si>
    <t>CAP 1</t>
  </si>
  <si>
    <t>785.10 HB</t>
  </si>
  <si>
    <t>TOVAR</t>
  </si>
  <si>
    <t>60609</t>
  </si>
  <si>
    <t xml:space="preserve">MAZDA </t>
  </si>
  <si>
    <t>CX5</t>
  </si>
  <si>
    <t>CHRYSLER</t>
  </si>
  <si>
    <t>PACIFICA</t>
  </si>
  <si>
    <t>GLOBAL</t>
  </si>
  <si>
    <t>C20879</t>
  </si>
  <si>
    <t>DIAZ</t>
  </si>
  <si>
    <t>60652</t>
  </si>
  <si>
    <t>CHASE</t>
  </si>
  <si>
    <t>491.90 HB</t>
  </si>
  <si>
    <t>DC20851</t>
  </si>
  <si>
    <t>CHILE</t>
  </si>
  <si>
    <t>60653</t>
  </si>
  <si>
    <t>2026</t>
  </si>
  <si>
    <t>45</t>
  </si>
  <si>
    <t>32238</t>
  </si>
  <si>
    <t>C20535</t>
  </si>
  <si>
    <t>PARRA</t>
  </si>
  <si>
    <t>60623</t>
  </si>
  <si>
    <t>ALLY</t>
  </si>
  <si>
    <t>LS</t>
  </si>
  <si>
    <t>997.10 HB</t>
  </si>
  <si>
    <t>C20754</t>
  </si>
  <si>
    <t>MORENO</t>
  </si>
  <si>
    <t>60804</t>
  </si>
  <si>
    <t>125</t>
  </si>
  <si>
    <t>4716</t>
  </si>
  <si>
    <t>AVP CREDITED TO BACK END</t>
  </si>
  <si>
    <t>EARL</t>
  </si>
  <si>
    <t>HYUNDAI</t>
  </si>
  <si>
    <t>TUCSON</t>
  </si>
  <si>
    <t>C20944</t>
  </si>
  <si>
    <t>MORALES</t>
  </si>
  <si>
    <t>60629</t>
  </si>
  <si>
    <t>493.90 HB</t>
  </si>
  <si>
    <t>C20699</t>
  </si>
  <si>
    <t>PULIDO</t>
  </si>
  <si>
    <t>60501</t>
  </si>
  <si>
    <t>1030 HB</t>
  </si>
  <si>
    <t>C20911</t>
  </si>
  <si>
    <t>TELLEZ</t>
  </si>
  <si>
    <t>60632</t>
  </si>
  <si>
    <t>NISSAN</t>
  </si>
  <si>
    <t>QUEST</t>
  </si>
  <si>
    <t>59954</t>
  </si>
  <si>
    <t>RO</t>
  </si>
  <si>
    <t>560 HB</t>
  </si>
  <si>
    <t>C20976</t>
  </si>
  <si>
    <t>DELATORRE</t>
  </si>
  <si>
    <t>23982</t>
  </si>
  <si>
    <t>751.70 HB</t>
  </si>
  <si>
    <t>DEER/PHILLIPS</t>
  </si>
  <si>
    <t>2022</t>
  </si>
  <si>
    <t>WFDS</t>
  </si>
  <si>
    <t>MONDRAGON</t>
  </si>
  <si>
    <t>SUBARU</t>
  </si>
  <si>
    <t>OUTBACK</t>
  </si>
  <si>
    <t>ACCENT</t>
  </si>
  <si>
    <t>144000</t>
  </si>
  <si>
    <t>C20935</t>
  </si>
  <si>
    <t>BAHENA</t>
  </si>
  <si>
    <t xml:space="preserve">HONDA </t>
  </si>
  <si>
    <t>CHEVY</t>
  </si>
  <si>
    <t>DODGE</t>
  </si>
  <si>
    <t>DURANGO</t>
  </si>
  <si>
    <t>C20340</t>
  </si>
  <si>
    <t>ROJAS AGUDELO</t>
  </si>
  <si>
    <t>648.40 HB</t>
  </si>
  <si>
    <t>C20885</t>
  </si>
  <si>
    <t>CORTEZ</t>
  </si>
  <si>
    <t>60634</t>
  </si>
  <si>
    <t>C20928</t>
  </si>
  <si>
    <t>CASTRO FIGUEROA</t>
  </si>
  <si>
    <t>C20673</t>
  </si>
  <si>
    <t>DITTMANN</t>
  </si>
  <si>
    <t>60603</t>
  </si>
  <si>
    <t>66828</t>
  </si>
  <si>
    <t>C20926</t>
  </si>
  <si>
    <t>ALONSO HERRERA</t>
  </si>
  <si>
    <t>60636</t>
  </si>
  <si>
    <t>160676</t>
  </si>
  <si>
    <t>C20677</t>
  </si>
  <si>
    <t>SERRANO RAMOS</t>
  </si>
  <si>
    <t>C20968</t>
  </si>
  <si>
    <t>SEGURA</t>
  </si>
  <si>
    <t>133865</t>
  </si>
  <si>
    <t>DC20964A</t>
  </si>
  <si>
    <t>ORTEGA</t>
  </si>
  <si>
    <t>2020</t>
  </si>
  <si>
    <t>109562</t>
  </si>
  <si>
    <t>C20689</t>
  </si>
  <si>
    <t>ZENG</t>
  </si>
  <si>
    <t>GR CHEROKEE</t>
  </si>
  <si>
    <t>64000</t>
  </si>
  <si>
    <t>C20853</t>
  </si>
  <si>
    <t>RUAN</t>
  </si>
  <si>
    <t>35540</t>
  </si>
  <si>
    <t>FOSTER</t>
  </si>
  <si>
    <t>60617</t>
  </si>
  <si>
    <t>MERCEDES</t>
  </si>
  <si>
    <t>E300</t>
  </si>
  <si>
    <t>156629</t>
  </si>
  <si>
    <t>ORTIZ</t>
  </si>
  <si>
    <t>60608</t>
  </si>
  <si>
    <t>MAZDA</t>
  </si>
  <si>
    <t>PC20880A</t>
  </si>
  <si>
    <t>GOMEZ</t>
  </si>
  <si>
    <t>2023</t>
  </si>
  <si>
    <t>.</t>
  </si>
  <si>
    <t>LUNA</t>
  </si>
  <si>
    <t>2016</t>
  </si>
  <si>
    <t>BEAMON</t>
  </si>
  <si>
    <t>46322</t>
  </si>
  <si>
    <t>2024</t>
  </si>
  <si>
    <t>RAV 4</t>
  </si>
  <si>
    <t>PNC</t>
  </si>
  <si>
    <t>DC20936</t>
  </si>
  <si>
    <t>ACOSTA SANDOVAL</t>
  </si>
  <si>
    <t>ARCE</t>
  </si>
  <si>
    <t>RODRIGUEZ</t>
  </si>
  <si>
    <t>C20875</t>
  </si>
  <si>
    <t>TAYLOR</t>
  </si>
  <si>
    <t>C20449</t>
  </si>
  <si>
    <t>C20960</t>
  </si>
  <si>
    <t>WINTER</t>
  </si>
  <si>
    <t>60455</t>
  </si>
  <si>
    <t>23 NEW</t>
  </si>
  <si>
    <t>16 USED</t>
  </si>
  <si>
    <t>37N</t>
  </si>
  <si>
    <t>BILLED $1100 TO JDE ONLY MUST CHECK NEXT SALE TO SEE WHAT TOTAL RO WAS ZERO EXPENSE TO THE REP</t>
  </si>
  <si>
    <t>HOLLEY DEAL, ONE ? ONE Y CLEARED THE Y AS IT WAS THE ? WAS HER TRADE WHICH WAS SOLD BACK TO HER FOR A PROFIT +1100 NEXT SALE</t>
  </si>
  <si>
    <t>P1162A HAD OPEN FOR $942 W OUT BRAKES EXPENSED - ADDED $1100 AS PER ABOVE REP NOT CHARGED</t>
  </si>
  <si>
    <t>MK2373A ADDITIONAL 1200+/- RO FOR CHECK ENG LIGHT, DEDUCTED FOR JDE, AND TOOK REPS OUT OF JDE AS WELL</t>
  </si>
  <si>
    <t>FLEMING MF1065A HAD $333 PENDING DID NOT INCLUDE  BRAKES, ADDED $1100 PER ABOVE</t>
  </si>
  <si>
    <t>P1198A RENFRO 821.73 FRONT 3438.67 BACK 4260.40 TOTAL ADDED TO NEXT SALE</t>
  </si>
  <si>
    <t>DO NOT TOUCH - Columns in RED or in headings, these are locked cells. Headings in YELLOW will fill in automatically based on HAT # if the vehicle had one assigned on the inventory list. All columns with GRAY headings require you to fill them in.</t>
  </si>
  <si>
    <t>MON</t>
  </si>
  <si>
    <t>TUES</t>
  </si>
  <si>
    <t>WED</t>
  </si>
  <si>
    <t>THURS</t>
  </si>
  <si>
    <t>FRI</t>
  </si>
  <si>
    <t>SAT</t>
  </si>
  <si>
    <t>PIECES SENT</t>
  </si>
  <si>
    <t>RESPONSES</t>
  </si>
  <si>
    <t>TOWN</t>
  </si>
  <si>
    <t>ZIP</t>
  </si>
  <si>
    <t>ZIP TOTAL</t>
  </si>
  <si>
    <t>DAY 1</t>
  </si>
  <si>
    <t xml:space="preserve">DAY 2 </t>
  </si>
  <si>
    <t>DAY 3</t>
  </si>
  <si>
    <t>DAY 4</t>
  </si>
  <si>
    <t>DAY 5</t>
  </si>
  <si>
    <t xml:space="preserve">DAY 6 </t>
  </si>
  <si>
    <t>CHICAGO, IL</t>
  </si>
  <si>
    <t>CICERO, IL</t>
  </si>
  <si>
    <t>NON FLYER</t>
  </si>
  <si>
    <t>TOTAL</t>
  </si>
  <si>
    <t>JIM</t>
  </si>
  <si>
    <t>F</t>
  </si>
  <si>
    <t>25% COMMISSION</t>
  </si>
  <si>
    <t>Deal #</t>
  </si>
  <si>
    <t>Customer</t>
  </si>
  <si>
    <t>Customer Zip Code</t>
  </si>
  <si>
    <t>Source</t>
  </si>
  <si>
    <t>New/Used</t>
  </si>
  <si>
    <t>Purchase</t>
  </si>
  <si>
    <t>2nd Sales Person</t>
  </si>
  <si>
    <t>Front Gross</t>
  </si>
  <si>
    <t>PACK</t>
  </si>
  <si>
    <t>COMM  %</t>
  </si>
  <si>
    <t>COMMISSION</t>
  </si>
  <si>
    <t>SPLIT</t>
  </si>
  <si>
    <t>SPLIT NICK WILEY</t>
  </si>
  <si>
    <t>SPLIT BRYANT ROGERS</t>
  </si>
  <si>
    <t>SPLIT HALEY DELUDE</t>
  </si>
  <si>
    <t>SPLIT BRYAN ROGERS</t>
  </si>
  <si>
    <t>PVR</t>
  </si>
  <si>
    <t>SPLIT JOSE TORRES</t>
  </si>
  <si>
    <t>STOCK</t>
  </si>
  <si>
    <t>N/U</t>
  </si>
  <si>
    <t>split with jose</t>
  </si>
  <si>
    <t>SPLIT OSSIE SAMPSON</t>
  </si>
  <si>
    <t>SPLIT ABDUL AL TABBAH</t>
  </si>
  <si>
    <t>SPLIT CHRIS MARTIN</t>
  </si>
  <si>
    <t>split w chris martin</t>
  </si>
  <si>
    <t>Salesperson</t>
  </si>
  <si>
    <t>2021</t>
  </si>
  <si>
    <t>IRELAND BARE</t>
  </si>
  <si>
    <t>SPLIT WITH IRELAND</t>
  </si>
  <si>
    <t>FROM JDE</t>
  </si>
  <si>
    <t>SALES PEOPLE SUMMARY</t>
  </si>
  <si>
    <t>CHICAGO NORTHSIDE TOYOTA</t>
  </si>
  <si>
    <t>TOTAL COMMISSIONABLE GROSS</t>
  </si>
  <si>
    <t>JDE COMMISSION 35%</t>
  </si>
  <si>
    <t xml:space="preserve">   -</t>
  </si>
  <si>
    <t>MARKETING COST</t>
  </si>
  <si>
    <t xml:space="preserve">NON COMM GROSS- </t>
  </si>
  <si>
    <t xml:space="preserve">    +</t>
  </si>
  <si>
    <t>600 USED 376 DOC</t>
  </si>
  <si>
    <t>TOTAL SALE GROSS</t>
  </si>
  <si>
    <t>REPS COMMISSIONS</t>
  </si>
  <si>
    <t>VARIABLE NET</t>
  </si>
  <si>
    <t>TOTAL NET</t>
  </si>
  <si>
    <t>MIS EXPENSES</t>
  </si>
  <si>
    <t>HELIUM/PRIZE GIVEAWAYS ETC</t>
  </si>
  <si>
    <t>JDE COMMISSION</t>
  </si>
  <si>
    <t>23 NEW 16 USED</t>
  </si>
  <si>
    <t>TOTAL REPS</t>
  </si>
  <si>
    <t>GIFT REGISTRATION FORM</t>
  </si>
  <si>
    <t>DATE:</t>
  </si>
  <si>
    <t>SLS PERSON</t>
  </si>
  <si>
    <t>FIRST / LAST NAME</t>
  </si>
  <si>
    <t>CITY</t>
  </si>
  <si>
    <t>STATE</t>
  </si>
  <si>
    <t>$$ GIVEN</t>
  </si>
  <si>
    <t>LIST PLATES BELOW</t>
  </si>
  <si>
    <t>395 K</t>
  </si>
  <si>
    <t xml:space="preserve">395 U </t>
  </si>
  <si>
    <t>395 O</t>
  </si>
  <si>
    <t>395 J</t>
  </si>
  <si>
    <t>395 V</t>
  </si>
  <si>
    <t>395 T</t>
  </si>
  <si>
    <t>395 E</t>
  </si>
  <si>
    <t>VEHICLE</t>
  </si>
  <si>
    <t>PLATE NUMBER</t>
  </si>
  <si>
    <t>TIME OUT</t>
  </si>
  <si>
    <t>TIME IN</t>
  </si>
  <si>
    <t>COMMENTS</t>
  </si>
  <si>
    <t>Salesman:</t>
  </si>
  <si>
    <t>CHARLIE WINTERS</t>
  </si>
  <si>
    <t>DANETTE</t>
  </si>
  <si>
    <t>SOURCE</t>
  </si>
  <si>
    <t>F GROSS</t>
  </si>
  <si>
    <t>% COMM</t>
  </si>
  <si>
    <t>COMM $</t>
  </si>
  <si>
    <t>Full Deals</t>
  </si>
  <si>
    <t>Split Deals</t>
  </si>
  <si>
    <t>Deals</t>
  </si>
  <si>
    <t>Full</t>
  </si>
  <si>
    <t>Split</t>
  </si>
  <si>
    <t>Total Commission</t>
  </si>
  <si>
    <t xml:space="preserve">GARY/MIKE </t>
  </si>
  <si>
    <t>DEAL #</t>
  </si>
  <si>
    <t>Row</t>
  </si>
  <si>
    <t>Customer Name</t>
  </si>
  <si>
    <t>% Comm</t>
  </si>
  <si>
    <t>Comm. $</t>
  </si>
  <si>
    <t>DREW ODEI</t>
  </si>
  <si>
    <t>Ray and Andrew</t>
  </si>
  <si>
    <t>BUMGARDNER</t>
  </si>
  <si>
    <t>SORENTO</t>
  </si>
  <si>
    <t>CAP</t>
  </si>
  <si>
    <t>BROWN</t>
  </si>
  <si>
    <t>GR CHER</t>
  </si>
  <si>
    <t>FLIER</t>
  </si>
  <si>
    <t>MADDOCKS</t>
  </si>
  <si>
    <t>TACOMA</t>
  </si>
  <si>
    <t>WILSON ALLEN BUSBY</t>
  </si>
  <si>
    <t>CHRISTOPHER WATSON</t>
  </si>
  <si>
    <t>SONI</t>
  </si>
  <si>
    <t>GINA GUIDA</t>
  </si>
  <si>
    <t>BRODIE</t>
  </si>
  <si>
    <t>CHRIS WATSON</t>
  </si>
  <si>
    <t>CHRISSY</t>
  </si>
  <si>
    <t>A19</t>
  </si>
  <si>
    <t>A20</t>
  </si>
  <si>
    <t>A21</t>
  </si>
  <si>
    <t>A22</t>
  </si>
  <si>
    <t>B2</t>
  </si>
  <si>
    <t>B3</t>
  </si>
  <si>
    <t>B4</t>
  </si>
  <si>
    <t>B20</t>
  </si>
  <si>
    <t>B21</t>
  </si>
  <si>
    <t>B22</t>
  </si>
  <si>
    <t>Customer Last</t>
  </si>
  <si>
    <t>Stock#</t>
  </si>
  <si>
    <t>Vehicle Sales Price</t>
  </si>
  <si>
    <t>State Sales Tax Rate</t>
  </si>
  <si>
    <t>State Sales Tax</t>
  </si>
  <si>
    <t>IRS Luxury Tax</t>
  </si>
  <si>
    <t>State Inspection Fee</t>
  </si>
  <si>
    <t>Documentary Fee</t>
  </si>
  <si>
    <t>License Fee</t>
  </si>
  <si>
    <t>Warranty</t>
  </si>
  <si>
    <t>Gap Insurance</t>
  </si>
  <si>
    <t>After Market</t>
  </si>
  <si>
    <t>SUB TOTAL</t>
  </si>
  <si>
    <t>Down Payment</t>
  </si>
  <si>
    <t>Manufacturer Rebate</t>
  </si>
  <si>
    <t>Trade-in Allowance</t>
  </si>
  <si>
    <t>Owed on Trade</t>
  </si>
  <si>
    <t>Trade Equity</t>
  </si>
  <si>
    <t>Total Equity</t>
  </si>
  <si>
    <t>Total Cost</t>
  </si>
  <si>
    <t>Total Amount Financed</t>
  </si>
  <si>
    <t>Annual % Rate (APR)</t>
  </si>
  <si>
    <t># of Monthly Payments</t>
  </si>
  <si>
    <t>Monthly Payment</t>
  </si>
  <si>
    <t>Bank:</t>
  </si>
  <si>
    <t>Cost</t>
  </si>
  <si>
    <t>Bank Fee %</t>
  </si>
  <si>
    <t>Bank Fee</t>
  </si>
  <si>
    <t>Acq. Fee</t>
  </si>
  <si>
    <t>Warranty Cost</t>
  </si>
  <si>
    <t>Gap Cost</t>
  </si>
  <si>
    <t>Buy Rate</t>
  </si>
  <si>
    <t>Book Value</t>
  </si>
  <si>
    <t>Line 3</t>
  </si>
  <si>
    <t>Line 5</t>
  </si>
  <si>
    <t>PRODUCT</t>
  </si>
  <si>
    <t>FRONT</t>
  </si>
  <si>
    <t>Customer Last Name</t>
  </si>
  <si>
    <t>New, Used, Trade</t>
  </si>
  <si>
    <t>Percent A</t>
  </si>
  <si>
    <t>Commission Saleperson 1</t>
  </si>
  <si>
    <t>2nd Salesperson</t>
  </si>
  <si>
    <t>Percent B</t>
  </si>
  <si>
    <t>Commission Saleperson 2</t>
  </si>
  <si>
    <t>ISHAM</t>
  </si>
  <si>
    <t>Flier</t>
  </si>
  <si>
    <t>LAMP</t>
  </si>
  <si>
    <t>LATOUR</t>
  </si>
  <si>
    <t>HILL/LYOA</t>
  </si>
  <si>
    <t>YOUNT</t>
  </si>
  <si>
    <t>WOOD</t>
  </si>
  <si>
    <t>LAFORCE</t>
  </si>
  <si>
    <t>LUSSIER</t>
  </si>
  <si>
    <t xml:space="preserve">     </t>
  </si>
  <si>
    <t>Today's Date:</t>
  </si>
  <si>
    <t>NEW</t>
  </si>
  <si>
    <t>Dealership:</t>
  </si>
  <si>
    <t xml:space="preserve">HARTLEY'S </t>
  </si>
  <si>
    <t>Total Sold</t>
  </si>
  <si>
    <t>used</t>
  </si>
  <si>
    <t>DAY 2</t>
  </si>
  <si>
    <t>STOCK #</t>
  </si>
  <si>
    <t>Deal Number</t>
  </si>
  <si>
    <t>New / Used / Trade</t>
  </si>
  <si>
    <t>Trade</t>
  </si>
  <si>
    <t>SALES PERSON</t>
  </si>
  <si>
    <t>Lender</t>
  </si>
  <si>
    <t>Rate</t>
  </si>
  <si>
    <t>Reserve</t>
  </si>
  <si>
    <t>AFT2</t>
  </si>
  <si>
    <t>Gap</t>
  </si>
  <si>
    <t>Doc Fees</t>
  </si>
  <si>
    <t>F&amp;I Totals</t>
  </si>
  <si>
    <t>Total Gross</t>
  </si>
  <si>
    <t>Adjustments</t>
  </si>
  <si>
    <t>Notes</t>
  </si>
  <si>
    <t>Vehicle Cost</t>
  </si>
  <si>
    <t>Miles</t>
  </si>
  <si>
    <t>Flip</t>
  </si>
  <si>
    <t>Daily Total</t>
  </si>
  <si>
    <t>Running Totals</t>
  </si>
  <si>
    <t>HARTLEY'S</t>
  </si>
  <si>
    <t>FUNDED</t>
  </si>
  <si>
    <t>new</t>
  </si>
  <si>
    <t>4U</t>
  </si>
  <si>
    <t>DOC</t>
  </si>
  <si>
    <t>Total Ups</t>
  </si>
  <si>
    <t>Shepard CDJR</t>
  </si>
  <si>
    <t>DAY 6</t>
  </si>
  <si>
    <t>Running Totals (Includes Today)</t>
  </si>
  <si>
    <t>Hat #</t>
  </si>
  <si>
    <t>SHEPARD CJDR</t>
  </si>
  <si>
    <t>Daily Performance Sheet</t>
  </si>
  <si>
    <t>IAM Team</t>
  </si>
  <si>
    <t>Day 1</t>
  </si>
  <si>
    <t>Day 2</t>
  </si>
  <si>
    <t>Day 3</t>
  </si>
  <si>
    <t>Day 4</t>
  </si>
  <si>
    <t>Day 5</t>
  </si>
  <si>
    <t>Day 6</t>
  </si>
  <si>
    <t>Day 7</t>
  </si>
  <si>
    <t>Day 8</t>
  </si>
  <si>
    <t>Day 9</t>
  </si>
  <si>
    <t>Day 10</t>
  </si>
  <si>
    <t>Day 11</t>
  </si>
  <si>
    <t>Day 12</t>
  </si>
  <si>
    <t>Totals</t>
  </si>
  <si>
    <t>Percents</t>
  </si>
  <si>
    <t>Comm.</t>
  </si>
  <si>
    <t>Salesman</t>
  </si>
  <si>
    <t>Ups</t>
  </si>
  <si>
    <t>Sold</t>
  </si>
  <si>
    <t>% Ups</t>
  </si>
  <si>
    <t>% Sales</t>
  </si>
  <si>
    <t>Avg. Comm.</t>
  </si>
  <si>
    <t>House Team</t>
  </si>
  <si>
    <t>Salesman Attendance</t>
  </si>
  <si>
    <t>Set Up</t>
  </si>
  <si>
    <t>Close Out</t>
  </si>
  <si>
    <t>Zip Code Analysis</t>
  </si>
  <si>
    <t>Data</t>
  </si>
  <si>
    <t>Zip Code</t>
  </si>
  <si>
    <t>Town</t>
  </si>
  <si>
    <t>Approx. Distance to Dealer</t>
  </si>
  <si>
    <t>% of Ups</t>
  </si>
  <si>
    <t>% of Sales</t>
  </si>
  <si>
    <t>Total Deals</t>
  </si>
  <si>
    <t>Commission</t>
  </si>
  <si>
    <t>IF('Roster &amp; Tables'!E27=0,SUMIF('Sale Rollup'!O2:O241,B1,'Sale Rollup'!Q2:Q241),SUMIF('Sale Rollup'!O2:O241,B1,(('Sale Rollup'!Q2:Q241)*SMALL(IF('Sale Rollup'!O2:O241=B1,ROW('Sale Rollup'!O2:O241))-1,15))))</t>
  </si>
  <si>
    <t>Zip Code List</t>
  </si>
  <si>
    <t>County</t>
  </si>
  <si>
    <t>New Hampshire</t>
  </si>
  <si>
    <t>03031</t>
  </si>
  <si>
    <t>Amherst</t>
  </si>
  <si>
    <t>Hillsborough</t>
  </si>
  <si>
    <t>03032</t>
  </si>
  <si>
    <t>Auburn</t>
  </si>
  <si>
    <t>Rockingham</t>
  </si>
  <si>
    <t>03033</t>
  </si>
  <si>
    <t>Brookline</t>
  </si>
  <si>
    <t>03034</t>
  </si>
  <si>
    <t>Candia</t>
  </si>
  <si>
    <t>03036</t>
  </si>
  <si>
    <t>Chester</t>
  </si>
  <si>
    <t>03037</t>
  </si>
  <si>
    <t>Deerfield</t>
  </si>
  <si>
    <t>03038</t>
  </si>
  <si>
    <t>Derry</t>
  </si>
  <si>
    <t>03040</t>
  </si>
  <si>
    <t>East Candia</t>
  </si>
  <si>
    <t>03041</t>
  </si>
  <si>
    <t>East Derry</t>
  </si>
  <si>
    <t>03042</t>
  </si>
  <si>
    <t>Epping</t>
  </si>
  <si>
    <t>03043</t>
  </si>
  <si>
    <t>Francestown</t>
  </si>
  <si>
    <t>03044</t>
  </si>
  <si>
    <t>Fremont</t>
  </si>
  <si>
    <t>03045</t>
  </si>
  <si>
    <t>Goffstown</t>
  </si>
  <si>
    <t>03046</t>
  </si>
  <si>
    <t>Dunbarton</t>
  </si>
  <si>
    <t>Merrimack</t>
  </si>
  <si>
    <t>03047</t>
  </si>
  <si>
    <t>Greenfield</t>
  </si>
  <si>
    <t>03048</t>
  </si>
  <si>
    <t>Greenville</t>
  </si>
  <si>
    <t>03049</t>
  </si>
  <si>
    <t>Hollis</t>
  </si>
  <si>
    <t>03051</t>
  </si>
  <si>
    <t>Hudson</t>
  </si>
  <si>
    <t>03052</t>
  </si>
  <si>
    <t>Litchfield</t>
  </si>
  <si>
    <t>03053</t>
  </si>
  <si>
    <t>Londonderry</t>
  </si>
  <si>
    <t>03054</t>
  </si>
  <si>
    <t>03055</t>
  </si>
  <si>
    <t>Milford</t>
  </si>
  <si>
    <t>03057</t>
  </si>
  <si>
    <t>Mont Vernon</t>
  </si>
  <si>
    <t>03060</t>
  </si>
  <si>
    <t>Nashua</t>
  </si>
  <si>
    <t>03061</t>
  </si>
  <si>
    <t>03062</t>
  </si>
  <si>
    <t>03063</t>
  </si>
  <si>
    <t>03064</t>
  </si>
  <si>
    <t>03070</t>
  </si>
  <si>
    <t>New Boston</t>
  </si>
  <si>
    <t>03071</t>
  </si>
  <si>
    <t>New Ipswich</t>
  </si>
  <si>
    <t>03073</t>
  </si>
  <si>
    <t>North Salem</t>
  </si>
  <si>
    <t>03076</t>
  </si>
  <si>
    <t>Pelham</t>
  </si>
  <si>
    <t>03077</t>
  </si>
  <si>
    <t>Raymond</t>
  </si>
  <si>
    <t>03079</t>
  </si>
  <si>
    <t>Salem</t>
  </si>
  <si>
    <t>03082</t>
  </si>
  <si>
    <t>Lyndeborough</t>
  </si>
  <si>
    <t>03084</t>
  </si>
  <si>
    <t>Temple</t>
  </si>
  <si>
    <t>03086</t>
  </si>
  <si>
    <t>Wilton</t>
  </si>
  <si>
    <t>03087</t>
  </si>
  <si>
    <t>Windham</t>
  </si>
  <si>
    <t>03101</t>
  </si>
  <si>
    <t>Manchester</t>
  </si>
  <si>
    <t>03102</t>
  </si>
  <si>
    <t>03103</t>
  </si>
  <si>
    <t>03104</t>
  </si>
  <si>
    <t>03105</t>
  </si>
  <si>
    <t>03106</t>
  </si>
  <si>
    <t>Hooksett</t>
  </si>
  <si>
    <t>03107</t>
  </si>
  <si>
    <t>03108</t>
  </si>
  <si>
    <t>03109</t>
  </si>
  <si>
    <t>03110</t>
  </si>
  <si>
    <t>Bedford</t>
  </si>
  <si>
    <t>03111</t>
  </si>
  <si>
    <t>03215</t>
  </si>
  <si>
    <t>Waterville Valley</t>
  </si>
  <si>
    <t>Grafton</t>
  </si>
  <si>
    <t>03216</t>
  </si>
  <si>
    <t>Andover</t>
  </si>
  <si>
    <t>03217</t>
  </si>
  <si>
    <t>Ashland</t>
  </si>
  <si>
    <t>03218</t>
  </si>
  <si>
    <t>Barnstead</t>
  </si>
  <si>
    <t>Belknap</t>
  </si>
  <si>
    <t>03220</t>
  </si>
  <si>
    <t>Belmont</t>
  </si>
  <si>
    <t>03221</t>
  </si>
  <si>
    <t>Bradford</t>
  </si>
  <si>
    <t>03222</t>
  </si>
  <si>
    <t>Bristol</t>
  </si>
  <si>
    <t>03223</t>
  </si>
  <si>
    <t>Campton</t>
  </si>
  <si>
    <t>03224</t>
  </si>
  <si>
    <t>Canterbury</t>
  </si>
  <si>
    <t>03225</t>
  </si>
  <si>
    <t>Center Barnstead</t>
  </si>
  <si>
    <t>03226</t>
  </si>
  <si>
    <t>Center Harbor</t>
  </si>
  <si>
    <t>03227</t>
  </si>
  <si>
    <t>Center Sandwich</t>
  </si>
  <si>
    <t>Carroll</t>
  </si>
  <si>
    <t>03229</t>
  </si>
  <si>
    <t>Contoocook</t>
  </si>
  <si>
    <t>03230</t>
  </si>
  <si>
    <t>Danbury</t>
  </si>
  <si>
    <t>03231</t>
  </si>
  <si>
    <t>East Andover</t>
  </si>
  <si>
    <t>03233</t>
  </si>
  <si>
    <t>Elkins</t>
  </si>
  <si>
    <t>03234</t>
  </si>
  <si>
    <t>Epsom</t>
  </si>
  <si>
    <t>03235</t>
  </si>
  <si>
    <t>Franklin</t>
  </si>
  <si>
    <t>03237</t>
  </si>
  <si>
    <t>Gilmanton</t>
  </si>
  <si>
    <t>03238</t>
  </si>
  <si>
    <t>Glencliff</t>
  </si>
  <si>
    <t>03240</t>
  </si>
  <si>
    <t>03241</t>
  </si>
  <si>
    <t>Hebron</t>
  </si>
  <si>
    <t>03242</t>
  </si>
  <si>
    <t>Henniker</t>
  </si>
  <si>
    <t>03243</t>
  </si>
  <si>
    <t>Hill</t>
  </si>
  <si>
    <t>03244</t>
  </si>
  <si>
    <t>03245</t>
  </si>
  <si>
    <t>Holderness</t>
  </si>
  <si>
    <t>03246</t>
  </si>
  <si>
    <t>Laconia</t>
  </si>
  <si>
    <t>03247</t>
  </si>
  <si>
    <t>03249</t>
  </si>
  <si>
    <t>Gilford</t>
  </si>
  <si>
    <t>03251</t>
  </si>
  <si>
    <t>03252</t>
  </si>
  <si>
    <t>Lochmere</t>
  </si>
  <si>
    <t>03253</t>
  </si>
  <si>
    <t>Meredith</t>
  </si>
  <si>
    <t>03254</t>
  </si>
  <si>
    <t>Moultonborough</t>
  </si>
  <si>
    <t>03255</t>
  </si>
  <si>
    <t>Newbury</t>
  </si>
  <si>
    <t>03256</t>
  </si>
  <si>
    <t>New Hampton</t>
  </si>
  <si>
    <t>03257</t>
  </si>
  <si>
    <t>New London</t>
  </si>
  <si>
    <t>03258</t>
  </si>
  <si>
    <t>Chichester</t>
  </si>
  <si>
    <t>03259</t>
  </si>
  <si>
    <t>North Sandwich</t>
  </si>
  <si>
    <t>03260</t>
  </si>
  <si>
    <t>North Sutton</t>
  </si>
  <si>
    <t>03261</t>
  </si>
  <si>
    <t>Northwood</t>
  </si>
  <si>
    <t>03262</t>
  </si>
  <si>
    <t>North Woodstock</t>
  </si>
  <si>
    <t>03263</t>
  </si>
  <si>
    <t>Pittsfield</t>
  </si>
  <si>
    <t>03264</t>
  </si>
  <si>
    <t>Plymouth</t>
  </si>
  <si>
    <t>03266</t>
  </si>
  <si>
    <t>Rumney</t>
  </si>
  <si>
    <t>03268</t>
  </si>
  <si>
    <t>Salisbury</t>
  </si>
  <si>
    <t>03269</t>
  </si>
  <si>
    <t>Sanbornton</t>
  </si>
  <si>
    <t>03272</t>
  </si>
  <si>
    <t>South Newbury</t>
  </si>
  <si>
    <t>03273</t>
  </si>
  <si>
    <t>South Sutton</t>
  </si>
  <si>
    <t>03274</t>
  </si>
  <si>
    <t>Stinson Lake</t>
  </si>
  <si>
    <t>03275</t>
  </si>
  <si>
    <t>Suncook</t>
  </si>
  <si>
    <t>03276</t>
  </si>
  <si>
    <t>Tilton</t>
  </si>
  <si>
    <t>03278</t>
  </si>
  <si>
    <t>Warner</t>
  </si>
  <si>
    <t>03279</t>
  </si>
  <si>
    <t>Warren</t>
  </si>
  <si>
    <t>03280</t>
  </si>
  <si>
    <t>Washington</t>
  </si>
  <si>
    <t>Sullivan</t>
  </si>
  <si>
    <t>03281</t>
  </si>
  <si>
    <t>Weare</t>
  </si>
  <si>
    <t>03282</t>
  </si>
  <si>
    <t>Wentworth</t>
  </si>
  <si>
    <t>03284</t>
  </si>
  <si>
    <t>Springfield</t>
  </si>
  <si>
    <t>03287</t>
  </si>
  <si>
    <t>Wilmot</t>
  </si>
  <si>
    <t>03289</t>
  </si>
  <si>
    <t>Winnisquam</t>
  </si>
  <si>
    <t>03290</t>
  </si>
  <si>
    <t>Nottingham</t>
  </si>
  <si>
    <t>03291</t>
  </si>
  <si>
    <t>West Nottingham</t>
  </si>
  <si>
    <t>03293</t>
  </si>
  <si>
    <t>Woodstock</t>
  </si>
  <si>
    <t>03298</t>
  </si>
  <si>
    <t>03299</t>
  </si>
  <si>
    <t>03301</t>
  </si>
  <si>
    <t>Concord</t>
  </si>
  <si>
    <t>03302</t>
  </si>
  <si>
    <t>03303</t>
  </si>
  <si>
    <t>03304</t>
  </si>
  <si>
    <t>Bow</t>
  </si>
  <si>
    <t>03305</t>
  </si>
  <si>
    <t>03307</t>
  </si>
  <si>
    <t>Loudon</t>
  </si>
  <si>
    <t>03431</t>
  </si>
  <si>
    <t>Keene</t>
  </si>
  <si>
    <t>Cheshire</t>
  </si>
  <si>
    <t>03435</t>
  </si>
  <si>
    <t>03440</t>
  </si>
  <si>
    <t>Antrim</t>
  </si>
  <si>
    <t>03441</t>
  </si>
  <si>
    <t>Ashuelot</t>
  </si>
  <si>
    <t>03442</t>
  </si>
  <si>
    <t>Bennington</t>
  </si>
  <si>
    <t>03443</t>
  </si>
  <si>
    <t>Chesterfield</t>
  </si>
  <si>
    <t>03444</t>
  </si>
  <si>
    <t>Dublin</t>
  </si>
  <si>
    <t>03445</t>
  </si>
  <si>
    <t>03446</t>
  </si>
  <si>
    <t>Swanzey</t>
  </si>
  <si>
    <t>03447</t>
  </si>
  <si>
    <t>Fitzwilliam</t>
  </si>
  <si>
    <t>03448</t>
  </si>
  <si>
    <t>Gilsum</t>
  </si>
  <si>
    <t>03449</t>
  </si>
  <si>
    <t>Hancock</t>
  </si>
  <si>
    <t>03450</t>
  </si>
  <si>
    <t>Harrisville</t>
  </si>
  <si>
    <t>03451</t>
  </si>
  <si>
    <t>Hinsdale</t>
  </si>
  <si>
    <t>03452</t>
  </si>
  <si>
    <t>Jaffrey</t>
  </si>
  <si>
    <t>03455</t>
  </si>
  <si>
    <t>Marlborough</t>
  </si>
  <si>
    <t>03456</t>
  </si>
  <si>
    <t>Marlow</t>
  </si>
  <si>
    <t>03457</t>
  </si>
  <si>
    <t>Nelson</t>
  </si>
  <si>
    <t>03458</t>
  </si>
  <si>
    <t>Peterborough</t>
  </si>
  <si>
    <t>03461</t>
  </si>
  <si>
    <t>Rindge</t>
  </si>
  <si>
    <t>03462</t>
  </si>
  <si>
    <t>Spofford</t>
  </si>
  <si>
    <t>03464</t>
  </si>
  <si>
    <t>Stoddard</t>
  </si>
  <si>
    <t>03465</t>
  </si>
  <si>
    <t>Troy</t>
  </si>
  <si>
    <t>03466</t>
  </si>
  <si>
    <t>West Chesterfield</t>
  </si>
  <si>
    <t>03467</t>
  </si>
  <si>
    <t>Westmoreland</t>
  </si>
  <si>
    <t>03468</t>
  </si>
  <si>
    <t>West Peterborough</t>
  </si>
  <si>
    <t>03469</t>
  </si>
  <si>
    <t>West Swanzey</t>
  </si>
  <si>
    <t>03470</t>
  </si>
  <si>
    <t>Winchester</t>
  </si>
  <si>
    <t>03561</t>
  </si>
  <si>
    <t>Littleton</t>
  </si>
  <si>
    <t>03570</t>
  </si>
  <si>
    <t>Berlin</t>
  </si>
  <si>
    <t>Coos</t>
  </si>
  <si>
    <t>03574</t>
  </si>
  <si>
    <t>Bethlehem</t>
  </si>
  <si>
    <t>03575</t>
  </si>
  <si>
    <t>Bretton Woods</t>
  </si>
  <si>
    <t>03576</t>
  </si>
  <si>
    <t>Colebrook</t>
  </si>
  <si>
    <t>03579</t>
  </si>
  <si>
    <t>Errol</t>
  </si>
  <si>
    <t>03580</t>
  </si>
  <si>
    <t>Franconia</t>
  </si>
  <si>
    <t>03581</t>
  </si>
  <si>
    <t>Gorham</t>
  </si>
  <si>
    <t>03582</t>
  </si>
  <si>
    <t>Groveton</t>
  </si>
  <si>
    <t>Northumberland</t>
  </si>
  <si>
    <t>03583</t>
  </si>
  <si>
    <t>Jefferson</t>
  </si>
  <si>
    <t>03584</t>
  </si>
  <si>
    <t>Lancaster</t>
  </si>
  <si>
    <t>03585</t>
  </si>
  <si>
    <t>Lisbon</t>
  </si>
  <si>
    <t>03586</t>
  </si>
  <si>
    <t>Sugar Hill</t>
  </si>
  <si>
    <t>03588</t>
  </si>
  <si>
    <t>Milan</t>
  </si>
  <si>
    <t>03589</t>
  </si>
  <si>
    <t>Mount Washington</t>
  </si>
  <si>
    <t>03590</t>
  </si>
  <si>
    <t>North Stratford</t>
  </si>
  <si>
    <t>03592</t>
  </si>
  <si>
    <t>Pittsburg</t>
  </si>
  <si>
    <t>03593</t>
  </si>
  <si>
    <t>Randolph</t>
  </si>
  <si>
    <t>03595</t>
  </si>
  <si>
    <t>Twin Mountain</t>
  </si>
  <si>
    <t>03597</t>
  </si>
  <si>
    <t>West Stewartstown</t>
  </si>
  <si>
    <t>03598</t>
  </si>
  <si>
    <t>Whitefield</t>
  </si>
  <si>
    <t>03601</t>
  </si>
  <si>
    <t>Acworth</t>
  </si>
  <si>
    <t>03602</t>
  </si>
  <si>
    <t>Alstead</t>
  </si>
  <si>
    <t>03603</t>
  </si>
  <si>
    <t>Charlestown</t>
  </si>
  <si>
    <t>03604</t>
  </si>
  <si>
    <t>Drewsville</t>
  </si>
  <si>
    <t>03605</t>
  </si>
  <si>
    <t>Lempster</t>
  </si>
  <si>
    <t>03607</t>
  </si>
  <si>
    <t>South Acworth</t>
  </si>
  <si>
    <t>03608</t>
  </si>
  <si>
    <t>Walpole</t>
  </si>
  <si>
    <t>03609</t>
  </si>
  <si>
    <t>North Walpole</t>
  </si>
  <si>
    <t>03740</t>
  </si>
  <si>
    <t>Bath</t>
  </si>
  <si>
    <t>03741</t>
  </si>
  <si>
    <t>Canaan</t>
  </si>
  <si>
    <t>03743</t>
  </si>
  <si>
    <t>Claremont</t>
  </si>
  <si>
    <t>03745</t>
  </si>
  <si>
    <t>Cornish</t>
  </si>
  <si>
    <t>03746</t>
  </si>
  <si>
    <t>Cornish Flat</t>
  </si>
  <si>
    <t>03748</t>
  </si>
  <si>
    <t>Enfield</t>
  </si>
  <si>
    <t>03749</t>
  </si>
  <si>
    <t>Enfield Center</t>
  </si>
  <si>
    <t>03750</t>
  </si>
  <si>
    <t>Etna</t>
  </si>
  <si>
    <t>03751</t>
  </si>
  <si>
    <t>Georges Mills</t>
  </si>
  <si>
    <t>03752</t>
  </si>
  <si>
    <t>Goshen</t>
  </si>
  <si>
    <t>03753</t>
  </si>
  <si>
    <t>Grantham</t>
  </si>
  <si>
    <t>03754</t>
  </si>
  <si>
    <t>Guild</t>
  </si>
  <si>
    <t>03755</t>
  </si>
  <si>
    <t>Hanover</t>
  </si>
  <si>
    <t>03756</t>
  </si>
  <si>
    <t>Lebanon</t>
  </si>
  <si>
    <t>03765</t>
  </si>
  <si>
    <t>Haverhill</t>
  </si>
  <si>
    <t>03766</t>
  </si>
  <si>
    <t>03768</t>
  </si>
  <si>
    <t>Lyme</t>
  </si>
  <si>
    <t>03769</t>
  </si>
  <si>
    <t>Lyme Center</t>
  </si>
  <si>
    <t>03770</t>
  </si>
  <si>
    <t>Meriden</t>
  </si>
  <si>
    <t>03771</t>
  </si>
  <si>
    <t>Monroe</t>
  </si>
  <si>
    <t>03773</t>
  </si>
  <si>
    <t>Newport</t>
  </si>
  <si>
    <t>03774</t>
  </si>
  <si>
    <t>North Haverhill</t>
  </si>
  <si>
    <t>03777</t>
  </si>
  <si>
    <t>Orford</t>
  </si>
  <si>
    <t>03779</t>
  </si>
  <si>
    <t>Piermont</t>
  </si>
  <si>
    <t>03780</t>
  </si>
  <si>
    <t>Pike</t>
  </si>
  <si>
    <t>03781</t>
  </si>
  <si>
    <t>Plainfield</t>
  </si>
  <si>
    <t>03782</t>
  </si>
  <si>
    <t>Sunapee</t>
  </si>
  <si>
    <t>03784</t>
  </si>
  <si>
    <t>West Lebanon</t>
  </si>
  <si>
    <t>03785</t>
  </si>
  <si>
    <t>Woodsville</t>
  </si>
  <si>
    <t>03801</t>
  </si>
  <si>
    <t>Portsmouth</t>
  </si>
  <si>
    <t>03802</t>
  </si>
  <si>
    <t>03803</t>
  </si>
  <si>
    <t>03804</t>
  </si>
  <si>
    <t>03805</t>
  </si>
  <si>
    <t>Newington</t>
  </si>
  <si>
    <t>Strafford</t>
  </si>
  <si>
    <t>03809</t>
  </si>
  <si>
    <t>Alton</t>
  </si>
  <si>
    <t>03810</t>
  </si>
  <si>
    <t>Alton Bay</t>
  </si>
  <si>
    <t>03811</t>
  </si>
  <si>
    <t>Atkinson</t>
  </si>
  <si>
    <t>03812</t>
  </si>
  <si>
    <t>Bartlett</t>
  </si>
  <si>
    <t>03813</t>
  </si>
  <si>
    <t>Center Conway</t>
  </si>
  <si>
    <t>03814</t>
  </si>
  <si>
    <t>Center Ossipee</t>
  </si>
  <si>
    <t>03815</t>
  </si>
  <si>
    <t>Center Strafford</t>
  </si>
  <si>
    <t>03816</t>
  </si>
  <si>
    <t>Center Tuftonboro</t>
  </si>
  <si>
    <t>03817</t>
  </si>
  <si>
    <t>Chocorua</t>
  </si>
  <si>
    <t>03818</t>
  </si>
  <si>
    <t>Conway</t>
  </si>
  <si>
    <t>03819</t>
  </si>
  <si>
    <t>Danville</t>
  </si>
  <si>
    <t>03820</t>
  </si>
  <si>
    <t>Dover</t>
  </si>
  <si>
    <t>03821</t>
  </si>
  <si>
    <t>03822</t>
  </si>
  <si>
    <t>03823</t>
  </si>
  <si>
    <t>Madbury</t>
  </si>
  <si>
    <t>03824</t>
  </si>
  <si>
    <t>Durham</t>
  </si>
  <si>
    <t>03825</t>
  </si>
  <si>
    <t>Barrington</t>
  </si>
  <si>
    <t>03826</t>
  </si>
  <si>
    <t>East Hampstead</t>
  </si>
  <si>
    <t>03827</t>
  </si>
  <si>
    <t>East Kingston</t>
  </si>
  <si>
    <t>03830</t>
  </si>
  <si>
    <t>East Wakefield</t>
  </si>
  <si>
    <t>03832</t>
  </si>
  <si>
    <t>Eaton Center</t>
  </si>
  <si>
    <t>03833</t>
  </si>
  <si>
    <t>Exeter</t>
  </si>
  <si>
    <t>03835</t>
  </si>
  <si>
    <t>Farmington</t>
  </si>
  <si>
    <t>03836</t>
  </si>
  <si>
    <t>Freedom</t>
  </si>
  <si>
    <t>03837</t>
  </si>
  <si>
    <t>Gilmanton Iron Works</t>
  </si>
  <si>
    <t>03838</t>
  </si>
  <si>
    <t>Glen</t>
  </si>
  <si>
    <t>03839</t>
  </si>
  <si>
    <t>Rochester</t>
  </si>
  <si>
    <t>03840</t>
  </si>
  <si>
    <t>Greenland</t>
  </si>
  <si>
    <t>03841</t>
  </si>
  <si>
    <t>Hampstead</t>
  </si>
  <si>
    <t>03842</t>
  </si>
  <si>
    <t>Hampton</t>
  </si>
  <si>
    <t>03843</t>
  </si>
  <si>
    <t>03844</t>
  </si>
  <si>
    <t>Hampton Falls</t>
  </si>
  <si>
    <t>03845</t>
  </si>
  <si>
    <t>Intervale</t>
  </si>
  <si>
    <t>03846</t>
  </si>
  <si>
    <t>Jackson</t>
  </si>
  <si>
    <t>03847</t>
  </si>
  <si>
    <t>Kearsarge</t>
  </si>
  <si>
    <t>03848</t>
  </si>
  <si>
    <t>Kingston</t>
  </si>
  <si>
    <t>03849</t>
  </si>
  <si>
    <t>Madison</t>
  </si>
  <si>
    <t>03850</t>
  </si>
  <si>
    <t>Melvin Village</t>
  </si>
  <si>
    <t>03851</t>
  </si>
  <si>
    <t>Milton</t>
  </si>
  <si>
    <t>03852</t>
  </si>
  <si>
    <t>Milton Mills</t>
  </si>
  <si>
    <t>03853</t>
  </si>
  <si>
    <t>Mirror Lake</t>
  </si>
  <si>
    <t>03854</t>
  </si>
  <si>
    <t>New Castle</t>
  </si>
  <si>
    <t>03855</t>
  </si>
  <si>
    <t>New Durham</t>
  </si>
  <si>
    <t>03856</t>
  </si>
  <si>
    <t>Newfields</t>
  </si>
  <si>
    <t>03857</t>
  </si>
  <si>
    <t>Newmarket</t>
  </si>
  <si>
    <t>03858</t>
  </si>
  <si>
    <t>Newton</t>
  </si>
  <si>
    <t>03859</t>
  </si>
  <si>
    <t>Newton Junction</t>
  </si>
  <si>
    <t>03860</t>
  </si>
  <si>
    <t>North Conway</t>
  </si>
  <si>
    <t>03862</t>
  </si>
  <si>
    <t>North Hampton</t>
  </si>
  <si>
    <t>03864</t>
  </si>
  <si>
    <t>Ossipee</t>
  </si>
  <si>
    <t>03865</t>
  </si>
  <si>
    <t>Plaistow</t>
  </si>
  <si>
    <t>03866</t>
  </si>
  <si>
    <t>03867</t>
  </si>
  <si>
    <t>03868</t>
  </si>
  <si>
    <t>03869</t>
  </si>
  <si>
    <t>Rollinsford</t>
  </si>
  <si>
    <t>03870</t>
  </si>
  <si>
    <t>Rye</t>
  </si>
  <si>
    <t>03871</t>
  </si>
  <si>
    <t>Rye Beach</t>
  </si>
  <si>
    <t>03872</t>
  </si>
  <si>
    <t>Sanbornville</t>
  </si>
  <si>
    <t>03873</t>
  </si>
  <si>
    <t>Sandown</t>
  </si>
  <si>
    <t>03874</t>
  </si>
  <si>
    <t>Seabrook</t>
  </si>
  <si>
    <t>03875</t>
  </si>
  <si>
    <t>Silver Lake</t>
  </si>
  <si>
    <t>03878</t>
  </si>
  <si>
    <t>Somersworth</t>
  </si>
  <si>
    <t>03882</t>
  </si>
  <si>
    <t>Effingham</t>
  </si>
  <si>
    <t>03883</t>
  </si>
  <si>
    <t>South Tamworth</t>
  </si>
  <si>
    <t>03884</t>
  </si>
  <si>
    <t>03885</t>
  </si>
  <si>
    <t>Stratham</t>
  </si>
  <si>
    <t>03886</t>
  </si>
  <si>
    <t>Tamworth</t>
  </si>
  <si>
    <t>03887</t>
  </si>
  <si>
    <t>Union</t>
  </si>
  <si>
    <t>03890</t>
  </si>
  <si>
    <t>West Ossipee</t>
  </si>
  <si>
    <t>03894</t>
  </si>
  <si>
    <t>Wolfeboro</t>
  </si>
  <si>
    <t>03896</t>
  </si>
  <si>
    <t>Wolfeboro Falls</t>
  </si>
  <si>
    <t>03897</t>
  </si>
  <si>
    <t>Wonalancet</t>
  </si>
  <si>
    <t>Vermont</t>
  </si>
  <si>
    <t>05001</t>
  </si>
  <si>
    <t>White River Junction</t>
  </si>
  <si>
    <t>Windsor</t>
  </si>
  <si>
    <t>05009</t>
  </si>
  <si>
    <t>05030</t>
  </si>
  <si>
    <t>Ascutney</t>
  </si>
  <si>
    <t>05031</t>
  </si>
  <si>
    <t>Barnard</t>
  </si>
  <si>
    <t>05032</t>
  </si>
  <si>
    <t>Bethel</t>
  </si>
  <si>
    <t>05033</t>
  </si>
  <si>
    <t>Orange</t>
  </si>
  <si>
    <t>05034</t>
  </si>
  <si>
    <t>Bridgewater</t>
  </si>
  <si>
    <t>05035</t>
  </si>
  <si>
    <t>Bridgewater Corners</t>
  </si>
  <si>
    <t>05036</t>
  </si>
  <si>
    <t>Brookfield</t>
  </si>
  <si>
    <t>05037</t>
  </si>
  <si>
    <t>Brownsville</t>
  </si>
  <si>
    <t>05038</t>
  </si>
  <si>
    <t>Chelsea</t>
  </si>
  <si>
    <t>05039</t>
  </si>
  <si>
    <t>Corinth</t>
  </si>
  <si>
    <t>05040</t>
  </si>
  <si>
    <t>East Corinth</t>
  </si>
  <si>
    <t>05041</t>
  </si>
  <si>
    <t>East Randolph</t>
  </si>
  <si>
    <t>05042</t>
  </si>
  <si>
    <t>East Ryegate</t>
  </si>
  <si>
    <t>Caledonia</t>
  </si>
  <si>
    <t>05043</t>
  </si>
  <si>
    <t>East Thetford</t>
  </si>
  <si>
    <t>05045</t>
  </si>
  <si>
    <t>Fairlee</t>
  </si>
  <si>
    <t>05046</t>
  </si>
  <si>
    <t>Groton</t>
  </si>
  <si>
    <t>05047</t>
  </si>
  <si>
    <t>Hartford</t>
  </si>
  <si>
    <t>05048</t>
  </si>
  <si>
    <t>Hartland</t>
  </si>
  <si>
    <t>05049</t>
  </si>
  <si>
    <t>Hartland Four Corners</t>
  </si>
  <si>
    <t>05050</t>
  </si>
  <si>
    <t>Mc Indoe Falls</t>
  </si>
  <si>
    <t>05051</t>
  </si>
  <si>
    <t>05052</t>
  </si>
  <si>
    <t>North Hartland</t>
  </si>
  <si>
    <t>05053</t>
  </si>
  <si>
    <t>North Pomfret</t>
  </si>
  <si>
    <t>05054</t>
  </si>
  <si>
    <t>North Thetford</t>
  </si>
  <si>
    <t>05055</t>
  </si>
  <si>
    <t>Norwich</t>
  </si>
  <si>
    <t>05056</t>
  </si>
  <si>
    <t>05058</t>
  </si>
  <si>
    <t>Post Mills</t>
  </si>
  <si>
    <t>05059</t>
  </si>
  <si>
    <t>Quechee</t>
  </si>
  <si>
    <t>05060</t>
  </si>
  <si>
    <t>05061</t>
  </si>
  <si>
    <t>Randolph Center</t>
  </si>
  <si>
    <t>05062</t>
  </si>
  <si>
    <t>Reading</t>
  </si>
  <si>
    <t>05065</t>
  </si>
  <si>
    <t>Sharon</t>
  </si>
  <si>
    <t>05067</t>
  </si>
  <si>
    <t>South Pomfret</t>
  </si>
  <si>
    <t>05068</t>
  </si>
  <si>
    <t>South Royalton</t>
  </si>
  <si>
    <t>05069</t>
  </si>
  <si>
    <t>South Ryegate</t>
  </si>
  <si>
    <t>05070</t>
  </si>
  <si>
    <t>South Strafford</t>
  </si>
  <si>
    <t>05071</t>
  </si>
  <si>
    <t>South Woodstock</t>
  </si>
  <si>
    <t>05072</t>
  </si>
  <si>
    <t>05073</t>
  </si>
  <si>
    <t>Taftsville</t>
  </si>
  <si>
    <t>05074</t>
  </si>
  <si>
    <t>Thetford</t>
  </si>
  <si>
    <t>05075</t>
  </si>
  <si>
    <t>Thetford Center</t>
  </si>
  <si>
    <t>05076</t>
  </si>
  <si>
    <t>Topsham</t>
  </si>
  <si>
    <t>05077</t>
  </si>
  <si>
    <t>Tunbridge</t>
  </si>
  <si>
    <t>05079</t>
  </si>
  <si>
    <t>Vershire</t>
  </si>
  <si>
    <t>05081</t>
  </si>
  <si>
    <t>Wells River</t>
  </si>
  <si>
    <t>05083</t>
  </si>
  <si>
    <t>West Fairlee</t>
  </si>
  <si>
    <t>05084</t>
  </si>
  <si>
    <t>West Hartford</t>
  </si>
  <si>
    <t>05085</t>
  </si>
  <si>
    <t>West Newbury</t>
  </si>
  <si>
    <t>05086</t>
  </si>
  <si>
    <t>West Topsham</t>
  </si>
  <si>
    <t>05088</t>
  </si>
  <si>
    <t>Wilder</t>
  </si>
  <si>
    <t>05089</t>
  </si>
  <si>
    <t>05091</t>
  </si>
  <si>
    <t>05101</t>
  </si>
  <si>
    <t>Bellows Falls</t>
  </si>
  <si>
    <t>05141</t>
  </si>
  <si>
    <t>Cambridgeport</t>
  </si>
  <si>
    <t>05142</t>
  </si>
  <si>
    <t>Cavendish</t>
  </si>
  <si>
    <t>05143</t>
  </si>
  <si>
    <t>05144</t>
  </si>
  <si>
    <t>Chester Depot</t>
  </si>
  <si>
    <t>05146</t>
  </si>
  <si>
    <t>05148</t>
  </si>
  <si>
    <t>05149</t>
  </si>
  <si>
    <t>Ludlow</t>
  </si>
  <si>
    <t>05150</t>
  </si>
  <si>
    <t>North Springfield</t>
  </si>
  <si>
    <t>05151</t>
  </si>
  <si>
    <t>Perkinsville</t>
  </si>
  <si>
    <t>05152</t>
  </si>
  <si>
    <t>Peru</t>
  </si>
  <si>
    <t>05153</t>
  </si>
  <si>
    <t>Proctorsville</t>
  </si>
  <si>
    <t>05154</t>
  </si>
  <si>
    <t>Saxtons River</t>
  </si>
  <si>
    <t>05155</t>
  </si>
  <si>
    <t>South Londonderry</t>
  </si>
  <si>
    <t>05156</t>
  </si>
  <si>
    <t>05158</t>
  </si>
  <si>
    <t>Westminster</t>
  </si>
  <si>
    <t>05159</t>
  </si>
  <si>
    <t>Westminster Station</t>
  </si>
  <si>
    <t>05161</t>
  </si>
  <si>
    <t>Weston</t>
  </si>
  <si>
    <t>05201</t>
  </si>
  <si>
    <t>05250</t>
  </si>
  <si>
    <t>Arlington</t>
  </si>
  <si>
    <t>05251</t>
  </si>
  <si>
    <t>Dorset</t>
  </si>
  <si>
    <t>05252</t>
  </si>
  <si>
    <t>East Arlington</t>
  </si>
  <si>
    <t>05253</t>
  </si>
  <si>
    <t>East Dorset</t>
  </si>
  <si>
    <t>05254</t>
  </si>
  <si>
    <t>05255</t>
  </si>
  <si>
    <t>Manchester Center</t>
  </si>
  <si>
    <t>05257</t>
  </si>
  <si>
    <t>North Bennington</t>
  </si>
  <si>
    <t>05260</t>
  </si>
  <si>
    <t>North Pownal</t>
  </si>
  <si>
    <t>05261</t>
  </si>
  <si>
    <t>Pownal</t>
  </si>
  <si>
    <t>05262</t>
  </si>
  <si>
    <t>Shaftsbury</t>
  </si>
  <si>
    <t>05301</t>
  </si>
  <si>
    <t>Brattleboro</t>
  </si>
  <si>
    <t>05302</t>
  </si>
  <si>
    <t>05303</t>
  </si>
  <si>
    <t>05304</t>
  </si>
  <si>
    <t>05340</t>
  </si>
  <si>
    <t>Bondville</t>
  </si>
  <si>
    <t>05341</t>
  </si>
  <si>
    <t>East Dover</t>
  </si>
  <si>
    <t>05342</t>
  </si>
  <si>
    <t>Jacksonville</t>
  </si>
  <si>
    <t>05343</t>
  </si>
  <si>
    <t>Jamaica</t>
  </si>
  <si>
    <t>05344</t>
  </si>
  <si>
    <t>Marlboro</t>
  </si>
  <si>
    <t>05345</t>
  </si>
  <si>
    <t>Newfane</t>
  </si>
  <si>
    <t>05346</t>
  </si>
  <si>
    <t>Putney</t>
  </si>
  <si>
    <t>05350</t>
  </si>
  <si>
    <t>Readsboro</t>
  </si>
  <si>
    <t>05351</t>
  </si>
  <si>
    <t>South Newfane</t>
  </si>
  <si>
    <t>05352</t>
  </si>
  <si>
    <t>Stamford</t>
  </si>
  <si>
    <t>05353</t>
  </si>
  <si>
    <t>Townshend</t>
  </si>
  <si>
    <t>05354</t>
  </si>
  <si>
    <t>Vernon</t>
  </si>
  <si>
    <t>05355</t>
  </si>
  <si>
    <t>Wardsboro</t>
  </si>
  <si>
    <t>05356</t>
  </si>
  <si>
    <t>West Dover</t>
  </si>
  <si>
    <t>05357</t>
  </si>
  <si>
    <t>West Dummerston</t>
  </si>
  <si>
    <t>05358</t>
  </si>
  <si>
    <t>West Halifax</t>
  </si>
  <si>
    <t>05359</t>
  </si>
  <si>
    <t>West Townshend</t>
  </si>
  <si>
    <t>05360</t>
  </si>
  <si>
    <t>West Wardsboro</t>
  </si>
  <si>
    <t>05361</t>
  </si>
  <si>
    <t>Whitingham</t>
  </si>
  <si>
    <t>05362</t>
  </si>
  <si>
    <t>Williamsville</t>
  </si>
  <si>
    <t>05363</t>
  </si>
  <si>
    <t>Wilmington</t>
  </si>
  <si>
    <t>05401</t>
  </si>
  <si>
    <t>Burlington</t>
  </si>
  <si>
    <t>Chittenden</t>
  </si>
  <si>
    <t>05402</t>
  </si>
  <si>
    <t>05403</t>
  </si>
  <si>
    <t>South Burlington</t>
  </si>
  <si>
    <t>05404</t>
  </si>
  <si>
    <t>Winooski</t>
  </si>
  <si>
    <t>05405</t>
  </si>
  <si>
    <t>05406</t>
  </si>
  <si>
    <t>05407</t>
  </si>
  <si>
    <t>05408</t>
  </si>
  <si>
    <t>05439</t>
  </si>
  <si>
    <t>Colchester</t>
  </si>
  <si>
    <t>05440</t>
  </si>
  <si>
    <t>Alburg</t>
  </si>
  <si>
    <t>Grand Isle</t>
  </si>
  <si>
    <t>05441</t>
  </si>
  <si>
    <t>Bakersfield</t>
  </si>
  <si>
    <t>05442</t>
  </si>
  <si>
    <t>Belvidere Center</t>
  </si>
  <si>
    <t>Lamoille</t>
  </si>
  <si>
    <t>05443</t>
  </si>
  <si>
    <t>Addison</t>
  </si>
  <si>
    <t>05444</t>
  </si>
  <si>
    <t>Cambridge</t>
  </si>
  <si>
    <t>05445</t>
  </si>
  <si>
    <t>Charlotte</t>
  </si>
  <si>
    <t>05446</t>
  </si>
  <si>
    <t>05447</t>
  </si>
  <si>
    <t>East Berkshire</t>
  </si>
  <si>
    <t>05448</t>
  </si>
  <si>
    <t>East Fairfield</t>
  </si>
  <si>
    <t>05449</t>
  </si>
  <si>
    <t>05450</t>
  </si>
  <si>
    <t>Enosburg Falls</t>
  </si>
  <si>
    <t>05451</t>
  </si>
  <si>
    <t>Essex</t>
  </si>
  <si>
    <t>05452</t>
  </si>
  <si>
    <t>Essex Junction</t>
  </si>
  <si>
    <t>05453</t>
  </si>
  <si>
    <t>05454</t>
  </si>
  <si>
    <t>Fairfax</t>
  </si>
  <si>
    <t>05455</t>
  </si>
  <si>
    <t>Fairfield</t>
  </si>
  <si>
    <t>05456</t>
  </si>
  <si>
    <t>Ferrisburgh</t>
  </si>
  <si>
    <t>05457</t>
  </si>
  <si>
    <t>05458</t>
  </si>
  <si>
    <t>05459</t>
  </si>
  <si>
    <t>Highgate Center</t>
  </si>
  <si>
    <t>05460</t>
  </si>
  <si>
    <t>Highgate Springs</t>
  </si>
  <si>
    <t>05461</t>
  </si>
  <si>
    <t>Hinesburg</t>
  </si>
  <si>
    <t>05462</t>
  </si>
  <si>
    <t>05463</t>
  </si>
  <si>
    <t>Isle La Motte</t>
  </si>
  <si>
    <t>05464</t>
  </si>
  <si>
    <t>Jeffersonville</t>
  </si>
  <si>
    <t>05465</t>
  </si>
  <si>
    <t>Jericho</t>
  </si>
  <si>
    <t>05466</t>
  </si>
  <si>
    <t>Jonesville</t>
  </si>
  <si>
    <t>05468</t>
  </si>
  <si>
    <t>05469</t>
  </si>
  <si>
    <t>Monkton</t>
  </si>
  <si>
    <t>05470</t>
  </si>
  <si>
    <t>Montgomery</t>
  </si>
  <si>
    <t>05471</t>
  </si>
  <si>
    <t>Montgomery Center</t>
  </si>
  <si>
    <t>05472</t>
  </si>
  <si>
    <t>New Haven</t>
  </si>
  <si>
    <t>05473</t>
  </si>
  <si>
    <t>North Ferrisburgh</t>
  </si>
  <si>
    <t>05474</t>
  </si>
  <si>
    <t>North Hero</t>
  </si>
  <si>
    <t>05476</t>
  </si>
  <si>
    <t>Richford</t>
  </si>
  <si>
    <t>05477</t>
  </si>
  <si>
    <t>Richmond</t>
  </si>
  <si>
    <t>05478</t>
  </si>
  <si>
    <t>Saint Albans</t>
  </si>
  <si>
    <t>05479</t>
  </si>
  <si>
    <t>05481</t>
  </si>
  <si>
    <t>Saint Albans Bay</t>
  </si>
  <si>
    <t>05482</t>
  </si>
  <si>
    <t>Shelburne</t>
  </si>
  <si>
    <t>05483</t>
  </si>
  <si>
    <t>Sheldon</t>
  </si>
  <si>
    <t>05485</t>
  </si>
  <si>
    <t>Sheldon Springs</t>
  </si>
  <si>
    <t>05486</t>
  </si>
  <si>
    <t>South Hero</t>
  </si>
  <si>
    <t>05487</t>
  </si>
  <si>
    <t>Starksboro</t>
  </si>
  <si>
    <t>05488</t>
  </si>
  <si>
    <t>Swanton</t>
  </si>
  <si>
    <t>05489</t>
  </si>
  <si>
    <t>Underhill</t>
  </si>
  <si>
    <t>05490</t>
  </si>
  <si>
    <t>Underhill Center</t>
  </si>
  <si>
    <t>05491</t>
  </si>
  <si>
    <t>Vergennes</t>
  </si>
  <si>
    <t>05492</t>
  </si>
  <si>
    <t>Waterville</t>
  </si>
  <si>
    <t>05494</t>
  </si>
  <si>
    <t>Westford</t>
  </si>
  <si>
    <t>05495</t>
  </si>
  <si>
    <t>Williston</t>
  </si>
  <si>
    <t>05601</t>
  </si>
  <si>
    <t>Montpelier</t>
  </si>
  <si>
    <t>05602</t>
  </si>
  <si>
    <t>05603</t>
  </si>
  <si>
    <t>05604</t>
  </si>
  <si>
    <t>05609</t>
  </si>
  <si>
    <t>05620</t>
  </si>
  <si>
    <t>05633</t>
  </si>
  <si>
    <t>05640</t>
  </si>
  <si>
    <t>Adamant</t>
  </si>
  <si>
    <t>05641</t>
  </si>
  <si>
    <t>Barre</t>
  </si>
  <si>
    <t>05647</t>
  </si>
  <si>
    <t>Cabot</t>
  </si>
  <si>
    <t>05648</t>
  </si>
  <si>
    <t>Calais</t>
  </si>
  <si>
    <t>05649</t>
  </si>
  <si>
    <t>East Barre</t>
  </si>
  <si>
    <t>05650</t>
  </si>
  <si>
    <t>East Calais</t>
  </si>
  <si>
    <t>05651</t>
  </si>
  <si>
    <t>East Montpelier</t>
  </si>
  <si>
    <t>05652</t>
  </si>
  <si>
    <t>Eden</t>
  </si>
  <si>
    <t>05653</t>
  </si>
  <si>
    <t>Eden Mills</t>
  </si>
  <si>
    <t>05654</t>
  </si>
  <si>
    <t>Graniteville</t>
  </si>
  <si>
    <t>05655</t>
  </si>
  <si>
    <t>Hyde Park</t>
  </si>
  <si>
    <t>05656</t>
  </si>
  <si>
    <t>Johnson</t>
  </si>
  <si>
    <t>05657</t>
  </si>
  <si>
    <t>Lake Elmore</t>
  </si>
  <si>
    <t>05658</t>
  </si>
  <si>
    <t>Marshfield</t>
  </si>
  <si>
    <t>05660</t>
  </si>
  <si>
    <t>Moretown</t>
  </si>
  <si>
    <t>05661</t>
  </si>
  <si>
    <t>Morrisville</t>
  </si>
  <si>
    <t>05662</t>
  </si>
  <si>
    <t>Moscow</t>
  </si>
  <si>
    <t>05663</t>
  </si>
  <si>
    <t>Northfield</t>
  </si>
  <si>
    <t>05664</t>
  </si>
  <si>
    <t>Northfield Falls</t>
  </si>
  <si>
    <t>05665</t>
  </si>
  <si>
    <t>North Hyde Park</t>
  </si>
  <si>
    <t>05666</t>
  </si>
  <si>
    <t>North Montpelier</t>
  </si>
  <si>
    <t>05667</t>
  </si>
  <si>
    <t>05669</t>
  </si>
  <si>
    <t>Roxbury</t>
  </si>
  <si>
    <t>05670</t>
  </si>
  <si>
    <t>South Barre</t>
  </si>
  <si>
    <t>05671</t>
  </si>
  <si>
    <t>Waterbury</t>
  </si>
  <si>
    <t>05672</t>
  </si>
  <si>
    <t>Stowe</t>
  </si>
  <si>
    <t>05673</t>
  </si>
  <si>
    <t>Waitsfield</t>
  </si>
  <si>
    <t>05674</t>
  </si>
  <si>
    <t>05675</t>
  </si>
  <si>
    <t>05676</t>
  </si>
  <si>
    <t>05677</t>
  </si>
  <si>
    <t>Waterbury Center</t>
  </si>
  <si>
    <t>05678</t>
  </si>
  <si>
    <t>Websterville</t>
  </si>
  <si>
    <t>05679</t>
  </si>
  <si>
    <t>Williamstown</t>
  </si>
  <si>
    <t>05680</t>
  </si>
  <si>
    <t>Wolcott</t>
  </si>
  <si>
    <t>05681</t>
  </si>
  <si>
    <t>Woodbury</t>
  </si>
  <si>
    <t>05682</t>
  </si>
  <si>
    <t>Worcester</t>
  </si>
  <si>
    <t>05701</t>
  </si>
  <si>
    <t>Rutland</t>
  </si>
  <si>
    <t>05702</t>
  </si>
  <si>
    <t>05730</t>
  </si>
  <si>
    <t>05731</t>
  </si>
  <si>
    <t>Benson</t>
  </si>
  <si>
    <t>05732</t>
  </si>
  <si>
    <t>Bomoseen</t>
  </si>
  <si>
    <t>05733</t>
  </si>
  <si>
    <t>Brandon</t>
  </si>
  <si>
    <t>05734</t>
  </si>
  <si>
    <t>Bridport</t>
  </si>
  <si>
    <t>05735</t>
  </si>
  <si>
    <t>Castleton</t>
  </si>
  <si>
    <t>05736</t>
  </si>
  <si>
    <t>Center Rutland</t>
  </si>
  <si>
    <t>05737</t>
  </si>
  <si>
    <t>05738</t>
  </si>
  <si>
    <t>Cuttingsville</t>
  </si>
  <si>
    <t>05739</t>
  </si>
  <si>
    <t>Danby</t>
  </si>
  <si>
    <t>05740</t>
  </si>
  <si>
    <t>East Middlebury</t>
  </si>
  <si>
    <t>05741</t>
  </si>
  <si>
    <t>East Poultney</t>
  </si>
  <si>
    <t>05742</t>
  </si>
  <si>
    <t>East Wallingford</t>
  </si>
  <si>
    <t>05743</t>
  </si>
  <si>
    <t>Fair Haven</t>
  </si>
  <si>
    <t>05744</t>
  </si>
  <si>
    <t>Florence</t>
  </si>
  <si>
    <t>05745</t>
  </si>
  <si>
    <t>Forest Dale</t>
  </si>
  <si>
    <t>05746</t>
  </si>
  <si>
    <t>Gaysville</t>
  </si>
  <si>
    <t>05747</t>
  </si>
  <si>
    <t>Granville</t>
  </si>
  <si>
    <t>05748</t>
  </si>
  <si>
    <t>05750</t>
  </si>
  <si>
    <t>Hydeville</t>
  </si>
  <si>
    <t>05751</t>
  </si>
  <si>
    <t>Killington</t>
  </si>
  <si>
    <t>05753</t>
  </si>
  <si>
    <t>Middlebury</t>
  </si>
  <si>
    <t>05757</t>
  </si>
  <si>
    <t>Middletown Springs</t>
  </si>
  <si>
    <t>05758</t>
  </si>
  <si>
    <t>Mount Holly</t>
  </si>
  <si>
    <t>05759</t>
  </si>
  <si>
    <t>North Clarendon</t>
  </si>
  <si>
    <t>05760</t>
  </si>
  <si>
    <t>Orwell</t>
  </si>
  <si>
    <t>05761</t>
  </si>
  <si>
    <t>Pawlet</t>
  </si>
  <si>
    <t>05762</t>
  </si>
  <si>
    <t>05763</t>
  </si>
  <si>
    <t>Pittsford</t>
  </si>
  <si>
    <t>05764</t>
  </si>
  <si>
    <t>Poultney</t>
  </si>
  <si>
    <t>05765</t>
  </si>
  <si>
    <t>Proctor</t>
  </si>
  <si>
    <t>05766</t>
  </si>
  <si>
    <t>Ripton</t>
  </si>
  <si>
    <t>05767</t>
  </si>
  <si>
    <t>05768</t>
  </si>
  <si>
    <t>Rupert</t>
  </si>
  <si>
    <t>05769</t>
  </si>
  <si>
    <t>05770</t>
  </si>
  <si>
    <t>Shoreham</t>
  </si>
  <si>
    <t>05772</t>
  </si>
  <si>
    <t>Stockbridge</t>
  </si>
  <si>
    <t>05773</t>
  </si>
  <si>
    <t>Wallingford</t>
  </si>
  <si>
    <t>05774</t>
  </si>
  <si>
    <t>Wells</t>
  </si>
  <si>
    <t>05775</t>
  </si>
  <si>
    <t>West Pawlet</t>
  </si>
  <si>
    <t>05776</t>
  </si>
  <si>
    <t>West Rupert</t>
  </si>
  <si>
    <t>05777</t>
  </si>
  <si>
    <t>West Rutland</t>
  </si>
  <si>
    <t>05778</t>
  </si>
  <si>
    <t>Whiting</t>
  </si>
  <si>
    <t>05819</t>
  </si>
  <si>
    <t>Saint Johnsbury</t>
  </si>
  <si>
    <t>05820</t>
  </si>
  <si>
    <t>Albany</t>
  </si>
  <si>
    <t>Orleans</t>
  </si>
  <si>
    <t>05821</t>
  </si>
  <si>
    <t>Barnet</t>
  </si>
  <si>
    <t>05822</t>
  </si>
  <si>
    <t>Barton</t>
  </si>
  <si>
    <t>05823</t>
  </si>
  <si>
    <t>Beebe Plain</t>
  </si>
  <si>
    <t>05824</t>
  </si>
  <si>
    <t>05825</t>
  </si>
  <si>
    <t>Coventry</t>
  </si>
  <si>
    <t>05826</t>
  </si>
  <si>
    <t>Craftsbury</t>
  </si>
  <si>
    <t>05827</t>
  </si>
  <si>
    <t>Craftsbury Common</t>
  </si>
  <si>
    <t>05828</t>
  </si>
  <si>
    <t>05829</t>
  </si>
  <si>
    <t>Derby</t>
  </si>
  <si>
    <t>05830</t>
  </si>
  <si>
    <t>Derby Line</t>
  </si>
  <si>
    <t>05832</t>
  </si>
  <si>
    <t>East Burke</t>
  </si>
  <si>
    <t>05833</t>
  </si>
  <si>
    <t>East Charleston</t>
  </si>
  <si>
    <t>05836</t>
  </si>
  <si>
    <t>East Hardwick</t>
  </si>
  <si>
    <t>05837</t>
  </si>
  <si>
    <t>East Haven</t>
  </si>
  <si>
    <t>05838</t>
  </si>
  <si>
    <t>East Saint Johnsbury</t>
  </si>
  <si>
    <t>05839</t>
  </si>
  <si>
    <t>Glover</t>
  </si>
  <si>
    <t>05840</t>
  </si>
  <si>
    <t>Granby</t>
  </si>
  <si>
    <t>05841</t>
  </si>
  <si>
    <t>Greensboro</t>
  </si>
  <si>
    <t>05842</t>
  </si>
  <si>
    <t>Greensboro Bend</t>
  </si>
  <si>
    <t>05843</t>
  </si>
  <si>
    <t>Hardwick</t>
  </si>
  <si>
    <t>05845</t>
  </si>
  <si>
    <t>Irasburg</t>
  </si>
  <si>
    <t>05846</t>
  </si>
  <si>
    <t>Island Pond</t>
  </si>
  <si>
    <t>05847</t>
  </si>
  <si>
    <t>Lowell</t>
  </si>
  <si>
    <t>05848</t>
  </si>
  <si>
    <t>Lower Waterford</t>
  </si>
  <si>
    <t>05849</t>
  </si>
  <si>
    <t>Lyndon</t>
  </si>
  <si>
    <t>05850</t>
  </si>
  <si>
    <t>Lyndon Center</t>
  </si>
  <si>
    <t>05851</t>
  </si>
  <si>
    <t>Lyndonville</t>
  </si>
  <si>
    <t>05853</t>
  </si>
  <si>
    <t>Morgan</t>
  </si>
  <si>
    <t>05855</t>
  </si>
  <si>
    <t>05857</t>
  </si>
  <si>
    <t>Newport Center</t>
  </si>
  <si>
    <t>05858</t>
  </si>
  <si>
    <t>North Concord</t>
  </si>
  <si>
    <t>05859</t>
  </si>
  <si>
    <t>North Troy</t>
  </si>
  <si>
    <t>05860</t>
  </si>
  <si>
    <t>05861</t>
  </si>
  <si>
    <t>Passumpsic</t>
  </si>
  <si>
    <t>05862</t>
  </si>
  <si>
    <t>Peacham</t>
  </si>
  <si>
    <t>05863</t>
  </si>
  <si>
    <t>Saint Johnsbury Center</t>
  </si>
  <si>
    <t>05866</t>
  </si>
  <si>
    <t>Sheffield</t>
  </si>
  <si>
    <t>05867</t>
  </si>
  <si>
    <t>Sutton</t>
  </si>
  <si>
    <t>05868</t>
  </si>
  <si>
    <t>05871</t>
  </si>
  <si>
    <t>West Burke</t>
  </si>
  <si>
    <t>05872</t>
  </si>
  <si>
    <t>West Charleston</t>
  </si>
  <si>
    <t>05873</t>
  </si>
  <si>
    <t>West Danville</t>
  </si>
  <si>
    <t>05874</t>
  </si>
  <si>
    <t>Westfield</t>
  </si>
  <si>
    <t>05875</t>
  </si>
  <si>
    <t>West Glover</t>
  </si>
  <si>
    <t>05901</t>
  </si>
  <si>
    <t>Averill</t>
  </si>
  <si>
    <t>05902</t>
  </si>
  <si>
    <t>Beecher Falls</t>
  </si>
  <si>
    <t>05903</t>
  </si>
  <si>
    <t>05904</t>
  </si>
  <si>
    <t>Gilman</t>
  </si>
  <si>
    <t>05905</t>
  </si>
  <si>
    <t>Guildhall</t>
  </si>
  <si>
    <t>05906</t>
  </si>
  <si>
    <t>Lunenburg</t>
  </si>
  <si>
    <t>05907</t>
  </si>
  <si>
    <t>Norton</t>
  </si>
  <si>
    <t>Maine</t>
  </si>
  <si>
    <t>03901</t>
  </si>
  <si>
    <t>Berwick</t>
  </si>
  <si>
    <t>York</t>
  </si>
  <si>
    <t>03902</t>
  </si>
  <si>
    <t>Cape Neddick</t>
  </si>
  <si>
    <t>03903</t>
  </si>
  <si>
    <t>Eliot</t>
  </si>
  <si>
    <t>03904</t>
  </si>
  <si>
    <t>Kittery</t>
  </si>
  <si>
    <t>03905</t>
  </si>
  <si>
    <t>Kittery Point</t>
  </si>
  <si>
    <t>03906</t>
  </si>
  <si>
    <t>North Berwick</t>
  </si>
  <si>
    <t>03907</t>
  </si>
  <si>
    <t>Ogunquit</t>
  </si>
  <si>
    <t>03908</t>
  </si>
  <si>
    <t>South Berwick</t>
  </si>
  <si>
    <t>03909</t>
  </si>
  <si>
    <t>03910</t>
  </si>
  <si>
    <t>York Beach</t>
  </si>
  <si>
    <t>03911</t>
  </si>
  <si>
    <t>York Harbor</t>
  </si>
  <si>
    <t>04001</t>
  </si>
  <si>
    <t>Acton</t>
  </si>
  <si>
    <t>04002</t>
  </si>
  <si>
    <t>Alfred</t>
  </si>
  <si>
    <t>04003</t>
  </si>
  <si>
    <t>Bailey Island</t>
  </si>
  <si>
    <t>Cumberland</t>
  </si>
  <si>
    <t>04004</t>
  </si>
  <si>
    <t>Bar Mills</t>
  </si>
  <si>
    <t>04005</t>
  </si>
  <si>
    <t>Biddeford</t>
  </si>
  <si>
    <t>04006</t>
  </si>
  <si>
    <t>Biddeford Pool</t>
  </si>
  <si>
    <t>04007</t>
  </si>
  <si>
    <t>04008</t>
  </si>
  <si>
    <t>Bowdoinham</t>
  </si>
  <si>
    <t>Sagadahoc</t>
  </si>
  <si>
    <t>04009</t>
  </si>
  <si>
    <t>Bridgton</t>
  </si>
  <si>
    <t>04010</t>
  </si>
  <si>
    <t>Brownfield</t>
  </si>
  <si>
    <t>Oxford</t>
  </si>
  <si>
    <t>04011</t>
  </si>
  <si>
    <t>Brunswick</t>
  </si>
  <si>
    <t>04013</t>
  </si>
  <si>
    <t>Bustins Island</t>
  </si>
  <si>
    <t>04014</t>
  </si>
  <si>
    <t>Cape Porpoise</t>
  </si>
  <si>
    <t>04015</t>
  </si>
  <si>
    <t>Casco</t>
  </si>
  <si>
    <t>04016</t>
  </si>
  <si>
    <t>Center Lovell</t>
  </si>
  <si>
    <t>04017</t>
  </si>
  <si>
    <t>Chebeague Island</t>
  </si>
  <si>
    <t>04019</t>
  </si>
  <si>
    <t>Cliff Island</t>
  </si>
  <si>
    <t>04020</t>
  </si>
  <si>
    <t>04021</t>
  </si>
  <si>
    <t>Cumberland Center</t>
  </si>
  <si>
    <t>04022</t>
  </si>
  <si>
    <t>Denmark</t>
  </si>
  <si>
    <t>04024</t>
  </si>
  <si>
    <t>East Baldwin</t>
  </si>
  <si>
    <t>04027</t>
  </si>
  <si>
    <t>04028</t>
  </si>
  <si>
    <t>East Parsonsfield</t>
  </si>
  <si>
    <t>04029</t>
  </si>
  <si>
    <t>Sebago</t>
  </si>
  <si>
    <t>04030</t>
  </si>
  <si>
    <t>East Waterboro</t>
  </si>
  <si>
    <t>04032</t>
  </si>
  <si>
    <t>Freeport</t>
  </si>
  <si>
    <t>04033</t>
  </si>
  <si>
    <t>04034</t>
  </si>
  <si>
    <t>04037</t>
  </si>
  <si>
    <t>Fryeburg</t>
  </si>
  <si>
    <t>04038</t>
  </si>
  <si>
    <t>04039</t>
  </si>
  <si>
    <t>04040</t>
  </si>
  <si>
    <t>Harrison</t>
  </si>
  <si>
    <t>04041</t>
  </si>
  <si>
    <t>Hiram</t>
  </si>
  <si>
    <t>04042</t>
  </si>
  <si>
    <t>Hollis Center</t>
  </si>
  <si>
    <t>04043</t>
  </si>
  <si>
    <t>Kennebunk</t>
  </si>
  <si>
    <t>04046</t>
  </si>
  <si>
    <t>Kennebunkport</t>
  </si>
  <si>
    <t>04047</t>
  </si>
  <si>
    <t>Parsonsfield</t>
  </si>
  <si>
    <t>04048</t>
  </si>
  <si>
    <t>Limerick</t>
  </si>
  <si>
    <t>04049</t>
  </si>
  <si>
    <t>Limington</t>
  </si>
  <si>
    <t>04050</t>
  </si>
  <si>
    <t>Long Island</t>
  </si>
  <si>
    <t>04051</t>
  </si>
  <si>
    <t>Lovell</t>
  </si>
  <si>
    <t>04054</t>
  </si>
  <si>
    <t>Moody</t>
  </si>
  <si>
    <t>04055</t>
  </si>
  <si>
    <t>Naples</t>
  </si>
  <si>
    <t>04056</t>
  </si>
  <si>
    <t>Newfield</t>
  </si>
  <si>
    <t>04057</t>
  </si>
  <si>
    <t>North Bridgton</t>
  </si>
  <si>
    <t>04061</t>
  </si>
  <si>
    <t>North Waterboro</t>
  </si>
  <si>
    <t>04062</t>
  </si>
  <si>
    <t>04063</t>
  </si>
  <si>
    <t>Ocean Park</t>
  </si>
  <si>
    <t>04064</t>
  </si>
  <si>
    <t>Old Orchard Beach</t>
  </si>
  <si>
    <t>04066</t>
  </si>
  <si>
    <t>Orrs Island</t>
  </si>
  <si>
    <t>04068</t>
  </si>
  <si>
    <t>Porter</t>
  </si>
  <si>
    <t>04069</t>
  </si>
  <si>
    <t>04070</t>
  </si>
  <si>
    <t>Scarborough</t>
  </si>
  <si>
    <t>04071</t>
  </si>
  <si>
    <t>04072</t>
  </si>
  <si>
    <t>Saco</t>
  </si>
  <si>
    <t>04073</t>
  </si>
  <si>
    <t>Sanford</t>
  </si>
  <si>
    <t>04074</t>
  </si>
  <si>
    <t>04075</t>
  </si>
  <si>
    <t>Sebago Lake</t>
  </si>
  <si>
    <t>04076</t>
  </si>
  <si>
    <t>Shapleigh</t>
  </si>
  <si>
    <t>04077</t>
  </si>
  <si>
    <t>South Casco</t>
  </si>
  <si>
    <t>04078</t>
  </si>
  <si>
    <t>South Freeport</t>
  </si>
  <si>
    <t>04079</t>
  </si>
  <si>
    <t>Harpswell</t>
  </si>
  <si>
    <t>04082</t>
  </si>
  <si>
    <t>South Windham</t>
  </si>
  <si>
    <t>04083</t>
  </si>
  <si>
    <t>Springvale</t>
  </si>
  <si>
    <t>04084</t>
  </si>
  <si>
    <t>Standish</t>
  </si>
  <si>
    <t>04085</t>
  </si>
  <si>
    <t>Steep Falls</t>
  </si>
  <si>
    <t>04086</t>
  </si>
  <si>
    <t>04087</t>
  </si>
  <si>
    <t>Waterboro</t>
  </si>
  <si>
    <t>04088</t>
  </si>
  <si>
    <t>Waterford</t>
  </si>
  <si>
    <t>04090</t>
  </si>
  <si>
    <t>04091</t>
  </si>
  <si>
    <t>West Baldwin</t>
  </si>
  <si>
    <t>04092</t>
  </si>
  <si>
    <t>Westbrook</t>
  </si>
  <si>
    <t>04093</t>
  </si>
  <si>
    <t>Buxton</t>
  </si>
  <si>
    <t>04094</t>
  </si>
  <si>
    <t>West Kennebunk</t>
  </si>
  <si>
    <t>04095</t>
  </si>
  <si>
    <t>West Newfield</t>
  </si>
  <si>
    <t>04096</t>
  </si>
  <si>
    <t>Yarmouth</t>
  </si>
  <si>
    <t>04097</t>
  </si>
  <si>
    <t>North Yarmouth</t>
  </si>
  <si>
    <t>04098</t>
  </si>
  <si>
    <t>04101</t>
  </si>
  <si>
    <t>Portland</t>
  </si>
  <si>
    <t>04102</t>
  </si>
  <si>
    <t>04103</t>
  </si>
  <si>
    <t>04104</t>
  </si>
  <si>
    <t>04105</t>
  </si>
  <si>
    <t>Falmouth</t>
  </si>
  <si>
    <t>04106</t>
  </si>
  <si>
    <t>South Portland</t>
  </si>
  <si>
    <t>04107</t>
  </si>
  <si>
    <t>Cape Elizabeth</t>
  </si>
  <si>
    <t>04108</t>
  </si>
  <si>
    <t>Peaks Island</t>
  </si>
  <si>
    <t>04109</t>
  </si>
  <si>
    <t>04110</t>
  </si>
  <si>
    <t>Cumberland Foreside</t>
  </si>
  <si>
    <t>04112</t>
  </si>
  <si>
    <t>04116</t>
  </si>
  <si>
    <t>04122</t>
  </si>
  <si>
    <t>04123</t>
  </si>
  <si>
    <t>04124</t>
  </si>
  <si>
    <t>04210</t>
  </si>
  <si>
    <t>Androscoggin</t>
  </si>
  <si>
    <t>04211</t>
  </si>
  <si>
    <t>04212</t>
  </si>
  <si>
    <t>04216</t>
  </si>
  <si>
    <t>04217</t>
  </si>
  <si>
    <t>04219</t>
  </si>
  <si>
    <t>Bryant Pond</t>
  </si>
  <si>
    <t>04220</t>
  </si>
  <si>
    <t>Buckfield</t>
  </si>
  <si>
    <t>04221</t>
  </si>
  <si>
    <t>Canton</t>
  </si>
  <si>
    <t>04222</t>
  </si>
  <si>
    <t>04223</t>
  </si>
  <si>
    <t>04224</t>
  </si>
  <si>
    <t>Dixfield</t>
  </si>
  <si>
    <t>04225</t>
  </si>
  <si>
    <t>Dryden</t>
  </si>
  <si>
    <t>04226</t>
  </si>
  <si>
    <t>04227</t>
  </si>
  <si>
    <t>East Dixfield</t>
  </si>
  <si>
    <t>04228</t>
  </si>
  <si>
    <t>East Livermore</t>
  </si>
  <si>
    <t>04230</t>
  </si>
  <si>
    <t>East Poland</t>
  </si>
  <si>
    <t>04231</t>
  </si>
  <si>
    <t>Stoneham</t>
  </si>
  <si>
    <t>04234</t>
  </si>
  <si>
    <t>East Wilton</t>
  </si>
  <si>
    <t>04236</t>
  </si>
  <si>
    <t>Greene</t>
  </si>
  <si>
    <t>04237</t>
  </si>
  <si>
    <t>04238</t>
  </si>
  <si>
    <t>04239</t>
  </si>
  <si>
    <t>Jay</t>
  </si>
  <si>
    <t>04240</t>
  </si>
  <si>
    <t>Lewiston</t>
  </si>
  <si>
    <t>04241</t>
  </si>
  <si>
    <t>04243</t>
  </si>
  <si>
    <t>04250</t>
  </si>
  <si>
    <t>04252</t>
  </si>
  <si>
    <t>Lisbon Falls</t>
  </si>
  <si>
    <t>04253</t>
  </si>
  <si>
    <t>Livermore</t>
  </si>
  <si>
    <t>04254</t>
  </si>
  <si>
    <t>Livermore Falls</t>
  </si>
  <si>
    <t>04255</t>
  </si>
  <si>
    <t>Greenwood</t>
  </si>
  <si>
    <t>04256</t>
  </si>
  <si>
    <t>Mechanic Falls</t>
  </si>
  <si>
    <t>04257</t>
  </si>
  <si>
    <t>Mexico</t>
  </si>
  <si>
    <t>04258</t>
  </si>
  <si>
    <t>Minot</t>
  </si>
  <si>
    <t>04259</t>
  </si>
  <si>
    <t>Monmouth</t>
  </si>
  <si>
    <t>Kennebec</t>
  </si>
  <si>
    <t>04260</t>
  </si>
  <si>
    <t>New Gloucester</t>
  </si>
  <si>
    <t>04261</t>
  </si>
  <si>
    <t>Newry</t>
  </si>
  <si>
    <t>04262</t>
  </si>
  <si>
    <t>North Jay</t>
  </si>
  <si>
    <t>04263</t>
  </si>
  <si>
    <t>Leeds</t>
  </si>
  <si>
    <t>04265</t>
  </si>
  <si>
    <t>North Monmouth</t>
  </si>
  <si>
    <t>04266</t>
  </si>
  <si>
    <t>North Turner</t>
  </si>
  <si>
    <t>04267</t>
  </si>
  <si>
    <t>North Waterford</t>
  </si>
  <si>
    <t>04268</t>
  </si>
  <si>
    <t>Norway</t>
  </si>
  <si>
    <t>04270</t>
  </si>
  <si>
    <t>04271</t>
  </si>
  <si>
    <t>Paris</t>
  </si>
  <si>
    <t>04274</t>
  </si>
  <si>
    <t>Poland</t>
  </si>
  <si>
    <t>04275</t>
  </si>
  <si>
    <t>04276</t>
  </si>
  <si>
    <t>Rumford</t>
  </si>
  <si>
    <t>04278</t>
  </si>
  <si>
    <t>Rumford Center</t>
  </si>
  <si>
    <t>04280</t>
  </si>
  <si>
    <t>Sabattus</t>
  </si>
  <si>
    <t>04281</t>
  </si>
  <si>
    <t>South Paris</t>
  </si>
  <si>
    <t>04282</t>
  </si>
  <si>
    <t>Turner</t>
  </si>
  <si>
    <t>04284</t>
  </si>
  <si>
    <t>Wayne</t>
  </si>
  <si>
    <t>04285</t>
  </si>
  <si>
    <t>Weld</t>
  </si>
  <si>
    <t>04286</t>
  </si>
  <si>
    <t>West Bethel</t>
  </si>
  <si>
    <t>04287</t>
  </si>
  <si>
    <t>Bowdoin</t>
  </si>
  <si>
    <t>04288</t>
  </si>
  <si>
    <t>West Minot</t>
  </si>
  <si>
    <t>04289</t>
  </si>
  <si>
    <t>West Paris</t>
  </si>
  <si>
    <t>04290</t>
  </si>
  <si>
    <t>04291</t>
  </si>
  <si>
    <t>West Poland</t>
  </si>
  <si>
    <t>04292</t>
  </si>
  <si>
    <t>Sumner</t>
  </si>
  <si>
    <t>04294</t>
  </si>
  <si>
    <t>04330</t>
  </si>
  <si>
    <t>Augusta</t>
  </si>
  <si>
    <t>04332</t>
  </si>
  <si>
    <t>04333</t>
  </si>
  <si>
    <t>04336</t>
  </si>
  <si>
    <t>04338</t>
  </si>
  <si>
    <t>04341</t>
  </si>
  <si>
    <t>Coopers Mills</t>
  </si>
  <si>
    <t>04342</t>
  </si>
  <si>
    <t>Dresden</t>
  </si>
  <si>
    <t>04343</t>
  </si>
  <si>
    <t>East Winthrop</t>
  </si>
  <si>
    <t>04344</t>
  </si>
  <si>
    <t>Farmingdale</t>
  </si>
  <si>
    <t>04345</t>
  </si>
  <si>
    <t>Gardiner</t>
  </si>
  <si>
    <t>04346</t>
  </si>
  <si>
    <t>04347</t>
  </si>
  <si>
    <t>Hallowell</t>
  </si>
  <si>
    <t>04348</t>
  </si>
  <si>
    <t>04349</t>
  </si>
  <si>
    <t>Kents Hill</t>
  </si>
  <si>
    <t>04350</t>
  </si>
  <si>
    <t>04351</t>
  </si>
  <si>
    <t>04352</t>
  </si>
  <si>
    <t>Mount Vernon</t>
  </si>
  <si>
    <t>04353</t>
  </si>
  <si>
    <t>04354</t>
  </si>
  <si>
    <t>Palermo</t>
  </si>
  <si>
    <t>Waldo</t>
  </si>
  <si>
    <t>04355</t>
  </si>
  <si>
    <t>Readfield</t>
  </si>
  <si>
    <t>04357</t>
  </si>
  <si>
    <t>04358</t>
  </si>
  <si>
    <t>South China</t>
  </si>
  <si>
    <t>04359</t>
  </si>
  <si>
    <t>South Gardiner</t>
  </si>
  <si>
    <t>04360</t>
  </si>
  <si>
    <t>Vienna</t>
  </si>
  <si>
    <t>04363</t>
  </si>
  <si>
    <t>04364</t>
  </si>
  <si>
    <t>Winthrop</t>
  </si>
  <si>
    <t>04401</t>
  </si>
  <si>
    <t>Bangor</t>
  </si>
  <si>
    <t>Penobscot</t>
  </si>
  <si>
    <t>04402</t>
  </si>
  <si>
    <t>04406</t>
  </si>
  <si>
    <t>Abbot</t>
  </si>
  <si>
    <t>Piscataquis</t>
  </si>
  <si>
    <t>04408</t>
  </si>
  <si>
    <t>Aurora</t>
  </si>
  <si>
    <t>04410</t>
  </si>
  <si>
    <t>04411</t>
  </si>
  <si>
    <t>Bradley</t>
  </si>
  <si>
    <t>04412</t>
  </si>
  <si>
    <t>Brewer</t>
  </si>
  <si>
    <t>04413</t>
  </si>
  <si>
    <t>Brookton</t>
  </si>
  <si>
    <t>04414</t>
  </si>
  <si>
    <t>Brownville</t>
  </si>
  <si>
    <t>04415</t>
  </si>
  <si>
    <t>Brownville Junction</t>
  </si>
  <si>
    <t>04416</t>
  </si>
  <si>
    <t>Bucksport</t>
  </si>
  <si>
    <t>04417</t>
  </si>
  <si>
    <t>04418</t>
  </si>
  <si>
    <t>Greenbush</t>
  </si>
  <si>
    <t>04419</t>
  </si>
  <si>
    <t>Carmel</t>
  </si>
  <si>
    <t>04420</t>
  </si>
  <si>
    <t>Castine</t>
  </si>
  <si>
    <t>04421</t>
  </si>
  <si>
    <t>04422</t>
  </si>
  <si>
    <t>Charleston</t>
  </si>
  <si>
    <t>04424</t>
  </si>
  <si>
    <t>Danforth</t>
  </si>
  <si>
    <t>04426</t>
  </si>
  <si>
    <t>Dover Foxcroft</t>
  </si>
  <si>
    <t>04427</t>
  </si>
  <si>
    <t>04428</t>
  </si>
  <si>
    <t>Eddington</t>
  </si>
  <si>
    <t>04429</t>
  </si>
  <si>
    <t>Holden</t>
  </si>
  <si>
    <t>04430</t>
  </si>
  <si>
    <t>East Millinocket</t>
  </si>
  <si>
    <t>04431</t>
  </si>
  <si>
    <t>East Orland</t>
  </si>
  <si>
    <t>04434</t>
  </si>
  <si>
    <t>04435</t>
  </si>
  <si>
    <t>04438</t>
  </si>
  <si>
    <t>Frankfort</t>
  </si>
  <si>
    <t>04441</t>
  </si>
  <si>
    <t>04442</t>
  </si>
  <si>
    <t>Greenville Junction</t>
  </si>
  <si>
    <t>04443</t>
  </si>
  <si>
    <t>Guilford</t>
  </si>
  <si>
    <t>04444</t>
  </si>
  <si>
    <t>Hampden</t>
  </si>
  <si>
    <t>04448</t>
  </si>
  <si>
    <t>Howland</t>
  </si>
  <si>
    <t>04449</t>
  </si>
  <si>
    <t>04450</t>
  </si>
  <si>
    <t>Kenduskeag</t>
  </si>
  <si>
    <t>04451</t>
  </si>
  <si>
    <t>Kingman</t>
  </si>
  <si>
    <t>04453</t>
  </si>
  <si>
    <t>Lagrange</t>
  </si>
  <si>
    <t>04454</t>
  </si>
  <si>
    <t>Lambert Lake</t>
  </si>
  <si>
    <t>04455</t>
  </si>
  <si>
    <t>Lee</t>
  </si>
  <si>
    <t>04456</t>
  </si>
  <si>
    <t>Levant</t>
  </si>
  <si>
    <t>04457</t>
  </si>
  <si>
    <t>04459</t>
  </si>
  <si>
    <t>Mattawamkeag</t>
  </si>
  <si>
    <t>04460</t>
  </si>
  <si>
    <t>Medway</t>
  </si>
  <si>
    <t>04461</t>
  </si>
  <si>
    <t>04462</t>
  </si>
  <si>
    <t>Millinocket</t>
  </si>
  <si>
    <t>04463</t>
  </si>
  <si>
    <t>Milo</t>
  </si>
  <si>
    <t>04464</t>
  </si>
  <si>
    <t>Monson</t>
  </si>
  <si>
    <t>04467</t>
  </si>
  <si>
    <t>Olamon</t>
  </si>
  <si>
    <t>04468</t>
  </si>
  <si>
    <t>Old Town</t>
  </si>
  <si>
    <t>04469</t>
  </si>
  <si>
    <t>Orono</t>
  </si>
  <si>
    <t>04471</t>
  </si>
  <si>
    <t>Orient</t>
  </si>
  <si>
    <t>Aroostook</t>
  </si>
  <si>
    <t>04472</t>
  </si>
  <si>
    <t>Orland</t>
  </si>
  <si>
    <t>04473</t>
  </si>
  <si>
    <t>04474</t>
  </si>
  <si>
    <t>Orrington</t>
  </si>
  <si>
    <t>04475</t>
  </si>
  <si>
    <t>Passadumkeag</t>
  </si>
  <si>
    <t>04476</t>
  </si>
  <si>
    <t>04478</t>
  </si>
  <si>
    <t>Rockwood</t>
  </si>
  <si>
    <t>Somerset</t>
  </si>
  <si>
    <t>04479</t>
  </si>
  <si>
    <t>Sangerville</t>
  </si>
  <si>
    <t>04481</t>
  </si>
  <si>
    <t>Sebec</t>
  </si>
  <si>
    <t>04485</t>
  </si>
  <si>
    <t>Shirley Mills</t>
  </si>
  <si>
    <t>04487</t>
  </si>
  <si>
    <t>04488</t>
  </si>
  <si>
    <t>Stetson</t>
  </si>
  <si>
    <t>04489</t>
  </si>
  <si>
    <t>Stillwater</t>
  </si>
  <si>
    <t>04490</t>
  </si>
  <si>
    <t>Topsfield</t>
  </si>
  <si>
    <t>04491</t>
  </si>
  <si>
    <t>Vanceboro</t>
  </si>
  <si>
    <t>04492</t>
  </si>
  <si>
    <t>Waite</t>
  </si>
  <si>
    <t>04493</t>
  </si>
  <si>
    <t>West Enfield</t>
  </si>
  <si>
    <t>04495</t>
  </si>
  <si>
    <t>Winn</t>
  </si>
  <si>
    <t>04496</t>
  </si>
  <si>
    <t>Winterport</t>
  </si>
  <si>
    <t>04497</t>
  </si>
  <si>
    <t>Wytopitlock</t>
  </si>
  <si>
    <t>04530</t>
  </si>
  <si>
    <t>04535</t>
  </si>
  <si>
    <t>Alna</t>
  </si>
  <si>
    <t>04537</t>
  </si>
  <si>
    <t>Boothbay</t>
  </si>
  <si>
    <t>04538</t>
  </si>
  <si>
    <t>Boothbay Harbor</t>
  </si>
  <si>
    <t>04539</t>
  </si>
  <si>
    <t>04541</t>
  </si>
  <si>
    <t>Chamberlain</t>
  </si>
  <si>
    <t>04543</t>
  </si>
  <si>
    <t>Damariscotta</t>
  </si>
  <si>
    <t>04544</t>
  </si>
  <si>
    <t>East Boothbay</t>
  </si>
  <si>
    <t>04547</t>
  </si>
  <si>
    <t>Friendship</t>
  </si>
  <si>
    <t>Knox</t>
  </si>
  <si>
    <t>04548</t>
  </si>
  <si>
    <t>Georgetown</t>
  </si>
  <si>
    <t>04549</t>
  </si>
  <si>
    <t>Isle Of Springs</t>
  </si>
  <si>
    <t>04551</t>
  </si>
  <si>
    <t>Bremen</t>
  </si>
  <si>
    <t>04553</t>
  </si>
  <si>
    <t>Newcastle</t>
  </si>
  <si>
    <t>04554</t>
  </si>
  <si>
    <t>New Harbor</t>
  </si>
  <si>
    <t>04555</t>
  </si>
  <si>
    <t>Nobleboro</t>
  </si>
  <si>
    <t>04556</t>
  </si>
  <si>
    <t>Edgecomb</t>
  </si>
  <si>
    <t>04558</t>
  </si>
  <si>
    <t>Pemaquid</t>
  </si>
  <si>
    <t>04562</t>
  </si>
  <si>
    <t>Phippsburg</t>
  </si>
  <si>
    <t>04563</t>
  </si>
  <si>
    <t>Cushing</t>
  </si>
  <si>
    <t>04564</t>
  </si>
  <si>
    <t>Round Pond</t>
  </si>
  <si>
    <t>04565</t>
  </si>
  <si>
    <t>Sebasco Estates</t>
  </si>
  <si>
    <t>04568</t>
  </si>
  <si>
    <t>South Bristol</t>
  </si>
  <si>
    <t>04570</t>
  </si>
  <si>
    <t>Squirrel Island</t>
  </si>
  <si>
    <t>04571</t>
  </si>
  <si>
    <t>Trevett</t>
  </si>
  <si>
    <t>04572</t>
  </si>
  <si>
    <t>Waldoboro</t>
  </si>
  <si>
    <t>04573</t>
  </si>
  <si>
    <t>04574</t>
  </si>
  <si>
    <t>04575</t>
  </si>
  <si>
    <t>West Boothbay Harbor</t>
  </si>
  <si>
    <t>04576</t>
  </si>
  <si>
    <t>Southport</t>
  </si>
  <si>
    <t>04578</t>
  </si>
  <si>
    <t>Wiscasset</t>
  </si>
  <si>
    <t>04579</t>
  </si>
  <si>
    <t>Woolwich</t>
  </si>
  <si>
    <t>04605</t>
  </si>
  <si>
    <t>Ellsworth</t>
  </si>
  <si>
    <t>04606</t>
  </si>
  <si>
    <t>04607</t>
  </si>
  <si>
    <t>Gouldsboro</t>
  </si>
  <si>
    <t>04609</t>
  </si>
  <si>
    <t>Bar Harbor</t>
  </si>
  <si>
    <t>04611</t>
  </si>
  <si>
    <t>Beals</t>
  </si>
  <si>
    <t>04612</t>
  </si>
  <si>
    <t>Bernard</t>
  </si>
  <si>
    <t>04613</t>
  </si>
  <si>
    <t>Birch Harbor</t>
  </si>
  <si>
    <t>04614</t>
  </si>
  <si>
    <t>Blue Hill</t>
  </si>
  <si>
    <t>04616</t>
  </si>
  <si>
    <t>Brooklin</t>
  </si>
  <si>
    <t>04617</t>
  </si>
  <si>
    <t>Brooksville</t>
  </si>
  <si>
    <t>04619</t>
  </si>
  <si>
    <t>04622</t>
  </si>
  <si>
    <t>Cherryfield</t>
  </si>
  <si>
    <t>04623</t>
  </si>
  <si>
    <t>Columbia Falls</t>
  </si>
  <si>
    <t>04624</t>
  </si>
  <si>
    <t>Corea</t>
  </si>
  <si>
    <t>04625</t>
  </si>
  <si>
    <t>Cranberry Isles</t>
  </si>
  <si>
    <t>04626</t>
  </si>
  <si>
    <t>Cutler</t>
  </si>
  <si>
    <t>04627</t>
  </si>
  <si>
    <t>Deer Isle</t>
  </si>
  <si>
    <t>04628</t>
  </si>
  <si>
    <t>Dennysville</t>
  </si>
  <si>
    <t>04629</t>
  </si>
  <si>
    <t>East Blue Hill</t>
  </si>
  <si>
    <t>04630</t>
  </si>
  <si>
    <t>East Machias</t>
  </si>
  <si>
    <t>04631</t>
  </si>
  <si>
    <t>Eastport</t>
  </si>
  <si>
    <t>04634</t>
  </si>
  <si>
    <t>04635</t>
  </si>
  <si>
    <t>Frenchboro</t>
  </si>
  <si>
    <t>04637</t>
  </si>
  <si>
    <t>Grand Lake Stream</t>
  </si>
  <si>
    <t>04640</t>
  </si>
  <si>
    <t>04642</t>
  </si>
  <si>
    <t>Harborside</t>
  </si>
  <si>
    <t>04643</t>
  </si>
  <si>
    <t>Harrington</t>
  </si>
  <si>
    <t>04644</t>
  </si>
  <si>
    <t>Hulls Cove</t>
  </si>
  <si>
    <t>04645</t>
  </si>
  <si>
    <t>Isle Au Haut</t>
  </si>
  <si>
    <t>04646</t>
  </si>
  <si>
    <t>Islesford</t>
  </si>
  <si>
    <t>04648</t>
  </si>
  <si>
    <t>Jonesboro</t>
  </si>
  <si>
    <t>04649</t>
  </si>
  <si>
    <t>Jonesport</t>
  </si>
  <si>
    <t>04650</t>
  </si>
  <si>
    <t>Little Deer Isle</t>
  </si>
  <si>
    <t>04652</t>
  </si>
  <si>
    <t>Lubec</t>
  </si>
  <si>
    <t>04653</t>
  </si>
  <si>
    <t>Bass Harbor</t>
  </si>
  <si>
    <t>04654</t>
  </si>
  <si>
    <t>Machias</t>
  </si>
  <si>
    <t>04655</t>
  </si>
  <si>
    <t>Machiasport</t>
  </si>
  <si>
    <t>04657</t>
  </si>
  <si>
    <t>Meddybemps</t>
  </si>
  <si>
    <t>04658</t>
  </si>
  <si>
    <t>Milbridge</t>
  </si>
  <si>
    <t>04660</t>
  </si>
  <si>
    <t>Mount Desert</t>
  </si>
  <si>
    <t>04662</t>
  </si>
  <si>
    <t>Northeast Harbor</t>
  </si>
  <si>
    <t>04664</t>
  </si>
  <si>
    <t>04666</t>
  </si>
  <si>
    <t>Pembroke</t>
  </si>
  <si>
    <t>04667</t>
  </si>
  <si>
    <t>Perry</t>
  </si>
  <si>
    <t>04668</t>
  </si>
  <si>
    <t>Princeton</t>
  </si>
  <si>
    <t>04669</t>
  </si>
  <si>
    <t>Prospect Harbor</t>
  </si>
  <si>
    <t>04671</t>
  </si>
  <si>
    <t>Robbinston</t>
  </si>
  <si>
    <t>04672</t>
  </si>
  <si>
    <t>Salsbury Cove</t>
  </si>
  <si>
    <t>04673</t>
  </si>
  <si>
    <t>Sargentville</t>
  </si>
  <si>
    <t>04674</t>
  </si>
  <si>
    <t>Seal Cove</t>
  </si>
  <si>
    <t>04675</t>
  </si>
  <si>
    <t>Seal Harbor</t>
  </si>
  <si>
    <t>04676</t>
  </si>
  <si>
    <t>Sedgwick</t>
  </si>
  <si>
    <t>04677</t>
  </si>
  <si>
    <t>Sorrento</t>
  </si>
  <si>
    <t>04679</t>
  </si>
  <si>
    <t>Southwest Harbor</t>
  </si>
  <si>
    <t>04680</t>
  </si>
  <si>
    <t>Steuben</t>
  </si>
  <si>
    <t>04681</t>
  </si>
  <si>
    <t>Stonington</t>
  </si>
  <si>
    <t>04683</t>
  </si>
  <si>
    <t>Sunset</t>
  </si>
  <si>
    <t>04684</t>
  </si>
  <si>
    <t>Surry</t>
  </si>
  <si>
    <t>04685</t>
  </si>
  <si>
    <t>Swans Island</t>
  </si>
  <si>
    <t>04686</t>
  </si>
  <si>
    <t>Wesley</t>
  </si>
  <si>
    <t>04691</t>
  </si>
  <si>
    <t>04693</t>
  </si>
  <si>
    <t>Winter Harbor</t>
  </si>
  <si>
    <t>04694</t>
  </si>
  <si>
    <t>Baileyville</t>
  </si>
  <si>
    <t>04730</t>
  </si>
  <si>
    <t>Houlton</t>
  </si>
  <si>
    <t>04732</t>
  </si>
  <si>
    <t>04733</t>
  </si>
  <si>
    <t>Benedicta</t>
  </si>
  <si>
    <t>04734</t>
  </si>
  <si>
    <t>Blaine</t>
  </si>
  <si>
    <t>04735</t>
  </si>
  <si>
    <t>04736</t>
  </si>
  <si>
    <t>Caribou</t>
  </si>
  <si>
    <t>04737</t>
  </si>
  <si>
    <t>Clayton Lake</t>
  </si>
  <si>
    <t>04738</t>
  </si>
  <si>
    <t>Crouseville</t>
  </si>
  <si>
    <t>04739</t>
  </si>
  <si>
    <t>Eagle Lake</t>
  </si>
  <si>
    <t>04740</t>
  </si>
  <si>
    <t>Easton</t>
  </si>
  <si>
    <t>04741</t>
  </si>
  <si>
    <t>Estcourt Station</t>
  </si>
  <si>
    <t>04742</t>
  </si>
  <si>
    <t>Fort Fairfield</t>
  </si>
  <si>
    <t>04743</t>
  </si>
  <si>
    <t>Fort Kent</t>
  </si>
  <si>
    <t>04744</t>
  </si>
  <si>
    <t>Fort Kent Mills</t>
  </si>
  <si>
    <t>04745</t>
  </si>
  <si>
    <t>Frenchville</t>
  </si>
  <si>
    <t>04746</t>
  </si>
  <si>
    <t>04747</t>
  </si>
  <si>
    <t>Island Falls</t>
  </si>
  <si>
    <t>04750</t>
  </si>
  <si>
    <t>Limestone</t>
  </si>
  <si>
    <t>04751</t>
  </si>
  <si>
    <t>04756</t>
  </si>
  <si>
    <t>Madawaska</t>
  </si>
  <si>
    <t>04757</t>
  </si>
  <si>
    <t>Mapleton</t>
  </si>
  <si>
    <t>04758</t>
  </si>
  <si>
    <t>Mars Hill</t>
  </si>
  <si>
    <t>04760</t>
  </si>
  <si>
    <t>Monticello</t>
  </si>
  <si>
    <t>04761</t>
  </si>
  <si>
    <t>New Limerick</t>
  </si>
  <si>
    <t>04762</t>
  </si>
  <si>
    <t>New Sweden</t>
  </si>
  <si>
    <t>04763</t>
  </si>
  <si>
    <t>Oakfield</t>
  </si>
  <si>
    <t>04764</t>
  </si>
  <si>
    <t>Oxbow</t>
  </si>
  <si>
    <t>04765</t>
  </si>
  <si>
    <t>Patten</t>
  </si>
  <si>
    <t>04766</t>
  </si>
  <si>
    <t>Perham</t>
  </si>
  <si>
    <t>04768</t>
  </si>
  <si>
    <t>Portage</t>
  </si>
  <si>
    <t>04769</t>
  </si>
  <si>
    <t>Presque Isle</t>
  </si>
  <si>
    <t>04772</t>
  </si>
  <si>
    <t>Saint Agatha</t>
  </si>
  <si>
    <t>04773</t>
  </si>
  <si>
    <t>Saint David</t>
  </si>
  <si>
    <t>04774</t>
  </si>
  <si>
    <t>Saint Francis</t>
  </si>
  <si>
    <t>04775</t>
  </si>
  <si>
    <t>Sheridan</t>
  </si>
  <si>
    <t>04776</t>
  </si>
  <si>
    <t>Sherman</t>
  </si>
  <si>
    <t>04777</t>
  </si>
  <si>
    <t>Stacyville</t>
  </si>
  <si>
    <t>04779</t>
  </si>
  <si>
    <t>Sinclair</t>
  </si>
  <si>
    <t>04780</t>
  </si>
  <si>
    <t>Smyrna Mills</t>
  </si>
  <si>
    <t>04781</t>
  </si>
  <si>
    <t>Wallagrass</t>
  </si>
  <si>
    <t>04783</t>
  </si>
  <si>
    <t>Stockholm</t>
  </si>
  <si>
    <t>04785</t>
  </si>
  <si>
    <t>Van Buren</t>
  </si>
  <si>
    <t>04786</t>
  </si>
  <si>
    <t>Washburn</t>
  </si>
  <si>
    <t>04787</t>
  </si>
  <si>
    <t>04841</t>
  </si>
  <si>
    <t>Rockland</t>
  </si>
  <si>
    <t>04843</t>
  </si>
  <si>
    <t>Camden</t>
  </si>
  <si>
    <t>04846</t>
  </si>
  <si>
    <t>Glen Cove</t>
  </si>
  <si>
    <t>04847</t>
  </si>
  <si>
    <t>Hope</t>
  </si>
  <si>
    <t>04848</t>
  </si>
  <si>
    <t>Islesboro</t>
  </si>
  <si>
    <t>04849</t>
  </si>
  <si>
    <t>Lincolnville</t>
  </si>
  <si>
    <t>04850</t>
  </si>
  <si>
    <t>Lincolnville Center</t>
  </si>
  <si>
    <t>04851</t>
  </si>
  <si>
    <t>Matinicus</t>
  </si>
  <si>
    <t>04852</t>
  </si>
  <si>
    <t>Monhegan</t>
  </si>
  <si>
    <t>04853</t>
  </si>
  <si>
    <t>North Haven</t>
  </si>
  <si>
    <t>04854</t>
  </si>
  <si>
    <t>Owls Head</t>
  </si>
  <si>
    <t>04855</t>
  </si>
  <si>
    <t>Port Clyde</t>
  </si>
  <si>
    <t>04856</t>
  </si>
  <si>
    <t>Rockport</t>
  </si>
  <si>
    <t>04858</t>
  </si>
  <si>
    <t>South Thomaston</t>
  </si>
  <si>
    <t>04859</t>
  </si>
  <si>
    <t>Spruce Head</t>
  </si>
  <si>
    <t>04860</t>
  </si>
  <si>
    <t>Tenants Harbor</t>
  </si>
  <si>
    <t>04861</t>
  </si>
  <si>
    <t>Thomaston</t>
  </si>
  <si>
    <t>04862</t>
  </si>
  <si>
    <t>04863</t>
  </si>
  <si>
    <t>Vinalhaven</t>
  </si>
  <si>
    <t>04864</t>
  </si>
  <si>
    <t>04865</t>
  </si>
  <si>
    <t>West Rockport</t>
  </si>
  <si>
    <t>04901</t>
  </si>
  <si>
    <t>04903</t>
  </si>
  <si>
    <t>04910</t>
  </si>
  <si>
    <t>Albion</t>
  </si>
  <si>
    <t>04911</t>
  </si>
  <si>
    <t>Anson</t>
  </si>
  <si>
    <t>04912</t>
  </si>
  <si>
    <t>Athens</t>
  </si>
  <si>
    <t>04915</t>
  </si>
  <si>
    <t>Belfast</t>
  </si>
  <si>
    <t>04917</t>
  </si>
  <si>
    <t>Belgrade</t>
  </si>
  <si>
    <t>04918</t>
  </si>
  <si>
    <t>Belgrade Lakes</t>
  </si>
  <si>
    <t>04920</t>
  </si>
  <si>
    <t>Bingham</t>
  </si>
  <si>
    <t>04921</t>
  </si>
  <si>
    <t>Brooks</t>
  </si>
  <si>
    <t>04922</t>
  </si>
  <si>
    <t>Burnham</t>
  </si>
  <si>
    <t>04923</t>
  </si>
  <si>
    <t>04924</t>
  </si>
  <si>
    <t>04925</t>
  </si>
  <si>
    <t>Caratunk</t>
  </si>
  <si>
    <t>04926</t>
  </si>
  <si>
    <t>China Village</t>
  </si>
  <si>
    <t>04927</t>
  </si>
  <si>
    <t>Clinton</t>
  </si>
  <si>
    <t>04928</t>
  </si>
  <si>
    <t>Corinna</t>
  </si>
  <si>
    <t>04929</t>
  </si>
  <si>
    <t>Detroit</t>
  </si>
  <si>
    <t>04930</t>
  </si>
  <si>
    <t>Dexter</t>
  </si>
  <si>
    <t>04932</t>
  </si>
  <si>
    <t>Dixmont</t>
  </si>
  <si>
    <t>04933</t>
  </si>
  <si>
    <t>East Newport</t>
  </si>
  <si>
    <t>04935</t>
  </si>
  <si>
    <t>East Vassalboro</t>
  </si>
  <si>
    <t>04936</t>
  </si>
  <si>
    <t>Eustis</t>
  </si>
  <si>
    <t>04937</t>
  </si>
  <si>
    <t>04938</t>
  </si>
  <si>
    <t>04939</t>
  </si>
  <si>
    <t>Garland</t>
  </si>
  <si>
    <t>04940</t>
  </si>
  <si>
    <t>Farmington Falls</t>
  </si>
  <si>
    <t>04941</t>
  </si>
  <si>
    <t>04942</t>
  </si>
  <si>
    <t>Harmony</t>
  </si>
  <si>
    <t>04943</t>
  </si>
  <si>
    <t>04944</t>
  </si>
  <si>
    <t>Hinckley</t>
  </si>
  <si>
    <t>04945</t>
  </si>
  <si>
    <t>Jackman</t>
  </si>
  <si>
    <t>04947</t>
  </si>
  <si>
    <t>Kingfield</t>
  </si>
  <si>
    <t>04949</t>
  </si>
  <si>
    <t>Liberty</t>
  </si>
  <si>
    <t>04950</t>
  </si>
  <si>
    <t>04951</t>
  </si>
  <si>
    <t>04952</t>
  </si>
  <si>
    <t>Morrill</t>
  </si>
  <si>
    <t>04953</t>
  </si>
  <si>
    <t>04954</t>
  </si>
  <si>
    <t>New Portland</t>
  </si>
  <si>
    <t>04955</t>
  </si>
  <si>
    <t>New Sharon</t>
  </si>
  <si>
    <t>04956</t>
  </si>
  <si>
    <t>New Vineyard</t>
  </si>
  <si>
    <t>04957</t>
  </si>
  <si>
    <t>Norridgewock</t>
  </si>
  <si>
    <t>04958</t>
  </si>
  <si>
    <t>North Anson</t>
  </si>
  <si>
    <t>04961</t>
  </si>
  <si>
    <t>04962</t>
  </si>
  <si>
    <t>North Vassalboro</t>
  </si>
  <si>
    <t>04963</t>
  </si>
  <si>
    <t>Oakland</t>
  </si>
  <si>
    <t>04964</t>
  </si>
  <si>
    <t>Oquossoc</t>
  </si>
  <si>
    <t>04965</t>
  </si>
  <si>
    <t>Palmyra</t>
  </si>
  <si>
    <t>04966</t>
  </si>
  <si>
    <t>Phillips</t>
  </si>
  <si>
    <t>04967</t>
  </si>
  <si>
    <t>04969</t>
  </si>
  <si>
    <t>04970</t>
  </si>
  <si>
    <t>Rangeley</t>
  </si>
  <si>
    <t>04971</t>
  </si>
  <si>
    <t>04972</t>
  </si>
  <si>
    <t>Sandy Point</t>
  </si>
  <si>
    <t>04973</t>
  </si>
  <si>
    <t>Searsmont</t>
  </si>
  <si>
    <t>04974</t>
  </si>
  <si>
    <t>Searsport</t>
  </si>
  <si>
    <t>04975</t>
  </si>
  <si>
    <t>Shawmut</t>
  </si>
  <si>
    <t>04976</t>
  </si>
  <si>
    <t>Skowhegan</t>
  </si>
  <si>
    <t>04978</t>
  </si>
  <si>
    <t>Smithfield</t>
  </si>
  <si>
    <t>04979</t>
  </si>
  <si>
    <t>Solon</t>
  </si>
  <si>
    <t>04981</t>
  </si>
  <si>
    <t>Stockton Springs</t>
  </si>
  <si>
    <t>04982</t>
  </si>
  <si>
    <t>Stratton</t>
  </si>
  <si>
    <t>04983</t>
  </si>
  <si>
    <t>Strong</t>
  </si>
  <si>
    <t>04984</t>
  </si>
  <si>
    <t>04985</t>
  </si>
  <si>
    <t>West Forks</t>
  </si>
  <si>
    <t>04986</t>
  </si>
  <si>
    <t>Thorndike</t>
  </si>
  <si>
    <t>04987</t>
  </si>
  <si>
    <t>04988</t>
  </si>
  <si>
    <t>Unity</t>
  </si>
  <si>
    <t>04989</t>
  </si>
  <si>
    <t>Vassalboro</t>
  </si>
  <si>
    <t>04992</t>
  </si>
  <si>
    <t>West Farmington</t>
  </si>
  <si>
    <t>New York</t>
  </si>
  <si>
    <t>00501</t>
  </si>
  <si>
    <t>Holtsville</t>
  </si>
  <si>
    <t>Suffolk</t>
  </si>
  <si>
    <t>00544</t>
  </si>
  <si>
    <t>06390</t>
  </si>
  <si>
    <t>Fishers Island</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</si>
  <si>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</si>
  <si>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</si>
  <si>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</si>
  <si>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</si>
  <si>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</si>
  <si>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</si>
  <si>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</si>
  <si>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</si>
  <si>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</si>
  <si>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</si>
  <si>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</si>
  <si>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</si>
  <si>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</si>
  <si>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</si>
  <si>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</si>
  <si>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</si>
  <si>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</si>
  <si>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</si>
  <si>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</si>
  <si>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</si>
  <si>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</si>
  <si>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</si>
  <si>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</si>
  <si>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</si>
  <si>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</si>
  <si>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</si>
  <si>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</si>
  <si>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</si>
  <si>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</si>
  <si>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</si>
  <si>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</si>
  <si>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</si>
  <si>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</si>
  <si>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</si>
  <si>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</si>
  <si>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</si>
  <si>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</si>
  <si>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</si>
  <si>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</si>
  <si>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</si>
  <si>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</si>
  <si>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10043</t>
  </si>
  <si>
    <t>10044</t>
  </si>
  <si>
    <t>10045</t>
  </si>
  <si>
    <t>10046</t>
  </si>
  <si>
    <t>10047</t>
  </si>
  <si>
    <t>10048</t>
  </si>
  <si>
    <t>10055</t>
  </si>
  <si>
    <t>10060</t>
  </si>
  <si>
    <t>10069</t>
  </si>
  <si>
    <t>10072</t>
  </si>
  <si>
    <t>10079</t>
  </si>
  <si>
    <t>10080</t>
  </si>
  <si>
    <t>10081</t>
  </si>
  <si>
    <t>10082</t>
  </si>
  <si>
    <t>10087</t>
  </si>
  <si>
    <t>10090</t>
  </si>
  <si>
    <t>10094</t>
  </si>
  <si>
    <t>10095</t>
  </si>
  <si>
    <t>10096</t>
  </si>
  <si>
    <t>10098</t>
  </si>
  <si>
    <t>10099</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</si>
  <si>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</si>
  <si>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</si>
  <si>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</si>
  <si>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</si>
  <si>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</si>
  <si>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</si>
  <si>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</si>
  <si>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</si>
  <si>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</si>
  <si>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</si>
  <si>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</si>
  <si>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</si>
  <si>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</si>
  <si>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</si>
  <si>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</si>
  <si>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</si>
  <si>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</si>
  <si>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</si>
  <si>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</si>
  <si>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</si>
  <si>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</si>
  <si>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</si>
  <si>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</si>
  <si>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</si>
  <si>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</si>
  <si>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</si>
  <si>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10128</t>
  </si>
  <si>
    <t>10129</t>
  </si>
  <si>
    <t>10130</t>
  </si>
  <si>
    <t>10131</t>
  </si>
  <si>
    <t>10132</t>
  </si>
  <si>
    <t>10133</t>
  </si>
  <si>
    <t>10138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</si>
  <si>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</si>
  <si>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</si>
  <si>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</si>
  <si>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</si>
  <si>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</si>
  <si>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</si>
  <si>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</si>
  <si>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</si>
  <si>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</si>
  <si>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</si>
  <si>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</si>
  <si>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</si>
  <si>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</si>
  <si>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</si>
  <si>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</si>
  <si>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</si>
  <si>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</si>
  <si>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</si>
  <si>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</si>
  <si>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</si>
  <si>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</si>
  <si>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</si>
  <si>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</si>
  <si>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</si>
  <si>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</si>
  <si>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</si>
  <si>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</si>
  <si>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</si>
  <si>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</si>
  <si>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</si>
  <si>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</si>
  <si>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10184</t>
  </si>
  <si>
    <t>10185</t>
  </si>
  <si>
    <t>10196</t>
  </si>
  <si>
    <t>10197</t>
  </si>
  <si>
    <t>10199</t>
  </si>
  <si>
    <t>10203</t>
  </si>
  <si>
    <t>10211</t>
  </si>
  <si>
    <t>10212</t>
  </si>
  <si>
    <t>10213</t>
  </si>
  <si>
    <t>10242</t>
  </si>
  <si>
    <t>10249</t>
  </si>
  <si>
    <t>10256</t>
  </si>
  <si>
    <t>10257</t>
  </si>
  <si>
    <t>10258</t>
  </si>
  <si>
    <t>10259</t>
  </si>
  <si>
    <t>10260</t>
  </si>
  <si>
    <t>10261</t>
  </si>
  <si>
    <t>10265</t>
  </si>
  <si>
    <t>10268</t>
  </si>
  <si>
    <t>10269</t>
  </si>
  <si>
    <t>10270</t>
  </si>
  <si>
    <t>10271</t>
  </si>
  <si>
    <t>10272</t>
  </si>
  <si>
    <t>10273</t>
  </si>
  <si>
    <t>10274</t>
  </si>
  <si>
    <t>10275</t>
  </si>
  <si>
    <t>10276</t>
  </si>
  <si>
    <t>10277</t>
  </si>
  <si>
    <t>10278</t>
  </si>
  <si>
    <t>10279</t>
  </si>
  <si>
    <t>10280</t>
  </si>
  <si>
    <t>10281</t>
  </si>
  <si>
    <t>10282</t>
  </si>
  <si>
    <t>10285</t>
  </si>
  <si>
    <t>10286</t>
  </si>
  <si>
    <t>10292</t>
  </si>
  <si>
    <t>10301</t>
  </si>
  <si>
    <t>Staten Island</t>
  </si>
  <si>
    <t>10302</t>
  </si>
  <si>
    <t>10303</t>
  </si>
  <si>
    <t>10304</t>
  </si>
  <si>
    <t>10305</t>
  </si>
  <si>
    <t>10306</t>
  </si>
  <si>
    <t>10307</t>
  </si>
  <si>
    <t>10308</t>
  </si>
  <si>
    <t>10309</t>
  </si>
  <si>
    <t>10310</t>
  </si>
  <si>
    <t>10311</t>
  </si>
  <si>
    <t>10312</t>
  </si>
  <si>
    <t>10313</t>
  </si>
  <si>
    <t>10314</t>
  </si>
  <si>
    <t>10451</t>
  </si>
  <si>
    <t>Bronx</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</si>
  <si>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</si>
  <si>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</si>
  <si>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</si>
  <si>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</si>
  <si>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</si>
  <si>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</si>
  <si>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</si>
  <si>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</si>
  <si>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</si>
  <si>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</si>
  <si>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</si>
  <si>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</si>
  <si>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</si>
  <si>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</si>
  <si>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</si>
  <si>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</si>
  <si>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</si>
  <si>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</si>
  <si>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</si>
  <si>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</si>
  <si>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</si>
  <si>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</si>
  <si>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</si>
  <si>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</si>
  <si>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10499</t>
  </si>
  <si>
    <t>10501</t>
  </si>
  <si>
    <t>Amawalk</t>
  </si>
  <si>
    <t>Westchester</t>
  </si>
  <si>
    <t>10502</t>
  </si>
  <si>
    <t>Ardsley</t>
  </si>
  <si>
    <t>10503</t>
  </si>
  <si>
    <t>Ardsley On Hudson</t>
  </si>
  <si>
    <t>10504</t>
  </si>
  <si>
    <t>Armonk</t>
  </si>
  <si>
    <t>10505</t>
  </si>
  <si>
    <t>Baldwin Place</t>
  </si>
  <si>
    <t>10506</t>
  </si>
  <si>
    <t>10507</t>
  </si>
  <si>
    <t>Bedford Hills</t>
  </si>
  <si>
    <t>10509</t>
  </si>
  <si>
    <t>Brewster</t>
  </si>
  <si>
    <t>Putnam</t>
  </si>
  <si>
    <t>10510</t>
  </si>
  <si>
    <t>Briarcliff Manor</t>
  </si>
  <si>
    <t>10511</t>
  </si>
  <si>
    <t>Buchanan</t>
  </si>
  <si>
    <t>10512</t>
  </si>
  <si>
    <t>10514</t>
  </si>
  <si>
    <t>Chappaqua</t>
  </si>
  <si>
    <t>10516</t>
  </si>
  <si>
    <t>Cold Spring</t>
  </si>
  <si>
    <t>10517</t>
  </si>
  <si>
    <t>Crompond</t>
  </si>
  <si>
    <t>10518</t>
  </si>
  <si>
    <t>Cross River</t>
  </si>
  <si>
    <t>10519</t>
  </si>
  <si>
    <t>Croton Falls</t>
  </si>
  <si>
    <t>10520</t>
  </si>
  <si>
    <t>Croton On Hudson</t>
  </si>
  <si>
    <t>10521</t>
  </si>
  <si>
    <t>10522</t>
  </si>
  <si>
    <t>Dobbs Ferry</t>
  </si>
  <si>
    <t>10523</t>
  </si>
  <si>
    <t>Elmsford</t>
  </si>
  <si>
    <t>10524</t>
  </si>
  <si>
    <t>Garrison</t>
  </si>
  <si>
    <t>10526</t>
  </si>
  <si>
    <t>Goldens Bridge</t>
  </si>
  <si>
    <t>10527</t>
  </si>
  <si>
    <t>Granite Springs</t>
  </si>
  <si>
    <t>10528</t>
  </si>
  <si>
    <t>10530</t>
  </si>
  <si>
    <t>Hartsdale</t>
  </si>
  <si>
    <t>10532</t>
  </si>
  <si>
    <t>Hawthorne</t>
  </si>
  <si>
    <t>10533</t>
  </si>
  <si>
    <t>Irvington</t>
  </si>
  <si>
    <t>10535</t>
  </si>
  <si>
    <t>Jefferson Valley</t>
  </si>
  <si>
    <t>10536</t>
  </si>
  <si>
    <t>Katonah</t>
  </si>
  <si>
    <t>10537</t>
  </si>
  <si>
    <t>Lake Peekskill</t>
  </si>
  <si>
    <t>10538</t>
  </si>
  <si>
    <t>Larchmont</t>
  </si>
  <si>
    <t>10540</t>
  </si>
  <si>
    <t>Lincolndale</t>
  </si>
  <si>
    <t>10541</t>
  </si>
  <si>
    <t>Mahopac</t>
  </si>
  <si>
    <t>10542</t>
  </si>
  <si>
    <t>Mahopac Falls</t>
  </si>
  <si>
    <t>10543</t>
  </si>
  <si>
    <t>Mamaroneck</t>
  </si>
  <si>
    <t>10545</t>
  </si>
  <si>
    <t>Maryknoll</t>
  </si>
  <si>
    <t>10546</t>
  </si>
  <si>
    <t>Millwood</t>
  </si>
  <si>
    <t>10547</t>
  </si>
  <si>
    <t>Mohegan Lake</t>
  </si>
  <si>
    <t>10548</t>
  </si>
  <si>
    <t>Montrose</t>
  </si>
  <si>
    <t>10549</t>
  </si>
  <si>
    <t>Mount Kisco</t>
  </si>
  <si>
    <t>10550</t>
  </si>
  <si>
    <t>10551</t>
  </si>
  <si>
    <t>10552</t>
  </si>
  <si>
    <t>10553</t>
  </si>
  <si>
    <t>10557</t>
  </si>
  <si>
    <t>10558</t>
  </si>
  <si>
    <t>10560</t>
  </si>
  <si>
    <t>10562</t>
  </si>
  <si>
    <t>Ossining</t>
  </si>
  <si>
    <t>10566</t>
  </si>
  <si>
    <t>Peekskill</t>
  </si>
  <si>
    <t>10567</t>
  </si>
  <si>
    <t>Cortlandt Manor</t>
  </si>
  <si>
    <t>10570</t>
  </si>
  <si>
    <t>Pleasantville</t>
  </si>
  <si>
    <t>10571</t>
  </si>
  <si>
    <t>10572</t>
  </si>
  <si>
    <t>10573</t>
  </si>
  <si>
    <t>Port Chester</t>
  </si>
  <si>
    <t>10576</t>
  </si>
  <si>
    <t>Pound Ridge</t>
  </si>
  <si>
    <t>10577</t>
  </si>
  <si>
    <t>10578</t>
  </si>
  <si>
    <t>Purdys</t>
  </si>
  <si>
    <t>10579</t>
  </si>
  <si>
    <t>Putnam Valley</t>
  </si>
  <si>
    <t>10580</t>
  </si>
  <si>
    <t>10583</t>
  </si>
  <si>
    <t>Scarsdale</t>
  </si>
  <si>
    <t>10587</t>
  </si>
  <si>
    <t>Shenorock</t>
  </si>
  <si>
    <t>10588</t>
  </si>
  <si>
    <t>Shrub Oak</t>
  </si>
  <si>
    <t>10589</t>
  </si>
  <si>
    <t>Somers</t>
  </si>
  <si>
    <t>10590</t>
  </si>
  <si>
    <t>South Salem</t>
  </si>
  <si>
    <t>10591</t>
  </si>
  <si>
    <t>Tarrytown</t>
  </si>
  <si>
    <t>10594</t>
  </si>
  <si>
    <t>Thornwood</t>
  </si>
  <si>
    <t>10595</t>
  </si>
  <si>
    <t>Valhalla</t>
  </si>
  <si>
    <t>10596</t>
  </si>
  <si>
    <t>Verplanck</t>
  </si>
  <si>
    <t>10597</t>
  </si>
  <si>
    <t>Waccabuc</t>
  </si>
  <si>
    <t>10598</t>
  </si>
  <si>
    <t>Yorktown Heights</t>
  </si>
  <si>
    <t>10601</t>
  </si>
  <si>
    <t>White Plains</t>
  </si>
  <si>
    <t>10602</t>
  </si>
  <si>
    <t>10603</t>
  </si>
  <si>
    <t>10604</t>
  </si>
  <si>
    <t>West Harrison</t>
  </si>
  <si>
    <t>10605</t>
  </si>
  <si>
    <t>10606</t>
  </si>
  <si>
    <t>10607</t>
  </si>
  <si>
    <t>10610</t>
  </si>
  <si>
    <t>10701</t>
  </si>
  <si>
    <t>Yonkers</t>
  </si>
  <si>
    <t>10702</t>
  </si>
  <si>
    <t>10703</t>
  </si>
  <si>
    <t>10704</t>
  </si>
  <si>
    <t>10705</t>
  </si>
  <si>
    <t>10706</t>
  </si>
  <si>
    <t>Hastings On Hudson</t>
  </si>
  <si>
    <t>10707</t>
  </si>
  <si>
    <t>Tuckahoe</t>
  </si>
  <si>
    <t>10708</t>
  </si>
  <si>
    <t>Bronxville</t>
  </si>
  <si>
    <t>10709</t>
  </si>
  <si>
    <t>Eastchester</t>
  </si>
  <si>
    <t>10710</t>
  </si>
  <si>
    <t>10801</t>
  </si>
  <si>
    <t>New Rochelle</t>
  </si>
  <si>
    <t>10802</t>
  </si>
  <si>
    <t>10803</t>
  </si>
  <si>
    <t>10804</t>
  </si>
  <si>
    <t>10805</t>
  </si>
  <si>
    <t>10901</t>
  </si>
  <si>
    <t>Suffern</t>
  </si>
  <si>
    <t>10910</t>
  </si>
  <si>
    <t>Arden</t>
  </si>
  <si>
    <t>10911</t>
  </si>
  <si>
    <t>Bear Mountain</t>
  </si>
  <si>
    <t>10912</t>
  </si>
  <si>
    <t>Bellvale</t>
  </si>
  <si>
    <t>10913</t>
  </si>
  <si>
    <t>Blauvelt</t>
  </si>
  <si>
    <t>10914</t>
  </si>
  <si>
    <t>Blooming Grove</t>
  </si>
  <si>
    <t>10915</t>
  </si>
  <si>
    <t>Bullville</t>
  </si>
  <si>
    <t>10916</t>
  </si>
  <si>
    <t>Campbell Hall</t>
  </si>
  <si>
    <t>10917</t>
  </si>
  <si>
    <t>Central Valley</t>
  </si>
  <si>
    <t>10918</t>
  </si>
  <si>
    <t>10919</t>
  </si>
  <si>
    <t>Circleville</t>
  </si>
  <si>
    <t>10920</t>
  </si>
  <si>
    <t>Congers</t>
  </si>
  <si>
    <t>10921</t>
  </si>
  <si>
    <t>Florida</t>
  </si>
  <si>
    <t>10922</t>
  </si>
  <si>
    <t>Fort Montgomery</t>
  </si>
  <si>
    <t>10923</t>
  </si>
  <si>
    <t>Garnerville</t>
  </si>
  <si>
    <t>10924</t>
  </si>
  <si>
    <t>10925</t>
  </si>
  <si>
    <t>Greenwood Lake</t>
  </si>
  <si>
    <t>10926</t>
  </si>
  <si>
    <t>Harriman</t>
  </si>
  <si>
    <t>10927</t>
  </si>
  <si>
    <t>Haverstraw</t>
  </si>
  <si>
    <t>10928</t>
  </si>
  <si>
    <t>Highland Falls</t>
  </si>
  <si>
    <t>10930</t>
  </si>
  <si>
    <t>Highland Mills</t>
  </si>
  <si>
    <t>10931</t>
  </si>
  <si>
    <t>Hillburn</t>
  </si>
  <si>
    <t>10932</t>
  </si>
  <si>
    <t>Howells</t>
  </si>
  <si>
    <t>10933</t>
  </si>
  <si>
    <t>10940</t>
  </si>
  <si>
    <t>Middletown</t>
  </si>
  <si>
    <t>10941</t>
  </si>
  <si>
    <t>10943</t>
  </si>
  <si>
    <t>10949</t>
  </si>
  <si>
    <t>10950</t>
  </si>
  <si>
    <t>10952</t>
  </si>
  <si>
    <t>Monsey</t>
  </si>
  <si>
    <t>10953</t>
  </si>
  <si>
    <t>Mountainville</t>
  </si>
  <si>
    <t>10954</t>
  </si>
  <si>
    <t>Nanuet</t>
  </si>
  <si>
    <t>10956</t>
  </si>
  <si>
    <t>New City</t>
  </si>
  <si>
    <t>10958</t>
  </si>
  <si>
    <t>10959</t>
  </si>
  <si>
    <t>New Milford</t>
  </si>
  <si>
    <t>10960</t>
  </si>
  <si>
    <t>Nyack</t>
  </si>
  <si>
    <t>10962</t>
  </si>
  <si>
    <t>Orangeburg</t>
  </si>
  <si>
    <t>10963</t>
  </si>
  <si>
    <t>Otisville</t>
  </si>
  <si>
    <t>10964</t>
  </si>
  <si>
    <t>Palisades</t>
  </si>
  <si>
    <t>10965</t>
  </si>
  <si>
    <t>Pearl River</t>
  </si>
  <si>
    <t>10968</t>
  </si>
  <si>
    <t>10969</t>
  </si>
  <si>
    <t>Pine Island</t>
  </si>
  <si>
    <t>10970</t>
  </si>
  <si>
    <t>Pomona</t>
  </si>
  <si>
    <t>10973</t>
  </si>
  <si>
    <t>Slate Hill</t>
  </si>
  <si>
    <t>10974</t>
  </si>
  <si>
    <t>Sloatsburg</t>
  </si>
  <si>
    <t>10975</t>
  </si>
  <si>
    <t>Southfields</t>
  </si>
  <si>
    <t>10976</t>
  </si>
  <si>
    <t>Sparkill</t>
  </si>
  <si>
    <t>10977</t>
  </si>
  <si>
    <t>Spring Valley</t>
  </si>
  <si>
    <t>10979</t>
  </si>
  <si>
    <t>Sterling Forest</t>
  </si>
  <si>
    <t>10980</t>
  </si>
  <si>
    <t>Stony Point</t>
  </si>
  <si>
    <t>10981</t>
  </si>
  <si>
    <t>Sugar Loaf</t>
  </si>
  <si>
    <t>10982</t>
  </si>
  <si>
    <t>Tallman</t>
  </si>
  <si>
    <t>10983</t>
  </si>
  <si>
    <t>Tappan</t>
  </si>
  <si>
    <t>10984</t>
  </si>
  <si>
    <t>Thiells</t>
  </si>
  <si>
    <t>10985</t>
  </si>
  <si>
    <t>Thompson Ridge</t>
  </si>
  <si>
    <t>10986</t>
  </si>
  <si>
    <t>Tomkins Cove</t>
  </si>
  <si>
    <t>10987</t>
  </si>
  <si>
    <t>Tuxedo Park</t>
  </si>
  <si>
    <t>10988</t>
  </si>
  <si>
    <t>Unionville</t>
  </si>
  <si>
    <t>10989</t>
  </si>
  <si>
    <t>Valley Cottage</t>
  </si>
  <si>
    <t>10990</t>
  </si>
  <si>
    <t>Warwick</t>
  </si>
  <si>
    <t>10992</t>
  </si>
  <si>
    <t>Washingtonville</t>
  </si>
  <si>
    <t>10993</t>
  </si>
  <si>
    <t>West Haverstraw</t>
  </si>
  <si>
    <t>10994</t>
  </si>
  <si>
    <t>West Nyack</t>
  </si>
  <si>
    <t>10996</t>
  </si>
  <si>
    <t>West Point</t>
  </si>
  <si>
    <t>10997</t>
  </si>
  <si>
    <t>10998</t>
  </si>
  <si>
    <t>Westtown</t>
  </si>
  <si>
    <t>11001</t>
  </si>
  <si>
    <t>Floral Park</t>
  </si>
  <si>
    <t>Nassau</t>
  </si>
  <si>
    <t>11002</t>
  </si>
  <si>
    <t>11003</t>
  </si>
  <si>
    <t>Elmont</t>
  </si>
  <si>
    <t>11004</t>
  </si>
  <si>
    <t>Glen Oaks</t>
  </si>
  <si>
    <t>Queens</t>
  </si>
  <si>
    <t>11005</t>
  </si>
  <si>
    <t>11010</t>
  </si>
  <si>
    <t>Franklin Square</t>
  </si>
  <si>
    <t>11020</t>
  </si>
  <si>
    <t>Great Neck</t>
  </si>
  <si>
    <t>11021</t>
  </si>
  <si>
    <t>11022</t>
  </si>
  <si>
    <t>11023</t>
  </si>
  <si>
    <t>11024</t>
  </si>
  <si>
    <t>11025</t>
  </si>
  <si>
    <t>11026</t>
  </si>
  <si>
    <t>11027</t>
  </si>
  <si>
    <t>11030</t>
  </si>
  <si>
    <t>Manhasset</t>
  </si>
  <si>
    <t>11040</t>
  </si>
  <si>
    <t>New Hyde Park</t>
  </si>
  <si>
    <t>11041</t>
  </si>
  <si>
    <t>11042</t>
  </si>
  <si>
    <t>11043</t>
  </si>
  <si>
    <t>11044</t>
  </si>
  <si>
    <t>11050</t>
  </si>
  <si>
    <t>Port Washington</t>
  </si>
  <si>
    <t>11051</t>
  </si>
  <si>
    <t>11052</t>
  </si>
  <si>
    <t>11053</t>
  </si>
  <si>
    <t>11054</t>
  </si>
  <si>
    <t>11055</t>
  </si>
  <si>
    <t>11096</t>
  </si>
  <si>
    <t>Inwood</t>
  </si>
  <si>
    <t>11099</t>
  </si>
  <si>
    <t>11101</t>
  </si>
  <si>
    <t>Long Island City</t>
  </si>
  <si>
    <t>11102</t>
  </si>
  <si>
    <t>Astoria</t>
  </si>
  <si>
    <t>11103</t>
  </si>
  <si>
    <t>11104</t>
  </si>
  <si>
    <t>Sunnyside</t>
  </si>
  <si>
    <t>11105</t>
  </si>
  <si>
    <t>11106</t>
  </si>
  <si>
    <t>11109</t>
  </si>
  <si>
    <t>11120</t>
  </si>
  <si>
    <t>11201</t>
  </si>
  <si>
    <t>Brooklyn</t>
  </si>
  <si>
    <t>Kings</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</si>
  <si>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</si>
  <si>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</si>
  <si>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</si>
  <si>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</si>
  <si>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</si>
  <si>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</si>
  <si>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</si>
  <si>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</si>
  <si>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</si>
  <si>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</si>
  <si>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</si>
  <si>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</si>
  <si>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</si>
  <si>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</si>
  <si>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</si>
  <si>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</si>
  <si>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</si>
  <si>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</si>
  <si>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</si>
  <si>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</si>
  <si>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</si>
  <si>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</si>
  <si>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</si>
  <si>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</si>
  <si>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</si>
  <si>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11228</t>
  </si>
  <si>
    <t>11229</t>
  </si>
  <si>
    <t>11230</t>
  </si>
  <si>
    <t>11231</t>
  </si>
  <si>
    <t>11232</t>
  </si>
  <si>
    <t>11233</t>
  </si>
  <si>
    <t>11234</t>
  </si>
  <si>
    <t>11235</t>
  </si>
  <si>
    <t>11236</t>
  </si>
  <si>
    <t>11237</t>
  </si>
  <si>
    <t>11238</t>
  </si>
  <si>
    <t>11239</t>
  </si>
  <si>
    <t>11240</t>
  </si>
  <si>
    <t>11241</t>
  </si>
  <si>
    <t>11242</t>
  </si>
  <si>
    <t>11243</t>
  </si>
  <si>
    <t>11244</t>
  </si>
  <si>
    <t>11245</t>
  </si>
  <si>
    <t>11247</t>
  </si>
  <si>
    <t>11248</t>
  </si>
  <si>
    <t>11249</t>
  </si>
  <si>
    <t>11251</t>
  </si>
  <si>
    <t>11252</t>
  </si>
  <si>
    <t>11254</t>
  </si>
  <si>
    <t>11255</t>
  </si>
  <si>
    <t>11256</t>
  </si>
  <si>
    <t>11351</t>
  </si>
  <si>
    <t>Flushing</t>
  </si>
  <si>
    <t>11352</t>
  </si>
  <si>
    <t>11354</t>
  </si>
  <si>
    <t>11355</t>
  </si>
  <si>
    <t>11356</t>
  </si>
  <si>
    <t>College Point</t>
  </si>
  <si>
    <t>11357</t>
  </si>
  <si>
    <t>Whitestone</t>
  </si>
  <si>
    <t>11358</t>
  </si>
  <si>
    <t>11359</t>
  </si>
  <si>
    <t>Bayside</t>
  </si>
  <si>
    <t>11360</t>
  </si>
  <si>
    <t>11361</t>
  </si>
  <si>
    <t>11362</t>
  </si>
  <si>
    <t>Little Neck</t>
  </si>
  <si>
    <t>11363</t>
  </si>
  <si>
    <t>11364</t>
  </si>
  <si>
    <t>Oakland Gardens</t>
  </si>
  <si>
    <t>11365</t>
  </si>
  <si>
    <t>Fresh Meadows</t>
  </si>
  <si>
    <t>11366</t>
  </si>
  <si>
    <t>11367</t>
  </si>
  <si>
    <t>11368</t>
  </si>
  <si>
    <t>Corona</t>
  </si>
  <si>
    <t>11369</t>
  </si>
  <si>
    <t>East Elmhurst</t>
  </si>
  <si>
    <t>11370</t>
  </si>
  <si>
    <t>11371</t>
  </si>
  <si>
    <t>11372</t>
  </si>
  <si>
    <t>Jackson Heights</t>
  </si>
  <si>
    <t>11373</t>
  </si>
  <si>
    <t>Elmhurst</t>
  </si>
  <si>
    <t>11374</t>
  </si>
  <si>
    <t>Rego Park</t>
  </si>
  <si>
    <t>11375</t>
  </si>
  <si>
    <t>Forest Hills</t>
  </si>
  <si>
    <t>11377</t>
  </si>
  <si>
    <t>Woodside</t>
  </si>
  <si>
    <t>11378</t>
  </si>
  <si>
    <t>Maspeth</t>
  </si>
  <si>
    <t>11379</t>
  </si>
  <si>
    <t>Middle Village</t>
  </si>
  <si>
    <t>11380</t>
  </si>
  <si>
    <t>11381</t>
  </si>
  <si>
    <t>11385</t>
  </si>
  <si>
    <t>Ridgewood</t>
  </si>
  <si>
    <t>11386</t>
  </si>
  <si>
    <t>11390</t>
  </si>
  <si>
    <t>11405</t>
  </si>
  <si>
    <t>11411</t>
  </si>
  <si>
    <t>Cambria Heights</t>
  </si>
  <si>
    <t>11412</t>
  </si>
  <si>
    <t>11413</t>
  </si>
  <si>
    <t>Springfield Gardens</t>
  </si>
  <si>
    <t>11414</t>
  </si>
  <si>
    <t>Howard Beach</t>
  </si>
  <si>
    <t>11415</t>
  </si>
  <si>
    <t>Kew Gardens</t>
  </si>
  <si>
    <t>11416</t>
  </si>
  <si>
    <t>Ozone Park</t>
  </si>
  <si>
    <t>11417</t>
  </si>
  <si>
    <t>11418</t>
  </si>
  <si>
    <t>Richmond Hill</t>
  </si>
  <si>
    <t>11419</t>
  </si>
  <si>
    <t>South Richmond Hill</t>
  </si>
  <si>
    <t>11420</t>
  </si>
  <si>
    <t>South Ozone Park</t>
  </si>
  <si>
    <t>11421</t>
  </si>
  <si>
    <t>Woodhaven</t>
  </si>
  <si>
    <t>11422</t>
  </si>
  <si>
    <t>Rosedale</t>
  </si>
  <si>
    <t>11423</t>
  </si>
  <si>
    <t>11424</t>
  </si>
  <si>
    <t>11425</t>
  </si>
  <si>
    <t>11426</t>
  </si>
  <si>
    <t>Bellerose</t>
  </si>
  <si>
    <t>11427</t>
  </si>
  <si>
    <t>Queens Village</t>
  </si>
  <si>
    <t>11428</t>
  </si>
  <si>
    <t>11429</t>
  </si>
  <si>
    <t>11430</t>
  </si>
  <si>
    <t>11431</t>
  </si>
  <si>
    <t>11432</t>
  </si>
  <si>
    <t>11433</t>
  </si>
  <si>
    <t>11434</t>
  </si>
  <si>
    <t>11435</t>
  </si>
  <si>
    <t>11436</t>
  </si>
  <si>
    <t>11439</t>
  </si>
  <si>
    <t>11451</t>
  </si>
  <si>
    <t>11499</t>
  </si>
  <si>
    <t>11501</t>
  </si>
  <si>
    <t>Mineola</t>
  </si>
  <si>
    <t>11507</t>
  </si>
  <si>
    <t>Albertson</t>
  </si>
  <si>
    <t>11509</t>
  </si>
  <si>
    <t>Atlantic Beach</t>
  </si>
  <si>
    <t>11510</t>
  </si>
  <si>
    <t>Baldwin</t>
  </si>
  <si>
    <t>11514</t>
  </si>
  <si>
    <t>Carle Place</t>
  </si>
  <si>
    <t>11516</t>
  </si>
  <si>
    <t>Cedarhurst</t>
  </si>
  <si>
    <t>11518</t>
  </si>
  <si>
    <t>East Rockaway</t>
  </si>
  <si>
    <t>11520</t>
  </si>
  <si>
    <t>11530</t>
  </si>
  <si>
    <t>Garden City</t>
  </si>
  <si>
    <t>11531</t>
  </si>
  <si>
    <t>11535</t>
  </si>
  <si>
    <t>11536</t>
  </si>
  <si>
    <t>11542</t>
  </si>
  <si>
    <t>11545</t>
  </si>
  <si>
    <t>Glen Head</t>
  </si>
  <si>
    <t>11547</t>
  </si>
  <si>
    <t>Glenwood Landing</t>
  </si>
  <si>
    <t>11548</t>
  </si>
  <si>
    <t>Greenvale</t>
  </si>
  <si>
    <t>11549</t>
  </si>
  <si>
    <t>Hempstead</t>
  </si>
  <si>
    <t>11550</t>
  </si>
  <si>
    <t>11551</t>
  </si>
  <si>
    <t>11552</t>
  </si>
  <si>
    <t>West Hempstead</t>
  </si>
  <si>
    <t>11553</t>
  </si>
  <si>
    <t>Uniondale</t>
  </si>
  <si>
    <t>11554</t>
  </si>
  <si>
    <t>East Meadow</t>
  </si>
  <si>
    <t>11555</t>
  </si>
  <si>
    <t>11556</t>
  </si>
  <si>
    <t>11557</t>
  </si>
  <si>
    <t>Hewlett</t>
  </si>
  <si>
    <t>11558</t>
  </si>
  <si>
    <t>Island Park</t>
  </si>
  <si>
    <t>11559</t>
  </si>
  <si>
    <t>Lawrence</t>
  </si>
  <si>
    <t>11560</t>
  </si>
  <si>
    <t>Locust Valley</t>
  </si>
  <si>
    <t>11561</t>
  </si>
  <si>
    <t>Long Beach</t>
  </si>
  <si>
    <t>11563</t>
  </si>
  <si>
    <t>Lynbrook</t>
  </si>
  <si>
    <t>11565</t>
  </si>
  <si>
    <t>Malverne</t>
  </si>
  <si>
    <t>11566</t>
  </si>
  <si>
    <t>Merrick</t>
  </si>
  <si>
    <t>11568</t>
  </si>
  <si>
    <t>Old Westbury</t>
  </si>
  <si>
    <t>11569</t>
  </si>
  <si>
    <t>Point Lookout</t>
  </si>
  <si>
    <t>11570</t>
  </si>
  <si>
    <t>Rockville Centre</t>
  </si>
  <si>
    <t>11571</t>
  </si>
  <si>
    <t>11572</t>
  </si>
  <si>
    <t>Oceanside</t>
  </si>
  <si>
    <t>11575</t>
  </si>
  <si>
    <t>Roosevelt</t>
  </si>
  <si>
    <t>11576</t>
  </si>
  <si>
    <t>Roslyn</t>
  </si>
  <si>
    <t>11577</t>
  </si>
  <si>
    <t>Roslyn Heights</t>
  </si>
  <si>
    <t>11579</t>
  </si>
  <si>
    <t>Sea Cliff</t>
  </si>
  <si>
    <t>11580</t>
  </si>
  <si>
    <t>Valley Stream</t>
  </si>
  <si>
    <t>11581</t>
  </si>
  <si>
    <t>11582</t>
  </si>
  <si>
    <t>11590</t>
  </si>
  <si>
    <t>Westbury</t>
  </si>
  <si>
    <t>11592</t>
  </si>
  <si>
    <t>11594</t>
  </si>
  <si>
    <t>11595</t>
  </si>
  <si>
    <t>11596</t>
  </si>
  <si>
    <t>Williston Park</t>
  </si>
  <si>
    <t>11597</t>
  </si>
  <si>
    <t>11598</t>
  </si>
  <si>
    <t>Woodmere</t>
  </si>
  <si>
    <t>11599</t>
  </si>
  <si>
    <t>11690</t>
  </si>
  <si>
    <t>Far Rockaway</t>
  </si>
  <si>
    <t>11691</t>
  </si>
  <si>
    <t>11692</t>
  </si>
  <si>
    <t>Arverne</t>
  </si>
  <si>
    <t>11693</t>
  </si>
  <si>
    <t>11694</t>
  </si>
  <si>
    <t>Rockaway Park</t>
  </si>
  <si>
    <t>11695</t>
  </si>
  <si>
    <t>11697</t>
  </si>
  <si>
    <t>Breezy Point</t>
  </si>
  <si>
    <t>11701</t>
  </si>
  <si>
    <t>Amityville</t>
  </si>
  <si>
    <t>11702</t>
  </si>
  <si>
    <t>Babylon</t>
  </si>
  <si>
    <t>11703</t>
  </si>
  <si>
    <t>North Babylon</t>
  </si>
  <si>
    <t>11704</t>
  </si>
  <si>
    <t>West Babylon</t>
  </si>
  <si>
    <t>11705</t>
  </si>
  <si>
    <t>Bayport</t>
  </si>
  <si>
    <t>11706</t>
  </si>
  <si>
    <t>Bay Shore</t>
  </si>
  <si>
    <t>11707</t>
  </si>
  <si>
    <t>11708</t>
  </si>
  <si>
    <t>11709</t>
  </si>
  <si>
    <t>Bayville</t>
  </si>
  <si>
    <t>11710</t>
  </si>
  <si>
    <t>Bellmore</t>
  </si>
  <si>
    <t>11713</t>
  </si>
  <si>
    <t>Bellport</t>
  </si>
  <si>
    <t>11714</t>
  </si>
  <si>
    <t>Bethpage</t>
  </si>
  <si>
    <t>11715</t>
  </si>
  <si>
    <t>Blue Point</t>
  </si>
  <si>
    <t>11716</t>
  </si>
  <si>
    <t>Bohemia</t>
  </si>
  <si>
    <t>11717</t>
  </si>
  <si>
    <t>Brentwood</t>
  </si>
  <si>
    <t>11718</t>
  </si>
  <si>
    <t>Brightwaters</t>
  </si>
  <si>
    <t>11719</t>
  </si>
  <si>
    <t>Brookhaven</t>
  </si>
  <si>
    <t>11720</t>
  </si>
  <si>
    <t>Centereach</t>
  </si>
  <si>
    <t>11721</t>
  </si>
  <si>
    <t>Centerport</t>
  </si>
  <si>
    <t>11722</t>
  </si>
  <si>
    <t>Central Islip</t>
  </si>
  <si>
    <t>11724</t>
  </si>
  <si>
    <t>Cold Spring Harbor</t>
  </si>
  <si>
    <t>11725</t>
  </si>
  <si>
    <t>Commack</t>
  </si>
  <si>
    <t>11726</t>
  </si>
  <si>
    <t>Copiague</t>
  </si>
  <si>
    <t>11727</t>
  </si>
  <si>
    <t>Coram</t>
  </si>
  <si>
    <t>11729</t>
  </si>
  <si>
    <t>Deer Park</t>
  </si>
  <si>
    <t>11730</t>
  </si>
  <si>
    <t>East Islip</t>
  </si>
  <si>
    <t>11731</t>
  </si>
  <si>
    <t>East Northport</t>
  </si>
  <si>
    <t>11732</t>
  </si>
  <si>
    <t>East Norwich</t>
  </si>
  <si>
    <t>11733</t>
  </si>
  <si>
    <t>East Setauket</t>
  </si>
  <si>
    <t>11735</t>
  </si>
  <si>
    <t>11736</t>
  </si>
  <si>
    <t>11737</t>
  </si>
  <si>
    <t>11738</t>
  </si>
  <si>
    <t>Farmingville</t>
  </si>
  <si>
    <t>11739</t>
  </si>
  <si>
    <t>Great River</t>
  </si>
  <si>
    <t>11740</t>
  </si>
  <si>
    <t>Greenlawn</t>
  </si>
  <si>
    <t>11741</t>
  </si>
  <si>
    <t>Holbrook</t>
  </si>
  <si>
    <t>11742</t>
  </si>
  <si>
    <t>11743</t>
  </si>
  <si>
    <t>11746</t>
  </si>
  <si>
    <t>Huntington Station</t>
  </si>
  <si>
    <t>11747</t>
  </si>
  <si>
    <t>Melville</t>
  </si>
  <si>
    <t>11749</t>
  </si>
  <si>
    <t>Islandia</t>
  </si>
  <si>
    <t>11750</t>
  </si>
  <si>
    <t>11751</t>
  </si>
  <si>
    <t>Islip</t>
  </si>
  <si>
    <t>11752</t>
  </si>
  <si>
    <t>Islip Terrace</t>
  </si>
  <si>
    <t>11753</t>
  </si>
  <si>
    <t>11754</t>
  </si>
  <si>
    <t>Kings Park</t>
  </si>
  <si>
    <t>11755</t>
  </si>
  <si>
    <t>Lake Grove</t>
  </si>
  <si>
    <t>11756</t>
  </si>
  <si>
    <t>Levittown</t>
  </si>
  <si>
    <t>11757</t>
  </si>
  <si>
    <t>Lindenhurst</t>
  </si>
  <si>
    <t>11758</t>
  </si>
  <si>
    <t>Massapequa</t>
  </si>
  <si>
    <t>11760</t>
  </si>
  <si>
    <t>11762</t>
  </si>
  <si>
    <t>Massapequa Park</t>
  </si>
  <si>
    <t>11763</t>
  </si>
  <si>
    <t>Medford</t>
  </si>
  <si>
    <t>11764</t>
  </si>
  <si>
    <t>Miller Place</t>
  </si>
  <si>
    <t>11765</t>
  </si>
  <si>
    <t>Mill Neck</t>
  </si>
  <si>
    <t>11766</t>
  </si>
  <si>
    <t>Mount Sinai</t>
  </si>
  <si>
    <t>11767</t>
  </si>
  <si>
    <t>Nesconset</t>
  </si>
  <si>
    <t>11768</t>
  </si>
  <si>
    <t>Northport</t>
  </si>
  <si>
    <t>11769</t>
  </si>
  <si>
    <t>Oakdale</t>
  </si>
  <si>
    <t>11770</t>
  </si>
  <si>
    <t>Ocean Beach</t>
  </si>
  <si>
    <t>11771</t>
  </si>
  <si>
    <t>Oyster Bay</t>
  </si>
  <si>
    <t>11772</t>
  </si>
  <si>
    <t>Patchogue</t>
  </si>
  <si>
    <t>11773</t>
  </si>
  <si>
    <t>Syosset</t>
  </si>
  <si>
    <t>11774</t>
  </si>
  <si>
    <t>11775</t>
  </si>
  <si>
    <t>11776</t>
  </si>
  <si>
    <t>Port Jefferson Station</t>
  </si>
  <si>
    <t>11777</t>
  </si>
  <si>
    <t>Port Jefferson</t>
  </si>
  <si>
    <t>11778</t>
  </si>
  <si>
    <t>Rocky Point</t>
  </si>
  <si>
    <t>11779</t>
  </si>
  <si>
    <t>Ronkonkoma</t>
  </si>
  <si>
    <t>11780</t>
  </si>
  <si>
    <t>Saint James</t>
  </si>
  <si>
    <t>11782</t>
  </si>
  <si>
    <t>Sayville</t>
  </si>
  <si>
    <t>11783</t>
  </si>
  <si>
    <t>Seaford</t>
  </si>
  <si>
    <t>11784</t>
  </si>
  <si>
    <t>Selden</t>
  </si>
  <si>
    <t>11786</t>
  </si>
  <si>
    <t>11787</t>
  </si>
  <si>
    <t>Smithtown</t>
  </si>
  <si>
    <t>11788</t>
  </si>
  <si>
    <t>Hauppauge</t>
  </si>
  <si>
    <t>11789</t>
  </si>
  <si>
    <t>Sound Beach</t>
  </si>
  <si>
    <t>11790</t>
  </si>
  <si>
    <t>Stony Brook</t>
  </si>
  <si>
    <t>11791</t>
  </si>
  <si>
    <t>11792</t>
  </si>
  <si>
    <t>Wading River</t>
  </si>
  <si>
    <t>11793</t>
  </si>
  <si>
    <t>Wantagh</t>
  </si>
  <si>
    <t>11794</t>
  </si>
  <si>
    <t>11795</t>
  </si>
  <si>
    <t>West Islip</t>
  </si>
  <si>
    <t>11796</t>
  </si>
  <si>
    <t>West Sayville</t>
  </si>
  <si>
    <t>11797</t>
  </si>
  <si>
    <t>11798</t>
  </si>
  <si>
    <t>Wyandanch</t>
  </si>
  <si>
    <t>11801</t>
  </si>
  <si>
    <t>Hicksville</t>
  </si>
  <si>
    <t>11802</t>
  </si>
  <si>
    <t>11803</t>
  </si>
  <si>
    <t>Plainview</t>
  </si>
  <si>
    <t>11804</t>
  </si>
  <si>
    <t>Old Bethpage</t>
  </si>
  <si>
    <t>11815</t>
  </si>
  <si>
    <t>11819</t>
  </si>
  <si>
    <t>11853</t>
  </si>
  <si>
    <t>11854</t>
  </si>
  <si>
    <t>11855</t>
  </si>
  <si>
    <t>11901</t>
  </si>
  <si>
    <t>Riverhead</t>
  </si>
  <si>
    <t>11930</t>
  </si>
  <si>
    <t>Amagansett</t>
  </si>
  <si>
    <t>11931</t>
  </si>
  <si>
    <t>Aquebogue</t>
  </si>
  <si>
    <t>11932</t>
  </si>
  <si>
    <t>Bridgehampton</t>
  </si>
  <si>
    <t>11933</t>
  </si>
  <si>
    <t>Calverton</t>
  </si>
  <si>
    <t>11934</t>
  </si>
  <si>
    <t>Center Moriches</t>
  </si>
  <si>
    <t>11935</t>
  </si>
  <si>
    <t>Cutchogue</t>
  </si>
  <si>
    <t>11937</t>
  </si>
  <si>
    <t>East Hampton</t>
  </si>
  <si>
    <t>11939</t>
  </si>
  <si>
    <t>East Marion</t>
  </si>
  <si>
    <t>11940</t>
  </si>
  <si>
    <t>East Moriches</t>
  </si>
  <si>
    <t>11941</t>
  </si>
  <si>
    <t>11942</t>
  </si>
  <si>
    <t>East Quogue</t>
  </si>
  <si>
    <t>11944</t>
  </si>
  <si>
    <t>Greenport</t>
  </si>
  <si>
    <t>11946</t>
  </si>
  <si>
    <t>Hampton Bays</t>
  </si>
  <si>
    <t>11947</t>
  </si>
  <si>
    <t>Jamesport</t>
  </si>
  <si>
    <t>11948</t>
  </si>
  <si>
    <t>Laurel</t>
  </si>
  <si>
    <t>11949</t>
  </si>
  <si>
    <t>Manorville</t>
  </si>
  <si>
    <t>11950</t>
  </si>
  <si>
    <t>Mastic</t>
  </si>
  <si>
    <t>11951</t>
  </si>
  <si>
    <t>Mastic Beach</t>
  </si>
  <si>
    <t>11952</t>
  </si>
  <si>
    <t>Mattituck</t>
  </si>
  <si>
    <t>11953</t>
  </si>
  <si>
    <t>Middle Island</t>
  </si>
  <si>
    <t>11954</t>
  </si>
  <si>
    <t>Montauk</t>
  </si>
  <si>
    <t>11955</t>
  </si>
  <si>
    <t>Moriches</t>
  </si>
  <si>
    <t>11956</t>
  </si>
  <si>
    <t>New Suffolk</t>
  </si>
  <si>
    <t>11957</t>
  </si>
  <si>
    <t>11958</t>
  </si>
  <si>
    <t>Peconic</t>
  </si>
  <si>
    <t>11959</t>
  </si>
  <si>
    <t>Quogue</t>
  </si>
  <si>
    <t>11960</t>
  </si>
  <si>
    <t>Remsenburg</t>
  </si>
  <si>
    <t>11961</t>
  </si>
  <si>
    <t>Ridge</t>
  </si>
  <si>
    <t>11962</t>
  </si>
  <si>
    <t>Sagaponack</t>
  </si>
  <si>
    <t>11963</t>
  </si>
  <si>
    <t>Sag Harbor</t>
  </si>
  <si>
    <t>11964</t>
  </si>
  <si>
    <t>Shelter Island</t>
  </si>
  <si>
    <t>11965</t>
  </si>
  <si>
    <t>Shelter Island Heights</t>
  </si>
  <si>
    <t>11967</t>
  </si>
  <si>
    <t>Shirley</t>
  </si>
  <si>
    <t>11968</t>
  </si>
  <si>
    <t>Southampton</t>
  </si>
  <si>
    <t>11969</t>
  </si>
  <si>
    <t>11970</t>
  </si>
  <si>
    <t>South Jamesport</t>
  </si>
  <si>
    <t>11971</t>
  </si>
  <si>
    <t>Southold</t>
  </si>
  <si>
    <t>11972</t>
  </si>
  <si>
    <t>Speonk</t>
  </si>
  <si>
    <t>11973</t>
  </si>
  <si>
    <t>Upton</t>
  </si>
  <si>
    <t>11975</t>
  </si>
  <si>
    <t>Wainscott</t>
  </si>
  <si>
    <t>11976</t>
  </si>
  <si>
    <t>Water Mill</t>
  </si>
  <si>
    <t>11977</t>
  </si>
  <si>
    <t>Westhampton</t>
  </si>
  <si>
    <t>11978</t>
  </si>
  <si>
    <t>Westhampton Beach</t>
  </si>
  <si>
    <t>11980</t>
  </si>
  <si>
    <t>Yaphank</t>
  </si>
  <si>
    <t>12007</t>
  </si>
  <si>
    <t>Alcove</t>
  </si>
  <si>
    <t>12008</t>
  </si>
  <si>
    <t>Alplaus</t>
  </si>
  <si>
    <t>Schenectady</t>
  </si>
  <si>
    <t>12009</t>
  </si>
  <si>
    <t>Altamont</t>
  </si>
  <si>
    <t>12010</t>
  </si>
  <si>
    <t>Amsterdam</t>
  </si>
  <si>
    <t>12015</t>
  </si>
  <si>
    <t>12016</t>
  </si>
  <si>
    <t>Auriesville</t>
  </si>
  <si>
    <t>12017</t>
  </si>
  <si>
    <t>Austerlitz</t>
  </si>
  <si>
    <t>Columbia</t>
  </si>
  <si>
    <t>12018</t>
  </si>
  <si>
    <t>Averill Park</t>
  </si>
  <si>
    <t>Rensselaer</t>
  </si>
  <si>
    <t>12019</t>
  </si>
  <si>
    <t>Ballston Lake</t>
  </si>
  <si>
    <t>Saratoga</t>
  </si>
  <si>
    <t>12020</t>
  </si>
  <si>
    <t>Ballston Spa</t>
  </si>
  <si>
    <t>12022</t>
  </si>
  <si>
    <t>12023</t>
  </si>
  <si>
    <t>Berne</t>
  </si>
  <si>
    <t>12024</t>
  </si>
  <si>
    <t>Brainard</t>
  </si>
  <si>
    <t>12025</t>
  </si>
  <si>
    <t>Broadalbin</t>
  </si>
  <si>
    <t>Fulton</t>
  </si>
  <si>
    <t>12027</t>
  </si>
  <si>
    <t>Burnt Hills</t>
  </si>
  <si>
    <t>12028</t>
  </si>
  <si>
    <t>Buskirk</t>
  </si>
  <si>
    <t>12029</t>
  </si>
  <si>
    <t>12031</t>
  </si>
  <si>
    <t>Carlisle</t>
  </si>
  <si>
    <t>Schoharie</t>
  </si>
  <si>
    <t>12032</t>
  </si>
  <si>
    <t>Caroga Lake</t>
  </si>
  <si>
    <t>12033</t>
  </si>
  <si>
    <t>Castleton On Hudson</t>
  </si>
  <si>
    <t>12035</t>
  </si>
  <si>
    <t>Central Bridge</t>
  </si>
  <si>
    <t>12036</t>
  </si>
  <si>
    <t>Charlotteville</t>
  </si>
  <si>
    <t>12037</t>
  </si>
  <si>
    <t>Chatham</t>
  </si>
  <si>
    <t>12040</t>
  </si>
  <si>
    <t>Cherry Plain</t>
  </si>
  <si>
    <t>12041</t>
  </si>
  <si>
    <t>Clarksville</t>
  </si>
  <si>
    <t>12042</t>
  </si>
  <si>
    <t>Climax</t>
  </si>
  <si>
    <t>12043</t>
  </si>
  <si>
    <t>Cobleskill</t>
  </si>
  <si>
    <t>12045</t>
  </si>
  <si>
    <t>Coeymans</t>
  </si>
  <si>
    <t>12046</t>
  </si>
  <si>
    <t>Coeymans Hollow</t>
  </si>
  <si>
    <t>12047</t>
  </si>
  <si>
    <t>Cohoes</t>
  </si>
  <si>
    <t>12050</t>
  </si>
  <si>
    <t>Columbiaville</t>
  </si>
  <si>
    <t>12051</t>
  </si>
  <si>
    <t>Coxsackie</t>
  </si>
  <si>
    <t>12052</t>
  </si>
  <si>
    <t>Cropseyville</t>
  </si>
  <si>
    <t>12053</t>
  </si>
  <si>
    <t>Delanson</t>
  </si>
  <si>
    <t>12054</t>
  </si>
  <si>
    <t>Delmar</t>
  </si>
  <si>
    <t>12055</t>
  </si>
  <si>
    <t>Dormansville</t>
  </si>
  <si>
    <t>12056</t>
  </si>
  <si>
    <t>Duanesburg</t>
  </si>
  <si>
    <t>12057</t>
  </si>
  <si>
    <t>Eagle Bridge</t>
  </si>
  <si>
    <t>12058</t>
  </si>
  <si>
    <t>Earlton</t>
  </si>
  <si>
    <t>12059</t>
  </si>
  <si>
    <t>East Berne</t>
  </si>
  <si>
    <t>12060</t>
  </si>
  <si>
    <t>East Chatham</t>
  </si>
  <si>
    <t>12061</t>
  </si>
  <si>
    <t>East Greenbush</t>
  </si>
  <si>
    <t>12062</t>
  </si>
  <si>
    <t>East Nassau</t>
  </si>
  <si>
    <t>12063</t>
  </si>
  <si>
    <t>East Schodack</t>
  </si>
  <si>
    <t>12064</t>
  </si>
  <si>
    <t>East Worcester</t>
  </si>
  <si>
    <t>Otsego</t>
  </si>
  <si>
    <t>12065</t>
  </si>
  <si>
    <t>Clifton Park</t>
  </si>
  <si>
    <t>12066</t>
  </si>
  <si>
    <t>Esperance</t>
  </si>
  <si>
    <t>12067</t>
  </si>
  <si>
    <t>Feura Bush</t>
  </si>
  <si>
    <t>12068</t>
  </si>
  <si>
    <t>Fonda</t>
  </si>
  <si>
    <t>12069</t>
  </si>
  <si>
    <t>Fort Hunter</t>
  </si>
  <si>
    <t>12070</t>
  </si>
  <si>
    <t>Fort Johnson</t>
  </si>
  <si>
    <t>12071</t>
  </si>
  <si>
    <t>Fultonham</t>
  </si>
  <si>
    <t>12072</t>
  </si>
  <si>
    <t>Fultonville</t>
  </si>
  <si>
    <t>12073</t>
  </si>
  <si>
    <t>Gallupville</t>
  </si>
  <si>
    <t>12074</t>
  </si>
  <si>
    <t>Galway</t>
  </si>
  <si>
    <t>12075</t>
  </si>
  <si>
    <t>Ghent</t>
  </si>
  <si>
    <t>12076</t>
  </si>
  <si>
    <t>Gilboa</t>
  </si>
  <si>
    <t>12077</t>
  </si>
  <si>
    <t>Glenmont</t>
  </si>
  <si>
    <t>12078</t>
  </si>
  <si>
    <t>Gloversville</t>
  </si>
  <si>
    <t>12082</t>
  </si>
  <si>
    <t>12083</t>
  </si>
  <si>
    <t>12084</t>
  </si>
  <si>
    <t>Guilderland</t>
  </si>
  <si>
    <t>12085</t>
  </si>
  <si>
    <t>Guilderland Center</t>
  </si>
  <si>
    <t>12086</t>
  </si>
  <si>
    <t>Hagaman</t>
  </si>
  <si>
    <t>12087</t>
  </si>
  <si>
    <t>Hannacroix</t>
  </si>
  <si>
    <t>12089</t>
  </si>
  <si>
    <t>Hoosick</t>
  </si>
  <si>
    <t>12090</t>
  </si>
  <si>
    <t>Hoosick Falls</t>
  </si>
  <si>
    <t>12092</t>
  </si>
  <si>
    <t>Howes Cave</t>
  </si>
  <si>
    <t>12093</t>
  </si>
  <si>
    <t>12094</t>
  </si>
  <si>
    <t>Johnsonville</t>
  </si>
  <si>
    <t>12095</t>
  </si>
  <si>
    <t>Johnstown</t>
  </si>
  <si>
    <t>12106</t>
  </si>
  <si>
    <t>Kinderhook</t>
  </si>
  <si>
    <t>12107</t>
  </si>
  <si>
    <t>12108</t>
  </si>
  <si>
    <t>Lake Pleasant</t>
  </si>
  <si>
    <t>Hamilton</t>
  </si>
  <si>
    <t>12110</t>
  </si>
  <si>
    <t>Latham</t>
  </si>
  <si>
    <t>12115</t>
  </si>
  <si>
    <t>Malden Bridge</t>
  </si>
  <si>
    <t>12116</t>
  </si>
  <si>
    <t>Maryland</t>
  </si>
  <si>
    <t>12117</t>
  </si>
  <si>
    <t>Mayfield</t>
  </si>
  <si>
    <t>12118</t>
  </si>
  <si>
    <t>Mechanicville</t>
  </si>
  <si>
    <t>12120</t>
  </si>
  <si>
    <t>Medusa</t>
  </si>
  <si>
    <t>12121</t>
  </si>
  <si>
    <t>Melrose</t>
  </si>
  <si>
    <t>12122</t>
  </si>
  <si>
    <t>Middleburgh</t>
  </si>
  <si>
    <t>12123</t>
  </si>
  <si>
    <t>12124</t>
  </si>
  <si>
    <t>New Baltimore</t>
  </si>
  <si>
    <t>12125</t>
  </si>
  <si>
    <t>New Lebanon</t>
  </si>
  <si>
    <t>12128</t>
  </si>
  <si>
    <t>Newtonville</t>
  </si>
  <si>
    <t>12130</t>
  </si>
  <si>
    <t>Niverville</t>
  </si>
  <si>
    <t>12131</t>
  </si>
  <si>
    <t>North Blenheim</t>
  </si>
  <si>
    <t>12132</t>
  </si>
  <si>
    <t>North Chatham</t>
  </si>
  <si>
    <t>12133</t>
  </si>
  <si>
    <t>North Hoosick</t>
  </si>
  <si>
    <t>12134</t>
  </si>
  <si>
    <t>Northville</t>
  </si>
  <si>
    <t>12136</t>
  </si>
  <si>
    <t>Old Chatham</t>
  </si>
  <si>
    <t>12137</t>
  </si>
  <si>
    <t>Pattersonville</t>
  </si>
  <si>
    <t>12138</t>
  </si>
  <si>
    <t>Petersburg</t>
  </si>
  <si>
    <t>12139</t>
  </si>
  <si>
    <t>Piseco</t>
  </si>
  <si>
    <t>12140</t>
  </si>
  <si>
    <t>Poestenkill</t>
  </si>
  <si>
    <t>12141</t>
  </si>
  <si>
    <t>Quaker Street</t>
  </si>
  <si>
    <t>12143</t>
  </si>
  <si>
    <t>Ravena</t>
  </si>
  <si>
    <t>12144</t>
  </si>
  <si>
    <t>12147</t>
  </si>
  <si>
    <t>Rensselaerville</t>
  </si>
  <si>
    <t>12148</t>
  </si>
  <si>
    <t>Rexford</t>
  </si>
  <si>
    <t>12149</t>
  </si>
  <si>
    <t>Richmondville</t>
  </si>
  <si>
    <t>12150</t>
  </si>
  <si>
    <t>Rotterdam Junction</t>
  </si>
  <si>
    <t>12151</t>
  </si>
  <si>
    <t>Round Lake</t>
  </si>
  <si>
    <t>12153</t>
  </si>
  <si>
    <t>Sand Lake</t>
  </si>
  <si>
    <t>12154</t>
  </si>
  <si>
    <t>Schaghticoke</t>
  </si>
  <si>
    <t>12155</t>
  </si>
  <si>
    <t>Schenevus</t>
  </si>
  <si>
    <t>12156</t>
  </si>
  <si>
    <t>Schodack Landing</t>
  </si>
  <si>
    <t>12157</t>
  </si>
  <si>
    <t>12158</t>
  </si>
  <si>
    <t>Selkirk</t>
  </si>
  <si>
    <t>12159</t>
  </si>
  <si>
    <t>Slingerlands</t>
  </si>
  <si>
    <t>12160</t>
  </si>
  <si>
    <t>Sloansville</t>
  </si>
  <si>
    <t>12161</t>
  </si>
  <si>
    <t>South Bethlehem</t>
  </si>
  <si>
    <t>12164</t>
  </si>
  <si>
    <t>Speculator</t>
  </si>
  <si>
    <t>12165</t>
  </si>
  <si>
    <t>Spencertown</t>
  </si>
  <si>
    <t>12166</t>
  </si>
  <si>
    <t>Sprakers</t>
  </si>
  <si>
    <t>12167</t>
  </si>
  <si>
    <t>Delaware</t>
  </si>
  <si>
    <t>12168</t>
  </si>
  <si>
    <t>Stephentown</t>
  </si>
  <si>
    <t>12169</t>
  </si>
  <si>
    <t>12170</t>
  </si>
  <si>
    <t>12172</t>
  </si>
  <si>
    <t>Stottville</t>
  </si>
  <si>
    <t>12173</t>
  </si>
  <si>
    <t>Stuyvesant</t>
  </si>
  <si>
    <t>12174</t>
  </si>
  <si>
    <t>Stuyvesant Falls</t>
  </si>
  <si>
    <t>12175</t>
  </si>
  <si>
    <t>Summit</t>
  </si>
  <si>
    <t>12176</t>
  </si>
  <si>
    <t>Surprise</t>
  </si>
  <si>
    <t>12177</t>
  </si>
  <si>
    <t>Tribes Hill</t>
  </si>
  <si>
    <t>12180</t>
  </si>
  <si>
    <t>12181</t>
  </si>
  <si>
    <t>12182</t>
  </si>
  <si>
    <t>12183</t>
  </si>
  <si>
    <t>12184</t>
  </si>
  <si>
    <t>Valatie</t>
  </si>
  <si>
    <t>12185</t>
  </si>
  <si>
    <t>Valley Falls</t>
  </si>
  <si>
    <t>12186</t>
  </si>
  <si>
    <t>Voorheesville</t>
  </si>
  <si>
    <t>12187</t>
  </si>
  <si>
    <t>Warnerville</t>
  </si>
  <si>
    <t>12188</t>
  </si>
  <si>
    <t>12189</t>
  </si>
  <si>
    <t>Watervliet</t>
  </si>
  <si>
    <t>12190</t>
  </si>
  <si>
    <t>12192</t>
  </si>
  <si>
    <t>West Coxsackie</t>
  </si>
  <si>
    <t>12193</t>
  </si>
  <si>
    <t>Westerlo</t>
  </si>
  <si>
    <t>12194</t>
  </si>
  <si>
    <t>West Fulton</t>
  </si>
  <si>
    <t>12195</t>
  </si>
  <si>
    <t>12196</t>
  </si>
  <si>
    <t>West Sand Lake</t>
  </si>
  <si>
    <t>12197</t>
  </si>
  <si>
    <t>12198</t>
  </si>
  <si>
    <t>Wynantskill</t>
  </si>
  <si>
    <t>12201</t>
  </si>
  <si>
    <t>12202</t>
  </si>
  <si>
    <t>12203</t>
  </si>
  <si>
    <t>12204</t>
  </si>
  <si>
    <t>12205</t>
  </si>
  <si>
    <t>12206</t>
  </si>
  <si>
    <t>12207</t>
  </si>
  <si>
    <t>12208</t>
  </si>
  <si>
    <t>12209</t>
  </si>
  <si>
    <t>12210</t>
  </si>
  <si>
    <t>12211</t>
  </si>
  <si>
    <t>12212</t>
  </si>
  <si>
    <t>12214</t>
  </si>
  <si>
    <t>12220</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</si>
  <si>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</si>
  <si>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</si>
  <si>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</si>
  <si>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</si>
  <si>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</si>
  <si>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</si>
  <si>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</si>
  <si>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</si>
  <si>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</si>
  <si>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</si>
  <si>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</si>
  <si>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</si>
  <si>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</si>
  <si>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</si>
  <si>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</si>
  <si>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</si>
  <si>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</si>
  <si>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</si>
  <si>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</si>
  <si>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</si>
  <si>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</si>
  <si>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</si>
  <si>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</si>
  <si>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</si>
  <si>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</si>
  <si>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</si>
  <si>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</si>
  <si>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</si>
  <si>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</si>
  <si>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12252</t>
  </si>
  <si>
    <t>12255</t>
  </si>
  <si>
    <t>12256</t>
  </si>
  <si>
    <t>12257</t>
  </si>
  <si>
    <t>12260</t>
  </si>
  <si>
    <t>12261</t>
  </si>
  <si>
    <t>12288</t>
  </si>
  <si>
    <t>12301</t>
  </si>
  <si>
    <t>12302</t>
  </si>
  <si>
    <t>12303</t>
  </si>
  <si>
    <t>12304</t>
  </si>
  <si>
    <t>12305</t>
  </si>
  <si>
    <t>12306</t>
  </si>
  <si>
    <t>12307</t>
  </si>
  <si>
    <t>12308</t>
  </si>
  <si>
    <t>12309</t>
  </si>
  <si>
    <t>12325</t>
  </si>
  <si>
    <t>12345</t>
  </si>
  <si>
    <t>12401</t>
  </si>
  <si>
    <t>Ulster</t>
  </si>
  <si>
    <t>12402</t>
  </si>
  <si>
    <t>12404</t>
  </si>
  <si>
    <t>12405</t>
  </si>
  <si>
    <t>Acra</t>
  </si>
  <si>
    <t>12406</t>
  </si>
  <si>
    <t>Arkville</t>
  </si>
  <si>
    <t>12407</t>
  </si>
  <si>
    <t>12409</t>
  </si>
  <si>
    <t>Bearsville</t>
  </si>
  <si>
    <t>12410</t>
  </si>
  <si>
    <t>Big Indian</t>
  </si>
  <si>
    <t>12411</t>
  </si>
  <si>
    <t>Bloomington</t>
  </si>
  <si>
    <t>12412</t>
  </si>
  <si>
    <t>Boiceville</t>
  </si>
  <si>
    <t>12413</t>
  </si>
  <si>
    <t>Cairo</t>
  </si>
  <si>
    <t>12414</t>
  </si>
  <si>
    <t>Catskill</t>
  </si>
  <si>
    <t>12416</t>
  </si>
  <si>
    <t>12417</t>
  </si>
  <si>
    <t>Connelly</t>
  </si>
  <si>
    <t>12418</t>
  </si>
  <si>
    <t>Cornwallville</t>
  </si>
  <si>
    <t>12419</t>
  </si>
  <si>
    <t>Cottekill</t>
  </si>
  <si>
    <t>12420</t>
  </si>
  <si>
    <t>Cragsmoor</t>
  </si>
  <si>
    <t>12421</t>
  </si>
  <si>
    <t>Denver</t>
  </si>
  <si>
    <t>12422</t>
  </si>
  <si>
    <t>12423</t>
  </si>
  <si>
    <t>East Durham</t>
  </si>
  <si>
    <t>12424</t>
  </si>
  <si>
    <t>East Jewett</t>
  </si>
  <si>
    <t>12427</t>
  </si>
  <si>
    <t>Elka Park</t>
  </si>
  <si>
    <t>12428</t>
  </si>
  <si>
    <t>Ellenville</t>
  </si>
  <si>
    <t>12429</t>
  </si>
  <si>
    <t>Esopus</t>
  </si>
  <si>
    <t>12430</t>
  </si>
  <si>
    <t>Fleischmanns</t>
  </si>
  <si>
    <t>12431</t>
  </si>
  <si>
    <t>Freehold</t>
  </si>
  <si>
    <t>12432</t>
  </si>
  <si>
    <t>Glasco</t>
  </si>
  <si>
    <t>12433</t>
  </si>
  <si>
    <t>Glenford</t>
  </si>
  <si>
    <t>12434</t>
  </si>
  <si>
    <t>Grand Gorge</t>
  </si>
  <si>
    <t>12435</t>
  </si>
  <si>
    <t>Greenfield Park</t>
  </si>
  <si>
    <t>12436</t>
  </si>
  <si>
    <t>Haines Falls</t>
  </si>
  <si>
    <t>12438</t>
  </si>
  <si>
    <t>Halcottsville</t>
  </si>
  <si>
    <t>12439</t>
  </si>
  <si>
    <t>Hensonville</t>
  </si>
  <si>
    <t>12440</t>
  </si>
  <si>
    <t>High Falls</t>
  </si>
  <si>
    <t>12441</t>
  </si>
  <si>
    <t>Highmount</t>
  </si>
  <si>
    <t>12442</t>
  </si>
  <si>
    <t>Hunter</t>
  </si>
  <si>
    <t>12443</t>
  </si>
  <si>
    <t>Hurley</t>
  </si>
  <si>
    <t>12444</t>
  </si>
  <si>
    <t>Jewett</t>
  </si>
  <si>
    <t>12446</t>
  </si>
  <si>
    <t>Kerhonkson</t>
  </si>
  <si>
    <t>12448</t>
  </si>
  <si>
    <t>Lake Hill</t>
  </si>
  <si>
    <t>12449</t>
  </si>
  <si>
    <t>Lake Katrine</t>
  </si>
  <si>
    <t>12450</t>
  </si>
  <si>
    <t>Lanesville</t>
  </si>
  <si>
    <t>12451</t>
  </si>
  <si>
    <t>12452</t>
  </si>
  <si>
    <t>Lexington</t>
  </si>
  <si>
    <t>12453</t>
  </si>
  <si>
    <t>Malden On Hudson</t>
  </si>
  <si>
    <t>12454</t>
  </si>
  <si>
    <t>Maplecrest</t>
  </si>
  <si>
    <t>12455</t>
  </si>
  <si>
    <t>Margaretville</t>
  </si>
  <si>
    <t>12456</t>
  </si>
  <si>
    <t>Mount Marion</t>
  </si>
  <si>
    <t>12457</t>
  </si>
  <si>
    <t>Mount Tremper</t>
  </si>
  <si>
    <t>12458</t>
  </si>
  <si>
    <t>Napanoch</t>
  </si>
  <si>
    <t>12459</t>
  </si>
  <si>
    <t>New Kingston</t>
  </si>
  <si>
    <t>12460</t>
  </si>
  <si>
    <t>Oak Hill</t>
  </si>
  <si>
    <t>12461</t>
  </si>
  <si>
    <t>Olivebridge</t>
  </si>
  <si>
    <t>12463</t>
  </si>
  <si>
    <t>Palenville</t>
  </si>
  <si>
    <t>12464</t>
  </si>
  <si>
    <t>Phoenicia</t>
  </si>
  <si>
    <t>12465</t>
  </si>
  <si>
    <t>Pine Hill</t>
  </si>
  <si>
    <t>12466</t>
  </si>
  <si>
    <t>Port Ewen</t>
  </si>
  <si>
    <t>12468</t>
  </si>
  <si>
    <t>Prattsville</t>
  </si>
  <si>
    <t>12469</t>
  </si>
  <si>
    <t>Preston Hollow</t>
  </si>
  <si>
    <t>12470</t>
  </si>
  <si>
    <t>Purling</t>
  </si>
  <si>
    <t>12471</t>
  </si>
  <si>
    <t>Rifton</t>
  </si>
  <si>
    <t>12472</t>
  </si>
  <si>
    <t>Rosendale</t>
  </si>
  <si>
    <t>12473</t>
  </si>
  <si>
    <t>Round Top</t>
  </si>
  <si>
    <t>12474</t>
  </si>
  <si>
    <t>12475</t>
  </si>
  <si>
    <t>Ruby</t>
  </si>
  <si>
    <t>12477</t>
  </si>
  <si>
    <t>Saugerties</t>
  </si>
  <si>
    <t>12480</t>
  </si>
  <si>
    <t>Shandaken</t>
  </si>
  <si>
    <t>12481</t>
  </si>
  <si>
    <t>Shokan</t>
  </si>
  <si>
    <t>12482</t>
  </si>
  <si>
    <t>South Cairo</t>
  </si>
  <si>
    <t>12483</t>
  </si>
  <si>
    <t>Spring Glen</t>
  </si>
  <si>
    <t>12484</t>
  </si>
  <si>
    <t>Stone Ridge</t>
  </si>
  <si>
    <t>12485</t>
  </si>
  <si>
    <t>Tannersville</t>
  </si>
  <si>
    <t>12486</t>
  </si>
  <si>
    <t>Tillson</t>
  </si>
  <si>
    <t>12487</t>
  </si>
  <si>
    <t>Ulster Park</t>
  </si>
  <si>
    <t>12489</t>
  </si>
  <si>
    <t>Wawarsing</t>
  </si>
  <si>
    <t>12490</t>
  </si>
  <si>
    <t>West Camp</t>
  </si>
  <si>
    <t>12491</t>
  </si>
  <si>
    <t>West Hurley</t>
  </si>
  <si>
    <t>12492</t>
  </si>
  <si>
    <t>West Kill</t>
  </si>
  <si>
    <t>12493</t>
  </si>
  <si>
    <t>West Park</t>
  </si>
  <si>
    <t>12494</t>
  </si>
  <si>
    <t>West Shokan</t>
  </si>
  <si>
    <t>12495</t>
  </si>
  <si>
    <t>Willow</t>
  </si>
  <si>
    <t>12496</t>
  </si>
  <si>
    <t>12498</t>
  </si>
  <si>
    <t>12501</t>
  </si>
  <si>
    <t>Amenia</t>
  </si>
  <si>
    <t>Dutchess</t>
  </si>
  <si>
    <t>12502</t>
  </si>
  <si>
    <t>Ancram</t>
  </si>
  <si>
    <t>12503</t>
  </si>
  <si>
    <t>Ancramdale</t>
  </si>
  <si>
    <t>12504</t>
  </si>
  <si>
    <t>Annandale On Hudson</t>
  </si>
  <si>
    <t>12506</t>
  </si>
  <si>
    <t>Bangall</t>
  </si>
  <si>
    <t>12507</t>
  </si>
  <si>
    <t>Barrytown</t>
  </si>
  <si>
    <t>12508</t>
  </si>
  <si>
    <t>Beacon</t>
  </si>
  <si>
    <t>12510</t>
  </si>
  <si>
    <t>Billings</t>
  </si>
  <si>
    <t>12511</t>
  </si>
  <si>
    <t>Castle Point</t>
  </si>
  <si>
    <t>12512</t>
  </si>
  <si>
    <t>12513</t>
  </si>
  <si>
    <t>Claverack</t>
  </si>
  <si>
    <t>12514</t>
  </si>
  <si>
    <t>Clinton Corners</t>
  </si>
  <si>
    <t>12515</t>
  </si>
  <si>
    <t>Clintondale</t>
  </si>
  <si>
    <t>12516</t>
  </si>
  <si>
    <t>Copake</t>
  </si>
  <si>
    <t>12517</t>
  </si>
  <si>
    <t>Copake Falls</t>
  </si>
  <si>
    <t>12518</t>
  </si>
  <si>
    <t>Cornwall</t>
  </si>
  <si>
    <t>12520</t>
  </si>
  <si>
    <t>Cornwall On Hudson</t>
  </si>
  <si>
    <t>12521</t>
  </si>
  <si>
    <t>Craryville</t>
  </si>
  <si>
    <t>12522</t>
  </si>
  <si>
    <t>Dover Plains</t>
  </si>
  <si>
    <t>12523</t>
  </si>
  <si>
    <t>Elizaville</t>
  </si>
  <si>
    <t>12524</t>
  </si>
  <si>
    <t>Fishkill</t>
  </si>
  <si>
    <t>12525</t>
  </si>
  <si>
    <t>12526</t>
  </si>
  <si>
    <t>Germantown</t>
  </si>
  <si>
    <t>12527</t>
  </si>
  <si>
    <t>Glenham</t>
  </si>
  <si>
    <t>12528</t>
  </si>
  <si>
    <t>Highland</t>
  </si>
  <si>
    <t>12529</t>
  </si>
  <si>
    <t>Hillsdale</t>
  </si>
  <si>
    <t>12530</t>
  </si>
  <si>
    <t>Hollowville</t>
  </si>
  <si>
    <t>12531</t>
  </si>
  <si>
    <t>Holmes</t>
  </si>
  <si>
    <t>12533</t>
  </si>
  <si>
    <t>Hopewell Junction</t>
  </si>
  <si>
    <t>12534</t>
  </si>
  <si>
    <t>12537</t>
  </si>
  <si>
    <t>Hughsonville</t>
  </si>
  <si>
    <t>12538</t>
  </si>
  <si>
    <t>12540</t>
  </si>
  <si>
    <t>Lagrangeville</t>
  </si>
  <si>
    <t>12541</t>
  </si>
  <si>
    <t>Livingston</t>
  </si>
  <si>
    <t>12542</t>
  </si>
  <si>
    <t>12543</t>
  </si>
  <si>
    <t>Maybrook</t>
  </si>
  <si>
    <t>12544</t>
  </si>
  <si>
    <t>Mellenville</t>
  </si>
  <si>
    <t>12545</t>
  </si>
  <si>
    <t>Millbrook</t>
  </si>
  <si>
    <t>12546</t>
  </si>
  <si>
    <t>Millerton</t>
  </si>
  <si>
    <t>12547</t>
  </si>
  <si>
    <t>12548</t>
  </si>
  <si>
    <t>Modena</t>
  </si>
  <si>
    <t>12549</t>
  </si>
  <si>
    <t>12550</t>
  </si>
  <si>
    <t>Newburgh</t>
  </si>
  <si>
    <t>12551</t>
  </si>
  <si>
    <t>12552</t>
  </si>
  <si>
    <t>12553</t>
  </si>
  <si>
    <t>New Windsor</t>
  </si>
  <si>
    <t>12555</t>
  </si>
  <si>
    <t>12561</t>
  </si>
  <si>
    <t>New Paltz</t>
  </si>
  <si>
    <t>12563</t>
  </si>
  <si>
    <t>Patterson</t>
  </si>
  <si>
    <t>12564</t>
  </si>
  <si>
    <t>Pawling</t>
  </si>
  <si>
    <t>12565</t>
  </si>
  <si>
    <t>Philmont</t>
  </si>
  <si>
    <t>12566</t>
  </si>
  <si>
    <t>Pine Bush</t>
  </si>
  <si>
    <t>12567</t>
  </si>
  <si>
    <t>Pine Plains</t>
  </si>
  <si>
    <t>12568</t>
  </si>
  <si>
    <t>Plattekill</t>
  </si>
  <si>
    <t>12569</t>
  </si>
  <si>
    <t>Pleasant Valley</t>
  </si>
  <si>
    <t>12570</t>
  </si>
  <si>
    <t>Poughquag</t>
  </si>
  <si>
    <t>12571</t>
  </si>
  <si>
    <t>Red Hook</t>
  </si>
  <si>
    <t>12572</t>
  </si>
  <si>
    <t>Rhinebeck</t>
  </si>
  <si>
    <t>12574</t>
  </si>
  <si>
    <t>Rhinecliff</t>
  </si>
  <si>
    <t>12575</t>
  </si>
  <si>
    <t>Rock Tavern</t>
  </si>
  <si>
    <t>12577</t>
  </si>
  <si>
    <t>Salisbury Mills</t>
  </si>
  <si>
    <t>12578</t>
  </si>
  <si>
    <t>Salt Point</t>
  </si>
  <si>
    <t>12580</t>
  </si>
  <si>
    <t>Staatsburg</t>
  </si>
  <si>
    <t>12581</t>
  </si>
  <si>
    <t>Stanfordville</t>
  </si>
  <si>
    <t>12582</t>
  </si>
  <si>
    <t>Stormville</t>
  </si>
  <si>
    <t>12583</t>
  </si>
  <si>
    <t>Tivoli</t>
  </si>
  <si>
    <t>12584</t>
  </si>
  <si>
    <t>Vails Gate</t>
  </si>
  <si>
    <t>12585</t>
  </si>
  <si>
    <t>Verbank</t>
  </si>
  <si>
    <t>12586</t>
  </si>
  <si>
    <t>Walden</t>
  </si>
  <si>
    <t>12588</t>
  </si>
  <si>
    <t>Walker Valley</t>
  </si>
  <si>
    <t>12589</t>
  </si>
  <si>
    <t>Wallkill</t>
  </si>
  <si>
    <t>12590</t>
  </si>
  <si>
    <t>Wappingers Falls</t>
  </si>
  <si>
    <t>12592</t>
  </si>
  <si>
    <t>Wassaic</t>
  </si>
  <si>
    <t>12593</t>
  </si>
  <si>
    <t>West Copake</t>
  </si>
  <si>
    <t>12594</t>
  </si>
  <si>
    <t>Wingdale</t>
  </si>
  <si>
    <t>12601</t>
  </si>
  <si>
    <t>Poughkeepsie</t>
  </si>
  <si>
    <t>12602</t>
  </si>
  <si>
    <t>12603</t>
  </si>
  <si>
    <t>12604</t>
  </si>
  <si>
    <t>12701</t>
  </si>
  <si>
    <t>12719</t>
  </si>
  <si>
    <t>Barryville</t>
  </si>
  <si>
    <t>12720</t>
  </si>
  <si>
    <t>12721</t>
  </si>
  <si>
    <t>Bloomingburg</t>
  </si>
  <si>
    <t>12722</t>
  </si>
  <si>
    <t>Burlingham</t>
  </si>
  <si>
    <t>12723</t>
  </si>
  <si>
    <t>Callicoon</t>
  </si>
  <si>
    <t>12724</t>
  </si>
  <si>
    <t>Callicoon Center</t>
  </si>
  <si>
    <t>12725</t>
  </si>
  <si>
    <t>Claryville</t>
  </si>
  <si>
    <t>12726</t>
  </si>
  <si>
    <t>Cochecton</t>
  </si>
  <si>
    <t>12727</t>
  </si>
  <si>
    <t>Cochecton Center</t>
  </si>
  <si>
    <t>12729</t>
  </si>
  <si>
    <t>Cuddebackville</t>
  </si>
  <si>
    <t>12732</t>
  </si>
  <si>
    <t>Eldred</t>
  </si>
  <si>
    <t>12733</t>
  </si>
  <si>
    <t>Fallsburg</t>
  </si>
  <si>
    <t>12734</t>
  </si>
  <si>
    <t>Ferndale</t>
  </si>
  <si>
    <t>12736</t>
  </si>
  <si>
    <t>Fremont Center</t>
  </si>
  <si>
    <t>12737</t>
  </si>
  <si>
    <t>Glen Spey</t>
  </si>
  <si>
    <t>12738</t>
  </si>
  <si>
    <t>Glen Wild</t>
  </si>
  <si>
    <t>12740</t>
  </si>
  <si>
    <t>Grahamsville</t>
  </si>
  <si>
    <t>12741</t>
  </si>
  <si>
    <t>Hankins</t>
  </si>
  <si>
    <t>12742</t>
  </si>
  <si>
    <t>Harris</t>
  </si>
  <si>
    <t>12743</t>
  </si>
  <si>
    <t>Highland Lake</t>
  </si>
  <si>
    <t>12745</t>
  </si>
  <si>
    <t>Hortonville</t>
  </si>
  <si>
    <t>12746</t>
  </si>
  <si>
    <t>Huguenot</t>
  </si>
  <si>
    <t>12747</t>
  </si>
  <si>
    <t>Hurleyville</t>
  </si>
  <si>
    <t>12748</t>
  </si>
  <si>
    <t>12749</t>
  </si>
  <si>
    <t>Kauneonga Lake</t>
  </si>
  <si>
    <t>12750</t>
  </si>
  <si>
    <t>Kenoza Lake</t>
  </si>
  <si>
    <t>12751</t>
  </si>
  <si>
    <t>Kiamesha Lake</t>
  </si>
  <si>
    <t>12752</t>
  </si>
  <si>
    <t>Lake Huntington</t>
  </si>
  <si>
    <t>12754</t>
  </si>
  <si>
    <t>12758</t>
  </si>
  <si>
    <t>Livingston Manor</t>
  </si>
  <si>
    <t>12759</t>
  </si>
  <si>
    <t>Loch Sheldrake</t>
  </si>
  <si>
    <t>12760</t>
  </si>
  <si>
    <t>Long Eddy</t>
  </si>
  <si>
    <t>12762</t>
  </si>
  <si>
    <t>Mongaup Valley</t>
  </si>
  <si>
    <t>12763</t>
  </si>
  <si>
    <t>Mountain Dale</t>
  </si>
  <si>
    <t>12764</t>
  </si>
  <si>
    <t>Narrowsburg</t>
  </si>
  <si>
    <t>12765</t>
  </si>
  <si>
    <t>Neversink</t>
  </si>
  <si>
    <t>12766</t>
  </si>
  <si>
    <t>North Branch</t>
  </si>
  <si>
    <t>12767</t>
  </si>
  <si>
    <t>Obernburg</t>
  </si>
  <si>
    <t>12768</t>
  </si>
  <si>
    <t>Parksville</t>
  </si>
  <si>
    <t>12769</t>
  </si>
  <si>
    <t>Phillipsport</t>
  </si>
  <si>
    <t>12770</t>
  </si>
  <si>
    <t>Pond Eddy</t>
  </si>
  <si>
    <t>12771</t>
  </si>
  <si>
    <t>Port Jervis</t>
  </si>
  <si>
    <t>12775</t>
  </si>
  <si>
    <t>Rock Hill</t>
  </si>
  <si>
    <t>12776</t>
  </si>
  <si>
    <t>Roscoe</t>
  </si>
  <si>
    <t>12777</t>
  </si>
  <si>
    <t>Forestburgh</t>
  </si>
  <si>
    <t>12778</t>
  </si>
  <si>
    <t>Smallwood</t>
  </si>
  <si>
    <t>12779</t>
  </si>
  <si>
    <t>South Fallsburg</t>
  </si>
  <si>
    <t>12780</t>
  </si>
  <si>
    <t>Sparrow Bush</t>
  </si>
  <si>
    <t>12781</t>
  </si>
  <si>
    <t>Summitville</t>
  </si>
  <si>
    <t>12783</t>
  </si>
  <si>
    <t>Swan Lake</t>
  </si>
  <si>
    <t>12784</t>
  </si>
  <si>
    <t>Thompsonville</t>
  </si>
  <si>
    <t>12785</t>
  </si>
  <si>
    <t>Westbrookville</t>
  </si>
  <si>
    <t>12786</t>
  </si>
  <si>
    <t>White Lake</t>
  </si>
  <si>
    <t>12787</t>
  </si>
  <si>
    <t>White Sulphur Springs</t>
  </si>
  <si>
    <t>12788</t>
  </si>
  <si>
    <t>Woodbourne</t>
  </si>
  <si>
    <t>12789</t>
  </si>
  <si>
    <t>Woodridge</t>
  </si>
  <si>
    <t>12790</t>
  </si>
  <si>
    <t>Wurtsboro</t>
  </si>
  <si>
    <t>12791</t>
  </si>
  <si>
    <t>Youngsville</t>
  </si>
  <si>
    <t>12792</t>
  </si>
  <si>
    <t>Yulan</t>
  </si>
  <si>
    <t>12801</t>
  </si>
  <si>
    <t>Glens Falls</t>
  </si>
  <si>
    <t>12803</t>
  </si>
  <si>
    <t>South Glens Falls</t>
  </si>
  <si>
    <t>12804</t>
  </si>
  <si>
    <t>Queensbury</t>
  </si>
  <si>
    <t>12808</t>
  </si>
  <si>
    <t>Adirondack</t>
  </si>
  <si>
    <t>12809</t>
  </si>
  <si>
    <t>Argyle</t>
  </si>
  <si>
    <t>12810</t>
  </si>
  <si>
    <t>Athol</t>
  </si>
  <si>
    <t>12811</t>
  </si>
  <si>
    <t>Bakers Mills</t>
  </si>
  <si>
    <t>12812</t>
  </si>
  <si>
    <t>Blue Mountain Lake</t>
  </si>
  <si>
    <t>12814</t>
  </si>
  <si>
    <t>Bolton Landing</t>
  </si>
  <si>
    <t>12815</t>
  </si>
  <si>
    <t>Brant Lake</t>
  </si>
  <si>
    <t>12816</t>
  </si>
  <si>
    <t>12817</t>
  </si>
  <si>
    <t>Chestertown</t>
  </si>
  <si>
    <t>12819</t>
  </si>
  <si>
    <t>Clemons</t>
  </si>
  <si>
    <t>12820</t>
  </si>
  <si>
    <t>Cleverdale</t>
  </si>
  <si>
    <t>12821</t>
  </si>
  <si>
    <t>Comstock</t>
  </si>
  <si>
    <t>12822</t>
  </si>
  <si>
    <t>12823</t>
  </si>
  <si>
    <t>Cossayuna</t>
  </si>
  <si>
    <t>12824</t>
  </si>
  <si>
    <t>Diamond Point</t>
  </si>
  <si>
    <t>12827</t>
  </si>
  <si>
    <t>Fort Ann</t>
  </si>
  <si>
    <t>12828</t>
  </si>
  <si>
    <t>Fort Edward</t>
  </si>
  <si>
    <t>12831</t>
  </si>
  <si>
    <t>Gansevoort</t>
  </si>
  <si>
    <t>12832</t>
  </si>
  <si>
    <t>12833</t>
  </si>
  <si>
    <t>Greenfield Center</t>
  </si>
  <si>
    <t>12834</t>
  </si>
  <si>
    <t>Greenwich</t>
  </si>
  <si>
    <t>12835</t>
  </si>
  <si>
    <t>Hadley</t>
  </si>
  <si>
    <t>12836</t>
  </si>
  <si>
    <t>Hague</t>
  </si>
  <si>
    <t>12837</t>
  </si>
  <si>
    <t>12838</t>
  </si>
  <si>
    <t>12839</t>
  </si>
  <si>
    <t>Hudson Falls</t>
  </si>
  <si>
    <t>12841</t>
  </si>
  <si>
    <t>Huletts Landing</t>
  </si>
  <si>
    <t>12842</t>
  </si>
  <si>
    <t>Indian Lake</t>
  </si>
  <si>
    <t>12843</t>
  </si>
  <si>
    <t>Johnsburg</t>
  </si>
  <si>
    <t>12844</t>
  </si>
  <si>
    <t>Kattskill Bay</t>
  </si>
  <si>
    <t>12845</t>
  </si>
  <si>
    <t>Lake George</t>
  </si>
  <si>
    <t>12846</t>
  </si>
  <si>
    <t>Lake Luzerne</t>
  </si>
  <si>
    <t>12847</t>
  </si>
  <si>
    <t>Long Lake</t>
  </si>
  <si>
    <t>12848</t>
  </si>
  <si>
    <t>Middle Falls</t>
  </si>
  <si>
    <t>12849</t>
  </si>
  <si>
    <t>Middle Granville</t>
  </si>
  <si>
    <t>12850</t>
  </si>
  <si>
    <t>Middle Grove</t>
  </si>
  <si>
    <t>12851</t>
  </si>
  <si>
    <t>Minerva</t>
  </si>
  <si>
    <t>12852</t>
  </si>
  <si>
    <t>Newcomb</t>
  </si>
  <si>
    <t>12853</t>
  </si>
  <si>
    <t>North Creek</t>
  </si>
  <si>
    <t>12854</t>
  </si>
  <si>
    <t>North Granville</t>
  </si>
  <si>
    <t>12855</t>
  </si>
  <si>
    <t>North Hudson</t>
  </si>
  <si>
    <t>12856</t>
  </si>
  <si>
    <t>North River</t>
  </si>
  <si>
    <t>12857</t>
  </si>
  <si>
    <t>Olmstedville</t>
  </si>
  <si>
    <t>12858</t>
  </si>
  <si>
    <t>Paradox</t>
  </si>
  <si>
    <t>12859</t>
  </si>
  <si>
    <t>Porter Corners</t>
  </si>
  <si>
    <t>12860</t>
  </si>
  <si>
    <t>Pottersville</t>
  </si>
  <si>
    <t>12861</t>
  </si>
  <si>
    <t>Putnam Station</t>
  </si>
  <si>
    <t>12862</t>
  </si>
  <si>
    <t>Riparius</t>
  </si>
  <si>
    <t>12863</t>
  </si>
  <si>
    <t>Rock City Falls</t>
  </si>
  <si>
    <t>12864</t>
  </si>
  <si>
    <t>Sabael</t>
  </si>
  <si>
    <t>12865</t>
  </si>
  <si>
    <t>12866</t>
  </si>
  <si>
    <t>Saratoga Springs</t>
  </si>
  <si>
    <t>12870</t>
  </si>
  <si>
    <t>Schroon Lake</t>
  </si>
  <si>
    <t>12871</t>
  </si>
  <si>
    <t>Schuylerville</t>
  </si>
  <si>
    <t>12872</t>
  </si>
  <si>
    <t>Severance</t>
  </si>
  <si>
    <t>12873</t>
  </si>
  <si>
    <t>Shushan</t>
  </si>
  <si>
    <t>12874</t>
  </si>
  <si>
    <t>Silver Bay</t>
  </si>
  <si>
    <t>12878</t>
  </si>
  <si>
    <t>Stony Creek</t>
  </si>
  <si>
    <t>12879</t>
  </si>
  <si>
    <t>12883</t>
  </si>
  <si>
    <t>Ticonderoga</t>
  </si>
  <si>
    <t>12884</t>
  </si>
  <si>
    <t>Victory Mills</t>
  </si>
  <si>
    <t>12885</t>
  </si>
  <si>
    <t>Warrensburg</t>
  </si>
  <si>
    <t>12886</t>
  </si>
  <si>
    <t>Wevertown</t>
  </si>
  <si>
    <t>12887</t>
  </si>
  <si>
    <t>Whitehall</t>
  </si>
  <si>
    <t>12901</t>
  </si>
  <si>
    <t>Plattsburgh</t>
  </si>
  <si>
    <t>12903</t>
  </si>
  <si>
    <t>12910</t>
  </si>
  <si>
    <t>Altona</t>
  </si>
  <si>
    <t>12911</t>
  </si>
  <si>
    <t>Keeseville</t>
  </si>
  <si>
    <t>12912</t>
  </si>
  <si>
    <t>Au Sable Forks</t>
  </si>
  <si>
    <t>12913</t>
  </si>
  <si>
    <t>Bloomingdale</t>
  </si>
  <si>
    <t>12914</t>
  </si>
  <si>
    <t>Bombay</t>
  </si>
  <si>
    <t>12915</t>
  </si>
  <si>
    <t>Brainardsville</t>
  </si>
  <si>
    <t>12916</t>
  </si>
  <si>
    <t>Brushton</t>
  </si>
  <si>
    <t>12917</t>
  </si>
  <si>
    <t>Burke</t>
  </si>
  <si>
    <t>12918</t>
  </si>
  <si>
    <t>Cadyville</t>
  </si>
  <si>
    <t>12919</t>
  </si>
  <si>
    <t>Champlain</t>
  </si>
  <si>
    <t>12920</t>
  </si>
  <si>
    <t>Chateaugay</t>
  </si>
  <si>
    <t>12921</t>
  </si>
  <si>
    <t>Chazy</t>
  </si>
  <si>
    <t>12922</t>
  </si>
  <si>
    <t>Childwold</t>
  </si>
  <si>
    <t>Saint Lawrence</t>
  </si>
  <si>
    <t>12923</t>
  </si>
  <si>
    <t>Churubusco</t>
  </si>
  <si>
    <t>12924</t>
  </si>
  <si>
    <t>12926</t>
  </si>
  <si>
    <t>Constable</t>
  </si>
  <si>
    <t>12927</t>
  </si>
  <si>
    <t>Cranberry Lake</t>
  </si>
  <si>
    <t>12928</t>
  </si>
  <si>
    <t>Crown Point</t>
  </si>
  <si>
    <t>12929</t>
  </si>
  <si>
    <t>Dannemora</t>
  </si>
  <si>
    <t>12930</t>
  </si>
  <si>
    <t>Dickinson Center</t>
  </si>
  <si>
    <t>12932</t>
  </si>
  <si>
    <t>Elizabethtown</t>
  </si>
  <si>
    <t>12933</t>
  </si>
  <si>
    <t>Ellenburg</t>
  </si>
  <si>
    <t>12934</t>
  </si>
  <si>
    <t>Ellenburg Center</t>
  </si>
  <si>
    <t>12935</t>
  </si>
  <si>
    <t>Ellenburg Depot</t>
  </si>
  <si>
    <t>12936</t>
  </si>
  <si>
    <t>12937</t>
  </si>
  <si>
    <t>Fort Covington</t>
  </si>
  <si>
    <t>12939</t>
  </si>
  <si>
    <t>Gabriels</t>
  </si>
  <si>
    <t>12941</t>
  </si>
  <si>
    <t>12942</t>
  </si>
  <si>
    <t>12943</t>
  </si>
  <si>
    <t>Keene Valley</t>
  </si>
  <si>
    <t>12944</t>
  </si>
  <si>
    <t>12945</t>
  </si>
  <si>
    <t>Lake Clear</t>
  </si>
  <si>
    <t>12946</t>
  </si>
  <si>
    <t>Lake Placid</t>
  </si>
  <si>
    <t>12949</t>
  </si>
  <si>
    <t>Lawrenceville</t>
  </si>
  <si>
    <t>12950</t>
  </si>
  <si>
    <t>Lewis</t>
  </si>
  <si>
    <t>12952</t>
  </si>
  <si>
    <t>Lyon Mountain</t>
  </si>
  <si>
    <t>12953</t>
  </si>
  <si>
    <t>Malone</t>
  </si>
  <si>
    <t>12955</t>
  </si>
  <si>
    <t>12956</t>
  </si>
  <si>
    <t>Mineville</t>
  </si>
  <si>
    <t>12957</t>
  </si>
  <si>
    <t>Moira</t>
  </si>
  <si>
    <t>12958</t>
  </si>
  <si>
    <t>Mooers</t>
  </si>
  <si>
    <t>12959</t>
  </si>
  <si>
    <t>Mooers Forks</t>
  </si>
  <si>
    <t>12960</t>
  </si>
  <si>
    <t>Moriah</t>
  </si>
  <si>
    <t>12961</t>
  </si>
  <si>
    <t>Moriah Center</t>
  </si>
  <si>
    <t>12962</t>
  </si>
  <si>
    <t>Morrisonville</t>
  </si>
  <si>
    <t>12964</t>
  </si>
  <si>
    <t>New Russia</t>
  </si>
  <si>
    <t>12965</t>
  </si>
  <si>
    <t>Nicholville</t>
  </si>
  <si>
    <t>12966</t>
  </si>
  <si>
    <t>North Bangor</t>
  </si>
  <si>
    <t>12967</t>
  </si>
  <si>
    <t>North Lawrence</t>
  </si>
  <si>
    <t>12969</t>
  </si>
  <si>
    <t>12970</t>
  </si>
  <si>
    <t>Paul Smiths</t>
  </si>
  <si>
    <t>12972</t>
  </si>
  <si>
    <t>12973</t>
  </si>
  <si>
    <t>Piercefield</t>
  </si>
  <si>
    <t>12974</t>
  </si>
  <si>
    <t>Port Henry</t>
  </si>
  <si>
    <t>12975</t>
  </si>
  <si>
    <t>Port Kent</t>
  </si>
  <si>
    <t>12976</t>
  </si>
  <si>
    <t>Rainbow Lake</t>
  </si>
  <si>
    <t>12977</t>
  </si>
  <si>
    <t>Ray Brook</t>
  </si>
  <si>
    <t>12978</t>
  </si>
  <si>
    <t>Redford</t>
  </si>
  <si>
    <t>12979</t>
  </si>
  <si>
    <t>Rouses Point</t>
  </si>
  <si>
    <t>12980</t>
  </si>
  <si>
    <t>Saint Regis Falls</t>
  </si>
  <si>
    <t>12981</t>
  </si>
  <si>
    <t>Saranac</t>
  </si>
  <si>
    <t>12983</t>
  </si>
  <si>
    <t>Saranac Lake</t>
  </si>
  <si>
    <t>12985</t>
  </si>
  <si>
    <t>Schuyler Falls</t>
  </si>
  <si>
    <t>12986</t>
  </si>
  <si>
    <t>Tupper Lake</t>
  </si>
  <si>
    <t>12987</t>
  </si>
  <si>
    <t>Upper Jay</t>
  </si>
  <si>
    <t>12989</t>
  </si>
  <si>
    <t>Vermontville</t>
  </si>
  <si>
    <t>12992</t>
  </si>
  <si>
    <t>West Chazy</t>
  </si>
  <si>
    <t>12993</t>
  </si>
  <si>
    <t>Westport</t>
  </si>
  <si>
    <t>12995</t>
  </si>
  <si>
    <t>Whippleville</t>
  </si>
  <si>
    <t>12996</t>
  </si>
  <si>
    <t>Willsboro</t>
  </si>
  <si>
    <t>12997</t>
  </si>
  <si>
    <t>12998</t>
  </si>
  <si>
    <t>Witherbee</t>
  </si>
  <si>
    <t>13020</t>
  </si>
  <si>
    <t>Apulia Station</t>
  </si>
  <si>
    <t>Onondaga</t>
  </si>
  <si>
    <t>13021</t>
  </si>
  <si>
    <t>Cayuga</t>
  </si>
  <si>
    <t>13022</t>
  </si>
  <si>
    <t>13024</t>
  </si>
  <si>
    <t>13026</t>
  </si>
  <si>
    <t>13027</t>
  </si>
  <si>
    <t>Baldwinsville</t>
  </si>
  <si>
    <t>13028</t>
  </si>
  <si>
    <t>Bernhards Bay</t>
  </si>
  <si>
    <t>Oswego</t>
  </si>
  <si>
    <t>13029</t>
  </si>
  <si>
    <t>Brewerton</t>
  </si>
  <si>
    <t>13030</t>
  </si>
  <si>
    <t>Bridgeport</t>
  </si>
  <si>
    <t>13031</t>
  </si>
  <si>
    <t>Camillus</t>
  </si>
  <si>
    <t>13032</t>
  </si>
  <si>
    <t>Canastota</t>
  </si>
  <si>
    <t>13033</t>
  </si>
  <si>
    <t>Cato</t>
  </si>
  <si>
    <t>13034</t>
  </si>
  <si>
    <t>13035</t>
  </si>
  <si>
    <t>Cazenovia</t>
  </si>
  <si>
    <t>13036</t>
  </si>
  <si>
    <t>Central Square</t>
  </si>
  <si>
    <t>13037</t>
  </si>
  <si>
    <t>Chittenango</t>
  </si>
  <si>
    <t>13039</t>
  </si>
  <si>
    <t>Cicero</t>
  </si>
  <si>
    <t>13040</t>
  </si>
  <si>
    <t>Cincinnatus</t>
  </si>
  <si>
    <t>Cortland</t>
  </si>
  <si>
    <t>13041</t>
  </si>
  <si>
    <t>Clay</t>
  </si>
  <si>
    <t>13042</t>
  </si>
  <si>
    <t>Cleveland</t>
  </si>
  <si>
    <t>13043</t>
  </si>
  <si>
    <t>Clockville</t>
  </si>
  <si>
    <t>13044</t>
  </si>
  <si>
    <t>Constantia</t>
  </si>
  <si>
    <t>13045</t>
  </si>
  <si>
    <t>13051</t>
  </si>
  <si>
    <t>Delphi Falls</t>
  </si>
  <si>
    <t>13052</t>
  </si>
  <si>
    <t>De Ruyter</t>
  </si>
  <si>
    <t>13053</t>
  </si>
  <si>
    <t>Tompkins</t>
  </si>
  <si>
    <t>13054</t>
  </si>
  <si>
    <t>Durhamville</t>
  </si>
  <si>
    <t>Oneida</t>
  </si>
  <si>
    <t>13056</t>
  </si>
  <si>
    <t>East Homer</t>
  </si>
  <si>
    <t>13057</t>
  </si>
  <si>
    <t>East Syracuse</t>
  </si>
  <si>
    <t>13060</t>
  </si>
  <si>
    <t>Elbridge</t>
  </si>
  <si>
    <t>13061</t>
  </si>
  <si>
    <t>Erieville</t>
  </si>
  <si>
    <t>13062</t>
  </si>
  <si>
    <t>13063</t>
  </si>
  <si>
    <t>Fabius</t>
  </si>
  <si>
    <t>13064</t>
  </si>
  <si>
    <t>13065</t>
  </si>
  <si>
    <t>Fayette</t>
  </si>
  <si>
    <t>Seneca</t>
  </si>
  <si>
    <t>13066</t>
  </si>
  <si>
    <t>Fayetteville</t>
  </si>
  <si>
    <t>13068</t>
  </si>
  <si>
    <t>Freeville</t>
  </si>
  <si>
    <t>13069</t>
  </si>
  <si>
    <t>13071</t>
  </si>
  <si>
    <t>Genoa</t>
  </si>
  <si>
    <t>13072</t>
  </si>
  <si>
    <t>13073</t>
  </si>
  <si>
    <t>13074</t>
  </si>
  <si>
    <t>Hannibal</t>
  </si>
  <si>
    <t>13076</t>
  </si>
  <si>
    <t>Hastings</t>
  </si>
  <si>
    <t>13077</t>
  </si>
  <si>
    <t>Homer</t>
  </si>
  <si>
    <t>13078</t>
  </si>
  <si>
    <t>Jamesville</t>
  </si>
  <si>
    <t>13080</t>
  </si>
  <si>
    <t>Jordan</t>
  </si>
  <si>
    <t>13081</t>
  </si>
  <si>
    <t>King Ferry</t>
  </si>
  <si>
    <t>13082</t>
  </si>
  <si>
    <t>Kirkville</t>
  </si>
  <si>
    <t>13083</t>
  </si>
  <si>
    <t>Lacona</t>
  </si>
  <si>
    <t>13084</t>
  </si>
  <si>
    <t>La Fayette</t>
  </si>
  <si>
    <t>13087</t>
  </si>
  <si>
    <t>Little York</t>
  </si>
  <si>
    <t>13088</t>
  </si>
  <si>
    <t>Liverpool</t>
  </si>
  <si>
    <t>13089</t>
  </si>
  <si>
    <t>13090</t>
  </si>
  <si>
    <t>13092</t>
  </si>
  <si>
    <t>Locke</t>
  </si>
  <si>
    <t>13093</t>
  </si>
  <si>
    <t>Lycoming</t>
  </si>
  <si>
    <t>13101</t>
  </si>
  <si>
    <t>Mc Graw</t>
  </si>
  <si>
    <t>13102</t>
  </si>
  <si>
    <t>Mc Lean</t>
  </si>
  <si>
    <t>13103</t>
  </si>
  <si>
    <t>Mallory</t>
  </si>
  <si>
    <t>13104</t>
  </si>
  <si>
    <t>Manlius</t>
  </si>
  <si>
    <t>13107</t>
  </si>
  <si>
    <t>Maple View</t>
  </si>
  <si>
    <t>13108</t>
  </si>
  <si>
    <t>Marcellus</t>
  </si>
  <si>
    <t>13110</t>
  </si>
  <si>
    <t>Marietta</t>
  </si>
  <si>
    <t>13111</t>
  </si>
  <si>
    <t>Martville</t>
  </si>
  <si>
    <t>13112</t>
  </si>
  <si>
    <t>Memphis</t>
  </si>
  <si>
    <t>13113</t>
  </si>
  <si>
    <t>Meridian</t>
  </si>
  <si>
    <t>13114</t>
  </si>
  <si>
    <t>13115</t>
  </si>
  <si>
    <t>Minetto</t>
  </si>
  <si>
    <t>13116</t>
  </si>
  <si>
    <t>Minoa</t>
  </si>
  <si>
    <t>13117</t>
  </si>
  <si>
    <t>Montezuma</t>
  </si>
  <si>
    <t>13118</t>
  </si>
  <si>
    <t>Moravia</t>
  </si>
  <si>
    <t>13119</t>
  </si>
  <si>
    <t>Mottville</t>
  </si>
  <si>
    <t>13120</t>
  </si>
  <si>
    <t>Nedrow</t>
  </si>
  <si>
    <t>13121</t>
  </si>
  <si>
    <t>13122</t>
  </si>
  <si>
    <t>New Woodstock</t>
  </si>
  <si>
    <t>13123</t>
  </si>
  <si>
    <t>North Bay</t>
  </si>
  <si>
    <t>13124</t>
  </si>
  <si>
    <t>North Pitcher</t>
  </si>
  <si>
    <t>Chenango</t>
  </si>
  <si>
    <t>13126</t>
  </si>
  <si>
    <t>13131</t>
  </si>
  <si>
    <t>Parish</t>
  </si>
  <si>
    <t>13132</t>
  </si>
  <si>
    <t>Pennellville</t>
  </si>
  <si>
    <t>13134</t>
  </si>
  <si>
    <t>Peterboro</t>
  </si>
  <si>
    <t>13135</t>
  </si>
  <si>
    <t>Phoenix</t>
  </si>
  <si>
    <t>13136</t>
  </si>
  <si>
    <t>Pitcher</t>
  </si>
  <si>
    <t>13137</t>
  </si>
  <si>
    <t>Plainville</t>
  </si>
  <si>
    <t>13138</t>
  </si>
  <si>
    <t>Pompey</t>
  </si>
  <si>
    <t>13139</t>
  </si>
  <si>
    <t>Poplar Ridge</t>
  </si>
  <si>
    <t>13140</t>
  </si>
  <si>
    <t>Port Byron</t>
  </si>
  <si>
    <t>13141</t>
  </si>
  <si>
    <t>Preble</t>
  </si>
  <si>
    <t>13142</t>
  </si>
  <si>
    <t>Pulaski</t>
  </si>
  <si>
    <t>13143</t>
  </si>
  <si>
    <t>Red Creek</t>
  </si>
  <si>
    <t>13144</t>
  </si>
  <si>
    <t>Richland</t>
  </si>
  <si>
    <t>13145</t>
  </si>
  <si>
    <t>Sandy Creek</t>
  </si>
  <si>
    <t>13146</t>
  </si>
  <si>
    <t>Savannah</t>
  </si>
  <si>
    <t>13147</t>
  </si>
  <si>
    <t>Scipio Center</t>
  </si>
  <si>
    <t>13148</t>
  </si>
  <si>
    <t>Seneca Falls</t>
  </si>
  <si>
    <t>13152</t>
  </si>
  <si>
    <t>Skaneateles</t>
  </si>
  <si>
    <t>13153</t>
  </si>
  <si>
    <t>Skaneateles Falls</t>
  </si>
  <si>
    <t>13154</t>
  </si>
  <si>
    <t>South Butler</t>
  </si>
  <si>
    <t>13155</t>
  </si>
  <si>
    <t>South Otselic</t>
  </si>
  <si>
    <t>13156</t>
  </si>
  <si>
    <t>Sterling</t>
  </si>
  <si>
    <t>13157</t>
  </si>
  <si>
    <t>Sylvan Beach</t>
  </si>
  <si>
    <t>13158</t>
  </si>
  <si>
    <t>Truxton</t>
  </si>
  <si>
    <t>13159</t>
  </si>
  <si>
    <t>Tully</t>
  </si>
  <si>
    <t>13160</t>
  </si>
  <si>
    <t>Union Springs</t>
  </si>
  <si>
    <t>13162</t>
  </si>
  <si>
    <t>Verona Beach</t>
  </si>
  <si>
    <t>13163</t>
  </si>
  <si>
    <t>Wampsville</t>
  </si>
  <si>
    <t>13164</t>
  </si>
  <si>
    <t>Warners</t>
  </si>
  <si>
    <t>13165</t>
  </si>
  <si>
    <t>Waterloo</t>
  </si>
  <si>
    <t>13166</t>
  </si>
  <si>
    <t>Weedsport</t>
  </si>
  <si>
    <t>13167</t>
  </si>
  <si>
    <t>West Monroe</t>
  </si>
  <si>
    <t>13201</t>
  </si>
  <si>
    <t>Syracuse</t>
  </si>
  <si>
    <t>13202</t>
  </si>
  <si>
    <t>13203</t>
  </si>
  <si>
    <t>13204</t>
  </si>
  <si>
    <t>13205</t>
  </si>
  <si>
    <t>13206</t>
  </si>
  <si>
    <t>13207</t>
  </si>
  <si>
    <t>13208</t>
  </si>
  <si>
    <t>13209</t>
  </si>
  <si>
    <t>13210</t>
  </si>
  <si>
    <t>13211</t>
  </si>
  <si>
    <t>13212</t>
  </si>
  <si>
    <t>13214</t>
  </si>
  <si>
    <t>13215</t>
  </si>
  <si>
    <t>13217</t>
  </si>
  <si>
    <t>13218</t>
  </si>
  <si>
    <t>13219</t>
  </si>
  <si>
    <t>13220</t>
  </si>
  <si>
    <t>13221</t>
  </si>
  <si>
    <t>13224</t>
  </si>
  <si>
    <t>13225</t>
  </si>
  <si>
    <t>13235</t>
  </si>
  <si>
    <t>13244</t>
  </si>
  <si>
    <t>13250</t>
  </si>
  <si>
    <t>13251</t>
  </si>
  <si>
    <t>13252</t>
  </si>
  <si>
    <t>13261</t>
  </si>
  <si>
    <t>13290</t>
  </si>
  <si>
    <t>13301</t>
  </si>
  <si>
    <t>Alder Creek</t>
  </si>
  <si>
    <t>13302</t>
  </si>
  <si>
    <t>Altmar</t>
  </si>
  <si>
    <t>13303</t>
  </si>
  <si>
    <t>Ava</t>
  </si>
  <si>
    <t>13304</t>
  </si>
  <si>
    <t>Barneveld</t>
  </si>
  <si>
    <t>13305</t>
  </si>
  <si>
    <t>Beaver Falls</t>
  </si>
  <si>
    <t>13308</t>
  </si>
  <si>
    <t>Blossvale</t>
  </si>
  <si>
    <t>13309</t>
  </si>
  <si>
    <t>Boonville</t>
  </si>
  <si>
    <t>13310</t>
  </si>
  <si>
    <t>Bouckville</t>
  </si>
  <si>
    <t>13312</t>
  </si>
  <si>
    <t>Brantingham</t>
  </si>
  <si>
    <t>13313</t>
  </si>
  <si>
    <t>13314</t>
  </si>
  <si>
    <t>13315</t>
  </si>
  <si>
    <t>Burlington Flats</t>
  </si>
  <si>
    <t>13316</t>
  </si>
  <si>
    <t>13317</t>
  </si>
  <si>
    <t>Canajoharie</t>
  </si>
  <si>
    <t>13318</t>
  </si>
  <si>
    <t>Cassville</t>
  </si>
  <si>
    <t>13319</t>
  </si>
  <si>
    <t>Chadwicks</t>
  </si>
  <si>
    <t>13320</t>
  </si>
  <si>
    <t>Cherry Valley</t>
  </si>
  <si>
    <t>13321</t>
  </si>
  <si>
    <t>Clark Mills</t>
  </si>
  <si>
    <t>13322</t>
  </si>
  <si>
    <t>Clayville</t>
  </si>
  <si>
    <t>13323</t>
  </si>
  <si>
    <t>13324</t>
  </si>
  <si>
    <t>Cold Brook</t>
  </si>
  <si>
    <t>Herkimer</t>
  </si>
  <si>
    <t>13325</t>
  </si>
  <si>
    <t>Constableville</t>
  </si>
  <si>
    <t>13326</t>
  </si>
  <si>
    <t>Cooperstown</t>
  </si>
  <si>
    <t>13327</t>
  </si>
  <si>
    <t>Croghan</t>
  </si>
  <si>
    <t>13328</t>
  </si>
  <si>
    <t>Deansboro</t>
  </si>
  <si>
    <t>13329</t>
  </si>
  <si>
    <t>Dolgeville</t>
  </si>
  <si>
    <t>13331</t>
  </si>
  <si>
    <t>Eagle Bay</t>
  </si>
  <si>
    <t>13332</t>
  </si>
  <si>
    <t>Earlville</t>
  </si>
  <si>
    <t>13333</t>
  </si>
  <si>
    <t>East Springfield</t>
  </si>
  <si>
    <t>13334</t>
  </si>
  <si>
    <t>Eaton</t>
  </si>
  <si>
    <t>13335</t>
  </si>
  <si>
    <t>Edmeston</t>
  </si>
  <si>
    <t>13337</t>
  </si>
  <si>
    <t>Fly Creek</t>
  </si>
  <si>
    <t>13338</t>
  </si>
  <si>
    <t>Forestport</t>
  </si>
  <si>
    <t>13339</t>
  </si>
  <si>
    <t>Fort Plain</t>
  </si>
  <si>
    <t>13340</t>
  </si>
  <si>
    <t>13341</t>
  </si>
  <si>
    <t>Franklin Springs</t>
  </si>
  <si>
    <t>13342</t>
  </si>
  <si>
    <t>Garrattsville</t>
  </si>
  <si>
    <t>13343</t>
  </si>
  <si>
    <t>Glenfield</t>
  </si>
  <si>
    <t>13345</t>
  </si>
  <si>
    <t>Greig</t>
  </si>
  <si>
    <t>13346</t>
  </si>
  <si>
    <t>13348</t>
  </si>
  <si>
    <t>Hartwick</t>
  </si>
  <si>
    <t>13350</t>
  </si>
  <si>
    <t>13352</t>
  </si>
  <si>
    <t>13353</t>
  </si>
  <si>
    <t>Hoffmeister</t>
  </si>
  <si>
    <t>13354</t>
  </si>
  <si>
    <t>Holland Patent</t>
  </si>
  <si>
    <t>13355</t>
  </si>
  <si>
    <t>Hubbardsville</t>
  </si>
  <si>
    <t>13357</t>
  </si>
  <si>
    <t>Ilion</t>
  </si>
  <si>
    <t>13360</t>
  </si>
  <si>
    <t>Inlet</t>
  </si>
  <si>
    <t>13361</t>
  </si>
  <si>
    <t>Jordanville</t>
  </si>
  <si>
    <t>13362</t>
  </si>
  <si>
    <t>Knoxboro</t>
  </si>
  <si>
    <t>13363</t>
  </si>
  <si>
    <t>Lee Center</t>
  </si>
  <si>
    <t>13364</t>
  </si>
  <si>
    <t>Leonardsville</t>
  </si>
  <si>
    <t>13365</t>
  </si>
  <si>
    <t>Little Falls</t>
  </si>
  <si>
    <t>13367</t>
  </si>
  <si>
    <t>Lowville</t>
  </si>
  <si>
    <t>13368</t>
  </si>
  <si>
    <t>Lyons Falls</t>
  </si>
  <si>
    <t>13401</t>
  </si>
  <si>
    <t>Mc Connellsville</t>
  </si>
  <si>
    <t>13402</t>
  </si>
  <si>
    <t>13403</t>
  </si>
  <si>
    <t>Marcy</t>
  </si>
  <si>
    <t>13404</t>
  </si>
  <si>
    <t>Martinsburg</t>
  </si>
  <si>
    <t>13406</t>
  </si>
  <si>
    <t>Middleville</t>
  </si>
  <si>
    <t>13407</t>
  </si>
  <si>
    <t>Mohawk</t>
  </si>
  <si>
    <t>13408</t>
  </si>
  <si>
    <t>13409</t>
  </si>
  <si>
    <t>Munnsville</t>
  </si>
  <si>
    <t>13410</t>
  </si>
  <si>
    <t>Nelliston</t>
  </si>
  <si>
    <t>13411</t>
  </si>
  <si>
    <t>New Berlin</t>
  </si>
  <si>
    <t>13413</t>
  </si>
  <si>
    <t>New Hartford</t>
  </si>
  <si>
    <t>13415</t>
  </si>
  <si>
    <t>New Lisbon</t>
  </si>
  <si>
    <t>13416</t>
  </si>
  <si>
    <t>13417</t>
  </si>
  <si>
    <t>New York Mills</t>
  </si>
  <si>
    <t>13418</t>
  </si>
  <si>
    <t>North Brookfield</t>
  </si>
  <si>
    <t>13420</t>
  </si>
  <si>
    <t>Old Forge</t>
  </si>
  <si>
    <t>13421</t>
  </si>
  <si>
    <t>13424</t>
  </si>
  <si>
    <t>Oriskany</t>
  </si>
  <si>
    <t>13425</t>
  </si>
  <si>
    <t>Oriskany Falls</t>
  </si>
  <si>
    <t>13426</t>
  </si>
  <si>
    <t>13428</t>
  </si>
  <si>
    <t>Palatine Bridge</t>
  </si>
  <si>
    <t>13431</t>
  </si>
  <si>
    <t>13433</t>
  </si>
  <si>
    <t>Port Leyden</t>
  </si>
  <si>
    <t>13435</t>
  </si>
  <si>
    <t>Prospect</t>
  </si>
  <si>
    <t>13436</t>
  </si>
  <si>
    <t>Raquette Lake</t>
  </si>
  <si>
    <t>13437</t>
  </si>
  <si>
    <t>Redfield</t>
  </si>
  <si>
    <t>13438</t>
  </si>
  <si>
    <t>Remsen</t>
  </si>
  <si>
    <t>13439</t>
  </si>
  <si>
    <t>Richfield Springs</t>
  </si>
  <si>
    <t>13440</t>
  </si>
  <si>
    <t>Rome</t>
  </si>
  <si>
    <t>13441</t>
  </si>
  <si>
    <t>13442</t>
  </si>
  <si>
    <t>13449</t>
  </si>
  <si>
    <t>13450</t>
  </si>
  <si>
    <t>Roseboom</t>
  </si>
  <si>
    <t>13452</t>
  </si>
  <si>
    <t>Saint Johnsville</t>
  </si>
  <si>
    <t>13454</t>
  </si>
  <si>
    <t>Salisbury Center</t>
  </si>
  <si>
    <t>13455</t>
  </si>
  <si>
    <t>Sangerfield</t>
  </si>
  <si>
    <t>13456</t>
  </si>
  <si>
    <t>Sauquoit</t>
  </si>
  <si>
    <t>13457</t>
  </si>
  <si>
    <t>Schuyler Lake</t>
  </si>
  <si>
    <t>13459</t>
  </si>
  <si>
    <t>Sharon Springs</t>
  </si>
  <si>
    <t>13460</t>
  </si>
  <si>
    <t>Sherburne</t>
  </si>
  <si>
    <t>13461</t>
  </si>
  <si>
    <t>Sherrill</t>
  </si>
  <si>
    <t>13464</t>
  </si>
  <si>
    <t>Smyrna</t>
  </si>
  <si>
    <t>13465</t>
  </si>
  <si>
    <t>Solsville</t>
  </si>
  <si>
    <t>13468</t>
  </si>
  <si>
    <t>Springfield Center</t>
  </si>
  <si>
    <t>13469</t>
  </si>
  <si>
    <t>Stittville</t>
  </si>
  <si>
    <t>13470</t>
  </si>
  <si>
    <t>Stratford</t>
  </si>
  <si>
    <t>13471</t>
  </si>
  <si>
    <t>Taberg</t>
  </si>
  <si>
    <t>13472</t>
  </si>
  <si>
    <t>Thendara</t>
  </si>
  <si>
    <t>13473</t>
  </si>
  <si>
    <t>Turin</t>
  </si>
  <si>
    <t>13475</t>
  </si>
  <si>
    <t>Van Hornesville</t>
  </si>
  <si>
    <t>13476</t>
  </si>
  <si>
    <t>13477</t>
  </si>
  <si>
    <t>Vernon Center</t>
  </si>
  <si>
    <t>13478</t>
  </si>
  <si>
    <t>Verona</t>
  </si>
  <si>
    <t>13479</t>
  </si>
  <si>
    <t>Washington Mills</t>
  </si>
  <si>
    <t>13480</t>
  </si>
  <si>
    <t>13482</t>
  </si>
  <si>
    <t>West Burlington</t>
  </si>
  <si>
    <t>13483</t>
  </si>
  <si>
    <t>Westdale</t>
  </si>
  <si>
    <t>13484</t>
  </si>
  <si>
    <t>West Eaton</t>
  </si>
  <si>
    <t>13485</t>
  </si>
  <si>
    <t>West Edmeston</t>
  </si>
  <si>
    <t>13486</t>
  </si>
  <si>
    <t>Westernville</t>
  </si>
  <si>
    <t>13488</t>
  </si>
  <si>
    <t>13489</t>
  </si>
  <si>
    <t>West Leyden</t>
  </si>
  <si>
    <t>13490</t>
  </si>
  <si>
    <t>13491</t>
  </si>
  <si>
    <t>West Winfield</t>
  </si>
  <si>
    <t>13492</t>
  </si>
  <si>
    <t>Whitesboro</t>
  </si>
  <si>
    <t>13493</t>
  </si>
  <si>
    <t>13494</t>
  </si>
  <si>
    <t>Woodgate</t>
  </si>
  <si>
    <t>13495</t>
  </si>
  <si>
    <t>Yorkville</t>
  </si>
  <si>
    <t>13501</t>
  </si>
  <si>
    <t>Utica</t>
  </si>
  <si>
    <t>13502</t>
  </si>
  <si>
    <t>13503</t>
  </si>
  <si>
    <t>13504</t>
  </si>
  <si>
    <t>13505</t>
  </si>
  <si>
    <t>13599</t>
  </si>
  <si>
    <t>13601</t>
  </si>
  <si>
    <t>Watertown</t>
  </si>
  <si>
    <t>13602</t>
  </si>
  <si>
    <t>Fort Drum</t>
  </si>
  <si>
    <t>13603</t>
  </si>
  <si>
    <t>13605</t>
  </si>
  <si>
    <t>Adams</t>
  </si>
  <si>
    <t>13606</t>
  </si>
  <si>
    <t>Adams Center</t>
  </si>
  <si>
    <t>13607</t>
  </si>
  <si>
    <t>Alexandria Bay</t>
  </si>
  <si>
    <t>13608</t>
  </si>
  <si>
    <t>Antwerp</t>
  </si>
  <si>
    <t>13611</t>
  </si>
  <si>
    <t>Belleville</t>
  </si>
  <si>
    <t>13612</t>
  </si>
  <si>
    <t>Black River</t>
  </si>
  <si>
    <t>13613</t>
  </si>
  <si>
    <t>Brasher Falls</t>
  </si>
  <si>
    <t>13614</t>
  </si>
  <si>
    <t>Brier Hill</t>
  </si>
  <si>
    <t>13615</t>
  </si>
  <si>
    <t>13616</t>
  </si>
  <si>
    <t>Calcium</t>
  </si>
  <si>
    <t>13617</t>
  </si>
  <si>
    <t>13618</t>
  </si>
  <si>
    <t>Cape Vincent</t>
  </si>
  <si>
    <t>13619</t>
  </si>
  <si>
    <t>Carthage</t>
  </si>
  <si>
    <t>13620</t>
  </si>
  <si>
    <t>Castorland</t>
  </si>
  <si>
    <t>13621</t>
  </si>
  <si>
    <t>Chase Mills</t>
  </si>
  <si>
    <t>13622</t>
  </si>
  <si>
    <t>Chaumont</t>
  </si>
  <si>
    <t>13623</t>
  </si>
  <si>
    <t>Chippewa Bay</t>
  </si>
  <si>
    <t>13624</t>
  </si>
  <si>
    <t>Clayton</t>
  </si>
  <si>
    <t>13625</t>
  </si>
  <si>
    <t>Colton</t>
  </si>
  <si>
    <t>13626</t>
  </si>
  <si>
    <t>Copenhagen</t>
  </si>
  <si>
    <t>13627</t>
  </si>
  <si>
    <t>Deer River</t>
  </si>
  <si>
    <t>13628</t>
  </si>
  <si>
    <t>Deferiet</t>
  </si>
  <si>
    <t>13630</t>
  </si>
  <si>
    <t>De Kalb Junction</t>
  </si>
  <si>
    <t>13631</t>
  </si>
  <si>
    <t>13632</t>
  </si>
  <si>
    <t>Depauville</t>
  </si>
  <si>
    <t>13633</t>
  </si>
  <si>
    <t>De Peyster</t>
  </si>
  <si>
    <t>13634</t>
  </si>
  <si>
    <t>13635</t>
  </si>
  <si>
    <t>Edwards</t>
  </si>
  <si>
    <t>13636</t>
  </si>
  <si>
    <t>Ellisburg</t>
  </si>
  <si>
    <t>13637</t>
  </si>
  <si>
    <t>Evans Mills</t>
  </si>
  <si>
    <t>13638</t>
  </si>
  <si>
    <t>Felts Mills</t>
  </si>
  <si>
    <t>13639</t>
  </si>
  <si>
    <t>Fine</t>
  </si>
  <si>
    <t>13640</t>
  </si>
  <si>
    <t>Wellesley Island</t>
  </si>
  <si>
    <t>13641</t>
  </si>
  <si>
    <t>Fishers Landing</t>
  </si>
  <si>
    <t>13642</t>
  </si>
  <si>
    <t>Gouverneur</t>
  </si>
  <si>
    <t>13643</t>
  </si>
  <si>
    <t>Great Bend</t>
  </si>
  <si>
    <t>13645</t>
  </si>
  <si>
    <t>Hailesboro</t>
  </si>
  <si>
    <t>13646</t>
  </si>
  <si>
    <t>Hammond</t>
  </si>
  <si>
    <t>13647</t>
  </si>
  <si>
    <t>Hannawa Falls</t>
  </si>
  <si>
    <t>13648</t>
  </si>
  <si>
    <t>13649</t>
  </si>
  <si>
    <t>Helena</t>
  </si>
  <si>
    <t>13650</t>
  </si>
  <si>
    <t>Henderson</t>
  </si>
  <si>
    <t>13651</t>
  </si>
  <si>
    <t>Henderson Harbor</t>
  </si>
  <si>
    <t>13652</t>
  </si>
  <si>
    <t>Hermon</t>
  </si>
  <si>
    <t>13654</t>
  </si>
  <si>
    <t>Heuvelton</t>
  </si>
  <si>
    <t>13655</t>
  </si>
  <si>
    <t>Hogansburg</t>
  </si>
  <si>
    <t>13656</t>
  </si>
  <si>
    <t>La Fargeville</t>
  </si>
  <si>
    <t>13657</t>
  </si>
  <si>
    <t>13658</t>
  </si>
  <si>
    <t>13659</t>
  </si>
  <si>
    <t>Lorraine</t>
  </si>
  <si>
    <t>13660</t>
  </si>
  <si>
    <t>Madrid</t>
  </si>
  <si>
    <t>13661</t>
  </si>
  <si>
    <t>Mannsville</t>
  </si>
  <si>
    <t>13662</t>
  </si>
  <si>
    <t>Massena</t>
  </si>
  <si>
    <t>13664</t>
  </si>
  <si>
    <t>Morristown</t>
  </si>
  <si>
    <t>13665</t>
  </si>
  <si>
    <t>Natural Bridge</t>
  </si>
  <si>
    <t>13666</t>
  </si>
  <si>
    <t>Newton Falls</t>
  </si>
  <si>
    <t>13667</t>
  </si>
  <si>
    <t>Norfolk</t>
  </si>
  <si>
    <t>13668</t>
  </si>
  <si>
    <t>Norwood</t>
  </si>
  <si>
    <t>13669</t>
  </si>
  <si>
    <t>Ogdensburg</t>
  </si>
  <si>
    <t>13670</t>
  </si>
  <si>
    <t>Oswegatchie</t>
  </si>
  <si>
    <t>13671</t>
  </si>
  <si>
    <t>13672</t>
  </si>
  <si>
    <t>Parishville</t>
  </si>
  <si>
    <t>13673</t>
  </si>
  <si>
    <t>Philadelphia</t>
  </si>
  <si>
    <t>13674</t>
  </si>
  <si>
    <t>Pierrepont Manor</t>
  </si>
  <si>
    <t>13675</t>
  </si>
  <si>
    <t>Plessis</t>
  </si>
  <si>
    <t>13676</t>
  </si>
  <si>
    <t>Potsdam</t>
  </si>
  <si>
    <t>13677</t>
  </si>
  <si>
    <t>Pyrites</t>
  </si>
  <si>
    <t>13678</t>
  </si>
  <si>
    <t>Raymondville</t>
  </si>
  <si>
    <t>13679</t>
  </si>
  <si>
    <t>Redwood</t>
  </si>
  <si>
    <t>13680</t>
  </si>
  <si>
    <t>Rensselaer Falls</t>
  </si>
  <si>
    <t>13681</t>
  </si>
  <si>
    <t>Richville</t>
  </si>
  <si>
    <t>13682</t>
  </si>
  <si>
    <t>Rodman</t>
  </si>
  <si>
    <t>13683</t>
  </si>
  <si>
    <t>Rooseveltown</t>
  </si>
  <si>
    <t>13684</t>
  </si>
  <si>
    <t>Russell</t>
  </si>
  <si>
    <t>13685</t>
  </si>
  <si>
    <t>Sackets Harbor</t>
  </si>
  <si>
    <t>13687</t>
  </si>
  <si>
    <t>South Colton</t>
  </si>
  <si>
    <t>13690</t>
  </si>
  <si>
    <t>Star Lake</t>
  </si>
  <si>
    <t>13691</t>
  </si>
  <si>
    <t>Theresa</t>
  </si>
  <si>
    <t>13692</t>
  </si>
  <si>
    <t>Thousand Island Park</t>
  </si>
  <si>
    <t>13693</t>
  </si>
  <si>
    <t>Three Mile Bay</t>
  </si>
  <si>
    <t>13694</t>
  </si>
  <si>
    <t>Waddington</t>
  </si>
  <si>
    <t>13695</t>
  </si>
  <si>
    <t>Wanakena</t>
  </si>
  <si>
    <t>13696</t>
  </si>
  <si>
    <t>West Stockholm</t>
  </si>
  <si>
    <t>13697</t>
  </si>
  <si>
    <t>13699</t>
  </si>
  <si>
    <t>13730</t>
  </si>
  <si>
    <t>Afton</t>
  </si>
  <si>
    <t>13731</t>
  </si>
  <si>
    <t>Andes</t>
  </si>
  <si>
    <t>13732</t>
  </si>
  <si>
    <t>Apalachin</t>
  </si>
  <si>
    <t>Tioga</t>
  </si>
  <si>
    <t>13733</t>
  </si>
  <si>
    <t>Bainbridge</t>
  </si>
  <si>
    <t>13734</t>
  </si>
  <si>
    <t>13736</t>
  </si>
  <si>
    <t>Berkshire</t>
  </si>
  <si>
    <t>13737</t>
  </si>
  <si>
    <t>Bible School Park</t>
  </si>
  <si>
    <t>Broome</t>
  </si>
  <si>
    <t>13738</t>
  </si>
  <si>
    <t>Blodgett Mills</t>
  </si>
  <si>
    <t>13739</t>
  </si>
  <si>
    <t>Bloomville</t>
  </si>
  <si>
    <t>13740</t>
  </si>
  <si>
    <t>Bovina Center</t>
  </si>
  <si>
    <t>13743</t>
  </si>
  <si>
    <t>Candor</t>
  </si>
  <si>
    <t>13744</t>
  </si>
  <si>
    <t>Castle Creek</t>
  </si>
  <si>
    <t>13745</t>
  </si>
  <si>
    <t>Chenango Bridge</t>
  </si>
  <si>
    <t>13746</t>
  </si>
  <si>
    <t>Chenango Forks</t>
  </si>
  <si>
    <t>13747</t>
  </si>
  <si>
    <t>Colliersville</t>
  </si>
  <si>
    <t>13748</t>
  </si>
  <si>
    <t>Conklin</t>
  </si>
  <si>
    <t>13749</t>
  </si>
  <si>
    <t>Corbettsville</t>
  </si>
  <si>
    <t>13750</t>
  </si>
  <si>
    <t>Davenport</t>
  </si>
  <si>
    <t>13751</t>
  </si>
  <si>
    <t>Davenport Center</t>
  </si>
  <si>
    <t>13752</t>
  </si>
  <si>
    <t>Delancey</t>
  </si>
  <si>
    <t>13753</t>
  </si>
  <si>
    <t>Delhi</t>
  </si>
  <si>
    <t>13754</t>
  </si>
  <si>
    <t>Deposit</t>
  </si>
  <si>
    <t>13755</t>
  </si>
  <si>
    <t>Downsville</t>
  </si>
  <si>
    <t>13756</t>
  </si>
  <si>
    <t>East Branch</t>
  </si>
  <si>
    <t>13757</t>
  </si>
  <si>
    <t>East Meredith</t>
  </si>
  <si>
    <t>13758</t>
  </si>
  <si>
    <t>East Pharsalia</t>
  </si>
  <si>
    <t>13760</t>
  </si>
  <si>
    <t>Endicott</t>
  </si>
  <si>
    <t>13761</t>
  </si>
  <si>
    <t>13762</t>
  </si>
  <si>
    <t>Endwell</t>
  </si>
  <si>
    <t>13763</t>
  </si>
  <si>
    <t>13774</t>
  </si>
  <si>
    <t>Fishs Eddy</t>
  </si>
  <si>
    <t>13775</t>
  </si>
  <si>
    <t>13776</t>
  </si>
  <si>
    <t>Gilbertsville</t>
  </si>
  <si>
    <t>13777</t>
  </si>
  <si>
    <t>Glen Aubrey</t>
  </si>
  <si>
    <t>13778</t>
  </si>
  <si>
    <t>13780</t>
  </si>
  <si>
    <t>13782</t>
  </si>
  <si>
    <t>Hamden</t>
  </si>
  <si>
    <t>13783</t>
  </si>
  <si>
    <t>13784</t>
  </si>
  <si>
    <t>Harford</t>
  </si>
  <si>
    <t>13786</t>
  </si>
  <si>
    <t>Harpersfield</t>
  </si>
  <si>
    <t>13787</t>
  </si>
  <si>
    <t>Harpursville</t>
  </si>
  <si>
    <t>13788</t>
  </si>
  <si>
    <t>Hobart</t>
  </si>
  <si>
    <t>13790</t>
  </si>
  <si>
    <t>Johnson City</t>
  </si>
  <si>
    <t>13794</t>
  </si>
  <si>
    <t>Killawog</t>
  </si>
  <si>
    <t>13795</t>
  </si>
  <si>
    <t>Kirkwood</t>
  </si>
  <si>
    <t>13796</t>
  </si>
  <si>
    <t>Laurens</t>
  </si>
  <si>
    <t>13797</t>
  </si>
  <si>
    <t>Lisle</t>
  </si>
  <si>
    <t>13801</t>
  </si>
  <si>
    <t>Mc Donough</t>
  </si>
  <si>
    <t>13802</t>
  </si>
  <si>
    <t>13803</t>
  </si>
  <si>
    <t>Marathon</t>
  </si>
  <si>
    <t>13804</t>
  </si>
  <si>
    <t>Masonville</t>
  </si>
  <si>
    <t>13806</t>
  </si>
  <si>
    <t>Meridale</t>
  </si>
  <si>
    <t>13807</t>
  </si>
  <si>
    <t>13808</t>
  </si>
  <si>
    <t>Morris</t>
  </si>
  <si>
    <t>13809</t>
  </si>
  <si>
    <t>Mount Upton</t>
  </si>
  <si>
    <t>13810</t>
  </si>
  <si>
    <t>Mount Vision</t>
  </si>
  <si>
    <t>13811</t>
  </si>
  <si>
    <t>Newark Valley</t>
  </si>
  <si>
    <t>13812</t>
  </si>
  <si>
    <t>Nichols</t>
  </si>
  <si>
    <t>13813</t>
  </si>
  <si>
    <t>Nineveh</t>
  </si>
  <si>
    <t>13814</t>
  </si>
  <si>
    <t>North Norwich</t>
  </si>
  <si>
    <t>13815</t>
  </si>
  <si>
    <t>13820</t>
  </si>
  <si>
    <t>Oneonta</t>
  </si>
  <si>
    <t>13825</t>
  </si>
  <si>
    <t>Otego</t>
  </si>
  <si>
    <t>13826</t>
  </si>
  <si>
    <t>Ouaquaga</t>
  </si>
  <si>
    <t>13827</t>
  </si>
  <si>
    <t>Owego</t>
  </si>
  <si>
    <t>13830</t>
  </si>
  <si>
    <t>13832</t>
  </si>
  <si>
    <t>13833</t>
  </si>
  <si>
    <t>Port Crane</t>
  </si>
  <si>
    <t>13834</t>
  </si>
  <si>
    <t>Portlandville</t>
  </si>
  <si>
    <t>13835</t>
  </si>
  <si>
    <t>13837</t>
  </si>
  <si>
    <t>Shinhopple</t>
  </si>
  <si>
    <t>13838</t>
  </si>
  <si>
    <t>Sidney</t>
  </si>
  <si>
    <t>13839</t>
  </si>
  <si>
    <t>Sidney Center</t>
  </si>
  <si>
    <t>13840</t>
  </si>
  <si>
    <t>Smithboro</t>
  </si>
  <si>
    <t>13841</t>
  </si>
  <si>
    <t>Smithville Flats</t>
  </si>
  <si>
    <t>13842</t>
  </si>
  <si>
    <t>South Kortright</t>
  </si>
  <si>
    <t>13843</t>
  </si>
  <si>
    <t>South New Berlin</t>
  </si>
  <si>
    <t>13844</t>
  </si>
  <si>
    <t>South Plymouth</t>
  </si>
  <si>
    <t>13845</t>
  </si>
  <si>
    <t>Tioga Center</t>
  </si>
  <si>
    <t>13846</t>
  </si>
  <si>
    <t>Treadwell</t>
  </si>
  <si>
    <t>13847</t>
  </si>
  <si>
    <t>Trout Creek</t>
  </si>
  <si>
    <t>13848</t>
  </si>
  <si>
    <t>Tunnel</t>
  </si>
  <si>
    <t>13849</t>
  </si>
  <si>
    <t>Unadilla</t>
  </si>
  <si>
    <t>13850</t>
  </si>
  <si>
    <t>Vestal</t>
  </si>
  <si>
    <t>13851</t>
  </si>
  <si>
    <t>13856</t>
  </si>
  <si>
    <t>Walton</t>
  </si>
  <si>
    <t>13859</t>
  </si>
  <si>
    <t>Wells Bridge</t>
  </si>
  <si>
    <t>13860</t>
  </si>
  <si>
    <t>West Davenport</t>
  </si>
  <si>
    <t>13861</t>
  </si>
  <si>
    <t>West Oneonta</t>
  </si>
  <si>
    <t>13862</t>
  </si>
  <si>
    <t>Whitney Point</t>
  </si>
  <si>
    <t>13863</t>
  </si>
  <si>
    <t>Willet</t>
  </si>
  <si>
    <t>13864</t>
  </si>
  <si>
    <t>Willseyville</t>
  </si>
  <si>
    <t>13865</t>
  </si>
  <si>
    <t>13901</t>
  </si>
  <si>
    <t>Binghamton</t>
  </si>
  <si>
    <t>13902</t>
  </si>
  <si>
    <t>13903</t>
  </si>
  <si>
    <t>13904</t>
  </si>
  <si>
    <t>13905</t>
  </si>
  <si>
    <t>14001</t>
  </si>
  <si>
    <t>Akron</t>
  </si>
  <si>
    <t>Erie</t>
  </si>
  <si>
    <t>14004</t>
  </si>
  <si>
    <t>Alden</t>
  </si>
  <si>
    <t>14005</t>
  </si>
  <si>
    <t>Alexander</t>
  </si>
  <si>
    <t>Genesee</t>
  </si>
  <si>
    <t>14006</t>
  </si>
  <si>
    <t>Angola</t>
  </si>
  <si>
    <t>14008</t>
  </si>
  <si>
    <t>Appleton</t>
  </si>
  <si>
    <t>Niagara</t>
  </si>
  <si>
    <t>14009</t>
  </si>
  <si>
    <t>Arcade</t>
  </si>
  <si>
    <t>Wyoming</t>
  </si>
  <si>
    <t>14010</t>
  </si>
  <si>
    <t>Athol Springs</t>
  </si>
  <si>
    <t>14011</t>
  </si>
  <si>
    <t>Attica</t>
  </si>
  <si>
    <t>14012</t>
  </si>
  <si>
    <t>Barker</t>
  </si>
  <si>
    <t>14013</t>
  </si>
  <si>
    <t>Basom</t>
  </si>
  <si>
    <t>14020</t>
  </si>
  <si>
    <t>Batavia</t>
  </si>
  <si>
    <t>14021</t>
  </si>
  <si>
    <t>14024</t>
  </si>
  <si>
    <t>Bliss</t>
  </si>
  <si>
    <t>14025</t>
  </si>
  <si>
    <t>Boston</t>
  </si>
  <si>
    <t>14026</t>
  </si>
  <si>
    <t>Bowmansville</t>
  </si>
  <si>
    <t>14027</t>
  </si>
  <si>
    <t>Brant</t>
  </si>
  <si>
    <t>14028</t>
  </si>
  <si>
    <t>Burt</t>
  </si>
  <si>
    <t>14029</t>
  </si>
  <si>
    <t>Centerville</t>
  </si>
  <si>
    <t>Allegany</t>
  </si>
  <si>
    <t>14030</t>
  </si>
  <si>
    <t>Chaffee</t>
  </si>
  <si>
    <t>14031</t>
  </si>
  <si>
    <t>Clarence</t>
  </si>
  <si>
    <t>14032</t>
  </si>
  <si>
    <t>Clarence Center</t>
  </si>
  <si>
    <t>14033</t>
  </si>
  <si>
    <t>Colden</t>
  </si>
  <si>
    <t>14034</t>
  </si>
  <si>
    <t>Collins</t>
  </si>
  <si>
    <t>14035</t>
  </si>
  <si>
    <t>Collins Center</t>
  </si>
  <si>
    <t>14036</t>
  </si>
  <si>
    <t>Corfu</t>
  </si>
  <si>
    <t>14037</t>
  </si>
  <si>
    <t>Cowlesville</t>
  </si>
  <si>
    <t>14038</t>
  </si>
  <si>
    <t>Crittenden</t>
  </si>
  <si>
    <t>14039</t>
  </si>
  <si>
    <t>Dale</t>
  </si>
  <si>
    <t>14040</t>
  </si>
  <si>
    <t>Darien Center</t>
  </si>
  <si>
    <t>14041</t>
  </si>
  <si>
    <t>Dayton</t>
  </si>
  <si>
    <t>Cattaraugus</t>
  </si>
  <si>
    <t>14042</t>
  </si>
  <si>
    <t>Delevan</t>
  </si>
  <si>
    <t>14043</t>
  </si>
  <si>
    <t>Depew</t>
  </si>
  <si>
    <t>14047</t>
  </si>
  <si>
    <t>14048</t>
  </si>
  <si>
    <t>Dunkirk</t>
  </si>
  <si>
    <t>Chautauqua</t>
  </si>
  <si>
    <t>14051</t>
  </si>
  <si>
    <t>East Amherst</t>
  </si>
  <si>
    <t>14052</t>
  </si>
  <si>
    <t>East Aurora</t>
  </si>
  <si>
    <t>14054</t>
  </si>
  <si>
    <t>East Bethany</t>
  </si>
  <si>
    <t>14055</t>
  </si>
  <si>
    <t>East Concord</t>
  </si>
  <si>
    <t>14056</t>
  </si>
  <si>
    <t>East Pembroke</t>
  </si>
  <si>
    <t>14057</t>
  </si>
  <si>
    <t>14058</t>
  </si>
  <si>
    <t>Elba</t>
  </si>
  <si>
    <t>14059</t>
  </si>
  <si>
    <t>Elma</t>
  </si>
  <si>
    <t>14060</t>
  </si>
  <si>
    <t>Farmersville Station</t>
  </si>
  <si>
    <t>14061</t>
  </si>
  <si>
    <t>Farnham</t>
  </si>
  <si>
    <t>14062</t>
  </si>
  <si>
    <t>Forestville</t>
  </si>
  <si>
    <t>14063</t>
  </si>
  <si>
    <t>Fredonia</t>
  </si>
  <si>
    <t>14065</t>
  </si>
  <si>
    <t>14066</t>
  </si>
  <si>
    <t>Gainesville</t>
  </si>
  <si>
    <t>14067</t>
  </si>
  <si>
    <t>Gasport</t>
  </si>
  <si>
    <t>14068</t>
  </si>
  <si>
    <t>Getzville</t>
  </si>
  <si>
    <t>14069</t>
  </si>
  <si>
    <t>Glenwood</t>
  </si>
  <si>
    <t>14070</t>
  </si>
  <si>
    <t>Gowanda</t>
  </si>
  <si>
    <t>14072</t>
  </si>
  <si>
    <t>Grand Island</t>
  </si>
  <si>
    <t>14075</t>
  </si>
  <si>
    <t>Hamburg</t>
  </si>
  <si>
    <t>14080</t>
  </si>
  <si>
    <t>Holland</t>
  </si>
  <si>
    <t>14081</t>
  </si>
  <si>
    <t>Irving</t>
  </si>
  <si>
    <t>14082</t>
  </si>
  <si>
    <t>Java Center</t>
  </si>
  <si>
    <t>14083</t>
  </si>
  <si>
    <t>Java Village</t>
  </si>
  <si>
    <t>14085</t>
  </si>
  <si>
    <t>Lake View</t>
  </si>
  <si>
    <t>14086</t>
  </si>
  <si>
    <t>14091</t>
  </si>
  <si>
    <t>Lawtons</t>
  </si>
  <si>
    <t>14092</t>
  </si>
  <si>
    <t>14094</t>
  </si>
  <si>
    <t>Lockport</t>
  </si>
  <si>
    <t>14095</t>
  </si>
  <si>
    <t>14098</t>
  </si>
  <si>
    <t>14101</t>
  </si>
  <si>
    <t>14102</t>
  </si>
  <si>
    <t>Marilla</t>
  </si>
  <si>
    <t>14103</t>
  </si>
  <si>
    <t>Medina</t>
  </si>
  <si>
    <t>14105</t>
  </si>
  <si>
    <t>Middleport</t>
  </si>
  <si>
    <t>14107</t>
  </si>
  <si>
    <t>Model City</t>
  </si>
  <si>
    <t>14108</t>
  </si>
  <si>
    <t>14109</t>
  </si>
  <si>
    <t>Niagara University</t>
  </si>
  <si>
    <t>14110</t>
  </si>
  <si>
    <t>North Boston</t>
  </si>
  <si>
    <t>14111</t>
  </si>
  <si>
    <t>North Collins</t>
  </si>
  <si>
    <t>14112</t>
  </si>
  <si>
    <t>North Evans</t>
  </si>
  <si>
    <t>14113</t>
  </si>
  <si>
    <t>North Java</t>
  </si>
  <si>
    <t>14120</t>
  </si>
  <si>
    <t>North Tonawanda</t>
  </si>
  <si>
    <t>14125</t>
  </si>
  <si>
    <t>14126</t>
  </si>
  <si>
    <t>Olcott</t>
  </si>
  <si>
    <t>14127</t>
  </si>
  <si>
    <t>Orchard Park</t>
  </si>
  <si>
    <t>14129</t>
  </si>
  <si>
    <t>Perrysburg</t>
  </si>
  <si>
    <t>14130</t>
  </si>
  <si>
    <t>14131</t>
  </si>
  <si>
    <t>Ransomville</t>
  </si>
  <si>
    <t>14132</t>
  </si>
  <si>
    <t>Sanborn</t>
  </si>
  <si>
    <t>14133</t>
  </si>
  <si>
    <t>Sandusky</t>
  </si>
  <si>
    <t>14134</t>
  </si>
  <si>
    <t>Sardinia</t>
  </si>
  <si>
    <t>14135</t>
  </si>
  <si>
    <t>14136</t>
  </si>
  <si>
    <t>Silver Creek</t>
  </si>
  <si>
    <t>14138</t>
  </si>
  <si>
    <t>South Dayton</t>
  </si>
  <si>
    <t>14139</t>
  </si>
  <si>
    <t>South Wales</t>
  </si>
  <si>
    <t>14140</t>
  </si>
  <si>
    <t>Spring Brook</t>
  </si>
  <si>
    <t>14141</t>
  </si>
  <si>
    <t>Springville</t>
  </si>
  <si>
    <t>14143</t>
  </si>
  <si>
    <t>Stafford</t>
  </si>
  <si>
    <t>14144</t>
  </si>
  <si>
    <t>Stella Niagara</t>
  </si>
  <si>
    <t>14145</t>
  </si>
  <si>
    <t>Strykersville</t>
  </si>
  <si>
    <t>14150</t>
  </si>
  <si>
    <t>Tonawanda</t>
  </si>
  <si>
    <t>14151</t>
  </si>
  <si>
    <t>14166</t>
  </si>
  <si>
    <t>Van Buren Point</t>
  </si>
  <si>
    <t>14167</t>
  </si>
  <si>
    <t>Varysburg</t>
  </si>
  <si>
    <t>14168</t>
  </si>
  <si>
    <t>Versailles</t>
  </si>
  <si>
    <t>14169</t>
  </si>
  <si>
    <t>Wales Center</t>
  </si>
  <si>
    <t>14170</t>
  </si>
  <si>
    <t>West Falls</t>
  </si>
  <si>
    <t>14171</t>
  </si>
  <si>
    <t>West Valley</t>
  </si>
  <si>
    <t>14172</t>
  </si>
  <si>
    <t>Wilson</t>
  </si>
  <si>
    <t>14173</t>
  </si>
  <si>
    <t>Yorkshire</t>
  </si>
  <si>
    <t>14174</t>
  </si>
  <si>
    <t>Youngstown</t>
  </si>
  <si>
    <t>14201</t>
  </si>
  <si>
    <t>Buffalo</t>
  </si>
  <si>
    <t>14202</t>
  </si>
  <si>
    <t>14203</t>
  </si>
  <si>
    <t>14204</t>
  </si>
  <si>
    <t>14205</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</si>
  <si>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</si>
  <si>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</si>
  <si>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</si>
  <si>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</si>
  <si>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</si>
  <si>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</si>
  <si>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</si>
  <si>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</si>
  <si>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</si>
  <si>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</si>
  <si>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</si>
  <si>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</si>
  <si>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</si>
  <si>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</si>
  <si>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</si>
  <si>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</si>
  <si>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</si>
  <si>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</si>
  <si>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</si>
  <si>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</si>
  <si>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</si>
  <si>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</si>
  <si>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</si>
  <si>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14231</t>
  </si>
  <si>
    <t>14233</t>
  </si>
  <si>
    <t>14240</t>
  </si>
  <si>
    <t>14241</t>
  </si>
  <si>
    <t>14260</t>
  </si>
  <si>
    <t>14261</t>
  </si>
  <si>
    <t>14263</t>
  </si>
  <si>
    <t>14264</t>
  </si>
  <si>
    <t>14265</t>
  </si>
  <si>
    <t>14267</t>
  </si>
  <si>
    <t>14269</t>
  </si>
  <si>
    <t>14270</t>
  </si>
  <si>
    <t>14272</t>
  </si>
  <si>
    <t>14273</t>
  </si>
  <si>
    <t>14276</t>
  </si>
  <si>
    <t>14280</t>
  </si>
  <si>
    <t>14301</t>
  </si>
  <si>
    <t>Niagara Falls</t>
  </si>
  <si>
    <t>14302</t>
  </si>
  <si>
    <t>14303</t>
  </si>
  <si>
    <t>14304</t>
  </si>
  <si>
    <t>14305</t>
  </si>
  <si>
    <t>14410</t>
  </si>
  <si>
    <t>Adams Basin</t>
  </si>
  <si>
    <t>14411</t>
  </si>
  <si>
    <t>14413</t>
  </si>
  <si>
    <t>14414</t>
  </si>
  <si>
    <t>Avon</t>
  </si>
  <si>
    <t>14415</t>
  </si>
  <si>
    <t>Bellona</t>
  </si>
  <si>
    <t>Yates</t>
  </si>
  <si>
    <t>14416</t>
  </si>
  <si>
    <t>Bergen</t>
  </si>
  <si>
    <t>14418</t>
  </si>
  <si>
    <t>Branchport</t>
  </si>
  <si>
    <t>14420</t>
  </si>
  <si>
    <t>Brockport</t>
  </si>
  <si>
    <t>14422</t>
  </si>
  <si>
    <t>Byron</t>
  </si>
  <si>
    <t>14423</t>
  </si>
  <si>
    <t>14424</t>
  </si>
  <si>
    <t>Canandaigua</t>
  </si>
  <si>
    <t>Ontario</t>
  </si>
  <si>
    <t>14425</t>
  </si>
  <si>
    <t>14427</t>
  </si>
  <si>
    <t>Castile</t>
  </si>
  <si>
    <t>14428</t>
  </si>
  <si>
    <t>Churchville</t>
  </si>
  <si>
    <t>14429</t>
  </si>
  <si>
    <t>Clarendon</t>
  </si>
  <si>
    <t>14430</t>
  </si>
  <si>
    <t>Clarkson</t>
  </si>
  <si>
    <t>14432</t>
  </si>
  <si>
    <t>Clifton Springs</t>
  </si>
  <si>
    <t>14433</t>
  </si>
  <si>
    <t>Clyde</t>
  </si>
  <si>
    <t>14435</t>
  </si>
  <si>
    <t>Conesus</t>
  </si>
  <si>
    <t>14437</t>
  </si>
  <si>
    <t>Dansville</t>
  </si>
  <si>
    <t>14441</t>
  </si>
  <si>
    <t>14443</t>
  </si>
  <si>
    <t>East Bloomfield</t>
  </si>
  <si>
    <t>14445</t>
  </si>
  <si>
    <t>East Rochester</t>
  </si>
  <si>
    <t>14449</t>
  </si>
  <si>
    <t>East Williamson</t>
  </si>
  <si>
    <t>14450</t>
  </si>
  <si>
    <t>Fairport</t>
  </si>
  <si>
    <t>14452</t>
  </si>
  <si>
    <t>Fancher</t>
  </si>
  <si>
    <t>14453</t>
  </si>
  <si>
    <t>Fishers</t>
  </si>
  <si>
    <t>14454</t>
  </si>
  <si>
    <t>Geneseo</t>
  </si>
  <si>
    <t>14456</t>
  </si>
  <si>
    <t>Geneva</t>
  </si>
  <si>
    <t>14461</t>
  </si>
  <si>
    <t>14462</t>
  </si>
  <si>
    <t>Groveland</t>
  </si>
  <si>
    <t>14463</t>
  </si>
  <si>
    <t>Hall</t>
  </si>
  <si>
    <t>14464</t>
  </si>
  <si>
    <t>Hamlin</t>
  </si>
  <si>
    <t>14466</t>
  </si>
  <si>
    <t>Hemlock</t>
  </si>
  <si>
    <t>14467</t>
  </si>
  <si>
    <t>Henrietta</t>
  </si>
  <si>
    <t>14468</t>
  </si>
  <si>
    <t>Hilton</t>
  </si>
  <si>
    <t>14469</t>
  </si>
  <si>
    <t>Bloomfield</t>
  </si>
  <si>
    <t>14470</t>
  </si>
  <si>
    <t>Holley</t>
  </si>
  <si>
    <t>14471</t>
  </si>
  <si>
    <t>Honeoye</t>
  </si>
  <si>
    <t>14472</t>
  </si>
  <si>
    <t>Honeoye Falls</t>
  </si>
  <si>
    <t>14475</t>
  </si>
  <si>
    <t>Ionia</t>
  </si>
  <si>
    <t>14476</t>
  </si>
  <si>
    <t>Kendall</t>
  </si>
  <si>
    <t>14477</t>
  </si>
  <si>
    <t>Kent</t>
  </si>
  <si>
    <t>14478</t>
  </si>
  <si>
    <t>Keuka Park</t>
  </si>
  <si>
    <t>14479</t>
  </si>
  <si>
    <t>Knowlesville</t>
  </si>
  <si>
    <t>14480</t>
  </si>
  <si>
    <t>Lakeville</t>
  </si>
  <si>
    <t>14481</t>
  </si>
  <si>
    <t>Leicester</t>
  </si>
  <si>
    <t>14482</t>
  </si>
  <si>
    <t>Le Roy</t>
  </si>
  <si>
    <t>14485</t>
  </si>
  <si>
    <t>Lima</t>
  </si>
  <si>
    <t>14486</t>
  </si>
  <si>
    <t>Linwood</t>
  </si>
  <si>
    <t>14487</t>
  </si>
  <si>
    <t>Livonia</t>
  </si>
  <si>
    <t>14488</t>
  </si>
  <si>
    <t>Livonia Center</t>
  </si>
  <si>
    <t>14489</t>
  </si>
  <si>
    <t>Lyons</t>
  </si>
  <si>
    <t>14502</t>
  </si>
  <si>
    <t>Macedon</t>
  </si>
  <si>
    <t>14504</t>
  </si>
  <si>
    <t>14505</t>
  </si>
  <si>
    <t>Marion</t>
  </si>
  <si>
    <t>14506</t>
  </si>
  <si>
    <t>Mendon</t>
  </si>
  <si>
    <t>14507</t>
  </si>
  <si>
    <t>Middlesex</t>
  </si>
  <si>
    <t>14508</t>
  </si>
  <si>
    <t>Morton</t>
  </si>
  <si>
    <t>14510</t>
  </si>
  <si>
    <t>Mount Morris</t>
  </si>
  <si>
    <t>14511</t>
  </si>
  <si>
    <t>Mumford</t>
  </si>
  <si>
    <t>14512</t>
  </si>
  <si>
    <t>14513</t>
  </si>
  <si>
    <t>Newark</t>
  </si>
  <si>
    <t>14514</t>
  </si>
  <si>
    <t>North Chili</t>
  </si>
  <si>
    <t>14515</t>
  </si>
  <si>
    <t>North Greece</t>
  </si>
  <si>
    <t>14516</t>
  </si>
  <si>
    <t>North Rose</t>
  </si>
  <si>
    <t>14517</t>
  </si>
  <si>
    <t>Nunda</t>
  </si>
  <si>
    <t>14518</t>
  </si>
  <si>
    <t>Oaks Corners</t>
  </si>
  <si>
    <t>14519</t>
  </si>
  <si>
    <t>14520</t>
  </si>
  <si>
    <t>Ontario Center</t>
  </si>
  <si>
    <t>14521</t>
  </si>
  <si>
    <t>Ovid</t>
  </si>
  <si>
    <t>14522</t>
  </si>
  <si>
    <t>14525</t>
  </si>
  <si>
    <t>Pavilion</t>
  </si>
  <si>
    <t>14526</t>
  </si>
  <si>
    <t>Penfield</t>
  </si>
  <si>
    <t>14527</t>
  </si>
  <si>
    <t>Penn Yan</t>
  </si>
  <si>
    <t>14529</t>
  </si>
  <si>
    <t>14530</t>
  </si>
  <si>
    <t>14532</t>
  </si>
  <si>
    <t>Phelps</t>
  </si>
  <si>
    <t>14533</t>
  </si>
  <si>
    <t>Piffard</t>
  </si>
  <si>
    <t>14534</t>
  </si>
  <si>
    <t>14536</t>
  </si>
  <si>
    <t>Portageville</t>
  </si>
  <si>
    <t>14537</t>
  </si>
  <si>
    <t>Port Gibson</t>
  </si>
  <si>
    <t>14538</t>
  </si>
  <si>
    <t>Pultneyville</t>
  </si>
  <si>
    <t>14539</t>
  </si>
  <si>
    <t>Retsof</t>
  </si>
  <si>
    <t>14541</t>
  </si>
  <si>
    <t>Romulus</t>
  </si>
  <si>
    <t>14542</t>
  </si>
  <si>
    <t>Rose</t>
  </si>
  <si>
    <t>14543</t>
  </si>
  <si>
    <t>Rush</t>
  </si>
  <si>
    <t>14544</t>
  </si>
  <si>
    <t>Rushville</t>
  </si>
  <si>
    <t>14545</t>
  </si>
  <si>
    <t>Scottsburg</t>
  </si>
  <si>
    <t>14546</t>
  </si>
  <si>
    <t>Scottsville</t>
  </si>
  <si>
    <t>14547</t>
  </si>
  <si>
    <t>Seneca Castle</t>
  </si>
  <si>
    <t>14548</t>
  </si>
  <si>
    <t>Shortsville</t>
  </si>
  <si>
    <t>14549</t>
  </si>
  <si>
    <t>14550</t>
  </si>
  <si>
    <t>Silver Springs</t>
  </si>
  <si>
    <t>14551</t>
  </si>
  <si>
    <t>Sodus</t>
  </si>
  <si>
    <t>14555</t>
  </si>
  <si>
    <t>Sodus Point</t>
  </si>
  <si>
    <t>14556</t>
  </si>
  <si>
    <t>Sonyea</t>
  </si>
  <si>
    <t>14557</t>
  </si>
  <si>
    <t>South Byron</t>
  </si>
  <si>
    <t>14558</t>
  </si>
  <si>
    <t>South Lima</t>
  </si>
  <si>
    <t>14559</t>
  </si>
  <si>
    <t>Spencerport</t>
  </si>
  <si>
    <t>14560</t>
  </si>
  <si>
    <t>Springwater</t>
  </si>
  <si>
    <t>14561</t>
  </si>
  <si>
    <t>Stanley</t>
  </si>
  <si>
    <t>14563</t>
  </si>
  <si>
    <t>Union Hill</t>
  </si>
  <si>
    <t>14564</t>
  </si>
  <si>
    <t>Victor</t>
  </si>
  <si>
    <t>14568</t>
  </si>
  <si>
    <t>Walworth</t>
  </si>
  <si>
    <t>14569</t>
  </si>
  <si>
    <t>Warsaw</t>
  </si>
  <si>
    <t>14571</t>
  </si>
  <si>
    <t>Waterport</t>
  </si>
  <si>
    <t>14572</t>
  </si>
  <si>
    <t>Wayland</t>
  </si>
  <si>
    <t>14580</t>
  </si>
  <si>
    <t>Webster</t>
  </si>
  <si>
    <t>14585</t>
  </si>
  <si>
    <t>West Bloomfield</t>
  </si>
  <si>
    <t>14586</t>
  </si>
  <si>
    <t>West Henrietta</t>
  </si>
  <si>
    <t>14588</t>
  </si>
  <si>
    <t>Willard</t>
  </si>
  <si>
    <t>14589</t>
  </si>
  <si>
    <t>Williamson</t>
  </si>
  <si>
    <t>14590</t>
  </si>
  <si>
    <t>14591</t>
  </si>
  <si>
    <t>14592</t>
  </si>
  <si>
    <t>14602</t>
  </si>
  <si>
    <t>14603</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</si>
  <si>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</si>
  <si>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</si>
  <si>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</si>
  <si>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</si>
  <si>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</si>
  <si>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</si>
  <si>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</si>
  <si>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</si>
  <si>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</si>
  <si>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</si>
  <si>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</si>
  <si>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</si>
  <si>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</si>
  <si>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</si>
  <si>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</si>
  <si>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</si>
  <si>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</si>
  <si>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</si>
  <si>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</si>
  <si>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</si>
  <si>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</si>
  <si>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</si>
  <si>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</si>
  <si>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</si>
  <si>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14638</t>
  </si>
  <si>
    <t>14639</t>
  </si>
  <si>
    <t>14642</t>
  </si>
  <si>
    <t>14643</t>
  </si>
  <si>
    <t>14644</t>
  </si>
  <si>
    <t>14645</t>
  </si>
  <si>
    <t>14646</t>
  </si>
  <si>
    <t>14647</t>
  </si>
  <si>
    <t>14649</t>
  </si>
  <si>
    <t>14650</t>
  </si>
  <si>
    <t>14651</t>
  </si>
  <si>
    <t>14652</t>
  </si>
  <si>
    <t>14653</t>
  </si>
  <si>
    <t>14664</t>
  </si>
  <si>
    <t>14673</t>
  </si>
  <si>
    <t>14683</t>
  </si>
  <si>
    <t>14692</t>
  </si>
  <si>
    <t>14694</t>
  </si>
  <si>
    <t>14701</t>
  </si>
  <si>
    <t>Jamestown</t>
  </si>
  <si>
    <t>14702</t>
  </si>
  <si>
    <t>14706</t>
  </si>
  <si>
    <t>14707</t>
  </si>
  <si>
    <t>Allentown</t>
  </si>
  <si>
    <t>14708</t>
  </si>
  <si>
    <t>Alma</t>
  </si>
  <si>
    <t>14709</t>
  </si>
  <si>
    <t>Angelica</t>
  </si>
  <si>
    <t>14710</t>
  </si>
  <si>
    <t>Ashville</t>
  </si>
  <si>
    <t>14711</t>
  </si>
  <si>
    <t>14712</t>
  </si>
  <si>
    <t>Bemus Point</t>
  </si>
  <si>
    <t>14714</t>
  </si>
  <si>
    <t>Black Creek</t>
  </si>
  <si>
    <t>14715</t>
  </si>
  <si>
    <t>Bolivar</t>
  </si>
  <si>
    <t>14716</t>
  </si>
  <si>
    <t>Brocton</t>
  </si>
  <si>
    <t>14717</t>
  </si>
  <si>
    <t>Caneadea</t>
  </si>
  <si>
    <t>14718</t>
  </si>
  <si>
    <t>Cassadaga</t>
  </si>
  <si>
    <t>14719</t>
  </si>
  <si>
    <t>14720</t>
  </si>
  <si>
    <t>Celoron</t>
  </si>
  <si>
    <t>14721</t>
  </si>
  <si>
    <t>Ceres</t>
  </si>
  <si>
    <t>14722</t>
  </si>
  <si>
    <t>14723</t>
  </si>
  <si>
    <t>Cherry Creek</t>
  </si>
  <si>
    <t>14724</t>
  </si>
  <si>
    <t>Clymer</t>
  </si>
  <si>
    <t>14726</t>
  </si>
  <si>
    <t>Conewango Valley</t>
  </si>
  <si>
    <t>14727</t>
  </si>
  <si>
    <t>Cuba</t>
  </si>
  <si>
    <t>14728</t>
  </si>
  <si>
    <t>Dewittville</t>
  </si>
  <si>
    <t>14729</t>
  </si>
  <si>
    <t>East Otto</t>
  </si>
  <si>
    <t>14730</t>
  </si>
  <si>
    <t>14731</t>
  </si>
  <si>
    <t>Ellicottville</t>
  </si>
  <si>
    <t>14732</t>
  </si>
  <si>
    <t>Ellington</t>
  </si>
  <si>
    <t>14733</t>
  </si>
  <si>
    <t>Falconer</t>
  </si>
  <si>
    <t>14735</t>
  </si>
  <si>
    <t>Fillmore</t>
  </si>
  <si>
    <t>14736</t>
  </si>
  <si>
    <t>Findley Lake</t>
  </si>
  <si>
    <t>14737</t>
  </si>
  <si>
    <t>Franklinville</t>
  </si>
  <si>
    <t>14738</t>
  </si>
  <si>
    <t>Frewsburg</t>
  </si>
  <si>
    <t>14739</t>
  </si>
  <si>
    <t>14740</t>
  </si>
  <si>
    <t>Gerry</t>
  </si>
  <si>
    <t>14741</t>
  </si>
  <si>
    <t>Great Valley</t>
  </si>
  <si>
    <t>14742</t>
  </si>
  <si>
    <t>Greenhurst</t>
  </si>
  <si>
    <t>14743</t>
  </si>
  <si>
    <t>14744</t>
  </si>
  <si>
    <t>Houghton</t>
  </si>
  <si>
    <t>14745</t>
  </si>
  <si>
    <t>Hume</t>
  </si>
  <si>
    <t>14747</t>
  </si>
  <si>
    <t>Kennedy</t>
  </si>
  <si>
    <t>14748</t>
  </si>
  <si>
    <t>Kill Buck</t>
  </si>
  <si>
    <t>14750</t>
  </si>
  <si>
    <t>Lakewood</t>
  </si>
  <si>
    <t>14751</t>
  </si>
  <si>
    <t>Leon</t>
  </si>
  <si>
    <t>14752</t>
  </si>
  <si>
    <t>Lily Dale</t>
  </si>
  <si>
    <t>14753</t>
  </si>
  <si>
    <t>14754</t>
  </si>
  <si>
    <t>Little Genesee</t>
  </si>
  <si>
    <t>14755</t>
  </si>
  <si>
    <t>Little Valley</t>
  </si>
  <si>
    <t>14756</t>
  </si>
  <si>
    <t>Maple Springs</t>
  </si>
  <si>
    <t>14757</t>
  </si>
  <si>
    <t>Mayville</t>
  </si>
  <si>
    <t>14758</t>
  </si>
  <si>
    <t>Niobe</t>
  </si>
  <si>
    <t>14760</t>
  </si>
  <si>
    <t>Olean</t>
  </si>
  <si>
    <t>14766</t>
  </si>
  <si>
    <t>Otto</t>
  </si>
  <si>
    <t>14767</t>
  </si>
  <si>
    <t>Panama</t>
  </si>
  <si>
    <t>14769</t>
  </si>
  <si>
    <t>14770</t>
  </si>
  <si>
    <t>Portville</t>
  </si>
  <si>
    <t>14772</t>
  </si>
  <si>
    <t>14774</t>
  </si>
  <si>
    <t>Richburg</t>
  </si>
  <si>
    <t>14775</t>
  </si>
  <si>
    <t>Ripley</t>
  </si>
  <si>
    <t>14777</t>
  </si>
  <si>
    <t>Rushford</t>
  </si>
  <si>
    <t>14778</t>
  </si>
  <si>
    <t>Saint Bonaventure</t>
  </si>
  <si>
    <t>14779</t>
  </si>
  <si>
    <t>Salamanca</t>
  </si>
  <si>
    <t>14781</t>
  </si>
  <si>
    <t>14782</t>
  </si>
  <si>
    <t>Sinclairville</t>
  </si>
  <si>
    <t>14783</t>
  </si>
  <si>
    <t>Steamburg</t>
  </si>
  <si>
    <t>14784</t>
  </si>
  <si>
    <t>Stockton</t>
  </si>
  <si>
    <t>14785</t>
  </si>
  <si>
    <t>Stow</t>
  </si>
  <si>
    <t>14786</t>
  </si>
  <si>
    <t>West Clarksville</t>
  </si>
  <si>
    <t>14787</t>
  </si>
  <si>
    <t>14788</t>
  </si>
  <si>
    <t>Westons Mills</t>
  </si>
  <si>
    <t>14801</t>
  </si>
  <si>
    <t>14802</t>
  </si>
  <si>
    <t>14803</t>
  </si>
  <si>
    <t>Alfred Station</t>
  </si>
  <si>
    <t>14804</t>
  </si>
  <si>
    <t>Almond</t>
  </si>
  <si>
    <t>14805</t>
  </si>
  <si>
    <t>Alpine</t>
  </si>
  <si>
    <t>Schuyler</t>
  </si>
  <si>
    <t>14806</t>
  </si>
  <si>
    <t>14807</t>
  </si>
  <si>
    <t>Arkport</t>
  </si>
  <si>
    <t>14808</t>
  </si>
  <si>
    <t>Atlanta</t>
  </si>
  <si>
    <t>14809</t>
  </si>
  <si>
    <t>Avoca</t>
  </si>
  <si>
    <t>14810</t>
  </si>
  <si>
    <t>14812</t>
  </si>
  <si>
    <t>Beaver Dams</t>
  </si>
  <si>
    <t>14813</t>
  </si>
  <si>
    <t>14814</t>
  </si>
  <si>
    <t>Big Flats</t>
  </si>
  <si>
    <t>Chemung</t>
  </si>
  <si>
    <t>14815</t>
  </si>
  <si>
    <t>14816</t>
  </si>
  <si>
    <t>Breesport</t>
  </si>
  <si>
    <t>14817</t>
  </si>
  <si>
    <t>Brooktondale</t>
  </si>
  <si>
    <t>14818</t>
  </si>
  <si>
    <t>Burdett</t>
  </si>
  <si>
    <t>14819</t>
  </si>
  <si>
    <t>Cameron</t>
  </si>
  <si>
    <t>14820</t>
  </si>
  <si>
    <t>Cameron Mills</t>
  </si>
  <si>
    <t>14821</t>
  </si>
  <si>
    <t>Campbell</t>
  </si>
  <si>
    <t>14822</t>
  </si>
  <si>
    <t>Canaseraga</t>
  </si>
  <si>
    <t>14823</t>
  </si>
  <si>
    <t>Canisteo</t>
  </si>
  <si>
    <t>14824</t>
  </si>
  <si>
    <t>Cayuta</t>
  </si>
  <si>
    <t>14825</t>
  </si>
  <si>
    <t>14826</t>
  </si>
  <si>
    <t>Cohocton</t>
  </si>
  <si>
    <t>14827</t>
  </si>
  <si>
    <t>Coopers Plains</t>
  </si>
  <si>
    <t>14830</t>
  </si>
  <si>
    <t>Corning</t>
  </si>
  <si>
    <t>14831</t>
  </si>
  <si>
    <t>14836</t>
  </si>
  <si>
    <t>Dalton</t>
  </si>
  <si>
    <t>14837</t>
  </si>
  <si>
    <t>Dundee</t>
  </si>
  <si>
    <t>14838</t>
  </si>
  <si>
    <t>Erin</t>
  </si>
  <si>
    <t>14839</t>
  </si>
  <si>
    <t>14840</t>
  </si>
  <si>
    <t>Hammondsport</t>
  </si>
  <si>
    <t>14841</t>
  </si>
  <si>
    <t>Hector</t>
  </si>
  <si>
    <t>14842</t>
  </si>
  <si>
    <t>Himrod</t>
  </si>
  <si>
    <t>14843</t>
  </si>
  <si>
    <t>Hornell</t>
  </si>
  <si>
    <t>14845</t>
  </si>
  <si>
    <t>Horseheads</t>
  </si>
  <si>
    <t>14846</t>
  </si>
  <si>
    <t>Hunt</t>
  </si>
  <si>
    <t>14847</t>
  </si>
  <si>
    <t>Interlaken</t>
  </si>
  <si>
    <t>14850</t>
  </si>
  <si>
    <t>Ithaca</t>
  </si>
  <si>
    <t>14851</t>
  </si>
  <si>
    <t>14852</t>
  </si>
  <si>
    <t>14853</t>
  </si>
  <si>
    <t>14854</t>
  </si>
  <si>
    <t>14855</t>
  </si>
  <si>
    <t>Jasper</t>
  </si>
  <si>
    <t>14856</t>
  </si>
  <si>
    <t>Kanona</t>
  </si>
  <si>
    <t>14857</t>
  </si>
  <si>
    <t>Lakemont</t>
  </si>
  <si>
    <t>14858</t>
  </si>
  <si>
    <t>Lindley</t>
  </si>
  <si>
    <t>14859</t>
  </si>
  <si>
    <t>Lockwood</t>
  </si>
  <si>
    <t>14860</t>
  </si>
  <si>
    <t>Lodi</t>
  </si>
  <si>
    <t>14861</t>
  </si>
  <si>
    <t>Lowman</t>
  </si>
  <si>
    <t>14863</t>
  </si>
  <si>
    <t>Mecklenburg</t>
  </si>
  <si>
    <t>14864</t>
  </si>
  <si>
    <t>Millport</t>
  </si>
  <si>
    <t>14865</t>
  </si>
  <si>
    <t>Montour Falls</t>
  </si>
  <si>
    <t>14867</t>
  </si>
  <si>
    <t>14869</t>
  </si>
  <si>
    <t>Odessa</t>
  </si>
  <si>
    <t>14870</t>
  </si>
  <si>
    <t>Painted Post</t>
  </si>
  <si>
    <t>14871</t>
  </si>
  <si>
    <t>Pine City</t>
  </si>
  <si>
    <t>14872</t>
  </si>
  <si>
    <t>Pine Valley</t>
  </si>
  <si>
    <t>14873</t>
  </si>
  <si>
    <t>Prattsburgh</t>
  </si>
  <si>
    <t>14874</t>
  </si>
  <si>
    <t>Pulteney</t>
  </si>
  <si>
    <t>14876</t>
  </si>
  <si>
    <t>Reading Center</t>
  </si>
  <si>
    <t>14877</t>
  </si>
  <si>
    <t>Rexville</t>
  </si>
  <si>
    <t>14878</t>
  </si>
  <si>
    <t>Rock Stream</t>
  </si>
  <si>
    <t>14879</t>
  </si>
  <si>
    <t>Savona</t>
  </si>
  <si>
    <t>14880</t>
  </si>
  <si>
    <t>Scio</t>
  </si>
  <si>
    <t>14881</t>
  </si>
  <si>
    <t>Slaterville Springs</t>
  </si>
  <si>
    <t>14882</t>
  </si>
  <si>
    <t>Lansing</t>
  </si>
  <si>
    <t>14883</t>
  </si>
  <si>
    <t>Spencer</t>
  </si>
  <si>
    <t>14884</t>
  </si>
  <si>
    <t>Swain</t>
  </si>
  <si>
    <t>14885</t>
  </si>
  <si>
    <t>Troupsburg</t>
  </si>
  <si>
    <t>14886</t>
  </si>
  <si>
    <t>Trumansburg</t>
  </si>
  <si>
    <t>14887</t>
  </si>
  <si>
    <t>Tyrone</t>
  </si>
  <si>
    <t>14889</t>
  </si>
  <si>
    <t>Van Etten</t>
  </si>
  <si>
    <t>14891</t>
  </si>
  <si>
    <t>Watkins Glen</t>
  </si>
  <si>
    <t>14892</t>
  </si>
  <si>
    <t>Waverly</t>
  </si>
  <si>
    <t>14893</t>
  </si>
  <si>
    <t>14894</t>
  </si>
  <si>
    <t>Wellsburg</t>
  </si>
  <si>
    <t>14895</t>
  </si>
  <si>
    <t>Wellsville</t>
  </si>
  <si>
    <t>14897</t>
  </si>
  <si>
    <t>Whitesville</t>
  </si>
  <si>
    <t>14898</t>
  </si>
  <si>
    <t>Woodhull</t>
  </si>
  <si>
    <t>14901</t>
  </si>
  <si>
    <t>Elmira</t>
  </si>
  <si>
    <t>14902</t>
  </si>
  <si>
    <t>14903</t>
  </si>
  <si>
    <t>14904</t>
  </si>
  <si>
    <t>14905</t>
  </si>
  <si>
    <t>14925</t>
  </si>
  <si>
    <t>32003</t>
  </si>
  <si>
    <t>Orange Park</t>
  </si>
  <si>
    <t>32004</t>
  </si>
  <si>
    <t>Ponte Vedra Beach</t>
  </si>
  <si>
    <t>Saint Johns</t>
  </si>
  <si>
    <t>32006</t>
  </si>
  <si>
    <t>Fleming Island</t>
  </si>
  <si>
    <t>32007</t>
  </si>
  <si>
    <t>Bostwick</t>
  </si>
  <si>
    <t>32008</t>
  </si>
  <si>
    <t>Branford</t>
  </si>
  <si>
    <t>Suwannee</t>
  </si>
  <si>
    <t>32009</t>
  </si>
  <si>
    <t>Bryceville</t>
  </si>
  <si>
    <t>32011</t>
  </si>
  <si>
    <t>Callahan</t>
  </si>
  <si>
    <t>32013</t>
  </si>
  <si>
    <t>Day</t>
  </si>
  <si>
    <t>Lafayette</t>
  </si>
  <si>
    <t>32024</t>
  </si>
  <si>
    <t>Lake City</t>
  </si>
  <si>
    <t>32025</t>
  </si>
  <si>
    <t>32026</t>
  </si>
  <si>
    <t>Raiford</t>
  </si>
  <si>
    <t>32030</t>
  </si>
  <si>
    <t>Doctors Inlet</t>
  </si>
  <si>
    <t>32033</t>
  </si>
  <si>
    <t>Elkton</t>
  </si>
  <si>
    <t>32034</t>
  </si>
  <si>
    <t>Fernandina Beach</t>
  </si>
  <si>
    <t>32035</t>
  </si>
  <si>
    <t>32038</t>
  </si>
  <si>
    <t>Fort White</t>
  </si>
  <si>
    <t>32040</t>
  </si>
  <si>
    <t>Glen Saint Mary</t>
  </si>
  <si>
    <t>Baker</t>
  </si>
  <si>
    <t>32041</t>
  </si>
  <si>
    <t>Yulee</t>
  </si>
  <si>
    <t>32042</t>
  </si>
  <si>
    <t>Graham</t>
  </si>
  <si>
    <t>32043</t>
  </si>
  <si>
    <t>Green Cove Springs</t>
  </si>
  <si>
    <t>32044</t>
  </si>
  <si>
    <t>32046</t>
  </si>
  <si>
    <t>Hilliard</t>
  </si>
  <si>
    <t>32050</t>
  </si>
  <si>
    <t>Middleburg</t>
  </si>
  <si>
    <t>32052</t>
  </si>
  <si>
    <t>32053</t>
  </si>
  <si>
    <t>Jennings</t>
  </si>
  <si>
    <t>32054</t>
  </si>
  <si>
    <t>Lake Butler</t>
  </si>
  <si>
    <t>32055</t>
  </si>
  <si>
    <t>32056</t>
  </si>
  <si>
    <t>32058</t>
  </si>
  <si>
    <t>Lawtey</t>
  </si>
  <si>
    <t>32059</t>
  </si>
  <si>
    <t>32060</t>
  </si>
  <si>
    <t>Live Oak</t>
  </si>
  <si>
    <t>32061</t>
  </si>
  <si>
    <t>Lulu</t>
  </si>
  <si>
    <t>32062</t>
  </si>
  <si>
    <t>Mc Alpin</t>
  </si>
  <si>
    <t>32063</t>
  </si>
  <si>
    <t>Macclenny</t>
  </si>
  <si>
    <t>32064</t>
  </si>
  <si>
    <t>32065</t>
  </si>
  <si>
    <t>32066</t>
  </si>
  <si>
    <t>Mayo</t>
  </si>
  <si>
    <t>32067</t>
  </si>
  <si>
    <t>32068</t>
  </si>
  <si>
    <t>32071</t>
  </si>
  <si>
    <t>O Brien</t>
  </si>
  <si>
    <t>32072</t>
  </si>
  <si>
    <t>Olustee</t>
  </si>
  <si>
    <t>32073</t>
  </si>
  <si>
    <t>32079</t>
  </si>
  <si>
    <t>Penney Farms</t>
  </si>
  <si>
    <t>32080</t>
  </si>
  <si>
    <t>Saint Augustine</t>
  </si>
  <si>
    <t>32081</t>
  </si>
  <si>
    <t>Ponte Vedra</t>
  </si>
  <si>
    <t>32082</t>
  </si>
  <si>
    <t>32083</t>
  </si>
  <si>
    <t>32084</t>
  </si>
  <si>
    <t>32085</t>
  </si>
  <si>
    <t>32086</t>
  </si>
  <si>
    <t>32087</t>
  </si>
  <si>
    <t>Sanderson</t>
  </si>
  <si>
    <t>32091</t>
  </si>
  <si>
    <t>Starke</t>
  </si>
  <si>
    <t>32092</t>
  </si>
  <si>
    <t>32094</t>
  </si>
  <si>
    <t>Wellborn</t>
  </si>
  <si>
    <t>32095</t>
  </si>
  <si>
    <t>32096</t>
  </si>
  <si>
    <t>White Springs</t>
  </si>
  <si>
    <t>32097</t>
  </si>
  <si>
    <t>32099</t>
  </si>
  <si>
    <t>Duval</t>
  </si>
  <si>
    <t>32102</t>
  </si>
  <si>
    <t>Astor</t>
  </si>
  <si>
    <t>Lake</t>
  </si>
  <si>
    <t>32105</t>
  </si>
  <si>
    <t>Barberville</t>
  </si>
  <si>
    <t>Volusia</t>
  </si>
  <si>
    <t>32110</t>
  </si>
  <si>
    <t>Bunnell</t>
  </si>
  <si>
    <t>Flagler</t>
  </si>
  <si>
    <t>32111</t>
  </si>
  <si>
    <t>Candler</t>
  </si>
  <si>
    <t>32112</t>
  </si>
  <si>
    <t>Crescent City</t>
  </si>
  <si>
    <t>32113</t>
  </si>
  <si>
    <t>Citra</t>
  </si>
  <si>
    <t>32114</t>
  </si>
  <si>
    <t>Daytona Beach</t>
  </si>
  <si>
    <t>32115</t>
  </si>
  <si>
    <t>32116</t>
  </si>
  <si>
    <t>32117</t>
  </si>
  <si>
    <t>32118</t>
  </si>
  <si>
    <t>32119</t>
  </si>
  <si>
    <t>32120</t>
  </si>
  <si>
    <t>32121</t>
  </si>
  <si>
    <t>32122</t>
  </si>
  <si>
    <t>32123</t>
  </si>
  <si>
    <t>Port Orange</t>
  </si>
  <si>
    <t>32124</t>
  </si>
  <si>
    <t>32125</t>
  </si>
  <si>
    <t>32126</t>
  </si>
  <si>
    <t>32127</t>
  </si>
  <si>
    <t>32128</t>
  </si>
  <si>
    <t>32129</t>
  </si>
  <si>
    <t>32130</t>
  </si>
  <si>
    <t>De Leon Springs</t>
  </si>
  <si>
    <t>32131</t>
  </si>
  <si>
    <t>East Palatka</t>
  </si>
  <si>
    <t>32132</t>
  </si>
  <si>
    <t>Edgewater</t>
  </si>
  <si>
    <t>32133</t>
  </si>
  <si>
    <t>Eastlake Weir</t>
  </si>
  <si>
    <t>32134</t>
  </si>
  <si>
    <t>Fort Mc Coy</t>
  </si>
  <si>
    <t>32135</t>
  </si>
  <si>
    <t>Palm Coast</t>
  </si>
  <si>
    <t>32136</t>
  </si>
  <si>
    <t>Flagler Beach</t>
  </si>
  <si>
    <t>32137</t>
  </si>
  <si>
    <t>32138</t>
  </si>
  <si>
    <t>Grandin</t>
  </si>
  <si>
    <t>32139</t>
  </si>
  <si>
    <t>32140</t>
  </si>
  <si>
    <t>Florahome</t>
  </si>
  <si>
    <t>32141</t>
  </si>
  <si>
    <t>32142</t>
  </si>
  <si>
    <t>32145</t>
  </si>
  <si>
    <t>32147</t>
  </si>
  <si>
    <t>Hollister</t>
  </si>
  <si>
    <t>32148</t>
  </si>
  <si>
    <t>Interlachen</t>
  </si>
  <si>
    <t>32149</t>
  </si>
  <si>
    <t>Edgar</t>
  </si>
  <si>
    <t>32157</t>
  </si>
  <si>
    <t>Lake Como</t>
  </si>
  <si>
    <t>32158</t>
  </si>
  <si>
    <t>Lady Lake</t>
  </si>
  <si>
    <t>32159</t>
  </si>
  <si>
    <t>32160</t>
  </si>
  <si>
    <t>Lake Geneva</t>
  </si>
  <si>
    <t>32162</t>
  </si>
  <si>
    <t>Sumter</t>
  </si>
  <si>
    <t>32164</t>
  </si>
  <si>
    <t>32168</t>
  </si>
  <si>
    <t>New Smyrna Beach</t>
  </si>
  <si>
    <t>32169</t>
  </si>
  <si>
    <t>32170</t>
  </si>
  <si>
    <t>32173</t>
  </si>
  <si>
    <t>Ormond Beach</t>
  </si>
  <si>
    <t>32174</t>
  </si>
  <si>
    <t>32175</t>
  </si>
  <si>
    <t>32176</t>
  </si>
  <si>
    <t>32177</t>
  </si>
  <si>
    <t>Palatka</t>
  </si>
  <si>
    <t>32178</t>
  </si>
  <si>
    <t>32179</t>
  </si>
  <si>
    <t>Ocklawaha</t>
  </si>
  <si>
    <t>32180</t>
  </si>
  <si>
    <t>Pierson</t>
  </si>
  <si>
    <t>32181</t>
  </si>
  <si>
    <t>Pomona Park</t>
  </si>
  <si>
    <t>32182</t>
  </si>
  <si>
    <t>Orange Springs</t>
  </si>
  <si>
    <t>32183</t>
  </si>
  <si>
    <t>32185</t>
  </si>
  <si>
    <t>Putnam Hall</t>
  </si>
  <si>
    <t>32187</t>
  </si>
  <si>
    <t>San Mateo</t>
  </si>
  <si>
    <t>32189</t>
  </si>
  <si>
    <t>Satsuma</t>
  </si>
  <si>
    <t>32190</t>
  </si>
  <si>
    <t>Seville</t>
  </si>
  <si>
    <t>32192</t>
  </si>
  <si>
    <t>Sparr</t>
  </si>
  <si>
    <t>32193</t>
  </si>
  <si>
    <t>Welaka</t>
  </si>
  <si>
    <t>32195</t>
  </si>
  <si>
    <t>Weirsdale</t>
  </si>
  <si>
    <t>32198</t>
  </si>
  <si>
    <t>32201</t>
  </si>
  <si>
    <t>32202</t>
  </si>
  <si>
    <t>32203</t>
  </si>
  <si>
    <t>32204</t>
  </si>
  <si>
    <t>32205</t>
  </si>
  <si>
    <t>32206</t>
  </si>
  <si>
    <t>32207</t>
  </si>
  <si>
    <t>32208</t>
  </si>
  <si>
    <t>32209</t>
  </si>
  <si>
    <t>32210</t>
  </si>
  <si>
    <t>32211</t>
  </si>
  <si>
    <t>32212</t>
  </si>
  <si>
    <t>32214</t>
  </si>
  <si>
    <t>32215</t>
  </si>
  <si>
    <t>32216</t>
  </si>
  <si>
    <t>32217</t>
  </si>
  <si>
    <t>32218</t>
  </si>
  <si>
    <t>32219</t>
  </si>
  <si>
    <t>32220</t>
  </si>
  <si>
    <t>32221</t>
  </si>
  <si>
    <t>32222</t>
  </si>
  <si>
    <t>32223</t>
  </si>
  <si>
    <t>32224</t>
  </si>
  <si>
    <t>32225</t>
  </si>
  <si>
    <t>32226</t>
  </si>
  <si>
    <t>32227</t>
  </si>
  <si>
    <t>32228</t>
  </si>
  <si>
    <t>32229</t>
  </si>
  <si>
    <t>32230</t>
  </si>
  <si>
    <t>32231</t>
  </si>
  <si>
    <t>32232</t>
  </si>
  <si>
    <t>32233</t>
  </si>
  <si>
    <t>32234</t>
  </si>
  <si>
    <t>32235</t>
  </si>
  <si>
    <t>32236</t>
  </si>
  <si>
    <t>32237</t>
  </si>
  <si>
    <t>32239</t>
  </si>
  <si>
    <t>32240</t>
  </si>
  <si>
    <t>Jacksonville Beach</t>
  </si>
  <si>
    <t>32241</t>
  </si>
  <si>
    <t>32244</t>
  </si>
  <si>
    <t>32245</t>
  </si>
  <si>
    <t>32246</t>
  </si>
  <si>
    <t>32247</t>
  </si>
  <si>
    <t>32250</t>
  </si>
  <si>
    <t>32254</t>
  </si>
  <si>
    <t>32255</t>
  </si>
  <si>
    <t>32256</t>
  </si>
  <si>
    <t>32257</t>
  </si>
  <si>
    <t>32258</t>
  </si>
  <si>
    <t>32259</t>
  </si>
  <si>
    <t>32260</t>
  </si>
  <si>
    <t>32266</t>
  </si>
  <si>
    <t>Neptune Beach</t>
  </si>
  <si>
    <t>32267</t>
  </si>
  <si>
    <t>32277</t>
  </si>
  <si>
    <t>32290</t>
  </si>
  <si>
    <t>32301</t>
  </si>
  <si>
    <t>Tallahassee</t>
  </si>
  <si>
    <t>32302</t>
  </si>
  <si>
    <t>32303</t>
  </si>
  <si>
    <t>32304</t>
  </si>
  <si>
    <t>32305</t>
  </si>
  <si>
    <t>32306</t>
  </si>
  <si>
    <t>32307</t>
  </si>
  <si>
    <t>32308</t>
  </si>
  <si>
    <t>32309</t>
  </si>
  <si>
    <t>32310</t>
  </si>
  <si>
    <t>32311</t>
  </si>
  <si>
    <t>32312</t>
  </si>
  <si>
    <t>32313</t>
  </si>
  <si>
    <t>32314</t>
  </si>
  <si>
    <t>32315</t>
  </si>
  <si>
    <t>32316</t>
  </si>
  <si>
    <t>32317</t>
  </si>
  <si>
    <t>32318</t>
  </si>
  <si>
    <t>32320</t>
  </si>
  <si>
    <t>Apalachicola</t>
  </si>
  <si>
    <t>32321</t>
  </si>
  <si>
    <t>32322</t>
  </si>
  <si>
    <t>Carrabelle</t>
  </si>
  <si>
    <t>32323</t>
  </si>
  <si>
    <t>Lanark Village</t>
  </si>
  <si>
    <t>32324</t>
  </si>
  <si>
    <t>Chattahoochee</t>
  </si>
  <si>
    <t>Gadsden</t>
  </si>
  <si>
    <t>32326</t>
  </si>
  <si>
    <t>Crawfordville</t>
  </si>
  <si>
    <t>Wakulla</t>
  </si>
  <si>
    <t>32327</t>
  </si>
  <si>
    <t>32328</t>
  </si>
  <si>
    <t>Eastpoint</t>
  </si>
  <si>
    <t>32329</t>
  </si>
  <si>
    <t>32330</t>
  </si>
  <si>
    <t>32331</t>
  </si>
  <si>
    <t>32332</t>
  </si>
  <si>
    <t>Gretna</t>
  </si>
  <si>
    <t>32333</t>
  </si>
  <si>
    <t>Havana</t>
  </si>
  <si>
    <t>32334</t>
  </si>
  <si>
    <t>Hosford</t>
  </si>
  <si>
    <t>32335</t>
  </si>
  <si>
    <t>Sumatra</t>
  </si>
  <si>
    <t>32336</t>
  </si>
  <si>
    <t>Lamont</t>
  </si>
  <si>
    <t>32337</t>
  </si>
  <si>
    <t>Lloyd</t>
  </si>
  <si>
    <t>32340</t>
  </si>
  <si>
    <t>32341</t>
  </si>
  <si>
    <t>32343</t>
  </si>
  <si>
    <t>Midway</t>
  </si>
  <si>
    <t>32344</t>
  </si>
  <si>
    <t>32345</t>
  </si>
  <si>
    <t>32346</t>
  </si>
  <si>
    <t>Panacea</t>
  </si>
  <si>
    <t>32347</t>
  </si>
  <si>
    <t>Taylor</t>
  </si>
  <si>
    <t>32348</t>
  </si>
  <si>
    <t>32350</t>
  </si>
  <si>
    <t>Pinetta</t>
  </si>
  <si>
    <t>32351</t>
  </si>
  <si>
    <t>Quincy</t>
  </si>
  <si>
    <t>32352</t>
  </si>
  <si>
    <t>32353</t>
  </si>
  <si>
    <t>32355</t>
  </si>
  <si>
    <t>Saint Marks</t>
  </si>
  <si>
    <t>32356</t>
  </si>
  <si>
    <t>32357</t>
  </si>
  <si>
    <t>Shady Grove</t>
  </si>
  <si>
    <t>32358</t>
  </si>
  <si>
    <t>Sopchoppy</t>
  </si>
  <si>
    <t>32359</t>
  </si>
  <si>
    <t>Steinhatchee</t>
  </si>
  <si>
    <t>32360</t>
  </si>
  <si>
    <t>Telogia</t>
  </si>
  <si>
    <t>32361</t>
  </si>
  <si>
    <t>Wacissa</t>
  </si>
  <si>
    <t>32362</t>
  </si>
  <si>
    <t>Woodville</t>
  </si>
  <si>
    <t>32395</t>
  </si>
  <si>
    <t>32399</t>
  </si>
  <si>
    <t>32401</t>
  </si>
  <si>
    <t>Panama City</t>
  </si>
  <si>
    <t>Bay</t>
  </si>
  <si>
    <t>32402</t>
  </si>
  <si>
    <t>32403</t>
  </si>
  <si>
    <t>32404</t>
  </si>
  <si>
    <t>32405</t>
  </si>
  <si>
    <t>32406</t>
  </si>
  <si>
    <t>32407</t>
  </si>
  <si>
    <t>Panama City Beach</t>
  </si>
  <si>
    <t>32408</t>
  </si>
  <si>
    <t>32409</t>
  </si>
  <si>
    <t>32410</t>
  </si>
  <si>
    <t>Mexico Beach</t>
  </si>
  <si>
    <t>32411</t>
  </si>
  <si>
    <t>32412</t>
  </si>
  <si>
    <t>32413</t>
  </si>
  <si>
    <t>32417</t>
  </si>
  <si>
    <t>32420</t>
  </si>
  <si>
    <t>Alford</t>
  </si>
  <si>
    <t>32421</t>
  </si>
  <si>
    <t>Altha</t>
  </si>
  <si>
    <t>Calhoun</t>
  </si>
  <si>
    <t>32422</t>
  </si>
  <si>
    <t>32423</t>
  </si>
  <si>
    <t>Bascom</t>
  </si>
  <si>
    <t>32424</t>
  </si>
  <si>
    <t>Blountstown</t>
  </si>
  <si>
    <t>32425</t>
  </si>
  <si>
    <t>Bonifay</t>
  </si>
  <si>
    <t>32426</t>
  </si>
  <si>
    <t>Campbellton</t>
  </si>
  <si>
    <t>32427</t>
  </si>
  <si>
    <t>Caryville</t>
  </si>
  <si>
    <t>32428</t>
  </si>
  <si>
    <t>Chipley</t>
  </si>
  <si>
    <t>32430</t>
  </si>
  <si>
    <t>32431</t>
  </si>
  <si>
    <t>Cottondale</t>
  </si>
  <si>
    <t>32432</t>
  </si>
  <si>
    <t>Cypress</t>
  </si>
  <si>
    <t>32433</t>
  </si>
  <si>
    <t>Defuniak Springs</t>
  </si>
  <si>
    <t>32434</t>
  </si>
  <si>
    <t>Mossy Head</t>
  </si>
  <si>
    <t>32435</t>
  </si>
  <si>
    <t>32437</t>
  </si>
  <si>
    <t>Ebro</t>
  </si>
  <si>
    <t>32438</t>
  </si>
  <si>
    <t>Fountain</t>
  </si>
  <si>
    <t>32439</t>
  </si>
  <si>
    <t>32440</t>
  </si>
  <si>
    <t>Graceville</t>
  </si>
  <si>
    <t>32442</t>
  </si>
  <si>
    <t>Grand Ridge</t>
  </si>
  <si>
    <t>32443</t>
  </si>
  <si>
    <t>32444</t>
  </si>
  <si>
    <t>Lynn Haven</t>
  </si>
  <si>
    <t>32445</t>
  </si>
  <si>
    <t>32446</t>
  </si>
  <si>
    <t>Marianna</t>
  </si>
  <si>
    <t>32447</t>
  </si>
  <si>
    <t>32448</t>
  </si>
  <si>
    <t>32449</t>
  </si>
  <si>
    <t>Wewahitchka</t>
  </si>
  <si>
    <t>32452</t>
  </si>
  <si>
    <t>Noma</t>
  </si>
  <si>
    <t>32454</t>
  </si>
  <si>
    <t>Point Washington</t>
  </si>
  <si>
    <t>32455</t>
  </si>
  <si>
    <t>Ponce De Leon</t>
  </si>
  <si>
    <t>32456</t>
  </si>
  <si>
    <t>Port Saint Joe</t>
  </si>
  <si>
    <t>Gulf</t>
  </si>
  <si>
    <t>32457</t>
  </si>
  <si>
    <t>32459</t>
  </si>
  <si>
    <t>Santa Rosa Beach</t>
  </si>
  <si>
    <t>32460</t>
  </si>
  <si>
    <t>Sneads</t>
  </si>
  <si>
    <t>32461</t>
  </si>
  <si>
    <t>Rosemary Beach</t>
  </si>
  <si>
    <t>32462</t>
  </si>
  <si>
    <t>32463</t>
  </si>
  <si>
    <t>Wausau</t>
  </si>
  <si>
    <t>32464</t>
  </si>
  <si>
    <t>Westville</t>
  </si>
  <si>
    <t>32465</t>
  </si>
  <si>
    <t>32466</t>
  </si>
  <si>
    <t>32501</t>
  </si>
  <si>
    <t>Pensacola</t>
  </si>
  <si>
    <t>Escambia</t>
  </si>
  <si>
    <t>32502</t>
  </si>
  <si>
    <t>32503</t>
  </si>
  <si>
    <t>32504</t>
  </si>
  <si>
    <t>32505</t>
  </si>
  <si>
    <t>32506</t>
  </si>
  <si>
    <t>32507</t>
  </si>
  <si>
    <t>32508</t>
  </si>
  <si>
    <t>32509</t>
  </si>
  <si>
    <t>32511</t>
  </si>
  <si>
    <t>32512</t>
  </si>
  <si>
    <t>32513</t>
  </si>
  <si>
    <t>32514</t>
  </si>
  <si>
    <t>32516</t>
  </si>
  <si>
    <t>32520</t>
  </si>
  <si>
    <t>32521</t>
  </si>
  <si>
    <t>32522</t>
  </si>
  <si>
    <t>32523</t>
  </si>
  <si>
    <t>32524</t>
  </si>
  <si>
    <t>32526</t>
  </si>
  <si>
    <t>32530</t>
  </si>
  <si>
    <t>Bagdad</t>
  </si>
  <si>
    <t>Santa Rosa</t>
  </si>
  <si>
    <t>32531</t>
  </si>
  <si>
    <t>Okaloosa</t>
  </si>
  <si>
    <t>32533</t>
  </si>
  <si>
    <t>Cantonment</t>
  </si>
  <si>
    <t>32534</t>
  </si>
  <si>
    <t>32535</t>
  </si>
  <si>
    <t>Century</t>
  </si>
  <si>
    <t>32536</t>
  </si>
  <si>
    <t>Crestview</t>
  </si>
  <si>
    <t>32537</t>
  </si>
  <si>
    <t>Milligan</t>
  </si>
  <si>
    <t>32538</t>
  </si>
  <si>
    <t>Paxton</t>
  </si>
  <si>
    <t>32539</t>
  </si>
  <si>
    <t>32540</t>
  </si>
  <si>
    <t>Destin</t>
  </si>
  <si>
    <t>32541</t>
  </si>
  <si>
    <t>32542</t>
  </si>
  <si>
    <t>Eglin Afb</t>
  </si>
  <si>
    <t>32544</t>
  </si>
  <si>
    <t>Hurlburt Field</t>
  </si>
  <si>
    <t>32547</t>
  </si>
  <si>
    <t>Fort Walton Beach</t>
  </si>
  <si>
    <t>32548</t>
  </si>
  <si>
    <t>32549</t>
  </si>
  <si>
    <t>32550</t>
  </si>
  <si>
    <t>Miramar Beach</t>
  </si>
  <si>
    <t>32559</t>
  </si>
  <si>
    <t>32560</t>
  </si>
  <si>
    <t>Gonzalez</t>
  </si>
  <si>
    <t>32561</t>
  </si>
  <si>
    <t>Gulf Breeze</t>
  </si>
  <si>
    <t>32562</t>
  </si>
  <si>
    <t>32563</t>
  </si>
  <si>
    <t>32564</t>
  </si>
  <si>
    <t>Holt</t>
  </si>
  <si>
    <t>32565</t>
  </si>
  <si>
    <t>32566</t>
  </si>
  <si>
    <t>Navarre</t>
  </si>
  <si>
    <t>32567</t>
  </si>
  <si>
    <t>Laurel Hill</t>
  </si>
  <si>
    <t>32568</t>
  </si>
  <si>
    <t>Mc David</t>
  </si>
  <si>
    <t>32569</t>
  </si>
  <si>
    <t>Mary Esther</t>
  </si>
  <si>
    <t>32570</t>
  </si>
  <si>
    <t>32571</t>
  </si>
  <si>
    <t>32572</t>
  </si>
  <si>
    <t>32577</t>
  </si>
  <si>
    <t>Molino</t>
  </si>
  <si>
    <t>32578</t>
  </si>
  <si>
    <t>Niceville</t>
  </si>
  <si>
    <t>32579</t>
  </si>
  <si>
    <t>Shalimar</t>
  </si>
  <si>
    <t>32580</t>
  </si>
  <si>
    <t>Valparaiso</t>
  </si>
  <si>
    <t>32583</t>
  </si>
  <si>
    <t>32588</t>
  </si>
  <si>
    <t>32590</t>
  </si>
  <si>
    <t>32591</t>
  </si>
  <si>
    <t>32592</t>
  </si>
  <si>
    <t>32601</t>
  </si>
  <si>
    <t>Alachua</t>
  </si>
  <si>
    <t>32602</t>
  </si>
  <si>
    <t>32603</t>
  </si>
  <si>
    <t>32604</t>
  </si>
  <si>
    <t>32605</t>
  </si>
  <si>
    <t>32606</t>
  </si>
  <si>
    <t>32607</t>
  </si>
  <si>
    <t>32608</t>
  </si>
  <si>
    <t>32609</t>
  </si>
  <si>
    <t>32610</t>
  </si>
  <si>
    <t>32611</t>
  </si>
  <si>
    <t>32612</t>
  </si>
  <si>
    <t>32613</t>
  </si>
  <si>
    <t>32614</t>
  </si>
  <si>
    <t>32615</t>
  </si>
  <si>
    <t>32616</t>
  </si>
  <si>
    <t>32617</t>
  </si>
  <si>
    <t>Anthony</t>
  </si>
  <si>
    <t>32618</t>
  </si>
  <si>
    <t>Archer</t>
  </si>
  <si>
    <t>32619</t>
  </si>
  <si>
    <t>Bell</t>
  </si>
  <si>
    <t>Gilchrist</t>
  </si>
  <si>
    <t>32621</t>
  </si>
  <si>
    <t>Bronson</t>
  </si>
  <si>
    <t>Levy</t>
  </si>
  <si>
    <t>32622</t>
  </si>
  <si>
    <t>Brooker</t>
  </si>
  <si>
    <t>32625</t>
  </si>
  <si>
    <t>Cedar Key</t>
  </si>
  <si>
    <t>32626</t>
  </si>
  <si>
    <t>Chiefland</t>
  </si>
  <si>
    <t>32627</t>
  </si>
  <si>
    <t>32628</t>
  </si>
  <si>
    <t>Cross City</t>
  </si>
  <si>
    <t>Dixie</t>
  </si>
  <si>
    <t>32631</t>
  </si>
  <si>
    <t>Earleton</t>
  </si>
  <si>
    <t>32633</t>
  </si>
  <si>
    <t>Evinston</t>
  </si>
  <si>
    <t>32634</t>
  </si>
  <si>
    <t>32635</t>
  </si>
  <si>
    <t>32639</t>
  </si>
  <si>
    <t>Gulf Hammock</t>
  </si>
  <si>
    <t>32640</t>
  </si>
  <si>
    <t>32641</t>
  </si>
  <si>
    <t>32643</t>
  </si>
  <si>
    <t>High Springs</t>
  </si>
  <si>
    <t>32644</t>
  </si>
  <si>
    <t>32648</t>
  </si>
  <si>
    <t>Horseshoe Beach</t>
  </si>
  <si>
    <t>32653</t>
  </si>
  <si>
    <t>32654</t>
  </si>
  <si>
    <t>Island Grove</t>
  </si>
  <si>
    <t>32655</t>
  </si>
  <si>
    <t>32656</t>
  </si>
  <si>
    <t>Keystone Heights</t>
  </si>
  <si>
    <t>32658</t>
  </si>
  <si>
    <t>La Crosse</t>
  </si>
  <si>
    <t>32662</t>
  </si>
  <si>
    <t>Lochloosa</t>
  </si>
  <si>
    <t>32663</t>
  </si>
  <si>
    <t>32664</t>
  </si>
  <si>
    <t>Mc Intosh</t>
  </si>
  <si>
    <t>32666</t>
  </si>
  <si>
    <t>32667</t>
  </si>
  <si>
    <t>Micanopy</t>
  </si>
  <si>
    <t>32668</t>
  </si>
  <si>
    <t>Morriston</t>
  </si>
  <si>
    <t>32669</t>
  </si>
  <si>
    <t>Newberry</t>
  </si>
  <si>
    <t>32680</t>
  </si>
  <si>
    <t>32681</t>
  </si>
  <si>
    <t>Orange Lake</t>
  </si>
  <si>
    <t>32683</t>
  </si>
  <si>
    <t>Otter Creek</t>
  </si>
  <si>
    <t>32686</t>
  </si>
  <si>
    <t>Reddick</t>
  </si>
  <si>
    <t>32692</t>
  </si>
  <si>
    <t>32693</t>
  </si>
  <si>
    <t>Trenton</t>
  </si>
  <si>
    <t>32694</t>
  </si>
  <si>
    <t>32696</t>
  </si>
  <si>
    <t>32697</t>
  </si>
  <si>
    <t>Worthington Springs</t>
  </si>
  <si>
    <t>32701</t>
  </si>
  <si>
    <t>Altamonte Springs</t>
  </si>
  <si>
    <t>Seminole</t>
  </si>
  <si>
    <t>32702</t>
  </si>
  <si>
    <t>Altoona</t>
  </si>
  <si>
    <t>32703</t>
  </si>
  <si>
    <t>Apopka</t>
  </si>
  <si>
    <t>32704</t>
  </si>
  <si>
    <t>32706</t>
  </si>
  <si>
    <t>32707</t>
  </si>
  <si>
    <t>Casselberry</t>
  </si>
  <si>
    <t>32708</t>
  </si>
  <si>
    <t>Winter Springs</t>
  </si>
  <si>
    <t>32709</t>
  </si>
  <si>
    <t>Christmas</t>
  </si>
  <si>
    <t>32710</t>
  </si>
  <si>
    <t>Clarcona</t>
  </si>
  <si>
    <t>32712</t>
  </si>
  <si>
    <t>32713</t>
  </si>
  <si>
    <t>Debary</t>
  </si>
  <si>
    <t>32714</t>
  </si>
  <si>
    <t>32715</t>
  </si>
  <si>
    <t>32716</t>
  </si>
  <si>
    <t>32718</t>
  </si>
  <si>
    <t>32719</t>
  </si>
  <si>
    <t>32720</t>
  </si>
  <si>
    <t>Deland</t>
  </si>
  <si>
    <t>32721</t>
  </si>
  <si>
    <t>32722</t>
  </si>
  <si>
    <t>32723</t>
  </si>
  <si>
    <t>32724</t>
  </si>
  <si>
    <t>32725</t>
  </si>
  <si>
    <t>Deltona</t>
  </si>
  <si>
    <t>32726</t>
  </si>
  <si>
    <t>32727</t>
  </si>
  <si>
    <t>32728</t>
  </si>
  <si>
    <t>32730</t>
  </si>
  <si>
    <t>32732</t>
  </si>
  <si>
    <t>32733</t>
  </si>
  <si>
    <t>Goldenrod</t>
  </si>
  <si>
    <t>32735</t>
  </si>
  <si>
    <t>32736</t>
  </si>
  <si>
    <t>32738</t>
  </si>
  <si>
    <t>32739</t>
  </si>
  <si>
    <t>32744</t>
  </si>
  <si>
    <t>Lake Helen</t>
  </si>
  <si>
    <t>32745</t>
  </si>
  <si>
    <t>Mid Florida</t>
  </si>
  <si>
    <t>32746</t>
  </si>
  <si>
    <t>Lake Mary</t>
  </si>
  <si>
    <t>32747</t>
  </si>
  <si>
    <t>Lake Monroe</t>
  </si>
  <si>
    <t>32750</t>
  </si>
  <si>
    <t>Longwood</t>
  </si>
  <si>
    <t>32751</t>
  </si>
  <si>
    <t>Maitland</t>
  </si>
  <si>
    <t>32752</t>
  </si>
  <si>
    <t>32753</t>
  </si>
  <si>
    <t>32754</t>
  </si>
  <si>
    <t>Mims</t>
  </si>
  <si>
    <t>Brevard</t>
  </si>
  <si>
    <t>32756</t>
  </si>
  <si>
    <t>Mount Dora</t>
  </si>
  <si>
    <t>32757</t>
  </si>
  <si>
    <t>32759</t>
  </si>
  <si>
    <t>32762</t>
  </si>
  <si>
    <t>Oviedo</t>
  </si>
  <si>
    <t>32763</t>
  </si>
  <si>
    <t>Orange City</t>
  </si>
  <si>
    <t>32764</t>
  </si>
  <si>
    <t>Osteen</t>
  </si>
  <si>
    <t>32765</t>
  </si>
  <si>
    <t>32766</t>
  </si>
  <si>
    <t>32767</t>
  </si>
  <si>
    <t>Paisley</t>
  </si>
  <si>
    <t>32768</t>
  </si>
  <si>
    <t>32771</t>
  </si>
  <si>
    <t>32772</t>
  </si>
  <si>
    <t>32773</t>
  </si>
  <si>
    <t>32774</t>
  </si>
  <si>
    <t>32775</t>
  </si>
  <si>
    <t>Scottsmoor</t>
  </si>
  <si>
    <t>32776</t>
  </si>
  <si>
    <t>32777</t>
  </si>
  <si>
    <t>Tangerine</t>
  </si>
  <si>
    <t>32778</t>
  </si>
  <si>
    <t>Tavares</t>
  </si>
  <si>
    <t>32779</t>
  </si>
  <si>
    <t>32780</t>
  </si>
  <si>
    <t>Titusville</t>
  </si>
  <si>
    <t>32781</t>
  </si>
  <si>
    <t>32782</t>
  </si>
  <si>
    <t>32783</t>
  </si>
  <si>
    <t>32784</t>
  </si>
  <si>
    <t>Umatilla</t>
  </si>
  <si>
    <t>32789</t>
  </si>
  <si>
    <t>Winter Park</t>
  </si>
  <si>
    <t>32790</t>
  </si>
  <si>
    <t>32791</t>
  </si>
  <si>
    <t>32792</t>
  </si>
  <si>
    <t>32793</t>
  </si>
  <si>
    <t>32794</t>
  </si>
  <si>
    <t>32795</t>
  </si>
  <si>
    <t>32796</t>
  </si>
  <si>
    <t>32798</t>
  </si>
  <si>
    <t>Zellwood</t>
  </si>
  <si>
    <t>32799</t>
  </si>
  <si>
    <t>32801</t>
  </si>
  <si>
    <t>Orlando</t>
  </si>
  <si>
    <t>32802</t>
  </si>
  <si>
    <t>32803</t>
  </si>
  <si>
    <t>32804</t>
  </si>
  <si>
    <t>32805</t>
  </si>
  <si>
    <t>32806</t>
  </si>
  <si>
    <t>32807</t>
  </si>
  <si>
    <t>32808</t>
  </si>
  <si>
    <t>32809</t>
  </si>
  <si>
    <t>32810</t>
  </si>
  <si>
    <t>32811</t>
  </si>
  <si>
    <t>32812</t>
  </si>
  <si>
    <t>32814</t>
  </si>
  <si>
    <t>32815</t>
  </si>
  <si>
    <t>32816</t>
  </si>
  <si>
    <t>32817</t>
  </si>
  <si>
    <t>32818</t>
  </si>
  <si>
    <t>32819</t>
  </si>
  <si>
    <t>32820</t>
  </si>
  <si>
    <t>32821</t>
  </si>
  <si>
    <t>32822</t>
  </si>
  <si>
    <t>32824</t>
  </si>
  <si>
    <t>32825</t>
  </si>
  <si>
    <t>32826</t>
  </si>
  <si>
    <t>32827</t>
  </si>
  <si>
    <t>32828</t>
  </si>
  <si>
    <t>32829</t>
  </si>
  <si>
    <t>32830</t>
  </si>
  <si>
    <t>32831</t>
  </si>
  <si>
    <t>32832</t>
  </si>
  <si>
    <t>32833</t>
  </si>
  <si>
    <t>32834</t>
  </si>
  <si>
    <t>32835</t>
  </si>
  <si>
    <t>32836</t>
  </si>
  <si>
    <t>32837</t>
  </si>
  <si>
    <t>32839</t>
  </si>
  <si>
    <t>32853</t>
  </si>
  <si>
    <t>32854</t>
  </si>
  <si>
    <t>32855</t>
  </si>
  <si>
    <t>32856</t>
  </si>
  <si>
    <t>32857</t>
  </si>
  <si>
    <t>32858</t>
  </si>
  <si>
    <t>32859</t>
  </si>
  <si>
    <t>32860</t>
  </si>
  <si>
    <t>32861</t>
  </si>
  <si>
    <t>32862</t>
  </si>
  <si>
    <t>32867</t>
  </si>
  <si>
    <t>32868</t>
  </si>
  <si>
    <t>32869</t>
  </si>
  <si>
    <t>32872</t>
  </si>
  <si>
    <t>32877</t>
  </si>
  <si>
    <t>32878</t>
  </si>
  <si>
    <t>32885</t>
  </si>
  <si>
    <t>32886</t>
  </si>
  <si>
    <t>32887</t>
  </si>
  <si>
    <t>32890</t>
  </si>
  <si>
    <t>32891</t>
  </si>
  <si>
    <t>32893</t>
  </si>
  <si>
    <t>32896</t>
  </si>
  <si>
    <t>32897</t>
  </si>
  <si>
    <t>32898</t>
  </si>
  <si>
    <t>32899</t>
  </si>
  <si>
    <t>32901</t>
  </si>
  <si>
    <t>Melbourne</t>
  </si>
  <si>
    <t>32902</t>
  </si>
  <si>
    <t>32903</t>
  </si>
  <si>
    <t>Indialantic</t>
  </si>
  <si>
    <t>32904</t>
  </si>
  <si>
    <t>32905</t>
  </si>
  <si>
    <t>Palm Bay</t>
  </si>
  <si>
    <t>32906</t>
  </si>
  <si>
    <t>32907</t>
  </si>
  <si>
    <t>32908</t>
  </si>
  <si>
    <t>32909</t>
  </si>
  <si>
    <t>32910</t>
  </si>
  <si>
    <t>32911</t>
  </si>
  <si>
    <t>32912</t>
  </si>
  <si>
    <t>32919</t>
  </si>
  <si>
    <t>32920</t>
  </si>
  <si>
    <t>Cape Canaveral</t>
  </si>
  <si>
    <t>32922</t>
  </si>
  <si>
    <t>Cocoa</t>
  </si>
  <si>
    <t>32923</t>
  </si>
  <si>
    <t>32924</t>
  </si>
  <si>
    <t>32925</t>
  </si>
  <si>
    <t>Patrick Afb</t>
  </si>
  <si>
    <t>32926</t>
  </si>
  <si>
    <t>32927</t>
  </si>
  <si>
    <t>32931</t>
  </si>
  <si>
    <t>Cocoa Beach</t>
  </si>
  <si>
    <t>32932</t>
  </si>
  <si>
    <t>32934</t>
  </si>
  <si>
    <t>32935</t>
  </si>
  <si>
    <t>32936</t>
  </si>
  <si>
    <t>32937</t>
  </si>
  <si>
    <t>Satellite Beach</t>
  </si>
  <si>
    <t>32940</t>
  </si>
  <si>
    <t>32941</t>
  </si>
  <si>
    <t>32948</t>
  </si>
  <si>
    <t>Fellsmere</t>
  </si>
  <si>
    <t>Indian River</t>
  </si>
  <si>
    <t>32949</t>
  </si>
  <si>
    <t>Grant</t>
  </si>
  <si>
    <t>32950</t>
  </si>
  <si>
    <t>Malabar</t>
  </si>
  <si>
    <t>32951</t>
  </si>
  <si>
    <t>Melbourne Beach</t>
  </si>
  <si>
    <t>32952</t>
  </si>
  <si>
    <t>Merritt Island</t>
  </si>
  <si>
    <t>32953</t>
  </si>
  <si>
    <t>32954</t>
  </si>
  <si>
    <t>32955</t>
  </si>
  <si>
    <t>Rockledge</t>
  </si>
  <si>
    <t>32956</t>
  </si>
  <si>
    <t>32957</t>
  </si>
  <si>
    <t>Roseland</t>
  </si>
  <si>
    <t>32958</t>
  </si>
  <si>
    <t>Sebastian</t>
  </si>
  <si>
    <t>32959</t>
  </si>
  <si>
    <t>Sharpes</t>
  </si>
  <si>
    <t>32960</t>
  </si>
  <si>
    <t>Vero Beach</t>
  </si>
  <si>
    <t>32961</t>
  </si>
  <si>
    <t>32962</t>
  </si>
  <si>
    <t>32963</t>
  </si>
  <si>
    <t>32964</t>
  </si>
  <si>
    <t>32965</t>
  </si>
  <si>
    <t>32966</t>
  </si>
  <si>
    <t>32967</t>
  </si>
  <si>
    <t>32968</t>
  </si>
  <si>
    <t>32969</t>
  </si>
  <si>
    <t>32970</t>
  </si>
  <si>
    <t>Wabasso</t>
  </si>
  <si>
    <t>32971</t>
  </si>
  <si>
    <t>Winter Beach</t>
  </si>
  <si>
    <t>32976</t>
  </si>
  <si>
    <t>32978</t>
  </si>
  <si>
    <t>33001</t>
  </si>
  <si>
    <t>Long Key</t>
  </si>
  <si>
    <t>33002</t>
  </si>
  <si>
    <t>Hialeah</t>
  </si>
  <si>
    <t>Miami-dade</t>
  </si>
  <si>
    <t>33004</t>
  </si>
  <si>
    <t>Dania</t>
  </si>
  <si>
    <t>Broward</t>
  </si>
  <si>
    <t>33008</t>
  </si>
  <si>
    <t>Hallandale</t>
  </si>
  <si>
    <t>33009</t>
  </si>
  <si>
    <t>33010</t>
  </si>
  <si>
    <t>33011</t>
  </si>
  <si>
    <t>33012</t>
  </si>
  <si>
    <t>33013</t>
  </si>
  <si>
    <t>33014</t>
  </si>
  <si>
    <t>33015</t>
  </si>
  <si>
    <t>33016</t>
  </si>
  <si>
    <t>33017</t>
  </si>
  <si>
    <t>33018</t>
  </si>
  <si>
    <t>33019</t>
  </si>
  <si>
    <t>Hollywood</t>
  </si>
  <si>
    <t>33020</t>
  </si>
  <si>
    <t>33021</t>
  </si>
  <si>
    <t>33022</t>
  </si>
  <si>
    <t>33023</t>
  </si>
  <si>
    <t>33024</t>
  </si>
  <si>
    <t>33025</t>
  </si>
  <si>
    <t>33026</t>
  </si>
  <si>
    <t>33027</t>
  </si>
  <si>
    <t>33028</t>
  </si>
  <si>
    <t>33029</t>
  </si>
  <si>
    <t>33030</t>
  </si>
  <si>
    <t>Homestead</t>
  </si>
  <si>
    <t>33031</t>
  </si>
  <si>
    <t>33032</t>
  </si>
  <si>
    <t>33033</t>
  </si>
  <si>
    <t>33034</t>
  </si>
  <si>
    <t>33035</t>
  </si>
  <si>
    <t>33036</t>
  </si>
  <si>
    <t>Islamorada</t>
  </si>
  <si>
    <t>33037</t>
  </si>
  <si>
    <t>Key Largo</t>
  </si>
  <si>
    <t>33039</t>
  </si>
  <si>
    <t>33040</t>
  </si>
  <si>
    <t>Key West</t>
  </si>
  <si>
    <t>33041</t>
  </si>
  <si>
    <t>33042</t>
  </si>
  <si>
    <t>Summerland Key</t>
  </si>
  <si>
    <t>33043</t>
  </si>
  <si>
    <t>Big Pine Key</t>
  </si>
  <si>
    <t>33045</t>
  </si>
  <si>
    <t>33050</t>
  </si>
  <si>
    <t>33051</t>
  </si>
  <si>
    <t>Key Colony Beach</t>
  </si>
  <si>
    <t>33052</t>
  </si>
  <si>
    <t>Marathon Shores</t>
  </si>
  <si>
    <t>33054</t>
  </si>
  <si>
    <t>Opa Locka</t>
  </si>
  <si>
    <t>33055</t>
  </si>
  <si>
    <t>33056</t>
  </si>
  <si>
    <t>33060</t>
  </si>
  <si>
    <t>Pompano Beach</t>
  </si>
  <si>
    <t>33061</t>
  </si>
  <si>
    <t>33062</t>
  </si>
  <si>
    <t>33063</t>
  </si>
  <si>
    <t>33064</t>
  </si>
  <si>
    <t>33065</t>
  </si>
  <si>
    <t>33066</t>
  </si>
  <si>
    <t>33067</t>
  </si>
  <si>
    <t>33068</t>
  </si>
  <si>
    <t>33069</t>
  </si>
  <si>
    <t>33070</t>
  </si>
  <si>
    <t>Tavernier</t>
  </si>
  <si>
    <t>33071</t>
  </si>
  <si>
    <t>33072</t>
  </si>
  <si>
    <t>33073</t>
  </si>
  <si>
    <t>33074</t>
  </si>
  <si>
    <t>33075</t>
  </si>
  <si>
    <t>33076</t>
  </si>
  <si>
    <t>33077</t>
  </si>
  <si>
    <t>33081</t>
  </si>
  <si>
    <t>33082</t>
  </si>
  <si>
    <t>Pembroke Pines</t>
  </si>
  <si>
    <t>33083</t>
  </si>
  <si>
    <t>33084</t>
  </si>
  <si>
    <t>33090</t>
  </si>
  <si>
    <t>33092</t>
  </si>
  <si>
    <t>33093</t>
  </si>
  <si>
    <t>Coconut Creek</t>
  </si>
  <si>
    <t>33097</t>
  </si>
  <si>
    <t>33101</t>
  </si>
  <si>
    <t>Miami</t>
  </si>
  <si>
    <t>33102</t>
  </si>
  <si>
    <t>33107</t>
  </si>
  <si>
    <t>33109</t>
  </si>
  <si>
    <t>Miami Beach</t>
  </si>
  <si>
    <t>33110</t>
  </si>
  <si>
    <t>33111</t>
  </si>
  <si>
    <t>33112</t>
  </si>
  <si>
    <t>33114</t>
  </si>
  <si>
    <t>33116</t>
  </si>
  <si>
    <t>33119</t>
  </si>
  <si>
    <t>33121</t>
  </si>
  <si>
    <t>33122</t>
  </si>
  <si>
    <t>33124</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</si>
  <si>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</si>
  <si>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</si>
  <si>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</si>
  <si>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</si>
  <si>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</si>
  <si>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</si>
  <si>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</si>
  <si>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</si>
  <si>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</si>
  <si>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</si>
  <si>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</si>
  <si>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</si>
  <si>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</si>
  <si>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</si>
  <si>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</si>
  <si>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</si>
  <si>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</si>
  <si>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</si>
  <si>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</si>
  <si>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</si>
  <si>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</si>
  <si>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</si>
  <si>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33147</t>
  </si>
  <si>
    <t>33148</t>
  </si>
  <si>
    <t>33149</t>
  </si>
  <si>
    <t>Key Biscayne</t>
  </si>
  <si>
    <t>33150</t>
  </si>
  <si>
    <t>33151</t>
  </si>
  <si>
    <t>33152</t>
  </si>
  <si>
    <t>33153</t>
  </si>
  <si>
    <t>33154</t>
  </si>
  <si>
    <t>33155</t>
  </si>
  <si>
    <t>33156</t>
  </si>
  <si>
    <t>33157</t>
  </si>
  <si>
    <t>33158</t>
  </si>
  <si>
    <t>33159</t>
  </si>
  <si>
    <t>33160</t>
  </si>
  <si>
    <t>North Miami Beach</t>
  </si>
  <si>
    <t>33161</t>
  </si>
  <si>
    <t>33162</t>
  </si>
  <si>
    <t>33163</t>
  </si>
  <si>
    <t>33164</t>
  </si>
  <si>
    <t>33165</t>
  </si>
  <si>
    <t>33166</t>
  </si>
  <si>
    <t>33167</t>
  </si>
  <si>
    <t>33168</t>
  </si>
  <si>
    <t>33169</t>
  </si>
  <si>
    <t>33170</t>
  </si>
  <si>
    <t>33172</t>
  </si>
  <si>
    <t>33173</t>
  </si>
  <si>
    <t>33174</t>
  </si>
  <si>
    <t>33175</t>
  </si>
  <si>
    <t>33176</t>
  </si>
  <si>
    <t>33177</t>
  </si>
  <si>
    <t>33178</t>
  </si>
  <si>
    <t>33179</t>
  </si>
  <si>
    <t>33180</t>
  </si>
  <si>
    <t>33181</t>
  </si>
  <si>
    <t>33182</t>
  </si>
  <si>
    <t>33183</t>
  </si>
  <si>
    <t>33184</t>
  </si>
  <si>
    <t>33185</t>
  </si>
  <si>
    <t>33186</t>
  </si>
  <si>
    <t>33187</t>
  </si>
  <si>
    <t>33188</t>
  </si>
  <si>
    <t>33189</t>
  </si>
  <si>
    <t>33190</t>
  </si>
  <si>
    <t>33193</t>
  </si>
  <si>
    <t>33194</t>
  </si>
  <si>
    <t>33195</t>
  </si>
  <si>
    <t>33196</t>
  </si>
  <si>
    <t>33197</t>
  </si>
  <si>
    <t>33199</t>
  </si>
  <si>
    <t>33231</t>
  </si>
  <si>
    <t>33233</t>
  </si>
  <si>
    <t>33234</t>
  </si>
  <si>
    <t>33238</t>
  </si>
  <si>
    <t>33239</t>
  </si>
  <si>
    <t>33242</t>
  </si>
  <si>
    <t>33243</t>
  </si>
  <si>
    <t>33245</t>
  </si>
  <si>
    <t>33247</t>
  </si>
  <si>
    <t>33255</t>
  </si>
  <si>
    <t>33256</t>
  </si>
  <si>
    <t>33257</t>
  </si>
  <si>
    <t>33261</t>
  </si>
  <si>
    <t>33265</t>
  </si>
  <si>
    <t>33266</t>
  </si>
  <si>
    <t>33269</t>
  </si>
  <si>
    <t>33280</t>
  </si>
  <si>
    <t>33283</t>
  </si>
  <si>
    <t>33296</t>
  </si>
  <si>
    <t>33299</t>
  </si>
  <si>
    <t>33301</t>
  </si>
  <si>
    <t>Fort Lauderdale</t>
  </si>
  <si>
    <t>33302</t>
  </si>
  <si>
    <t>33303</t>
  </si>
  <si>
    <t>33304</t>
  </si>
  <si>
    <t>33305</t>
  </si>
  <si>
    <t>33306</t>
  </si>
  <si>
    <t>33307</t>
  </si>
  <si>
    <t>33308</t>
  </si>
  <si>
    <t>33309</t>
  </si>
  <si>
    <t>33310</t>
  </si>
  <si>
    <t>33311</t>
  </si>
  <si>
    <t>33312</t>
  </si>
  <si>
    <t>33313</t>
  </si>
  <si>
    <t>33314</t>
  </si>
  <si>
    <t>33315</t>
  </si>
  <si>
    <t>33316</t>
  </si>
  <si>
    <t>33317</t>
  </si>
  <si>
    <t>33318</t>
  </si>
  <si>
    <t>33319</t>
  </si>
  <si>
    <t>33320</t>
  </si>
  <si>
    <t>33321</t>
  </si>
  <si>
    <t>33322</t>
  </si>
  <si>
    <t>33323</t>
  </si>
  <si>
    <t>33324</t>
  </si>
  <si>
    <t>33325</t>
  </si>
  <si>
    <t>33326</t>
  </si>
  <si>
    <t>33327</t>
  </si>
  <si>
    <t>33328</t>
  </si>
  <si>
    <t>33329</t>
  </si>
  <si>
    <t>33330</t>
  </si>
  <si>
    <t>33331</t>
  </si>
  <si>
    <t>33332</t>
  </si>
  <si>
    <t>33334</t>
  </si>
  <si>
    <t>33335</t>
  </si>
  <si>
    <t>33336</t>
  </si>
  <si>
    <t>33337</t>
  </si>
  <si>
    <t>33338</t>
  </si>
  <si>
    <t>33339</t>
  </si>
  <si>
    <t>33340</t>
  </si>
  <si>
    <t>33345</t>
  </si>
  <si>
    <t>33346</t>
  </si>
  <si>
    <t>33348</t>
  </si>
  <si>
    <t>33349</t>
  </si>
  <si>
    <t>33351</t>
  </si>
  <si>
    <t>33355</t>
  </si>
  <si>
    <t>33359</t>
  </si>
  <si>
    <t>33388</t>
  </si>
  <si>
    <t>33394</t>
  </si>
  <si>
    <t>33401</t>
  </si>
  <si>
    <t>West Palm Beach</t>
  </si>
  <si>
    <t>Palm Beach</t>
  </si>
  <si>
    <t>33402</t>
  </si>
  <si>
    <t>33403</t>
  </si>
  <si>
    <t>33404</t>
  </si>
  <si>
    <t>33405</t>
  </si>
  <si>
    <t>33406</t>
  </si>
  <si>
    <t>33407</t>
  </si>
  <si>
    <t>33408</t>
  </si>
  <si>
    <t>North Palm Beach</t>
  </si>
  <si>
    <t>33409</t>
  </si>
  <si>
    <t>33410</t>
  </si>
  <si>
    <t>Palm Beach Gardens</t>
  </si>
  <si>
    <t>33411</t>
  </si>
  <si>
    <t>33412</t>
  </si>
  <si>
    <t>33413</t>
  </si>
  <si>
    <t>33414</t>
  </si>
  <si>
    <t>33415</t>
  </si>
  <si>
    <t>33416</t>
  </si>
  <si>
    <t>33417</t>
  </si>
  <si>
    <t>33418</t>
  </si>
  <si>
    <t>33419</t>
  </si>
  <si>
    <t>33420</t>
  </si>
  <si>
    <t>33421</t>
  </si>
  <si>
    <t>33422</t>
  </si>
  <si>
    <t>33424</t>
  </si>
  <si>
    <t>Boynton Beach</t>
  </si>
  <si>
    <t>33425</t>
  </si>
  <si>
    <t>33426</t>
  </si>
  <si>
    <t>33427</t>
  </si>
  <si>
    <t>Boca Raton</t>
  </si>
  <si>
    <t>33428</t>
  </si>
  <si>
    <t>33429</t>
  </si>
  <si>
    <t>33430</t>
  </si>
  <si>
    <t>Belle Glade</t>
  </si>
  <si>
    <t>33431</t>
  </si>
  <si>
    <t>33432</t>
  </si>
  <si>
    <t>33433</t>
  </si>
  <si>
    <t>33434</t>
  </si>
  <si>
    <t>33435</t>
  </si>
  <si>
    <t>33436</t>
  </si>
  <si>
    <t>33437</t>
  </si>
  <si>
    <t>33438</t>
  </si>
  <si>
    <t>Canal Point</t>
  </si>
  <si>
    <t>33439</t>
  </si>
  <si>
    <t>Bryant</t>
  </si>
  <si>
    <t>33440</t>
  </si>
  <si>
    <t>Clewiston</t>
  </si>
  <si>
    <t>Hendry</t>
  </si>
  <si>
    <t>33441</t>
  </si>
  <si>
    <t>Deerfield Beach</t>
  </si>
  <si>
    <t>33442</t>
  </si>
  <si>
    <t>33443</t>
  </si>
  <si>
    <t>33444</t>
  </si>
  <si>
    <t>Delray Beach</t>
  </si>
  <si>
    <t>33445</t>
  </si>
  <si>
    <t>33446</t>
  </si>
  <si>
    <t>33447</t>
  </si>
  <si>
    <t>33448</t>
  </si>
  <si>
    <t>33454</t>
  </si>
  <si>
    <t>Lake Worth</t>
  </si>
  <si>
    <t>33455</t>
  </si>
  <si>
    <t>Hobe Sound</t>
  </si>
  <si>
    <t>Martin</t>
  </si>
  <si>
    <t>33458</t>
  </si>
  <si>
    <t>Jupiter</t>
  </si>
  <si>
    <t>33459</t>
  </si>
  <si>
    <t>Lake Harbor</t>
  </si>
  <si>
    <t>33460</t>
  </si>
  <si>
    <t>33461</t>
  </si>
  <si>
    <t>33462</t>
  </si>
  <si>
    <t>33463</t>
  </si>
  <si>
    <t>33464</t>
  </si>
  <si>
    <t>33465</t>
  </si>
  <si>
    <t>33466</t>
  </si>
  <si>
    <t>33467</t>
  </si>
  <si>
    <t>33468</t>
  </si>
  <si>
    <t>33469</t>
  </si>
  <si>
    <t>33470</t>
  </si>
  <si>
    <t>Loxahatchee</t>
  </si>
  <si>
    <t>33471</t>
  </si>
  <si>
    <t>Moore Haven</t>
  </si>
  <si>
    <t>Glades</t>
  </si>
  <si>
    <t>33474</t>
  </si>
  <si>
    <t>33475</t>
  </si>
  <si>
    <t>33476</t>
  </si>
  <si>
    <t>Pahokee</t>
  </si>
  <si>
    <t>33477</t>
  </si>
  <si>
    <t>33478</t>
  </si>
  <si>
    <t>33480</t>
  </si>
  <si>
    <t>33481</t>
  </si>
  <si>
    <t>33482</t>
  </si>
  <si>
    <t>33483</t>
  </si>
  <si>
    <t>33484</t>
  </si>
  <si>
    <t>33486</t>
  </si>
  <si>
    <t>33487</t>
  </si>
  <si>
    <t>33488</t>
  </si>
  <si>
    <t>33493</t>
  </si>
  <si>
    <t>South Bay</t>
  </si>
  <si>
    <t>33496</t>
  </si>
  <si>
    <t>33497</t>
  </si>
  <si>
    <t>33498</t>
  </si>
  <si>
    <t>33499</t>
  </si>
  <si>
    <t>33503</t>
  </si>
  <si>
    <t>Balm</t>
  </si>
  <si>
    <t>33508</t>
  </si>
  <si>
    <t>33509</t>
  </si>
  <si>
    <t>33510</t>
  </si>
  <si>
    <t>33511</t>
  </si>
  <si>
    <t>33513</t>
  </si>
  <si>
    <t>Bushnell</t>
  </si>
  <si>
    <t>33514</t>
  </si>
  <si>
    <t>Center Hill</t>
  </si>
  <si>
    <t>33521</t>
  </si>
  <si>
    <t>Coleman</t>
  </si>
  <si>
    <t>33523</t>
  </si>
  <si>
    <t>Dade City</t>
  </si>
  <si>
    <t>Pasco</t>
  </si>
  <si>
    <t>33524</t>
  </si>
  <si>
    <t>Crystal Springs</t>
  </si>
  <si>
    <t>33525</t>
  </si>
  <si>
    <t>33526</t>
  </si>
  <si>
    <t>33527</t>
  </si>
  <si>
    <t>33530</t>
  </si>
  <si>
    <t>Durant</t>
  </si>
  <si>
    <t>33534</t>
  </si>
  <si>
    <t>Gibsonton</t>
  </si>
  <si>
    <t>33537</t>
  </si>
  <si>
    <t>Lacoochee</t>
  </si>
  <si>
    <t>33538</t>
  </si>
  <si>
    <t>Lake Panasoffkee</t>
  </si>
  <si>
    <t>33539</t>
  </si>
  <si>
    <t>Zephyrhills</t>
  </si>
  <si>
    <t>33540</t>
  </si>
  <si>
    <t>33541</t>
  </si>
  <si>
    <t>33542</t>
  </si>
  <si>
    <t>33543</t>
  </si>
  <si>
    <t>Wesley Chapel</t>
  </si>
  <si>
    <t>33544</t>
  </si>
  <si>
    <t>33547</t>
  </si>
  <si>
    <t>Lithia</t>
  </si>
  <si>
    <t>33548</t>
  </si>
  <si>
    <t>Lutz</t>
  </si>
  <si>
    <t>33549</t>
  </si>
  <si>
    <t>33550</t>
  </si>
  <si>
    <t>Mango</t>
  </si>
  <si>
    <t>33556</t>
  </si>
  <si>
    <t>33558</t>
  </si>
  <si>
    <t>33559</t>
  </si>
  <si>
    <t>33563</t>
  </si>
  <si>
    <t>Plant City</t>
  </si>
  <si>
    <t>33564</t>
  </si>
  <si>
    <t>33565</t>
  </si>
  <si>
    <t>33566</t>
  </si>
  <si>
    <t>33567</t>
  </si>
  <si>
    <t>33568</t>
  </si>
  <si>
    <t>Riverview</t>
  </si>
  <si>
    <t>33569</t>
  </si>
  <si>
    <t>33570</t>
  </si>
  <si>
    <t>Ruskin</t>
  </si>
  <si>
    <t>33571</t>
  </si>
  <si>
    <t>Sun City Center</t>
  </si>
  <si>
    <t>33572</t>
  </si>
  <si>
    <t>Apollo Beach</t>
  </si>
  <si>
    <t>33573</t>
  </si>
  <si>
    <t>33574</t>
  </si>
  <si>
    <t>Saint Leo</t>
  </si>
  <si>
    <t>33575</t>
  </si>
  <si>
    <t>33576</t>
  </si>
  <si>
    <t>San Antonio</t>
  </si>
  <si>
    <t>33583</t>
  </si>
  <si>
    <t>Seffner</t>
  </si>
  <si>
    <t>33584</t>
  </si>
  <si>
    <t>33585</t>
  </si>
  <si>
    <t>Sumterville</t>
  </si>
  <si>
    <t>33586</t>
  </si>
  <si>
    <t>Sun City</t>
  </si>
  <si>
    <t>33587</t>
  </si>
  <si>
    <t>Sydney</t>
  </si>
  <si>
    <t>33592</t>
  </si>
  <si>
    <t>Thonotosassa</t>
  </si>
  <si>
    <t>33593</t>
  </si>
  <si>
    <t>Trilby</t>
  </si>
  <si>
    <t>33594</t>
  </si>
  <si>
    <t>Valrico</t>
  </si>
  <si>
    <t>33595</t>
  </si>
  <si>
    <t>33597</t>
  </si>
  <si>
    <t>33598</t>
  </si>
  <si>
    <t>Wimauma</t>
  </si>
  <si>
    <t>33601</t>
  </si>
  <si>
    <t>Tampa</t>
  </si>
  <si>
    <t>33602</t>
  </si>
  <si>
    <t>33603</t>
  </si>
  <si>
    <t>33604</t>
  </si>
  <si>
    <t>33605</t>
  </si>
  <si>
    <t>33606</t>
  </si>
  <si>
    <t>33607</t>
  </si>
  <si>
    <t>33608</t>
  </si>
  <si>
    <t>33609</t>
  </si>
  <si>
    <t>33610</t>
  </si>
  <si>
    <t>33611</t>
  </si>
  <si>
    <t>33612</t>
  </si>
  <si>
    <t>33613</t>
  </si>
  <si>
    <t>33614</t>
  </si>
  <si>
    <t>33615</t>
  </si>
  <si>
    <t>33616</t>
  </si>
  <si>
    <t>33617</t>
  </si>
  <si>
    <t>33618</t>
  </si>
  <si>
    <t>33619</t>
  </si>
  <si>
    <t>33620</t>
  </si>
  <si>
    <t>33621</t>
  </si>
  <si>
    <t>33622</t>
  </si>
  <si>
    <t>33623</t>
  </si>
  <si>
    <t>33624</t>
  </si>
  <si>
    <t>33625</t>
  </si>
  <si>
    <t>33626</t>
  </si>
  <si>
    <t>33629</t>
  </si>
  <si>
    <t>33630</t>
  </si>
  <si>
    <t>33631</t>
  </si>
  <si>
    <t>33633</t>
  </si>
  <si>
    <t>33634</t>
  </si>
  <si>
    <t>33635</t>
  </si>
  <si>
    <t>33637</t>
  </si>
  <si>
    <t>33647</t>
  </si>
  <si>
    <t>33650</t>
  </si>
  <si>
    <t>33651</t>
  </si>
  <si>
    <t>33655</t>
  </si>
  <si>
    <t>33660</t>
  </si>
  <si>
    <t>33661</t>
  </si>
  <si>
    <t>33662</t>
  </si>
  <si>
    <t>33663</t>
  </si>
  <si>
    <t>33664</t>
  </si>
  <si>
    <t>33672</t>
  </si>
  <si>
    <t>33673</t>
  </si>
  <si>
    <t>33674</t>
  </si>
  <si>
    <t>33675</t>
  </si>
  <si>
    <t>33677</t>
  </si>
  <si>
    <t>33679</t>
  </si>
  <si>
    <t>33680</t>
  </si>
  <si>
    <t>33681</t>
  </si>
  <si>
    <t>33682</t>
  </si>
  <si>
    <t>33684</t>
  </si>
  <si>
    <t>33685</t>
  </si>
  <si>
    <t>33686</t>
  </si>
  <si>
    <t>33687</t>
  </si>
  <si>
    <t>33688</t>
  </si>
  <si>
    <t>33689</t>
  </si>
  <si>
    <t>33690</t>
  </si>
  <si>
    <t>33694</t>
  </si>
  <si>
    <t>33697</t>
  </si>
  <si>
    <t>33701</t>
  </si>
  <si>
    <t>Saint Petersburg</t>
  </si>
  <si>
    <t>Pinellas</t>
  </si>
  <si>
    <t>33702</t>
  </si>
  <si>
    <t>33703</t>
  </si>
  <si>
    <t>33704</t>
  </si>
  <si>
    <t>33705</t>
  </si>
  <si>
    <t>33706</t>
  </si>
  <si>
    <t>33707</t>
  </si>
  <si>
    <t>33708</t>
  </si>
  <si>
    <t>33709</t>
  </si>
  <si>
    <t>33710</t>
  </si>
  <si>
    <t>33711</t>
  </si>
  <si>
    <t>33712</t>
  </si>
  <si>
    <t>33713</t>
  </si>
  <si>
    <t>33714</t>
  </si>
  <si>
    <t>33715</t>
  </si>
  <si>
    <t>33716</t>
  </si>
  <si>
    <t>33729</t>
  </si>
  <si>
    <t>33730</t>
  </si>
  <si>
    <t>33731</t>
  </si>
  <si>
    <t>33732</t>
  </si>
  <si>
    <t>33733</t>
  </si>
  <si>
    <t>33734</t>
  </si>
  <si>
    <t>33736</t>
  </si>
  <si>
    <t>33737</t>
  </si>
  <si>
    <t>33738</t>
  </si>
  <si>
    <t>33740</t>
  </si>
  <si>
    <t>33741</t>
  </si>
  <si>
    <t>33742</t>
  </si>
  <si>
    <t>33743</t>
  </si>
  <si>
    <t>33744</t>
  </si>
  <si>
    <t>Bay Pines</t>
  </si>
  <si>
    <t>33747</t>
  </si>
  <si>
    <t>33755</t>
  </si>
  <si>
    <t>Clearwater</t>
  </si>
  <si>
    <t>33756</t>
  </si>
  <si>
    <t>33757</t>
  </si>
  <si>
    <t>33758</t>
  </si>
  <si>
    <t>33759</t>
  </si>
  <si>
    <t>33760</t>
  </si>
  <si>
    <t>33761</t>
  </si>
  <si>
    <t>33762</t>
  </si>
  <si>
    <t>33763</t>
  </si>
  <si>
    <t>33764</t>
  </si>
  <si>
    <t>33765</t>
  </si>
  <si>
    <t>33766</t>
  </si>
  <si>
    <t>33767</t>
  </si>
  <si>
    <t>Clearwater Beach</t>
  </si>
  <si>
    <t>33769</t>
  </si>
  <si>
    <t>33770</t>
  </si>
  <si>
    <t>Largo</t>
  </si>
  <si>
    <t>33771</t>
  </si>
  <si>
    <t>33772</t>
  </si>
  <si>
    <t>33773</t>
  </si>
  <si>
    <t>33774</t>
  </si>
  <si>
    <t>33775</t>
  </si>
  <si>
    <t>33776</t>
  </si>
  <si>
    <t>33777</t>
  </si>
  <si>
    <t>33778</t>
  </si>
  <si>
    <t>33779</t>
  </si>
  <si>
    <t>33780</t>
  </si>
  <si>
    <t>Pinellas Park</t>
  </si>
  <si>
    <t>33781</t>
  </si>
  <si>
    <t>33782</t>
  </si>
  <si>
    <t>33784</t>
  </si>
  <si>
    <t>33785</t>
  </si>
  <si>
    <t>Indian Rocks Beach</t>
  </si>
  <si>
    <t>33786</t>
  </si>
  <si>
    <t>Belleair Beach</t>
  </si>
  <si>
    <t>33801</t>
  </si>
  <si>
    <t>Lakeland</t>
  </si>
  <si>
    <t>Polk</t>
  </si>
  <si>
    <t>33802</t>
  </si>
  <si>
    <t>33803</t>
  </si>
  <si>
    <t>33804</t>
  </si>
  <si>
    <t>33805</t>
  </si>
  <si>
    <t>33806</t>
  </si>
  <si>
    <t>33807</t>
  </si>
  <si>
    <t>33809</t>
  </si>
  <si>
    <t>33810</t>
  </si>
  <si>
    <t>33811</t>
  </si>
  <si>
    <t>33812</t>
  </si>
  <si>
    <t>33813</t>
  </si>
  <si>
    <t>33815</t>
  </si>
  <si>
    <t>33820</t>
  </si>
  <si>
    <t>Alturas</t>
  </si>
  <si>
    <t>33823</t>
  </si>
  <si>
    <t>Auburndale</t>
  </si>
  <si>
    <t>33825</t>
  </si>
  <si>
    <t>Avon Park</t>
  </si>
  <si>
    <t>Highlands</t>
  </si>
  <si>
    <t>33826</t>
  </si>
  <si>
    <t>33827</t>
  </si>
  <si>
    <t>Babson Park</t>
  </si>
  <si>
    <t>33830</t>
  </si>
  <si>
    <t>Bartow</t>
  </si>
  <si>
    <t>33831</t>
  </si>
  <si>
    <t>33834</t>
  </si>
  <si>
    <t>Bowling Green</t>
  </si>
  <si>
    <t>Hardee</t>
  </si>
  <si>
    <t>33835</t>
  </si>
  <si>
    <t>33836</t>
  </si>
  <si>
    <t>33837</t>
  </si>
  <si>
    <t>33838</t>
  </si>
  <si>
    <t>33839</t>
  </si>
  <si>
    <t>33840</t>
  </si>
  <si>
    <t>Eaton Park</t>
  </si>
  <si>
    <t>33841</t>
  </si>
  <si>
    <t>Fort Meade</t>
  </si>
  <si>
    <t>33843</t>
  </si>
  <si>
    <t>Frostproof</t>
  </si>
  <si>
    <t>33844</t>
  </si>
  <si>
    <t>Haines City</t>
  </si>
  <si>
    <t>33845</t>
  </si>
  <si>
    <t>33846</t>
  </si>
  <si>
    <t>Highland City</t>
  </si>
  <si>
    <t>33847</t>
  </si>
  <si>
    <t>Homeland</t>
  </si>
  <si>
    <t>33848</t>
  </si>
  <si>
    <t>Intercession City</t>
  </si>
  <si>
    <t>Osceola</t>
  </si>
  <si>
    <t>33849</t>
  </si>
  <si>
    <t>Kathleen</t>
  </si>
  <si>
    <t>33850</t>
  </si>
  <si>
    <t>Lake Alfred</t>
  </si>
  <si>
    <t>33851</t>
  </si>
  <si>
    <t>Lake Hamilton</t>
  </si>
  <si>
    <t>33852</t>
  </si>
  <si>
    <t>33853</t>
  </si>
  <si>
    <t>Lake Wales</t>
  </si>
  <si>
    <t>33854</t>
  </si>
  <si>
    <t>Fedhaven</t>
  </si>
  <si>
    <t>33855</t>
  </si>
  <si>
    <t>Indian Lake Estates</t>
  </si>
  <si>
    <t>33856</t>
  </si>
  <si>
    <t>Nalcrest</t>
  </si>
  <si>
    <t>33857</t>
  </si>
  <si>
    <t>Lorida</t>
  </si>
  <si>
    <t>33858</t>
  </si>
  <si>
    <t>Loughman</t>
  </si>
  <si>
    <t>33859</t>
  </si>
  <si>
    <t>33860</t>
  </si>
  <si>
    <t>Mulberry</t>
  </si>
  <si>
    <t>33862</t>
  </si>
  <si>
    <t>33863</t>
  </si>
  <si>
    <t>33865</t>
  </si>
  <si>
    <t>Ona</t>
  </si>
  <si>
    <t>33867</t>
  </si>
  <si>
    <t>River Ranch</t>
  </si>
  <si>
    <t>33868</t>
  </si>
  <si>
    <t>Polk City</t>
  </si>
  <si>
    <t>33870</t>
  </si>
  <si>
    <t>Sebring</t>
  </si>
  <si>
    <t>33871</t>
  </si>
  <si>
    <t>33872</t>
  </si>
  <si>
    <t>33873</t>
  </si>
  <si>
    <t>Wauchula</t>
  </si>
  <si>
    <t>33875</t>
  </si>
  <si>
    <t>33876</t>
  </si>
  <si>
    <t>33877</t>
  </si>
  <si>
    <t>33880</t>
  </si>
  <si>
    <t>Winter Haven</t>
  </si>
  <si>
    <t>33881</t>
  </si>
  <si>
    <t>33882</t>
  </si>
  <si>
    <t>33883</t>
  </si>
  <si>
    <t>33884</t>
  </si>
  <si>
    <t>33885</t>
  </si>
  <si>
    <t>33888</t>
  </si>
  <si>
    <t>33890</t>
  </si>
  <si>
    <t>Zolfo Springs</t>
  </si>
  <si>
    <t>33896</t>
  </si>
  <si>
    <t>33897</t>
  </si>
  <si>
    <t>33898</t>
  </si>
  <si>
    <t>33901</t>
  </si>
  <si>
    <t>Fort Myers</t>
  </si>
  <si>
    <t>33902</t>
  </si>
  <si>
    <t>33903</t>
  </si>
  <si>
    <t>North Fort Myers</t>
  </si>
  <si>
    <t>33904</t>
  </si>
  <si>
    <t>Cape Coral</t>
  </si>
  <si>
    <t>33905</t>
  </si>
  <si>
    <t>33906</t>
  </si>
  <si>
    <t>33907</t>
  </si>
  <si>
    <t>33908</t>
  </si>
  <si>
    <t>33909</t>
  </si>
  <si>
    <t>33910</t>
  </si>
  <si>
    <t>33911</t>
  </si>
  <si>
    <t>33912</t>
  </si>
  <si>
    <t>33913</t>
  </si>
  <si>
    <t>33914</t>
  </si>
  <si>
    <t>33915</t>
  </si>
  <si>
    <t>33916</t>
  </si>
  <si>
    <t>33917</t>
  </si>
  <si>
    <t>33918</t>
  </si>
  <si>
    <t>33919</t>
  </si>
  <si>
    <t>33920</t>
  </si>
  <si>
    <t>Alva</t>
  </si>
  <si>
    <t>33921</t>
  </si>
  <si>
    <t>Boca Grande</t>
  </si>
  <si>
    <t>33922</t>
  </si>
  <si>
    <t>Bokeelia</t>
  </si>
  <si>
    <t>33924</t>
  </si>
  <si>
    <t>Captiva</t>
  </si>
  <si>
    <t>33927</t>
  </si>
  <si>
    <t>El Jobean</t>
  </si>
  <si>
    <t>33928</t>
  </si>
  <si>
    <t>Estero</t>
  </si>
  <si>
    <t>33930</t>
  </si>
  <si>
    <t>Felda</t>
  </si>
  <si>
    <t>33931</t>
  </si>
  <si>
    <t>Fort Myers Beach</t>
  </si>
  <si>
    <t>33932</t>
  </si>
  <si>
    <t>33935</t>
  </si>
  <si>
    <t>Labelle</t>
  </si>
  <si>
    <t>33936</t>
  </si>
  <si>
    <t>Lehigh Acres</t>
  </si>
  <si>
    <t>33938</t>
  </si>
  <si>
    <t>Murdock</t>
  </si>
  <si>
    <t>33944</t>
  </si>
  <si>
    <t>Palmdale</t>
  </si>
  <si>
    <t>33945</t>
  </si>
  <si>
    <t>Pineland</t>
  </si>
  <si>
    <t>33946</t>
  </si>
  <si>
    <t>Placida</t>
  </si>
  <si>
    <t>33947</t>
  </si>
  <si>
    <t>Rotonda West</t>
  </si>
  <si>
    <t>33948</t>
  </si>
  <si>
    <t>Port Charlotte</t>
  </si>
  <si>
    <t>33949</t>
  </si>
  <si>
    <t>33950</t>
  </si>
  <si>
    <t>Punta Gorda</t>
  </si>
  <si>
    <t>33951</t>
  </si>
  <si>
    <t>33952</t>
  </si>
  <si>
    <t>33953</t>
  </si>
  <si>
    <t>33954</t>
  </si>
  <si>
    <t>33955</t>
  </si>
  <si>
    <t>33956</t>
  </si>
  <si>
    <t>Saint James City</t>
  </si>
  <si>
    <t>33957</t>
  </si>
  <si>
    <t>Sanibel</t>
  </si>
  <si>
    <t>33960</t>
  </si>
  <si>
    <t>Venus</t>
  </si>
  <si>
    <t>33965</t>
  </si>
  <si>
    <t>33966</t>
  </si>
  <si>
    <t>33967</t>
  </si>
  <si>
    <t>33970</t>
  </si>
  <si>
    <t>33971</t>
  </si>
  <si>
    <t>33972</t>
  </si>
  <si>
    <t>33975</t>
  </si>
  <si>
    <t>33980</t>
  </si>
  <si>
    <t>33981</t>
  </si>
  <si>
    <t>33982</t>
  </si>
  <si>
    <t>33983</t>
  </si>
  <si>
    <t>33990</t>
  </si>
  <si>
    <t>33991</t>
  </si>
  <si>
    <t>33993</t>
  </si>
  <si>
    <t>33994</t>
  </si>
  <si>
    <t>34101</t>
  </si>
  <si>
    <t>Collier</t>
  </si>
  <si>
    <t>34102</t>
  </si>
  <si>
    <t>34103</t>
  </si>
  <si>
    <t>34104</t>
  </si>
  <si>
    <t>34105</t>
  </si>
  <si>
    <t>34106</t>
  </si>
  <si>
    <t>34107</t>
  </si>
  <si>
    <t>Vanderbilt Beach</t>
  </si>
  <si>
    <t>34108</t>
  </si>
  <si>
    <t>34109</t>
  </si>
  <si>
    <t>34110</t>
  </si>
  <si>
    <t>34112</t>
  </si>
  <si>
    <t>34113</t>
  </si>
  <si>
    <t>34114</t>
  </si>
  <si>
    <t>34116</t>
  </si>
  <si>
    <t>34117</t>
  </si>
  <si>
    <t>34119</t>
  </si>
  <si>
    <t>34120</t>
  </si>
  <si>
    <t>34133</t>
  </si>
  <si>
    <t>Bonita Springs</t>
  </si>
  <si>
    <t>34134</t>
  </si>
  <si>
    <t>34135</t>
  </si>
  <si>
    <t>34136</t>
  </si>
  <si>
    <t>34137</t>
  </si>
  <si>
    <t>Copeland</t>
  </si>
  <si>
    <t>34138</t>
  </si>
  <si>
    <t>Chokoloskee</t>
  </si>
  <si>
    <t>34139</t>
  </si>
  <si>
    <t>Everglades City</t>
  </si>
  <si>
    <t>34140</t>
  </si>
  <si>
    <t>Goodland</t>
  </si>
  <si>
    <t>34141</t>
  </si>
  <si>
    <t>Ochopee</t>
  </si>
  <si>
    <t>34142</t>
  </si>
  <si>
    <t>Immokalee</t>
  </si>
  <si>
    <t>34143</t>
  </si>
  <si>
    <t>34145</t>
  </si>
  <si>
    <t>Marco Island</t>
  </si>
  <si>
    <t>34146</t>
  </si>
  <si>
    <t>34201</t>
  </si>
  <si>
    <t>Bradenton</t>
  </si>
  <si>
    <t>Manatee</t>
  </si>
  <si>
    <t>34202</t>
  </si>
  <si>
    <t>34203</t>
  </si>
  <si>
    <t>34204</t>
  </si>
  <si>
    <t>34205</t>
  </si>
  <si>
    <t>34206</t>
  </si>
  <si>
    <t>34207</t>
  </si>
  <si>
    <t>34208</t>
  </si>
  <si>
    <t>34209</t>
  </si>
  <si>
    <t>34210</t>
  </si>
  <si>
    <t>34211</t>
  </si>
  <si>
    <t>34212</t>
  </si>
  <si>
    <t>34215</t>
  </si>
  <si>
    <t>Cortez</t>
  </si>
  <si>
    <t>34216</t>
  </si>
  <si>
    <t>Anna Maria</t>
  </si>
  <si>
    <t>34217</t>
  </si>
  <si>
    <t>Bradenton Beach</t>
  </si>
  <si>
    <t>34218</t>
  </si>
  <si>
    <t>Holmes Beach</t>
  </si>
  <si>
    <t>34219</t>
  </si>
  <si>
    <t>Parrish</t>
  </si>
  <si>
    <t>34220</t>
  </si>
  <si>
    <t>Palmetto</t>
  </si>
  <si>
    <t>34221</t>
  </si>
  <si>
    <t>34222</t>
  </si>
  <si>
    <t>Ellenton</t>
  </si>
  <si>
    <t>34223</t>
  </si>
  <si>
    <t>Englewood</t>
  </si>
  <si>
    <t>Sarasota</t>
  </si>
  <si>
    <t>34224</t>
  </si>
  <si>
    <t>34228</t>
  </si>
  <si>
    <t>Longboat Key</t>
  </si>
  <si>
    <t>34229</t>
  </si>
  <si>
    <t>Osprey</t>
  </si>
  <si>
    <t>34230</t>
  </si>
  <si>
    <t>34231</t>
  </si>
  <si>
    <t>34232</t>
  </si>
  <si>
    <t>34233</t>
  </si>
  <si>
    <t>34234</t>
  </si>
  <si>
    <t>34235</t>
  </si>
  <si>
    <t>34236</t>
  </si>
  <si>
    <t>34237</t>
  </si>
  <si>
    <t>34238</t>
  </si>
  <si>
    <t>34239</t>
  </si>
  <si>
    <t>34240</t>
  </si>
  <si>
    <t>34241</t>
  </si>
  <si>
    <t>34242</t>
  </si>
  <si>
    <t>34243</t>
  </si>
  <si>
    <t>34250</t>
  </si>
  <si>
    <t>Terra Ceia</t>
  </si>
  <si>
    <t>34251</t>
  </si>
  <si>
    <t>Myakka City</t>
  </si>
  <si>
    <t>34260</t>
  </si>
  <si>
    <t>34264</t>
  </si>
  <si>
    <t>Oneco</t>
  </si>
  <si>
    <t>34265</t>
  </si>
  <si>
    <t>Arcadia</t>
  </si>
  <si>
    <t>De Soto</t>
  </si>
  <si>
    <t>34266</t>
  </si>
  <si>
    <t>34267</t>
  </si>
  <si>
    <t>Fort Ogden</t>
  </si>
  <si>
    <t>34268</t>
  </si>
  <si>
    <t>Nocatee</t>
  </si>
  <si>
    <t>34269</t>
  </si>
  <si>
    <t>34270</t>
  </si>
  <si>
    <t>Tallevast</t>
  </si>
  <si>
    <t>34272</t>
  </si>
  <si>
    <t>34274</t>
  </si>
  <si>
    <t>Nokomis</t>
  </si>
  <si>
    <t>34275</t>
  </si>
  <si>
    <t>34276</t>
  </si>
  <si>
    <t>34277</t>
  </si>
  <si>
    <t>34278</t>
  </si>
  <si>
    <t>34280</t>
  </si>
  <si>
    <t>34281</t>
  </si>
  <si>
    <t>34282</t>
  </si>
  <si>
    <t>34284</t>
  </si>
  <si>
    <t>Venice</t>
  </si>
  <si>
    <t>34285</t>
  </si>
  <si>
    <t>34286</t>
  </si>
  <si>
    <t>North Port</t>
  </si>
  <si>
    <t>34287</t>
  </si>
  <si>
    <t>34288</t>
  </si>
  <si>
    <t>34289</t>
  </si>
  <si>
    <t>34292</t>
  </si>
  <si>
    <t>34293</t>
  </si>
  <si>
    <t>34295</t>
  </si>
  <si>
    <t>34420</t>
  </si>
  <si>
    <t>Belleview</t>
  </si>
  <si>
    <t>34421</t>
  </si>
  <si>
    <t>34423</t>
  </si>
  <si>
    <t>Crystal River</t>
  </si>
  <si>
    <t>Citrus</t>
  </si>
  <si>
    <t>34428</t>
  </si>
  <si>
    <t>34429</t>
  </si>
  <si>
    <t>34430</t>
  </si>
  <si>
    <t>Dunnellon</t>
  </si>
  <si>
    <t>34431</t>
  </si>
  <si>
    <t>34432</t>
  </si>
  <si>
    <t>34433</t>
  </si>
  <si>
    <t>34434</t>
  </si>
  <si>
    <t>34436</t>
  </si>
  <si>
    <t>Floral City</t>
  </si>
  <si>
    <t>34442</t>
  </si>
  <si>
    <t>Hernando</t>
  </si>
  <si>
    <t>34445</t>
  </si>
  <si>
    <t>Holder</t>
  </si>
  <si>
    <t>34446</t>
  </si>
  <si>
    <t>Homosassa</t>
  </si>
  <si>
    <t>34447</t>
  </si>
  <si>
    <t>Homosassa Springs</t>
  </si>
  <si>
    <t>34448</t>
  </si>
  <si>
    <t>34449</t>
  </si>
  <si>
    <t>Inglis</t>
  </si>
  <si>
    <t>34450</t>
  </si>
  <si>
    <t>Inverness</t>
  </si>
  <si>
    <t>34451</t>
  </si>
  <si>
    <t>34452</t>
  </si>
  <si>
    <t>34453</t>
  </si>
  <si>
    <t>34460</t>
  </si>
  <si>
    <t>Lecanto</t>
  </si>
  <si>
    <t>34461</t>
  </si>
  <si>
    <t>34464</t>
  </si>
  <si>
    <t>Beverly Hills</t>
  </si>
  <si>
    <t>34465</t>
  </si>
  <si>
    <t>34470</t>
  </si>
  <si>
    <t>Ocala</t>
  </si>
  <si>
    <t>34471</t>
  </si>
  <si>
    <t>34472</t>
  </si>
  <si>
    <t>34473</t>
  </si>
  <si>
    <t>34474</t>
  </si>
  <si>
    <t>34475</t>
  </si>
  <si>
    <t>34476</t>
  </si>
  <si>
    <t>34477</t>
  </si>
  <si>
    <t>34478</t>
  </si>
  <si>
    <t>34479</t>
  </si>
  <si>
    <t>34480</t>
  </si>
  <si>
    <t>34481</t>
  </si>
  <si>
    <t>34482</t>
  </si>
  <si>
    <t>34483</t>
  </si>
  <si>
    <t>34484</t>
  </si>
  <si>
    <t>34487</t>
  </si>
  <si>
    <t>34488</t>
  </si>
  <si>
    <t>34489</t>
  </si>
  <si>
    <t>34491</t>
  </si>
  <si>
    <t>Summerfield</t>
  </si>
  <si>
    <t>34492</t>
  </si>
  <si>
    <t>34498</t>
  </si>
  <si>
    <t>Yankeetown</t>
  </si>
  <si>
    <t>34601</t>
  </si>
  <si>
    <t>34602</t>
  </si>
  <si>
    <t>34603</t>
  </si>
  <si>
    <t>34604</t>
  </si>
  <si>
    <t>34605</t>
  </si>
  <si>
    <t>34606</t>
  </si>
  <si>
    <t>Spring Hill</t>
  </si>
  <si>
    <t>34607</t>
  </si>
  <si>
    <t>34608</t>
  </si>
  <si>
    <t>34609</t>
  </si>
  <si>
    <t>34610</t>
  </si>
  <si>
    <t>34611</t>
  </si>
  <si>
    <t>34613</t>
  </si>
  <si>
    <t>34614</t>
  </si>
  <si>
    <t>34636</t>
  </si>
  <si>
    <t>Istachatta</t>
  </si>
  <si>
    <t>34637</t>
  </si>
  <si>
    <t>Land O Lakes</t>
  </si>
  <si>
    <t>34638</t>
  </si>
  <si>
    <t>34639</t>
  </si>
  <si>
    <t>34652</t>
  </si>
  <si>
    <t>New Port Richey</t>
  </si>
  <si>
    <t>34653</t>
  </si>
  <si>
    <t>34654</t>
  </si>
  <si>
    <t>34655</t>
  </si>
  <si>
    <t>34656</t>
  </si>
  <si>
    <t>34660</t>
  </si>
  <si>
    <t>Ozona</t>
  </si>
  <si>
    <t>34661</t>
  </si>
  <si>
    <t>Nobleton</t>
  </si>
  <si>
    <t>34667</t>
  </si>
  <si>
    <t>34668</t>
  </si>
  <si>
    <t>Port Richey</t>
  </si>
  <si>
    <t>34669</t>
  </si>
  <si>
    <t>34673</t>
  </si>
  <si>
    <t>34674</t>
  </si>
  <si>
    <t>34677</t>
  </si>
  <si>
    <t>Oldsmar</t>
  </si>
  <si>
    <t>34679</t>
  </si>
  <si>
    <t>Aripeka</t>
  </si>
  <si>
    <t>34680</t>
  </si>
  <si>
    <t>Elfers</t>
  </si>
  <si>
    <t>34681</t>
  </si>
  <si>
    <t>Crystal Beach</t>
  </si>
  <si>
    <t>34682</t>
  </si>
  <si>
    <t>Palm Harbor</t>
  </si>
  <si>
    <t>34683</t>
  </si>
  <si>
    <t>34684</t>
  </si>
  <si>
    <t>34685</t>
  </si>
  <si>
    <t>34688</t>
  </si>
  <si>
    <t>Tarpon Springs</t>
  </si>
  <si>
    <t>34689</t>
  </si>
  <si>
    <t>34690</t>
  </si>
  <si>
    <t>Holiday</t>
  </si>
  <si>
    <t>34691</t>
  </si>
  <si>
    <t>34692</t>
  </si>
  <si>
    <t>34695</t>
  </si>
  <si>
    <t>Safety Harbor</t>
  </si>
  <si>
    <t>34697</t>
  </si>
  <si>
    <t>Dunedin</t>
  </si>
  <si>
    <t>34698</t>
  </si>
  <si>
    <t>34705</t>
  </si>
  <si>
    <t>Astatula</t>
  </si>
  <si>
    <t>34711</t>
  </si>
  <si>
    <t>Clermont</t>
  </si>
  <si>
    <t>34712</t>
  </si>
  <si>
    <t>34713</t>
  </si>
  <si>
    <t>34714</t>
  </si>
  <si>
    <t>34715</t>
  </si>
  <si>
    <t>34729</t>
  </si>
  <si>
    <t>34731</t>
  </si>
  <si>
    <t>Fruitland Park</t>
  </si>
  <si>
    <t>34734</t>
  </si>
  <si>
    <t>Gotha</t>
  </si>
  <si>
    <t>34736</t>
  </si>
  <si>
    <t>34737</t>
  </si>
  <si>
    <t>Howey In The Hills</t>
  </si>
  <si>
    <t>34739</t>
  </si>
  <si>
    <t>Kenansville</t>
  </si>
  <si>
    <t>34740</t>
  </si>
  <si>
    <t>Killarney</t>
  </si>
  <si>
    <t>34741</t>
  </si>
  <si>
    <t>Kissimmee</t>
  </si>
  <si>
    <t>34742</t>
  </si>
  <si>
    <t>34743</t>
  </si>
  <si>
    <t>34744</t>
  </si>
  <si>
    <t>34745</t>
  </si>
  <si>
    <t>34746</t>
  </si>
  <si>
    <t>34747</t>
  </si>
  <si>
    <t>34748</t>
  </si>
  <si>
    <t>Leesburg</t>
  </si>
  <si>
    <t>34749</t>
  </si>
  <si>
    <t>34753</t>
  </si>
  <si>
    <t>Mascotte</t>
  </si>
  <si>
    <t>34755</t>
  </si>
  <si>
    <t>Minneola</t>
  </si>
  <si>
    <t>34756</t>
  </si>
  <si>
    <t>Montverde</t>
  </si>
  <si>
    <t>34758</t>
  </si>
  <si>
    <t>34759</t>
  </si>
  <si>
    <t>34760</t>
  </si>
  <si>
    <t>34761</t>
  </si>
  <si>
    <t>Ocoee</t>
  </si>
  <si>
    <t>34762</t>
  </si>
  <si>
    <t>Okahumpka</t>
  </si>
  <si>
    <t>34769</t>
  </si>
  <si>
    <t>Saint Cloud</t>
  </si>
  <si>
    <t>34770</t>
  </si>
  <si>
    <t>34771</t>
  </si>
  <si>
    <t>34772</t>
  </si>
  <si>
    <t>34773</t>
  </si>
  <si>
    <t>34777</t>
  </si>
  <si>
    <t>Winter Garden</t>
  </si>
  <si>
    <t>34778</t>
  </si>
  <si>
    <t>34785</t>
  </si>
  <si>
    <t>Wildwood</t>
  </si>
  <si>
    <t>34786</t>
  </si>
  <si>
    <t>Windermere</t>
  </si>
  <si>
    <t>34787</t>
  </si>
  <si>
    <t>34788</t>
  </si>
  <si>
    <t>34789</t>
  </si>
  <si>
    <t>34797</t>
  </si>
  <si>
    <t>Yalaha</t>
  </si>
  <si>
    <t>34945</t>
  </si>
  <si>
    <t>Fort Pierce</t>
  </si>
  <si>
    <t>Saint Lucie</t>
  </si>
  <si>
    <t>34946</t>
  </si>
  <si>
    <t>34947</t>
  </si>
  <si>
    <t>34948</t>
  </si>
  <si>
    <t>34949</t>
  </si>
  <si>
    <t>34950</t>
  </si>
  <si>
    <t>34951</t>
  </si>
  <si>
    <t>34952</t>
  </si>
  <si>
    <t>Port Saint Lucie</t>
  </si>
  <si>
    <t>34953</t>
  </si>
  <si>
    <t>34954</t>
  </si>
  <si>
    <t>34956</t>
  </si>
  <si>
    <t>Indiantown</t>
  </si>
  <si>
    <t>34957</t>
  </si>
  <si>
    <t>Jensen Beach</t>
  </si>
  <si>
    <t>34958</t>
  </si>
  <si>
    <t>34972</t>
  </si>
  <si>
    <t>Okeechobee</t>
  </si>
  <si>
    <t>34973</t>
  </si>
  <si>
    <t>34974</t>
  </si>
  <si>
    <t>34979</t>
  </si>
  <si>
    <t>34981</t>
  </si>
  <si>
    <t>34982</t>
  </si>
  <si>
    <t>34983</t>
  </si>
  <si>
    <t>34984</t>
  </si>
  <si>
    <t>34985</t>
  </si>
  <si>
    <t>34986</t>
  </si>
  <si>
    <t>34987</t>
  </si>
  <si>
    <t>34988</t>
  </si>
  <si>
    <t>34990</t>
  </si>
  <si>
    <t>Palm City</t>
  </si>
  <si>
    <t>34991</t>
  </si>
  <si>
    <t>34992</t>
  </si>
  <si>
    <t>Port Salerno</t>
  </si>
  <si>
    <t>34994</t>
  </si>
  <si>
    <t>Stuart</t>
  </si>
  <si>
    <t>34995</t>
  </si>
  <si>
    <t>34996</t>
  </si>
  <si>
    <t>34997</t>
  </si>
  <si>
    <t>General Info</t>
  </si>
  <si>
    <t>Personnel</t>
  </si>
  <si>
    <t>Dealer Info</t>
  </si>
  <si>
    <t>Financials</t>
  </si>
  <si>
    <t>% of Inventory by Cost</t>
  </si>
  <si>
    <t>Avg. Vehicle Cost by Type</t>
  </si>
  <si>
    <t>% of Inventory</t>
  </si>
  <si>
    <t>% of Inventory Sold by Cost</t>
  </si>
  <si>
    <t>Count</t>
  </si>
  <si>
    <t># of Salespeople</t>
  </si>
  <si>
    <t>$0-$4999</t>
  </si>
  <si>
    <t># of Closers</t>
  </si>
  <si>
    <t>$5000-$9999</t>
  </si>
  <si>
    <t>Team Leader Name</t>
  </si>
  <si>
    <t>$10,000-$14,999</t>
  </si>
  <si>
    <t>$15,000-$19,999</t>
  </si>
  <si>
    <t>House or IAM F&amp;I</t>
  </si>
  <si>
    <t>$20,000-$24,999</t>
  </si>
  <si>
    <t>F&amp;I Name</t>
  </si>
  <si>
    <t>Month of Sale</t>
  </si>
  <si>
    <t>$25,000-$29,999</t>
  </si>
  <si>
    <t># of Sale Days</t>
  </si>
  <si>
    <t>$30,000-$34,999</t>
  </si>
  <si>
    <t>CAP Mailer Used</t>
  </si>
  <si>
    <t>$35,000-$39,999</t>
  </si>
  <si>
    <t>Spec. Finance Name</t>
  </si>
  <si>
    <t>$40,000-$44,999</t>
  </si>
  <si>
    <t>Special Finance %</t>
  </si>
  <si>
    <t>$45,000-$49,999</t>
  </si>
  <si>
    <t>Closer Name 1</t>
  </si>
  <si>
    <t>$50,000-$54,999</t>
  </si>
  <si>
    <t>Closer % 1</t>
  </si>
  <si>
    <t>$55,000-$59,999</t>
  </si>
  <si>
    <t>Closer Name 2</t>
  </si>
  <si>
    <t>$60,000-$64,999</t>
  </si>
  <si>
    <t>Closer % 2</t>
  </si>
  <si>
    <t>$65,000-$69,999</t>
  </si>
  <si>
    <t>Closer Name 3</t>
  </si>
  <si>
    <t>$70,000-$74,999</t>
  </si>
  <si>
    <t>Closer % 3</t>
  </si>
  <si>
    <t>$75,000+</t>
  </si>
  <si>
    <t>Closer Name 4</t>
  </si>
  <si>
    <t>Closer % 4</t>
  </si>
  <si>
    <t>Closer Name 5</t>
  </si>
  <si>
    <t>Closer % 5</t>
  </si>
  <si>
    <t>Inventory</t>
  </si>
  <si>
    <t>Cargo</t>
  </si>
  <si>
    <t>Sales</t>
  </si>
  <si>
    <t>Marketing</t>
  </si>
  <si>
    <t>Mailer</t>
  </si>
  <si>
    <t>Campaign</t>
  </si>
  <si>
    <t>Distribution</t>
  </si>
  <si>
    <t>Response</t>
  </si>
  <si>
    <t>CAP Letter Name</t>
  </si>
  <si>
    <t>CAP Distribution</t>
  </si>
  <si>
    <t>ZIP Code Response:</t>
  </si>
  <si>
    <t>Customers</t>
  </si>
  <si>
    <t>Projects</t>
  </si>
  <si>
    <t>Reason</t>
  </si>
  <si>
    <t>Things to fix from current copy:</t>
  </si>
  <si>
    <t>Distance traveled to dealership from zip codes</t>
  </si>
  <si>
    <t>how far are people in different areas willing to travel/buy</t>
  </si>
  <si>
    <t>figure way to list deals for rep printout sheet</t>
  </si>
  <si>
    <t>Times of deal submitted/approved</t>
  </si>
  <si>
    <t>time hacks from customer sit down/application/approval/drive away</t>
  </si>
  <si>
    <t>lock daily wrap up cells based on hat # or not</t>
  </si>
  <si>
    <t>Times ups came in (UpDash Digital)</t>
  </si>
  <si>
    <t>personnel management (# of salesmen, closer)</t>
  </si>
  <si>
    <t>Vehichle Sales history by state/region</t>
  </si>
  <si>
    <t>what sells where for IAM to acquire right vehicles for dealer</t>
  </si>
  <si>
    <t>Sales person production / Closer production</t>
  </si>
  <si>
    <t>Team leader only</t>
  </si>
  <si>
    <t>Demograpics of ups</t>
  </si>
  <si>
    <t>what type of area do we look for new dealers, mail types</t>
  </si>
  <si>
    <t>Dealer Presentation</t>
  </si>
  <si>
    <t>targeted dealership information (demographics, mail reach)</t>
  </si>
  <si>
    <t>Target of future dealerships</t>
  </si>
  <si>
    <t>state by state look at where we are successful/why</t>
  </si>
  <si>
    <t>Inventory analysis of dealers</t>
  </si>
  <si>
    <t>contract negotiations and pre-sale setup</t>
  </si>
  <si>
    <t>Excel based deal calculator to avoid RouteOne clog</t>
  </si>
  <si>
    <t>Daily Zip UpDash Compilations</t>
  </si>
  <si>
    <t>excel book</t>
  </si>
  <si>
    <t>Historical customer/deal information</t>
  </si>
  <si>
    <t>Recover dead/unworked deals (Neat Desktop)</t>
  </si>
  <si>
    <t>Scheduling Teams only 100-125 miles apart</t>
  </si>
  <si>
    <t>Allow teams to look at other teams inventory, work deal for wholesale transfer+500 to losing dealership to get right car to right location</t>
  </si>
  <si>
    <t>KNOWN PROBLEMS:</t>
  </si>
  <si>
    <t>Split Packs are always considered 50-50 not actual %</t>
  </si>
  <si>
    <t>CHARGEBACK</t>
  </si>
  <si>
    <t>DESCRIPTION</t>
  </si>
  <si>
    <t>Payoff difference in Dickinson Deal #2160</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</si>
</sst>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000-000-0000"/>
    <numFmt numFmtId="165" formatCode="mm/dd/yyyy"/>
    <numFmt numFmtId="166" formatCode="&quot;$&quot;#,##0"/>
    <numFmt numFmtId="167" formatCode="&quot;$&quot;#,##0.00"/>
    <numFmt numFmtId="168" formatCode="[$-F800]dddd\,\ mmmm\ dd\,\ yyyy"/>
    <numFmt numFmtId="169" formatCode="m/d/yyyy"/>
    <numFmt numFmtId="170" formatCode="m/d/yy"/>
    <numFmt numFmtId="171" formatCode="_(&quot;$&quot;* #,##0.00_);_(&quot;$&quot;* \(#,##0.00\);_(&quot;$&quot;* &quot;-&quot;??_);_(@_)"/>
    <numFmt numFmtId="172" formatCode="_(&quot;$&quot;* #,##0.0000_);_(&quot;$&quot;* \(#,##0.0000\);_(&quot;$&quot;* &quot;-&quot;????_);_(@_)"/>
    <numFmt numFmtId="173" formatCode="m/d"/>
    <numFmt numFmtId="174" formatCode="0.0%"/>
    <numFmt numFmtId="175" formatCode="mmmm yyyy"/>
    <numFmt numFmtId="176" formatCode="M/d/yyyy"/>
  </numFmts>
  <fonts count="85">
    <font>
      <sz val="10.0"/>
      <color rgb="FF000000"/>
      <name val="Arial"/>
    </font>
    <font>
      <b/>
      <sz val="12.0"/>
      <name val="Arial"/>
    </font>
    <font>
      <b/>
      <sz val="10.0"/>
      <name val="Arial"/>
    </font>
    <font>
      <b/>
      <sz val="12.0"/>
      <color rgb="FF000000"/>
      <name val="Arial"/>
    </font>
    <font/>
    <font>
      <color rgb="FF000000"/>
      <name val="Arial"/>
    </font>
    <font>
      <sz val="10.0"/>
      <name val="Arial"/>
    </font>
    <font>
      <sz val="11.0"/>
      <color rgb="FF000000"/>
      <name val="Calibri"/>
    </font>
    <font>
      <b/>
      <name val="Arial"/>
    </font>
    <font>
      <b/>
      <sz val="11.0"/>
      <color rgb="FF000000"/>
      <name val="Arial"/>
    </font>
    <font>
      <name val="Arial"/>
    </font>
    <font>
      <b/>
      <u/>
      <sz val="12.0"/>
      <color rgb="FF1155CC"/>
      <name val="Arial"/>
    </font>
    <font>
      <b/>
      <u/>
      <sz val="12.0"/>
      <color rgb="FF1155CC"/>
      <name val="Arial"/>
    </font>
    <font>
      <b/>
      <u/>
      <sz val="12.0"/>
      <color rgb="FF0000FF"/>
      <name val="Arial"/>
    </font>
    <font>
      <b/>
      <sz val="11.0"/>
      <name val="Arial"/>
    </font>
    <font>
      <b/>
      <u/>
      <sz val="12.0"/>
      <color rgb="FF0000FF"/>
      <name val="Arial"/>
    </font>
    <font>
      <sz val="14.0"/>
      <color rgb="FF000000"/>
      <name val="Arial"/>
    </font>
    <font>
      <sz val="8.0"/>
      <color rgb="FF000000"/>
      <name val="Arial"/>
    </font>
    <font>
      <b/>
      <color rgb="FF000000"/>
      <name val="Arial"/>
    </font>
    <font>
      <strike/>
      <name val="Arial"/>
    </font>
    <font>
      <color rgb="FF222222"/>
      <name val="Roboto"/>
    </font>
    <font>
      <name val="Roboto"/>
    </font>
    <font>
      <b/>
      <sz val="10.0"/>
      <color rgb="FF000000"/>
      <name val="Arial"/>
    </font>
    <font>
      <b/>
      <sz val="8.0"/>
      <color rgb="FF000000"/>
      <name val="Arial"/>
    </font>
    <font>
      <color rgb="FF000000"/>
      <name val="Tahoma"/>
    </font>
    <font>
      <sz val="10.0"/>
      <color rgb="FF000000"/>
      <name val="&quot;Roboto Flex&quot;"/>
    </font>
    <font>
      <b/>
    </font>
    <font>
      <b/>
      <sz val="10.0"/>
      <color rgb="FF333333"/>
      <name val="Arial"/>
    </font>
    <font>
      <sz val="10.0"/>
      <color rgb="FF000000"/>
      <name val="Tahoma"/>
    </font>
    <font>
      <b/>
      <sz val="10.0"/>
      <color rgb="FF333333"/>
      <name val="ProximaNovaRegular"/>
    </font>
    <font>
      <b/>
      <sz val="10.0"/>
      <color rgb="FF274E13"/>
      <name val="Arial"/>
    </font>
    <font>
      <b/>
      <sz val="10.0"/>
      <color rgb="FF000000"/>
      <name val="Tahoma"/>
    </font>
    <font>
      <b/>
      <sz val="10.0"/>
    </font>
    <font>
      <b/>
      <sz val="10.0"/>
      <color rgb="FF000000"/>
      <name val="Calibri"/>
    </font>
    <font>
      <b/>
      <sz val="9.0"/>
      <color rgb="FF000000"/>
      <name val="Arial"/>
    </font>
    <font>
      <b/>
      <color rgb="FF333333"/>
      <name val="Arial"/>
    </font>
    <font>
      <b/>
      <sz val="14.0"/>
      <color rgb="FF000000"/>
      <name val="Arial"/>
    </font>
    <font>
      <b/>
      <sz val="9.0"/>
      <name val="Arial"/>
    </font>
    <font>
      <sz val="13.0"/>
    </font>
    <font>
      <sz val="13.0"/>
      <name val="Arial"/>
    </font>
    <font>
      <b/>
      <u/>
      <name val="Arial"/>
    </font>
    <font>
      <b/>
      <u/>
      <name val="Arial"/>
    </font>
    <font>
      <b/>
      <u/>
      <sz val="14.0"/>
      <name val="Arial"/>
    </font>
    <font>
      <b/>
      <u/>
      <sz val="12.0"/>
      <name val="Arial"/>
    </font>
    <font>
      <b/>
      <u/>
      <sz val="12.0"/>
      <name val="Arial"/>
    </font>
    <font>
      <b/>
      <u/>
      <sz val="9.0"/>
      <name val="Arial"/>
    </font>
    <font>
      <b/>
      <u/>
      <sz val="12.0"/>
      <name val="Arial"/>
    </font>
    <font>
      <b/>
      <u/>
      <sz val="12.0"/>
      <name val="Arial"/>
    </font>
    <font>
      <sz val="11.0"/>
      <color rgb="FF000000"/>
      <name val="Arial"/>
    </font>
    <font>
      <b/>
      <sz val="13.0"/>
      <color rgb="FF000000"/>
      <name val="Arial"/>
    </font>
    <font>
      <b/>
      <u/>
      <name val="Arial"/>
    </font>
    <font>
      <b/>
      <u/>
      <name val="Arial"/>
    </font>
    <font>
      <b/>
      <u/>
      <name val="Arial"/>
    </font>
    <font>
      <b/>
      <u/>
      <name val="Arial"/>
    </font>
    <font>
      <b/>
      <u/>
      <name val="Arial"/>
    </font>
    <font>
      <b/>
      <sz val="18.0"/>
      <name val="Arial"/>
    </font>
    <font>
      <b/>
      <u/>
      <sz val="12.0"/>
      <name val="Arial"/>
    </font>
    <font>
      <b/>
      <u/>
      <sz val="13.0"/>
      <color rgb="FF000000"/>
      <name val="Google Sans Mono"/>
    </font>
    <font>
      <b/>
      <u/>
      <sz val="13.0"/>
      <name val="Arial"/>
    </font>
    <font>
      <b/>
      <sz val="12.0"/>
    </font>
    <font>
      <sz val="9.0"/>
      <color rgb="FF000000"/>
      <name val="Arial"/>
    </font>
    <font>
      <b/>
      <sz val="11.0"/>
    </font>
    <font>
      <sz val="9.0"/>
    </font>
    <font>
      <b/>
      <strike/>
      <sz val="9.0"/>
      <color rgb="FF000000"/>
      <name val="Arial"/>
    </font>
    <font>
      <strike/>
      <sz val="9.0"/>
      <color rgb="FF000000"/>
      <name val="Arial"/>
    </font>
    <font>
      <sz val="10.0"/>
    </font>
    <font>
      <sz val="6.0"/>
      <color rgb="FF000000"/>
      <name val="Arial"/>
    </font>
    <font>
      <sz val="18.0"/>
    </font>
    <font>
      <b/>
      <sz val="14.0"/>
    </font>
    <font>
      <sz val="11.0"/>
      <name val="Arial"/>
    </font>
    <font>
      <sz val="11.0"/>
    </font>
    <font>
      <b/>
      <sz val="14.0"/>
      <name val="Arial"/>
    </font>
    <font>
      <sz val="14.0"/>
      <name val="Arial"/>
    </font>
    <font>
      <b/>
      <sz val="36.0"/>
    </font>
    <font>
      <sz val="14.0"/>
    </font>
    <font>
      <sz val="18.0"/>
      <name val="Arial"/>
    </font>
    <font>
      <b/>
      <sz val="10.0"/>
      <color rgb="FFFFFFFF"/>
      <name val="Arial"/>
    </font>
    <font>
      <sz val="9.0"/>
      <name val="Arial"/>
    </font>
    <font>
      <b/>
      <sz val="9.0"/>
      <color rgb="FF00FF00"/>
      <name val="Arial"/>
    </font>
    <font>
      <sz val="11.0"/>
      <color rgb="FF000000"/>
      <name val="Inconsolata"/>
    </font>
    <font>
      <b/>
      <sz val="18.0"/>
      <color rgb="FF000000"/>
      <name val="Arial"/>
    </font>
    <font>
      <sz val="24.0"/>
    </font>
    <font>
      <u/>
      <color rgb="FF0000FF"/>
    </font>
    <font>
      <u/>
      <color rgb="FF0000FF"/>
    </font>
    <font>
      <b/>
      <sz val="18.0"/>
      <color rgb="FFFFFFFF"/>
      <name val="Calibri"/>
    </font>
  </fonts>
  <fills count="49">
    <fill>
      <patternFill patternType="none"/>
    </fill>
    <fill>
      <patternFill patternType="lightGray"/>
    </fill>
    <fill>
      <patternFill patternType="solid">
        <fgColor rgb="FFB6DDE8"/>
        <bgColor rgb="FFB6DDE8"/>
      </patternFill>
    </fill>
    <fill>
      <patternFill patternType="solid">
        <fgColor rgb="FFB7B7B7"/>
        <bgColor rgb="FFB7B7B7"/>
      </patternFill>
    </fill>
    <fill>
      <patternFill patternType="solid">
        <fgColor rgb="FFFFFFFF"/>
        <bgColor rgb="FFFFFFFF"/>
      </patternFill>
    </fill>
    <fill>
      <patternFill patternType="solid">
        <fgColor rgb="FFF2DBDB"/>
        <bgColor rgb="FFF2DBDB"/>
      </patternFill>
    </fill>
    <fill>
      <patternFill patternType="solid">
        <fgColor rgb="FFB6D7A8"/>
        <bgColor rgb="FFB6D7A8"/>
      </patternFill>
    </fill>
    <fill>
      <patternFill patternType="solid">
        <fgColor rgb="FFD9D9D9"/>
        <bgColor rgb="FFD9D9D9"/>
      </patternFill>
    </fill>
    <fill>
      <patternFill patternType="solid">
        <fgColor rgb="FF5B95F9"/>
        <bgColor rgb="FF5B95F9"/>
      </patternFill>
    </fill>
    <fill>
      <patternFill patternType="solid">
        <fgColor rgb="FFFFFF00"/>
        <bgColor rgb="FFFFFF00"/>
      </patternFill>
    </fill>
    <fill>
      <patternFill patternType="solid">
        <fgColor rgb="FFD9EAD3"/>
        <bgColor rgb="FFD9EAD3"/>
      </patternFill>
    </fill>
    <fill>
      <patternFill patternType="solid">
        <fgColor rgb="FFF2F6FC"/>
        <bgColor rgb="FFF2F6FC"/>
      </patternFill>
    </fill>
    <fill>
      <patternFill patternType="solid">
        <fgColor rgb="FFF3F3F3"/>
        <bgColor rgb="FFF3F3F3"/>
      </patternFill>
    </fill>
    <fill>
      <patternFill patternType="solid">
        <fgColor rgb="FFEBF6FF"/>
        <bgColor rgb="FFEBF6FF"/>
      </patternFill>
    </fill>
    <fill>
      <patternFill patternType="solid">
        <fgColor rgb="FFEFEFEF"/>
        <bgColor rgb="FFEFEFEF"/>
      </patternFill>
    </fill>
    <fill>
      <patternFill patternType="solid">
        <fgColor rgb="FFEA9999"/>
        <bgColor rgb="FFEA9999"/>
      </patternFill>
    </fill>
    <fill>
      <patternFill patternType="solid">
        <fgColor rgb="FF00FF00"/>
        <bgColor rgb="FF00FF00"/>
      </patternFill>
    </fill>
    <fill>
      <patternFill patternType="solid">
        <fgColor rgb="FFF1C232"/>
        <bgColor rgb="FFF1C232"/>
      </patternFill>
    </fill>
    <fill>
      <patternFill patternType="solid">
        <fgColor rgb="FFFFD966"/>
        <bgColor rgb="FFFFD966"/>
      </patternFill>
    </fill>
    <fill>
      <patternFill patternType="solid">
        <fgColor rgb="FFFF7C80"/>
        <bgColor rgb="FFFF7C80"/>
      </patternFill>
    </fill>
    <fill>
      <patternFill patternType="solid">
        <fgColor rgb="FFD8D8D8"/>
        <bgColor rgb="FFD8D8D8"/>
      </patternFill>
    </fill>
    <fill>
      <patternFill patternType="solid">
        <fgColor rgb="FFCCCCCC"/>
        <bgColor rgb="FFCCCCCC"/>
      </patternFill>
    </fill>
    <fill>
      <patternFill patternType="solid">
        <fgColor rgb="FFFFFFCC"/>
        <bgColor rgb="FFFFFFCC"/>
      </patternFill>
    </fill>
    <fill>
      <patternFill patternType="solid">
        <fgColor rgb="FFF4CCCC"/>
        <bgColor rgb="FFF4CCCC"/>
      </patternFill>
    </fill>
    <fill>
      <patternFill patternType="solid">
        <fgColor rgb="FFE5B8B7"/>
        <bgColor rgb="FFE5B8B7"/>
      </patternFill>
    </fill>
    <fill>
      <patternFill patternType="solid">
        <fgColor rgb="FFD6E3BC"/>
        <bgColor rgb="FFD6E3BC"/>
      </patternFill>
    </fill>
    <fill>
      <patternFill patternType="solid">
        <fgColor rgb="FFC6D9F0"/>
        <bgColor rgb="FFC6D9F0"/>
      </patternFill>
    </fill>
    <fill>
      <patternFill patternType="solid">
        <fgColor rgb="FFC9DAF8"/>
        <bgColor rgb="FFC9DAF8"/>
      </patternFill>
    </fill>
    <fill>
      <patternFill patternType="solid">
        <fgColor rgb="FF0000FF"/>
        <bgColor rgb="FF0000FF"/>
      </patternFill>
    </fill>
    <fill>
      <patternFill patternType="solid">
        <fgColor rgb="FF666666"/>
        <bgColor rgb="FF666666"/>
      </patternFill>
    </fill>
    <fill>
      <patternFill patternType="solid">
        <fgColor rgb="FFBDBDBD"/>
        <bgColor rgb="FFBDBDBD"/>
      </patternFill>
    </fill>
    <fill>
      <patternFill patternType="solid">
        <fgColor rgb="FF92D050"/>
        <bgColor rgb="FF92D050"/>
      </patternFill>
    </fill>
    <fill>
      <patternFill patternType="solid">
        <fgColor rgb="FFDFE8F6"/>
        <bgColor rgb="FFDFE8F6"/>
      </patternFill>
    </fill>
    <fill>
      <patternFill patternType="solid">
        <fgColor rgb="FFCCC0D9"/>
        <bgColor rgb="FFCCC0D9"/>
      </patternFill>
    </fill>
    <fill>
      <patternFill patternType="solid">
        <fgColor rgb="FFD9D2E9"/>
        <bgColor rgb="FFD9D2E9"/>
      </patternFill>
    </fill>
    <fill>
      <patternFill patternType="solid">
        <fgColor rgb="FFFCF305"/>
        <bgColor rgb="FFFCF305"/>
      </patternFill>
    </fill>
    <fill>
      <patternFill patternType="solid">
        <fgColor rgb="FF9FC5E8"/>
        <bgColor rgb="FF9FC5E8"/>
      </patternFill>
    </fill>
    <fill>
      <patternFill patternType="solid">
        <fgColor rgb="FF1FB714"/>
        <bgColor rgb="FF1FB714"/>
      </patternFill>
    </fill>
    <fill>
      <patternFill patternType="solid">
        <fgColor rgb="FFBFBFBF"/>
        <bgColor rgb="FFBFBFBF"/>
      </patternFill>
    </fill>
    <fill>
      <patternFill patternType="solid">
        <fgColor rgb="FF000000"/>
        <bgColor rgb="FF000000"/>
      </patternFill>
    </fill>
    <fill>
      <patternFill patternType="solid">
        <fgColor rgb="FFEEECE1"/>
        <bgColor rgb="FFEEECE1"/>
      </patternFill>
    </fill>
    <fill>
      <patternFill patternType="solid">
        <fgColor rgb="FFFF0000"/>
        <bgColor rgb="FFFF0000"/>
      </patternFill>
    </fill>
    <fill>
      <patternFill patternType="solid">
        <fgColor rgb="FFCFE2F3"/>
        <bgColor rgb="FFCFE2F3"/>
      </patternFill>
    </fill>
    <fill>
      <patternFill patternType="solid">
        <fgColor rgb="FFD0E0E3"/>
        <bgColor rgb="FFD0E0E3"/>
      </patternFill>
    </fill>
    <fill>
      <patternFill patternType="solid">
        <fgColor rgb="FFF5F5F5"/>
        <bgColor rgb="FFF5F5F5"/>
      </patternFill>
    </fill>
    <fill>
      <patternFill patternType="solid">
        <fgColor rgb="FFE69138"/>
        <bgColor rgb="FFE69138"/>
      </patternFill>
    </fill>
    <fill>
      <patternFill patternType="solid">
        <fgColor rgb="FFA4C2F4"/>
        <bgColor rgb="FFA4C2F4"/>
      </patternFill>
    </fill>
    <fill>
      <patternFill patternType="solid">
        <fgColor rgb="FFFFE599"/>
        <bgColor rgb="FFFFE599"/>
      </patternFill>
    </fill>
    <fill>
      <patternFill patternType="solid">
        <fgColor rgb="FFA5A5A5"/>
        <bgColor rgb="FFA5A5A5"/>
      </patternFill>
    </fill>
  </fills>
  <borders count="9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000000"/>
      </left>
      <top style="thick">
        <color rgb="FF000000"/>
      </top>
    </border>
    <border>
      <top style="thick">
        <color rgb="FF000000"/>
      </top>
    </border>
    <border>
      <right/>
      <top style="thick">
        <color rgb="FF000000"/>
      </top>
    </border>
    <border>
      <right style="thick">
        <color rgb="FF000000"/>
      </right>
      <top style="thick">
        <color rgb="FF000000"/>
      </top>
    </border>
    <border>
      <left style="thin">
        <color rgb="FF000000"/>
      </left>
      <right/>
      <top style="thin">
        <color rgb="FF000000"/>
      </top>
      <bottom style="thin">
        <color rgb="FF000000"/>
      </bottom>
    </border>
    <border>
      <left style="thick">
        <color rgb="FF000000"/>
      </left>
    </border>
    <border>
      <left style="thick">
        <color rgb="FF000000"/>
      </left>
      <right/>
      <top style="thick">
        <color rgb="FF000000"/>
      </top>
      <bottom style="thick">
        <color rgb="FF000000"/>
      </bottom>
    </border>
    <border>
      <right/>
      <top style="thick">
        <color rgb="FF000000"/>
      </top>
      <bottom style="thick">
        <color rgb="FF000000"/>
      </bottom>
    </border>
    <border>
      <right style="thick">
        <color rgb="FF000000"/>
      </right>
      <top style="thick">
        <color rgb="FF000000"/>
      </top>
      <bottom style="thick">
        <color rgb="FF000000"/>
      </bottom>
    </border>
    <border>
      <right style="thick">
        <color rgb="FF000000"/>
      </right>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medium">
        <color rgb="FF000000"/>
      </left>
      <right style="medium">
        <color rgb="FF000000"/>
      </right>
      <bottom style="medium">
        <color rgb="FF000000"/>
      </bottom>
    </border>
    <border>
      <left style="medium">
        <color rgb="FF000000"/>
      </left>
      <right style="medium">
        <color rgb="FF000000"/>
      </right>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top style="thin">
        <color rgb="FF000000"/>
      </top>
      <bottom style="thin">
        <color rgb="FF000000"/>
      </bottom>
    </border>
    <border>
      <top/>
    </border>
    <border>
      <right/>
      <top/>
    </border>
    <border>
      <left style="thin">
        <color rgb="FF000000"/>
      </left>
      <right/>
      <bottom style="thin">
        <color rgb="FF000000"/>
      </bottom>
    </border>
    <border>
      <left style="thin">
        <color rgb="FF000000"/>
      </left>
      <right style="thin">
        <color rgb="FF000000"/>
      </right>
      <top style="thin">
        <color rgb="FF000000"/>
      </top>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top style="thick">
        <color rgb="FF000000"/>
      </top>
      <bottom style="thick">
        <color rgb="FF000000"/>
      </bottom>
    </border>
    <border>
      <top style="thick">
        <color rgb="FF000000"/>
      </top>
      <bottom style="thick">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right style="thin">
        <color rgb="FF000000"/>
      </right>
    </border>
    <border>
      <left style="thick">
        <color rgb="FF0000FF"/>
      </left>
      <top style="thick">
        <color rgb="FF0000FF"/>
      </top>
    </border>
    <border>
      <top style="thick">
        <color rgb="FF0000FF"/>
      </top>
    </border>
    <border>
      <right style="thick">
        <color rgb="FF0000FF"/>
      </right>
      <top style="thick">
        <color rgb="FF0000FF"/>
      </top>
    </border>
    <border>
      <left style="thick">
        <color rgb="FF0000FF"/>
      </left>
    </border>
    <border>
      <right style="thick">
        <color rgb="FF0000FF"/>
      </right>
    </border>
    <border>
      <left style="thick">
        <color rgb="FF38761D"/>
      </left>
      <top style="thick">
        <color rgb="FF38761D"/>
      </top>
      <bottom style="thick">
        <color rgb="FF38761D"/>
      </bottom>
    </border>
    <border>
      <right style="thick">
        <color rgb="FF38761D"/>
      </right>
      <top style="thick">
        <color rgb="FF38761D"/>
      </top>
      <bottom style="thick">
        <color rgb="FF38761D"/>
      </bottom>
    </border>
    <border>
      <left style="thick">
        <color rgb="FF38761D"/>
      </left>
      <right style="thick">
        <color rgb="FF38761D"/>
      </right>
      <top style="thick">
        <color rgb="FF38761D"/>
      </top>
      <bottom style="thick">
        <color rgb="FF38761D"/>
      </bottom>
    </border>
    <border>
      <left style="thick">
        <color rgb="FF0000FF"/>
      </left>
      <top style="thick">
        <color rgb="FF0000FF"/>
      </top>
      <bottom style="thin">
        <color rgb="FF000000"/>
      </bottom>
    </border>
    <border>
      <right style="thin">
        <color rgb="FF000000"/>
      </right>
      <top style="thick">
        <color rgb="FF0000FF"/>
      </top>
      <bottom style="thin">
        <color rgb="FF000000"/>
      </bottom>
    </border>
    <border>
      <left style="thin">
        <color rgb="FF000000"/>
      </left>
      <top style="thick">
        <color rgb="FF0000FF"/>
      </top>
      <bottom style="thin">
        <color rgb="FF000000"/>
      </bottom>
    </border>
    <border>
      <left style="thick">
        <color rgb="FF0000FF"/>
      </left>
      <right style="thin">
        <color rgb="FF000000"/>
      </right>
      <top style="thin">
        <color rgb="FF000000"/>
      </top>
    </border>
    <border>
      <right style="thin">
        <color rgb="FF000000"/>
      </right>
      <top style="thin">
        <color rgb="FF000000"/>
      </top>
    </border>
    <border>
      <left style="thin">
        <color rgb="FF000000"/>
      </left>
      <top style="thin">
        <color rgb="FF000000"/>
      </top>
    </border>
    <border>
      <right style="thick">
        <color rgb="FF0000FF"/>
      </right>
      <top style="thin">
        <color rgb="FF000000"/>
      </top>
    </border>
    <border>
      <left style="thick">
        <color rgb="FF0000FF"/>
      </left>
      <right style="thin">
        <color rgb="FF000000"/>
      </right>
      <bottom style="thin">
        <color rgb="FF000000"/>
      </bottom>
    </border>
    <border>
      <left style="thin">
        <color rgb="FF000000"/>
      </left>
      <right style="thin">
        <color rgb="FF000000"/>
      </right>
    </border>
    <border>
      <right style="thick">
        <color rgb="FF0000FF"/>
      </right>
      <bottom style="thin">
        <color rgb="FF000000"/>
      </bottom>
    </border>
    <border>
      <left style="thick">
        <color rgb="FF0000FF"/>
      </left>
      <right style="thick">
        <color rgb="FF0000FF"/>
      </right>
      <top style="thick">
        <color rgb="FF0000FF"/>
      </top>
      <bottom style="medium">
        <color rgb="FF38761D"/>
      </bottom>
    </border>
    <border>
      <left style="thick">
        <color rgb="FF0000FF"/>
      </left>
      <right style="thick">
        <color rgb="FF0000FF"/>
      </right>
      <top style="medium">
        <color rgb="FF38761D"/>
      </top>
      <bottom style="medium">
        <color rgb="FF38761D"/>
      </bottom>
    </border>
    <border>
      <left style="thick">
        <color rgb="FF0000FF"/>
      </left>
      <right style="thin">
        <color rgb="FF000000"/>
      </right>
      <top style="thin">
        <color rgb="FF000000"/>
      </top>
      <bottom style="thin">
        <color rgb="FF000000"/>
      </bottom>
    </border>
    <border>
      <left style="thick">
        <color rgb="FF0000FF"/>
      </left>
      <right style="thick">
        <color rgb="FF0000FF"/>
      </right>
      <top style="medium">
        <color rgb="FF38761D"/>
      </top>
      <bottom style="thick">
        <color rgb="FF0000FF"/>
      </bottom>
    </border>
    <border>
      <left style="thick">
        <color rgb="FF0000FF"/>
      </left>
      <right style="thick">
        <color rgb="FF0000FF"/>
      </right>
      <top style="thick">
        <color rgb="FF0000FF"/>
      </top>
      <bottom style="thick">
        <color rgb="FF0000FF"/>
      </bottom>
    </border>
    <border>
      <left style="thick">
        <color rgb="FF0000FF"/>
      </left>
      <bottom style="thick">
        <color rgb="FF0000FF"/>
      </bottom>
    </border>
    <border>
      <bottom style="thick">
        <color rgb="FF0000FF"/>
      </bottom>
    </border>
    <border>
      <right style="thick">
        <color rgb="FF0000FF"/>
      </right>
      <bottom style="thick">
        <color rgb="FF0000FF"/>
      </bottom>
    </border>
    <border>
      <left style="thick">
        <color rgb="FF000000"/>
      </left>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left style="thick">
        <color rgb="FF000000"/>
      </left>
      <right style="thin">
        <color rgb="FF000000"/>
      </right>
      <top style="thin">
        <color rgb="FF000000"/>
      </top>
    </border>
    <border>
      <right style="thick">
        <color rgb="FF000000"/>
      </right>
      <top style="thin">
        <color rgb="FF000000"/>
      </top>
    </border>
    <border>
      <left style="thick">
        <color rgb="FF000000"/>
      </left>
      <right style="thin">
        <color rgb="FF000000"/>
      </right>
      <bottom style="thin">
        <color rgb="FF000000"/>
      </bottom>
    </border>
    <border>
      <right style="thick">
        <color rgb="FF000000"/>
      </right>
      <bottom style="thin">
        <color rgb="FF000000"/>
      </bottom>
    </border>
    <border>
      <left style="thick">
        <color rgb="FF0000FF"/>
      </left>
      <top style="thick">
        <color rgb="FF0000FF"/>
      </top>
      <bottom style="medium">
        <color rgb="FF38761D"/>
      </bottom>
    </border>
    <border>
      <left style="thick">
        <color rgb="FF000000"/>
      </left>
      <right style="thin">
        <color rgb="FF000000"/>
      </right>
      <top style="thin">
        <color rgb="FF000000"/>
      </top>
      <bottom style="thin">
        <color rgb="FF000000"/>
      </bottom>
    </border>
    <border>
      <left style="thick">
        <color rgb="FF0000FF"/>
      </left>
      <top style="medium">
        <color rgb="FF38761D"/>
      </top>
      <bottom style="medium">
        <color rgb="FF38761D"/>
      </bottom>
    </border>
    <border>
      <left style="thick">
        <color rgb="FF0000FF"/>
      </left>
      <top style="medium">
        <color rgb="FF38761D"/>
      </top>
      <bottom style="thick">
        <color rgb="FF0000FF"/>
      </bottom>
    </border>
    <border>
      <left style="thick">
        <color rgb="FF0000FF"/>
      </left>
      <top style="thick">
        <color rgb="FF0000FF"/>
      </top>
      <bottom style="thick">
        <color rgb="FF0000FF"/>
      </bottom>
    </border>
    <border>
      <top style="thick">
        <color rgb="FF0000FF"/>
      </top>
      <bottom style="thin">
        <color rgb="FF000000"/>
      </bottom>
    </border>
    <border>
      <top style="dotted">
        <color rgb="FF000000"/>
      </top>
    </border>
    <border>
      <left/>
      <right/>
      <top/>
      <bottom/>
    </border>
    <border>
      <top style="thin">
        <color rgb="FF000000"/>
      </top>
    </border>
    <border>
      <left style="thin">
        <color rgb="FF000000"/>
      </left>
      <right style="thin">
        <color rgb="FF000000"/>
      </right>
      <top style="thin">
        <color rgb="FF000000"/>
      </top>
      <bottom/>
    </border>
    <border>
      <left style="thin">
        <color rgb="FF000000"/>
      </left>
      <right/>
      <top style="thin">
        <color rgb="FF000000"/>
      </top>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bottom/>
    </border>
    <border>
      <left style="thin">
        <color rgb="FF000000"/>
      </left>
    </border>
    <border>
      <left/>
      <right style="thin">
        <color rgb="FF000000"/>
      </right>
      <top style="thin">
        <color rgb="FF000000"/>
      </top>
      <bottom style="thin">
        <color rgb="FF000000"/>
      </bottom>
    </border>
    <border>
      <left/>
      <right style="thin">
        <color rgb="FF000000"/>
      </right>
      <top style="thin">
        <color rgb="FF000000"/>
      </top>
    </border>
    <border>
      <left/>
      <right style="thin">
        <color rgb="FF000000"/>
      </right>
      <bottom style="thin">
        <color rgb="FF000000"/>
      </bottom>
    </border>
    <border>
      <left/>
      <right style="thin">
        <color rgb="FF000000"/>
      </right>
      <top style="thin">
        <color rgb="FF000000"/>
      </top>
      <bottom/>
    </border>
    <border>
      <left/>
      <right/>
      <top style="thin">
        <color rgb="FF000000"/>
      </top>
      <bottom style="thin">
        <color rgb="FF000000"/>
      </bottom>
    </border>
    <border>
      <left/>
      <top/>
      <bottom/>
    </border>
    <border>
      <right/>
      <top/>
      <bottom/>
    </border>
    <border>
      <left style="double">
        <color rgb="FF3F3F3F"/>
      </left>
      <right style="double">
        <color rgb="FF3F3F3F"/>
      </right>
      <top style="double">
        <color rgb="FF3F3F3F"/>
      </top>
      <bottom style="double">
        <color rgb="FF3F3F3F"/>
      </bottom>
    </border>
    <border>
      <left style="double">
        <color rgb="FF3F3F3F"/>
      </left>
      <right/>
      <top/>
      <bottom/>
    </border>
    <border>
      <left style="double">
        <color rgb="FF3F3F3F"/>
      </left>
      <top/>
      <bottom/>
    </border>
    <border>
      <top/>
      <bottom/>
    </border>
  </borders>
  <cellStyleXfs count="1">
    <xf borderId="0" fillId="0" fontId="0" numFmtId="0" applyAlignment="1" applyFont="1"/>
  </cellStyleXfs>
  <cellXfs count="1616">
    <xf borderId="0" fillId="0" fontId="0" numFmtId="0" xfId="0" applyAlignment="1" applyFont="1">
      <alignment readingOrder="0" shrinkToFit="0" vertical="center" wrapText="0"/>
    </xf>
    <xf borderId="0" fillId="2" fontId="1" numFmtId="0" xfId="0" applyAlignment="1" applyFill="1" applyFont="1">
      <alignment horizontal="center" readingOrder="0" shrinkToFit="0" vertical="center" wrapText="0"/>
    </xf>
    <xf borderId="1" fillId="2" fontId="1" numFmtId="0" xfId="0" applyAlignment="1" applyBorder="1" applyFont="1">
      <alignment horizontal="center" readingOrder="0" shrinkToFit="0" vertical="center" wrapText="0"/>
    </xf>
    <xf borderId="1" fillId="2" fontId="1" numFmtId="164" xfId="0" applyAlignment="1" applyBorder="1" applyFont="1" applyNumberFormat="1">
      <alignment horizontal="center" readingOrder="0" shrinkToFit="0" vertical="center" wrapText="0"/>
    </xf>
    <xf borderId="1" fillId="2" fontId="1" numFmtId="0" xfId="0" applyAlignment="1" applyBorder="1" applyFont="1">
      <alignment horizontal="center" shrinkToFit="0" vertical="center" wrapText="0"/>
    </xf>
    <xf borderId="2" fillId="0" fontId="2" numFmtId="0" xfId="0" applyAlignment="1" applyBorder="1" applyFont="1">
      <alignment shrinkToFit="0" vertical="center" wrapText="0"/>
    </xf>
    <xf borderId="1" fillId="2" fontId="2" numFmtId="0" xfId="0" applyAlignment="1" applyBorder="1" applyFont="1">
      <alignment horizontal="center" shrinkToFit="0" vertical="center" wrapText="0"/>
    </xf>
    <xf borderId="1" fillId="2" fontId="2" numFmtId="0" xfId="0" applyAlignment="1" applyBorder="1" applyFont="1">
      <alignment shrinkToFit="0" vertical="center" wrapText="0"/>
    </xf>
    <xf borderId="3" fillId="2" fontId="2" numFmtId="0" xfId="0" applyAlignment="1" applyBorder="1" applyFont="1">
      <alignment shrinkToFit="0" vertical="center" wrapText="0"/>
    </xf>
    <xf borderId="4" fillId="3" fontId="2" numFmtId="0" xfId="0" applyAlignment="1" applyBorder="1" applyFill="1" applyFont="1">
      <alignment shrinkToFit="0" vertical="center" wrapText="0"/>
    </xf>
    <xf borderId="5" fillId="3" fontId="3" numFmtId="0" xfId="0" applyAlignment="1" applyBorder="1" applyFont="1">
      <alignment horizontal="center" vertical="top"/>
    </xf>
    <xf borderId="5" fillId="0" fontId="4" numFmtId="0" xfId="0" applyAlignment="1" applyBorder="1" applyFont="1">
      <alignment vertical="center"/>
    </xf>
    <xf borderId="6" fillId="0" fontId="4" numFmtId="0" xfId="0" applyAlignment="1" applyBorder="1" applyFont="1">
      <alignment vertical="center"/>
    </xf>
    <xf borderId="7" fillId="3" fontId="0" numFmtId="0" xfId="0" applyAlignment="1" applyBorder="1" applyFont="1">
      <alignment shrinkToFit="0" vertical="center" wrapText="0"/>
    </xf>
    <xf borderId="0" fillId="0" fontId="0" numFmtId="0" xfId="0" applyAlignment="1" applyFont="1">
      <alignment shrinkToFit="0" vertical="center" wrapText="0"/>
    </xf>
    <xf borderId="0" fillId="0" fontId="5" numFmtId="0" xfId="0" applyAlignment="1" applyFont="1">
      <alignment readingOrder="0" vertical="center"/>
    </xf>
    <xf borderId="1" fillId="0" fontId="5" numFmtId="0" xfId="0" applyAlignment="1" applyBorder="1" applyFont="1">
      <alignment vertical="center"/>
    </xf>
    <xf borderId="1" fillId="0" fontId="5" numFmtId="164" xfId="0" applyAlignment="1" applyBorder="1" applyFont="1" applyNumberFormat="1">
      <alignment readingOrder="0" vertical="center"/>
    </xf>
    <xf borderId="1" fillId="4" fontId="6" numFmtId="0" xfId="0" applyAlignment="1" applyBorder="1" applyFill="1" applyFont="1">
      <alignment horizontal="center" readingOrder="0" shrinkToFit="0" vertical="center" wrapText="0"/>
    </xf>
    <xf borderId="1" fillId="4" fontId="0" numFmtId="0" xfId="0" applyAlignment="1" applyBorder="1" applyFont="1">
      <alignment horizontal="center" readingOrder="0" shrinkToFit="0" vertical="center" wrapText="0"/>
    </xf>
    <xf borderId="1" fillId="4" fontId="0" numFmtId="0" xfId="0" applyAlignment="1" applyBorder="1" applyFont="1">
      <alignment readingOrder="0" shrinkToFit="0" vertical="center" wrapText="0"/>
    </xf>
    <xf borderId="1" fillId="4" fontId="0" numFmtId="0" xfId="0" applyAlignment="1" applyBorder="1" applyFont="1">
      <alignment shrinkToFit="0" vertical="center" wrapText="0"/>
    </xf>
    <xf borderId="1" fillId="4" fontId="5" numFmtId="0" xfId="0" applyAlignment="1" applyBorder="1" applyFont="1">
      <alignment vertical="center"/>
    </xf>
    <xf borderId="0" fillId="0" fontId="0" numFmtId="0" xfId="0" applyAlignment="1" applyFont="1">
      <alignment readingOrder="0" shrinkToFit="0" vertical="center" wrapText="0"/>
    </xf>
    <xf borderId="1" fillId="5" fontId="7" numFmtId="0" xfId="0" applyAlignment="1" applyBorder="1" applyFill="1" applyFont="1">
      <alignment shrinkToFit="0" vertical="center" wrapText="0"/>
    </xf>
    <xf borderId="8" fillId="5" fontId="7" numFmtId="0" xfId="0" applyAlignment="1" applyBorder="1" applyFont="1">
      <alignment shrinkToFit="0" vertical="center" wrapText="0"/>
    </xf>
    <xf borderId="1" fillId="5" fontId="0" numFmtId="0" xfId="0" applyAlignment="1" applyBorder="1" applyFont="1">
      <alignment shrinkToFit="0" vertical="center" wrapText="0"/>
    </xf>
    <xf borderId="3" fillId="5" fontId="0" numFmtId="0" xfId="0" applyAlignment="1" applyBorder="1" applyFont="1">
      <alignment shrinkToFit="0" vertical="center" wrapText="0"/>
    </xf>
    <xf borderId="9" fillId="3" fontId="0" numFmtId="0" xfId="0" applyAlignment="1" applyBorder="1" applyFont="1">
      <alignment shrinkToFit="0" vertical="center" wrapText="0"/>
    </xf>
    <xf borderId="10" fillId="6" fontId="1" numFmtId="0" xfId="0" applyAlignment="1" applyBorder="1" applyFill="1" applyFont="1">
      <alignment horizontal="center" vertical="center"/>
    </xf>
    <xf borderId="11" fillId="6" fontId="8" numFmtId="0" xfId="0" applyAlignment="1" applyBorder="1" applyFont="1">
      <alignment horizontal="center" vertical="center"/>
    </xf>
    <xf borderId="6" fillId="6" fontId="8" numFmtId="0" xfId="0" applyAlignment="1" applyBorder="1" applyFont="1">
      <alignment horizontal="center" vertical="center"/>
    </xf>
    <xf borderId="11" fillId="6" fontId="8" numFmtId="0" xfId="0" applyAlignment="1" applyBorder="1" applyFont="1">
      <alignment horizontal="center" shrinkToFit="0" vertical="center" wrapText="0"/>
    </xf>
    <xf borderId="12" fillId="6" fontId="8" numFmtId="0" xfId="0" applyAlignment="1" applyBorder="1" applyFont="1">
      <alignment horizontal="center" shrinkToFit="0" vertical="center" wrapText="0"/>
    </xf>
    <xf borderId="13" fillId="3" fontId="0" numFmtId="0" xfId="0" applyAlignment="1" applyBorder="1" applyFont="1">
      <alignment shrinkToFit="0" vertical="center" wrapText="0"/>
    </xf>
    <xf borderId="14" fillId="4" fontId="6" numFmtId="0" xfId="0" applyAlignment="1" applyBorder="1" applyFont="1">
      <alignment horizontal="center" readingOrder="0" shrinkToFit="0" vertical="center" wrapText="0"/>
    </xf>
    <xf borderId="14" fillId="4" fontId="0" numFmtId="0" xfId="0" applyAlignment="1" applyBorder="1" applyFont="1">
      <alignment horizontal="center" readingOrder="0" shrinkToFit="0" vertical="center" wrapText="0"/>
    </xf>
    <xf borderId="15" fillId="4" fontId="0" numFmtId="0" xfId="0" applyAlignment="1" applyBorder="1" applyFont="1">
      <alignment readingOrder="0" shrinkToFit="0" vertical="center" wrapText="0"/>
    </xf>
    <xf borderId="15" fillId="4" fontId="0" numFmtId="0" xfId="0" applyAlignment="1" applyBorder="1" applyFont="1">
      <alignment shrinkToFit="0" vertical="center" wrapText="0"/>
    </xf>
    <xf borderId="14" fillId="4" fontId="5" numFmtId="0" xfId="0" applyAlignment="1" applyBorder="1" applyFont="1">
      <alignment vertical="center"/>
    </xf>
    <xf borderId="0" fillId="0" fontId="6" numFmtId="0" xfId="0" applyAlignment="1" applyFont="1">
      <alignment readingOrder="0" shrinkToFit="0" vertical="center" wrapText="0"/>
    </xf>
    <xf borderId="16" fillId="4" fontId="1" numFmtId="0" xfId="0" applyAlignment="1" applyBorder="1" applyFont="1">
      <alignment readingOrder="0" vertical="center"/>
    </xf>
    <xf borderId="0" fillId="3" fontId="3" numFmtId="0" xfId="0" applyAlignment="1" applyFont="1">
      <alignment readingOrder="0" vertical="center"/>
    </xf>
    <xf borderId="1" fillId="4" fontId="3" numFmtId="0" xfId="0" applyAlignment="1" applyBorder="1" applyFont="1">
      <alignment readingOrder="0" vertical="center"/>
    </xf>
    <xf borderId="17" fillId="4" fontId="3" numFmtId="0" xfId="0" applyAlignment="1" applyBorder="1" applyFont="1">
      <alignment readingOrder="0" vertical="center"/>
    </xf>
    <xf borderId="16" fillId="4" fontId="3" numFmtId="0" xfId="0" applyAlignment="1" applyBorder="1" applyFont="1">
      <alignment readingOrder="0" vertical="center"/>
    </xf>
    <xf borderId="0" fillId="3" fontId="1" numFmtId="0" xfId="0" applyAlignment="1" applyFont="1">
      <alignment readingOrder="0" vertical="center"/>
    </xf>
    <xf borderId="0" fillId="0" fontId="3" numFmtId="0" xfId="0" applyAlignment="1" applyFont="1">
      <alignment readingOrder="0" shrinkToFit="0" vertical="center" wrapText="0"/>
    </xf>
    <xf borderId="18" fillId="4" fontId="1" numFmtId="0" xfId="0" applyAlignment="1" applyBorder="1" applyFont="1">
      <alignment readingOrder="0" vertical="center"/>
    </xf>
    <xf borderId="0" fillId="3" fontId="1" numFmtId="0" xfId="0" applyAlignment="1" applyFont="1">
      <alignment vertical="center"/>
    </xf>
    <xf borderId="1" fillId="4" fontId="9" numFmtId="0" xfId="0" applyAlignment="1" applyBorder="1" applyFont="1">
      <alignment horizontal="left" readingOrder="0" vertical="center"/>
    </xf>
    <xf borderId="1" fillId="4" fontId="3" numFmtId="0" xfId="0" applyAlignment="1" applyBorder="1" applyFont="1">
      <alignment horizontal="left" readingOrder="0" vertical="center"/>
    </xf>
    <xf borderId="0" fillId="3" fontId="3" numFmtId="0" xfId="0" applyAlignment="1" applyFont="1">
      <alignment vertical="center"/>
    </xf>
    <xf borderId="18" fillId="4" fontId="3" numFmtId="0" xfId="0" applyAlignment="1" applyBorder="1" applyFont="1">
      <alignment vertical="center"/>
    </xf>
    <xf borderId="1" fillId="0" fontId="10" numFmtId="0" xfId="0" applyAlignment="1" applyBorder="1" applyFont="1">
      <alignment readingOrder="0" vertical="center"/>
    </xf>
    <xf borderId="1" fillId="0" fontId="4" numFmtId="164" xfId="0" applyAlignment="1" applyBorder="1" applyFont="1" applyNumberFormat="1">
      <alignment readingOrder="0" vertical="center"/>
    </xf>
    <xf borderId="0" fillId="0" fontId="6" numFmtId="0" xfId="0" applyAlignment="1" applyFont="1">
      <alignment readingOrder="0" shrinkToFit="0" vertical="center" wrapText="1"/>
    </xf>
    <xf borderId="0" fillId="3" fontId="1" numFmtId="0" xfId="0" applyAlignment="1" applyFont="1">
      <alignment vertical="center"/>
    </xf>
    <xf borderId="18" fillId="4" fontId="1" numFmtId="0" xfId="0" applyAlignment="1" applyBorder="1" applyFont="1">
      <alignment horizontal="left" readingOrder="0" vertical="center"/>
    </xf>
    <xf borderId="18" fillId="4" fontId="1" numFmtId="0" xfId="0" applyAlignment="1" applyBorder="1" applyFont="1">
      <alignment vertical="center"/>
    </xf>
    <xf borderId="0" fillId="0" fontId="6" numFmtId="0" xfId="0" applyAlignment="1" applyFont="1">
      <alignment shrinkToFit="0" vertical="center" wrapText="1"/>
    </xf>
    <xf borderId="18" fillId="4" fontId="1" numFmtId="0" xfId="0" applyAlignment="1" applyBorder="1" applyFont="1">
      <alignment vertical="center"/>
    </xf>
    <xf borderId="0" fillId="3" fontId="11" numFmtId="0" xfId="0" applyAlignment="1" applyFont="1">
      <alignment vertical="center"/>
    </xf>
    <xf borderId="18" fillId="4" fontId="12" numFmtId="0" xfId="0" applyAlignment="1" applyBorder="1" applyFont="1">
      <alignment vertical="center"/>
    </xf>
    <xf borderId="1" fillId="0" fontId="5" numFmtId="0" xfId="0" applyAlignment="1" applyBorder="1" applyFont="1">
      <alignment readingOrder="0" vertical="center"/>
    </xf>
    <xf borderId="18" fillId="4" fontId="13" numFmtId="0" xfId="0" applyAlignment="1" applyBorder="1" applyFont="1">
      <alignment readingOrder="0" vertical="center"/>
    </xf>
    <xf borderId="14" fillId="4" fontId="5" numFmtId="0" xfId="0" applyAlignment="1" applyBorder="1" applyFont="1">
      <alignment vertical="center"/>
    </xf>
    <xf borderId="0" fillId="0" fontId="3" numFmtId="0" xfId="0" applyAlignment="1" applyFont="1">
      <alignment shrinkToFit="0" vertical="center" wrapText="0"/>
    </xf>
    <xf borderId="1" fillId="5" fontId="0" numFmtId="0" xfId="0" applyAlignment="1" applyBorder="1" applyFont="1">
      <alignment readingOrder="0" shrinkToFit="0" vertical="center" wrapText="0"/>
    </xf>
    <xf borderId="18" fillId="4" fontId="14" numFmtId="0" xfId="0" applyAlignment="1" applyBorder="1" applyFont="1">
      <alignment readingOrder="0" vertical="center"/>
    </xf>
    <xf borderId="0" fillId="4" fontId="5" numFmtId="0" xfId="0" applyAlignment="1" applyFont="1">
      <alignment readingOrder="0" vertical="center"/>
    </xf>
    <xf borderId="1" fillId="4" fontId="5" numFmtId="164" xfId="0" applyAlignment="1" applyBorder="1" applyFont="1" applyNumberFormat="1">
      <alignment readingOrder="0" vertical="center"/>
    </xf>
    <xf borderId="1" fillId="4" fontId="0" numFmtId="0" xfId="0" applyAlignment="1" applyBorder="1" applyFont="1">
      <alignment horizontal="center" shrinkToFit="0" vertical="center" wrapText="0"/>
    </xf>
    <xf borderId="19" fillId="4" fontId="1" numFmtId="0" xfId="0" applyAlignment="1" applyBorder="1" applyFont="1">
      <alignment readingOrder="0" vertical="center"/>
    </xf>
    <xf borderId="19" fillId="4" fontId="15" numFmtId="0" xfId="0" applyAlignment="1" applyBorder="1" applyFont="1">
      <alignment readingOrder="0" vertical="center"/>
    </xf>
    <xf borderId="1" fillId="4" fontId="3" numFmtId="0" xfId="0" applyAlignment="1" applyBorder="1" applyFont="1">
      <alignment horizontal="left" readingOrder="0" vertical="center"/>
    </xf>
    <xf borderId="14" fillId="0" fontId="5" numFmtId="0" xfId="0" applyAlignment="1" applyBorder="1" applyFont="1">
      <alignment readingOrder="0" vertical="center"/>
    </xf>
    <xf borderId="1" fillId="0" fontId="1" numFmtId="0" xfId="0" applyAlignment="1" applyBorder="1" applyFont="1">
      <alignment readingOrder="0" vertical="center"/>
    </xf>
    <xf borderId="0" fillId="3" fontId="16" numFmtId="0" xfId="0" applyAlignment="1" applyFont="1">
      <alignment vertical="center"/>
    </xf>
    <xf borderId="1" fillId="0" fontId="16" numFmtId="0" xfId="0" applyAlignment="1" applyBorder="1" applyFont="1">
      <alignment vertical="center"/>
    </xf>
    <xf borderId="1" fillId="0" fontId="10" numFmtId="0" xfId="0" applyAlignment="1" applyBorder="1" applyFont="1">
      <alignment vertical="center"/>
    </xf>
    <xf borderId="18" fillId="4" fontId="3" numFmtId="0" xfId="0" applyAlignment="1" applyBorder="1" applyFont="1">
      <alignment readingOrder="0" vertical="center"/>
    </xf>
    <xf borderId="14" fillId="4" fontId="5" numFmtId="0" xfId="0" applyAlignment="1" applyBorder="1" applyFont="1">
      <alignment readingOrder="0" vertical="center"/>
    </xf>
    <xf borderId="14" fillId="4" fontId="0" numFmtId="164" xfId="0" applyAlignment="1" applyBorder="1" applyFont="1" applyNumberFormat="1">
      <alignment readingOrder="0" vertical="center"/>
    </xf>
    <xf borderId="14" fillId="2" fontId="1" numFmtId="0" xfId="0" applyAlignment="1" applyBorder="1" applyFont="1">
      <alignment horizontal="center" readingOrder="0" shrinkToFit="0" vertical="center" wrapText="0"/>
    </xf>
    <xf borderId="14" fillId="4" fontId="0" numFmtId="164" xfId="0" applyAlignment="1" applyBorder="1" applyFont="1" applyNumberFormat="1">
      <alignment readingOrder="0" shrinkToFit="0" vertical="center" wrapText="0"/>
    </xf>
    <xf borderId="14" fillId="4" fontId="6" numFmtId="0" xfId="0" applyAlignment="1" applyBorder="1" applyFont="1">
      <alignment readingOrder="0" shrinkToFit="0" vertical="center" wrapText="0"/>
    </xf>
    <xf borderId="0" fillId="4" fontId="0" numFmtId="0" xfId="0" applyAlignment="1" applyFont="1">
      <alignment readingOrder="0" shrinkToFit="0" vertical="center" wrapText="0"/>
    </xf>
    <xf borderId="14" fillId="4" fontId="0" numFmtId="0" xfId="0" applyAlignment="1" applyBorder="1" applyFont="1">
      <alignment readingOrder="0" shrinkToFit="0" vertical="center" wrapText="0"/>
    </xf>
    <xf borderId="1" fillId="4" fontId="17" numFmtId="164" xfId="0" applyAlignment="1" applyBorder="1" applyFont="1" applyNumberFormat="1">
      <alignment readingOrder="0" shrinkToFit="0" vertical="center" wrapText="0"/>
    </xf>
    <xf borderId="1" fillId="4" fontId="6" numFmtId="0" xfId="0" applyAlignment="1" applyBorder="1" applyFont="1">
      <alignment readingOrder="0" shrinkToFit="0" vertical="center" wrapText="0"/>
    </xf>
    <xf borderId="0" fillId="0" fontId="0" numFmtId="0" xfId="0" applyAlignment="1" applyFont="1">
      <alignment readingOrder="0" shrinkToFit="0" vertical="center" wrapText="0"/>
    </xf>
    <xf borderId="1" fillId="0" fontId="0" numFmtId="0" xfId="0" applyAlignment="1" applyBorder="1" applyFont="1">
      <alignment readingOrder="0" shrinkToFit="0" vertical="center" wrapText="0"/>
    </xf>
    <xf borderId="1" fillId="4" fontId="0" numFmtId="164" xfId="0" applyAlignment="1" applyBorder="1" applyFont="1" applyNumberFormat="1">
      <alignment readingOrder="0" shrinkToFit="0" vertical="center" wrapText="0"/>
    </xf>
    <xf borderId="0" fillId="3" fontId="8" numFmtId="0" xfId="0" applyAlignment="1" applyFont="1">
      <alignment vertical="center"/>
    </xf>
    <xf borderId="0" fillId="3" fontId="10" numFmtId="0" xfId="0" applyAlignment="1" applyFont="1">
      <alignment vertical="center"/>
    </xf>
    <xf borderId="1" fillId="4" fontId="0" numFmtId="164" xfId="0" applyAlignment="1" applyBorder="1" applyFont="1" applyNumberFormat="1">
      <alignment shrinkToFit="0" vertical="center" wrapText="0"/>
    </xf>
    <xf borderId="20" fillId="3" fontId="0" numFmtId="0" xfId="0" applyAlignment="1" applyBorder="1" applyFont="1">
      <alignment shrinkToFit="0" vertical="center" wrapText="0"/>
    </xf>
    <xf borderId="21" fillId="3" fontId="1" numFmtId="0" xfId="0" applyAlignment="1" applyBorder="1" applyFont="1">
      <alignment vertical="center"/>
    </xf>
    <xf borderId="21" fillId="3" fontId="8" numFmtId="0" xfId="0" applyAlignment="1" applyBorder="1" applyFont="1">
      <alignment vertical="center"/>
    </xf>
    <xf borderId="21" fillId="3" fontId="10" numFmtId="0" xfId="0" applyAlignment="1" applyBorder="1" applyFont="1">
      <alignment vertical="center"/>
    </xf>
    <xf borderId="22" fillId="3" fontId="0" numFmtId="0" xfId="0" applyAlignment="1" applyBorder="1" applyFont="1">
      <alignment shrinkToFit="0" vertical="center" wrapText="0"/>
    </xf>
    <xf borderId="0" fillId="0" fontId="6" numFmtId="0" xfId="0" applyAlignment="1" applyFont="1">
      <alignment shrinkToFit="0" vertical="center" wrapText="0"/>
    </xf>
    <xf borderId="0" fillId="0" fontId="6" numFmtId="164" xfId="0" applyAlignment="1" applyFont="1" applyNumberFormat="1">
      <alignment shrinkToFit="0" vertical="center" wrapText="0"/>
    </xf>
    <xf borderId="0" fillId="0" fontId="0" numFmtId="0" xfId="0" applyAlignment="1" applyFont="1">
      <alignment shrinkToFit="0" vertical="center" wrapText="0"/>
    </xf>
    <xf borderId="0" fillId="4" fontId="1" numFmtId="0" xfId="0" applyAlignment="1" applyFont="1">
      <alignment vertical="center"/>
    </xf>
    <xf borderId="0" fillId="4" fontId="10" numFmtId="0" xfId="0" applyAlignment="1" applyFont="1">
      <alignment vertical="center"/>
    </xf>
    <xf borderId="0" fillId="4" fontId="10" numFmtId="0" xfId="0" applyAlignment="1" applyFont="1">
      <alignment readingOrder="0" vertical="center"/>
    </xf>
    <xf borderId="0" fillId="7" fontId="1" numFmtId="0" xfId="0" applyAlignment="1" applyFill="1" applyFont="1">
      <alignment horizontal="center" shrinkToFit="0" vertical="center" wrapText="0"/>
    </xf>
    <xf borderId="3" fillId="7" fontId="1" numFmtId="0" xfId="0" applyAlignment="1" applyBorder="1" applyFont="1">
      <alignment horizontal="center" shrinkToFit="0" vertical="center" wrapText="0"/>
    </xf>
    <xf borderId="23" fillId="0" fontId="4" numFmtId="0" xfId="0" applyAlignment="1" applyBorder="1" applyFont="1">
      <alignment vertical="center"/>
    </xf>
    <xf borderId="2" fillId="0" fontId="4" numFmtId="0" xfId="0" applyAlignment="1" applyBorder="1" applyFont="1">
      <alignment vertical="center"/>
    </xf>
    <xf borderId="0" fillId="0" fontId="4" numFmtId="0" xfId="0" applyAlignment="1" applyFont="1">
      <alignment readingOrder="0" vertical="center"/>
    </xf>
    <xf borderId="0" fillId="0" fontId="1" numFmtId="0" xfId="0" applyAlignment="1" applyFont="1">
      <alignment vertical="center"/>
    </xf>
    <xf borderId="24" fillId="0" fontId="5" numFmtId="0" xfId="0" applyAlignment="1" applyBorder="1" applyFont="1">
      <alignment vertical="center"/>
    </xf>
    <xf borderId="25" fillId="0" fontId="18" numFmtId="0" xfId="0" applyAlignment="1" applyBorder="1" applyFont="1">
      <alignment shrinkToFit="0" vertical="center" wrapText="0"/>
    </xf>
    <xf borderId="24" fillId="0" fontId="10" numFmtId="0" xfId="0" applyAlignment="1" applyBorder="1" applyFont="1">
      <alignment vertical="center"/>
    </xf>
    <xf borderId="0" fillId="4" fontId="0" numFmtId="0" xfId="0" applyAlignment="1" applyFont="1">
      <alignment shrinkToFit="0" vertical="center" wrapText="0"/>
    </xf>
    <xf borderId="0" fillId="2" fontId="1" numFmtId="0" xfId="0" applyAlignment="1" applyFont="1">
      <alignment horizontal="center" shrinkToFit="0" vertical="center" wrapText="0"/>
    </xf>
    <xf borderId="1" fillId="0" fontId="6" numFmtId="165" xfId="0" applyAlignment="1" applyBorder="1" applyFont="1" applyNumberFormat="1">
      <alignment horizontal="center" readingOrder="0" shrinkToFit="0" vertical="center" wrapText="0"/>
    </xf>
    <xf borderId="26" fillId="2" fontId="1" numFmtId="0" xfId="0" applyAlignment="1" applyBorder="1" applyFont="1">
      <alignment shrinkToFit="0" vertical="center" wrapText="0"/>
    </xf>
    <xf borderId="14" fillId="0" fontId="6" numFmtId="166" xfId="0" applyAlignment="1" applyBorder="1" applyFont="1" applyNumberFormat="1">
      <alignment readingOrder="0" shrinkToFit="0" vertical="center" wrapText="0"/>
    </xf>
    <xf borderId="1" fillId="0" fontId="0" numFmtId="0" xfId="0" applyAlignment="1" applyBorder="1" applyFont="1">
      <alignment shrinkToFit="0" vertical="center" wrapText="0"/>
    </xf>
    <xf borderId="1" fillId="0" fontId="6" numFmtId="0" xfId="0" applyAlignment="1" applyBorder="1" applyFont="1">
      <alignment readingOrder="0" vertical="center"/>
    </xf>
    <xf borderId="1" fillId="0" fontId="5" numFmtId="167" xfId="0" applyAlignment="1" applyBorder="1" applyFont="1" applyNumberFormat="1">
      <alignment readingOrder="0" vertical="center"/>
    </xf>
    <xf borderId="1" fillId="0" fontId="5" numFmtId="0" xfId="0" applyAlignment="1" applyBorder="1" applyFont="1">
      <alignment horizontal="right" vertical="center"/>
    </xf>
    <xf borderId="0" fillId="0" fontId="10" numFmtId="0" xfId="0" applyAlignment="1" applyFont="1">
      <alignment vertical="center"/>
    </xf>
    <xf borderId="0" fillId="2" fontId="1" numFmtId="168" xfId="0" applyAlignment="1" applyFont="1" applyNumberFormat="1">
      <alignment horizontal="center" shrinkToFit="0" vertical="center" wrapText="0"/>
    </xf>
    <xf borderId="1" fillId="2" fontId="1" numFmtId="168" xfId="0" applyAlignment="1" applyBorder="1" applyFont="1" applyNumberFormat="1">
      <alignment horizontal="center" shrinkToFit="0" vertical="center" wrapText="0"/>
    </xf>
    <xf borderId="1" fillId="0" fontId="6" numFmtId="169" xfId="0" applyAlignment="1" applyBorder="1" applyFont="1" applyNumberFormat="1">
      <alignment horizontal="center" readingOrder="0" shrinkToFit="0" vertical="center" wrapText="0"/>
    </xf>
    <xf borderId="8" fillId="2" fontId="1" numFmtId="0" xfId="0" applyAlignment="1" applyBorder="1" applyFont="1">
      <alignment readingOrder="0" shrinkToFit="0" vertical="center" wrapText="0"/>
    </xf>
    <xf borderId="1" fillId="0" fontId="6" numFmtId="167" xfId="0" applyAlignment="1" applyBorder="1" applyFont="1" applyNumberFormat="1">
      <alignment readingOrder="0" shrinkToFit="0" vertical="center" wrapText="0"/>
    </xf>
    <xf borderId="1" fillId="0" fontId="10" numFmtId="167" xfId="0" applyAlignment="1" applyBorder="1" applyFont="1" applyNumberFormat="1">
      <alignment readingOrder="0" vertical="center"/>
    </xf>
    <xf borderId="1" fillId="0" fontId="6" numFmtId="49" xfId="0" applyAlignment="1" applyBorder="1" applyFont="1" applyNumberFormat="1">
      <alignment horizontal="center" readingOrder="0" shrinkToFit="0" vertical="center" wrapText="0"/>
    </xf>
    <xf borderId="1" fillId="0" fontId="0" numFmtId="166" xfId="0" applyAlignment="1" applyBorder="1" applyFont="1" applyNumberFormat="1">
      <alignment readingOrder="0" shrinkToFit="0" vertical="center" wrapText="0"/>
    </xf>
    <xf borderId="1" fillId="0" fontId="6" numFmtId="166" xfId="0" applyAlignment="1" applyBorder="1" applyFont="1" applyNumberFormat="1">
      <alignment readingOrder="0" vertical="center"/>
    </xf>
    <xf borderId="27" fillId="0" fontId="6" numFmtId="0" xfId="0" applyAlignment="1" applyBorder="1" applyFont="1">
      <alignment horizontal="center" readingOrder="0" shrinkToFit="0" vertical="center" wrapText="0"/>
    </xf>
    <xf borderId="1" fillId="2" fontId="1" numFmtId="0" xfId="0" applyAlignment="1" applyBorder="1" applyFont="1">
      <alignment horizontal="left" readingOrder="0" shrinkToFit="0" vertical="center" wrapText="0"/>
    </xf>
    <xf borderId="1" fillId="0" fontId="6" numFmtId="9" xfId="0" applyAlignment="1" applyBorder="1" applyFont="1" applyNumberFormat="1">
      <alignment readingOrder="0" shrinkToFit="0" vertical="center" wrapText="0"/>
    </xf>
    <xf borderId="1" fillId="0" fontId="19" numFmtId="167" xfId="0" applyAlignment="1" applyBorder="1" applyFont="1" applyNumberFormat="1">
      <alignment readingOrder="0" vertical="center"/>
    </xf>
    <xf borderId="3" fillId="2" fontId="1" numFmtId="0" xfId="0" applyAlignment="1" applyBorder="1" applyFont="1">
      <alignment horizontal="center" shrinkToFit="0" vertical="center" wrapText="0"/>
    </xf>
    <xf borderId="3" fillId="4" fontId="20" numFmtId="164" xfId="0" applyAlignment="1" applyBorder="1" applyFont="1" applyNumberFormat="1">
      <alignment horizontal="center" readingOrder="0" vertical="center"/>
    </xf>
    <xf borderId="3" fillId="4" fontId="21" numFmtId="0" xfId="0" applyAlignment="1" applyBorder="1" applyFont="1">
      <alignment horizontal="center" readingOrder="0" vertical="center"/>
    </xf>
    <xf borderId="3" fillId="4" fontId="20" numFmtId="0" xfId="0" applyAlignment="1" applyBorder="1" applyFont="1">
      <alignment horizontal="center" readingOrder="0" vertical="center"/>
    </xf>
    <xf borderId="1" fillId="4" fontId="20" numFmtId="0" xfId="0" applyAlignment="1" applyBorder="1" applyFont="1">
      <alignment horizontal="center" readingOrder="0" vertical="center"/>
    </xf>
    <xf borderId="1" fillId="0" fontId="6" numFmtId="10" xfId="0" applyAlignment="1" applyBorder="1" applyFont="1" applyNumberFormat="1">
      <alignment readingOrder="0" shrinkToFit="0" vertical="center" wrapText="0"/>
    </xf>
    <xf borderId="1" fillId="0" fontId="10" numFmtId="0" xfId="0" applyAlignment="1" applyBorder="1" applyFont="1">
      <alignment vertical="center"/>
    </xf>
    <xf borderId="14" fillId="0" fontId="6" numFmtId="164" xfId="0" applyAlignment="1" applyBorder="1" applyFont="1" applyNumberFormat="1">
      <alignment horizontal="center" readingOrder="0" shrinkToFit="0" vertical="center" wrapText="0"/>
    </xf>
    <xf borderId="14" fillId="0" fontId="6" numFmtId="0" xfId="0" applyAlignment="1" applyBorder="1" applyFont="1">
      <alignment horizontal="center" readingOrder="0" shrinkToFit="0" vertical="center" wrapText="0"/>
    </xf>
    <xf borderId="1" fillId="0" fontId="0" numFmtId="0" xfId="0" applyAlignment="1" applyBorder="1" applyFont="1">
      <alignment shrinkToFit="0" vertical="center" wrapText="0"/>
    </xf>
    <xf borderId="1" fillId="0" fontId="6" numFmtId="164" xfId="0" applyAlignment="1" applyBorder="1" applyFont="1" applyNumberFormat="1">
      <alignment horizontal="center" readingOrder="0" shrinkToFit="0" vertical="center" wrapText="0"/>
    </xf>
    <xf borderId="1" fillId="0" fontId="6" numFmtId="0" xfId="0" applyAlignment="1" applyBorder="1" applyFont="1">
      <alignment horizontal="center" readingOrder="0" shrinkToFit="0" vertical="center" wrapText="0"/>
    </xf>
    <xf borderId="1" fillId="0" fontId="0" numFmtId="0" xfId="0" applyAlignment="1" applyBorder="1" applyFont="1">
      <alignment readingOrder="0" shrinkToFit="0" vertical="center" wrapText="0"/>
    </xf>
    <xf borderId="1" fillId="0" fontId="0" numFmtId="167" xfId="0" applyAlignment="1" applyBorder="1" applyFont="1" applyNumberFormat="1">
      <alignment readingOrder="0" shrinkToFit="0" vertical="center" wrapText="0"/>
    </xf>
    <xf borderId="0" fillId="0" fontId="0" numFmtId="164" xfId="0" applyAlignment="1" applyFont="1" applyNumberFormat="1">
      <alignment shrinkToFit="0" vertical="center" wrapText="0"/>
    </xf>
    <xf borderId="0" fillId="0" fontId="6" numFmtId="0" xfId="0" applyAlignment="1" applyFont="1">
      <alignment shrinkToFit="0" vertical="center" wrapText="0"/>
    </xf>
    <xf borderId="0" fillId="7" fontId="1" numFmtId="0" xfId="0" applyAlignment="1" applyFont="1">
      <alignment horizontal="center" readingOrder="0" shrinkToFit="0" vertical="center" wrapText="0"/>
    </xf>
    <xf borderId="3" fillId="7" fontId="1" numFmtId="0" xfId="0" applyAlignment="1" applyBorder="1" applyFont="1">
      <alignment horizontal="center" readingOrder="0" shrinkToFit="0" vertical="center" wrapText="0"/>
    </xf>
    <xf borderId="3" fillId="7" fontId="1" numFmtId="0" xfId="0" applyAlignment="1" applyBorder="1" applyFont="1">
      <alignment horizontal="left" readingOrder="0" shrinkToFit="0" vertical="center" wrapText="0"/>
    </xf>
    <xf borderId="1" fillId="0" fontId="6" numFmtId="170" xfId="0" applyAlignment="1" applyBorder="1" applyFont="1" applyNumberFormat="1">
      <alignment horizontal="left" shrinkToFit="0" vertical="center" wrapText="0"/>
    </xf>
    <xf borderId="1" fillId="0" fontId="6" numFmtId="49" xfId="0" applyAlignment="1" applyBorder="1" applyFont="1" applyNumberFormat="1">
      <alignment horizontal="left" shrinkToFit="0" vertical="center" wrapText="0"/>
    </xf>
    <xf borderId="0" fillId="0" fontId="3" numFmtId="0" xfId="0" applyAlignment="1" applyFont="1">
      <alignment shrinkToFit="0" vertical="center" wrapText="0"/>
    </xf>
    <xf borderId="1" fillId="0" fontId="6" numFmtId="0" xfId="0" applyAlignment="1" applyBorder="1" applyFont="1">
      <alignment horizontal="left" shrinkToFit="0" vertical="center" wrapText="0"/>
    </xf>
    <xf borderId="1" fillId="0" fontId="6" numFmtId="166" xfId="0" applyAlignment="1" applyBorder="1" applyFont="1" applyNumberFormat="1">
      <alignment horizontal="center" readingOrder="0" shrinkToFit="0" vertical="center" wrapText="0"/>
    </xf>
    <xf borderId="1" fillId="0" fontId="6" numFmtId="164" xfId="0" applyAlignment="1" applyBorder="1" applyFont="1" applyNumberFormat="1">
      <alignment horizontal="center" shrinkToFit="0" vertical="center" wrapText="0"/>
    </xf>
    <xf borderId="1" fillId="0" fontId="6" numFmtId="0" xfId="0" applyAlignment="1" applyBorder="1" applyFont="1">
      <alignment horizontal="center" shrinkToFit="0" vertical="center" wrapText="0"/>
    </xf>
    <xf borderId="1" fillId="0" fontId="6" numFmtId="170" xfId="0" applyAlignment="1" applyBorder="1" applyFont="1" applyNumberFormat="1">
      <alignment horizontal="center" shrinkToFit="0" vertical="center" wrapText="0"/>
    </xf>
    <xf borderId="1" fillId="0" fontId="6" numFmtId="49" xfId="0" applyAlignment="1" applyBorder="1" applyFont="1" applyNumberFormat="1">
      <alignment horizontal="center" shrinkToFit="0" vertical="center" wrapText="0"/>
    </xf>
    <xf borderId="0" fillId="0" fontId="6" numFmtId="164" xfId="0" applyAlignment="1" applyFont="1" applyNumberFormat="1">
      <alignment readingOrder="0" shrinkToFit="0" vertical="center" wrapText="0"/>
    </xf>
    <xf borderId="0" fillId="0" fontId="0" numFmtId="0" xfId="0" applyAlignment="1" applyFont="1">
      <alignment horizontal="left" readingOrder="0" shrinkToFit="0" vertical="center" wrapText="0"/>
    </xf>
    <xf borderId="0" fillId="0" fontId="0" numFmtId="164" xfId="0" applyAlignment="1" applyFont="1" applyNumberFormat="1">
      <alignment readingOrder="0" shrinkToFit="0" vertical="center" wrapText="0"/>
    </xf>
    <xf borderId="0" fillId="0" fontId="0" numFmtId="164" xfId="0" applyAlignment="1" applyFont="1" applyNumberFormat="1">
      <alignment shrinkToFit="0" vertical="center" wrapText="0"/>
    </xf>
    <xf borderId="1" fillId="8" fontId="22" numFmtId="0" xfId="0" applyAlignment="1" applyBorder="1" applyFill="1" applyFont="1">
      <alignment horizontal="center" readingOrder="0" shrinkToFit="0" vertical="center" wrapText="0"/>
    </xf>
    <xf borderId="1" fillId="8" fontId="23" numFmtId="0" xfId="0" applyAlignment="1" applyBorder="1" applyFont="1">
      <alignment horizontal="center" readingOrder="0" shrinkToFit="0" vertical="center" wrapText="0"/>
    </xf>
    <xf borderId="0" fillId="0" fontId="18" numFmtId="0" xfId="0" applyAlignment="1" applyFont="1">
      <alignment horizontal="center" readingOrder="0" vertical="center"/>
    </xf>
    <xf borderId="1" fillId="0" fontId="22" numFmtId="0" xfId="0" applyAlignment="1" applyBorder="1" applyFont="1">
      <alignment horizontal="center" readingOrder="0" vertical="center"/>
    </xf>
    <xf borderId="0" fillId="0" fontId="18" numFmtId="3" xfId="0" applyAlignment="1" applyFont="1" applyNumberFormat="1">
      <alignment horizontal="center" readingOrder="0" vertical="center"/>
    </xf>
    <xf borderId="0" fillId="0" fontId="18" numFmtId="3" xfId="0" applyAlignment="1" applyFont="1" applyNumberFormat="1">
      <alignment horizontal="center" readingOrder="0" vertical="center"/>
    </xf>
    <xf borderId="0" fillId="0" fontId="18" numFmtId="166" xfId="0" applyAlignment="1" applyFont="1" applyNumberFormat="1">
      <alignment horizontal="center" readingOrder="0" vertical="center"/>
    </xf>
    <xf borderId="1" fillId="8" fontId="22" numFmtId="166" xfId="0" applyAlignment="1" applyBorder="1" applyFont="1" applyNumberFormat="1">
      <alignment horizontal="center" readingOrder="0" shrinkToFit="0" vertical="center" wrapText="0"/>
    </xf>
    <xf borderId="1" fillId="4" fontId="22" numFmtId="9" xfId="0" applyAlignment="1" applyBorder="1" applyFont="1" applyNumberFormat="1">
      <alignment horizontal="center" readingOrder="0" shrinkToFit="0" vertical="center" wrapText="0"/>
    </xf>
    <xf borderId="1" fillId="4" fontId="2" numFmtId="9" xfId="0" applyAlignment="1" applyBorder="1" applyFont="1" applyNumberFormat="1">
      <alignment horizontal="center" readingOrder="0" shrinkToFit="0" vertical="center" wrapText="0"/>
    </xf>
    <xf borderId="1" fillId="4" fontId="2" numFmtId="0" xfId="0" applyAlignment="1" applyBorder="1" applyFont="1">
      <alignment horizontal="center" shrinkToFit="0" vertical="center" wrapText="0"/>
    </xf>
    <xf borderId="1" fillId="4" fontId="2" numFmtId="0" xfId="0" applyAlignment="1" applyBorder="1" applyFont="1">
      <alignment horizontal="center" shrinkToFit="0" vertical="center" wrapText="0"/>
    </xf>
    <xf borderId="1" fillId="9" fontId="8" numFmtId="0" xfId="0" applyAlignment="1" applyBorder="1" applyFill="1" applyFont="1">
      <alignment horizontal="center" readingOrder="0" vertical="center"/>
    </xf>
    <xf borderId="1" fillId="0" fontId="2" numFmtId="0" xfId="0" applyAlignment="1" applyBorder="1" applyFont="1">
      <alignment horizontal="center" readingOrder="0" shrinkToFit="0" vertical="center" wrapText="0"/>
    </xf>
    <xf borderId="1" fillId="0" fontId="22" numFmtId="0" xfId="0" applyAlignment="1" applyBorder="1" applyFont="1">
      <alignment horizontal="center" readingOrder="0" shrinkToFit="0" vertical="center" wrapText="0"/>
    </xf>
    <xf borderId="0" fillId="0" fontId="5" numFmtId="0" xfId="0" applyAlignment="1" applyFont="1">
      <alignment horizontal="left" readingOrder="0" shrinkToFit="0" vertical="center" wrapText="0"/>
    </xf>
    <xf borderId="1" fillId="0" fontId="5" numFmtId="0" xfId="0" applyAlignment="1" applyBorder="1" applyFont="1">
      <alignment horizontal="left" readingOrder="0" shrinkToFit="0" vertical="center" wrapText="0"/>
    </xf>
    <xf borderId="0" fillId="0" fontId="5" numFmtId="3" xfId="0" applyAlignment="1" applyFont="1" applyNumberFormat="1">
      <alignment horizontal="right" readingOrder="0" shrinkToFit="0" vertical="center" wrapText="0"/>
    </xf>
    <xf borderId="0" fillId="0" fontId="5" numFmtId="166" xfId="0" applyAlignment="1" applyFont="1" applyNumberFormat="1">
      <alignment horizontal="left" readingOrder="0" shrinkToFit="0" vertical="center" wrapText="0"/>
    </xf>
    <xf borderId="0" fillId="0" fontId="5" numFmtId="166" xfId="0" applyAlignment="1" applyFont="1" applyNumberFormat="1">
      <alignment horizontal="right" readingOrder="0" shrinkToFit="0" vertical="center" wrapText="0"/>
    </xf>
    <xf borderId="1" fillId="9" fontId="18" numFmtId="166" xfId="0" applyAlignment="1" applyBorder="1" applyFont="1" applyNumberFormat="1">
      <alignment horizontal="center" vertical="center"/>
    </xf>
    <xf borderId="1" fillId="4" fontId="18" numFmtId="171" xfId="0" applyAlignment="1" applyBorder="1" applyFont="1" applyNumberFormat="1">
      <alignment horizontal="center" vertical="center"/>
    </xf>
    <xf borderId="1" fillId="4" fontId="8" numFmtId="172" xfId="0" applyAlignment="1" applyBorder="1" applyFont="1" applyNumberFormat="1">
      <alignment horizontal="center" vertical="center"/>
    </xf>
    <xf borderId="1" fillId="4" fontId="8" numFmtId="0" xfId="0" applyAlignment="1" applyBorder="1" applyFont="1">
      <alignment vertical="center"/>
    </xf>
    <xf borderId="1" fillId="0" fontId="8" numFmtId="0" xfId="0" applyAlignment="1" applyBorder="1" applyFont="1">
      <alignment vertical="center"/>
    </xf>
    <xf borderId="1" fillId="0" fontId="22" numFmtId="166" xfId="0" applyAlignment="1" applyBorder="1" applyFont="1" applyNumberFormat="1">
      <alignment horizontal="center" shrinkToFit="0" vertical="center" wrapText="0"/>
    </xf>
    <xf borderId="1" fillId="0" fontId="5" numFmtId="166" xfId="0" applyAlignment="1" applyBorder="1" applyFont="1" applyNumberFormat="1">
      <alignment horizontal="right" readingOrder="0" shrinkToFit="0" vertical="center" wrapText="0"/>
    </xf>
    <xf borderId="1" fillId="0" fontId="22" numFmtId="0" xfId="0" applyAlignment="1" applyBorder="1" applyFont="1">
      <alignment horizontal="center" readingOrder="0" shrinkToFit="0" vertical="center" wrapText="0"/>
    </xf>
    <xf borderId="1" fillId="10" fontId="2" numFmtId="0" xfId="0" applyAlignment="1" applyBorder="1" applyFill="1" applyFont="1">
      <alignment horizontal="center" readingOrder="0" shrinkToFit="0" vertical="center" wrapText="0"/>
    </xf>
    <xf borderId="1" fillId="10" fontId="22" numFmtId="0" xfId="0" applyAlignment="1" applyBorder="1" applyFont="1">
      <alignment horizontal="center" readingOrder="0" shrinkToFit="0" vertical="center" wrapText="0"/>
    </xf>
    <xf borderId="0" fillId="0" fontId="5" numFmtId="0" xfId="0" applyAlignment="1" applyFont="1">
      <alignment horizontal="right" readingOrder="0" shrinkToFit="0" vertical="center" wrapText="0"/>
    </xf>
    <xf borderId="1" fillId="10" fontId="2" numFmtId="166" xfId="0" applyAlignment="1" applyBorder="1" applyFont="1" applyNumberFormat="1">
      <alignment horizontal="center" readingOrder="0" shrinkToFit="0" vertical="center" wrapText="0"/>
    </xf>
    <xf borderId="0" fillId="11" fontId="24" numFmtId="0" xfId="0" applyAlignment="1" applyFill="1" applyFont="1">
      <alignment horizontal="left" readingOrder="0" vertical="center"/>
    </xf>
    <xf borderId="1" fillId="12" fontId="18" numFmtId="0" xfId="0" applyAlignment="1" applyBorder="1" applyFill="1" applyFont="1">
      <alignment horizontal="center" readingOrder="0" vertical="center"/>
    </xf>
    <xf borderId="1" fillId="4" fontId="18" numFmtId="166" xfId="0" applyAlignment="1" applyBorder="1" applyFont="1" applyNumberFormat="1">
      <alignment horizontal="center" vertical="center"/>
    </xf>
    <xf borderId="1" fillId="10" fontId="22" numFmtId="171" xfId="0" applyAlignment="1" applyBorder="1" applyFont="1" applyNumberFormat="1">
      <alignment horizontal="center" shrinkToFit="0" vertical="center" wrapText="0"/>
    </xf>
    <xf borderId="1" fillId="4" fontId="8" numFmtId="0" xfId="0" applyAlignment="1" applyBorder="1" applyFont="1">
      <alignment horizontal="center" readingOrder="0" vertical="center"/>
    </xf>
    <xf borderId="1" fillId="0" fontId="22" numFmtId="0" xfId="0" applyAlignment="1" applyBorder="1" applyFont="1">
      <alignment horizontal="center" shrinkToFit="0" vertical="center" wrapText="0"/>
    </xf>
    <xf borderId="1" fillId="0" fontId="22" numFmtId="0" xfId="0" applyAlignment="1" applyBorder="1" applyFont="1">
      <alignment horizontal="center" shrinkToFit="0" vertical="center" wrapText="0"/>
    </xf>
    <xf borderId="1" fillId="4" fontId="22" numFmtId="166" xfId="0" applyAlignment="1" applyBorder="1" applyFont="1" applyNumberFormat="1">
      <alignment horizontal="center" shrinkToFit="0" vertical="center" wrapText="0"/>
    </xf>
    <xf borderId="0" fillId="10" fontId="0" numFmtId="1" xfId="0" applyAlignment="1" applyFont="1" applyNumberFormat="1">
      <alignment horizontal="left" readingOrder="0" vertical="center"/>
    </xf>
    <xf borderId="0" fillId="13" fontId="25" numFmtId="0" xfId="0" applyAlignment="1" applyFill="1" applyFont="1">
      <alignment horizontal="left" readingOrder="0" shrinkToFit="0" vertical="center" wrapText="0"/>
    </xf>
    <xf borderId="1" fillId="0" fontId="0" numFmtId="0" xfId="0" applyAlignment="1" applyBorder="1" applyFont="1">
      <alignment horizontal="center" readingOrder="0" shrinkToFit="0" vertical="center" wrapText="0"/>
    </xf>
    <xf borderId="1" fillId="10" fontId="22" numFmtId="166" xfId="0" applyAlignment="1" applyBorder="1" applyFont="1" applyNumberFormat="1">
      <alignment horizontal="center" shrinkToFit="0" vertical="center" wrapText="0"/>
    </xf>
    <xf borderId="1" fillId="10" fontId="2" numFmtId="0" xfId="0" applyAlignment="1" applyBorder="1" applyFont="1">
      <alignment horizontal="center" shrinkToFit="0" vertical="center" wrapText="0"/>
    </xf>
    <xf borderId="1" fillId="10" fontId="22" numFmtId="0" xfId="0" applyAlignment="1" applyBorder="1" applyFont="1">
      <alignment horizontal="center" shrinkToFit="0" vertical="center" wrapText="0"/>
    </xf>
    <xf borderId="1" fillId="10" fontId="22" numFmtId="0" xfId="0" applyAlignment="1" applyBorder="1" applyFont="1">
      <alignment horizontal="center" shrinkToFit="0" vertical="center" wrapText="0"/>
    </xf>
    <xf borderId="1" fillId="4" fontId="4" numFmtId="0" xfId="0" applyAlignment="1" applyBorder="1" applyFont="1">
      <alignment horizontal="center" readingOrder="0" vertical="center"/>
    </xf>
    <xf borderId="0" fillId="0" fontId="5" numFmtId="3" xfId="0" applyAlignment="1" applyFont="1" applyNumberFormat="1">
      <alignment horizontal="left" readingOrder="0" shrinkToFit="0" vertical="center" wrapText="0"/>
    </xf>
    <xf borderId="1" fillId="4" fontId="22" numFmtId="0" xfId="0" applyAlignment="1" applyBorder="1" applyFont="1">
      <alignment horizontal="center" readingOrder="0" shrinkToFit="0" vertical="center" wrapText="0"/>
    </xf>
    <xf borderId="1" fillId="4" fontId="5" numFmtId="0" xfId="0" applyAlignment="1" applyBorder="1" applyFont="1">
      <alignment horizontal="left" readingOrder="0" shrinkToFit="0" vertical="center" wrapText="0"/>
    </xf>
    <xf borderId="1" fillId="4" fontId="2" numFmtId="166" xfId="0" applyAlignment="1" applyBorder="1" applyFont="1" applyNumberFormat="1">
      <alignment horizontal="center" readingOrder="0" shrinkToFit="0" vertical="center" wrapText="0"/>
    </xf>
    <xf borderId="1" fillId="4" fontId="22" numFmtId="0" xfId="0" applyAlignment="1" applyBorder="1" applyFont="1">
      <alignment horizontal="center" shrinkToFit="0" vertical="center" wrapText="0"/>
    </xf>
    <xf borderId="1" fillId="4" fontId="22" numFmtId="0" xfId="0" applyAlignment="1" applyBorder="1" applyFont="1">
      <alignment horizontal="center" shrinkToFit="0" vertical="center" wrapText="0"/>
    </xf>
    <xf borderId="1" fillId="4" fontId="22" numFmtId="166" xfId="0" applyAlignment="1" applyBorder="1" applyFont="1" applyNumberFormat="1">
      <alignment horizontal="center" shrinkToFit="0" vertical="center" wrapText="0"/>
    </xf>
    <xf borderId="1" fillId="4" fontId="5" numFmtId="166" xfId="0" applyAlignment="1" applyBorder="1" applyFont="1" applyNumberFormat="1">
      <alignment horizontal="right" readingOrder="0" shrinkToFit="0" vertical="center" wrapText="0"/>
    </xf>
    <xf borderId="1" fillId="4" fontId="22" numFmtId="0" xfId="0" applyAlignment="1" applyBorder="1" applyFont="1">
      <alignment horizontal="center" readingOrder="0" shrinkToFit="0" vertical="center" wrapText="0"/>
    </xf>
    <xf borderId="1" fillId="4" fontId="2" numFmtId="0" xfId="0" applyAlignment="1" applyBorder="1" applyFont="1">
      <alignment horizontal="center" readingOrder="0" shrinkToFit="0" vertical="center" wrapText="0"/>
    </xf>
    <xf borderId="1" fillId="4" fontId="22" numFmtId="171" xfId="0" applyAlignment="1" applyBorder="1" applyFont="1" applyNumberFormat="1">
      <alignment horizontal="center" shrinkToFit="0" vertical="center" wrapText="0"/>
    </xf>
    <xf borderId="1" fillId="10" fontId="22" numFmtId="166" xfId="0" applyAlignment="1" applyBorder="1" applyFont="1" applyNumberFormat="1">
      <alignment horizontal="center" shrinkToFit="0" vertical="center" wrapText="0"/>
    </xf>
    <xf borderId="1" fillId="4" fontId="2" numFmtId="172" xfId="0" applyAlignment="1" applyBorder="1" applyFont="1" applyNumberFormat="1">
      <alignment horizontal="center" shrinkToFit="0" vertical="center" wrapText="0"/>
    </xf>
    <xf borderId="1" fillId="10" fontId="4" numFmtId="0" xfId="0" applyAlignment="1" applyBorder="1" applyFont="1">
      <alignment horizontal="center" vertical="center"/>
    </xf>
    <xf borderId="1" fillId="10" fontId="5" numFmtId="0" xfId="0" applyAlignment="1" applyBorder="1" applyFont="1">
      <alignment horizontal="left" readingOrder="0" shrinkToFit="0" vertical="center" wrapText="0"/>
    </xf>
    <xf borderId="1" fillId="10" fontId="5" numFmtId="166" xfId="0" applyAlignment="1" applyBorder="1" applyFont="1" applyNumberFormat="1">
      <alignment horizontal="right" readingOrder="0" shrinkToFit="0" vertical="center" wrapText="0"/>
    </xf>
    <xf borderId="1" fillId="10" fontId="22" numFmtId="0" xfId="0" applyAlignment="1" applyBorder="1" applyFont="1">
      <alignment horizontal="center" readingOrder="0" shrinkToFit="0" vertical="center" wrapText="0"/>
    </xf>
    <xf borderId="1" fillId="10" fontId="0" numFmtId="0" xfId="0" applyAlignment="1" applyBorder="1" applyFont="1">
      <alignment horizontal="center" readingOrder="0" shrinkToFit="0" vertical="center" wrapText="0"/>
    </xf>
    <xf borderId="1" fillId="14" fontId="22" numFmtId="0" xfId="0" applyAlignment="1" applyBorder="1" applyFill="1" applyFont="1">
      <alignment horizontal="center" readingOrder="0" vertical="center"/>
    </xf>
    <xf borderId="1" fillId="10" fontId="2" numFmtId="172" xfId="0" applyAlignment="1" applyBorder="1" applyFont="1" applyNumberFormat="1">
      <alignment horizontal="center" shrinkToFit="0" vertical="center" wrapText="0"/>
    </xf>
    <xf borderId="1" fillId="4" fontId="4" numFmtId="0" xfId="0" applyAlignment="1" applyBorder="1" applyFont="1">
      <alignment horizontal="center" vertical="center"/>
    </xf>
    <xf borderId="1" fillId="0" fontId="22" numFmtId="0" xfId="0" applyAlignment="1" applyBorder="1" applyFont="1">
      <alignment horizontal="center" readingOrder="0" shrinkToFit="0" vertical="center" wrapText="0"/>
    </xf>
    <xf borderId="1" fillId="4" fontId="8" numFmtId="0" xfId="0" applyAlignment="1" applyBorder="1" applyFont="1">
      <alignment horizontal="center" readingOrder="0" vertical="center"/>
    </xf>
    <xf borderId="1" fillId="10" fontId="4" numFmtId="0" xfId="0" applyAlignment="1" applyBorder="1" applyFont="1">
      <alignment horizontal="center" readingOrder="0" vertical="center"/>
    </xf>
    <xf borderId="1" fillId="10" fontId="8" numFmtId="0" xfId="0" applyAlignment="1" applyBorder="1" applyFont="1">
      <alignment horizontal="center" readingOrder="0" vertical="center"/>
    </xf>
    <xf borderId="1" fillId="10" fontId="8" numFmtId="166" xfId="0" applyAlignment="1" applyBorder="1" applyFont="1" applyNumberFormat="1">
      <alignment horizontal="center" vertical="center"/>
    </xf>
    <xf borderId="1" fillId="10" fontId="8" numFmtId="166" xfId="0" applyAlignment="1" applyBorder="1" applyFont="1" applyNumberFormat="1">
      <alignment horizontal="center" vertical="center"/>
    </xf>
    <xf borderId="1" fillId="10" fontId="8" numFmtId="0" xfId="0" applyAlignment="1" applyBorder="1" applyFont="1">
      <alignment vertical="center"/>
    </xf>
    <xf borderId="1" fillId="4" fontId="26" numFmtId="0" xfId="0" applyAlignment="1" applyBorder="1" applyFont="1">
      <alignment horizontal="center" readingOrder="0" vertical="center"/>
    </xf>
    <xf borderId="1" fillId="10" fontId="0" numFmtId="0" xfId="0" applyAlignment="1" applyBorder="1" applyFont="1">
      <alignment horizontal="center" readingOrder="0" shrinkToFit="0" vertical="center" wrapText="0"/>
    </xf>
    <xf borderId="1" fillId="10" fontId="0" numFmtId="166" xfId="0" applyAlignment="1" applyBorder="1" applyFont="1" applyNumberFormat="1">
      <alignment horizontal="center" shrinkToFit="0" vertical="center" wrapText="0"/>
    </xf>
    <xf borderId="1" fillId="10" fontId="6" numFmtId="0" xfId="0" applyAlignment="1" applyBorder="1" applyFont="1">
      <alignment horizontal="center" shrinkToFit="0" vertical="center" wrapText="0"/>
    </xf>
    <xf borderId="1" fillId="10" fontId="0" numFmtId="0" xfId="0" applyAlignment="1" applyBorder="1" applyFont="1">
      <alignment horizontal="center" shrinkToFit="0" vertical="center" wrapText="0"/>
    </xf>
    <xf borderId="1" fillId="10" fontId="0" numFmtId="0" xfId="0" applyAlignment="1" applyBorder="1" applyFont="1">
      <alignment horizontal="center" shrinkToFit="0" vertical="center" wrapText="0"/>
    </xf>
    <xf borderId="1" fillId="0" fontId="22" numFmtId="166" xfId="0" applyAlignment="1" applyBorder="1" applyFont="1" applyNumberFormat="1">
      <alignment horizontal="center" shrinkToFit="0" vertical="center" wrapText="0"/>
    </xf>
    <xf borderId="1" fillId="0" fontId="2" numFmtId="166" xfId="0" applyAlignment="1" applyBorder="1" applyFont="1" applyNumberFormat="1">
      <alignment horizontal="center" readingOrder="0" shrinkToFit="0" vertical="center" wrapText="0"/>
    </xf>
    <xf borderId="1" fillId="0" fontId="5" numFmtId="3" xfId="0" applyAlignment="1" applyBorder="1" applyFont="1" applyNumberFormat="1">
      <alignment horizontal="right" readingOrder="0" shrinkToFit="0" vertical="center" wrapText="0"/>
    </xf>
    <xf borderId="1" fillId="0" fontId="5" numFmtId="0" xfId="0" applyAlignment="1" applyBorder="1" applyFont="1">
      <alignment horizontal="right" readingOrder="0" shrinkToFit="0" vertical="center" wrapText="0"/>
    </xf>
    <xf borderId="1" fillId="0" fontId="5" numFmtId="166" xfId="0" applyAlignment="1" applyBorder="1" applyFont="1" applyNumberFormat="1">
      <alignment horizontal="left" readingOrder="0" shrinkToFit="0" vertical="center" wrapText="0"/>
    </xf>
    <xf borderId="1" fillId="0" fontId="22" numFmtId="171" xfId="0" applyAlignment="1" applyBorder="1" applyFont="1" applyNumberFormat="1">
      <alignment horizontal="center" shrinkToFit="0" vertical="center" wrapText="0"/>
    </xf>
    <xf borderId="1" fillId="0" fontId="2" numFmtId="172" xfId="0" applyAlignment="1" applyBorder="1" applyFont="1" applyNumberFormat="1">
      <alignment horizontal="center" shrinkToFit="0" vertical="center" wrapText="0"/>
    </xf>
    <xf borderId="1" fillId="0" fontId="2" numFmtId="0" xfId="0" applyAlignment="1" applyBorder="1" applyFont="1">
      <alignment horizontal="center" shrinkToFit="0" vertical="center" wrapText="0"/>
    </xf>
    <xf borderId="1" fillId="10" fontId="8" numFmtId="0" xfId="0" applyAlignment="1" applyBorder="1" applyFont="1">
      <alignment horizontal="center" vertical="center"/>
    </xf>
    <xf borderId="1" fillId="4" fontId="8" numFmtId="0" xfId="0" applyAlignment="1" applyBorder="1" applyFont="1">
      <alignment horizontal="center" vertical="center"/>
    </xf>
    <xf borderId="1" fillId="0" fontId="8" numFmtId="0" xfId="0" applyAlignment="1" applyBorder="1" applyFont="1">
      <alignment horizontal="center" vertical="center"/>
    </xf>
    <xf borderId="1" fillId="9" fontId="22" numFmtId="0" xfId="0" applyAlignment="1" applyBorder="1" applyFont="1">
      <alignment horizontal="center" readingOrder="0" shrinkToFit="0" vertical="center" wrapText="0"/>
    </xf>
    <xf borderId="1" fillId="4" fontId="18" numFmtId="0" xfId="0" applyAlignment="1" applyBorder="1" applyFont="1">
      <alignment horizontal="center" readingOrder="0" vertical="center"/>
    </xf>
    <xf borderId="1" fillId="10" fontId="6" numFmtId="0" xfId="0" applyAlignment="1" applyBorder="1" applyFont="1">
      <alignment horizontal="center" readingOrder="0" shrinkToFit="0" vertical="center" wrapText="0"/>
    </xf>
    <xf borderId="1" fillId="10" fontId="6" numFmtId="166" xfId="0" applyAlignment="1" applyBorder="1" applyFont="1" applyNumberFormat="1">
      <alignment horizontal="center" readingOrder="0" shrinkToFit="0" vertical="center" wrapText="0"/>
    </xf>
    <xf borderId="1" fillId="15" fontId="2" numFmtId="0" xfId="0" applyAlignment="1" applyBorder="1" applyFill="1" applyFont="1">
      <alignment horizontal="center" readingOrder="0" shrinkToFit="0" vertical="center" wrapText="0"/>
    </xf>
    <xf borderId="1" fillId="15" fontId="22" numFmtId="0" xfId="0" applyAlignment="1" applyBorder="1" applyFont="1">
      <alignment horizontal="center" readingOrder="0" shrinkToFit="0" vertical="center" wrapText="0"/>
    </xf>
    <xf borderId="1" fillId="15" fontId="5" numFmtId="0" xfId="0" applyAlignment="1" applyBorder="1" applyFont="1">
      <alignment horizontal="left" readingOrder="0" shrinkToFit="0" vertical="center" wrapText="0"/>
    </xf>
    <xf borderId="1" fillId="15" fontId="2" numFmtId="166" xfId="0" applyAlignment="1" applyBorder="1" applyFont="1" applyNumberFormat="1">
      <alignment horizontal="center" readingOrder="0" shrinkToFit="0" vertical="center" wrapText="0"/>
    </xf>
    <xf borderId="1" fillId="15" fontId="22" numFmtId="166" xfId="0" applyAlignment="1" applyBorder="1" applyFont="1" applyNumberFormat="1">
      <alignment horizontal="center" shrinkToFit="0" vertical="center" wrapText="0"/>
    </xf>
    <xf borderId="1" fillId="15" fontId="5" numFmtId="166" xfId="0" applyAlignment="1" applyBorder="1" applyFont="1" applyNumberFormat="1">
      <alignment horizontal="right" readingOrder="0" shrinkToFit="0" vertical="center" wrapText="0"/>
    </xf>
    <xf borderId="1" fillId="15" fontId="22" numFmtId="0" xfId="0" applyAlignment="1" applyBorder="1" applyFont="1">
      <alignment horizontal="center" readingOrder="0" shrinkToFit="0" vertical="center" wrapText="0"/>
    </xf>
    <xf borderId="1" fillId="0" fontId="2" numFmtId="0" xfId="0" applyAlignment="1" applyBorder="1" applyFont="1">
      <alignment horizontal="center" readingOrder="0" vertical="center"/>
    </xf>
    <xf borderId="1" fillId="0" fontId="5" numFmtId="0" xfId="0" applyAlignment="1" applyBorder="1" applyFont="1">
      <alignment horizontal="left" shrinkToFit="0" vertical="center" wrapText="0"/>
    </xf>
    <xf borderId="1" fillId="9" fontId="0" numFmtId="0" xfId="0" applyAlignment="1" applyBorder="1" applyFont="1">
      <alignment horizontal="center" readingOrder="0" shrinkToFit="0" vertical="center" wrapText="0"/>
    </xf>
    <xf borderId="1" fillId="10" fontId="22" numFmtId="0" xfId="0" applyAlignment="1" applyBorder="1" applyFont="1">
      <alignment horizontal="center" readingOrder="0" shrinkToFit="0" vertical="center" wrapText="0"/>
    </xf>
    <xf borderId="1" fillId="10" fontId="22" numFmtId="3" xfId="0" applyAlignment="1" applyBorder="1" applyFont="1" applyNumberFormat="1">
      <alignment horizontal="center" readingOrder="0" shrinkToFit="0" vertical="center" wrapText="0"/>
    </xf>
    <xf borderId="1" fillId="10" fontId="27" numFmtId="0" xfId="0" applyAlignment="1" applyBorder="1" applyFont="1">
      <alignment horizontal="center" readingOrder="0" vertical="center"/>
    </xf>
    <xf borderId="1" fillId="10" fontId="22" numFmtId="0" xfId="0" applyAlignment="1" applyBorder="1" applyFont="1">
      <alignment horizontal="center" readingOrder="0" shrinkToFit="0" vertical="center" wrapText="0"/>
    </xf>
    <xf borderId="1" fillId="10" fontId="22" numFmtId="166" xfId="0" applyAlignment="1" applyBorder="1" applyFont="1" applyNumberFormat="1">
      <alignment horizontal="center" readingOrder="0" shrinkToFit="0" vertical="center" wrapText="0"/>
    </xf>
    <xf borderId="1" fillId="10" fontId="0" numFmtId="3" xfId="0" applyAlignment="1" applyBorder="1" applyFont="1" applyNumberFormat="1">
      <alignment horizontal="center" readingOrder="0" shrinkToFit="0" vertical="center" wrapText="0"/>
    </xf>
    <xf borderId="1" fillId="4" fontId="28" numFmtId="0" xfId="0" applyAlignment="1" applyBorder="1" applyFont="1">
      <alignment horizontal="left" readingOrder="0" shrinkToFit="0" vertical="center" wrapText="0"/>
    </xf>
    <xf borderId="1" fillId="10" fontId="0" numFmtId="0" xfId="0" applyAlignment="1" applyBorder="1" applyFont="1">
      <alignment horizontal="center" readingOrder="0" shrinkToFit="0" vertical="center" wrapText="0"/>
    </xf>
    <xf borderId="1" fillId="10" fontId="0" numFmtId="166" xfId="0" applyAlignment="1" applyBorder="1" applyFont="1" applyNumberFormat="1">
      <alignment horizontal="center" readingOrder="0" shrinkToFit="0" vertical="center" wrapText="0"/>
    </xf>
    <xf borderId="1" fillId="9" fontId="22" numFmtId="0" xfId="0" applyAlignment="1" applyBorder="1" applyFont="1">
      <alignment horizontal="center" readingOrder="0" shrinkToFit="0" vertical="center" wrapText="0"/>
    </xf>
    <xf borderId="1" fillId="9" fontId="5" numFmtId="0" xfId="0" applyAlignment="1" applyBorder="1" applyFont="1">
      <alignment horizontal="left" readingOrder="0" shrinkToFit="0" vertical="center" wrapText="0"/>
    </xf>
    <xf borderId="1" fillId="11" fontId="28" numFmtId="0" xfId="0" applyAlignment="1" applyBorder="1" applyFont="1">
      <alignment horizontal="left" readingOrder="0" shrinkToFit="0" vertical="center" wrapText="0"/>
    </xf>
    <xf borderId="1" fillId="10" fontId="2" numFmtId="167" xfId="0" applyAlignment="1" applyBorder="1" applyFont="1" applyNumberFormat="1">
      <alignment horizontal="center" readingOrder="0" shrinkToFit="0" vertical="center" wrapText="0"/>
    </xf>
    <xf borderId="1" fillId="16" fontId="5" numFmtId="0" xfId="0" applyAlignment="1" applyBorder="1" applyFill="1" applyFont="1">
      <alignment horizontal="right" readingOrder="0" shrinkToFit="0" vertical="center" wrapText="0"/>
    </xf>
    <xf borderId="1" fillId="0" fontId="8" numFmtId="0" xfId="0" applyAlignment="1" applyBorder="1" applyFont="1">
      <alignment horizontal="center" readingOrder="0" vertical="center"/>
    </xf>
    <xf borderId="1" fillId="0" fontId="5" numFmtId="166" xfId="0" applyAlignment="1" applyBorder="1" applyFont="1" applyNumberFormat="1">
      <alignment horizontal="right" shrinkToFit="0" vertical="center" wrapText="0"/>
    </xf>
    <xf borderId="1" fillId="9" fontId="8" numFmtId="166" xfId="0" applyAlignment="1" applyBorder="1" applyFont="1" applyNumberFormat="1">
      <alignment horizontal="center" vertical="center"/>
    </xf>
    <xf borderId="1" fillId="9" fontId="8" numFmtId="0" xfId="0" applyAlignment="1" applyBorder="1" applyFont="1">
      <alignment vertical="center"/>
    </xf>
    <xf borderId="1" fillId="10" fontId="8" numFmtId="0" xfId="0" applyAlignment="1" applyBorder="1" applyFont="1">
      <alignment vertical="center"/>
    </xf>
    <xf borderId="1" fillId="10" fontId="22" numFmtId="166" xfId="0" applyAlignment="1" applyBorder="1" applyFont="1" applyNumberFormat="1">
      <alignment horizontal="center" readingOrder="0" shrinkToFit="0" vertical="center" wrapText="0"/>
    </xf>
    <xf borderId="1" fillId="0" fontId="22" numFmtId="0" xfId="0" applyAlignment="1" applyBorder="1" applyFont="1">
      <alignment horizontal="center" readingOrder="0" shrinkToFit="0" vertical="center" wrapText="0"/>
    </xf>
    <xf borderId="1" fillId="0" fontId="22" numFmtId="3" xfId="0" applyAlignment="1" applyBorder="1" applyFont="1" applyNumberFormat="1">
      <alignment horizontal="center" readingOrder="0" shrinkToFit="0" vertical="center" wrapText="0"/>
    </xf>
    <xf borderId="1" fillId="0" fontId="22" numFmtId="166" xfId="0" applyAlignment="1" applyBorder="1" applyFont="1" applyNumberFormat="1">
      <alignment horizontal="center" readingOrder="0" shrinkToFit="0" vertical="center" wrapText="0"/>
    </xf>
    <xf borderId="1" fillId="10" fontId="29" numFmtId="0" xfId="0" applyAlignment="1" applyBorder="1" applyFont="1">
      <alignment horizontal="center" readingOrder="0" vertical="center"/>
    </xf>
    <xf borderId="1" fillId="0" fontId="2" numFmtId="0" xfId="0" applyAlignment="1" applyBorder="1" applyFont="1">
      <alignment horizontal="center" vertical="center"/>
    </xf>
    <xf borderId="1" fillId="4" fontId="2" numFmtId="0" xfId="0" applyAlignment="1" applyBorder="1" applyFont="1">
      <alignment horizontal="center" shrinkToFit="0" vertical="center" wrapText="0"/>
    </xf>
    <xf borderId="1" fillId="4" fontId="22" numFmtId="0" xfId="0" applyAlignment="1" applyBorder="1" applyFont="1">
      <alignment horizontal="center" shrinkToFit="0" vertical="center" wrapText="0"/>
    </xf>
    <xf borderId="1" fillId="4" fontId="22" numFmtId="0" xfId="0" applyAlignment="1" applyBorder="1" applyFont="1">
      <alignment horizontal="center" readingOrder="0" shrinkToFit="0" vertical="center" wrapText="0"/>
    </xf>
    <xf borderId="1" fillId="4" fontId="2" numFmtId="0" xfId="0" applyAlignment="1" applyBorder="1" applyFont="1">
      <alignment horizontal="center" shrinkToFit="0" vertical="center" wrapText="0"/>
    </xf>
    <xf borderId="1" fillId="4" fontId="2" numFmtId="166" xfId="0" applyAlignment="1" applyBorder="1" applyFont="1" applyNumberFormat="1">
      <alignment horizontal="center" shrinkToFit="0" vertical="center" wrapText="0"/>
    </xf>
    <xf borderId="1" fillId="4" fontId="30" numFmtId="166" xfId="0" applyAlignment="1" applyBorder="1" applyFont="1" applyNumberFormat="1">
      <alignment horizontal="center" shrinkToFit="0" vertical="center" wrapText="0"/>
    </xf>
    <xf borderId="1" fillId="4" fontId="22" numFmtId="0" xfId="0" applyAlignment="1" applyBorder="1" applyFont="1">
      <alignment horizontal="center" readingOrder="0" shrinkToFit="0" vertical="center" wrapText="0"/>
    </xf>
    <xf borderId="1" fillId="4" fontId="22" numFmtId="166" xfId="0" applyAlignment="1" applyBorder="1" applyFont="1" applyNumberFormat="1">
      <alignment horizontal="center" shrinkToFit="0" vertical="center" wrapText="0"/>
    </xf>
    <xf borderId="1" fillId="17" fontId="22" numFmtId="171" xfId="0" applyAlignment="1" applyBorder="1" applyFill="1" applyFont="1" applyNumberFormat="1">
      <alignment horizontal="center" shrinkToFit="0" vertical="center" wrapText="0"/>
    </xf>
    <xf borderId="1" fillId="18" fontId="22" numFmtId="171" xfId="0" applyAlignment="1" applyBorder="1" applyFill="1" applyFont="1" applyNumberFormat="1">
      <alignment horizontal="center" shrinkToFit="0" vertical="center" wrapText="0"/>
    </xf>
    <xf borderId="1" fillId="0" fontId="22" numFmtId="0" xfId="0" applyAlignment="1" applyBorder="1" applyFont="1">
      <alignment horizontal="center" shrinkToFit="0" vertical="center" wrapText="0"/>
    </xf>
    <xf borderId="1" fillId="4" fontId="2" numFmtId="0" xfId="0" applyAlignment="1" applyBorder="1" applyFont="1">
      <alignment horizontal="center" readingOrder="0" shrinkToFit="0" vertical="center" wrapText="0"/>
    </xf>
    <xf borderId="1" fillId="0" fontId="22" numFmtId="3" xfId="0" applyAlignment="1" applyBorder="1" applyFont="1" applyNumberFormat="1">
      <alignment horizontal="center" shrinkToFit="0" vertical="center" wrapText="0"/>
    </xf>
    <xf borderId="1" fillId="0" fontId="22" numFmtId="49" xfId="0" applyAlignment="1" applyBorder="1" applyFont="1" applyNumberFormat="1">
      <alignment horizontal="center" readingOrder="0" shrinkToFit="0" vertical="center" wrapText="0"/>
    </xf>
    <xf borderId="1" fillId="4" fontId="22" numFmtId="0" xfId="0" applyAlignment="1" applyBorder="1" applyFont="1">
      <alignment horizontal="center" readingOrder="0" shrinkToFit="0" vertical="center" wrapText="0"/>
    </xf>
    <xf borderId="1" fillId="4" fontId="30" numFmtId="166" xfId="0" applyAlignment="1" applyBorder="1" applyFont="1" applyNumberFormat="1">
      <alignment horizontal="center" readingOrder="0" shrinkToFit="0" vertical="center" wrapText="0"/>
    </xf>
    <xf borderId="1" fillId="4" fontId="2" numFmtId="0" xfId="0" applyAlignment="1" applyBorder="1" applyFont="1">
      <alignment horizontal="center" readingOrder="0" vertical="center"/>
    </xf>
    <xf borderId="1" fillId="0" fontId="22" numFmtId="3" xfId="0" applyAlignment="1" applyBorder="1" applyFont="1" applyNumberFormat="1">
      <alignment horizontal="center" readingOrder="0" shrinkToFit="0" vertical="center" wrapText="0"/>
    </xf>
    <xf borderId="1" fillId="4" fontId="22" numFmtId="0" xfId="0" applyAlignment="1" applyBorder="1" applyFont="1">
      <alignment horizontal="center" shrinkToFit="0" vertical="center" wrapText="0"/>
    </xf>
    <xf borderId="1" fillId="4" fontId="22" numFmtId="166" xfId="0" applyAlignment="1" applyBorder="1" applyFont="1" applyNumberFormat="1">
      <alignment horizontal="center" readingOrder="0" shrinkToFit="0" vertical="center" wrapText="0"/>
    </xf>
    <xf borderId="1" fillId="4" fontId="2" numFmtId="0" xfId="0" applyAlignment="1" applyBorder="1" applyFont="1">
      <alignment horizontal="center" vertical="center"/>
    </xf>
    <xf borderId="1" fillId="4" fontId="22" numFmtId="0" xfId="0" applyAlignment="1" applyBorder="1" applyFont="1">
      <alignment horizontal="center" vertical="center"/>
    </xf>
    <xf borderId="1" fillId="4" fontId="22" numFmtId="0" xfId="0" applyAlignment="1" applyBorder="1" applyFont="1">
      <alignment horizontal="center" readingOrder="0" shrinkToFit="0" vertical="center" wrapText="0"/>
    </xf>
    <xf borderId="1" fillId="4" fontId="22" numFmtId="166" xfId="0" applyAlignment="1" applyBorder="1" applyFont="1" applyNumberFormat="1">
      <alignment horizontal="center" readingOrder="0" vertical="center"/>
    </xf>
    <xf borderId="1" fillId="4" fontId="22" numFmtId="0" xfId="0" applyAlignment="1" applyBorder="1" applyFont="1">
      <alignment horizontal="center" readingOrder="0" vertical="center"/>
    </xf>
    <xf borderId="1" fillId="4" fontId="2" numFmtId="0" xfId="0" applyAlignment="1" applyBorder="1" applyFont="1">
      <alignment horizontal="center" readingOrder="0" vertical="center"/>
    </xf>
    <xf borderId="1" fillId="4" fontId="22" numFmtId="0" xfId="0" applyAlignment="1" applyBorder="1" applyFont="1">
      <alignment horizontal="center" readingOrder="0" vertical="center"/>
    </xf>
    <xf borderId="1" fillId="0" fontId="22" numFmtId="0" xfId="0" applyAlignment="1" applyBorder="1" applyFont="1">
      <alignment horizontal="center" readingOrder="0" shrinkToFit="0" vertical="center" wrapText="0"/>
    </xf>
    <xf borderId="1" fillId="4" fontId="2" numFmtId="166" xfId="0" applyAlignment="1" applyBorder="1" applyFont="1" applyNumberFormat="1">
      <alignment horizontal="center" readingOrder="0" vertical="center"/>
    </xf>
    <xf borderId="1" fillId="4" fontId="2" numFmtId="0" xfId="0" applyAlignment="1" applyBorder="1" applyFont="1">
      <alignment horizontal="center" readingOrder="0" shrinkToFit="0" vertical="center" wrapText="0"/>
    </xf>
    <xf borderId="1" fillId="4" fontId="2" numFmtId="0" xfId="0" applyAlignment="1" applyBorder="1" applyFont="1">
      <alignment horizontal="center" vertical="center"/>
    </xf>
    <xf borderId="1" fillId="4" fontId="31" numFmtId="0" xfId="0" applyAlignment="1" applyBorder="1" applyFont="1">
      <alignment horizontal="center" readingOrder="0" shrinkToFit="0" vertical="top" wrapText="0"/>
    </xf>
    <xf borderId="1" fillId="4" fontId="32" numFmtId="0" xfId="0" applyAlignment="1" applyBorder="1" applyFont="1">
      <alignment horizontal="center" readingOrder="0" vertical="center"/>
    </xf>
    <xf borderId="1" fillId="4" fontId="32" numFmtId="0" xfId="0" applyAlignment="1" applyBorder="1" applyFont="1">
      <alignment horizontal="center" readingOrder="0" shrinkToFit="0" vertical="center" wrapText="0"/>
    </xf>
    <xf borderId="1" fillId="4" fontId="32" numFmtId="166" xfId="0" applyAlignment="1" applyBorder="1" applyFont="1" applyNumberFormat="1">
      <alignment horizontal="center" readingOrder="0" vertical="center"/>
    </xf>
    <xf borderId="1" fillId="0" fontId="22" numFmtId="0" xfId="0" applyAlignment="1" applyBorder="1" applyFont="1">
      <alignment horizontal="center" shrinkToFit="0" vertical="center" wrapText="0"/>
    </xf>
    <xf borderId="1" fillId="4" fontId="33" numFmtId="0" xfId="0" applyAlignment="1" applyBorder="1" applyFont="1">
      <alignment horizontal="center" readingOrder="0" vertical="center"/>
    </xf>
    <xf borderId="1" fillId="4" fontId="2" numFmtId="0" xfId="0" applyAlignment="1" applyBorder="1" applyFont="1">
      <alignment horizontal="center" readingOrder="0" shrinkToFit="0" vertical="center" wrapText="0"/>
    </xf>
    <xf borderId="1" fillId="4" fontId="2" numFmtId="0" xfId="0" applyAlignment="1" applyBorder="1" applyFont="1">
      <alignment horizontal="center" readingOrder="0" shrinkToFit="0" vertical="center" wrapText="0"/>
    </xf>
    <xf borderId="1" fillId="19" fontId="22" numFmtId="166" xfId="0" applyAlignment="1" applyBorder="1" applyFill="1" applyFont="1" applyNumberFormat="1">
      <alignment horizontal="center" readingOrder="0" vertical="center"/>
    </xf>
    <xf borderId="1" fillId="4" fontId="22" numFmtId="0" xfId="0" applyAlignment="1" applyBorder="1" applyFont="1">
      <alignment horizontal="center" readingOrder="0" shrinkToFit="0" vertical="center" wrapText="0"/>
    </xf>
    <xf borderId="1" fillId="17" fontId="2" numFmtId="0" xfId="0" applyAlignment="1" applyBorder="1" applyFont="1">
      <alignment horizontal="center" shrinkToFit="0" vertical="center" wrapText="0"/>
    </xf>
    <xf borderId="1" fillId="18" fontId="2" numFmtId="0" xfId="0" applyAlignment="1" applyBorder="1" applyFont="1">
      <alignment horizontal="center" shrinkToFit="0" vertical="center" wrapText="0"/>
    </xf>
    <xf borderId="1" fillId="0" fontId="22" numFmtId="0" xfId="0" applyAlignment="1" applyBorder="1" applyFont="1">
      <alignment horizontal="center" shrinkToFit="0" vertical="center" wrapText="0"/>
    </xf>
    <xf borderId="1" fillId="0" fontId="22" numFmtId="0" xfId="0" applyAlignment="1" applyBorder="1" applyFont="1">
      <alignment horizontal="center" shrinkToFit="0" vertical="center" wrapText="0"/>
    </xf>
    <xf borderId="1" fillId="0" fontId="22" numFmtId="166" xfId="0" applyAlignment="1" applyBorder="1" applyFont="1" applyNumberFormat="1">
      <alignment horizontal="center" shrinkToFit="0" vertical="center" wrapText="0"/>
    </xf>
    <xf borderId="1" fillId="0" fontId="30" numFmtId="166" xfId="0" applyAlignment="1" applyBorder="1" applyFont="1" applyNumberFormat="1">
      <alignment horizontal="center" shrinkToFit="0" vertical="center" wrapText="0"/>
    </xf>
    <xf borderId="1" fillId="17" fontId="22" numFmtId="0" xfId="0" applyAlignment="1" applyBorder="1" applyFont="1">
      <alignment horizontal="center" shrinkToFit="0" vertical="center" wrapText="0"/>
    </xf>
    <xf borderId="1" fillId="18" fontId="22" numFmtId="0" xfId="0" applyAlignment="1" applyBorder="1" applyFont="1">
      <alignment horizontal="center" shrinkToFit="0" vertical="center" wrapText="0"/>
    </xf>
    <xf borderId="0" fillId="20" fontId="10" numFmtId="0" xfId="0" applyAlignment="1" applyFill="1" applyFont="1">
      <alignment vertical="center"/>
    </xf>
    <xf borderId="0" fillId="20" fontId="34" numFmtId="0" xfId="0" applyAlignment="1" applyFont="1">
      <alignment horizontal="right" shrinkToFit="0" vertical="center" wrapText="1"/>
    </xf>
    <xf borderId="28" fillId="21" fontId="18" numFmtId="0" xfId="0" applyAlignment="1" applyBorder="1" applyFill="1" applyFont="1">
      <alignment vertical="center"/>
    </xf>
    <xf borderId="28" fillId="22" fontId="34" numFmtId="0" xfId="0" applyAlignment="1" applyBorder="1" applyFill="1" applyFont="1">
      <alignment horizontal="center" vertical="center"/>
    </xf>
    <xf borderId="0" fillId="10" fontId="35" numFmtId="0" xfId="0" applyAlignment="1" applyFont="1">
      <alignment horizontal="center" readingOrder="0" vertical="center"/>
    </xf>
    <xf borderId="28" fillId="23" fontId="34" numFmtId="0" xfId="0" applyAlignment="1" applyBorder="1" applyFill="1" applyFont="1">
      <alignment horizontal="center" vertical="center"/>
    </xf>
    <xf borderId="28" fillId="20" fontId="34" numFmtId="0" xfId="0" applyAlignment="1" applyBorder="1" applyFont="1">
      <alignment horizontal="center" vertical="center"/>
    </xf>
    <xf borderId="28" fillId="20" fontId="34" numFmtId="0" xfId="0" applyAlignment="1" applyBorder="1" applyFont="1">
      <alignment horizontal="center" vertical="center"/>
    </xf>
    <xf borderId="29" fillId="20" fontId="34" numFmtId="0" xfId="0" applyAlignment="1" applyBorder="1" applyFont="1">
      <alignment horizontal="center" vertical="center"/>
    </xf>
    <xf borderId="28" fillId="20" fontId="34" numFmtId="0" xfId="0" applyAlignment="1" applyBorder="1" applyFont="1">
      <alignment horizontal="center" shrinkToFit="0" vertical="center" wrapText="1"/>
    </xf>
    <xf borderId="28" fillId="24" fontId="34" numFmtId="0" xfId="0" applyAlignment="1" applyBorder="1" applyFill="1" applyFont="1">
      <alignment horizontal="center" vertical="center"/>
    </xf>
    <xf borderId="28" fillId="24" fontId="34" numFmtId="0" xfId="0" applyAlignment="1" applyBorder="1" applyFont="1">
      <alignment horizontal="center" shrinkToFit="0" vertical="center" wrapText="1"/>
    </xf>
    <xf borderId="28" fillId="25" fontId="18" numFmtId="0" xfId="0" applyAlignment="1" applyBorder="1" applyFill="1" applyFont="1">
      <alignment horizontal="center" vertical="center"/>
    </xf>
    <xf borderId="28" fillId="25" fontId="18" numFmtId="167" xfId="0" applyAlignment="1" applyBorder="1" applyFont="1" applyNumberFormat="1">
      <alignment horizontal="center" vertical="center"/>
    </xf>
    <xf borderId="30" fillId="25" fontId="18" numFmtId="0" xfId="0" applyAlignment="1" applyBorder="1" applyFont="1">
      <alignment horizontal="center" vertical="center"/>
    </xf>
    <xf borderId="31" fillId="0" fontId="4" numFmtId="0" xfId="0" applyAlignment="1" applyBorder="1" applyFont="1">
      <alignment vertical="center"/>
    </xf>
    <xf borderId="12" fillId="0" fontId="4" numFmtId="0" xfId="0" applyAlignment="1" applyBorder="1" applyFont="1">
      <alignment vertical="center"/>
    </xf>
    <xf borderId="0" fillId="25" fontId="10" numFmtId="0" xfId="0" applyAlignment="1" applyFont="1">
      <alignment vertical="center"/>
    </xf>
    <xf borderId="0" fillId="24" fontId="10" numFmtId="0" xfId="0" applyAlignment="1" applyFont="1">
      <alignment vertical="center"/>
    </xf>
    <xf borderId="9" fillId="24" fontId="10" numFmtId="0" xfId="0" applyAlignment="1" applyBorder="1" applyFont="1">
      <alignment vertical="center"/>
    </xf>
    <xf borderId="0" fillId="24" fontId="10" numFmtId="0" xfId="0" applyAlignment="1" applyFont="1">
      <alignment vertical="center"/>
    </xf>
    <xf borderId="0" fillId="24" fontId="34" numFmtId="0" xfId="0" applyAlignment="1" applyFont="1">
      <alignment horizontal="right" vertical="center"/>
    </xf>
    <xf borderId="3" fillId="4" fontId="34" numFmtId="0" xfId="0" applyAlignment="1" applyBorder="1" applyFont="1">
      <alignment horizontal="center" vertical="center"/>
    </xf>
    <xf borderId="3" fillId="0" fontId="34" numFmtId="0" xfId="0" applyAlignment="1" applyBorder="1" applyFont="1">
      <alignment horizontal="center" readingOrder="0" vertical="center"/>
    </xf>
    <xf borderId="3" fillId="4" fontId="18" numFmtId="0" xfId="0" applyAlignment="1" applyBorder="1" applyFont="1">
      <alignment horizontal="center" vertical="center"/>
    </xf>
    <xf borderId="1" fillId="0" fontId="18" numFmtId="0" xfId="0" applyAlignment="1" applyBorder="1" applyFont="1">
      <alignment horizontal="center" vertical="center"/>
    </xf>
    <xf borderId="1" fillId="0" fontId="34" numFmtId="0" xfId="0" applyAlignment="1" applyBorder="1" applyFont="1">
      <alignment horizontal="center" vertical="center"/>
    </xf>
    <xf borderId="1" fillId="0" fontId="8" numFmtId="0" xfId="0" applyAlignment="1" applyBorder="1" applyFont="1">
      <alignment vertical="center"/>
    </xf>
    <xf borderId="13" fillId="24" fontId="9" numFmtId="0" xfId="0" applyAlignment="1" applyBorder="1" applyFont="1">
      <alignment horizontal="center" vertical="center"/>
    </xf>
    <xf borderId="0" fillId="0" fontId="18" numFmtId="0" xfId="0" applyAlignment="1" applyFont="1">
      <alignment vertical="center"/>
    </xf>
    <xf borderId="0" fillId="0" fontId="10" numFmtId="167" xfId="0" applyAlignment="1" applyFont="1" applyNumberFormat="1">
      <alignment vertical="center"/>
    </xf>
    <xf borderId="0" fillId="26" fontId="10" numFmtId="0" xfId="0" applyAlignment="1" applyFill="1" applyFont="1">
      <alignment vertical="center"/>
    </xf>
    <xf borderId="1" fillId="27" fontId="18" numFmtId="0" xfId="0" applyAlignment="1" applyBorder="1" applyFill="1" applyFont="1">
      <alignment horizontal="center" vertical="center"/>
    </xf>
    <xf borderId="0" fillId="27" fontId="10" numFmtId="0" xfId="0" applyAlignment="1" applyFont="1">
      <alignment vertical="center"/>
    </xf>
    <xf borderId="3" fillId="0" fontId="34" numFmtId="49" xfId="0" applyAlignment="1" applyBorder="1" applyFont="1" applyNumberFormat="1">
      <alignment horizontal="center" readingOrder="0" vertical="center"/>
    </xf>
    <xf borderId="1" fillId="0" fontId="34" numFmtId="0" xfId="0" applyAlignment="1" applyBorder="1" applyFont="1">
      <alignment horizontal="center" shrinkToFit="0" vertical="center" wrapText="1"/>
    </xf>
    <xf borderId="1" fillId="0" fontId="18" numFmtId="0" xfId="0" applyAlignment="1" applyBorder="1" applyFont="1">
      <alignment horizontal="center" shrinkToFit="0" vertical="center" wrapText="1"/>
    </xf>
    <xf borderId="1" fillId="0" fontId="18" numFmtId="0" xfId="0" applyAlignment="1" applyBorder="1" applyFont="1">
      <alignment vertical="center"/>
    </xf>
    <xf borderId="1" fillId="28" fontId="36" numFmtId="0" xfId="0" applyAlignment="1" applyBorder="1" applyFill="1" applyFont="1">
      <alignment horizontal="center" vertical="center"/>
    </xf>
    <xf borderId="1" fillId="9" fontId="9" numFmtId="9" xfId="0" applyAlignment="1" applyBorder="1" applyFont="1" applyNumberFormat="1">
      <alignment horizontal="center" vertical="center"/>
    </xf>
    <xf borderId="1" fillId="6" fontId="18" numFmtId="167" xfId="0" applyAlignment="1" applyBorder="1" applyFont="1" applyNumberFormat="1">
      <alignment horizontal="center" vertical="center"/>
    </xf>
    <xf borderId="1" fillId="16" fontId="18" numFmtId="167" xfId="0" applyAlignment="1" applyBorder="1" applyFont="1" applyNumberFormat="1">
      <alignment horizontal="center" vertical="center"/>
    </xf>
    <xf borderId="0" fillId="16" fontId="10" numFmtId="167" xfId="0" applyAlignment="1" applyFont="1" applyNumberFormat="1">
      <alignment vertical="center"/>
    </xf>
    <xf borderId="3" fillId="0" fontId="34" numFmtId="0" xfId="0" applyAlignment="1" applyBorder="1" applyFont="1">
      <alignment horizontal="center" vertical="center"/>
    </xf>
    <xf borderId="30" fillId="24" fontId="9" numFmtId="0" xfId="0" applyAlignment="1" applyBorder="1" applyFont="1">
      <alignment horizontal="center" vertical="center"/>
    </xf>
    <xf borderId="1" fillId="0" fontId="18" numFmtId="10" xfId="0" applyAlignment="1" applyBorder="1" applyFont="1" applyNumberFormat="1">
      <alignment horizontal="center" vertical="center"/>
    </xf>
    <xf borderId="0" fillId="24" fontId="10" numFmtId="165" xfId="0" applyAlignment="1" applyFont="1" applyNumberFormat="1">
      <alignment vertical="center"/>
    </xf>
    <xf borderId="0" fillId="24" fontId="18" numFmtId="0" xfId="0" applyAlignment="1" applyFont="1">
      <alignment horizontal="center" vertical="center"/>
    </xf>
    <xf borderId="13" fillId="24" fontId="10" numFmtId="0" xfId="0" applyAlignment="1" applyBorder="1" applyFont="1">
      <alignment vertical="center"/>
    </xf>
    <xf borderId="20" fillId="24" fontId="10" numFmtId="0" xfId="0" applyAlignment="1" applyBorder="1" applyFont="1">
      <alignment vertical="center"/>
    </xf>
    <xf borderId="21" fillId="24" fontId="10" numFmtId="0" xfId="0" applyAlignment="1" applyBorder="1" applyFont="1">
      <alignment vertical="center"/>
    </xf>
    <xf borderId="21" fillId="24" fontId="10" numFmtId="0" xfId="0" applyAlignment="1" applyBorder="1" applyFont="1">
      <alignment vertical="center"/>
    </xf>
    <xf borderId="21" fillId="24" fontId="10" numFmtId="165" xfId="0" applyAlignment="1" applyBorder="1" applyFont="1" applyNumberFormat="1">
      <alignment vertical="center"/>
    </xf>
    <xf borderId="21" fillId="24" fontId="18" numFmtId="0" xfId="0" applyAlignment="1" applyBorder="1" applyFont="1">
      <alignment horizontal="center" vertical="center"/>
    </xf>
    <xf borderId="21" fillId="24" fontId="34" numFmtId="0" xfId="0" applyAlignment="1" applyBorder="1" applyFont="1">
      <alignment horizontal="center" vertical="center"/>
    </xf>
    <xf borderId="21" fillId="24" fontId="9" numFmtId="0" xfId="0" applyAlignment="1" applyBorder="1" applyFont="1">
      <alignment horizontal="center" vertical="center"/>
    </xf>
    <xf borderId="21" fillId="24" fontId="3" numFmtId="0" xfId="0" applyAlignment="1" applyBorder="1" applyFont="1">
      <alignment horizontal="center" vertical="center"/>
    </xf>
    <xf borderId="22" fillId="24" fontId="10" numFmtId="0" xfId="0" applyAlignment="1" applyBorder="1" applyFont="1">
      <alignment vertical="center"/>
    </xf>
    <xf borderId="28" fillId="24" fontId="34" numFmtId="0" xfId="0" applyAlignment="1" applyBorder="1" applyFont="1">
      <alignment horizontal="center" readingOrder="0" shrinkToFit="0" vertical="center" wrapText="1"/>
    </xf>
    <xf borderId="0" fillId="21" fontId="10" numFmtId="0" xfId="0" applyAlignment="1" applyFont="1">
      <alignment vertical="center"/>
    </xf>
    <xf borderId="0" fillId="29" fontId="10" numFmtId="0" xfId="0" applyAlignment="1" applyFill="1" applyFont="1">
      <alignment vertical="center"/>
    </xf>
    <xf borderId="32" fillId="29" fontId="10" numFmtId="1" xfId="0" applyAlignment="1" applyBorder="1" applyFont="1" applyNumberFormat="1">
      <alignment vertical="center"/>
    </xf>
    <xf borderId="33" fillId="0" fontId="4" numFmtId="0" xfId="0" applyAlignment="1" applyBorder="1" applyFont="1">
      <alignment vertical="center"/>
    </xf>
    <xf borderId="14" fillId="29" fontId="10" numFmtId="49" xfId="0" applyAlignment="1" applyBorder="1" applyFont="1" applyNumberFormat="1">
      <alignment vertical="center"/>
    </xf>
    <xf borderId="32" fillId="29" fontId="10" numFmtId="0" xfId="0" applyAlignment="1" applyBorder="1" applyFont="1">
      <alignment vertical="center"/>
    </xf>
    <xf borderId="34" fillId="0" fontId="4" numFmtId="0" xfId="0" applyAlignment="1" applyBorder="1" applyFont="1">
      <alignment vertical="center"/>
    </xf>
    <xf borderId="33" fillId="29" fontId="10" numFmtId="0" xfId="0" applyAlignment="1" applyBorder="1" applyFont="1">
      <alignment vertical="center"/>
    </xf>
    <xf borderId="14" fillId="29" fontId="10" numFmtId="0" xfId="0" applyAlignment="1" applyBorder="1" applyFont="1">
      <alignment vertical="center"/>
    </xf>
    <xf borderId="33" fillId="29" fontId="10" numFmtId="49" xfId="0" applyAlignment="1" applyBorder="1" applyFont="1" applyNumberFormat="1">
      <alignment vertical="center"/>
    </xf>
    <xf borderId="35" fillId="29" fontId="10" numFmtId="171" xfId="0" applyAlignment="1" applyBorder="1" applyFont="1" applyNumberFormat="1">
      <alignment vertical="center"/>
    </xf>
    <xf borderId="14" fillId="29" fontId="8" numFmtId="49" xfId="0" applyAlignment="1" applyBorder="1" applyFont="1" applyNumberFormat="1">
      <alignment vertical="center"/>
    </xf>
    <xf borderId="14" fillId="29" fontId="10" numFmtId="167" xfId="0" applyAlignment="1" applyBorder="1" applyFont="1" applyNumberFormat="1">
      <alignment vertical="center"/>
    </xf>
    <xf borderId="33" fillId="29" fontId="10" numFmtId="2" xfId="0" applyAlignment="1" applyBorder="1" applyFont="1" applyNumberFormat="1">
      <alignment vertical="center"/>
    </xf>
    <xf borderId="33" fillId="29" fontId="10" numFmtId="167" xfId="0" applyAlignment="1" applyBorder="1" applyFont="1" applyNumberFormat="1">
      <alignment vertical="center"/>
    </xf>
    <xf borderId="14" fillId="29" fontId="10" numFmtId="0" xfId="0" applyAlignment="1" applyBorder="1" applyFont="1">
      <alignment vertical="center"/>
    </xf>
    <xf borderId="14" fillId="29" fontId="10" numFmtId="167" xfId="0" applyAlignment="1" applyBorder="1" applyFont="1" applyNumberFormat="1">
      <alignment vertical="center"/>
    </xf>
    <xf borderId="0" fillId="30" fontId="10" numFmtId="0" xfId="0" applyAlignment="1" applyFill="1" applyFont="1">
      <alignment vertical="center"/>
    </xf>
    <xf borderId="35" fillId="30" fontId="10" numFmtId="0" xfId="0" applyAlignment="1" applyBorder="1" applyFont="1">
      <alignment vertical="center"/>
    </xf>
    <xf borderId="2" fillId="30" fontId="10" numFmtId="0" xfId="0" applyAlignment="1" applyBorder="1" applyFont="1">
      <alignment vertical="center"/>
    </xf>
    <xf borderId="1" fillId="30" fontId="10" numFmtId="0" xfId="0" applyAlignment="1" applyBorder="1" applyFont="1">
      <alignment vertical="center"/>
    </xf>
    <xf borderId="1" fillId="30" fontId="10" numFmtId="1" xfId="0" applyAlignment="1" applyBorder="1" applyFont="1" applyNumberFormat="1">
      <alignment vertical="center"/>
    </xf>
    <xf borderId="1" fillId="30" fontId="10" numFmtId="49" xfId="0" applyAlignment="1" applyBorder="1" applyFont="1" applyNumberFormat="1">
      <alignment vertical="center"/>
    </xf>
    <xf borderId="2" fillId="30" fontId="10" numFmtId="49" xfId="0" applyAlignment="1" applyBorder="1" applyFont="1" applyNumberFormat="1">
      <alignment vertical="center"/>
    </xf>
    <xf borderId="2" fillId="30" fontId="10" numFmtId="171" xfId="0" applyAlignment="1" applyBorder="1" applyFont="1" applyNumberFormat="1">
      <alignment vertical="center"/>
    </xf>
    <xf borderId="1" fillId="30" fontId="8" numFmtId="49" xfId="0" applyAlignment="1" applyBorder="1" applyFont="1" applyNumberFormat="1">
      <alignment vertical="center"/>
    </xf>
    <xf borderId="1" fillId="30" fontId="10" numFmtId="167" xfId="0" applyAlignment="1" applyBorder="1" applyFont="1" applyNumberFormat="1">
      <alignment vertical="center"/>
    </xf>
    <xf borderId="2" fillId="30" fontId="10" numFmtId="2" xfId="0" applyAlignment="1" applyBorder="1" applyFont="1" applyNumberFormat="1">
      <alignment vertical="center"/>
    </xf>
    <xf borderId="2" fillId="30" fontId="10" numFmtId="167" xfId="0" applyAlignment="1" applyBorder="1" applyFont="1" applyNumberFormat="1">
      <alignment vertical="center"/>
    </xf>
    <xf borderId="1" fillId="30" fontId="10" numFmtId="167" xfId="0" applyAlignment="1" applyBorder="1" applyFont="1" applyNumberFormat="1">
      <alignment vertical="center"/>
    </xf>
    <xf borderId="1" fillId="30" fontId="10" numFmtId="0" xfId="0" applyAlignment="1" applyBorder="1" applyFont="1">
      <alignment vertical="center"/>
    </xf>
    <xf borderId="3" fillId="30" fontId="10" numFmtId="0" xfId="0" applyAlignment="1" applyBorder="1" applyFont="1">
      <alignment vertical="center"/>
    </xf>
    <xf borderId="23" fillId="30" fontId="4" numFmtId="0" xfId="0" applyAlignment="1" applyBorder="1" applyFont="1">
      <alignment vertical="center"/>
    </xf>
    <xf borderId="2" fillId="30" fontId="4" numFmtId="0" xfId="0" applyAlignment="1" applyBorder="1" applyFont="1">
      <alignment vertical="center"/>
    </xf>
    <xf borderId="0" fillId="4" fontId="10" numFmtId="0" xfId="0" applyAlignment="1" applyFont="1">
      <alignment vertical="center"/>
    </xf>
    <xf borderId="35" fillId="4" fontId="34" numFmtId="0" xfId="0" applyAlignment="1" applyBorder="1" applyFont="1">
      <alignment horizontal="center" readingOrder="0" vertical="center"/>
    </xf>
    <xf borderId="35" fillId="4" fontId="10" numFmtId="0" xfId="0" applyAlignment="1" applyBorder="1" applyFont="1">
      <alignment readingOrder="0" vertical="center"/>
    </xf>
    <xf borderId="35" fillId="4" fontId="10" numFmtId="0" xfId="0" applyAlignment="1" applyBorder="1" applyFont="1">
      <alignment vertical="center"/>
    </xf>
    <xf borderId="2" fillId="4" fontId="10" numFmtId="0" xfId="0" applyAlignment="1" applyBorder="1" applyFont="1">
      <alignment vertical="center"/>
    </xf>
    <xf borderId="14" fillId="4" fontId="34" numFmtId="0" xfId="0" applyAlignment="1" applyBorder="1" applyFont="1">
      <alignment horizontal="center" vertical="center"/>
    </xf>
    <xf borderId="14" fillId="4" fontId="34" numFmtId="1" xfId="0" applyAlignment="1" applyBorder="1" applyFont="1" applyNumberFormat="1">
      <alignment horizontal="center" readingOrder="0" vertical="center"/>
    </xf>
    <xf borderId="14" fillId="4" fontId="34" numFmtId="49" xfId="0" applyAlignment="1" applyBorder="1" applyFont="1" applyNumberFormat="1">
      <alignment horizontal="center" readingOrder="0" vertical="center"/>
    </xf>
    <xf borderId="14" fillId="4" fontId="34" numFmtId="0" xfId="0" applyAlignment="1" applyBorder="1" applyFont="1">
      <alignment horizontal="center" readingOrder="0" shrinkToFit="0" vertical="center" wrapText="1"/>
    </xf>
    <xf borderId="14" fillId="4" fontId="34" numFmtId="0" xfId="0" applyAlignment="1" applyBorder="1" applyFont="1">
      <alignment horizontal="center" readingOrder="0" vertical="center"/>
    </xf>
    <xf borderId="33" fillId="4" fontId="34" numFmtId="0" xfId="0" applyAlignment="1" applyBorder="1" applyFont="1">
      <alignment horizontal="center" readingOrder="0" vertical="center"/>
    </xf>
    <xf borderId="33" fillId="4" fontId="34" numFmtId="0" xfId="0" applyAlignment="1" applyBorder="1" applyFont="1">
      <alignment horizontal="center" vertical="center"/>
    </xf>
    <xf borderId="33" fillId="4" fontId="34" numFmtId="49" xfId="0" applyAlignment="1" applyBorder="1" applyFont="1" applyNumberFormat="1">
      <alignment horizontal="center" vertical="center"/>
    </xf>
    <xf borderId="14" fillId="4" fontId="10" numFmtId="49" xfId="0" applyAlignment="1" applyBorder="1" applyFont="1" applyNumberFormat="1">
      <alignment vertical="center"/>
    </xf>
    <xf borderId="33" fillId="4" fontId="34" numFmtId="171" xfId="0" applyAlignment="1" applyBorder="1" applyFont="1" applyNumberFormat="1">
      <alignment horizontal="center" vertical="center"/>
    </xf>
    <xf borderId="1" fillId="4" fontId="8" numFmtId="49" xfId="0" applyAlignment="1" applyBorder="1" applyFont="1" applyNumberFormat="1">
      <alignment readingOrder="0" vertical="center"/>
    </xf>
    <xf borderId="14" fillId="4" fontId="34" numFmtId="167" xfId="0" applyAlignment="1" applyBorder="1" applyFont="1" applyNumberFormat="1">
      <alignment horizontal="center" readingOrder="0" vertical="center"/>
    </xf>
    <xf borderId="33" fillId="4" fontId="34" numFmtId="49" xfId="0" applyAlignment="1" applyBorder="1" applyFont="1" applyNumberFormat="1">
      <alignment horizontal="center" readingOrder="0" vertical="center"/>
    </xf>
    <xf borderId="33" fillId="4" fontId="34" numFmtId="2" xfId="0" applyAlignment="1" applyBorder="1" applyFont="1" applyNumberFormat="1">
      <alignment horizontal="center" readingOrder="0" vertical="center"/>
    </xf>
    <xf borderId="33" fillId="4" fontId="34" numFmtId="167" xfId="0" applyAlignment="1" applyBorder="1" applyFont="1" applyNumberFormat="1">
      <alignment horizontal="center" readingOrder="0" vertical="center"/>
    </xf>
    <xf borderId="33" fillId="4" fontId="34" numFmtId="167" xfId="0" applyAlignment="1" applyBorder="1" applyFont="1" applyNumberFormat="1">
      <alignment horizontal="center" vertical="center"/>
    </xf>
    <xf borderId="1" fillId="4" fontId="34" numFmtId="167" xfId="0" applyAlignment="1" applyBorder="1" applyFont="1" applyNumberFormat="1">
      <alignment horizontal="center" vertical="center"/>
    </xf>
    <xf borderId="1" fillId="4" fontId="10" numFmtId="0" xfId="0" applyAlignment="1" applyBorder="1" applyFont="1">
      <alignment vertical="center"/>
    </xf>
    <xf borderId="1" fillId="4" fontId="10" numFmtId="167" xfId="0" applyAlignment="1" applyBorder="1" applyFont="1" applyNumberFormat="1">
      <alignment vertical="center"/>
    </xf>
    <xf borderId="1" fillId="4" fontId="10" numFmtId="0" xfId="0" applyAlignment="1" applyBorder="1" applyFont="1">
      <alignment vertical="center"/>
    </xf>
    <xf borderId="3" fillId="4" fontId="10" numFmtId="0" xfId="0" applyAlignment="1" applyBorder="1" applyFont="1">
      <alignment vertical="center"/>
    </xf>
    <xf borderId="23" fillId="4" fontId="4" numFmtId="0" xfId="0" applyAlignment="1" applyBorder="1" applyFont="1">
      <alignment vertical="center"/>
    </xf>
    <xf borderId="2" fillId="4" fontId="4" numFmtId="0" xfId="0" applyAlignment="1" applyBorder="1" applyFont="1">
      <alignment vertical="center"/>
    </xf>
    <xf borderId="0" fillId="10" fontId="10" numFmtId="0" xfId="0" applyAlignment="1" applyFont="1">
      <alignment vertical="center"/>
    </xf>
    <xf borderId="35" fillId="10" fontId="34" numFmtId="0" xfId="0" applyAlignment="1" applyBorder="1" applyFont="1">
      <alignment horizontal="center" readingOrder="0" vertical="center"/>
    </xf>
    <xf borderId="35" fillId="10" fontId="10" numFmtId="0" xfId="0" applyAlignment="1" applyBorder="1" applyFont="1">
      <alignment readingOrder="0" vertical="center"/>
    </xf>
    <xf borderId="35" fillId="10" fontId="10" numFmtId="0" xfId="0" applyAlignment="1" applyBorder="1" applyFont="1">
      <alignment vertical="center"/>
    </xf>
    <xf borderId="2" fillId="10" fontId="10" numFmtId="0" xfId="0" applyAlignment="1" applyBorder="1" applyFont="1">
      <alignment vertical="center"/>
    </xf>
    <xf borderId="14" fillId="10" fontId="34" numFmtId="0" xfId="0" applyAlignment="1" applyBorder="1" applyFont="1">
      <alignment horizontal="center" vertical="center"/>
    </xf>
    <xf borderId="14" fillId="10" fontId="34" numFmtId="1" xfId="0" applyAlignment="1" applyBorder="1" applyFont="1" applyNumberFormat="1">
      <alignment horizontal="center" readingOrder="0" vertical="center"/>
    </xf>
    <xf borderId="14" fillId="10" fontId="34" numFmtId="49" xfId="0" applyAlignment="1" applyBorder="1" applyFont="1" applyNumberFormat="1">
      <alignment horizontal="center" readingOrder="0" vertical="center"/>
    </xf>
    <xf borderId="14" fillId="10" fontId="34" numFmtId="0" xfId="0" applyAlignment="1" applyBorder="1" applyFont="1">
      <alignment horizontal="center" readingOrder="0" shrinkToFit="0" vertical="center" wrapText="1"/>
    </xf>
    <xf borderId="14" fillId="10" fontId="34" numFmtId="0" xfId="0" applyAlignment="1" applyBorder="1" applyFont="1">
      <alignment horizontal="center" readingOrder="0" vertical="center"/>
    </xf>
    <xf borderId="33" fillId="10" fontId="34" numFmtId="0" xfId="0" applyAlignment="1" applyBorder="1" applyFont="1">
      <alignment horizontal="center" readingOrder="0" vertical="center"/>
    </xf>
    <xf borderId="33" fillId="10" fontId="34" numFmtId="0" xfId="0" applyAlignment="1" applyBorder="1" applyFont="1">
      <alignment horizontal="center" vertical="center"/>
    </xf>
    <xf borderId="33" fillId="10" fontId="34" numFmtId="49" xfId="0" applyAlignment="1" applyBorder="1" applyFont="1" applyNumberFormat="1">
      <alignment horizontal="center" vertical="center"/>
    </xf>
    <xf borderId="14" fillId="10" fontId="10" numFmtId="49" xfId="0" applyAlignment="1" applyBorder="1" applyFont="1" applyNumberFormat="1">
      <alignment vertical="center"/>
    </xf>
    <xf borderId="33" fillId="10" fontId="34" numFmtId="171" xfId="0" applyAlignment="1" applyBorder="1" applyFont="1" applyNumberFormat="1">
      <alignment horizontal="center" vertical="center"/>
    </xf>
    <xf borderId="1" fillId="10" fontId="8" numFmtId="49" xfId="0" applyAlignment="1" applyBorder="1" applyFont="1" applyNumberFormat="1">
      <alignment readingOrder="0" vertical="center"/>
    </xf>
    <xf borderId="14" fillId="10" fontId="34" numFmtId="167" xfId="0" applyAlignment="1" applyBorder="1" applyFont="1" applyNumberFormat="1">
      <alignment horizontal="center" readingOrder="0" vertical="center"/>
    </xf>
    <xf borderId="33" fillId="10" fontId="34" numFmtId="49" xfId="0" applyAlignment="1" applyBorder="1" applyFont="1" applyNumberFormat="1">
      <alignment horizontal="center" readingOrder="0" vertical="center"/>
    </xf>
    <xf borderId="33" fillId="10" fontId="34" numFmtId="2" xfId="0" applyAlignment="1" applyBorder="1" applyFont="1" applyNumberFormat="1">
      <alignment horizontal="center" readingOrder="0" vertical="center"/>
    </xf>
    <xf borderId="33" fillId="10" fontId="34" numFmtId="167" xfId="0" applyAlignment="1" applyBorder="1" applyFont="1" applyNumberFormat="1">
      <alignment horizontal="center" readingOrder="0" vertical="center"/>
    </xf>
    <xf borderId="1" fillId="10" fontId="34" numFmtId="167" xfId="0" applyAlignment="1" applyBorder="1" applyFont="1" applyNumberFormat="1">
      <alignment horizontal="center" vertical="center"/>
    </xf>
    <xf borderId="1" fillId="10" fontId="10" numFmtId="0" xfId="0" applyAlignment="1" applyBorder="1" applyFont="1">
      <alignment vertical="center"/>
    </xf>
    <xf borderId="1" fillId="10" fontId="10" numFmtId="167" xfId="0" applyAlignment="1" applyBorder="1" applyFont="1" applyNumberFormat="1">
      <alignment vertical="center"/>
    </xf>
    <xf borderId="1" fillId="10" fontId="10" numFmtId="0" xfId="0" applyAlignment="1" applyBorder="1" applyFont="1">
      <alignment vertical="center"/>
    </xf>
    <xf borderId="3" fillId="10" fontId="10" numFmtId="0" xfId="0" applyAlignment="1" applyBorder="1" applyFont="1">
      <alignment vertical="center"/>
    </xf>
    <xf borderId="23" fillId="10" fontId="4" numFmtId="0" xfId="0" applyAlignment="1" applyBorder="1" applyFont="1">
      <alignment vertical="center"/>
    </xf>
    <xf borderId="2" fillId="10" fontId="4" numFmtId="0" xfId="0" applyAlignment="1" applyBorder="1" applyFont="1">
      <alignment vertical="center"/>
    </xf>
    <xf borderId="14" fillId="4" fontId="10" numFmtId="49" xfId="0" applyAlignment="1" applyBorder="1" applyFont="1" applyNumberFormat="1">
      <alignment readingOrder="0" vertical="center"/>
    </xf>
    <xf borderId="33" fillId="4" fontId="34" numFmtId="171" xfId="0" applyAlignment="1" applyBorder="1" applyFont="1" applyNumberFormat="1">
      <alignment horizontal="center" readingOrder="0" vertical="center"/>
    </xf>
    <xf borderId="1" fillId="4" fontId="10" numFmtId="167" xfId="0" applyAlignment="1" applyBorder="1" applyFont="1" applyNumberFormat="1">
      <alignment readingOrder="0" vertical="center"/>
    </xf>
    <xf borderId="3" fillId="4" fontId="10" numFmtId="0" xfId="0" applyAlignment="1" applyBorder="1" applyFont="1">
      <alignment readingOrder="0" vertical="center"/>
    </xf>
    <xf borderId="35" fillId="27" fontId="34" numFmtId="0" xfId="0" applyAlignment="1" applyBorder="1" applyFont="1">
      <alignment horizontal="center" vertical="center"/>
    </xf>
    <xf borderId="35" fillId="27" fontId="10" numFmtId="0" xfId="0" applyAlignment="1" applyBorder="1" applyFont="1">
      <alignment vertical="center"/>
    </xf>
    <xf borderId="2" fillId="27" fontId="10" numFmtId="0" xfId="0" applyAlignment="1" applyBorder="1" applyFont="1">
      <alignment vertical="center"/>
    </xf>
    <xf borderId="14" fillId="27" fontId="34" numFmtId="0" xfId="0" applyAlignment="1" applyBorder="1" applyFont="1">
      <alignment horizontal="center" vertical="center"/>
    </xf>
    <xf borderId="14" fillId="27" fontId="34" numFmtId="1" xfId="0" applyAlignment="1" applyBorder="1" applyFont="1" applyNumberFormat="1">
      <alignment horizontal="center" vertical="center"/>
    </xf>
    <xf borderId="14" fillId="27" fontId="34" numFmtId="49" xfId="0" applyAlignment="1" applyBorder="1" applyFont="1" applyNumberFormat="1">
      <alignment horizontal="center" vertical="center"/>
    </xf>
    <xf borderId="14" fillId="27" fontId="34" numFmtId="0" xfId="0" applyAlignment="1" applyBorder="1" applyFont="1">
      <alignment horizontal="center" shrinkToFit="0" vertical="center" wrapText="1"/>
    </xf>
    <xf borderId="33" fillId="27" fontId="34" numFmtId="0" xfId="0" applyAlignment="1" applyBorder="1" applyFont="1">
      <alignment horizontal="center" vertical="center"/>
    </xf>
    <xf borderId="1" fillId="27" fontId="34" numFmtId="49" xfId="0" applyAlignment="1" applyBorder="1" applyFont="1" applyNumberFormat="1">
      <alignment horizontal="center" vertical="center"/>
    </xf>
    <xf borderId="33" fillId="27" fontId="34" numFmtId="49" xfId="0" applyAlignment="1" applyBorder="1" applyFont="1" applyNumberFormat="1">
      <alignment horizontal="center" vertical="center"/>
    </xf>
    <xf borderId="33" fillId="27" fontId="34" numFmtId="171" xfId="0" applyAlignment="1" applyBorder="1" applyFont="1" applyNumberFormat="1">
      <alignment horizontal="center" vertical="center"/>
    </xf>
    <xf borderId="1" fillId="27" fontId="8" numFmtId="49" xfId="0" applyAlignment="1" applyBorder="1" applyFont="1" applyNumberFormat="1">
      <alignment vertical="center"/>
    </xf>
    <xf borderId="14" fillId="27" fontId="34" numFmtId="167" xfId="0" applyAlignment="1" applyBorder="1" applyFont="1" applyNumberFormat="1">
      <alignment horizontal="center" vertical="center"/>
    </xf>
    <xf borderId="33" fillId="27" fontId="34" numFmtId="2" xfId="0" applyAlignment="1" applyBorder="1" applyFont="1" applyNumberFormat="1">
      <alignment horizontal="center" vertical="center"/>
    </xf>
    <xf borderId="33" fillId="27" fontId="34" numFmtId="167" xfId="0" applyAlignment="1" applyBorder="1" applyFont="1" applyNumberFormat="1">
      <alignment horizontal="center" vertical="center"/>
    </xf>
    <xf borderId="1" fillId="27" fontId="34" numFmtId="167" xfId="0" applyAlignment="1" applyBorder="1" applyFont="1" applyNumberFormat="1">
      <alignment horizontal="center" vertical="center"/>
    </xf>
    <xf borderId="1" fillId="27" fontId="10" numFmtId="167" xfId="0" applyAlignment="1" applyBorder="1" applyFont="1" applyNumberFormat="1">
      <alignment vertical="center"/>
    </xf>
    <xf borderId="1" fillId="27" fontId="10" numFmtId="167" xfId="0" applyAlignment="1" applyBorder="1" applyFont="1" applyNumberFormat="1">
      <alignment vertical="center"/>
    </xf>
    <xf borderId="1" fillId="27" fontId="10" numFmtId="0" xfId="0" applyAlignment="1" applyBorder="1" applyFont="1">
      <alignment vertical="center"/>
    </xf>
    <xf borderId="3" fillId="27" fontId="10" numFmtId="0" xfId="0" applyAlignment="1" applyBorder="1" applyFont="1">
      <alignment vertical="center"/>
    </xf>
    <xf borderId="14" fillId="10" fontId="34" numFmtId="1" xfId="0" applyAlignment="1" applyBorder="1" applyFont="1" applyNumberFormat="1">
      <alignment horizontal="center" vertical="center"/>
    </xf>
    <xf borderId="14" fillId="10" fontId="34" numFmtId="49" xfId="0" applyAlignment="1" applyBorder="1" applyFont="1" applyNumberFormat="1">
      <alignment horizontal="center" vertical="center"/>
    </xf>
    <xf borderId="1" fillId="10" fontId="8" numFmtId="49" xfId="0" applyAlignment="1" applyBorder="1" applyFont="1" applyNumberFormat="1">
      <alignment vertical="center"/>
    </xf>
    <xf borderId="33" fillId="10" fontId="18" numFmtId="167" xfId="0" applyAlignment="1" applyBorder="1" applyFont="1" applyNumberFormat="1">
      <alignment horizontal="center" vertical="center"/>
    </xf>
    <xf borderId="33" fillId="10" fontId="34" numFmtId="167" xfId="0" applyAlignment="1" applyBorder="1" applyFont="1" applyNumberFormat="1">
      <alignment horizontal="center" vertical="center"/>
    </xf>
    <xf borderId="1" fillId="10" fontId="10" numFmtId="167" xfId="0" applyAlignment="1" applyBorder="1" applyFont="1" applyNumberFormat="1">
      <alignment readingOrder="0" vertical="center"/>
    </xf>
    <xf borderId="3" fillId="10" fontId="10" numFmtId="0" xfId="0" applyAlignment="1" applyBorder="1" applyFont="1">
      <alignment readingOrder="0" vertical="center"/>
    </xf>
    <xf borderId="14" fillId="10" fontId="10" numFmtId="49" xfId="0" applyAlignment="1" applyBorder="1" applyFont="1" applyNumberFormat="1">
      <alignment readingOrder="0" vertical="center"/>
    </xf>
    <xf borderId="33" fillId="10" fontId="34" numFmtId="171" xfId="0" applyAlignment="1" applyBorder="1" applyFont="1" applyNumberFormat="1">
      <alignment horizontal="center" readingOrder="0" vertical="center"/>
    </xf>
    <xf borderId="1" fillId="10" fontId="10" numFmtId="0" xfId="0" applyAlignment="1" applyBorder="1" applyFont="1">
      <alignment readingOrder="0" vertical="center"/>
    </xf>
    <xf borderId="35" fillId="10" fontId="34" numFmtId="0" xfId="0" applyAlignment="1" applyBorder="1" applyFont="1">
      <alignment horizontal="center" vertical="center"/>
    </xf>
    <xf borderId="35" fillId="10" fontId="34" numFmtId="0" xfId="0" applyAlignment="1" applyBorder="1" applyFont="1">
      <alignment horizontal="right" vertical="center"/>
    </xf>
    <xf borderId="1" fillId="10" fontId="34" numFmtId="0" xfId="0" applyAlignment="1" applyBorder="1" applyFont="1">
      <alignment horizontal="center" vertical="center"/>
    </xf>
    <xf borderId="1" fillId="10" fontId="34" numFmtId="1" xfId="0" applyAlignment="1" applyBorder="1" applyFont="1" applyNumberFormat="1">
      <alignment horizontal="center" readingOrder="0" vertical="center"/>
    </xf>
    <xf borderId="1" fillId="10" fontId="34" numFmtId="49" xfId="0" applyAlignment="1" applyBorder="1" applyFont="1" applyNumberFormat="1">
      <alignment horizontal="center" readingOrder="0" vertical="center"/>
    </xf>
    <xf borderId="1" fillId="10" fontId="34" numFmtId="0" xfId="0" applyAlignment="1" applyBorder="1" applyFont="1">
      <alignment horizontal="center" readingOrder="0" shrinkToFit="0" vertical="center" wrapText="1"/>
    </xf>
    <xf borderId="1" fillId="10" fontId="34" numFmtId="0" xfId="0" applyAlignment="1" applyBorder="1" applyFont="1">
      <alignment horizontal="center" readingOrder="0" vertical="center"/>
    </xf>
    <xf borderId="2" fillId="10" fontId="34" numFmtId="0" xfId="0" applyAlignment="1" applyBorder="1" applyFont="1">
      <alignment horizontal="center" readingOrder="0" vertical="center"/>
    </xf>
    <xf borderId="2" fillId="10" fontId="34" numFmtId="49" xfId="0" applyAlignment="1" applyBorder="1" applyFont="1" applyNumberFormat="1">
      <alignment horizontal="center" readingOrder="0" vertical="center"/>
    </xf>
    <xf borderId="2" fillId="10" fontId="34" numFmtId="171" xfId="0" applyAlignment="1" applyBorder="1" applyFont="1" applyNumberFormat="1">
      <alignment horizontal="center" readingOrder="0" vertical="center"/>
    </xf>
    <xf borderId="1" fillId="10" fontId="34" numFmtId="167" xfId="0" applyAlignment="1" applyBorder="1" applyFont="1" applyNumberFormat="1">
      <alignment horizontal="center" readingOrder="0" vertical="center"/>
    </xf>
    <xf borderId="2" fillId="10" fontId="34" numFmtId="2" xfId="0" applyAlignment="1" applyBorder="1" applyFont="1" applyNumberFormat="1">
      <alignment horizontal="center" readingOrder="0" vertical="center"/>
    </xf>
    <xf borderId="2" fillId="10" fontId="34" numFmtId="167" xfId="0" applyAlignment="1" applyBorder="1" applyFont="1" applyNumberFormat="1">
      <alignment horizontal="center" readingOrder="0" vertical="center"/>
    </xf>
    <xf borderId="2" fillId="10" fontId="37" numFmtId="167" xfId="0" applyAlignment="1" applyBorder="1" applyFont="1" applyNumberFormat="1">
      <alignment readingOrder="0" vertical="center"/>
    </xf>
    <xf borderId="2" fillId="10" fontId="34" numFmtId="167" xfId="0" applyAlignment="1" applyBorder="1" applyFont="1" applyNumberFormat="1">
      <alignment horizontal="center" vertical="center"/>
    </xf>
    <xf borderId="0" fillId="10" fontId="10" numFmtId="167" xfId="0" applyAlignment="1" applyFont="1" applyNumberFormat="1">
      <alignment vertical="center"/>
    </xf>
    <xf borderId="35" fillId="4" fontId="34" numFmtId="0" xfId="0" applyAlignment="1" applyBorder="1" applyFont="1">
      <alignment horizontal="center" vertical="center"/>
    </xf>
    <xf borderId="14" fillId="4" fontId="34" numFmtId="49" xfId="0" applyAlignment="1" applyBorder="1" applyFont="1" applyNumberFormat="1">
      <alignment horizontal="center" vertical="center"/>
    </xf>
    <xf borderId="1" fillId="4" fontId="8" numFmtId="49" xfId="0" applyAlignment="1" applyBorder="1" applyFont="1" applyNumberFormat="1">
      <alignment vertical="center"/>
    </xf>
    <xf borderId="14" fillId="9" fontId="34" numFmtId="167" xfId="0" applyAlignment="1" applyBorder="1" applyFont="1" applyNumberFormat="1">
      <alignment horizontal="center" readingOrder="0" vertical="center"/>
    </xf>
    <xf borderId="3" fillId="4" fontId="18" numFmtId="0" xfId="0" applyAlignment="1" applyBorder="1" applyFont="1">
      <alignment vertical="center"/>
    </xf>
    <xf borderId="14" fillId="10" fontId="10" numFmtId="0" xfId="0" applyAlignment="1" applyBorder="1" applyFont="1">
      <alignment vertical="center"/>
    </xf>
    <xf borderId="33" fillId="10" fontId="10" numFmtId="0" xfId="0" applyAlignment="1" applyBorder="1" applyFont="1">
      <alignment vertical="center"/>
    </xf>
    <xf borderId="33" fillId="10" fontId="10" numFmtId="49" xfId="0" applyAlignment="1" applyBorder="1" applyFont="1" applyNumberFormat="1">
      <alignment vertical="center"/>
    </xf>
    <xf borderId="33" fillId="10" fontId="10" numFmtId="171" xfId="0" applyAlignment="1" applyBorder="1" applyFont="1" applyNumberFormat="1">
      <alignment vertical="center"/>
    </xf>
    <xf borderId="14" fillId="4" fontId="34" numFmtId="1" xfId="0" applyAlignment="1" applyBorder="1" applyFont="1" applyNumberFormat="1">
      <alignment horizontal="center" vertical="center"/>
    </xf>
    <xf borderId="14" fillId="4" fontId="10" numFmtId="0" xfId="0" applyAlignment="1" applyBorder="1" applyFont="1">
      <alignment vertical="center"/>
    </xf>
    <xf borderId="33" fillId="4" fontId="10" numFmtId="0" xfId="0" applyAlignment="1" applyBorder="1" applyFont="1">
      <alignment vertical="center"/>
    </xf>
    <xf borderId="33" fillId="4" fontId="10" numFmtId="49" xfId="0" applyAlignment="1" applyBorder="1" applyFont="1" applyNumberFormat="1">
      <alignment vertical="center"/>
    </xf>
    <xf borderId="33" fillId="4" fontId="10" numFmtId="171" xfId="0" applyAlignment="1" applyBorder="1" applyFont="1" applyNumberFormat="1">
      <alignment vertical="center"/>
    </xf>
    <xf borderId="33" fillId="4" fontId="37" numFmtId="167" xfId="0" applyAlignment="1" applyBorder="1" applyFont="1" applyNumberFormat="1">
      <alignment readingOrder="0" vertical="center"/>
    </xf>
    <xf borderId="33" fillId="10" fontId="37" numFmtId="167" xfId="0" applyAlignment="1" applyBorder="1" applyFont="1" applyNumberFormat="1">
      <alignment vertical="center"/>
    </xf>
    <xf borderId="33" fillId="10" fontId="37" numFmtId="167" xfId="0" applyAlignment="1" applyBorder="1" applyFont="1" applyNumberFormat="1">
      <alignment readingOrder="0" vertical="center"/>
    </xf>
    <xf borderId="3" fillId="27" fontId="10" numFmtId="0" xfId="0" applyAlignment="1" applyBorder="1" applyFont="1">
      <alignment readingOrder="0" vertical="center"/>
    </xf>
    <xf borderId="1" fillId="10" fontId="2" numFmtId="0" xfId="0" applyAlignment="1" applyBorder="1" applyFont="1">
      <alignment horizontal="center" readingOrder="0" vertical="center"/>
    </xf>
    <xf borderId="33" fillId="10" fontId="2" numFmtId="0" xfId="0" applyAlignment="1" applyBorder="1" applyFont="1">
      <alignment horizontal="center" readingOrder="0" vertical="center"/>
    </xf>
    <xf borderId="33" fillId="10" fontId="2" numFmtId="49" xfId="0" applyAlignment="1" applyBorder="1" applyFont="1" applyNumberFormat="1">
      <alignment horizontal="center" readingOrder="0" vertical="center"/>
    </xf>
    <xf borderId="14" fillId="10" fontId="2" numFmtId="49" xfId="0" applyAlignment="1" applyBorder="1" applyFont="1" applyNumberFormat="1">
      <alignment horizontal="center" readingOrder="0" vertical="center"/>
    </xf>
    <xf borderId="33" fillId="10" fontId="2" numFmtId="171" xfId="0" applyAlignment="1" applyBorder="1" applyFont="1" applyNumberFormat="1">
      <alignment horizontal="center" readingOrder="0" vertical="center"/>
    </xf>
    <xf borderId="1" fillId="10" fontId="10" numFmtId="166" xfId="0" applyAlignment="1" applyBorder="1" applyFont="1" applyNumberFormat="1">
      <alignment vertical="center"/>
    </xf>
    <xf borderId="1" fillId="4" fontId="34" numFmtId="0" xfId="0" applyAlignment="1" applyBorder="1" applyFont="1">
      <alignment horizontal="center" vertical="center"/>
    </xf>
    <xf borderId="1" fillId="4" fontId="34" numFmtId="1" xfId="0" applyAlignment="1" applyBorder="1" applyFont="1" applyNumberFormat="1">
      <alignment horizontal="center" readingOrder="0" vertical="center"/>
    </xf>
    <xf borderId="1" fillId="4" fontId="34" numFmtId="49" xfId="0" applyAlignment="1" applyBorder="1" applyFont="1" applyNumberFormat="1">
      <alignment horizontal="center" readingOrder="0" vertical="center"/>
    </xf>
    <xf borderId="1" fillId="4" fontId="34" numFmtId="0" xfId="0" applyAlignment="1" applyBorder="1" applyFont="1">
      <alignment horizontal="center" readingOrder="0" shrinkToFit="0" vertical="center" wrapText="1"/>
    </xf>
    <xf borderId="1" fillId="4" fontId="34" numFmtId="0" xfId="0" applyAlignment="1" applyBorder="1" applyFont="1">
      <alignment horizontal="center" readingOrder="0" vertical="center"/>
    </xf>
    <xf borderId="2" fillId="4" fontId="34" numFmtId="0" xfId="0" applyAlignment="1" applyBorder="1" applyFont="1">
      <alignment horizontal="center" vertical="center"/>
    </xf>
    <xf borderId="2" fillId="4" fontId="34" numFmtId="49" xfId="0" applyAlignment="1" applyBorder="1" applyFont="1" applyNumberFormat="1">
      <alignment horizontal="center" vertical="center"/>
    </xf>
    <xf borderId="1" fillId="4" fontId="34" numFmtId="49" xfId="0" applyAlignment="1" applyBorder="1" applyFont="1" applyNumberFormat="1">
      <alignment horizontal="center" vertical="center"/>
    </xf>
    <xf borderId="2" fillId="4" fontId="34" numFmtId="171" xfId="0" applyAlignment="1" applyBorder="1" applyFont="1" applyNumberFormat="1">
      <alignment horizontal="center" vertical="center"/>
    </xf>
    <xf borderId="2" fillId="4" fontId="34" numFmtId="49" xfId="0" applyAlignment="1" applyBorder="1" applyFont="1" applyNumberFormat="1">
      <alignment horizontal="center" readingOrder="0" vertical="center"/>
    </xf>
    <xf borderId="2" fillId="4" fontId="34" numFmtId="2" xfId="0" applyAlignment="1" applyBorder="1" applyFont="1" applyNumberFormat="1">
      <alignment horizontal="center" readingOrder="0" vertical="center"/>
    </xf>
    <xf borderId="2" fillId="4" fontId="34" numFmtId="167" xfId="0" applyAlignment="1" applyBorder="1" applyFont="1" applyNumberFormat="1">
      <alignment horizontal="center" readingOrder="0" vertical="center"/>
    </xf>
    <xf borderId="2" fillId="4" fontId="34" numFmtId="167" xfId="0" applyAlignment="1" applyBorder="1" applyFont="1" applyNumberFormat="1">
      <alignment horizontal="center" vertical="center"/>
    </xf>
    <xf borderId="1" fillId="4" fontId="18" numFmtId="0" xfId="0" applyAlignment="1" applyBorder="1" applyFont="1">
      <alignment vertical="center"/>
    </xf>
    <xf borderId="0" fillId="10" fontId="34" numFmtId="0" xfId="0" applyAlignment="1" applyFont="1">
      <alignment horizontal="center" vertical="center"/>
    </xf>
    <xf borderId="14" fillId="10" fontId="10" numFmtId="0" xfId="0" applyAlignment="1" applyBorder="1" applyFont="1">
      <alignment readingOrder="0" vertical="center"/>
    </xf>
    <xf borderId="33" fillId="10" fontId="10" numFmtId="0" xfId="0" applyAlignment="1" applyBorder="1" applyFont="1">
      <alignment readingOrder="0" vertical="center"/>
    </xf>
    <xf borderId="33" fillId="10" fontId="10" numFmtId="49" xfId="0" applyAlignment="1" applyBorder="1" applyFont="1" applyNumberFormat="1">
      <alignment readingOrder="0" vertical="center"/>
    </xf>
    <xf borderId="33" fillId="10" fontId="10" numFmtId="171" xfId="0" applyAlignment="1" applyBorder="1" applyFont="1" applyNumberFormat="1">
      <alignment readingOrder="0" vertical="center"/>
    </xf>
    <xf borderId="33" fillId="10" fontId="10" numFmtId="167" xfId="0" applyAlignment="1" applyBorder="1" applyFont="1" applyNumberFormat="1">
      <alignment vertical="center"/>
    </xf>
    <xf borderId="33" fillId="10" fontId="10" numFmtId="167" xfId="0" applyAlignment="1" applyBorder="1" applyFont="1" applyNumberFormat="1">
      <alignment readingOrder="0" vertical="center"/>
    </xf>
    <xf borderId="1" fillId="10" fontId="10" numFmtId="167" xfId="0" applyAlignment="1" applyBorder="1" applyFont="1" applyNumberFormat="1">
      <alignment vertical="center"/>
    </xf>
    <xf borderId="33" fillId="4" fontId="10" numFmtId="2" xfId="0" applyAlignment="1" applyBorder="1" applyFont="1" applyNumberFormat="1">
      <alignment readingOrder="0" vertical="center"/>
    </xf>
    <xf borderId="33" fillId="4" fontId="10" numFmtId="167" xfId="0" applyAlignment="1" applyBorder="1" applyFont="1" applyNumberFormat="1">
      <alignment readingOrder="0" vertical="center"/>
    </xf>
    <xf borderId="1" fillId="4" fontId="18" numFmtId="167" xfId="0" applyAlignment="1" applyBorder="1" applyFont="1" applyNumberFormat="1">
      <alignment vertical="center"/>
    </xf>
    <xf borderId="14" fillId="9" fontId="34" numFmtId="1" xfId="0" applyAlignment="1" applyBorder="1" applyFont="1" applyNumberFormat="1">
      <alignment horizontal="center" vertical="center"/>
    </xf>
    <xf borderId="14" fillId="10" fontId="18" numFmtId="0" xfId="0" applyAlignment="1" applyBorder="1" applyFont="1">
      <alignment horizontal="center" readingOrder="0" vertical="center"/>
    </xf>
    <xf borderId="33" fillId="10" fontId="18" numFmtId="0" xfId="0" applyAlignment="1" applyBorder="1" applyFont="1">
      <alignment horizontal="center" readingOrder="0" vertical="center"/>
    </xf>
    <xf borderId="33" fillId="10" fontId="18" numFmtId="49" xfId="0" applyAlignment="1" applyBorder="1" applyFont="1" applyNumberFormat="1">
      <alignment horizontal="center" readingOrder="0" vertical="center"/>
    </xf>
    <xf borderId="14" fillId="10" fontId="18" numFmtId="49" xfId="0" applyAlignment="1" applyBorder="1" applyFont="1" applyNumberFormat="1">
      <alignment horizontal="center" vertical="center"/>
    </xf>
    <xf borderId="33" fillId="10" fontId="18" numFmtId="171" xfId="0" applyAlignment="1" applyBorder="1" applyFont="1" applyNumberFormat="1">
      <alignment horizontal="center" readingOrder="0" vertical="center"/>
    </xf>
    <xf borderId="33" fillId="10" fontId="18" numFmtId="171" xfId="0" applyAlignment="1" applyBorder="1" applyFont="1" applyNumberFormat="1">
      <alignment horizontal="center" vertical="center"/>
    </xf>
    <xf borderId="3" fillId="10" fontId="18" numFmtId="0" xfId="0" applyAlignment="1" applyBorder="1" applyFont="1">
      <alignment vertical="center"/>
    </xf>
    <xf borderId="1" fillId="9" fontId="34" numFmtId="0" xfId="0" applyAlignment="1" applyBorder="1" applyFont="1">
      <alignment horizontal="center" vertical="center"/>
    </xf>
    <xf borderId="1" fillId="4" fontId="10" numFmtId="49" xfId="0" applyAlignment="1" applyBorder="1" applyFont="1" applyNumberFormat="1">
      <alignment vertical="center"/>
    </xf>
    <xf borderId="1" fillId="4" fontId="34" numFmtId="167" xfId="0" applyAlignment="1" applyBorder="1" applyFont="1" applyNumberFormat="1">
      <alignment horizontal="center" readingOrder="0" vertical="center"/>
    </xf>
    <xf borderId="2" fillId="4" fontId="10" numFmtId="167" xfId="0" applyAlignment="1" applyBorder="1" applyFont="1" applyNumberFormat="1">
      <alignment vertical="center"/>
    </xf>
    <xf borderId="2" fillId="4" fontId="10" numFmtId="167" xfId="0" applyAlignment="1" applyBorder="1" applyFont="1" applyNumberFormat="1">
      <alignment readingOrder="0" vertical="center"/>
    </xf>
    <xf borderId="33" fillId="27" fontId="10" numFmtId="167" xfId="0" applyAlignment="1" applyBorder="1" applyFont="1" applyNumberFormat="1">
      <alignment vertical="center"/>
    </xf>
    <xf borderId="2" fillId="10" fontId="34" numFmtId="0" xfId="0" applyAlignment="1" applyBorder="1" applyFont="1">
      <alignment horizontal="center" vertical="center"/>
    </xf>
    <xf borderId="2" fillId="10" fontId="34" numFmtId="49" xfId="0" applyAlignment="1" applyBorder="1" applyFont="1" applyNumberFormat="1">
      <alignment horizontal="center" vertical="center"/>
    </xf>
    <xf borderId="1" fillId="10" fontId="10" numFmtId="49" xfId="0" applyAlignment="1" applyBorder="1" applyFont="1" applyNumberFormat="1">
      <alignment vertical="center"/>
    </xf>
    <xf borderId="2" fillId="10" fontId="34" numFmtId="171" xfId="0" applyAlignment="1" applyBorder="1" applyFont="1" applyNumberFormat="1">
      <alignment horizontal="center" vertical="center"/>
    </xf>
    <xf borderId="2" fillId="10" fontId="10" numFmtId="167" xfId="0" applyAlignment="1" applyBorder="1" applyFont="1" applyNumberFormat="1">
      <alignment vertical="center"/>
    </xf>
    <xf borderId="2" fillId="10" fontId="10" numFmtId="167" xfId="0" applyAlignment="1" applyBorder="1" applyFont="1" applyNumberFormat="1">
      <alignment readingOrder="0" vertical="center"/>
    </xf>
    <xf borderId="2" fillId="4" fontId="34" numFmtId="0" xfId="0" applyAlignment="1" applyBorder="1" applyFont="1">
      <alignment horizontal="center" readingOrder="0" vertical="center"/>
    </xf>
    <xf borderId="1" fillId="4" fontId="10" numFmtId="49" xfId="0" applyAlignment="1" applyBorder="1" applyFont="1" applyNumberFormat="1">
      <alignment readingOrder="0" vertical="center"/>
    </xf>
    <xf borderId="2" fillId="4" fontId="34" numFmtId="171" xfId="0" applyAlignment="1" applyBorder="1" applyFont="1" applyNumberFormat="1">
      <alignment horizontal="center" readingOrder="0" vertical="center"/>
    </xf>
    <xf borderId="1" fillId="10" fontId="10" numFmtId="49" xfId="0" applyAlignment="1" applyBorder="1" applyFont="1" applyNumberFormat="1">
      <alignment readingOrder="0" vertical="center"/>
    </xf>
    <xf borderId="1" fillId="9" fontId="34" numFmtId="167" xfId="0" applyAlignment="1" applyBorder="1" applyFont="1" applyNumberFormat="1">
      <alignment horizontal="center" readingOrder="0" vertical="center"/>
    </xf>
    <xf borderId="1" fillId="9" fontId="34" numFmtId="49" xfId="0" applyAlignment="1" applyBorder="1" applyFont="1" applyNumberFormat="1">
      <alignment horizontal="center" readingOrder="0" vertical="center"/>
    </xf>
    <xf borderId="1" fillId="9" fontId="8" numFmtId="49" xfId="0" applyAlignment="1" applyBorder="1" applyFont="1" applyNumberFormat="1">
      <alignment readingOrder="0" vertical="center"/>
    </xf>
    <xf borderId="35" fillId="27" fontId="34" numFmtId="0" xfId="0" applyAlignment="1" applyBorder="1" applyFont="1">
      <alignment horizontal="center" readingOrder="0" vertical="center"/>
    </xf>
    <xf borderId="35" fillId="27" fontId="10" numFmtId="0" xfId="0" applyAlignment="1" applyBorder="1" applyFont="1">
      <alignment readingOrder="0" vertical="center"/>
    </xf>
    <xf borderId="1" fillId="27" fontId="34" numFmtId="0" xfId="0" applyAlignment="1" applyBorder="1" applyFont="1">
      <alignment horizontal="center" vertical="center"/>
    </xf>
    <xf borderId="1" fillId="27" fontId="34" numFmtId="1" xfId="0" applyAlignment="1" applyBorder="1" applyFont="1" applyNumberFormat="1">
      <alignment horizontal="center" readingOrder="0" vertical="center"/>
    </xf>
    <xf borderId="1" fillId="27" fontId="34" numFmtId="49" xfId="0" applyAlignment="1" applyBorder="1" applyFont="1" applyNumberFormat="1">
      <alignment horizontal="center" readingOrder="0" vertical="center"/>
    </xf>
    <xf borderId="1" fillId="27" fontId="34" numFmtId="0" xfId="0" applyAlignment="1" applyBorder="1" applyFont="1">
      <alignment horizontal="center" readingOrder="0" shrinkToFit="0" vertical="center" wrapText="1"/>
    </xf>
    <xf borderId="1" fillId="27" fontId="34" numFmtId="0" xfId="0" applyAlignment="1" applyBorder="1" applyFont="1">
      <alignment horizontal="center" readingOrder="0" vertical="center"/>
    </xf>
    <xf borderId="2" fillId="27" fontId="34" numFmtId="0" xfId="0" applyAlignment="1" applyBorder="1" applyFont="1">
      <alignment horizontal="center" readingOrder="0" vertical="center"/>
    </xf>
    <xf borderId="2" fillId="27" fontId="34" numFmtId="49" xfId="0" applyAlignment="1" applyBorder="1" applyFont="1" applyNumberFormat="1">
      <alignment horizontal="center" readingOrder="0" vertical="center"/>
    </xf>
    <xf borderId="1" fillId="27" fontId="10" numFmtId="49" xfId="0" applyAlignment="1" applyBorder="1" applyFont="1" applyNumberFormat="1">
      <alignment readingOrder="0" vertical="center"/>
    </xf>
    <xf borderId="2" fillId="27" fontId="34" numFmtId="171" xfId="0" applyAlignment="1" applyBorder="1" applyFont="1" applyNumberFormat="1">
      <alignment horizontal="center" readingOrder="0" vertical="center"/>
    </xf>
    <xf borderId="1" fillId="27" fontId="8" numFmtId="49" xfId="0" applyAlignment="1" applyBorder="1" applyFont="1" applyNumberFormat="1">
      <alignment readingOrder="0" vertical="center"/>
    </xf>
    <xf borderId="1" fillId="27" fontId="34" numFmtId="167" xfId="0" applyAlignment="1" applyBorder="1" applyFont="1" applyNumberFormat="1">
      <alignment horizontal="center" readingOrder="0" vertical="center"/>
    </xf>
    <xf borderId="2" fillId="27" fontId="34" numFmtId="2" xfId="0" applyAlignment="1" applyBorder="1" applyFont="1" applyNumberFormat="1">
      <alignment horizontal="center" readingOrder="0" vertical="center"/>
    </xf>
    <xf borderId="2" fillId="27" fontId="34" numFmtId="167" xfId="0" applyAlignment="1" applyBorder="1" applyFont="1" applyNumberFormat="1">
      <alignment horizontal="center" readingOrder="0" vertical="center"/>
    </xf>
    <xf borderId="2" fillId="27" fontId="10" numFmtId="167" xfId="0" applyAlignment="1" applyBorder="1" applyFont="1" applyNumberFormat="1">
      <alignment readingOrder="0" vertical="center"/>
    </xf>
    <xf borderId="1" fillId="27" fontId="10" numFmtId="167" xfId="0" applyAlignment="1" applyBorder="1" applyFont="1" applyNumberFormat="1">
      <alignment readingOrder="0" vertical="center"/>
    </xf>
    <xf borderId="1" fillId="10" fontId="8" numFmtId="167" xfId="0" applyAlignment="1" applyBorder="1" applyFont="1" applyNumberFormat="1">
      <alignment vertical="center"/>
    </xf>
    <xf borderId="14" fillId="10" fontId="10" numFmtId="1" xfId="0" applyAlignment="1" applyBorder="1" applyFont="1" applyNumberFormat="1">
      <alignment vertical="center"/>
    </xf>
    <xf borderId="14" fillId="10" fontId="10" numFmtId="167" xfId="0" applyAlignment="1" applyBorder="1" applyFont="1" applyNumberFormat="1">
      <alignment vertical="center"/>
    </xf>
    <xf borderId="33" fillId="10" fontId="10" numFmtId="2" xfId="0" applyAlignment="1" applyBorder="1" applyFont="1" applyNumberFormat="1">
      <alignment vertical="center"/>
    </xf>
    <xf borderId="14" fillId="4" fontId="10" numFmtId="1" xfId="0" applyAlignment="1" applyBorder="1" applyFont="1" applyNumberFormat="1">
      <alignment vertical="center"/>
    </xf>
    <xf borderId="14" fillId="4" fontId="10" numFmtId="167" xfId="0" applyAlignment="1" applyBorder="1" applyFont="1" applyNumberFormat="1">
      <alignment vertical="center"/>
    </xf>
    <xf borderId="33" fillId="4" fontId="10" numFmtId="2" xfId="0" applyAlignment="1" applyBorder="1" applyFont="1" applyNumberFormat="1">
      <alignment vertical="center"/>
    </xf>
    <xf borderId="33" fillId="4" fontId="10" numFmtId="167" xfId="0" applyAlignment="1" applyBorder="1" applyFont="1" applyNumberFormat="1">
      <alignment vertical="center"/>
    </xf>
    <xf borderId="1" fillId="4" fontId="10" numFmtId="167" xfId="0" applyAlignment="1" applyBorder="1" applyFont="1" applyNumberFormat="1">
      <alignment vertical="center"/>
    </xf>
    <xf borderId="1" fillId="10" fontId="34" numFmtId="167" xfId="0" applyAlignment="1" applyBorder="1" applyFont="1" applyNumberFormat="1">
      <alignment horizontal="center" vertical="center"/>
    </xf>
    <xf borderId="1" fillId="10" fontId="18" numFmtId="167" xfId="0" applyAlignment="1" applyBorder="1" applyFont="1" applyNumberFormat="1">
      <alignment horizontal="center" vertical="center"/>
    </xf>
    <xf borderId="1" fillId="10" fontId="18" numFmtId="167" xfId="0" applyAlignment="1" applyBorder="1" applyFont="1" applyNumberFormat="1">
      <alignment vertical="center"/>
    </xf>
    <xf borderId="3" fillId="10" fontId="10" numFmtId="0" xfId="0" applyAlignment="1" applyBorder="1" applyFont="1">
      <alignment vertical="center"/>
    </xf>
    <xf borderId="1" fillId="4" fontId="10" numFmtId="1" xfId="0" applyAlignment="1" applyBorder="1" applyFont="1" applyNumberFormat="1">
      <alignment vertical="center"/>
    </xf>
    <xf borderId="2" fillId="4" fontId="10" numFmtId="49" xfId="0" applyAlignment="1" applyBorder="1" applyFont="1" applyNumberFormat="1">
      <alignment vertical="center"/>
    </xf>
    <xf borderId="2" fillId="4" fontId="10" numFmtId="171" xfId="0" applyAlignment="1" applyBorder="1" applyFont="1" applyNumberFormat="1">
      <alignment vertical="center"/>
    </xf>
    <xf borderId="2" fillId="4" fontId="10" numFmtId="2" xfId="0" applyAlignment="1" applyBorder="1" applyFont="1" applyNumberFormat="1">
      <alignment vertical="center"/>
    </xf>
    <xf borderId="1" fillId="10" fontId="10" numFmtId="1" xfId="0" applyAlignment="1" applyBorder="1" applyFont="1" applyNumberFormat="1">
      <alignment vertical="center"/>
    </xf>
    <xf borderId="2" fillId="10" fontId="10" numFmtId="49" xfId="0" applyAlignment="1" applyBorder="1" applyFont="1" applyNumberFormat="1">
      <alignment vertical="center"/>
    </xf>
    <xf borderId="2" fillId="10" fontId="10" numFmtId="171" xfId="0" applyAlignment="1" applyBorder="1" applyFont="1" applyNumberFormat="1">
      <alignment vertical="center"/>
    </xf>
    <xf borderId="2" fillId="10" fontId="10" numFmtId="2" xfId="0" applyAlignment="1" applyBorder="1" applyFont="1" applyNumberFormat="1">
      <alignment vertical="center"/>
    </xf>
    <xf borderId="0" fillId="4" fontId="34" numFmtId="0" xfId="0" applyAlignment="1" applyFont="1">
      <alignment horizontal="center" vertical="center"/>
    </xf>
    <xf borderId="3" fillId="4" fontId="10" numFmtId="167" xfId="0" applyAlignment="1" applyBorder="1" applyFont="1" applyNumberFormat="1">
      <alignment vertical="center"/>
    </xf>
    <xf borderId="1" fillId="4" fontId="10" numFmtId="166" xfId="0" applyAlignment="1" applyBorder="1" applyFont="1" applyNumberFormat="1">
      <alignment vertical="center"/>
    </xf>
    <xf borderId="1" fillId="10" fontId="34" numFmtId="0" xfId="0" applyAlignment="1" applyBorder="1" applyFont="1">
      <alignment horizontal="right" vertical="center"/>
    </xf>
    <xf borderId="28" fillId="4" fontId="10" numFmtId="0" xfId="0" applyAlignment="1" applyBorder="1" applyFont="1">
      <alignment vertical="center"/>
    </xf>
    <xf borderId="28" fillId="4" fontId="34" numFmtId="0" xfId="0" applyAlignment="1" applyBorder="1" applyFont="1">
      <alignment horizontal="center" vertical="center"/>
    </xf>
    <xf borderId="28" fillId="4" fontId="10" numFmtId="0" xfId="0" applyAlignment="1" applyBorder="1" applyFont="1">
      <alignment vertical="center"/>
    </xf>
    <xf borderId="29" fillId="4" fontId="10" numFmtId="0" xfId="0" applyAlignment="1" applyBorder="1" applyFont="1">
      <alignment vertical="center"/>
    </xf>
    <xf borderId="32" fillId="10" fontId="10" numFmtId="1" xfId="0" applyAlignment="1" applyBorder="1" applyFont="1" applyNumberFormat="1">
      <alignment vertical="center"/>
    </xf>
    <xf borderId="33" fillId="10" fontId="4" numFmtId="0" xfId="0" applyAlignment="1" applyBorder="1" applyFont="1">
      <alignment vertical="center"/>
    </xf>
    <xf borderId="32" fillId="10" fontId="10" numFmtId="0" xfId="0" applyAlignment="1" applyBorder="1" applyFont="1">
      <alignment vertical="center"/>
    </xf>
    <xf borderId="34" fillId="10" fontId="4" numFmtId="0" xfId="0" applyAlignment="1" applyBorder="1" applyFont="1">
      <alignment vertical="center"/>
    </xf>
    <xf borderId="35" fillId="10" fontId="10" numFmtId="171" xfId="0" applyAlignment="1" applyBorder="1" applyFont="1" applyNumberFormat="1">
      <alignment vertical="center"/>
    </xf>
    <xf borderId="33" fillId="4" fontId="34" numFmtId="1" xfId="0" applyAlignment="1" applyBorder="1" applyFont="1" applyNumberFormat="1">
      <alignment horizontal="center" vertical="center"/>
    </xf>
    <xf borderId="33" fillId="10" fontId="34" numFmtId="1" xfId="0" applyAlignment="1" applyBorder="1" applyFont="1" applyNumberFormat="1">
      <alignment horizontal="center" vertical="center"/>
    </xf>
    <xf borderId="32" fillId="10" fontId="34" numFmtId="1" xfId="0" applyAlignment="1" applyBorder="1" applyFont="1" applyNumberFormat="1">
      <alignment horizontal="center" vertical="center"/>
    </xf>
    <xf borderId="1" fillId="10" fontId="34" numFmtId="49" xfId="0" applyAlignment="1" applyBorder="1" applyFont="1" applyNumberFormat="1">
      <alignment horizontal="center" vertical="center"/>
    </xf>
    <xf borderId="32" fillId="4" fontId="34" numFmtId="1" xfId="0" applyAlignment="1" applyBorder="1" applyFont="1" applyNumberFormat="1">
      <alignment horizontal="center" vertical="center"/>
    </xf>
    <xf borderId="34" fillId="4" fontId="4" numFmtId="0" xfId="0" applyAlignment="1" applyBorder="1" applyFont="1">
      <alignment vertical="center"/>
    </xf>
    <xf borderId="33" fillId="4" fontId="4" numFmtId="0" xfId="0" applyAlignment="1" applyBorder="1" applyFont="1">
      <alignment vertical="center"/>
    </xf>
    <xf borderId="3" fillId="10" fontId="34" numFmtId="0" xfId="0" applyAlignment="1" applyBorder="1" applyFont="1">
      <alignment horizontal="center" vertical="center"/>
    </xf>
    <xf borderId="32" fillId="4" fontId="34" numFmtId="0" xfId="0" applyAlignment="1" applyBorder="1" applyFont="1">
      <alignment horizontal="center" vertical="center"/>
    </xf>
    <xf borderId="32" fillId="10" fontId="34" numFmtId="0" xfId="0" applyAlignment="1" applyBorder="1" applyFont="1">
      <alignment horizontal="center" vertical="center"/>
    </xf>
    <xf borderId="33" fillId="4" fontId="10" numFmtId="167" xfId="0" applyAlignment="1" applyBorder="1" applyFont="1" applyNumberFormat="1">
      <alignment vertical="center"/>
    </xf>
    <xf borderId="0" fillId="4" fontId="8" numFmtId="0" xfId="0" applyAlignment="1" applyFont="1">
      <alignment vertical="center"/>
    </xf>
    <xf borderId="0" fillId="10" fontId="10" numFmtId="0" xfId="0" applyAlignment="1" applyFont="1">
      <alignment vertical="center"/>
    </xf>
    <xf borderId="0" fillId="10" fontId="8" numFmtId="0" xfId="0" applyAlignment="1" applyFont="1">
      <alignment vertical="center"/>
    </xf>
    <xf borderId="0" fillId="0" fontId="8" numFmtId="0" xfId="0" applyAlignment="1" applyFont="1">
      <alignment vertical="center"/>
    </xf>
    <xf borderId="0" fillId="0" fontId="4" numFmtId="0" xfId="0" applyAlignment="1" applyFont="1">
      <alignment horizontal="center" readingOrder="0" vertical="center"/>
    </xf>
    <xf borderId="0" fillId="0" fontId="4" numFmtId="10" xfId="0" applyAlignment="1" applyFont="1" applyNumberFormat="1">
      <alignment vertical="center"/>
    </xf>
    <xf borderId="0" fillId="0" fontId="4" numFmtId="0" xfId="0" applyAlignment="1" applyFont="1">
      <alignment horizontal="center" vertical="center"/>
    </xf>
    <xf borderId="0" fillId="0" fontId="38" numFmtId="0" xfId="0" applyAlignment="1" applyFont="1">
      <alignment vertical="center"/>
    </xf>
    <xf borderId="0" fillId="0" fontId="26" numFmtId="0" xfId="0" applyAlignment="1" applyFont="1">
      <alignment horizontal="center" vertical="center"/>
    </xf>
    <xf borderId="0" fillId="0" fontId="10" numFmtId="0" xfId="0" applyAlignment="1" applyFont="1">
      <alignment horizontal="center" readingOrder="0" vertical="center"/>
    </xf>
    <xf borderId="0" fillId="0" fontId="10" numFmtId="10" xfId="0" applyAlignment="1" applyFont="1" applyNumberFormat="1">
      <alignment vertical="center"/>
    </xf>
    <xf borderId="0" fillId="0" fontId="10" numFmtId="0" xfId="0" applyAlignment="1" applyFont="1">
      <alignment horizontal="center" vertical="center"/>
    </xf>
    <xf borderId="0" fillId="0" fontId="10" numFmtId="49" xfId="0" applyAlignment="1" applyFont="1" applyNumberFormat="1">
      <alignment horizontal="center" vertical="center"/>
    </xf>
    <xf borderId="0" fillId="0" fontId="39" numFmtId="0" xfId="0" applyAlignment="1" applyFont="1">
      <alignment vertical="center"/>
    </xf>
    <xf borderId="0" fillId="0" fontId="40" numFmtId="0" xfId="0" applyAlignment="1" applyFont="1">
      <alignment horizontal="center" readingOrder="0" vertical="center"/>
    </xf>
    <xf borderId="0" fillId="0" fontId="41" numFmtId="0" xfId="0" applyAlignment="1" applyFont="1">
      <alignment horizontal="center" vertical="center"/>
    </xf>
    <xf borderId="1" fillId="0" fontId="42" numFmtId="49" xfId="0" applyAlignment="1" applyBorder="1" applyFont="1" applyNumberFormat="1">
      <alignment horizontal="center" vertical="center"/>
    </xf>
    <xf borderId="1" fillId="0" fontId="39" numFmtId="0" xfId="0" applyAlignment="1" applyBorder="1" applyFont="1">
      <alignment vertical="center"/>
    </xf>
    <xf borderId="1" fillId="0" fontId="43" numFmtId="0" xfId="0" applyAlignment="1" applyBorder="1" applyFont="1">
      <alignment horizontal="center" vertical="center"/>
    </xf>
    <xf borderId="0" fillId="0" fontId="44" numFmtId="0" xfId="0" applyAlignment="1" applyFont="1">
      <alignment horizontal="center" vertical="center"/>
    </xf>
    <xf borderId="0" fillId="0" fontId="45" numFmtId="10" xfId="0" applyAlignment="1" applyFont="1" applyNumberFormat="1">
      <alignment horizontal="center" vertical="center"/>
    </xf>
    <xf borderId="1" fillId="0" fontId="46" numFmtId="49" xfId="0" applyAlignment="1" applyBorder="1" applyFont="1" applyNumberFormat="1">
      <alignment horizontal="center" vertical="center"/>
    </xf>
    <xf borderId="1" fillId="0" fontId="47" numFmtId="0" xfId="0" applyAlignment="1" applyBorder="1" applyFont="1">
      <alignment horizontal="center" readingOrder="0" vertical="center"/>
    </xf>
    <xf borderId="1" fillId="0" fontId="5" numFmtId="0" xfId="0" applyAlignment="1" applyBorder="1" applyFont="1">
      <alignment horizontal="center" readingOrder="0" vertical="center"/>
    </xf>
    <xf borderId="1" fillId="0" fontId="48" numFmtId="10" xfId="0" applyAlignment="1" applyBorder="1" applyFont="1" applyNumberFormat="1">
      <alignment vertical="bottom"/>
    </xf>
    <xf borderId="1" fillId="4" fontId="49" numFmtId="0" xfId="0" applyAlignment="1" applyBorder="1" applyFont="1">
      <alignment horizontal="center" readingOrder="0" vertical="center"/>
    </xf>
    <xf borderId="1" fillId="4" fontId="9" numFmtId="0" xfId="0" applyAlignment="1" applyBorder="1" applyFont="1">
      <alignment horizontal="center" readingOrder="0" vertical="center"/>
    </xf>
    <xf borderId="1" fillId="0" fontId="8" numFmtId="0" xfId="0" applyAlignment="1" applyBorder="1" applyFont="1">
      <alignment horizontal="right" readingOrder="0" vertical="center"/>
    </xf>
    <xf borderId="1" fillId="0" fontId="10" numFmtId="0" xfId="0" applyAlignment="1" applyBorder="1" applyFont="1">
      <alignment horizontal="right" vertical="center"/>
    </xf>
    <xf borderId="1" fillId="0" fontId="8" numFmtId="0" xfId="0" applyAlignment="1" applyBorder="1" applyFont="1">
      <alignment horizontal="right" vertical="center"/>
    </xf>
    <xf borderId="1" fillId="4" fontId="48" numFmtId="0" xfId="0" applyAlignment="1" applyBorder="1" applyFont="1">
      <alignment horizontal="center" readingOrder="0" vertical="center"/>
    </xf>
    <xf borderId="0" fillId="4" fontId="48" numFmtId="10" xfId="0" applyAlignment="1" applyFont="1" applyNumberFormat="1">
      <alignment vertical="bottom"/>
    </xf>
    <xf borderId="1" fillId="4" fontId="48" numFmtId="0" xfId="0" applyAlignment="1" applyBorder="1" applyFont="1">
      <alignment readingOrder="0" vertical="center"/>
    </xf>
    <xf borderId="1" fillId="0" fontId="50" numFmtId="0" xfId="0" applyAlignment="1" applyBorder="1" applyFont="1">
      <alignment horizontal="center" vertical="center"/>
    </xf>
    <xf borderId="0" fillId="0" fontId="51" numFmtId="10" xfId="0" applyAlignment="1" applyFont="1" applyNumberFormat="1">
      <alignment horizontal="right" vertical="center"/>
    </xf>
    <xf borderId="1" fillId="0" fontId="52" numFmtId="0" xfId="0" applyAlignment="1" applyBorder="1" applyFont="1">
      <alignment horizontal="center" readingOrder="0" vertical="center"/>
    </xf>
    <xf borderId="1" fillId="0" fontId="53" numFmtId="49" xfId="0" applyAlignment="1" applyBorder="1" applyFont="1" applyNumberFormat="1">
      <alignment horizontal="center" readingOrder="0" vertical="center"/>
    </xf>
    <xf borderId="1" fillId="0" fontId="8" numFmtId="0" xfId="0" applyAlignment="1" applyBorder="1" applyFont="1">
      <alignment readingOrder="0" vertical="center"/>
    </xf>
    <xf borderId="0" fillId="0" fontId="8" numFmtId="0" xfId="0" applyAlignment="1" applyFont="1">
      <alignment horizontal="center" vertical="center"/>
    </xf>
    <xf borderId="1" fillId="0" fontId="10" numFmtId="49" xfId="0" applyAlignment="1" applyBorder="1" applyFont="1" applyNumberFormat="1">
      <alignment horizontal="center" vertical="center"/>
    </xf>
    <xf borderId="1" fillId="4" fontId="39" numFmtId="0" xfId="0" applyAlignment="1" applyBorder="1" applyFont="1">
      <alignment vertical="center"/>
    </xf>
    <xf borderId="1" fillId="0" fontId="54" numFmtId="49" xfId="0" applyAlignment="1" applyBorder="1" applyFont="1" applyNumberFormat="1">
      <alignment horizontal="center" vertical="center"/>
    </xf>
    <xf borderId="1" fillId="0" fontId="8" numFmtId="167" xfId="0" applyAlignment="1" applyBorder="1" applyFont="1" applyNumberFormat="1">
      <alignment horizontal="center" vertical="center"/>
    </xf>
    <xf borderId="0" fillId="0" fontId="10" numFmtId="0" xfId="0" applyAlignment="1" applyFont="1">
      <alignment readingOrder="0" vertical="center"/>
    </xf>
    <xf borderId="0" fillId="0" fontId="55" numFmtId="0" xfId="0" applyAlignment="1" applyFont="1">
      <alignment horizontal="center" vertical="center"/>
    </xf>
    <xf borderId="0" fillId="0" fontId="56" numFmtId="0" xfId="0" applyAlignment="1" applyFont="1">
      <alignment horizontal="center" readingOrder="0" vertical="center"/>
    </xf>
    <xf borderId="0" fillId="4" fontId="57" numFmtId="49" xfId="0" applyAlignment="1" applyFont="1" applyNumberFormat="1">
      <alignment horizontal="center" readingOrder="0" vertical="center"/>
    </xf>
    <xf borderId="0" fillId="0" fontId="58" numFmtId="0" xfId="0" applyAlignment="1" applyFont="1">
      <alignment horizontal="center" readingOrder="0" vertical="center"/>
    </xf>
    <xf borderId="0" fillId="0" fontId="10" numFmtId="173" xfId="0" applyAlignment="1" applyFont="1" applyNumberFormat="1">
      <alignment horizontal="center" vertical="center"/>
    </xf>
    <xf borderId="0" fillId="0" fontId="39" numFmtId="173" xfId="0" applyAlignment="1" applyFont="1" applyNumberFormat="1">
      <alignment vertical="center"/>
    </xf>
    <xf borderId="0" fillId="0" fontId="8" numFmtId="0" xfId="0" applyAlignment="1" applyFont="1">
      <alignment horizontal="center" readingOrder="0" vertical="center"/>
    </xf>
    <xf borderId="0" fillId="0" fontId="10" numFmtId="173" xfId="0" applyAlignment="1" applyFont="1" applyNumberFormat="1">
      <alignment vertical="center"/>
    </xf>
    <xf borderId="0" fillId="0" fontId="39" numFmtId="0" xfId="0" applyAlignment="1" applyFont="1">
      <alignment readingOrder="0" vertical="center"/>
    </xf>
    <xf borderId="0" fillId="0" fontId="5" numFmtId="0" xfId="0" applyAlignment="1" applyFont="1">
      <alignment readingOrder="0" vertical="center"/>
    </xf>
    <xf borderId="0" fillId="0" fontId="5" numFmtId="0" xfId="0" applyAlignment="1" applyFont="1">
      <alignment vertical="center"/>
    </xf>
    <xf borderId="0" fillId="4" fontId="4" numFmtId="0" xfId="0" applyAlignment="1" applyFont="1">
      <alignment horizontal="center" readingOrder="0" vertical="center"/>
    </xf>
    <xf borderId="0" fillId="4" fontId="4" numFmtId="0" xfId="0" applyAlignment="1" applyFont="1">
      <alignment horizontal="center" vertical="center"/>
    </xf>
    <xf borderId="0" fillId="4" fontId="34" numFmtId="0" xfId="0" applyAlignment="1" applyFont="1">
      <alignment horizontal="center" readingOrder="0" shrinkToFit="0" vertical="center" wrapText="1"/>
    </xf>
    <xf borderId="0" fillId="4" fontId="34" numFmtId="0" xfId="0" applyAlignment="1" applyFont="1">
      <alignment horizontal="center" shrinkToFit="0" vertical="center" wrapText="0"/>
    </xf>
    <xf borderId="0" fillId="4" fontId="34" numFmtId="0" xfId="0" applyAlignment="1" applyFont="1">
      <alignment horizontal="center" shrinkToFit="0" vertical="center" wrapText="1"/>
    </xf>
    <xf borderId="0" fillId="4" fontId="4" numFmtId="0" xfId="0" applyAlignment="1" applyFont="1">
      <alignment vertical="center"/>
    </xf>
    <xf borderId="0" fillId="4" fontId="4" numFmtId="174" xfId="0" applyAlignment="1" applyFont="1" applyNumberFormat="1">
      <alignment vertical="center"/>
    </xf>
    <xf borderId="36" fillId="3" fontId="4" numFmtId="0" xfId="0" applyAlignment="1" applyBorder="1" applyFont="1">
      <alignment horizontal="center" vertical="center"/>
    </xf>
    <xf borderId="37" fillId="3" fontId="4" numFmtId="0" xfId="0" applyAlignment="1" applyBorder="1" applyFont="1">
      <alignment horizontal="center" vertical="center"/>
    </xf>
    <xf borderId="37" fillId="3" fontId="34" numFmtId="0" xfId="0" applyAlignment="1" applyBorder="1" applyFont="1">
      <alignment horizontal="center" readingOrder="0" shrinkToFit="0" vertical="center" wrapText="1"/>
    </xf>
    <xf borderId="37" fillId="3" fontId="34" numFmtId="0" xfId="0" applyAlignment="1" applyBorder="1" applyFont="1">
      <alignment horizontal="center" shrinkToFit="0" vertical="center" wrapText="0"/>
    </xf>
    <xf borderId="37" fillId="3" fontId="34" numFmtId="0" xfId="0" applyAlignment="1" applyBorder="1" applyFont="1">
      <alignment horizontal="center" shrinkToFit="0" vertical="center" wrapText="1"/>
    </xf>
    <xf borderId="37" fillId="3" fontId="4" numFmtId="0" xfId="0" applyAlignment="1" applyBorder="1" applyFont="1">
      <alignment horizontal="center" readingOrder="0" vertical="center"/>
    </xf>
    <xf borderId="37" fillId="3" fontId="4" numFmtId="0" xfId="0" applyAlignment="1" applyBorder="1" applyFont="1">
      <alignment vertical="center"/>
    </xf>
    <xf borderId="37" fillId="3" fontId="4" numFmtId="174" xfId="0" applyAlignment="1" applyBorder="1" applyFont="1" applyNumberFormat="1">
      <alignment vertical="center"/>
    </xf>
    <xf borderId="38" fillId="3" fontId="4" numFmtId="0" xfId="0" applyAlignment="1" applyBorder="1" applyFont="1">
      <alignment vertical="center"/>
    </xf>
    <xf borderId="39" fillId="30" fontId="4" numFmtId="0" xfId="0" applyAlignment="1" applyBorder="1" applyFont="1">
      <alignment horizontal="center" vertical="center"/>
    </xf>
    <xf borderId="0" fillId="30" fontId="4" numFmtId="0" xfId="0" applyAlignment="1" applyFont="1">
      <alignment horizontal="center" vertical="center"/>
    </xf>
    <xf borderId="0" fillId="30" fontId="34" numFmtId="0" xfId="0" applyAlignment="1" applyFont="1">
      <alignment horizontal="center" readingOrder="0" shrinkToFit="0" vertical="center" wrapText="1"/>
    </xf>
    <xf borderId="0" fillId="30" fontId="34" numFmtId="0" xfId="0" applyAlignment="1" applyFont="1">
      <alignment horizontal="center" shrinkToFit="0" vertical="center" wrapText="0"/>
    </xf>
    <xf borderId="0" fillId="30" fontId="34" numFmtId="0" xfId="0" applyAlignment="1" applyFont="1">
      <alignment horizontal="center" shrinkToFit="0" vertical="center" wrapText="1"/>
    </xf>
    <xf borderId="0" fillId="30" fontId="4" numFmtId="0" xfId="0" applyAlignment="1" applyFont="1">
      <alignment horizontal="center" readingOrder="0" vertical="center"/>
    </xf>
    <xf borderId="0" fillId="30" fontId="4" numFmtId="0" xfId="0" applyAlignment="1" applyFont="1">
      <alignment vertical="center"/>
    </xf>
    <xf borderId="0" fillId="30" fontId="4" numFmtId="174" xfId="0" applyAlignment="1" applyFont="1" applyNumberFormat="1">
      <alignment vertical="center"/>
    </xf>
    <xf borderId="40" fillId="30" fontId="4" numFmtId="0" xfId="0" applyAlignment="1" applyBorder="1" applyFont="1">
      <alignment vertical="center"/>
    </xf>
    <xf borderId="0" fillId="30" fontId="26" numFmtId="0" xfId="0" applyAlignment="1" applyFont="1">
      <alignment readingOrder="0" vertical="center"/>
    </xf>
    <xf borderId="41" fillId="31" fontId="59" numFmtId="0" xfId="0" applyAlignment="1" applyBorder="1" applyFill="1" applyFont="1">
      <alignment readingOrder="0" vertical="center"/>
    </xf>
    <xf borderId="42" fillId="0" fontId="4" numFmtId="0" xfId="0" applyAlignment="1" applyBorder="1" applyFont="1">
      <alignment vertical="center"/>
    </xf>
    <xf borderId="43" fillId="32" fontId="59" numFmtId="0" xfId="0" applyAlignment="1" applyBorder="1" applyFill="1" applyFont="1">
      <alignment readingOrder="0" vertical="center"/>
    </xf>
    <xf borderId="0" fillId="30" fontId="4" numFmtId="0" xfId="0" applyAlignment="1" applyFont="1">
      <alignment readingOrder="0" vertical="center"/>
    </xf>
    <xf borderId="44" fillId="0" fontId="26" numFmtId="0" xfId="0" applyAlignment="1" applyBorder="1" applyFont="1">
      <alignment readingOrder="0" vertical="center"/>
    </xf>
    <xf borderId="45" fillId="0" fontId="4" numFmtId="0" xfId="0" applyAlignment="1" applyBorder="1" applyFont="1">
      <alignment vertical="center"/>
    </xf>
    <xf borderId="46" fillId="0" fontId="4" numFmtId="0" xfId="0" applyAlignment="1" applyBorder="1" applyFont="1">
      <alignment readingOrder="0" vertical="center"/>
    </xf>
    <xf borderId="37" fillId="0" fontId="4" numFmtId="0" xfId="0" applyAlignment="1" applyBorder="1" applyFont="1">
      <alignment vertical="center"/>
    </xf>
    <xf borderId="37" fillId="0" fontId="4" numFmtId="174" xfId="0" applyAlignment="1" applyBorder="1" applyFont="1" applyNumberFormat="1">
      <alignment vertical="center"/>
    </xf>
    <xf borderId="38" fillId="4" fontId="4" numFmtId="0" xfId="0" applyAlignment="1" applyBorder="1" applyFont="1">
      <alignment vertical="center"/>
    </xf>
    <xf borderId="39" fillId="0" fontId="4" numFmtId="0" xfId="0" applyAlignment="1" applyBorder="1" applyFont="1">
      <alignment readingOrder="0" vertical="center"/>
    </xf>
    <xf borderId="0" fillId="0" fontId="4" numFmtId="174" xfId="0" applyAlignment="1" applyFont="1" applyNumberFormat="1">
      <alignment vertical="center"/>
    </xf>
    <xf borderId="40" fillId="4" fontId="4" numFmtId="0" xfId="0" applyAlignment="1" applyBorder="1" applyFont="1">
      <alignment vertical="center"/>
    </xf>
    <xf borderId="47" fillId="20" fontId="34" numFmtId="0" xfId="0" applyAlignment="1" applyBorder="1" applyFont="1">
      <alignment horizontal="center" readingOrder="0" shrinkToFit="0" vertical="center" wrapText="1"/>
    </xf>
    <xf borderId="27" fillId="20" fontId="34" numFmtId="0" xfId="0" applyAlignment="1" applyBorder="1" applyFont="1">
      <alignment horizontal="center" readingOrder="0" shrinkToFit="0" vertical="center" wrapText="1"/>
    </xf>
    <xf borderId="27" fillId="20" fontId="34" numFmtId="0" xfId="0" applyAlignment="1" applyBorder="1" applyFont="1">
      <alignment horizontal="center" shrinkToFit="0" vertical="center" wrapText="1"/>
    </xf>
    <xf borderId="27" fillId="20" fontId="34" numFmtId="0" xfId="0" applyAlignment="1" applyBorder="1" applyFont="1">
      <alignment horizontal="center" shrinkToFit="0" vertical="center" wrapText="0"/>
    </xf>
    <xf borderId="3" fillId="33" fontId="34" numFmtId="0" xfId="0" applyAlignment="1" applyBorder="1" applyFill="1" applyFont="1">
      <alignment horizontal="center" shrinkToFit="0" vertical="center" wrapText="0"/>
    </xf>
    <xf borderId="48" fillId="20" fontId="34" numFmtId="0" xfId="0" applyAlignment="1" applyBorder="1" applyFont="1">
      <alignment horizontal="center" readingOrder="0" shrinkToFit="0" vertical="center" wrapText="0"/>
    </xf>
    <xf borderId="27" fillId="25" fontId="4" numFmtId="0" xfId="0" applyAlignment="1" applyBorder="1" applyFont="1">
      <alignment horizontal="center" readingOrder="0" vertical="center"/>
    </xf>
    <xf borderId="27" fillId="25" fontId="4" numFmtId="174" xfId="0" applyAlignment="1" applyBorder="1" applyFont="1" applyNumberFormat="1">
      <alignment horizontal="center" readingOrder="0" vertical="center"/>
    </xf>
    <xf borderId="49" fillId="25" fontId="4" numFmtId="0" xfId="0" applyAlignment="1" applyBorder="1" applyFont="1">
      <alignment horizontal="center" readingOrder="0" vertical="center"/>
    </xf>
    <xf borderId="50" fillId="0" fontId="4" numFmtId="0" xfId="0" applyAlignment="1" applyBorder="1" applyFont="1">
      <alignment vertical="center"/>
    </xf>
    <xf borderId="51" fillId="0" fontId="4" numFmtId="0" xfId="0" applyAlignment="1" applyBorder="1" applyFont="1">
      <alignment vertical="center"/>
    </xf>
    <xf borderId="14" fillId="0" fontId="4" numFmtId="0" xfId="0" applyAlignment="1" applyBorder="1" applyFont="1">
      <alignment vertical="center"/>
    </xf>
    <xf borderId="1" fillId="22" fontId="34" numFmtId="0" xfId="0" applyAlignment="1" applyBorder="1" applyFont="1">
      <alignment horizontal="center" shrinkToFit="0" vertical="center" wrapText="0"/>
    </xf>
    <xf borderId="52" fillId="0" fontId="4" numFmtId="0" xfId="0" applyAlignment="1" applyBorder="1" applyFont="1">
      <alignment vertical="center"/>
    </xf>
    <xf borderId="32" fillId="0" fontId="4" numFmtId="0" xfId="0" applyAlignment="1" applyBorder="1" applyFont="1">
      <alignment vertical="center"/>
    </xf>
    <xf borderId="53" fillId="0" fontId="4" numFmtId="0" xfId="0" applyAlignment="1" applyBorder="1" applyFont="1">
      <alignment vertical="center"/>
    </xf>
    <xf borderId="39" fillId="30" fontId="4" numFmtId="0" xfId="0" applyAlignment="1" applyBorder="1" applyFont="1">
      <alignment horizontal="center" readingOrder="0" vertical="center"/>
    </xf>
    <xf borderId="54" fillId="30" fontId="4" numFmtId="0" xfId="0" applyAlignment="1" applyBorder="1" applyFont="1">
      <alignment horizontal="center" readingOrder="0" vertical="center"/>
    </xf>
    <xf borderId="14" fillId="4" fontId="60" numFmtId="1" xfId="0" applyAlignment="1" applyBorder="1" applyFont="1" applyNumberFormat="1">
      <alignment horizontal="center" readingOrder="0" vertical="center"/>
    </xf>
    <xf borderId="14" fillId="4" fontId="34" numFmtId="1" xfId="0" applyAlignment="1" applyBorder="1" applyFont="1" applyNumberFormat="1">
      <alignment horizontal="center" vertical="center"/>
    </xf>
    <xf borderId="14" fillId="4" fontId="34" numFmtId="49" xfId="0" applyAlignment="1" applyBorder="1" applyFont="1" applyNumberFormat="1">
      <alignment horizontal="center" vertical="center"/>
    </xf>
    <xf borderId="14" fillId="4" fontId="60" numFmtId="49" xfId="0" applyAlignment="1" applyBorder="1" applyFont="1" applyNumberFormat="1">
      <alignment horizontal="center" readingOrder="0" vertical="center"/>
    </xf>
    <xf borderId="14" fillId="4" fontId="34" numFmtId="0" xfId="0" applyAlignment="1" applyBorder="1" applyFont="1">
      <alignment horizontal="center" shrinkToFit="0" vertical="center" wrapText="1"/>
    </xf>
    <xf borderId="14" fillId="4" fontId="34" numFmtId="0" xfId="0" applyAlignment="1" applyBorder="1" applyFont="1">
      <alignment horizontal="center" vertical="center"/>
    </xf>
    <xf borderId="33" fillId="4" fontId="34" numFmtId="0" xfId="0" applyAlignment="1" applyBorder="1" applyFont="1">
      <alignment horizontal="center" vertical="center"/>
    </xf>
    <xf borderId="1" fillId="4" fontId="34" numFmtId="49" xfId="0" applyAlignment="1" applyBorder="1" applyFont="1" applyNumberFormat="1">
      <alignment horizontal="center" readingOrder="0" vertical="center"/>
    </xf>
    <xf borderId="1" fillId="4" fontId="60" numFmtId="49" xfId="0" applyAlignment="1" applyBorder="1" applyFont="1" applyNumberFormat="1">
      <alignment horizontal="center" readingOrder="0" shrinkToFit="0" vertical="center" wrapText="0"/>
    </xf>
    <xf borderId="14" fillId="4" fontId="34" numFmtId="167" xfId="0" applyAlignment="1" applyBorder="1" applyFont="1" applyNumberFormat="1">
      <alignment horizontal="center" readingOrder="0" vertical="center"/>
    </xf>
    <xf borderId="1" fillId="0" fontId="4" numFmtId="167" xfId="0" applyAlignment="1" applyBorder="1" applyFont="1" applyNumberFormat="1">
      <alignment readingOrder="0" vertical="center"/>
    </xf>
    <xf borderId="1" fillId="0" fontId="4" numFmtId="174" xfId="0" applyAlignment="1" applyBorder="1" applyFont="1" applyNumberFormat="1">
      <alignment horizontal="center" readingOrder="0" vertical="center"/>
    </xf>
    <xf borderId="1" fillId="0" fontId="4" numFmtId="167" xfId="0" applyAlignment="1" applyBorder="1" applyFont="1" applyNumberFormat="1">
      <alignment vertical="center"/>
    </xf>
    <xf borderId="40" fillId="4" fontId="4" numFmtId="0" xfId="0" applyAlignment="1" applyBorder="1" applyFont="1">
      <alignment readingOrder="0" vertical="center"/>
    </xf>
    <xf borderId="55" fillId="30" fontId="4" numFmtId="0" xfId="0" applyAlignment="1" applyBorder="1" applyFont="1">
      <alignment horizontal="center" readingOrder="0" vertical="center"/>
    </xf>
    <xf borderId="14" fillId="4" fontId="34" numFmtId="0" xfId="0" applyAlignment="1" applyBorder="1" applyFont="1">
      <alignment horizontal="center" readingOrder="0" shrinkToFit="0" vertical="center" wrapText="0"/>
    </xf>
    <xf borderId="14" fillId="4" fontId="60" numFmtId="49" xfId="0" applyAlignment="1" applyBorder="1" applyFont="1" applyNumberFormat="1">
      <alignment horizontal="center" readingOrder="0" shrinkToFit="0" vertical="center" wrapText="0"/>
    </xf>
    <xf borderId="14" fillId="16" fontId="34" numFmtId="0" xfId="0" applyAlignment="1" applyBorder="1" applyFont="1">
      <alignment horizontal="center" shrinkToFit="0" vertical="center" wrapText="1"/>
    </xf>
    <xf borderId="1" fillId="4" fontId="34" numFmtId="49" xfId="0" applyAlignment="1" applyBorder="1" applyFont="1" applyNumberFormat="1">
      <alignment horizontal="center" readingOrder="0" shrinkToFit="0" vertical="center" wrapText="0"/>
    </xf>
    <xf borderId="14" fillId="10" fontId="34" numFmtId="167" xfId="0" applyAlignment="1" applyBorder="1" applyFont="1" applyNumberFormat="1">
      <alignment horizontal="center" readingOrder="0" vertical="center"/>
    </xf>
    <xf borderId="1" fillId="4" fontId="60" numFmtId="1" xfId="0" applyAlignment="1" applyBorder="1" applyFont="1" applyNumberFormat="1">
      <alignment horizontal="center" readingOrder="0" vertical="center"/>
    </xf>
    <xf borderId="14" fillId="10" fontId="34" numFmtId="1" xfId="0" applyAlignment="1" applyBorder="1" applyFont="1" applyNumberFormat="1">
      <alignment horizontal="center" vertical="center"/>
    </xf>
    <xf borderId="14" fillId="10" fontId="34" numFmtId="49" xfId="0" applyAlignment="1" applyBorder="1" applyFont="1" applyNumberFormat="1">
      <alignment horizontal="center" vertical="center"/>
    </xf>
    <xf borderId="1" fillId="4" fontId="60" numFmtId="49" xfId="0" applyAlignment="1" applyBorder="1" applyFont="1" applyNumberFormat="1">
      <alignment horizontal="center" readingOrder="0" vertical="center"/>
    </xf>
    <xf borderId="14" fillId="10" fontId="34" numFmtId="0" xfId="0" applyAlignment="1" applyBorder="1" applyFont="1">
      <alignment horizontal="center" shrinkToFit="0" vertical="center" wrapText="1"/>
    </xf>
    <xf borderId="14" fillId="10" fontId="34" numFmtId="0" xfId="0" applyAlignment="1" applyBorder="1" applyFont="1">
      <alignment horizontal="center" vertical="center"/>
    </xf>
    <xf borderId="33" fillId="10" fontId="34" numFmtId="0" xfId="0" applyAlignment="1" applyBorder="1" applyFont="1">
      <alignment horizontal="center" vertical="center"/>
    </xf>
    <xf borderId="1" fillId="4" fontId="34" numFmtId="0" xfId="0" applyAlignment="1" applyBorder="1" applyFont="1">
      <alignment horizontal="center" readingOrder="0" shrinkToFit="0" vertical="center" wrapText="0"/>
    </xf>
    <xf borderId="1" fillId="4" fontId="60" numFmtId="1" xfId="0" applyAlignment="1" applyBorder="1" applyFont="1" applyNumberFormat="1">
      <alignment horizontal="center" readingOrder="0" shrinkToFit="0" vertical="center" wrapText="0"/>
    </xf>
    <xf borderId="1" fillId="4" fontId="60" numFmtId="0" xfId="0" applyAlignment="1" applyBorder="1" applyFont="1">
      <alignment horizontal="center" readingOrder="0" shrinkToFit="0" vertical="center" wrapText="1"/>
    </xf>
    <xf borderId="1" fillId="4" fontId="60" numFmtId="0" xfId="0" applyAlignment="1" applyBorder="1" applyFont="1">
      <alignment horizontal="center" readingOrder="0" shrinkToFit="0" vertical="center" wrapText="0"/>
    </xf>
    <xf borderId="1" fillId="4" fontId="60" numFmtId="167" xfId="0" applyAlignment="1" applyBorder="1" applyFont="1" applyNumberFormat="1">
      <alignment horizontal="center" readingOrder="0" shrinkToFit="0" vertical="center" wrapText="0"/>
    </xf>
    <xf borderId="1" fillId="0" fontId="4" numFmtId="0" xfId="0" applyAlignment="1" applyBorder="1" applyFont="1">
      <alignment readingOrder="0" vertical="center"/>
    </xf>
    <xf borderId="55" fillId="30" fontId="4" numFmtId="0" xfId="0" applyAlignment="1" applyBorder="1" applyFont="1">
      <alignment horizontal="center" vertical="center"/>
    </xf>
    <xf borderId="51" fillId="4" fontId="60" numFmtId="0" xfId="0" applyAlignment="1" applyBorder="1" applyFont="1">
      <alignment horizontal="center" readingOrder="0" shrinkToFit="0" vertical="center" wrapText="1"/>
    </xf>
    <xf borderId="14" fillId="4" fontId="60" numFmtId="0" xfId="0" applyAlignment="1" applyBorder="1" applyFont="1">
      <alignment horizontal="center" readingOrder="0" vertical="center"/>
    </xf>
    <xf borderId="33" fillId="4" fontId="60" numFmtId="0" xfId="0" applyAlignment="1" applyBorder="1" applyFont="1">
      <alignment horizontal="center" readingOrder="0" vertical="center"/>
    </xf>
    <xf borderId="14" fillId="4" fontId="60" numFmtId="167" xfId="0" applyAlignment="1" applyBorder="1" applyFont="1" applyNumberFormat="1">
      <alignment horizontal="center" readingOrder="0" vertical="center"/>
    </xf>
    <xf borderId="1" fillId="0" fontId="4" numFmtId="0" xfId="0" applyAlignment="1" applyBorder="1" applyFont="1">
      <alignment vertical="center"/>
    </xf>
    <xf borderId="1" fillId="0" fontId="4" numFmtId="9" xfId="0" applyAlignment="1" applyBorder="1" applyFont="1" applyNumberFormat="1">
      <alignment horizontal="center" readingOrder="0" vertical="center"/>
    </xf>
    <xf borderId="1" fillId="0" fontId="32" numFmtId="167" xfId="0" applyAlignment="1" applyBorder="1" applyFont="1" applyNumberFormat="1">
      <alignment vertical="center"/>
    </xf>
    <xf borderId="56" fillId="4" fontId="60" numFmtId="0" xfId="0" applyAlignment="1" applyBorder="1" applyFont="1">
      <alignment horizontal="center" readingOrder="0" shrinkToFit="0" vertical="center" wrapText="1"/>
    </xf>
    <xf borderId="1" fillId="0" fontId="4" numFmtId="0" xfId="0" applyAlignment="1" applyBorder="1" applyFont="1">
      <alignment horizontal="center" readingOrder="0" vertical="center"/>
    </xf>
    <xf borderId="1" fillId="4" fontId="60" numFmtId="49" xfId="0" applyAlignment="1" applyBorder="1" applyFont="1" applyNumberFormat="1">
      <alignment horizontal="center" shrinkToFit="0" vertical="center" wrapText="0"/>
    </xf>
    <xf borderId="14" fillId="10" fontId="34" numFmtId="49" xfId="0" applyAlignment="1" applyBorder="1" applyFont="1" applyNumberFormat="1">
      <alignment horizontal="center" shrinkToFit="0" vertical="center" wrapText="1"/>
    </xf>
    <xf borderId="14" fillId="10" fontId="34" numFmtId="167" xfId="0" applyAlignment="1" applyBorder="1" applyFont="1" applyNumberFormat="1">
      <alignment horizontal="center" vertical="center"/>
    </xf>
    <xf borderId="33" fillId="10" fontId="34" numFmtId="0" xfId="0" applyAlignment="1" applyBorder="1" applyFont="1">
      <alignment horizontal="center" vertical="center"/>
    </xf>
    <xf borderId="33" fillId="10" fontId="34" numFmtId="0" xfId="0" applyAlignment="1" applyBorder="1" applyFont="1">
      <alignment horizontal="center" readingOrder="0" vertical="center"/>
    </xf>
    <xf borderId="1" fillId="10" fontId="34" numFmtId="1" xfId="0" applyAlignment="1" applyBorder="1" applyFont="1" applyNumberFormat="1">
      <alignment horizontal="center" vertical="center"/>
    </xf>
    <xf borderId="1" fillId="10" fontId="34" numFmtId="49" xfId="0" applyAlignment="1" applyBorder="1" applyFont="1" applyNumberFormat="1">
      <alignment horizontal="center" vertical="center"/>
    </xf>
    <xf borderId="1" fillId="16" fontId="34" numFmtId="0" xfId="0" applyAlignment="1" applyBorder="1" applyFont="1">
      <alignment horizontal="center" shrinkToFit="0" vertical="center" wrapText="1"/>
    </xf>
    <xf borderId="1" fillId="10" fontId="34" numFmtId="49" xfId="0" applyAlignment="1" applyBorder="1" applyFont="1" applyNumberFormat="1">
      <alignment horizontal="center" readingOrder="0" shrinkToFit="0" vertical="center" wrapText="0"/>
    </xf>
    <xf borderId="1" fillId="10" fontId="34" numFmtId="167" xfId="0" applyAlignment="1" applyBorder="1" applyFont="1" applyNumberFormat="1">
      <alignment horizontal="center" vertical="center"/>
    </xf>
    <xf borderId="1" fillId="4" fontId="34" numFmtId="1" xfId="0" applyAlignment="1" applyBorder="1" applyFont="1" applyNumberFormat="1">
      <alignment horizontal="center" vertical="center"/>
    </xf>
    <xf borderId="1" fillId="4" fontId="34" numFmtId="49" xfId="0" applyAlignment="1" applyBorder="1" applyFont="1" applyNumberFormat="1">
      <alignment horizontal="center" vertical="center"/>
    </xf>
    <xf borderId="1" fillId="4" fontId="34" numFmtId="167" xfId="0" applyAlignment="1" applyBorder="1" applyFont="1" applyNumberFormat="1">
      <alignment horizontal="center" vertical="center"/>
    </xf>
    <xf borderId="1" fillId="4" fontId="10" numFmtId="49" xfId="0" applyAlignment="1" applyBorder="1" applyFont="1" applyNumberFormat="1">
      <alignment horizontal="center" readingOrder="0" vertical="center"/>
    </xf>
    <xf borderId="1" fillId="10" fontId="34" numFmtId="0" xfId="0" applyAlignment="1" applyBorder="1" applyFont="1">
      <alignment horizontal="center" shrinkToFit="0" vertical="center" wrapText="1"/>
    </xf>
    <xf borderId="1" fillId="9" fontId="34" numFmtId="167" xfId="0" applyAlignment="1" applyBorder="1" applyFont="1" applyNumberFormat="1">
      <alignment horizontal="center" vertical="center"/>
    </xf>
    <xf borderId="1" fillId="0" fontId="4" numFmtId="167" xfId="0" applyAlignment="1" applyBorder="1" applyFont="1" applyNumberFormat="1">
      <alignment readingOrder="0" vertical="center"/>
    </xf>
    <xf borderId="1" fillId="9" fontId="34" numFmtId="167" xfId="0" applyAlignment="1" applyBorder="1" applyFont="1" applyNumberFormat="1">
      <alignment horizontal="center" readingOrder="0" vertical="center"/>
    </xf>
    <xf borderId="1" fillId="4" fontId="34" numFmtId="0" xfId="0" applyAlignment="1" applyBorder="1" applyFont="1">
      <alignment horizontal="center" readingOrder="0" vertical="center"/>
    </xf>
    <xf borderId="1" fillId="16" fontId="34" numFmtId="49" xfId="0" applyAlignment="1" applyBorder="1" applyFont="1" applyNumberFormat="1">
      <alignment horizontal="center" readingOrder="0" shrinkToFit="0" vertical="center" wrapText="1"/>
    </xf>
    <xf borderId="1" fillId="9" fontId="34" numFmtId="167" xfId="0" applyAlignment="1" applyBorder="1" applyFont="1" applyNumberFormat="1">
      <alignment horizontal="center" readingOrder="0" vertical="center"/>
    </xf>
    <xf borderId="1" fillId="0" fontId="4" numFmtId="0" xfId="0" applyAlignment="1" applyBorder="1" applyFont="1">
      <alignment readingOrder="0" vertical="center"/>
    </xf>
    <xf borderId="57" fillId="30" fontId="4" numFmtId="0" xfId="0" applyAlignment="1" applyBorder="1" applyFont="1">
      <alignment horizontal="center" vertical="center"/>
    </xf>
    <xf borderId="27" fillId="0" fontId="32" numFmtId="167" xfId="0" applyAlignment="1" applyBorder="1" applyFont="1" applyNumberFormat="1">
      <alignment vertical="center"/>
    </xf>
    <xf borderId="27" fillId="0" fontId="4" numFmtId="167" xfId="0" applyAlignment="1" applyBorder="1" applyFont="1" applyNumberFormat="1">
      <alignment vertical="center"/>
    </xf>
    <xf borderId="39" fillId="30" fontId="4" numFmtId="0" xfId="0" applyAlignment="1" applyBorder="1" applyFont="1">
      <alignment vertical="center"/>
    </xf>
    <xf borderId="39" fillId="0" fontId="4" numFmtId="0" xfId="0" applyAlignment="1" applyBorder="1" applyFont="1">
      <alignment vertical="center"/>
    </xf>
    <xf borderId="28" fillId="0" fontId="59" numFmtId="167" xfId="0" applyAlignment="1" applyBorder="1" applyFont="1" applyNumberFormat="1">
      <alignment vertical="center"/>
    </xf>
    <xf borderId="28" fillId="16" fontId="59" numFmtId="167" xfId="0" applyAlignment="1" applyBorder="1" applyFont="1" applyNumberFormat="1">
      <alignment readingOrder="0" vertical="center"/>
    </xf>
    <xf borderId="28" fillId="9" fontId="59" numFmtId="0" xfId="0" applyAlignment="1" applyBorder="1" applyFont="1">
      <alignment vertical="center"/>
    </xf>
    <xf borderId="0" fillId="4" fontId="26" numFmtId="0" xfId="0" applyAlignment="1" applyFont="1">
      <alignment horizontal="center" vertical="center"/>
    </xf>
    <xf borderId="39" fillId="30" fontId="26" numFmtId="0" xfId="0" applyAlignment="1" applyBorder="1" applyFont="1">
      <alignment horizontal="center" vertical="center"/>
    </xf>
    <xf borderId="58" fillId="30" fontId="26" numFmtId="0" xfId="0" applyAlignment="1" applyBorder="1" applyFont="1">
      <alignment horizontal="center" vertical="center"/>
    </xf>
    <xf borderId="28" fillId="0" fontId="26" numFmtId="0" xfId="0" applyAlignment="1" applyBorder="1" applyFont="1">
      <alignment horizontal="center" readingOrder="0" vertical="center"/>
    </xf>
    <xf borderId="28" fillId="0" fontId="59" numFmtId="167" xfId="0" applyAlignment="1" applyBorder="1" applyFont="1" applyNumberFormat="1">
      <alignment readingOrder="0" vertical="center"/>
    </xf>
    <xf borderId="28" fillId="0" fontId="61" numFmtId="0" xfId="0" applyAlignment="1" applyBorder="1" applyFont="1">
      <alignment readingOrder="0" vertical="center"/>
    </xf>
    <xf borderId="59" fillId="0" fontId="4" numFmtId="0" xfId="0" applyAlignment="1" applyBorder="1" applyFont="1">
      <alignment vertical="center"/>
    </xf>
    <xf borderId="60" fillId="0" fontId="4" numFmtId="0" xfId="0" applyAlignment="1" applyBorder="1" applyFont="1">
      <alignment vertical="center"/>
    </xf>
    <xf borderId="60" fillId="0" fontId="4" numFmtId="174" xfId="0" applyAlignment="1" applyBorder="1" applyFont="1" applyNumberFormat="1">
      <alignment vertical="center"/>
    </xf>
    <xf borderId="61" fillId="4" fontId="4" numFmtId="0" xfId="0" applyAlignment="1" applyBorder="1" applyFont="1">
      <alignment vertical="center"/>
    </xf>
    <xf borderId="62" fillId="0" fontId="26" numFmtId="0" xfId="0" applyAlignment="1" applyBorder="1" applyFont="1">
      <alignment readingOrder="0" vertical="center"/>
    </xf>
    <xf borderId="63" fillId="0" fontId="4" numFmtId="0" xfId="0" applyAlignment="1" applyBorder="1" applyFont="1">
      <alignment vertical="center"/>
    </xf>
    <xf borderId="64" fillId="0" fontId="4" numFmtId="0" xfId="0" applyAlignment="1" applyBorder="1" applyFont="1">
      <alignment readingOrder="0" vertical="center"/>
    </xf>
    <xf borderId="5" fillId="0" fontId="4" numFmtId="174" xfId="0" applyAlignment="1" applyBorder="1" applyFont="1" applyNumberFormat="1">
      <alignment vertical="center"/>
    </xf>
    <xf borderId="7" fillId="4" fontId="4" numFmtId="0" xfId="0" applyAlignment="1" applyBorder="1" applyFont="1">
      <alignment vertical="center"/>
    </xf>
    <xf borderId="9" fillId="0" fontId="4" numFmtId="0" xfId="0" applyAlignment="1" applyBorder="1" applyFont="1">
      <alignment vertical="center"/>
    </xf>
    <xf borderId="13" fillId="4" fontId="4" numFmtId="0" xfId="0" applyAlignment="1" applyBorder="1" applyFont="1">
      <alignment vertical="center"/>
    </xf>
    <xf borderId="65" fillId="20" fontId="34" numFmtId="0" xfId="0" applyAlignment="1" applyBorder="1" applyFont="1">
      <alignment horizontal="center" readingOrder="0" shrinkToFit="0" vertical="center" wrapText="1"/>
    </xf>
    <xf borderId="66" fillId="0" fontId="4" numFmtId="0" xfId="0" applyAlignment="1" applyBorder="1" applyFont="1">
      <alignment vertical="center"/>
    </xf>
    <xf borderId="67" fillId="0" fontId="4" numFmtId="0" xfId="0" applyAlignment="1" applyBorder="1" applyFont="1">
      <alignment vertical="center"/>
    </xf>
    <xf borderId="68" fillId="0" fontId="4" numFmtId="0" xfId="0" applyAlignment="1" applyBorder="1" applyFont="1">
      <alignment vertical="center"/>
    </xf>
    <xf borderId="69" fillId="30" fontId="4" numFmtId="0" xfId="0" applyAlignment="1" applyBorder="1" applyFont="1">
      <alignment horizontal="center" readingOrder="0" vertical="center"/>
    </xf>
    <xf borderId="70" fillId="4" fontId="60" numFmtId="1" xfId="0" applyAlignment="1" applyBorder="1" applyFont="1" applyNumberFormat="1">
      <alignment horizontal="center" readingOrder="0" vertical="center"/>
    </xf>
    <xf borderId="1" fillId="4" fontId="34" numFmtId="49" xfId="0" applyAlignment="1" applyBorder="1" applyFont="1" applyNumberFormat="1">
      <alignment horizontal="center" readingOrder="0" shrinkToFit="0" vertical="center" wrapText="0"/>
    </xf>
    <xf borderId="13" fillId="4" fontId="4" numFmtId="0" xfId="0" applyAlignment="1" applyBorder="1" applyFont="1">
      <alignment readingOrder="0" vertical="center"/>
    </xf>
    <xf borderId="71" fillId="30" fontId="4" numFmtId="0" xfId="0" applyAlignment="1" applyBorder="1" applyFont="1">
      <alignment horizontal="center" readingOrder="0" vertical="center"/>
    </xf>
    <xf borderId="70" fillId="4" fontId="60" numFmtId="0" xfId="0" applyAlignment="1" applyBorder="1" applyFont="1">
      <alignment horizontal="center" readingOrder="0" shrinkToFit="0" vertical="center" wrapText="0"/>
    </xf>
    <xf borderId="1" fillId="10" fontId="34" numFmtId="0" xfId="0" applyAlignment="1" applyBorder="1" applyFont="1">
      <alignment horizontal="center" vertical="center"/>
    </xf>
    <xf borderId="70" fillId="4" fontId="34" numFmtId="0" xfId="0" applyAlignment="1" applyBorder="1" applyFont="1">
      <alignment horizontal="center" readingOrder="0" shrinkToFit="0" vertical="center" wrapText="0"/>
    </xf>
    <xf borderId="1" fillId="4" fontId="34" numFmtId="0" xfId="0" applyAlignment="1" applyBorder="1" applyFont="1">
      <alignment horizontal="center" shrinkToFit="0" vertical="center" wrapText="1"/>
    </xf>
    <xf borderId="14" fillId="4" fontId="34" numFmtId="49" xfId="0" applyAlignment="1" applyBorder="1" applyFont="1" applyNumberFormat="1">
      <alignment horizontal="center" readingOrder="0" shrinkToFit="0" vertical="center" wrapText="0"/>
    </xf>
    <xf borderId="1" fillId="4" fontId="34" numFmtId="167" xfId="0" applyAlignment="1" applyBorder="1" applyFont="1" applyNumberFormat="1">
      <alignment horizontal="center" readingOrder="0" shrinkToFit="0" vertical="center" wrapText="0"/>
    </xf>
    <xf borderId="71" fillId="30" fontId="4" numFmtId="0" xfId="0" applyAlignment="1" applyBorder="1" applyFont="1">
      <alignment horizontal="center" vertical="center"/>
    </xf>
    <xf borderId="70" fillId="4" fontId="34" numFmtId="0" xfId="0" applyAlignment="1" applyBorder="1" applyFont="1">
      <alignment horizontal="center" readingOrder="0" shrinkToFit="0" vertical="center" wrapText="1"/>
    </xf>
    <xf borderId="1" fillId="4" fontId="34" numFmtId="49" xfId="0" applyAlignment="1" applyBorder="1" applyFont="1" applyNumberFormat="1">
      <alignment horizontal="center" shrinkToFit="0" vertical="center" wrapText="0"/>
    </xf>
    <xf borderId="1" fillId="0" fontId="26" numFmtId="0" xfId="0" applyAlignment="1" applyBorder="1" applyFont="1">
      <alignment readingOrder="0" vertical="center"/>
    </xf>
    <xf borderId="1" fillId="0" fontId="26" numFmtId="49" xfId="0" applyAlignment="1" applyBorder="1" applyFont="1" applyNumberFormat="1">
      <alignment horizontal="center" readingOrder="0" vertical="center"/>
    </xf>
    <xf borderId="1" fillId="0" fontId="26" numFmtId="0" xfId="0" applyAlignment="1" applyBorder="1" applyFont="1">
      <alignment vertical="center"/>
    </xf>
    <xf borderId="1" fillId="0" fontId="32" numFmtId="167" xfId="0" applyAlignment="1" applyBorder="1" applyFont="1" applyNumberFormat="1">
      <alignment readingOrder="0" vertical="center"/>
    </xf>
    <xf borderId="1" fillId="0" fontId="26" numFmtId="167" xfId="0" applyAlignment="1" applyBorder="1" applyFont="1" applyNumberFormat="1">
      <alignment readingOrder="0" vertical="center"/>
    </xf>
    <xf borderId="67" fillId="4" fontId="60" numFmtId="0" xfId="0" applyAlignment="1" applyBorder="1" applyFont="1">
      <alignment horizontal="center" readingOrder="0" shrinkToFit="0" vertical="center" wrapText="1"/>
    </xf>
    <xf borderId="70" fillId="4" fontId="60" numFmtId="0" xfId="0" applyAlignment="1" applyBorder="1" applyFont="1">
      <alignment horizontal="center" readingOrder="0" shrinkToFit="0" vertical="center" wrapText="1"/>
    </xf>
    <xf borderId="72" fillId="30" fontId="4" numFmtId="0" xfId="0" applyAlignment="1" applyBorder="1" applyFont="1">
      <alignment horizontal="center" vertical="center"/>
    </xf>
    <xf borderId="28" fillId="4" fontId="59" numFmtId="167" xfId="0" applyAlignment="1" applyBorder="1" applyFont="1" applyNumberFormat="1">
      <alignment vertical="center"/>
    </xf>
    <xf borderId="73" fillId="30" fontId="26" numFmtId="0" xfId="0" applyAlignment="1" applyBorder="1" applyFont="1">
      <alignment horizontal="center" vertical="center"/>
    </xf>
    <xf borderId="9" fillId="0" fontId="26" numFmtId="0" xfId="0" applyAlignment="1" applyBorder="1" applyFont="1">
      <alignment readingOrder="0" vertical="center"/>
    </xf>
    <xf borderId="30" fillId="0" fontId="26" numFmtId="0" xfId="0" applyAlignment="1" applyBorder="1" applyFont="1">
      <alignment horizontal="center" readingOrder="0" vertical="center"/>
    </xf>
    <xf borderId="0" fillId="4" fontId="59" numFmtId="167" xfId="0" applyAlignment="1" applyFont="1" applyNumberFormat="1">
      <alignment readingOrder="0" vertical="center"/>
    </xf>
    <xf borderId="0" fillId="4" fontId="61" numFmtId="0" xfId="0" applyAlignment="1" applyFont="1">
      <alignment readingOrder="0" vertical="center"/>
    </xf>
    <xf borderId="0" fillId="4" fontId="59" numFmtId="167" xfId="0" applyAlignment="1" applyFont="1" applyNumberFormat="1">
      <alignment vertical="center"/>
    </xf>
    <xf borderId="20" fillId="0" fontId="4" numFmtId="0" xfId="0" applyAlignment="1" applyBorder="1" applyFont="1">
      <alignment vertical="center"/>
    </xf>
    <xf borderId="21" fillId="0" fontId="4" numFmtId="0" xfId="0" applyAlignment="1" applyBorder="1" applyFont="1">
      <alignment vertical="center"/>
    </xf>
    <xf borderId="21" fillId="4" fontId="4" numFmtId="0" xfId="0" applyAlignment="1" applyBorder="1" applyFont="1">
      <alignment vertical="center"/>
    </xf>
    <xf borderId="21" fillId="4" fontId="4" numFmtId="174" xfId="0" applyAlignment="1" applyBorder="1" applyFont="1" applyNumberFormat="1">
      <alignment vertical="center"/>
    </xf>
    <xf borderId="21" fillId="4" fontId="59" numFmtId="0" xfId="0" applyAlignment="1" applyBorder="1" applyFont="1">
      <alignment readingOrder="0" vertical="center"/>
    </xf>
    <xf borderId="22" fillId="4" fontId="4" numFmtId="0" xfId="0" applyAlignment="1" applyBorder="1" applyFont="1">
      <alignment vertical="center"/>
    </xf>
    <xf borderId="3" fillId="33" fontId="34" numFmtId="0" xfId="0" applyAlignment="1" applyBorder="1" applyFont="1">
      <alignment horizontal="center" readingOrder="0" shrinkToFit="0" vertical="center" wrapText="0"/>
    </xf>
    <xf borderId="1" fillId="22" fontId="34" numFmtId="0" xfId="0" applyAlignment="1" applyBorder="1" applyFont="1">
      <alignment horizontal="center" readingOrder="0" shrinkToFit="0" vertical="center" wrapText="0"/>
    </xf>
    <xf borderId="56" fillId="4" fontId="10" numFmtId="0" xfId="0" applyAlignment="1" applyBorder="1" applyFont="1">
      <alignment readingOrder="0" vertical="center"/>
    </xf>
    <xf borderId="1" fillId="4" fontId="10" numFmtId="0" xfId="0" applyAlignment="1" applyBorder="1" applyFont="1">
      <alignment readingOrder="0" vertical="center"/>
    </xf>
    <xf borderId="1" fillId="0" fontId="10" numFmtId="9" xfId="0" applyAlignment="1" applyBorder="1" applyFont="1" applyNumberFormat="1">
      <alignment vertical="center"/>
    </xf>
    <xf borderId="1" fillId="0" fontId="10" numFmtId="174" xfId="0" applyAlignment="1" applyBorder="1" applyFont="1" applyNumberFormat="1">
      <alignment readingOrder="0" vertical="center"/>
    </xf>
    <xf borderId="40" fillId="4" fontId="10" numFmtId="0" xfId="0" applyAlignment="1" applyBorder="1" applyFont="1">
      <alignment readingOrder="0" vertical="center"/>
    </xf>
    <xf borderId="27" fillId="0" fontId="4" numFmtId="0" xfId="0" applyAlignment="1" applyBorder="1" applyFont="1">
      <alignment vertical="center"/>
    </xf>
    <xf borderId="27" fillId="0" fontId="4" numFmtId="174" xfId="0" applyAlignment="1" applyBorder="1" applyFont="1" applyNumberFormat="1">
      <alignment horizontal="center" readingOrder="0" vertical="center"/>
    </xf>
    <xf borderId="31" fillId="0" fontId="4" numFmtId="174" xfId="0" applyAlignment="1" applyBorder="1" applyFont="1" applyNumberFormat="1">
      <alignment vertical="center"/>
    </xf>
    <xf borderId="28" fillId="16" fontId="59" numFmtId="167" xfId="0" applyAlignment="1" applyBorder="1" applyFont="1" applyNumberFormat="1">
      <alignment vertical="center"/>
    </xf>
    <xf borderId="28" fillId="0" fontId="59" numFmtId="167" xfId="0" applyAlignment="1" applyBorder="1" applyFont="1" applyNumberFormat="1">
      <alignment vertical="center"/>
    </xf>
    <xf borderId="58" fillId="30" fontId="26" numFmtId="0" xfId="0" applyAlignment="1" applyBorder="1" applyFont="1">
      <alignment horizontal="center" readingOrder="0" vertical="center"/>
    </xf>
    <xf borderId="39" fillId="0" fontId="26" numFmtId="0" xfId="0" applyAlignment="1" applyBorder="1" applyFont="1">
      <alignment readingOrder="0" vertical="center"/>
    </xf>
    <xf borderId="0" fillId="4" fontId="61" numFmtId="167" xfId="0" applyAlignment="1" applyFont="1" applyNumberFormat="1">
      <alignment readingOrder="0" vertical="center"/>
    </xf>
    <xf borderId="34" fillId="30" fontId="4" numFmtId="0" xfId="0" applyAlignment="1" applyBorder="1" applyFont="1">
      <alignment vertical="center"/>
    </xf>
    <xf borderId="34" fillId="30" fontId="4" numFmtId="174" xfId="0" applyAlignment="1" applyBorder="1" applyFont="1" applyNumberFormat="1">
      <alignment vertical="center"/>
    </xf>
    <xf borderId="1" fillId="4" fontId="34" numFmtId="167" xfId="0" applyAlignment="1" applyBorder="1" applyFont="1" applyNumberFormat="1">
      <alignment horizontal="center" readingOrder="0" vertical="center"/>
    </xf>
    <xf borderId="27" fillId="0" fontId="59" numFmtId="0" xfId="0" applyAlignment="1" applyBorder="1" applyFont="1">
      <alignment vertical="center"/>
    </xf>
    <xf borderId="1" fillId="0" fontId="59" numFmtId="0" xfId="0" applyAlignment="1" applyBorder="1" applyFont="1">
      <alignment vertical="center"/>
    </xf>
    <xf borderId="3" fillId="0" fontId="26" numFmtId="0" xfId="0" applyAlignment="1" applyBorder="1" applyFont="1">
      <alignment readingOrder="0" vertical="center"/>
    </xf>
    <xf borderId="3" fillId="0" fontId="26" numFmtId="0" xfId="0" applyAlignment="1" applyBorder="1" applyFont="1">
      <alignment horizontal="center" readingOrder="0" vertical="center"/>
    </xf>
    <xf borderId="28" fillId="0" fontId="59" numFmtId="0" xfId="0" applyAlignment="1" applyBorder="1" applyFont="1">
      <alignment readingOrder="0" vertical="center"/>
    </xf>
    <xf borderId="0" fillId="0" fontId="59" numFmtId="167" xfId="0" applyAlignment="1" applyFont="1" applyNumberFormat="1">
      <alignment readingOrder="0" vertical="center"/>
    </xf>
    <xf borderId="3" fillId="0" fontId="4" numFmtId="0" xfId="0" applyAlignment="1" applyBorder="1" applyFont="1">
      <alignment vertical="center"/>
    </xf>
    <xf borderId="0" fillId="0" fontId="61" numFmtId="167" xfId="0" applyAlignment="1" applyFont="1" applyNumberFormat="1">
      <alignment readingOrder="0" vertical="center"/>
    </xf>
    <xf borderId="48" fillId="20" fontId="34" numFmtId="0" xfId="0" applyAlignment="1" applyBorder="1" applyFont="1">
      <alignment horizontal="center" shrinkToFit="0" vertical="center" wrapText="0"/>
    </xf>
    <xf borderId="1" fillId="4" fontId="60" numFmtId="167" xfId="0" applyAlignment="1" applyBorder="1" applyFont="1" applyNumberFormat="1">
      <alignment horizontal="center" readingOrder="0" shrinkToFit="0" vertical="center" wrapText="0"/>
    </xf>
    <xf borderId="1" fillId="4" fontId="62" numFmtId="0" xfId="0" applyAlignment="1" applyBorder="1" applyFont="1">
      <alignment horizontal="center" readingOrder="0" vertical="center"/>
    </xf>
    <xf borderId="1" fillId="4" fontId="60" numFmtId="0" xfId="0" applyAlignment="1" applyBorder="1" applyFont="1">
      <alignment horizontal="center" readingOrder="0" shrinkToFit="0" vertical="center" wrapText="1"/>
    </xf>
    <xf borderId="1" fillId="4" fontId="62" numFmtId="167" xfId="0" applyAlignment="1" applyBorder="1" applyFont="1" applyNumberFormat="1">
      <alignment horizontal="center" readingOrder="0" vertical="center"/>
    </xf>
    <xf borderId="40" fillId="30" fontId="4" numFmtId="0" xfId="0" applyAlignment="1" applyBorder="1" applyFont="1">
      <alignment readingOrder="0" vertical="center"/>
    </xf>
    <xf borderId="56" fillId="4" fontId="34" numFmtId="0" xfId="0" applyAlignment="1" applyBorder="1" applyFont="1">
      <alignment horizontal="center" readingOrder="0" shrinkToFit="0" vertical="center" wrapText="0"/>
    </xf>
    <xf borderId="28" fillId="0" fontId="59" numFmtId="0" xfId="0" applyAlignment="1" applyBorder="1" applyFont="1">
      <alignment vertical="center"/>
    </xf>
    <xf borderId="28" fillId="9" fontId="59" numFmtId="167" xfId="0" applyAlignment="1" applyBorder="1" applyFont="1" applyNumberFormat="1">
      <alignment vertical="center"/>
    </xf>
    <xf borderId="0" fillId="4" fontId="26" numFmtId="0" xfId="0" applyAlignment="1" applyFont="1">
      <alignment readingOrder="0" vertical="center"/>
    </xf>
    <xf borderId="60" fillId="4" fontId="26" numFmtId="0" xfId="0" applyAlignment="1" applyBorder="1" applyFont="1">
      <alignment readingOrder="0" vertical="center"/>
    </xf>
    <xf borderId="60" fillId="4" fontId="4" numFmtId="0" xfId="0" applyAlignment="1" applyBorder="1" applyFont="1">
      <alignment vertical="center"/>
    </xf>
    <xf borderId="60" fillId="4" fontId="4" numFmtId="174" xfId="0" applyAlignment="1" applyBorder="1" applyFont="1" applyNumberFormat="1">
      <alignment vertical="center"/>
    </xf>
    <xf borderId="0" fillId="4" fontId="4" numFmtId="167" xfId="0" applyAlignment="1" applyFont="1" applyNumberFormat="1">
      <alignment readingOrder="0" vertical="center"/>
    </xf>
    <xf borderId="0" fillId="4" fontId="4" numFmtId="0" xfId="0" applyAlignment="1" applyFont="1">
      <alignment readingOrder="0" vertical="center"/>
    </xf>
    <xf borderId="14" fillId="4" fontId="34" numFmtId="49" xfId="0" applyAlignment="1" applyBorder="1" applyFont="1" applyNumberFormat="1">
      <alignment horizontal="center" shrinkToFit="0" vertical="center" wrapText="1"/>
    </xf>
    <xf borderId="14" fillId="4" fontId="34" numFmtId="0" xfId="0" applyAlignment="1" applyBorder="1" applyFont="1">
      <alignment horizontal="center" readingOrder="0" vertical="center"/>
    </xf>
    <xf borderId="33" fillId="4" fontId="34" numFmtId="49" xfId="0" applyAlignment="1" applyBorder="1" applyFont="1" applyNumberFormat="1">
      <alignment horizontal="center" readingOrder="0" vertical="center"/>
    </xf>
    <xf borderId="1" fillId="10" fontId="34" numFmtId="49" xfId="0" applyAlignment="1" applyBorder="1" applyFont="1" applyNumberFormat="1">
      <alignment horizontal="center" readingOrder="0" vertical="center"/>
    </xf>
    <xf borderId="0" fillId="4" fontId="60" numFmtId="167" xfId="0" applyAlignment="1" applyFont="1" applyNumberFormat="1">
      <alignment horizontal="center" readingOrder="0" shrinkToFit="0" vertical="center" wrapText="0"/>
    </xf>
    <xf borderId="56" fillId="4" fontId="34" numFmtId="0" xfId="0" applyAlignment="1" applyBorder="1" applyFont="1">
      <alignment horizontal="center" shrinkToFit="0" vertical="center" wrapText="1"/>
    </xf>
    <xf borderId="1" fillId="4" fontId="60" numFmtId="0" xfId="0" applyAlignment="1" applyBorder="1" applyFont="1">
      <alignment horizontal="center" readingOrder="0" vertical="center"/>
    </xf>
    <xf borderId="1" fillId="4" fontId="60" numFmtId="0" xfId="0" applyAlignment="1" applyBorder="1" applyFont="1">
      <alignment horizontal="center" vertical="center"/>
    </xf>
    <xf borderId="1" fillId="0" fontId="10" numFmtId="49" xfId="0" applyAlignment="1" applyBorder="1" applyFont="1" applyNumberFormat="1">
      <alignment vertical="center"/>
    </xf>
    <xf borderId="1" fillId="4" fontId="60" numFmtId="167" xfId="0" applyAlignment="1" applyBorder="1" applyFont="1" applyNumberFormat="1">
      <alignment horizontal="center" vertical="center"/>
    </xf>
    <xf borderId="1" fillId="0" fontId="10" numFmtId="9" xfId="0" applyAlignment="1" applyBorder="1" applyFont="1" applyNumberFormat="1">
      <alignment horizontal="center" vertical="center"/>
    </xf>
    <xf borderId="1" fillId="0" fontId="10" numFmtId="167" xfId="0" applyAlignment="1" applyBorder="1" applyFont="1" applyNumberFormat="1">
      <alignment horizontal="right" readingOrder="0" vertical="center"/>
    </xf>
    <xf borderId="0" fillId="4" fontId="4" numFmtId="167" xfId="0" applyAlignment="1" applyFont="1" applyNumberFormat="1">
      <alignment vertical="center"/>
    </xf>
    <xf borderId="30" fillId="0" fontId="59" numFmtId="167" xfId="0" applyAlignment="1" applyBorder="1" applyFont="1" applyNumberFormat="1">
      <alignment readingOrder="0" vertical="center"/>
    </xf>
    <xf borderId="28" fillId="4" fontId="61" numFmtId="167" xfId="0" applyAlignment="1" applyBorder="1" applyFont="1" applyNumberFormat="1">
      <alignment readingOrder="0" vertical="center"/>
    </xf>
    <xf borderId="0" fillId="0" fontId="59" numFmtId="174" xfId="0" applyAlignment="1" applyFont="1" applyNumberFormat="1">
      <alignment readingOrder="0" vertical="center"/>
    </xf>
    <xf borderId="0" fillId="0" fontId="59" numFmtId="167" xfId="0" applyAlignment="1" applyFont="1" applyNumberFormat="1">
      <alignment vertical="center"/>
    </xf>
    <xf borderId="0" fillId="0" fontId="4" numFmtId="174" xfId="0" applyAlignment="1" applyFont="1" applyNumberFormat="1">
      <alignment horizontal="right" readingOrder="0" vertical="center"/>
    </xf>
    <xf borderId="30" fillId="0" fontId="59" numFmtId="167" xfId="0" applyAlignment="1" applyBorder="1" applyFont="1" applyNumberFormat="1">
      <alignment readingOrder="0" vertical="center"/>
    </xf>
    <xf borderId="28" fillId="4" fontId="59" numFmtId="167" xfId="0" applyAlignment="1" applyBorder="1" applyFont="1" applyNumberFormat="1">
      <alignment readingOrder="0" vertical="center"/>
    </xf>
    <xf borderId="14" fillId="4" fontId="60" numFmtId="0" xfId="0" applyAlignment="1" applyBorder="1" applyFont="1">
      <alignment horizontal="center" readingOrder="0" shrinkToFit="0" vertical="center" wrapText="1"/>
    </xf>
    <xf borderId="14" fillId="4" fontId="60" numFmtId="167" xfId="0" applyAlignment="1" applyBorder="1" applyFont="1" applyNumberFormat="1">
      <alignment horizontal="center" readingOrder="0" shrinkToFit="0" vertical="center" wrapText="0"/>
    </xf>
    <xf borderId="0" fillId="30" fontId="60" numFmtId="0" xfId="0" applyAlignment="1" applyFont="1">
      <alignment horizontal="center" readingOrder="0" shrinkToFit="0" vertical="center" wrapText="1"/>
    </xf>
    <xf borderId="0" fillId="30" fontId="60" numFmtId="0" xfId="0" applyAlignment="1" applyFont="1">
      <alignment horizontal="center" readingOrder="0" shrinkToFit="0" vertical="center" wrapText="0"/>
    </xf>
    <xf borderId="0" fillId="30" fontId="60" numFmtId="49" xfId="0" applyAlignment="1" applyFont="1" applyNumberFormat="1">
      <alignment horizontal="center" readingOrder="0" shrinkToFit="0" vertical="center" wrapText="0"/>
    </xf>
    <xf borderId="0" fillId="30" fontId="60" numFmtId="167" xfId="0" applyAlignment="1" applyFont="1" applyNumberFormat="1">
      <alignment horizontal="center" readingOrder="0" shrinkToFit="0" vertical="center" wrapText="0"/>
    </xf>
    <xf borderId="0" fillId="30" fontId="4" numFmtId="9" xfId="0" applyAlignment="1" applyFont="1" applyNumberFormat="1">
      <alignment horizontal="center" readingOrder="0" vertical="center"/>
    </xf>
    <xf borderId="0" fillId="30" fontId="4" numFmtId="174" xfId="0" applyAlignment="1" applyFont="1" applyNumberFormat="1">
      <alignment horizontal="center" readingOrder="0" vertical="center"/>
    </xf>
    <xf borderId="0" fillId="30" fontId="4" numFmtId="167" xfId="0" applyAlignment="1" applyFont="1" applyNumberFormat="1">
      <alignment vertical="center"/>
    </xf>
    <xf borderId="0" fillId="30" fontId="59" numFmtId="0" xfId="0" applyAlignment="1" applyFont="1">
      <alignment vertical="center"/>
    </xf>
    <xf borderId="74" fillId="0" fontId="4" numFmtId="0" xfId="0" applyAlignment="1" applyBorder="1" applyFont="1">
      <alignment vertical="center"/>
    </xf>
    <xf borderId="56" fillId="4" fontId="34" numFmtId="0" xfId="0" applyAlignment="1" applyBorder="1" applyFont="1">
      <alignment horizontal="right" readingOrder="0" shrinkToFit="0" vertical="center" wrapText="0"/>
    </xf>
    <xf borderId="1" fillId="10" fontId="63" numFmtId="1" xfId="0" applyAlignment="1" applyBorder="1" applyFont="1" applyNumberFormat="1">
      <alignment horizontal="center" vertical="center"/>
    </xf>
    <xf borderId="1" fillId="10" fontId="63" numFmtId="49" xfId="0" applyAlignment="1" applyBorder="1" applyFont="1" applyNumberFormat="1">
      <alignment horizontal="center" vertical="center"/>
    </xf>
    <xf borderId="1" fillId="4" fontId="64" numFmtId="49" xfId="0" applyAlignment="1" applyBorder="1" applyFont="1" applyNumberFormat="1">
      <alignment horizontal="center" readingOrder="0" shrinkToFit="0" vertical="center" wrapText="0"/>
    </xf>
    <xf borderId="1" fillId="16" fontId="63" numFmtId="0" xfId="0" applyAlignment="1" applyBorder="1" applyFont="1">
      <alignment horizontal="center" shrinkToFit="0" vertical="center" wrapText="1"/>
    </xf>
    <xf borderId="1" fillId="4" fontId="63" numFmtId="49" xfId="0" applyAlignment="1" applyBorder="1" applyFont="1" applyNumberFormat="1">
      <alignment horizontal="center" readingOrder="0" shrinkToFit="0" vertical="center" wrapText="0"/>
    </xf>
    <xf borderId="1" fillId="10" fontId="63" numFmtId="167" xfId="0" applyAlignment="1" applyBorder="1" applyFont="1" applyNumberFormat="1">
      <alignment horizontal="center" readingOrder="0" vertical="center"/>
    </xf>
    <xf borderId="29" fillId="0" fontId="26" numFmtId="0" xfId="0" applyAlignment="1" applyBorder="1" applyFont="1">
      <alignment horizontal="center" readingOrder="0" vertical="center"/>
    </xf>
    <xf borderId="29" fillId="0" fontId="59" numFmtId="167" xfId="0" applyAlignment="1" applyBorder="1" applyFont="1" applyNumberFormat="1">
      <alignment readingOrder="0" vertical="center"/>
    </xf>
    <xf borderId="29" fillId="0" fontId="61" numFmtId="0" xfId="0" applyAlignment="1" applyBorder="1" applyFont="1">
      <alignment readingOrder="0" vertical="center"/>
    </xf>
    <xf borderId="0" fillId="4" fontId="59" numFmtId="0" xfId="0" applyAlignment="1" applyFont="1">
      <alignment readingOrder="0" vertical="center"/>
    </xf>
    <xf borderId="0" fillId="4" fontId="59" numFmtId="10" xfId="0" applyAlignment="1" applyFont="1" applyNumberFormat="1">
      <alignment readingOrder="0" vertical="center"/>
    </xf>
    <xf borderId="0" fillId="30" fontId="65" numFmtId="167" xfId="0" applyAlignment="1" applyFont="1" applyNumberFormat="1">
      <alignment vertical="center"/>
    </xf>
    <xf borderId="44" fillId="16" fontId="26" numFmtId="0" xfId="0" applyAlignment="1" applyBorder="1" applyFont="1">
      <alignment readingOrder="0" vertical="center"/>
    </xf>
    <xf borderId="46" fillId="4" fontId="26" numFmtId="0" xfId="0" applyAlignment="1" applyBorder="1" applyFont="1">
      <alignment readingOrder="0" vertical="center"/>
    </xf>
    <xf borderId="14" fillId="4" fontId="60" numFmtId="0" xfId="0" applyAlignment="1" applyBorder="1" applyFont="1">
      <alignment horizontal="center" readingOrder="0" shrinkToFit="0" vertical="center" wrapText="1"/>
    </xf>
    <xf borderId="0" fillId="30" fontId="26" numFmtId="0" xfId="0" applyAlignment="1" applyFont="1">
      <alignment vertical="center"/>
    </xf>
    <xf borderId="56" fillId="4" fontId="34" numFmtId="0" xfId="0" applyAlignment="1" applyBorder="1" applyFont="1">
      <alignment horizontal="center" readingOrder="0" shrinkToFit="0" vertical="center" wrapText="1"/>
    </xf>
    <xf borderId="51" fillId="4" fontId="34" numFmtId="0" xfId="0" applyAlignment="1" applyBorder="1" applyFont="1">
      <alignment horizontal="center" readingOrder="0" shrinkToFit="0" vertical="center" wrapText="1"/>
    </xf>
    <xf borderId="28" fillId="0" fontId="4" numFmtId="0" xfId="0" applyAlignment="1" applyBorder="1" applyFont="1">
      <alignment vertical="center"/>
    </xf>
    <xf borderId="28" fillId="0" fontId="4" numFmtId="174" xfId="0" applyAlignment="1" applyBorder="1" applyFont="1" applyNumberFormat="1">
      <alignment vertical="center"/>
    </xf>
    <xf borderId="14" fillId="4" fontId="60" numFmtId="1" xfId="0" applyAlignment="1" applyBorder="1" applyFont="1" applyNumberFormat="1">
      <alignment horizontal="center" readingOrder="0" shrinkToFit="0" vertical="center" wrapText="0"/>
    </xf>
    <xf borderId="14" fillId="4" fontId="60" numFmtId="0" xfId="0" applyAlignment="1" applyBorder="1" applyFont="1">
      <alignment horizontal="center" readingOrder="0" shrinkToFit="0" vertical="center" wrapText="0"/>
    </xf>
    <xf borderId="33" fillId="4" fontId="60" numFmtId="0" xfId="0" applyAlignment="1" applyBorder="1" applyFont="1">
      <alignment horizontal="center" readingOrder="0" shrinkToFit="0" vertical="center" wrapText="0"/>
    </xf>
    <xf borderId="1" fillId="4" fontId="60" numFmtId="167" xfId="0" applyAlignment="1" applyBorder="1" applyFont="1" applyNumberFormat="1">
      <alignment horizontal="center" readingOrder="0" vertical="center"/>
    </xf>
    <xf borderId="28" fillId="9" fontId="59" numFmtId="167" xfId="0" applyAlignment="1" applyBorder="1" applyFont="1" applyNumberFormat="1">
      <alignment readingOrder="0" vertical="center"/>
    </xf>
    <xf borderId="33" fillId="30" fontId="4" numFmtId="0" xfId="0" applyAlignment="1" applyBorder="1" applyFont="1">
      <alignment vertical="center"/>
    </xf>
    <xf borderId="2" fillId="4" fontId="60" numFmtId="0" xfId="0" applyAlignment="1" applyBorder="1" applyFont="1">
      <alignment horizontal="center" readingOrder="0" shrinkToFit="0" vertical="center" wrapText="0"/>
    </xf>
    <xf borderId="2" fillId="4" fontId="66" numFmtId="0" xfId="0" applyAlignment="1" applyBorder="1" applyFont="1">
      <alignment horizontal="center" readingOrder="0" shrinkToFit="0" vertical="center" wrapText="0"/>
    </xf>
    <xf borderId="28" fillId="0" fontId="61" numFmtId="0" xfId="0" applyAlignment="1" applyBorder="1" applyFont="1">
      <alignment vertical="center"/>
    </xf>
    <xf borderId="1" fillId="4" fontId="34" numFmtId="0" xfId="0" applyAlignment="1" applyBorder="1" applyFont="1">
      <alignment horizontal="center" readingOrder="0" shrinkToFit="0" vertical="center" wrapText="1"/>
    </xf>
    <xf borderId="40" fillId="30" fontId="67" numFmtId="167" xfId="0" applyAlignment="1" applyBorder="1" applyFont="1" applyNumberFormat="1">
      <alignment vertical="center"/>
    </xf>
    <xf borderId="59" fillId="30" fontId="4" numFmtId="0" xfId="0" applyAlignment="1" applyBorder="1" applyFont="1">
      <alignment horizontal="center" vertical="center"/>
    </xf>
    <xf borderId="60" fillId="30" fontId="4" numFmtId="0" xfId="0" applyAlignment="1" applyBorder="1" applyFont="1">
      <alignment horizontal="center" vertical="center"/>
    </xf>
    <xf borderId="60" fillId="30" fontId="4" numFmtId="0" xfId="0" applyAlignment="1" applyBorder="1" applyFont="1">
      <alignment vertical="center"/>
    </xf>
    <xf borderId="60" fillId="30" fontId="4" numFmtId="174" xfId="0" applyAlignment="1" applyBorder="1" applyFont="1" applyNumberFormat="1">
      <alignment vertical="center"/>
    </xf>
    <xf borderId="61" fillId="30" fontId="4" numFmtId="0" xfId="0" applyAlignment="1" applyBorder="1" applyFont="1">
      <alignment vertical="center"/>
    </xf>
    <xf borderId="0" fillId="0" fontId="4" numFmtId="167" xfId="0" applyAlignment="1" applyFont="1" applyNumberFormat="1">
      <alignment vertical="center"/>
    </xf>
    <xf borderId="4" fillId="0" fontId="4" numFmtId="0" xfId="0" applyAlignment="1" applyBorder="1" applyFont="1">
      <alignment vertical="center"/>
    </xf>
    <xf borderId="5" fillId="0" fontId="4" numFmtId="167" xfId="0" applyAlignment="1" applyBorder="1" applyFont="1" applyNumberFormat="1">
      <alignment vertical="center"/>
    </xf>
    <xf borderId="7" fillId="0" fontId="4" numFmtId="0" xfId="0" applyAlignment="1" applyBorder="1" applyFont="1">
      <alignment vertical="center"/>
    </xf>
    <xf borderId="30" fillId="0" fontId="59" numFmtId="0" xfId="0" applyAlignment="1" applyBorder="1" applyFont="1">
      <alignment horizontal="center" readingOrder="0" vertical="center"/>
    </xf>
    <xf borderId="9" fillId="4" fontId="68" numFmtId="0" xfId="0" applyAlignment="1" applyBorder="1" applyFont="1">
      <alignment horizontal="center" readingOrder="0" vertical="center"/>
    </xf>
    <xf borderId="13" fillId="0" fontId="4" numFmtId="0" xfId="0" applyAlignment="1" applyBorder="1" applyFont="1">
      <alignment vertical="center"/>
    </xf>
    <xf borderId="30" fillId="0" fontId="26" numFmtId="167" xfId="0" applyAlignment="1" applyBorder="1" applyFont="1" applyNumberFormat="1">
      <alignment horizontal="center" readingOrder="0" vertical="center"/>
    </xf>
    <xf borderId="9" fillId="4" fontId="61" numFmtId="175" xfId="0" applyAlignment="1" applyBorder="1" applyFont="1" applyNumberFormat="1">
      <alignment horizontal="center" readingOrder="0" vertical="center"/>
    </xf>
    <xf borderId="9" fillId="4" fontId="10" numFmtId="0" xfId="0" applyAlignment="1" applyBorder="1" applyFont="1">
      <alignment vertical="center"/>
    </xf>
    <xf borderId="0" fillId="4" fontId="10" numFmtId="167" xfId="0" applyAlignment="1" applyFont="1" applyNumberFormat="1">
      <alignment vertical="center"/>
    </xf>
    <xf borderId="13" fillId="4" fontId="10" numFmtId="0" xfId="0" applyAlignment="1" applyBorder="1" applyFont="1">
      <alignment vertical="center"/>
    </xf>
    <xf borderId="30" fillId="4" fontId="14" numFmtId="0" xfId="0" applyAlignment="1" applyBorder="1" applyFont="1">
      <alignment readingOrder="0" vertical="center"/>
    </xf>
    <xf borderId="31" fillId="4" fontId="69" numFmtId="0" xfId="0" applyAlignment="1" applyBorder="1" applyFont="1">
      <alignment vertical="center"/>
    </xf>
    <xf borderId="31" fillId="4" fontId="69" numFmtId="0" xfId="0" applyAlignment="1" applyBorder="1" applyFont="1">
      <alignment horizontal="center" readingOrder="0" shrinkToFit="0" vertical="center" wrapText="0"/>
    </xf>
    <xf borderId="12" fillId="4" fontId="14" numFmtId="167" xfId="0" applyAlignment="1" applyBorder="1" applyFont="1" applyNumberFormat="1">
      <alignment readingOrder="0" vertical="center"/>
    </xf>
    <xf borderId="9" fillId="4" fontId="69" numFmtId="0" xfId="0" applyAlignment="1" applyBorder="1" applyFont="1">
      <alignment vertical="center"/>
    </xf>
    <xf borderId="0" fillId="4" fontId="69" numFmtId="0" xfId="0" applyAlignment="1" applyFont="1">
      <alignment horizontal="center" readingOrder="0" vertical="center"/>
    </xf>
    <xf borderId="13" fillId="4" fontId="69" numFmtId="167" xfId="0" applyAlignment="1" applyBorder="1" applyFont="1" applyNumberFormat="1">
      <alignment vertical="center"/>
    </xf>
    <xf borderId="9" fillId="4" fontId="8" numFmtId="0" xfId="0" applyAlignment="1" applyBorder="1" applyFont="1">
      <alignment vertical="center"/>
    </xf>
    <xf borderId="31" fillId="4" fontId="14" numFmtId="167" xfId="0" applyAlignment="1" applyBorder="1" applyFont="1" applyNumberFormat="1">
      <alignment horizontal="center" readingOrder="0" vertical="center"/>
    </xf>
    <xf borderId="9" fillId="4" fontId="4" numFmtId="0" xfId="0" applyAlignment="1" applyBorder="1" applyFont="1">
      <alignment vertical="center"/>
    </xf>
    <xf borderId="9" fillId="4" fontId="70" numFmtId="0" xfId="0" applyAlignment="1" applyBorder="1" applyFont="1">
      <alignment vertical="center"/>
    </xf>
    <xf borderId="0" fillId="4" fontId="70" numFmtId="0" xfId="0" applyAlignment="1" applyFont="1">
      <alignment vertical="center"/>
    </xf>
    <xf borderId="31" fillId="4" fontId="70" numFmtId="0" xfId="0" applyAlignment="1" applyBorder="1" applyFont="1">
      <alignment vertical="center"/>
    </xf>
    <xf borderId="30" fillId="4" fontId="2" numFmtId="0" xfId="0" applyAlignment="1" applyBorder="1" applyFont="1">
      <alignment readingOrder="0" vertical="center"/>
    </xf>
    <xf borderId="31" fillId="4" fontId="14" numFmtId="0" xfId="0" applyAlignment="1" applyBorder="1" applyFont="1">
      <alignment horizontal="right" readingOrder="0" vertical="center"/>
    </xf>
    <xf borderId="9" fillId="4" fontId="14" numFmtId="0" xfId="0" applyAlignment="1" applyBorder="1" applyFont="1">
      <alignment readingOrder="0" vertical="center"/>
    </xf>
    <xf borderId="0" fillId="4" fontId="14" numFmtId="0" xfId="0" applyAlignment="1" applyFont="1">
      <alignment vertical="center"/>
    </xf>
    <xf borderId="0" fillId="4" fontId="69" numFmtId="0" xfId="0" applyAlignment="1" applyFont="1">
      <alignment vertical="center"/>
    </xf>
    <xf borderId="30" fillId="16" fontId="14" numFmtId="0" xfId="0" applyAlignment="1" applyBorder="1" applyFont="1">
      <alignment readingOrder="0" vertical="center"/>
    </xf>
    <xf borderId="31" fillId="16" fontId="14" numFmtId="0" xfId="0" applyAlignment="1" applyBorder="1" applyFont="1">
      <alignment horizontal="right" vertical="center"/>
    </xf>
    <xf borderId="31" fillId="16" fontId="69" numFmtId="0" xfId="0" applyAlignment="1" applyBorder="1" applyFont="1">
      <alignment vertical="center"/>
    </xf>
    <xf borderId="31" fillId="16" fontId="14" numFmtId="167" xfId="0" applyAlignment="1" applyBorder="1" applyFont="1" applyNumberFormat="1">
      <alignment horizontal="center" vertical="center"/>
    </xf>
    <xf borderId="12" fillId="16" fontId="14" numFmtId="167" xfId="0" applyAlignment="1" applyBorder="1" applyFont="1" applyNumberFormat="1">
      <alignment vertical="center"/>
    </xf>
    <xf borderId="0" fillId="4" fontId="71" numFmtId="0" xfId="0" applyAlignment="1" applyFont="1">
      <alignment vertical="center"/>
    </xf>
    <xf borderId="0" fillId="4" fontId="72" numFmtId="0" xfId="0" applyAlignment="1" applyFont="1">
      <alignment vertical="center"/>
    </xf>
    <xf borderId="13" fillId="4" fontId="72" numFmtId="167" xfId="0" applyAlignment="1" applyBorder="1" applyFont="1" applyNumberFormat="1">
      <alignment vertical="center"/>
    </xf>
    <xf borderId="31" fillId="4" fontId="71" numFmtId="0" xfId="0" applyAlignment="1" applyBorder="1" applyFont="1">
      <alignment horizontal="right" vertical="center"/>
    </xf>
    <xf borderId="31" fillId="4" fontId="72" numFmtId="0" xfId="0" applyAlignment="1" applyBorder="1" applyFont="1">
      <alignment vertical="center"/>
    </xf>
    <xf borderId="13" fillId="4" fontId="10" numFmtId="0" xfId="0" applyAlignment="1" applyBorder="1" applyFont="1">
      <alignment readingOrder="0" vertical="center"/>
    </xf>
    <xf borderId="31" fillId="16" fontId="71" numFmtId="0" xfId="0" applyAlignment="1" applyBorder="1" applyFont="1">
      <alignment horizontal="right" vertical="center"/>
    </xf>
    <xf borderId="31" fillId="16" fontId="72" numFmtId="0" xfId="0" applyAlignment="1" applyBorder="1" applyFont="1">
      <alignment vertical="center"/>
    </xf>
    <xf borderId="31" fillId="16" fontId="14" numFmtId="167" xfId="0" applyAlignment="1" applyBorder="1" applyFont="1" applyNumberFormat="1">
      <alignment horizontal="center" readingOrder="0" vertical="center"/>
    </xf>
    <xf borderId="12" fillId="16" fontId="1" numFmtId="167" xfId="0" applyAlignment="1" applyBorder="1" applyFont="1" applyNumberFormat="1">
      <alignment vertical="center"/>
    </xf>
    <xf borderId="13" fillId="4" fontId="10" numFmtId="167" xfId="0" applyAlignment="1" applyBorder="1" applyFont="1" applyNumberFormat="1">
      <alignment vertical="center"/>
    </xf>
    <xf borderId="30" fillId="0" fontId="26" numFmtId="167" xfId="0" applyAlignment="1" applyBorder="1" applyFont="1" applyNumberFormat="1">
      <alignment horizontal="center" vertical="center"/>
    </xf>
    <xf borderId="0" fillId="4" fontId="10" numFmtId="0" xfId="0" applyAlignment="1" applyFont="1">
      <alignment horizontal="right" readingOrder="0" vertical="center"/>
    </xf>
    <xf borderId="9" fillId="4" fontId="10" numFmtId="0" xfId="0" applyAlignment="1" applyBorder="1" applyFont="1">
      <alignment readingOrder="0" vertical="center"/>
    </xf>
    <xf borderId="31" fillId="4" fontId="10" numFmtId="0" xfId="0" applyAlignment="1" applyBorder="1" applyFont="1">
      <alignment vertical="center"/>
    </xf>
    <xf borderId="9" fillId="0" fontId="10" numFmtId="0" xfId="0" applyAlignment="1" applyBorder="1" applyFont="1">
      <alignment vertical="center"/>
    </xf>
    <xf borderId="30" fillId="0" fontId="8" numFmtId="0" xfId="0" applyAlignment="1" applyBorder="1" applyFont="1">
      <alignment readingOrder="0" vertical="center"/>
    </xf>
    <xf borderId="31" fillId="0" fontId="8" numFmtId="0" xfId="0" applyAlignment="1" applyBorder="1" applyFont="1">
      <alignment readingOrder="0" vertical="center"/>
    </xf>
    <xf borderId="31" fillId="0" fontId="8" numFmtId="0" xfId="0" applyAlignment="1" applyBorder="1" applyFont="1">
      <alignment vertical="center"/>
    </xf>
    <xf borderId="12" fillId="0" fontId="8" numFmtId="0" xfId="0" applyAlignment="1" applyBorder="1" applyFont="1">
      <alignment readingOrder="0" vertical="center"/>
    </xf>
    <xf borderId="13" fillId="0" fontId="10" numFmtId="0" xfId="0" applyAlignment="1" applyBorder="1" applyFont="1">
      <alignment vertical="center"/>
    </xf>
    <xf borderId="21" fillId="0" fontId="4" numFmtId="167" xfId="0" applyAlignment="1" applyBorder="1" applyFont="1" applyNumberFormat="1">
      <alignment vertical="center"/>
    </xf>
    <xf borderId="22" fillId="0" fontId="4" numFmtId="0" xfId="0" applyAlignment="1" applyBorder="1" applyFont="1">
      <alignment vertical="center"/>
    </xf>
    <xf borderId="30" fillId="0" fontId="61" numFmtId="0" xfId="0" applyAlignment="1" applyBorder="1" applyFont="1">
      <alignment horizontal="center" readingOrder="0" vertical="center"/>
    </xf>
    <xf borderId="0" fillId="0" fontId="70" numFmtId="0" xfId="0" applyAlignment="1" applyFont="1">
      <alignment vertical="center"/>
    </xf>
    <xf borderId="30" fillId="0" fontId="61" numFmtId="167" xfId="0" applyAlignment="1" applyBorder="1" applyFont="1" applyNumberFormat="1">
      <alignment horizontal="center" vertical="center"/>
    </xf>
    <xf borderId="0" fillId="0" fontId="73" numFmtId="0" xfId="0" applyAlignment="1" applyFont="1">
      <alignment horizontal="center" readingOrder="0" vertical="center"/>
    </xf>
    <xf borderId="0" fillId="0" fontId="68" numFmtId="0" xfId="0" applyAlignment="1" applyFont="1">
      <alignment horizontal="right" readingOrder="0" vertical="center"/>
    </xf>
    <xf borderId="21" fillId="0" fontId="74" numFmtId="0" xfId="0" applyAlignment="1" applyBorder="1" applyFont="1">
      <alignment horizontal="center" vertical="center"/>
    </xf>
    <xf borderId="0" fillId="0" fontId="74" numFmtId="0" xfId="0" applyAlignment="1" applyFont="1">
      <alignment horizontal="center" vertical="center"/>
    </xf>
    <xf borderId="28" fillId="0" fontId="74" numFmtId="0" xfId="0" applyAlignment="1" applyBorder="1" applyFont="1">
      <alignment horizontal="center" readingOrder="0" vertical="center"/>
    </xf>
    <xf borderId="28" fillId="0" fontId="74" numFmtId="0" xfId="0" applyAlignment="1" applyBorder="1" applyFont="1">
      <alignment horizontal="center" vertical="center"/>
    </xf>
    <xf borderId="20" fillId="0" fontId="74" numFmtId="0" xfId="0" applyAlignment="1" applyBorder="1" applyFont="1">
      <alignment horizontal="center" vertical="center"/>
    </xf>
    <xf borderId="30" fillId="0" fontId="74" numFmtId="0" xfId="0" applyAlignment="1" applyBorder="1" applyFont="1">
      <alignment horizontal="center" vertical="center"/>
    </xf>
    <xf borderId="30" fillId="0" fontId="4" numFmtId="0" xfId="0" applyAlignment="1" applyBorder="1" applyFont="1">
      <alignment vertical="center"/>
    </xf>
    <xf borderId="0" fillId="9" fontId="4" numFmtId="0" xfId="0" applyAlignment="1" applyFont="1">
      <alignment vertical="center"/>
    </xf>
    <xf borderId="0" fillId="9" fontId="74" numFmtId="0" xfId="0" applyAlignment="1" applyFont="1">
      <alignment horizontal="center" readingOrder="0" vertical="center"/>
    </xf>
    <xf borderId="28" fillId="0" fontId="68" numFmtId="0" xfId="0" applyAlignment="1" applyBorder="1" applyFont="1">
      <alignment horizontal="center" readingOrder="0" vertical="center"/>
    </xf>
    <xf borderId="0" fillId="0" fontId="59" numFmtId="0" xfId="0" applyAlignment="1" applyFont="1">
      <alignment vertical="center"/>
    </xf>
    <xf borderId="28" fillId="0" fontId="59" numFmtId="0" xfId="0" applyAlignment="1" applyBorder="1" applyFont="1">
      <alignment horizontal="center" readingOrder="0" vertical="center"/>
    </xf>
    <xf borderId="0" fillId="0" fontId="2" numFmtId="0" xfId="0" applyAlignment="1" applyFont="1">
      <alignment horizontal="center" shrinkToFit="0" vertical="center" wrapText="0"/>
    </xf>
    <xf borderId="0" fillId="0" fontId="2" numFmtId="1"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6" numFmtId="0" xfId="0" applyAlignment="1" applyFont="1">
      <alignment horizontal="center" shrinkToFit="0" vertical="center" wrapText="0"/>
    </xf>
    <xf borderId="0" fillId="0" fontId="6" numFmtId="167" xfId="0" applyAlignment="1" applyFont="1" applyNumberFormat="1">
      <alignment horizontal="center" shrinkToFit="0" vertical="center" wrapText="0"/>
    </xf>
    <xf borderId="0" fillId="0" fontId="6" numFmtId="10" xfId="0" applyAlignment="1" applyFont="1" applyNumberFormat="1">
      <alignment horizontal="center" shrinkToFit="0" vertical="center" wrapText="0"/>
    </xf>
    <xf borderId="0" fillId="0" fontId="69" numFmtId="167" xfId="0" applyAlignment="1" applyFont="1" applyNumberFormat="1">
      <alignment horizontal="center" readingOrder="0" shrinkToFit="0" textRotation="0" vertical="center" wrapText="0"/>
    </xf>
    <xf borderId="0" fillId="0" fontId="2" numFmtId="167" xfId="0" applyAlignment="1" applyFont="1" applyNumberFormat="1">
      <alignment horizontal="center" readingOrder="0" shrinkToFit="0" vertical="center" wrapText="0"/>
    </xf>
    <xf borderId="0" fillId="0" fontId="2" numFmtId="167" xfId="0" applyAlignment="1" applyFont="1" applyNumberFormat="1">
      <alignment horizontal="center" shrinkToFit="0" vertical="center" wrapText="0"/>
    </xf>
    <xf borderId="0" fillId="0" fontId="14" numFmtId="167" xfId="0" applyAlignment="1" applyFont="1" applyNumberFormat="1">
      <alignment horizontal="center" readingOrder="0" shrinkToFit="0" textRotation="0" vertical="center" wrapText="0"/>
    </xf>
    <xf borderId="0" fillId="0" fontId="6" numFmtId="1" xfId="0" applyAlignment="1" applyFont="1" applyNumberFormat="1">
      <alignment horizontal="center" readingOrder="0" shrinkToFit="0" vertical="center" wrapText="0"/>
    </xf>
    <xf borderId="0" fillId="0" fontId="6" numFmtId="0" xfId="0" applyAlignment="1" applyFont="1">
      <alignment horizontal="center" readingOrder="0" shrinkToFit="0" vertical="center" wrapText="0"/>
    </xf>
    <xf borderId="0" fillId="0" fontId="6" numFmtId="4" xfId="0" applyAlignment="1" applyFont="1" applyNumberFormat="1">
      <alignment horizontal="center" readingOrder="0" shrinkToFit="0" vertical="center" wrapText="0"/>
    </xf>
    <xf borderId="0" fillId="0" fontId="6" numFmtId="10" xfId="0" applyAlignment="1" applyFont="1" applyNumberFormat="1">
      <alignment horizontal="center" readingOrder="0" shrinkToFit="0" vertical="center" wrapText="0"/>
    </xf>
    <xf borderId="0" fillId="0" fontId="6" numFmtId="167" xfId="0" applyAlignment="1" applyFont="1" applyNumberFormat="1">
      <alignment horizontal="center" readingOrder="0" shrinkToFit="0" vertical="center" wrapText="0"/>
    </xf>
    <xf borderId="0" fillId="7" fontId="75" numFmtId="167" xfId="0" applyAlignment="1" applyFont="1" applyNumberFormat="1">
      <alignment horizontal="center" readingOrder="0" shrinkToFit="0" textRotation="90" vertical="center" wrapText="0"/>
    </xf>
    <xf borderId="0" fillId="0" fontId="6" numFmtId="1" xfId="0" applyAlignment="1" applyFont="1" applyNumberFormat="1">
      <alignment horizontal="center" shrinkToFit="0" vertical="center" wrapText="0"/>
    </xf>
    <xf borderId="75" fillId="7" fontId="2" numFmtId="0" xfId="0" applyAlignment="1" applyBorder="1" applyFont="1">
      <alignment horizontal="center" shrinkToFit="0" vertical="center" wrapText="0"/>
    </xf>
    <xf borderId="75" fillId="7" fontId="6" numFmtId="1" xfId="0" applyAlignment="1" applyBorder="1" applyFont="1" applyNumberFormat="1">
      <alignment horizontal="center" shrinkToFit="0" vertical="center" wrapText="0"/>
    </xf>
    <xf borderId="75" fillId="7" fontId="6" numFmtId="0" xfId="0" applyAlignment="1" applyBorder="1" applyFont="1">
      <alignment horizontal="center" shrinkToFit="0" vertical="center" wrapText="0"/>
    </xf>
    <xf borderId="75" fillId="7" fontId="6" numFmtId="167" xfId="0" applyAlignment="1" applyBorder="1" applyFont="1" applyNumberFormat="1">
      <alignment horizontal="center" shrinkToFit="0" vertical="center" wrapText="0"/>
    </xf>
    <xf borderId="75" fillId="7" fontId="6" numFmtId="10" xfId="0" applyAlignment="1" applyBorder="1" applyFont="1" applyNumberFormat="1">
      <alignment horizontal="center" shrinkToFit="0" vertical="center" wrapText="0"/>
    </xf>
    <xf borderId="75" fillId="0" fontId="75" numFmtId="167" xfId="0" applyAlignment="1" applyBorder="1" applyFont="1" applyNumberFormat="1">
      <alignment horizontal="center" readingOrder="0" shrinkToFit="0" textRotation="90" vertical="center" wrapText="0"/>
    </xf>
    <xf borderId="0" fillId="7" fontId="2" numFmtId="0" xfId="0" applyAlignment="1" applyFont="1">
      <alignment horizontal="center" shrinkToFit="0" vertical="center" wrapText="0"/>
    </xf>
    <xf borderId="0" fillId="7" fontId="6" numFmtId="1" xfId="0" applyAlignment="1" applyFont="1" applyNumberFormat="1">
      <alignment horizontal="center" shrinkToFit="0" vertical="center" wrapText="0"/>
    </xf>
    <xf borderId="0" fillId="7" fontId="6" numFmtId="0" xfId="0" applyAlignment="1" applyFont="1">
      <alignment horizontal="center" shrinkToFit="0" vertical="center" wrapText="0"/>
    </xf>
    <xf borderId="0" fillId="7" fontId="6" numFmtId="167" xfId="0" applyAlignment="1" applyFont="1" applyNumberFormat="1">
      <alignment horizontal="center" shrinkToFit="0" vertical="center" wrapText="0"/>
    </xf>
    <xf borderId="0" fillId="7" fontId="6" numFmtId="10" xfId="0" applyAlignment="1" applyFont="1" applyNumberFormat="1">
      <alignment horizontal="center" shrinkToFit="0" vertical="center" wrapText="0"/>
    </xf>
    <xf borderId="0" fillId="0" fontId="2" numFmtId="1" xfId="0" applyAlignment="1" applyFont="1" applyNumberFormat="1">
      <alignment horizontal="center" shrinkToFit="0" vertical="center" wrapText="0"/>
    </xf>
    <xf borderId="0" fillId="0" fontId="2" numFmtId="10" xfId="0" applyAlignment="1" applyFont="1" applyNumberFormat="1">
      <alignment horizontal="center" shrinkToFit="0" vertical="center" wrapText="0"/>
    </xf>
    <xf borderId="0" fillId="0" fontId="32" numFmtId="0" xfId="0" applyAlignment="1" applyFont="1">
      <alignment horizontal="center" vertical="center"/>
    </xf>
    <xf borderId="0" fillId="0" fontId="26" numFmtId="0" xfId="0" applyAlignment="1" applyFont="1">
      <alignment horizontal="center" readingOrder="0" vertical="center"/>
    </xf>
    <xf borderId="0" fillId="0" fontId="61" numFmtId="0" xfId="0" applyAlignment="1" applyFont="1">
      <alignment horizontal="center" readingOrder="0" vertical="center"/>
    </xf>
    <xf borderId="0" fillId="0" fontId="4" numFmtId="10" xfId="0" applyAlignment="1" applyFont="1" applyNumberFormat="1">
      <alignment horizontal="center" vertical="center"/>
    </xf>
    <xf borderId="0" fillId="0" fontId="32" numFmtId="4" xfId="0" applyAlignment="1" applyFont="1" applyNumberFormat="1">
      <alignment horizontal="center" vertical="center"/>
    </xf>
    <xf borderId="0" fillId="34" fontId="1" numFmtId="0" xfId="0" applyAlignment="1" applyFill="1" applyFont="1">
      <alignment horizontal="center" readingOrder="0" shrinkToFit="0" vertical="center" wrapText="0"/>
    </xf>
    <xf borderId="0" fillId="0" fontId="1" numFmtId="167" xfId="0" applyAlignment="1" applyFont="1" applyNumberFormat="1">
      <alignment shrinkToFit="0" vertical="center" wrapText="0"/>
    </xf>
    <xf borderId="0" fillId="0" fontId="6" numFmtId="167" xfId="0" applyAlignment="1" applyFont="1" applyNumberFormat="1">
      <alignment shrinkToFit="0" vertical="center" wrapText="0"/>
    </xf>
    <xf borderId="76" fillId="26" fontId="2" numFmtId="0" xfId="0" applyAlignment="1" applyBorder="1" applyFont="1">
      <alignment horizontal="center" shrinkToFit="0" vertical="center" wrapText="0"/>
    </xf>
    <xf borderId="76" fillId="26" fontId="6" numFmtId="1" xfId="0" applyAlignment="1" applyBorder="1" applyFont="1" applyNumberFormat="1">
      <alignment horizontal="center" shrinkToFit="0" vertical="center" wrapText="0"/>
    </xf>
    <xf borderId="76" fillId="26" fontId="6" numFmtId="0" xfId="0" applyAlignment="1" applyBorder="1" applyFont="1">
      <alignment horizontal="center" shrinkToFit="0" vertical="center" wrapText="0"/>
    </xf>
    <xf borderId="76" fillId="26" fontId="6" numFmtId="0" xfId="0" applyAlignment="1" applyBorder="1" applyFont="1">
      <alignment shrinkToFit="0" vertical="center" wrapText="0"/>
    </xf>
    <xf borderId="76" fillId="26" fontId="6" numFmtId="167" xfId="0" applyAlignment="1" applyBorder="1" applyFont="1" applyNumberFormat="1">
      <alignment shrinkToFit="0" vertical="center" wrapText="0"/>
    </xf>
    <xf borderId="76" fillId="26" fontId="6" numFmtId="10" xfId="0" applyAlignment="1" applyBorder="1" applyFont="1" applyNumberFormat="1">
      <alignment shrinkToFit="0" vertical="center" wrapText="0"/>
    </xf>
    <xf borderId="0" fillId="26" fontId="6" numFmtId="167" xfId="0" applyAlignment="1" applyFont="1" applyNumberFormat="1">
      <alignment shrinkToFit="0" vertical="center" wrapText="0"/>
    </xf>
    <xf borderId="0" fillId="0" fontId="69" numFmtId="167" xfId="0" applyAlignment="1" applyFont="1" applyNumberFormat="1">
      <alignment readingOrder="0" shrinkToFit="0" textRotation="0" vertical="center" wrapText="0"/>
    </xf>
    <xf borderId="0" fillId="0" fontId="69" numFmtId="167" xfId="0" applyAlignment="1" applyFont="1" applyNumberFormat="1">
      <alignment horizontal="center" shrinkToFit="0" textRotation="0" vertical="center" wrapText="0"/>
    </xf>
    <xf borderId="0" fillId="0" fontId="14" numFmtId="167" xfId="0" applyAlignment="1" applyFont="1" applyNumberFormat="1">
      <alignment horizontal="center" shrinkToFit="0" textRotation="0" vertical="center" wrapText="0"/>
    </xf>
    <xf borderId="0" fillId="9" fontId="69" numFmtId="167" xfId="0" applyAlignment="1" applyFont="1" applyNumberFormat="1">
      <alignment horizontal="center" readingOrder="0" shrinkToFit="0" textRotation="0" vertical="center" wrapText="0"/>
    </xf>
    <xf borderId="0" fillId="0" fontId="6" numFmtId="4" xfId="0" applyAlignment="1" applyFont="1" applyNumberFormat="1">
      <alignment horizontal="center" shrinkToFit="0" vertical="center" wrapText="0"/>
    </xf>
    <xf borderId="0" fillId="0" fontId="61" numFmtId="0" xfId="0" applyAlignment="1" applyFont="1">
      <alignment horizontal="center" vertical="center"/>
    </xf>
    <xf borderId="0" fillId="0" fontId="69" numFmtId="167" xfId="0" applyAlignment="1" applyFont="1" applyNumberFormat="1">
      <alignment shrinkToFit="0" textRotation="0" vertical="center" wrapText="0"/>
    </xf>
    <xf borderId="0" fillId="4" fontId="6" numFmtId="167" xfId="0" applyAlignment="1" applyFont="1" applyNumberFormat="1">
      <alignment horizontal="center" readingOrder="0" shrinkToFit="0" vertical="center" wrapText="0"/>
    </xf>
    <xf borderId="0" fillId="0" fontId="2" numFmtId="0" xfId="0" applyAlignment="1" applyFont="1">
      <alignment horizontal="center" vertical="center"/>
    </xf>
    <xf borderId="0" fillId="0" fontId="2" numFmtId="0" xfId="0" applyAlignment="1" applyFont="1">
      <alignment horizontal="center" readingOrder="0" vertical="center"/>
    </xf>
    <xf borderId="0" fillId="0" fontId="2" numFmtId="10" xfId="0" applyAlignment="1" applyFont="1" applyNumberFormat="1">
      <alignment horizontal="center" vertical="center"/>
    </xf>
    <xf borderId="0" fillId="0" fontId="2" numFmtId="4" xfId="0" applyAlignment="1" applyFont="1" applyNumberFormat="1">
      <alignment horizontal="center" vertical="center"/>
    </xf>
    <xf borderId="0" fillId="9" fontId="6" numFmtId="0" xfId="0" applyAlignment="1" applyFont="1">
      <alignment horizontal="center" readingOrder="0" shrinkToFit="0" vertical="center" wrapText="0"/>
    </xf>
    <xf borderId="0" fillId="9" fontId="69" numFmtId="0" xfId="0" applyAlignment="1" applyFont="1">
      <alignment horizontal="center" readingOrder="0" shrinkToFit="0" textRotation="0" vertical="center" wrapText="0"/>
    </xf>
    <xf borderId="0" fillId="0" fontId="10" numFmtId="1" xfId="0" applyAlignment="1" applyFont="1" applyNumberFormat="1">
      <alignment horizontal="center" readingOrder="0" vertical="center"/>
    </xf>
    <xf borderId="0" fillId="0" fontId="10" numFmtId="4" xfId="0" applyAlignment="1" applyFont="1" applyNumberFormat="1">
      <alignment horizontal="center" readingOrder="0" vertical="center"/>
    </xf>
    <xf borderId="0" fillId="0" fontId="10" numFmtId="10" xfId="0" applyAlignment="1" applyFont="1" applyNumberFormat="1">
      <alignment horizontal="center" readingOrder="0" vertical="center"/>
    </xf>
    <xf borderId="0" fillId="0" fontId="10" numFmtId="167" xfId="0" applyAlignment="1" applyFont="1" applyNumberFormat="1">
      <alignment horizontal="center" readingOrder="0" vertical="center"/>
    </xf>
    <xf borderId="75" fillId="7" fontId="6" numFmtId="167" xfId="0" applyAlignment="1" applyBorder="1" applyFont="1" applyNumberFormat="1">
      <alignment horizontal="center" readingOrder="0" shrinkToFit="0" vertical="center" wrapText="0"/>
    </xf>
    <xf borderId="0" fillId="0" fontId="1" numFmtId="167" xfId="0" applyAlignment="1" applyFont="1" applyNumberFormat="1">
      <alignment readingOrder="0" shrinkToFit="0" vertical="center" wrapText="0"/>
    </xf>
    <xf borderId="0" fillId="0" fontId="2" numFmtId="10" xfId="0" applyAlignment="1" applyFont="1" applyNumberFormat="1">
      <alignment horizontal="center" readingOrder="0" vertical="center"/>
    </xf>
    <xf borderId="0" fillId="35" fontId="69" numFmtId="167" xfId="0" applyAlignment="1" applyFill="1" applyFont="1" applyNumberFormat="1">
      <alignment horizontal="center" readingOrder="0" shrinkToFit="0" textRotation="0" vertical="center" wrapText="0"/>
    </xf>
    <xf borderId="75" fillId="7" fontId="6" numFmtId="0" xfId="0" applyAlignment="1" applyBorder="1" applyFont="1">
      <alignment horizontal="center" readingOrder="0" shrinkToFit="0" vertical="center" wrapText="0"/>
    </xf>
    <xf borderId="75" fillId="7" fontId="6" numFmtId="10" xfId="0" applyAlignment="1" applyBorder="1" applyFont="1" applyNumberFormat="1">
      <alignment horizontal="center" readingOrder="0" shrinkToFit="0" vertical="center" wrapText="0"/>
    </xf>
    <xf borderId="0" fillId="7" fontId="6" numFmtId="167" xfId="0" applyAlignment="1" applyFont="1" applyNumberFormat="1">
      <alignment horizontal="center" readingOrder="0" shrinkToFit="0" vertical="center" wrapText="0"/>
    </xf>
    <xf borderId="0" fillId="0" fontId="2" numFmtId="1" xfId="0" applyAlignment="1" applyFont="1" applyNumberFormat="1">
      <alignment horizontal="center" readingOrder="0" shrinkToFit="0" vertical="center" wrapText="1"/>
    </xf>
    <xf borderId="75" fillId="7" fontId="6" numFmtId="1" xfId="0" applyAlignment="1" applyBorder="1" applyFont="1" applyNumberFormat="1">
      <alignment horizontal="center" readingOrder="0" shrinkToFit="0" vertical="center" wrapText="0"/>
    </xf>
    <xf borderId="0" fillId="7" fontId="6" numFmtId="1" xfId="0" applyAlignment="1" applyFont="1" applyNumberFormat="1">
      <alignment horizontal="center" readingOrder="0" shrinkToFit="0" vertical="center" wrapText="0"/>
    </xf>
    <xf borderId="0" fillId="7" fontId="6" numFmtId="0" xfId="0" applyAlignment="1" applyFont="1">
      <alignment horizontal="center" readingOrder="0" shrinkToFit="0" vertical="center" wrapText="0"/>
    </xf>
    <xf borderId="0" fillId="0" fontId="2" numFmtId="1" xfId="0" applyAlignment="1" applyFont="1" applyNumberFormat="1">
      <alignment horizontal="center" shrinkToFit="0" vertical="center" wrapText="1"/>
    </xf>
    <xf borderId="0" fillId="0" fontId="0" numFmtId="0" xfId="0" applyAlignment="1" applyFont="1">
      <alignment horizontal="center" shrinkToFit="0" vertical="center" wrapText="0"/>
    </xf>
    <xf borderId="0" fillId="0" fontId="0" numFmtId="10" xfId="0" applyAlignment="1" applyFont="1" applyNumberFormat="1">
      <alignment shrinkToFit="0" vertical="center" wrapText="0"/>
    </xf>
    <xf borderId="0" fillId="0" fontId="48" numFmtId="0" xfId="0" applyAlignment="1" applyFont="1">
      <alignment shrinkToFit="0" textRotation="0" vertical="center" wrapText="0"/>
    </xf>
    <xf borderId="0" fillId="0" fontId="71" numFmtId="0" xfId="0" applyAlignment="1" applyFont="1">
      <alignment readingOrder="0" shrinkToFit="0" vertical="bottom" wrapText="0"/>
    </xf>
    <xf borderId="0" fillId="0" fontId="10" numFmtId="0" xfId="0" applyAlignment="1" applyFont="1">
      <alignment readingOrder="0" shrinkToFit="0" vertical="bottom" wrapText="0"/>
    </xf>
    <xf borderId="0" fillId="7" fontId="10" numFmtId="0" xfId="0" applyAlignment="1" applyFont="1">
      <alignment shrinkToFit="0" vertical="bottom" wrapText="0"/>
    </xf>
    <xf borderId="0" fillId="0" fontId="10" numFmtId="0" xfId="0" applyAlignment="1" applyFont="1">
      <alignment shrinkToFit="0" vertical="bottom" wrapText="0"/>
    </xf>
    <xf borderId="0" fillId="7" fontId="4" numFmtId="0" xfId="0" applyAlignment="1" applyFont="1">
      <alignment vertical="center"/>
    </xf>
    <xf borderId="34" fillId="0" fontId="71" numFmtId="0" xfId="0" applyAlignment="1" applyBorder="1" applyFont="1">
      <alignment readingOrder="0" shrinkToFit="0" vertical="bottom" wrapText="0"/>
    </xf>
    <xf borderId="34" fillId="0" fontId="10" numFmtId="0" xfId="0" applyAlignment="1" applyBorder="1" applyFont="1">
      <alignment shrinkToFit="0" vertical="bottom" wrapText="0"/>
    </xf>
    <xf borderId="0" fillId="0" fontId="8" numFmtId="0" xfId="0" applyAlignment="1" applyFont="1">
      <alignment readingOrder="0" shrinkToFit="0" vertical="bottom" wrapText="0"/>
    </xf>
    <xf borderId="0" fillId="0" fontId="10" numFmtId="167" xfId="0" applyAlignment="1" applyFont="1" applyNumberFormat="1">
      <alignment horizontal="right" readingOrder="0" shrinkToFit="0" vertical="bottom" wrapText="0"/>
    </xf>
    <xf borderId="0" fillId="0" fontId="10" numFmtId="10" xfId="0" applyAlignment="1" applyFont="1" applyNumberFormat="1">
      <alignment horizontal="right" readingOrder="0" shrinkToFit="0" vertical="bottom" wrapText="0"/>
    </xf>
    <xf borderId="0" fillId="24" fontId="10" numFmtId="167" xfId="0" applyAlignment="1" applyFont="1" applyNumberFormat="1">
      <alignment horizontal="right" readingOrder="0" shrinkToFit="0" vertical="bottom" wrapText="0"/>
    </xf>
    <xf borderId="77" fillId="0" fontId="8" numFmtId="0" xfId="0" applyAlignment="1" applyBorder="1" applyFont="1">
      <alignment readingOrder="0" shrinkToFit="0" vertical="bottom" wrapText="0"/>
    </xf>
    <xf borderId="77" fillId="24" fontId="10" numFmtId="167" xfId="0" applyAlignment="1" applyBorder="1" applyFont="1" applyNumberFormat="1">
      <alignment horizontal="right" readingOrder="0" shrinkToFit="0" vertical="bottom" wrapText="0"/>
    </xf>
    <xf borderId="0" fillId="0" fontId="8" numFmtId="0" xfId="0" applyAlignment="1" applyFont="1">
      <alignment shrinkToFit="0" vertical="bottom" wrapText="0"/>
    </xf>
    <xf borderId="0" fillId="36" fontId="10" numFmtId="10" xfId="0" applyAlignment="1" applyFill="1" applyFont="1" applyNumberFormat="1">
      <alignment horizontal="right" readingOrder="0" shrinkToFit="0" vertical="bottom" wrapText="0"/>
    </xf>
    <xf borderId="0" fillId="36" fontId="10" numFmtId="0" xfId="0" applyAlignment="1" applyFont="1">
      <alignment horizontal="right" readingOrder="0" shrinkToFit="0" vertical="bottom" wrapText="0"/>
    </xf>
    <xf borderId="0" fillId="24" fontId="8" numFmtId="167" xfId="0" applyAlignment="1" applyFont="1" applyNumberFormat="1">
      <alignment horizontal="right" readingOrder="0" shrinkToFit="0" vertical="bottom" wrapText="0"/>
    </xf>
    <xf borderId="0" fillId="24" fontId="10" numFmtId="167" xfId="0" applyAlignment="1" applyFont="1" applyNumberFormat="1">
      <alignment readingOrder="0" shrinkToFit="0" vertical="bottom" wrapText="0"/>
    </xf>
    <xf borderId="0" fillId="0" fontId="10" numFmtId="167" xfId="0" applyAlignment="1" applyFont="1" applyNumberFormat="1">
      <alignment readingOrder="0" shrinkToFit="0" vertical="bottom" wrapText="0"/>
    </xf>
    <xf borderId="0" fillId="35" fontId="8" numFmtId="0" xfId="0" applyAlignment="1" applyFont="1">
      <alignment readingOrder="0" shrinkToFit="0" vertical="bottom" wrapText="0"/>
    </xf>
    <xf borderId="0" fillId="35" fontId="10" numFmtId="9" xfId="0" applyAlignment="1" applyFont="1" applyNumberFormat="1">
      <alignment horizontal="right" readingOrder="0" shrinkToFit="0" vertical="bottom" wrapText="0"/>
    </xf>
    <xf borderId="0" fillId="37" fontId="8" numFmtId="0" xfId="0" applyAlignment="1" applyFill="1" applyFont="1">
      <alignment readingOrder="0" shrinkToFit="0" vertical="bottom" wrapText="0"/>
    </xf>
    <xf borderId="0" fillId="37" fontId="10" numFmtId="9" xfId="0" applyAlignment="1" applyFont="1" applyNumberFormat="1">
      <alignment horizontal="right" readingOrder="0" shrinkToFit="0" vertical="bottom" wrapText="0"/>
    </xf>
    <xf borderId="1" fillId="38" fontId="6" numFmtId="0" xfId="0" applyAlignment="1" applyBorder="1" applyFill="1" applyFont="1">
      <alignment horizontal="center" shrinkToFit="0" vertical="center" wrapText="0"/>
    </xf>
    <xf borderId="1" fillId="39" fontId="76" numFmtId="0" xfId="0" applyAlignment="1" applyBorder="1" applyFill="1" applyFont="1">
      <alignment horizontal="center" shrinkToFit="0" vertical="center" wrapText="1"/>
    </xf>
    <xf borderId="1" fillId="39" fontId="76" numFmtId="0" xfId="0" applyAlignment="1" applyBorder="1" applyFont="1">
      <alignment horizontal="center" readingOrder="0" shrinkToFit="0" vertical="center" wrapText="1"/>
    </xf>
    <xf borderId="1" fillId="39" fontId="76" numFmtId="167" xfId="0" applyAlignment="1" applyBorder="1" applyFont="1" applyNumberFormat="1">
      <alignment horizontal="center" shrinkToFit="0" vertical="center" wrapText="1"/>
    </xf>
    <xf borderId="1" fillId="39" fontId="76" numFmtId="9" xfId="0" applyAlignment="1" applyBorder="1" applyFont="1" applyNumberFormat="1">
      <alignment horizontal="center" shrinkToFit="0" vertical="center" wrapText="1"/>
    </xf>
    <xf borderId="8" fillId="39" fontId="76" numFmtId="167" xfId="0" applyAlignment="1" applyBorder="1" applyFont="1" applyNumberFormat="1">
      <alignment horizontal="center" shrinkToFit="0" vertical="center" wrapText="1"/>
    </xf>
    <xf borderId="0" fillId="0" fontId="0" numFmtId="0" xfId="0" applyAlignment="1" applyFont="1">
      <alignment horizontal="center" shrinkToFit="0" vertical="center" wrapText="0"/>
    </xf>
    <xf borderId="1" fillId="0" fontId="6" numFmtId="0" xfId="0" applyAlignment="1" applyBorder="1" applyFont="1">
      <alignment shrinkToFit="0" vertical="center" wrapText="0"/>
    </xf>
    <xf borderId="1" fillId="4" fontId="0" numFmtId="167" xfId="0" applyAlignment="1" applyBorder="1" applyFont="1" applyNumberFormat="1">
      <alignment shrinkToFit="0" vertical="center" wrapText="0"/>
    </xf>
    <xf borderId="1" fillId="4" fontId="0" numFmtId="4" xfId="0" applyAlignment="1" applyBorder="1" applyFont="1" applyNumberFormat="1">
      <alignment shrinkToFit="0" vertical="center" wrapText="0"/>
    </xf>
    <xf borderId="1" fillId="4" fontId="0" numFmtId="9" xfId="0" applyAlignment="1" applyBorder="1" applyFont="1" applyNumberFormat="1">
      <alignment readingOrder="0" shrinkToFit="0" vertical="center" wrapText="0"/>
    </xf>
    <xf borderId="1" fillId="4" fontId="0" numFmtId="9" xfId="0" applyAlignment="1" applyBorder="1" applyFont="1" applyNumberFormat="1">
      <alignment shrinkToFit="0" vertical="center" wrapText="0"/>
    </xf>
    <xf borderId="1" fillId="4" fontId="0" numFmtId="1" xfId="0" applyAlignment="1" applyBorder="1" applyFont="1" applyNumberFormat="1">
      <alignment shrinkToFit="0" vertical="center" wrapText="0"/>
    </xf>
    <xf borderId="1" fillId="4" fontId="0" numFmtId="49" xfId="0" applyAlignment="1" applyBorder="1" applyFont="1" applyNumberFormat="1">
      <alignment shrinkToFit="0" vertical="center" wrapText="0"/>
    </xf>
    <xf borderId="1" fillId="40" fontId="6" numFmtId="0" xfId="0" applyAlignment="1" applyBorder="1" applyFill="1" applyFont="1">
      <alignment shrinkToFit="0" vertical="center" wrapText="0"/>
    </xf>
    <xf borderId="1" fillId="40" fontId="0" numFmtId="0" xfId="0" applyAlignment="1" applyBorder="1" applyFont="1">
      <alignment shrinkToFit="0" vertical="center" wrapText="0"/>
    </xf>
    <xf borderId="1" fillId="40" fontId="0" numFmtId="0" xfId="0" applyAlignment="1" applyBorder="1" applyFont="1">
      <alignment readingOrder="0" shrinkToFit="0" vertical="center" wrapText="0"/>
    </xf>
    <xf borderId="1" fillId="40" fontId="0" numFmtId="167" xfId="0" applyAlignment="1" applyBorder="1" applyFont="1" applyNumberFormat="1">
      <alignment shrinkToFit="0" vertical="center" wrapText="0"/>
    </xf>
    <xf borderId="1" fillId="40" fontId="0" numFmtId="4" xfId="0" applyAlignment="1" applyBorder="1" applyFont="1" applyNumberFormat="1">
      <alignment shrinkToFit="0" vertical="center" wrapText="0"/>
    </xf>
    <xf borderId="1" fillId="40" fontId="0" numFmtId="9" xfId="0" applyAlignment="1" applyBorder="1" applyFont="1" applyNumberFormat="1">
      <alignment readingOrder="0" shrinkToFit="0" vertical="center" wrapText="0"/>
    </xf>
    <xf borderId="1" fillId="40" fontId="0" numFmtId="9" xfId="0" applyAlignment="1" applyBorder="1" applyFont="1" applyNumberFormat="1">
      <alignment shrinkToFit="0" vertical="center" wrapText="0"/>
    </xf>
    <xf borderId="1" fillId="40" fontId="0" numFmtId="0" xfId="0" applyAlignment="1" applyBorder="1" applyFont="1">
      <alignment shrinkToFit="0" vertical="center" wrapText="0"/>
    </xf>
    <xf borderId="1" fillId="40" fontId="0" numFmtId="4" xfId="0" applyAlignment="1" applyBorder="1" applyFont="1" applyNumberFormat="1">
      <alignment readingOrder="0" shrinkToFit="0" vertical="center" wrapText="0"/>
    </xf>
    <xf borderId="78" fillId="40" fontId="6" numFmtId="0" xfId="0" applyAlignment="1" applyBorder="1" applyFont="1">
      <alignment shrinkToFit="0" vertical="center" wrapText="0"/>
    </xf>
    <xf borderId="0" fillId="0" fontId="6" numFmtId="9" xfId="0" applyAlignment="1" applyFont="1" applyNumberFormat="1">
      <alignment shrinkToFit="0" vertical="center" wrapText="0"/>
    </xf>
    <xf borderId="0" fillId="0" fontId="6" numFmtId="10" xfId="0" applyAlignment="1" applyFont="1" applyNumberFormat="1">
      <alignment shrinkToFit="0" vertical="center" wrapText="0"/>
    </xf>
    <xf borderId="0" fillId="24" fontId="34" numFmtId="0" xfId="0" applyAlignment="1" applyFont="1">
      <alignment horizontal="center" readingOrder="0" shrinkToFit="0" vertical="center" wrapText="0"/>
    </xf>
    <xf borderId="3" fillId="24" fontId="34" numFmtId="0" xfId="0" applyAlignment="1" applyBorder="1" applyFont="1">
      <alignment horizontal="center" shrinkToFit="0" vertical="center" wrapText="0"/>
    </xf>
    <xf borderId="3" fillId="0" fontId="60" numFmtId="168" xfId="0" applyAlignment="1" applyBorder="1" applyFont="1" applyNumberFormat="1">
      <alignment horizontal="center" readingOrder="0" shrinkToFit="0" vertical="center" wrapText="0"/>
    </xf>
    <xf borderId="3" fillId="24" fontId="34" numFmtId="0" xfId="0" applyAlignment="1" applyBorder="1" applyFont="1">
      <alignment horizontal="center" readingOrder="0" shrinkToFit="0" vertical="center" wrapText="0"/>
    </xf>
    <xf borderId="1" fillId="0" fontId="6" numFmtId="0" xfId="0" applyAlignment="1" applyBorder="1" applyFont="1">
      <alignment readingOrder="0" shrinkToFit="0" vertical="center" wrapText="0"/>
    </xf>
    <xf borderId="0" fillId="0" fontId="77" numFmtId="0" xfId="0" applyAlignment="1" applyFont="1">
      <alignment shrinkToFit="0" vertical="center" wrapText="0"/>
    </xf>
    <xf borderId="0" fillId="24" fontId="34" numFmtId="0" xfId="0" applyAlignment="1" applyFont="1">
      <alignment horizontal="center" shrinkToFit="0" vertical="center" wrapText="0"/>
    </xf>
    <xf borderId="3" fillId="0" fontId="60" numFmtId="49" xfId="0" applyAlignment="1" applyBorder="1" applyFont="1" applyNumberFormat="1">
      <alignment horizontal="center" readingOrder="0" shrinkToFit="0" vertical="center" wrapText="0"/>
    </xf>
    <xf borderId="3" fillId="24" fontId="2" numFmtId="0" xfId="0" applyAlignment="1" applyBorder="1" applyFont="1">
      <alignment horizontal="center" shrinkToFit="0" vertical="center" wrapText="0"/>
    </xf>
    <xf borderId="0" fillId="0" fontId="77" numFmtId="0" xfId="0" applyAlignment="1" applyFont="1">
      <alignment readingOrder="0" shrinkToFit="0" vertical="center" wrapText="0"/>
    </xf>
    <xf borderId="0" fillId="0" fontId="77" numFmtId="0" xfId="0" applyAlignment="1" applyFont="1">
      <alignment readingOrder="0" shrinkToFit="0" vertical="center" wrapText="1"/>
    </xf>
    <xf borderId="0" fillId="0" fontId="3" numFmtId="0" xfId="0" applyAlignment="1" applyFont="1">
      <alignment horizontal="center" readingOrder="0" shrinkToFit="0" vertical="center" wrapText="0"/>
    </xf>
    <xf borderId="0" fillId="0" fontId="34" numFmtId="0" xfId="0" applyAlignment="1" applyFont="1">
      <alignment horizontal="center" shrinkToFit="0" vertical="center" wrapText="0"/>
    </xf>
    <xf borderId="0" fillId="0" fontId="60" numFmtId="0" xfId="0" applyAlignment="1" applyFont="1">
      <alignment horizontal="center" shrinkToFit="0" vertical="center" wrapText="0"/>
    </xf>
    <xf borderId="0" fillId="0" fontId="60" numFmtId="0" xfId="0" applyAlignment="1" applyFont="1">
      <alignment shrinkToFit="0" vertical="center" wrapText="0"/>
    </xf>
    <xf borderId="0" fillId="0" fontId="34" numFmtId="0" xfId="0" applyAlignment="1" applyFont="1">
      <alignment shrinkToFit="0" vertical="center" wrapText="0"/>
    </xf>
    <xf borderId="0" fillId="20" fontId="34" numFmtId="0" xfId="0" applyAlignment="1" applyFont="1">
      <alignment horizontal="center" readingOrder="0" shrinkToFit="0" vertical="center" wrapText="1"/>
    </xf>
    <xf borderId="79" fillId="20" fontId="34" numFmtId="0" xfId="0" applyAlignment="1" applyBorder="1" applyFont="1">
      <alignment horizontal="center" shrinkToFit="0" vertical="center" wrapText="1"/>
    </xf>
    <xf borderId="80" fillId="25" fontId="34" numFmtId="0" xfId="0" applyAlignment="1" applyBorder="1" applyFont="1">
      <alignment horizontal="center" shrinkToFit="0" vertical="center" wrapText="0"/>
    </xf>
    <xf borderId="81" fillId="0" fontId="4" numFmtId="0" xfId="0" applyAlignment="1" applyBorder="1" applyFont="1">
      <alignment vertical="center"/>
    </xf>
    <xf borderId="82" fillId="0" fontId="4" numFmtId="0" xfId="0" applyAlignment="1" applyBorder="1" applyFont="1">
      <alignment vertical="center"/>
    </xf>
    <xf borderId="27" fillId="24" fontId="34" numFmtId="0" xfId="0" applyAlignment="1" applyBorder="1" applyFont="1">
      <alignment horizontal="center" shrinkToFit="0" vertical="center" wrapText="1"/>
    </xf>
    <xf borderId="27" fillId="24" fontId="34" numFmtId="0" xfId="0" applyAlignment="1" applyBorder="1" applyFont="1">
      <alignment horizontal="center" shrinkToFit="0" vertical="center" wrapText="0"/>
    </xf>
    <xf borderId="0" fillId="0" fontId="77" numFmtId="0" xfId="0" applyAlignment="1" applyFont="1">
      <alignment shrinkToFit="0" vertical="center" wrapText="1"/>
    </xf>
    <xf borderId="27" fillId="25" fontId="2" numFmtId="0" xfId="0" applyAlignment="1" applyBorder="1" applyFont="1">
      <alignment horizontal="center" shrinkToFit="0" vertical="center" wrapText="0"/>
    </xf>
    <xf borderId="49" fillId="25" fontId="22" numFmtId="0" xfId="0" applyAlignment="1" applyBorder="1" applyFont="1">
      <alignment horizontal="center" shrinkToFit="0" vertical="center" wrapText="0"/>
    </xf>
    <xf borderId="77" fillId="0" fontId="4" numFmtId="0" xfId="0" applyAlignment="1" applyBorder="1" applyFont="1">
      <alignment vertical="center"/>
    </xf>
    <xf borderId="48" fillId="0" fontId="4" numFmtId="0" xfId="0" applyAlignment="1" applyBorder="1" applyFont="1">
      <alignment vertical="center"/>
    </xf>
    <xf borderId="83" fillId="0" fontId="4" numFmtId="0" xfId="0" applyAlignment="1" applyBorder="1" applyFont="1">
      <alignment vertical="center"/>
    </xf>
    <xf borderId="26" fillId="0" fontId="4" numFmtId="0" xfId="0" applyAlignment="1" applyBorder="1" applyFont="1">
      <alignment vertical="center"/>
    </xf>
    <xf borderId="1" fillId="20" fontId="2" numFmtId="0" xfId="0" applyAlignment="1" applyBorder="1" applyFont="1">
      <alignment horizontal="center" shrinkToFit="0" vertical="center" wrapText="0"/>
    </xf>
    <xf borderId="1" fillId="20" fontId="34" numFmtId="0" xfId="0" applyAlignment="1" applyBorder="1" applyFont="1">
      <alignment horizontal="center" shrinkToFit="0" vertical="center" wrapText="0"/>
    </xf>
    <xf borderId="0" fillId="16" fontId="34" numFmtId="0" xfId="0" applyAlignment="1" applyFont="1">
      <alignment horizontal="right" readingOrder="0" shrinkToFit="0" vertical="center" wrapText="0"/>
    </xf>
    <xf borderId="1" fillId="0" fontId="34" numFmtId="0" xfId="0" applyAlignment="1" applyBorder="1" applyFont="1">
      <alignment horizontal="right" readingOrder="0" shrinkToFit="0" vertical="center" wrapText="0"/>
    </xf>
    <xf borderId="2" fillId="0" fontId="60" numFmtId="1" xfId="0" applyAlignment="1" applyBorder="1" applyFont="1" applyNumberFormat="1">
      <alignment horizontal="center" readingOrder="0" shrinkToFit="0" vertical="center" wrapText="0"/>
    </xf>
    <xf borderId="1" fillId="0" fontId="60" numFmtId="49" xfId="0" applyAlignment="1" applyBorder="1" applyFont="1" applyNumberFormat="1">
      <alignment horizontal="center" readingOrder="0" shrinkToFit="0" vertical="center" wrapText="0"/>
    </xf>
    <xf borderId="1" fillId="0" fontId="60" numFmtId="0" xfId="0" applyAlignment="1" applyBorder="1" applyFont="1">
      <alignment horizontal="center" readingOrder="0" shrinkToFit="0" vertical="center" wrapText="1"/>
    </xf>
    <xf borderId="1" fillId="0" fontId="60" numFmtId="0" xfId="0" applyAlignment="1" applyBorder="1" applyFont="1">
      <alignment horizontal="center" readingOrder="0" shrinkToFit="0" vertical="center" wrapText="0"/>
    </xf>
    <xf borderId="14" fillId="0" fontId="60" numFmtId="0" xfId="0" applyAlignment="1" applyBorder="1" applyFont="1">
      <alignment horizontal="center" readingOrder="0" shrinkToFit="0" vertical="center" wrapText="0"/>
    </xf>
    <xf borderId="1" fillId="0" fontId="60" numFmtId="171" xfId="0" applyAlignment="1" applyBorder="1" applyFont="1" applyNumberFormat="1">
      <alignment horizontal="center" readingOrder="0" shrinkToFit="0" vertical="center" wrapText="0"/>
    </xf>
    <xf borderId="1" fillId="5" fontId="60" numFmtId="10" xfId="0" applyAlignment="1" applyBorder="1" applyFont="1" applyNumberFormat="1">
      <alignment horizontal="center" shrinkToFit="0" vertical="center" wrapText="0"/>
    </xf>
    <xf borderId="1" fillId="0" fontId="60" numFmtId="167" xfId="0" applyAlignment="1" applyBorder="1" applyFont="1" applyNumberFormat="1">
      <alignment horizontal="center" readingOrder="0" shrinkToFit="0" vertical="center" wrapText="0"/>
    </xf>
    <xf borderId="1" fillId="0" fontId="60" numFmtId="2" xfId="0" applyAlignment="1" applyBorder="1" applyFont="1" applyNumberFormat="1">
      <alignment horizontal="center" readingOrder="0" shrinkToFit="0" vertical="center" wrapText="0"/>
    </xf>
    <xf borderId="1" fillId="0" fontId="60" numFmtId="167" xfId="0" applyAlignment="1" applyBorder="1" applyFont="1" applyNumberFormat="1">
      <alignment horizontal="center" shrinkToFit="0" vertical="center" wrapText="0"/>
    </xf>
    <xf borderId="1" fillId="5" fontId="60" numFmtId="167" xfId="0" applyAlignment="1" applyBorder="1" applyFont="1" applyNumberFormat="1">
      <alignment horizontal="center" readingOrder="0" shrinkToFit="0" vertical="center" wrapText="0"/>
    </xf>
    <xf borderId="1" fillId="5" fontId="60" numFmtId="167" xfId="0" applyAlignment="1" applyBorder="1" applyFont="1" applyNumberFormat="1">
      <alignment horizontal="center" shrinkToFit="0" vertical="center" wrapText="0"/>
    </xf>
    <xf borderId="8" fillId="5" fontId="60" numFmtId="167" xfId="0" applyAlignment="1" applyBorder="1" applyFont="1" applyNumberFormat="1">
      <alignment shrinkToFit="0" vertical="center" wrapText="0"/>
    </xf>
    <xf borderId="84" fillId="0" fontId="34" numFmtId="0" xfId="0" applyAlignment="1" applyBorder="1" applyFont="1">
      <alignment horizontal="right" shrinkToFit="0" vertical="center" wrapText="0"/>
    </xf>
    <xf borderId="3" fillId="0" fontId="0" numFmtId="0" xfId="0" applyAlignment="1" applyBorder="1" applyFont="1">
      <alignment horizontal="center" readingOrder="0" shrinkToFit="0" vertical="center" wrapText="0"/>
    </xf>
    <xf borderId="1" fillId="0" fontId="60" numFmtId="49" xfId="0" applyAlignment="1" applyBorder="1" applyFont="1" applyNumberFormat="1">
      <alignment horizontal="center" shrinkToFit="0" vertical="center" wrapText="0"/>
    </xf>
    <xf borderId="1" fillId="4" fontId="34" numFmtId="0" xfId="0" applyAlignment="1" applyBorder="1" applyFont="1">
      <alignment horizontal="right" readingOrder="0" shrinkToFit="0" vertical="center" wrapText="0"/>
    </xf>
    <xf borderId="85" fillId="4" fontId="60" numFmtId="1" xfId="0" applyAlignment="1" applyBorder="1" applyFont="1" applyNumberFormat="1">
      <alignment horizontal="center" readingOrder="0" shrinkToFit="0" vertical="center" wrapText="0"/>
    </xf>
    <xf borderId="15" fillId="4" fontId="60" numFmtId="0" xfId="0" applyAlignment="1" applyBorder="1" applyFont="1">
      <alignment horizontal="center" readingOrder="0" shrinkToFit="0" vertical="center" wrapText="0"/>
    </xf>
    <xf borderId="1" fillId="4" fontId="60" numFmtId="171" xfId="0" applyAlignment="1" applyBorder="1" applyFont="1" applyNumberFormat="1">
      <alignment horizontal="center" readingOrder="0" shrinkToFit="0" vertical="center" wrapText="0"/>
    </xf>
    <xf borderId="1" fillId="4" fontId="60" numFmtId="10" xfId="0" applyAlignment="1" applyBorder="1" applyFont="1" applyNumberFormat="1">
      <alignment horizontal="center" shrinkToFit="0" vertical="center" wrapText="0"/>
    </xf>
    <xf borderId="1" fillId="4" fontId="60" numFmtId="2" xfId="0" applyAlignment="1" applyBorder="1" applyFont="1" applyNumberFormat="1">
      <alignment horizontal="center" readingOrder="0" shrinkToFit="0" vertical="center" wrapText="0"/>
    </xf>
    <xf borderId="1" fillId="4" fontId="60" numFmtId="167" xfId="0" applyAlignment="1" applyBorder="1" applyFont="1" applyNumberFormat="1">
      <alignment horizontal="center" shrinkToFit="0" vertical="center" wrapText="0"/>
    </xf>
    <xf borderId="2" fillId="4" fontId="60" numFmtId="1" xfId="0" applyAlignment="1" applyBorder="1" applyFont="1" applyNumberFormat="1">
      <alignment horizontal="center" readingOrder="0" shrinkToFit="0" vertical="center" wrapText="0"/>
    </xf>
    <xf borderId="14" fillId="4" fontId="60" numFmtId="171" xfId="0" applyAlignment="1" applyBorder="1" applyFont="1" applyNumberFormat="1">
      <alignment horizontal="center" readingOrder="0" shrinkToFit="0" vertical="center" wrapText="0"/>
    </xf>
    <xf borderId="0" fillId="2" fontId="34" numFmtId="0" xfId="0" applyAlignment="1" applyFont="1">
      <alignment horizontal="right" readingOrder="0" shrinkToFit="0" vertical="center" wrapText="0"/>
    </xf>
    <xf borderId="0" fillId="16" fontId="78" numFmtId="0" xfId="0" applyAlignment="1" applyFont="1">
      <alignment horizontal="right" readingOrder="0" shrinkToFit="0" vertical="center" wrapText="0"/>
    </xf>
    <xf borderId="1" fillId="4" fontId="60" numFmtId="0" xfId="0" applyAlignment="1" applyBorder="1" applyFont="1">
      <alignment horizontal="center" shrinkToFit="0" vertical="center" wrapText="0"/>
    </xf>
    <xf borderId="1" fillId="4" fontId="60" numFmtId="171" xfId="0" applyAlignment="1" applyBorder="1" applyFont="1" applyNumberFormat="1">
      <alignment horizontal="center" shrinkToFit="0" vertical="center" wrapText="0"/>
    </xf>
    <xf borderId="3" fillId="0" fontId="0" numFmtId="0" xfId="0" applyAlignment="1" applyBorder="1" applyFont="1">
      <alignment horizontal="center" shrinkToFit="0" vertical="center" wrapText="0"/>
    </xf>
    <xf borderId="0" fillId="2" fontId="34" numFmtId="0" xfId="0" applyAlignment="1" applyFont="1">
      <alignment horizontal="right" shrinkToFit="0" vertical="center" wrapText="0"/>
    </xf>
    <xf borderId="1" fillId="4" fontId="34" numFmtId="0" xfId="0" applyAlignment="1" applyBorder="1" applyFont="1">
      <alignment horizontal="right" shrinkToFit="0" vertical="center" wrapText="0"/>
    </xf>
    <xf borderId="85" fillId="4" fontId="60" numFmtId="1" xfId="0" applyAlignment="1" applyBorder="1" applyFont="1" applyNumberFormat="1">
      <alignment horizontal="center" shrinkToFit="0" vertical="center" wrapText="0"/>
    </xf>
    <xf borderId="1" fillId="4" fontId="60" numFmtId="0" xfId="0" applyAlignment="1" applyBorder="1" applyFont="1">
      <alignment horizontal="center" shrinkToFit="0" vertical="center" wrapText="1"/>
    </xf>
    <xf borderId="15" fillId="4" fontId="60" numFmtId="0" xfId="0" applyAlignment="1" applyBorder="1" applyFont="1">
      <alignment horizontal="center" shrinkToFit="0" vertical="center" wrapText="0"/>
    </xf>
    <xf borderId="1" fillId="4" fontId="60" numFmtId="2" xfId="0" applyAlignment="1" applyBorder="1" applyFont="1" applyNumberFormat="1">
      <alignment horizontal="center" shrinkToFit="0" vertical="center" wrapText="0"/>
    </xf>
    <xf borderId="0" fillId="0" fontId="34" numFmtId="0" xfId="0" applyAlignment="1" applyFont="1">
      <alignment horizontal="right" shrinkToFit="0" vertical="center" wrapText="0"/>
    </xf>
    <xf borderId="2" fillId="4" fontId="60" numFmtId="1" xfId="0" applyAlignment="1" applyBorder="1" applyFont="1" applyNumberFormat="1">
      <alignment horizontal="center" shrinkToFit="0" vertical="center" wrapText="0"/>
    </xf>
    <xf borderId="14" fillId="4" fontId="60" numFmtId="0" xfId="0" applyAlignment="1" applyBorder="1" applyFont="1">
      <alignment horizontal="center" shrinkToFit="0" vertical="center" wrapText="0"/>
    </xf>
    <xf borderId="27" fillId="4" fontId="34" numFmtId="0" xfId="0" applyAlignment="1" applyBorder="1" applyFont="1">
      <alignment horizontal="right" shrinkToFit="0" vertical="center" wrapText="0"/>
    </xf>
    <xf borderId="48" fillId="4" fontId="60" numFmtId="1" xfId="0" applyAlignment="1" applyBorder="1" applyFont="1" applyNumberFormat="1">
      <alignment horizontal="center" shrinkToFit="0" vertical="center" wrapText="0"/>
    </xf>
    <xf borderId="27" fillId="4" fontId="60" numFmtId="49" xfId="0" applyAlignment="1" applyBorder="1" applyFont="1" applyNumberFormat="1">
      <alignment horizontal="center" shrinkToFit="0" vertical="center" wrapText="0"/>
    </xf>
    <xf borderId="27" fillId="4" fontId="60" numFmtId="0" xfId="0" applyAlignment="1" applyBorder="1" applyFont="1">
      <alignment horizontal="center" shrinkToFit="0" vertical="center" wrapText="1"/>
    </xf>
    <xf borderId="27" fillId="4" fontId="60" numFmtId="0" xfId="0" applyAlignment="1" applyBorder="1" applyFont="1">
      <alignment horizontal="center" shrinkToFit="0" vertical="center" wrapText="0"/>
    </xf>
    <xf borderId="27" fillId="4" fontId="60" numFmtId="171" xfId="0" applyAlignment="1" applyBorder="1" applyFont="1" applyNumberFormat="1">
      <alignment horizontal="center" shrinkToFit="0" vertical="center" wrapText="0"/>
    </xf>
    <xf borderId="27" fillId="4" fontId="60" numFmtId="10" xfId="0" applyAlignment="1" applyBorder="1" applyFont="1" applyNumberFormat="1">
      <alignment horizontal="center" shrinkToFit="0" vertical="center" wrapText="0"/>
    </xf>
    <xf borderId="78" fillId="4" fontId="60" numFmtId="10" xfId="0" applyAlignment="1" applyBorder="1" applyFont="1" applyNumberFormat="1">
      <alignment horizontal="center" shrinkToFit="0" vertical="center" wrapText="0"/>
    </xf>
    <xf borderId="1" fillId="4" fontId="60" numFmtId="1" xfId="0" applyAlignment="1" applyBorder="1" applyFont="1" applyNumberFormat="1">
      <alignment horizontal="center" shrinkToFit="0" vertical="center" wrapText="0"/>
    </xf>
    <xf borderId="85" fillId="4" fontId="60" numFmtId="167" xfId="0" applyAlignment="1" applyBorder="1" applyFont="1" applyNumberFormat="1">
      <alignment horizontal="center" shrinkToFit="0" vertical="center" wrapText="0"/>
    </xf>
    <xf borderId="0" fillId="20" fontId="34" numFmtId="0" xfId="0" applyAlignment="1" applyFont="1">
      <alignment horizontal="center" shrinkToFit="0" vertical="center" wrapText="0"/>
    </xf>
    <xf borderId="3" fillId="20" fontId="34" numFmtId="0" xfId="0" applyAlignment="1" applyBorder="1" applyFont="1">
      <alignment horizontal="center" shrinkToFit="0" vertical="center" wrapText="0"/>
    </xf>
    <xf borderId="85" fillId="24" fontId="34" numFmtId="167" xfId="0" applyAlignment="1" applyBorder="1" applyFont="1" applyNumberFormat="1">
      <alignment horizontal="center" shrinkToFit="0" vertical="center" wrapText="0"/>
    </xf>
    <xf borderId="1" fillId="20" fontId="34" numFmtId="167" xfId="0" applyAlignment="1" applyBorder="1" applyFont="1" applyNumberFormat="1">
      <alignment horizontal="center" shrinkToFit="0" vertical="center" wrapText="0"/>
    </xf>
    <xf borderId="1" fillId="24" fontId="34" numFmtId="167" xfId="0" applyAlignment="1" applyBorder="1" applyFont="1" applyNumberFormat="1">
      <alignment horizontal="center" shrinkToFit="0" vertical="center" wrapText="0"/>
    </xf>
    <xf borderId="0" fillId="20" fontId="2" numFmtId="0" xfId="0" applyAlignment="1" applyFont="1">
      <alignment horizontal="center" shrinkToFit="0" vertical="center" wrapText="1"/>
    </xf>
    <xf borderId="3" fillId="20" fontId="2" numFmtId="0" xfId="0" applyAlignment="1" applyBorder="1" applyFont="1">
      <alignment horizontal="center" shrinkToFit="0" vertical="center" wrapText="1"/>
    </xf>
    <xf borderId="85" fillId="24" fontId="2" numFmtId="167" xfId="0" applyAlignment="1" applyBorder="1" applyFont="1" applyNumberFormat="1">
      <alignment horizontal="center" shrinkToFit="0" vertical="center" wrapText="1"/>
    </xf>
    <xf borderId="0" fillId="0" fontId="6" numFmtId="0" xfId="0" applyAlignment="1" applyFont="1">
      <alignment shrinkToFit="0" vertical="center" wrapText="0"/>
    </xf>
    <xf borderId="3" fillId="0" fontId="60" numFmtId="169" xfId="0" applyAlignment="1" applyBorder="1" applyFont="1" applyNumberFormat="1">
      <alignment horizontal="center" readingOrder="0" shrinkToFit="0" vertical="center" wrapText="0"/>
    </xf>
    <xf borderId="3" fillId="25" fontId="34" numFmtId="0" xfId="0" applyAlignment="1" applyBorder="1" applyFont="1">
      <alignment horizontal="center" shrinkToFit="0" vertical="center" wrapText="0"/>
    </xf>
    <xf borderId="86" fillId="20" fontId="34" numFmtId="0" xfId="0" applyAlignment="1" applyBorder="1" applyFont="1">
      <alignment horizontal="center" shrinkToFit="0" vertical="center" wrapText="0"/>
    </xf>
    <xf borderId="1" fillId="20" fontId="2" numFmtId="0" xfId="0" applyAlignment="1" applyBorder="1" applyFont="1">
      <alignment horizontal="center" readingOrder="0" shrinkToFit="0" vertical="center" wrapText="0"/>
    </xf>
    <xf borderId="87" fillId="0" fontId="4" numFmtId="0" xfId="0" applyAlignment="1" applyBorder="1" applyFont="1">
      <alignment vertical="center"/>
    </xf>
    <xf borderId="1" fillId="0" fontId="5" numFmtId="0" xfId="0" applyAlignment="1" applyBorder="1" applyFont="1">
      <alignment horizontal="center" readingOrder="0" shrinkToFit="0" vertical="center" wrapText="0"/>
    </xf>
    <xf borderId="14" fillId="0" fontId="60" numFmtId="49" xfId="0" applyAlignment="1" applyBorder="1" applyFont="1" applyNumberFormat="1">
      <alignment horizontal="center" readingOrder="0" shrinkToFit="0" vertical="center" wrapText="0"/>
    </xf>
    <xf borderId="14" fillId="0" fontId="60" numFmtId="171" xfId="0" applyAlignment="1" applyBorder="1" applyFont="1" applyNumberFormat="1">
      <alignment horizontal="center" readingOrder="0" shrinkToFit="0" vertical="center" wrapText="0"/>
    </xf>
    <xf borderId="1" fillId="2" fontId="34" numFmtId="0" xfId="0" applyAlignment="1" applyBorder="1" applyFont="1">
      <alignment horizontal="right" readingOrder="0" shrinkToFit="0" vertical="center" wrapText="0"/>
    </xf>
    <xf borderId="85" fillId="2" fontId="60" numFmtId="1" xfId="0" applyAlignment="1" applyBorder="1" applyFont="1" applyNumberFormat="1">
      <alignment horizontal="center" readingOrder="0" shrinkToFit="0" vertical="center" wrapText="0"/>
    </xf>
    <xf borderId="1" fillId="27" fontId="60" numFmtId="49" xfId="0" applyAlignment="1" applyBorder="1" applyFont="1" applyNumberFormat="1">
      <alignment horizontal="center" readingOrder="0" shrinkToFit="0" vertical="center" wrapText="0"/>
    </xf>
    <xf borderId="1" fillId="2" fontId="60" numFmtId="49" xfId="0" applyAlignment="1" applyBorder="1" applyFont="1" applyNumberFormat="1">
      <alignment horizontal="center" readingOrder="0" shrinkToFit="0" vertical="center" wrapText="0"/>
    </xf>
    <xf borderId="1" fillId="2" fontId="60" numFmtId="0" xfId="0" applyAlignment="1" applyBorder="1" applyFont="1">
      <alignment horizontal="center" readingOrder="0" shrinkToFit="0" vertical="center" wrapText="1"/>
    </xf>
    <xf borderId="1" fillId="2" fontId="60" numFmtId="0" xfId="0" applyAlignment="1" applyBorder="1" applyFont="1">
      <alignment horizontal="center" readingOrder="0" shrinkToFit="0" vertical="center" wrapText="0"/>
    </xf>
    <xf borderId="15" fillId="2" fontId="60" numFmtId="0" xfId="0" applyAlignment="1" applyBorder="1" applyFont="1">
      <alignment horizontal="center" readingOrder="0" shrinkToFit="0" vertical="center" wrapText="0"/>
    </xf>
    <xf borderId="1" fillId="2" fontId="60" numFmtId="49" xfId="0" applyAlignment="1" applyBorder="1" applyFont="1" applyNumberFormat="1">
      <alignment horizontal="center" shrinkToFit="0" vertical="center" wrapText="0"/>
    </xf>
    <xf borderId="1" fillId="2" fontId="60" numFmtId="171" xfId="0" applyAlignment="1" applyBorder="1" applyFont="1" applyNumberFormat="1">
      <alignment horizontal="center" readingOrder="0" shrinkToFit="0" vertical="center" wrapText="0"/>
    </xf>
    <xf borderId="1" fillId="2" fontId="60" numFmtId="167" xfId="0" applyAlignment="1" applyBorder="1" applyFont="1" applyNumberFormat="1">
      <alignment horizontal="center" readingOrder="0" shrinkToFit="0" vertical="center" wrapText="0"/>
    </xf>
    <xf borderId="1" fillId="2" fontId="60" numFmtId="2" xfId="0" applyAlignment="1" applyBorder="1" applyFont="1" applyNumberFormat="1">
      <alignment horizontal="center" readingOrder="0" shrinkToFit="0" vertical="center" wrapText="0"/>
    </xf>
    <xf borderId="1" fillId="2" fontId="60" numFmtId="167" xfId="0" applyAlignment="1" applyBorder="1" applyFont="1" applyNumberFormat="1">
      <alignment horizontal="center" shrinkToFit="0" vertical="center" wrapText="0"/>
    </xf>
    <xf borderId="2" fillId="2" fontId="60" numFmtId="1" xfId="0" applyAlignment="1" applyBorder="1" applyFont="1" applyNumberFormat="1">
      <alignment horizontal="center" readingOrder="0" shrinkToFit="0" vertical="center" wrapText="0"/>
    </xf>
    <xf borderId="14" fillId="2" fontId="60" numFmtId="0" xfId="0" applyAlignment="1" applyBorder="1" applyFont="1">
      <alignment horizontal="center" readingOrder="0" shrinkToFit="0" vertical="center" wrapText="0"/>
    </xf>
    <xf borderId="1" fillId="2" fontId="60" numFmtId="0" xfId="0" applyAlignment="1" applyBorder="1" applyFont="1">
      <alignment horizontal="center" shrinkToFit="0" vertical="center" wrapText="0"/>
    </xf>
    <xf borderId="1" fillId="2" fontId="60" numFmtId="10" xfId="0" applyAlignment="1" applyBorder="1" applyFont="1" applyNumberFormat="1">
      <alignment horizontal="center" shrinkToFit="0" vertical="center" wrapText="0"/>
    </xf>
    <xf borderId="14" fillId="2" fontId="60" numFmtId="0" xfId="0" applyAlignment="1" applyBorder="1" applyFont="1">
      <alignment horizontal="center" shrinkToFit="0" vertical="center" wrapText="0"/>
    </xf>
    <xf borderId="1" fillId="2" fontId="60" numFmtId="1" xfId="0" applyAlignment="1" applyBorder="1" applyFont="1" applyNumberFormat="1">
      <alignment horizontal="center" readingOrder="0" shrinkToFit="0" vertical="center" wrapText="0"/>
    </xf>
    <xf borderId="15" fillId="2" fontId="60" numFmtId="0" xfId="0" applyAlignment="1" applyBorder="1" applyFont="1">
      <alignment horizontal="center" shrinkToFit="0" vertical="center" wrapText="0"/>
    </xf>
    <xf borderId="85" fillId="2" fontId="60" numFmtId="167" xfId="0" applyAlignment="1" applyBorder="1" applyFont="1" applyNumberFormat="1">
      <alignment horizontal="center" readingOrder="0" shrinkToFit="0" vertical="center" wrapText="0"/>
    </xf>
    <xf borderId="14" fillId="0" fontId="60" numFmtId="0" xfId="0" applyAlignment="1" applyBorder="1" applyFont="1">
      <alignment horizontal="center" shrinkToFit="0" vertical="center" wrapText="0"/>
    </xf>
    <xf borderId="1" fillId="0" fontId="60" numFmtId="10" xfId="0" applyAlignment="1" applyBorder="1" applyFont="1" applyNumberFormat="1">
      <alignment horizontal="center" shrinkToFit="0" vertical="center" wrapText="0"/>
    </xf>
    <xf borderId="0" fillId="41" fontId="34" numFmtId="0" xfId="0" applyAlignment="1" applyFill="1" applyFont="1">
      <alignment horizontal="right" readingOrder="0" shrinkToFit="0" vertical="center" wrapText="0"/>
    </xf>
    <xf borderId="1" fillId="42" fontId="60" numFmtId="49" xfId="0" applyAlignment="1" applyBorder="1" applyFill="1" applyFont="1" applyNumberFormat="1">
      <alignment horizontal="center" readingOrder="0" shrinkToFit="0" vertical="center" wrapText="0"/>
    </xf>
    <xf borderId="0" fillId="16" fontId="34" numFmtId="0" xfId="0" applyAlignment="1" applyFont="1">
      <alignment horizontal="right" shrinkToFit="0" vertical="center" wrapText="0"/>
    </xf>
    <xf borderId="1" fillId="0" fontId="34" numFmtId="0" xfId="0" applyAlignment="1" applyBorder="1" applyFont="1">
      <alignment horizontal="right" shrinkToFit="0" vertical="center" wrapText="0"/>
    </xf>
    <xf borderId="2" fillId="0" fontId="60" numFmtId="1" xfId="0" applyAlignment="1" applyBorder="1" applyFont="1" applyNumberFormat="1">
      <alignment horizontal="center" shrinkToFit="0" vertical="center" wrapText="0"/>
    </xf>
    <xf borderId="1" fillId="0" fontId="60" numFmtId="0" xfId="0" applyAlignment="1" applyBorder="1" applyFont="1">
      <alignment horizontal="center" shrinkToFit="0" vertical="center" wrapText="1"/>
    </xf>
    <xf borderId="1" fillId="0" fontId="60" numFmtId="0" xfId="0" applyAlignment="1" applyBorder="1" applyFont="1">
      <alignment horizontal="center" shrinkToFit="0" vertical="center" wrapText="0"/>
    </xf>
    <xf borderId="1" fillId="0" fontId="60" numFmtId="171" xfId="0" applyAlignment="1" applyBorder="1" applyFont="1" applyNumberFormat="1">
      <alignment horizontal="center" shrinkToFit="0" vertical="center" wrapText="0"/>
    </xf>
    <xf borderId="1" fillId="0" fontId="60" numFmtId="2" xfId="0" applyAlignment="1" applyBorder="1" applyFont="1" applyNumberFormat="1">
      <alignment horizontal="center" shrinkToFit="0" vertical="center" wrapText="0"/>
    </xf>
    <xf borderId="1" fillId="2" fontId="34" numFmtId="0" xfId="0" applyAlignment="1" applyBorder="1" applyFont="1">
      <alignment horizontal="right" shrinkToFit="0" vertical="center" wrapText="0"/>
    </xf>
    <xf borderId="85" fillId="2" fontId="60" numFmtId="1" xfId="0" applyAlignment="1" applyBorder="1" applyFont="1" applyNumberFormat="1">
      <alignment horizontal="center" shrinkToFit="0" vertical="center" wrapText="0"/>
    </xf>
    <xf borderId="1" fillId="2" fontId="60" numFmtId="0" xfId="0" applyAlignment="1" applyBorder="1" applyFont="1">
      <alignment horizontal="center" shrinkToFit="0" vertical="center" wrapText="1"/>
    </xf>
    <xf borderId="1" fillId="2" fontId="60" numFmtId="171" xfId="0" applyAlignment="1" applyBorder="1" applyFont="1" applyNumberFormat="1">
      <alignment horizontal="center" shrinkToFit="0" vertical="center" wrapText="0"/>
    </xf>
    <xf borderId="1" fillId="2" fontId="60" numFmtId="2" xfId="0" applyAlignment="1" applyBorder="1" applyFont="1" applyNumberFormat="1">
      <alignment horizontal="center" shrinkToFit="0" vertical="center" wrapText="0"/>
    </xf>
    <xf borderId="78" fillId="2" fontId="34" numFmtId="0" xfId="0" applyAlignment="1" applyBorder="1" applyFont="1">
      <alignment horizontal="right" shrinkToFit="0" vertical="center" wrapText="0"/>
    </xf>
    <xf borderId="88" fillId="2" fontId="60" numFmtId="1" xfId="0" applyAlignment="1" applyBorder="1" applyFont="1" applyNumberFormat="1">
      <alignment horizontal="center" shrinkToFit="0" vertical="center" wrapText="0"/>
    </xf>
    <xf borderId="78" fillId="2" fontId="60" numFmtId="49" xfId="0" applyAlignment="1" applyBorder="1" applyFont="1" applyNumberFormat="1">
      <alignment horizontal="center" shrinkToFit="0" vertical="center" wrapText="0"/>
    </xf>
    <xf borderId="78" fillId="2" fontId="60" numFmtId="0" xfId="0" applyAlignment="1" applyBorder="1" applyFont="1">
      <alignment horizontal="center" shrinkToFit="0" vertical="center" wrapText="1"/>
    </xf>
    <xf borderId="78" fillId="2" fontId="60" numFmtId="0" xfId="0" applyAlignment="1" applyBorder="1" applyFont="1">
      <alignment horizontal="center" shrinkToFit="0" vertical="center" wrapText="0"/>
    </xf>
    <xf borderId="78" fillId="2" fontId="60" numFmtId="171" xfId="0" applyAlignment="1" applyBorder="1" applyFont="1" applyNumberFormat="1">
      <alignment horizontal="center" shrinkToFit="0" vertical="center" wrapText="0"/>
    </xf>
    <xf borderId="78" fillId="2" fontId="60" numFmtId="10" xfId="0" applyAlignment="1" applyBorder="1" applyFont="1" applyNumberFormat="1">
      <alignment horizontal="center" shrinkToFit="0" vertical="center" wrapText="0"/>
    </xf>
    <xf borderId="78" fillId="5" fontId="60" numFmtId="10" xfId="0" applyAlignment="1" applyBorder="1" applyFont="1" applyNumberFormat="1">
      <alignment horizontal="center" shrinkToFit="0" vertical="center" wrapText="0"/>
    </xf>
    <xf borderId="1" fillId="0" fontId="60" numFmtId="1" xfId="0" applyAlignment="1" applyBorder="1" applyFont="1" applyNumberFormat="1">
      <alignment horizontal="center" shrinkToFit="0" vertical="center" wrapText="0"/>
    </xf>
    <xf borderId="2" fillId="0" fontId="60" numFmtId="167" xfId="0" applyAlignment="1" applyBorder="1" applyFont="1" applyNumberFormat="1">
      <alignment horizontal="center" shrinkToFit="0" vertical="center" wrapText="0"/>
    </xf>
    <xf borderId="85" fillId="20" fontId="2" numFmtId="167" xfId="0" applyAlignment="1" applyBorder="1" applyFont="1" applyNumberFormat="1">
      <alignment horizontal="center" shrinkToFit="0" vertical="center" wrapText="1"/>
    </xf>
    <xf borderId="0" fillId="0" fontId="4" numFmtId="0" xfId="0" applyAlignment="1" applyFont="1">
      <alignment horizontal="left" vertical="center"/>
    </xf>
    <xf borderId="3" fillId="0" fontId="60" numFmtId="49" xfId="0" applyAlignment="1" applyBorder="1" applyFont="1" applyNumberFormat="1">
      <alignment horizontal="center" shrinkToFit="0" vertical="center" wrapText="0"/>
    </xf>
    <xf borderId="0" fillId="0" fontId="0" numFmtId="0" xfId="0" applyAlignment="1" applyFont="1">
      <alignment horizontal="left" shrinkToFit="0" vertical="center" wrapText="0"/>
    </xf>
    <xf borderId="49" fillId="25" fontId="22" numFmtId="0" xfId="0" applyAlignment="1" applyBorder="1" applyFont="1">
      <alignment horizontal="left" shrinkToFit="0" vertical="center" wrapText="0"/>
    </xf>
    <xf borderId="1" fillId="22" fontId="2" numFmtId="0" xfId="0" applyAlignment="1" applyBorder="1" applyFont="1">
      <alignment horizontal="center" shrinkToFit="0" vertical="center" wrapText="0"/>
    </xf>
    <xf borderId="3" fillId="0" fontId="0" numFmtId="0" xfId="0" applyAlignment="1" applyBorder="1" applyFont="1">
      <alignment horizontal="left" readingOrder="0" shrinkToFit="0" vertical="center" wrapText="0"/>
    </xf>
    <xf borderId="1" fillId="41" fontId="60" numFmtId="167" xfId="0" applyAlignment="1" applyBorder="1" applyFont="1" applyNumberFormat="1">
      <alignment horizontal="center" readingOrder="0" shrinkToFit="0" vertical="center" wrapText="0"/>
    </xf>
    <xf borderId="3" fillId="0" fontId="0" numFmtId="0" xfId="0" applyAlignment="1" applyBorder="1" applyFont="1">
      <alignment horizontal="left" shrinkToFit="0" vertical="center" wrapText="0"/>
    </xf>
    <xf borderId="1" fillId="2" fontId="60" numFmtId="1" xfId="0" applyAlignment="1" applyBorder="1" applyFont="1" applyNumberFormat="1">
      <alignment horizontal="center" shrinkToFit="0" vertical="center" wrapText="0"/>
    </xf>
    <xf borderId="85" fillId="2" fontId="60" numFmtId="167" xfId="0" applyAlignment="1" applyBorder="1" applyFont="1" applyNumberFormat="1">
      <alignment horizontal="center" shrinkToFit="0" vertical="center" wrapText="0"/>
    </xf>
    <xf borderId="0" fillId="0" fontId="77" numFmtId="0" xfId="0" applyAlignment="1" applyFont="1">
      <alignment horizontal="left" shrinkToFit="0" vertical="center" wrapText="0"/>
    </xf>
    <xf borderId="0" fillId="0" fontId="6" numFmtId="0" xfId="0" applyAlignment="1" applyFont="1">
      <alignment horizontal="left" shrinkToFit="0" vertical="center" wrapText="0"/>
    </xf>
    <xf borderId="0" fillId="0" fontId="6" numFmtId="0" xfId="0" applyAlignment="1" applyFont="1">
      <alignment horizontal="left" shrinkToFit="0" vertical="center" wrapText="1"/>
    </xf>
    <xf borderId="0" fillId="0" fontId="6" numFmtId="0" xfId="0" applyAlignment="1" applyFont="1">
      <alignment horizontal="left" shrinkToFit="0" vertical="center" wrapText="0"/>
    </xf>
    <xf borderId="3" fillId="0" fontId="60" numFmtId="0" xfId="0" applyAlignment="1" applyBorder="1" applyFont="1">
      <alignment horizontal="center" readingOrder="0" shrinkToFit="0" vertical="center" wrapText="0"/>
    </xf>
    <xf borderId="0" fillId="0" fontId="77" numFmtId="10" xfId="0" applyAlignment="1" applyFont="1" applyNumberFormat="1">
      <alignment readingOrder="0" shrinkToFit="0" vertical="center" wrapText="0"/>
    </xf>
    <xf borderId="0" fillId="0" fontId="34" numFmtId="10" xfId="0" applyAlignment="1" applyFont="1" applyNumberFormat="1">
      <alignment readingOrder="0" shrinkToFit="0" vertical="center" wrapText="0"/>
    </xf>
    <xf borderId="0" fillId="0" fontId="60" numFmtId="10" xfId="0" applyAlignment="1" applyFont="1" applyNumberFormat="1">
      <alignment readingOrder="0" shrinkToFit="0" vertical="center" wrapText="0"/>
    </xf>
    <xf borderId="78" fillId="22" fontId="34" numFmtId="0" xfId="0" applyAlignment="1" applyBorder="1" applyFont="1">
      <alignment horizontal="center" shrinkToFit="0" vertical="center" wrapText="0"/>
    </xf>
    <xf borderId="78" fillId="20" fontId="34" numFmtId="0" xfId="0" applyAlignment="1" applyBorder="1" applyFont="1">
      <alignment horizontal="center" shrinkToFit="0" vertical="center" wrapText="0"/>
    </xf>
    <xf borderId="1" fillId="26" fontId="60" numFmtId="167" xfId="0" applyAlignment="1" applyBorder="1" applyFont="1" applyNumberFormat="1">
      <alignment horizontal="center" readingOrder="0" shrinkToFit="0" vertical="center" wrapText="0"/>
    </xf>
    <xf borderId="1" fillId="0" fontId="34" numFmtId="49" xfId="0" applyAlignment="1" applyBorder="1" applyFont="1" applyNumberFormat="1">
      <alignment horizontal="center" shrinkToFit="0" vertical="center" wrapText="0"/>
    </xf>
    <xf borderId="27" fillId="0" fontId="34" numFmtId="0" xfId="0" applyAlignment="1" applyBorder="1" applyFont="1">
      <alignment horizontal="right" shrinkToFit="0" vertical="center" wrapText="0"/>
    </xf>
    <xf borderId="48" fillId="0" fontId="60" numFmtId="1" xfId="0" applyAlignment="1" applyBorder="1" applyFont="1" applyNumberFormat="1">
      <alignment horizontal="center" shrinkToFit="0" vertical="center" wrapText="0"/>
    </xf>
    <xf borderId="27" fillId="0" fontId="60" numFmtId="49" xfId="0" applyAlignment="1" applyBorder="1" applyFont="1" applyNumberFormat="1">
      <alignment horizontal="center" shrinkToFit="0" vertical="center" wrapText="0"/>
    </xf>
    <xf borderId="27" fillId="0" fontId="60" numFmtId="0" xfId="0" applyAlignment="1" applyBorder="1" applyFont="1">
      <alignment horizontal="center" shrinkToFit="0" vertical="center" wrapText="1"/>
    </xf>
    <xf borderId="27" fillId="0" fontId="60" numFmtId="0" xfId="0" applyAlignment="1" applyBorder="1" applyFont="1">
      <alignment horizontal="center" shrinkToFit="0" vertical="center" wrapText="0"/>
    </xf>
    <xf borderId="27" fillId="0" fontId="60" numFmtId="171" xfId="0" applyAlignment="1" applyBorder="1" applyFont="1" applyNumberFormat="1">
      <alignment horizontal="center" shrinkToFit="0" vertical="center" wrapText="0"/>
    </xf>
    <xf borderId="27" fillId="0" fontId="60" numFmtId="10" xfId="0" applyAlignment="1" applyBorder="1" applyFont="1" applyNumberFormat="1">
      <alignment horizontal="center" shrinkToFit="0" vertical="center" wrapText="0"/>
    </xf>
    <xf borderId="3" fillId="0" fontId="60" numFmtId="168" xfId="0" applyAlignment="1" applyBorder="1" applyFont="1" applyNumberFormat="1">
      <alignment horizontal="center" shrinkToFit="0" vertical="center" wrapText="0"/>
    </xf>
    <xf borderId="1" fillId="0" fontId="6" numFmtId="0" xfId="0" applyAlignment="1" applyBorder="1" applyFont="1">
      <alignment shrinkToFit="0" vertical="center" wrapText="0"/>
    </xf>
    <xf borderId="76" fillId="4" fontId="77" numFmtId="0" xfId="0" applyAlignment="1" applyBorder="1" applyFont="1">
      <alignment shrinkToFit="0" vertical="center" wrapText="0"/>
    </xf>
    <xf borderId="78" fillId="20" fontId="34" numFmtId="0" xfId="0" applyAlignment="1" applyBorder="1" applyFont="1">
      <alignment horizontal="center" readingOrder="0" shrinkToFit="0" vertical="center" wrapText="0"/>
    </xf>
    <xf borderId="1" fillId="42" fontId="34" numFmtId="0" xfId="0" applyAlignment="1" applyBorder="1" applyFont="1">
      <alignment horizontal="right" readingOrder="0" shrinkToFit="0" vertical="center" wrapText="0"/>
    </xf>
    <xf borderId="0" fillId="43" fontId="4" numFmtId="0" xfId="0" applyAlignment="1" applyFill="1" applyFont="1">
      <alignment readingOrder="0" vertical="center"/>
    </xf>
    <xf borderId="1" fillId="9" fontId="60" numFmtId="167" xfId="0" applyAlignment="1" applyBorder="1" applyFont="1" applyNumberFormat="1">
      <alignment horizontal="center" readingOrder="0" shrinkToFit="0" vertical="center" wrapText="0"/>
    </xf>
    <xf borderId="1" fillId="43" fontId="60" numFmtId="49" xfId="0" applyAlignment="1" applyBorder="1" applyFont="1" applyNumberFormat="1">
      <alignment horizontal="center" readingOrder="0" shrinkToFit="0" vertical="center" wrapText="0"/>
    </xf>
    <xf borderId="85" fillId="20" fontId="34" numFmtId="167" xfId="0" applyAlignment="1" applyBorder="1" applyFont="1" applyNumberFormat="1">
      <alignment horizontal="center" shrinkToFit="0" vertical="center" wrapText="0"/>
    </xf>
    <xf borderId="8" fillId="24" fontId="34" numFmtId="167" xfId="0" applyAlignment="1" applyBorder="1" applyFont="1" applyNumberFormat="1">
      <alignment horizontal="center" shrinkToFit="0" vertical="center" wrapText="0"/>
    </xf>
    <xf borderId="89" fillId="24" fontId="2" numFmtId="167" xfId="0" applyAlignment="1" applyBorder="1" applyFont="1" applyNumberFormat="1">
      <alignment horizontal="center" shrinkToFit="0" vertical="center" wrapText="1"/>
    </xf>
    <xf borderId="1" fillId="24" fontId="2" numFmtId="167" xfId="0" applyAlignment="1" applyBorder="1" applyFont="1" applyNumberFormat="1">
      <alignment horizontal="center" shrinkToFit="0" vertical="center" wrapText="1"/>
    </xf>
    <xf borderId="1" fillId="20" fontId="36" numFmtId="0" xfId="0" applyAlignment="1" applyBorder="1" applyFont="1">
      <alignment horizontal="left" shrinkToFit="0" vertical="center" wrapText="0"/>
    </xf>
    <xf borderId="3" fillId="12" fontId="36" numFmtId="49" xfId="0" applyAlignment="1" applyBorder="1" applyFont="1" applyNumberFormat="1">
      <alignment horizontal="left" shrinkToFit="0" vertical="center" wrapText="0"/>
    </xf>
    <xf borderId="3" fillId="20" fontId="36" numFmtId="0" xfId="0" applyAlignment="1" applyBorder="1" applyFont="1">
      <alignment horizontal="center" shrinkToFit="0" vertical="center" wrapText="0"/>
    </xf>
    <xf borderId="27" fillId="20" fontId="71" numFmtId="0" xfId="0" applyAlignment="1" applyBorder="1" applyFont="1">
      <alignment horizontal="center" shrinkToFit="0" vertical="center" wrapText="0"/>
    </xf>
    <xf borderId="27" fillId="20" fontId="14" numFmtId="0" xfId="0" applyAlignment="1" applyBorder="1" applyFont="1">
      <alignment horizontal="center" shrinkToFit="0" vertical="center" wrapText="0"/>
    </xf>
    <xf borderId="27" fillId="12" fontId="79" numFmtId="176" xfId="0" applyAlignment="1" applyBorder="1" applyFont="1" applyNumberFormat="1">
      <alignment horizontal="center" shrinkToFit="0" vertical="center" wrapText="1"/>
    </xf>
    <xf borderId="27" fillId="20" fontId="14" numFmtId="0" xfId="0" applyAlignment="1" applyBorder="1" applyFont="1">
      <alignment horizontal="center" readingOrder="0" shrinkToFit="0" vertical="center" wrapText="0"/>
    </xf>
    <xf borderId="27" fillId="20" fontId="14" numFmtId="0" xfId="0" applyAlignment="1" applyBorder="1" applyFont="1">
      <alignment horizontal="center" readingOrder="0" shrinkToFit="0" vertical="center" wrapText="0"/>
    </xf>
    <xf borderId="27" fillId="12" fontId="69" numFmtId="176" xfId="0" applyAlignment="1" applyBorder="1" applyFont="1" applyNumberFormat="1">
      <alignment horizontal="center" shrinkToFit="0" vertical="center" wrapText="1"/>
    </xf>
    <xf borderId="49" fillId="20" fontId="14" numFmtId="0" xfId="0" applyAlignment="1" applyBorder="1" applyFont="1">
      <alignment horizontal="center" readingOrder="0" shrinkToFit="0" vertical="center" wrapText="0"/>
    </xf>
    <xf borderId="27" fillId="7" fontId="61" numFmtId="0" xfId="0" applyAlignment="1" applyBorder="1" applyFont="1">
      <alignment horizontal="center" readingOrder="0" vertical="center"/>
    </xf>
    <xf borderId="1" fillId="33" fontId="9" numFmtId="0" xfId="0" applyAlignment="1" applyBorder="1" applyFont="1">
      <alignment horizontal="center" shrinkToFit="0" vertical="center" wrapText="0"/>
    </xf>
    <xf borderId="1" fillId="33" fontId="14" numFmtId="0" xfId="0" applyAlignment="1" applyBorder="1" applyFont="1">
      <alignment horizontal="center" shrinkToFit="0" vertical="center" wrapText="0"/>
    </xf>
    <xf borderId="1" fillId="33" fontId="9" numFmtId="0" xfId="0" applyAlignment="1" applyBorder="1" applyFont="1">
      <alignment horizontal="center" readingOrder="0" shrinkToFit="0" vertical="center" wrapText="1"/>
    </xf>
    <xf borderId="1" fillId="0" fontId="22" numFmtId="1" xfId="0" applyAlignment="1" applyBorder="1" applyFont="1" applyNumberFormat="1">
      <alignment horizontal="center" shrinkToFit="0" vertical="center" wrapText="0"/>
    </xf>
    <xf borderId="1" fillId="0" fontId="22" numFmtId="37" xfId="0" applyAlignment="1" applyBorder="1" applyFont="1" applyNumberFormat="1">
      <alignment horizontal="center" shrinkToFit="0" vertical="center" wrapText="0"/>
    </xf>
    <xf borderId="14" fillId="0" fontId="10" numFmtId="1" xfId="0" applyAlignment="1" applyBorder="1" applyFont="1" applyNumberFormat="1">
      <alignment horizontal="center" vertical="center"/>
    </xf>
    <xf borderId="33" fillId="0" fontId="10" numFmtId="37" xfId="0" applyAlignment="1" applyBorder="1" applyFont="1" applyNumberFormat="1">
      <alignment horizontal="center" vertical="center"/>
    </xf>
    <xf borderId="1" fillId="4" fontId="22" numFmtId="0" xfId="0" applyAlignment="1" applyBorder="1" applyFont="1">
      <alignment horizontal="center" vertical="center"/>
    </xf>
    <xf borderId="1" fillId="0" fontId="22" numFmtId="167" xfId="0" applyAlignment="1" applyBorder="1" applyFont="1" applyNumberFormat="1">
      <alignment horizontal="center" shrinkToFit="0" vertical="center" wrapText="0"/>
    </xf>
    <xf borderId="1" fillId="2" fontId="22" numFmtId="0" xfId="0" applyAlignment="1" applyBorder="1" applyFont="1">
      <alignment horizontal="center" shrinkToFit="0" vertical="center" wrapText="0"/>
    </xf>
    <xf borderId="14" fillId="2" fontId="10" numFmtId="4" xfId="0" applyAlignment="1" applyBorder="1" applyFont="1" applyNumberFormat="1">
      <alignment horizontal="center" vertical="center"/>
    </xf>
    <xf borderId="33" fillId="2" fontId="10" numFmtId="4" xfId="0" applyAlignment="1" applyBorder="1" applyFont="1" applyNumberFormat="1">
      <alignment horizontal="center" vertical="center"/>
    </xf>
    <xf borderId="14" fillId="2" fontId="10" numFmtId="0" xfId="0" applyAlignment="1" applyBorder="1" applyFont="1">
      <alignment horizontal="center" vertical="center"/>
    </xf>
    <xf borderId="33" fillId="2" fontId="10" numFmtId="0" xfId="0" applyAlignment="1" applyBorder="1" applyFont="1">
      <alignment horizontal="center" vertical="center"/>
    </xf>
    <xf borderId="1" fillId="2" fontId="22" numFmtId="0" xfId="0" applyAlignment="1" applyBorder="1" applyFont="1">
      <alignment horizontal="center" vertical="center"/>
    </xf>
    <xf borderId="1" fillId="2" fontId="79" numFmtId="167" xfId="0" applyAlignment="1" applyBorder="1" applyFont="1" applyNumberFormat="1">
      <alignment vertical="center"/>
    </xf>
    <xf borderId="14" fillId="0" fontId="10" numFmtId="4" xfId="0" applyAlignment="1" applyBorder="1" applyFont="1" applyNumberFormat="1">
      <alignment horizontal="center" vertical="center"/>
    </xf>
    <xf borderId="33" fillId="0" fontId="10" numFmtId="4" xfId="0" applyAlignment="1" applyBorder="1" applyFont="1" applyNumberFormat="1">
      <alignment horizontal="center" vertical="center"/>
    </xf>
    <xf borderId="14" fillId="0" fontId="10" numFmtId="0" xfId="0" applyAlignment="1" applyBorder="1" applyFont="1">
      <alignment horizontal="center" vertical="center"/>
    </xf>
    <xf borderId="33" fillId="0" fontId="10" numFmtId="0" xfId="0" applyAlignment="1" applyBorder="1" applyFont="1">
      <alignment horizontal="center" vertical="center"/>
    </xf>
    <xf borderId="1" fillId="4" fontId="79" numFmtId="167" xfId="0" applyAlignment="1" applyBorder="1" applyFont="1" applyNumberFormat="1">
      <alignment vertical="center"/>
    </xf>
    <xf borderId="1" fillId="2" fontId="22" numFmtId="1" xfId="0" applyAlignment="1" applyBorder="1" applyFont="1" applyNumberFormat="1">
      <alignment horizontal="center" vertical="center"/>
    </xf>
    <xf borderId="1" fillId="0" fontId="2" numFmtId="1" xfId="0" applyAlignment="1" applyBorder="1" applyFont="1" applyNumberFormat="1">
      <alignment horizontal="center" shrinkToFit="0" vertical="center" wrapText="0"/>
    </xf>
    <xf borderId="33" fillId="0" fontId="10" numFmtId="1" xfId="0" applyAlignment="1" applyBorder="1" applyFont="1" applyNumberFormat="1">
      <alignment horizontal="center" vertical="center"/>
    </xf>
    <xf borderId="1" fillId="4" fontId="22" numFmtId="1" xfId="0" applyAlignment="1" applyBorder="1" applyFont="1" applyNumberFormat="1">
      <alignment horizontal="center" vertical="center"/>
    </xf>
    <xf borderId="1" fillId="9" fontId="2" numFmtId="0" xfId="0" applyAlignment="1" applyBorder="1" applyFont="1">
      <alignment horizontal="center" shrinkToFit="0" vertical="center" wrapText="0"/>
    </xf>
    <xf borderId="1" fillId="9" fontId="2" numFmtId="1" xfId="0" applyAlignment="1" applyBorder="1" applyFont="1" applyNumberFormat="1">
      <alignment horizontal="center" shrinkToFit="0" vertical="center" wrapText="0"/>
    </xf>
    <xf borderId="27" fillId="20" fontId="71" numFmtId="0" xfId="0" applyAlignment="1" applyBorder="1" applyFont="1">
      <alignment horizontal="center" readingOrder="0" shrinkToFit="0" vertical="center" wrapText="0"/>
    </xf>
    <xf borderId="49" fillId="20" fontId="14" numFmtId="0" xfId="0" applyAlignment="1" applyBorder="1" applyFont="1">
      <alignment horizontal="center" shrinkToFit="0" vertical="center" wrapText="0"/>
    </xf>
    <xf borderId="49" fillId="20" fontId="14" numFmtId="0" xfId="0" applyAlignment="1" applyBorder="1" applyFont="1">
      <alignment horizontal="center" readingOrder="0" shrinkToFit="0" vertical="center" wrapText="0"/>
    </xf>
    <xf borderId="48" fillId="20" fontId="14" numFmtId="0" xfId="0" applyAlignment="1" applyBorder="1" applyFont="1">
      <alignment horizontal="left" shrinkToFit="0" vertical="center" wrapText="0"/>
    </xf>
    <xf borderId="49" fillId="20" fontId="14" numFmtId="176" xfId="0" applyAlignment="1" applyBorder="1" applyFont="1" applyNumberFormat="1">
      <alignment horizontal="left" shrinkToFit="0" vertical="center" wrapText="0"/>
    </xf>
    <xf borderId="49" fillId="20" fontId="14" numFmtId="0" xfId="0" applyAlignment="1" applyBorder="1" applyFont="1">
      <alignment horizontal="left" shrinkToFit="0" vertical="center" wrapText="0"/>
    </xf>
    <xf borderId="0" fillId="20" fontId="14" numFmtId="176" xfId="0" applyAlignment="1" applyFont="1" applyNumberFormat="1">
      <alignment horizontal="left" shrinkToFit="0" vertical="center" wrapText="0"/>
    </xf>
    <xf borderId="3" fillId="20" fontId="14" numFmtId="0" xfId="0" applyAlignment="1" applyBorder="1" applyFont="1">
      <alignment horizontal="center" readingOrder="0" shrinkToFit="0" vertical="center" wrapText="0"/>
    </xf>
    <xf borderId="33" fillId="20" fontId="14" numFmtId="0" xfId="0" applyAlignment="1" applyBorder="1" applyFont="1">
      <alignment horizontal="left" shrinkToFit="0" vertical="center" wrapText="0"/>
    </xf>
    <xf borderId="1" fillId="33" fontId="2" numFmtId="0" xfId="0" applyAlignment="1" applyBorder="1" applyFont="1">
      <alignment horizontal="center" readingOrder="0" shrinkToFit="0" vertical="center" wrapText="1"/>
    </xf>
    <xf borderId="1" fillId="33" fontId="2" numFmtId="176" xfId="0" applyAlignment="1" applyBorder="1" applyFont="1" applyNumberFormat="1">
      <alignment horizontal="center" shrinkToFit="0" vertical="center" wrapText="1"/>
    </xf>
    <xf borderId="1" fillId="33" fontId="2" numFmtId="0" xfId="0" applyAlignment="1" applyBorder="1" applyFont="1">
      <alignment horizontal="center" readingOrder="0" shrinkToFit="0" vertical="center" wrapText="1"/>
    </xf>
    <xf borderId="1" fillId="33" fontId="14" numFmtId="0" xfId="0" applyAlignment="1" applyBorder="1" applyFont="1">
      <alignment horizontal="left" shrinkToFit="0" vertical="center" wrapText="0"/>
    </xf>
    <xf borderId="0" fillId="33" fontId="14" numFmtId="0" xfId="0" applyAlignment="1" applyFont="1">
      <alignment horizontal="left" shrinkToFit="0" vertical="center" wrapText="0"/>
    </xf>
    <xf borderId="27" fillId="0" fontId="2" numFmtId="0" xfId="0" applyAlignment="1" applyBorder="1" applyFont="1">
      <alignment horizontal="left" shrinkToFit="0" vertical="center" wrapText="0"/>
    </xf>
    <xf borderId="1" fillId="0" fontId="22" numFmtId="1" xfId="0" applyAlignment="1" applyBorder="1" applyFont="1" applyNumberFormat="1">
      <alignment horizontal="left" shrinkToFit="0" vertical="center" wrapText="0"/>
    </xf>
    <xf borderId="1" fillId="0" fontId="22" numFmtId="167" xfId="0" applyAlignment="1" applyBorder="1" applyFont="1" applyNumberFormat="1">
      <alignment horizontal="left" shrinkToFit="0" vertical="center" wrapText="0"/>
    </xf>
    <xf borderId="1" fillId="0" fontId="22" numFmtId="9" xfId="0" applyAlignment="1" applyBorder="1" applyFont="1" applyNumberFormat="1">
      <alignment horizontal="left" shrinkToFit="0" vertical="center" wrapText="0"/>
    </xf>
    <xf borderId="1" fillId="0" fontId="22" numFmtId="4" xfId="0" applyAlignment="1" applyBorder="1" applyFont="1" applyNumberFormat="1">
      <alignment horizontal="left" shrinkToFit="0" vertical="center" wrapText="0"/>
    </xf>
    <xf borderId="1" fillId="0" fontId="2" numFmtId="0" xfId="0" applyAlignment="1" applyBorder="1" applyFont="1">
      <alignment horizontal="left" shrinkToFit="0" vertical="center" wrapText="0"/>
    </xf>
    <xf borderId="1" fillId="0" fontId="22" numFmtId="0" xfId="0" applyAlignment="1" applyBorder="1" applyFont="1">
      <alignment horizontal="left" shrinkToFit="0" vertical="center" wrapText="0"/>
    </xf>
    <xf borderId="1" fillId="0" fontId="0" numFmtId="0" xfId="0" applyAlignment="1" applyBorder="1" applyFont="1">
      <alignment horizontal="left" shrinkToFit="0" vertical="center" wrapText="0"/>
    </xf>
    <xf borderId="0" fillId="0" fontId="22" numFmtId="0" xfId="0" applyAlignment="1" applyFont="1">
      <alignment horizontal="left" shrinkToFit="0" vertical="center" wrapText="0"/>
    </xf>
    <xf borderId="78" fillId="2" fontId="2" numFmtId="0" xfId="0" applyAlignment="1" applyBorder="1" applyFont="1">
      <alignment horizontal="left" shrinkToFit="0" vertical="center" wrapText="0"/>
    </xf>
    <xf borderId="1" fillId="2" fontId="22" numFmtId="1" xfId="0" applyAlignment="1" applyBorder="1" applyFont="1" applyNumberFormat="1">
      <alignment horizontal="left" shrinkToFit="0" vertical="center" wrapText="0"/>
    </xf>
    <xf borderId="1" fillId="2" fontId="22" numFmtId="167" xfId="0" applyAlignment="1" applyBorder="1" applyFont="1" applyNumberFormat="1">
      <alignment horizontal="left" shrinkToFit="0" vertical="center" wrapText="0"/>
    </xf>
    <xf borderId="1" fillId="2" fontId="22" numFmtId="9" xfId="0" applyAlignment="1" applyBorder="1" applyFont="1" applyNumberFormat="1">
      <alignment horizontal="left" shrinkToFit="0" vertical="center" wrapText="0"/>
    </xf>
    <xf borderId="1" fillId="2" fontId="22" numFmtId="4" xfId="0" applyAlignment="1" applyBorder="1" applyFont="1" applyNumberFormat="1">
      <alignment horizontal="left" shrinkToFit="0" vertical="center" wrapText="0"/>
    </xf>
    <xf borderId="1" fillId="2" fontId="2" numFmtId="0" xfId="0" applyAlignment="1" applyBorder="1" applyFont="1">
      <alignment horizontal="left" shrinkToFit="0" vertical="center" wrapText="0"/>
    </xf>
    <xf borderId="1" fillId="2" fontId="22" numFmtId="0" xfId="0" applyAlignment="1" applyBorder="1" applyFont="1">
      <alignment horizontal="left" shrinkToFit="0" vertical="center" wrapText="0"/>
    </xf>
    <xf borderId="1" fillId="2" fontId="0" numFmtId="0" xfId="0" applyAlignment="1" applyBorder="1" applyFont="1">
      <alignment horizontal="left" shrinkToFit="0" vertical="center" wrapText="0"/>
    </xf>
    <xf borderId="0" fillId="2" fontId="22" numFmtId="0" xfId="0" applyAlignment="1" applyFont="1">
      <alignment horizontal="left" shrinkToFit="0" vertical="center" wrapText="0"/>
    </xf>
    <xf borderId="27" fillId="2" fontId="2" numFmtId="0" xfId="0" applyAlignment="1" applyBorder="1" applyFont="1">
      <alignment horizontal="left" shrinkToFit="0" vertical="center" wrapText="0"/>
    </xf>
    <xf borderId="78" fillId="0" fontId="2" numFmtId="0" xfId="0" applyAlignment="1" applyBorder="1" applyFont="1">
      <alignment horizontal="left" shrinkToFit="0" vertical="center" wrapText="0"/>
    </xf>
    <xf borderId="1" fillId="4" fontId="22" numFmtId="9" xfId="0" applyAlignment="1" applyBorder="1" applyFont="1" applyNumberFormat="1">
      <alignment horizontal="left" shrinkToFit="0" vertical="center" wrapText="0"/>
    </xf>
    <xf borderId="27" fillId="0" fontId="22" numFmtId="1" xfId="0" applyAlignment="1" applyBorder="1" applyFont="1" applyNumberFormat="1">
      <alignment horizontal="left" shrinkToFit="0" vertical="center" wrapText="0"/>
    </xf>
    <xf borderId="27" fillId="0" fontId="22" numFmtId="167" xfId="0" applyAlignment="1" applyBorder="1" applyFont="1" applyNumberFormat="1">
      <alignment horizontal="left" shrinkToFit="0" vertical="center" wrapText="0"/>
    </xf>
    <xf borderId="27" fillId="0" fontId="22" numFmtId="9" xfId="0" applyAlignment="1" applyBorder="1" applyFont="1" applyNumberFormat="1">
      <alignment horizontal="left" shrinkToFit="0" vertical="center" wrapText="0"/>
    </xf>
    <xf borderId="27" fillId="0" fontId="22" numFmtId="4" xfId="0" applyAlignment="1" applyBorder="1" applyFont="1" applyNumberFormat="1">
      <alignment horizontal="left" shrinkToFit="0" vertical="center" wrapText="0"/>
    </xf>
    <xf borderId="1" fillId="9" fontId="6" numFmtId="1" xfId="0" applyAlignment="1" applyBorder="1" applyFont="1" applyNumberFormat="1">
      <alignment horizontal="left" shrinkToFit="0" vertical="center" wrapText="0"/>
    </xf>
    <xf borderId="1" fillId="9" fontId="0" numFmtId="0" xfId="0" applyAlignment="1" applyBorder="1" applyFont="1">
      <alignment horizontal="left" shrinkToFit="0" vertical="center" wrapText="0"/>
    </xf>
    <xf borderId="0" fillId="9" fontId="0" numFmtId="0" xfId="0" applyAlignment="1" applyFont="1">
      <alignment horizontal="left" shrinkToFit="0" vertical="center" wrapText="0"/>
    </xf>
    <xf borderId="0" fillId="0" fontId="0" numFmtId="0" xfId="0" applyAlignment="1" applyFont="1">
      <alignment horizontal="left" shrinkToFit="0" vertical="center" wrapText="0"/>
    </xf>
    <xf borderId="3" fillId="20" fontId="80" numFmtId="49" xfId="0" applyAlignment="1" applyBorder="1" applyFont="1" applyNumberFormat="1">
      <alignment horizontal="center" shrinkToFit="0" vertical="center" wrapText="0"/>
    </xf>
    <xf borderId="0" fillId="4" fontId="36" numFmtId="0" xfId="0" applyAlignment="1" applyFont="1">
      <alignment horizontal="center" shrinkToFit="0" vertical="center" wrapText="1"/>
    </xf>
    <xf borderId="3" fillId="20" fontId="71" numFmtId="49" xfId="0" applyAlignment="1" applyBorder="1" applyFont="1" applyNumberFormat="1">
      <alignment horizontal="center" readingOrder="0" shrinkToFit="0" vertical="center" wrapText="0"/>
    </xf>
    <xf borderId="3" fillId="20" fontId="71" numFmtId="0" xfId="0" applyAlignment="1" applyBorder="1" applyFont="1">
      <alignment horizontal="center" shrinkToFit="0" vertical="center" wrapText="0"/>
    </xf>
    <xf borderId="49" fillId="20" fontId="71" numFmtId="0" xfId="0" applyAlignment="1" applyBorder="1" applyFont="1">
      <alignment horizontal="center" shrinkToFit="0" vertical="center" wrapText="0"/>
    </xf>
    <xf borderId="3" fillId="20" fontId="71" numFmtId="0" xfId="0" applyAlignment="1" applyBorder="1" applyFont="1">
      <alignment horizontal="center" readingOrder="0" shrinkToFit="0" vertical="center" wrapText="0"/>
    </xf>
    <xf borderId="1" fillId="33" fontId="2" numFmtId="49" xfId="0" applyAlignment="1" applyBorder="1" applyFont="1" applyNumberFormat="1">
      <alignment horizontal="center" readingOrder="0" shrinkToFit="0" vertical="center" wrapText="0"/>
    </xf>
    <xf borderId="1" fillId="23" fontId="2" numFmtId="0" xfId="0" applyAlignment="1" applyBorder="1" applyFont="1">
      <alignment horizontal="center" readingOrder="0" shrinkToFit="0" vertical="center" wrapText="0"/>
    </xf>
    <xf borderId="1" fillId="23" fontId="2" numFmtId="0" xfId="0" applyAlignment="1" applyBorder="1" applyFont="1">
      <alignment horizontal="center" readingOrder="0" shrinkToFit="0" vertical="center" wrapText="1"/>
    </xf>
    <xf borderId="1" fillId="33" fontId="2" numFmtId="0" xfId="0" applyAlignment="1" applyBorder="1" applyFont="1">
      <alignment horizontal="center" shrinkToFit="0" vertical="center" wrapText="0"/>
    </xf>
    <xf borderId="1" fillId="0" fontId="22" numFmtId="49" xfId="0" applyAlignment="1" applyBorder="1" applyFont="1" applyNumberFormat="1">
      <alignment horizontal="center" readingOrder="0" shrinkToFit="0" vertical="center" wrapText="0"/>
    </xf>
    <xf borderId="1" fillId="23" fontId="34" numFmtId="0" xfId="0" applyAlignment="1" applyBorder="1" applyFont="1">
      <alignment horizontal="center" readingOrder="0" shrinkToFit="0" vertical="center" wrapText="0"/>
    </xf>
    <xf borderId="1" fillId="23" fontId="22" numFmtId="0" xfId="0" applyAlignment="1" applyBorder="1" applyFont="1">
      <alignment horizontal="center" shrinkToFit="0" vertical="center" wrapText="0"/>
    </xf>
    <xf borderId="1" fillId="0" fontId="22" numFmtId="0" xfId="0" applyAlignment="1" applyBorder="1" applyFont="1">
      <alignment shrinkToFit="0" vertical="center" wrapText="0"/>
    </xf>
    <xf borderId="1" fillId="23" fontId="22" numFmtId="0" xfId="0" applyAlignment="1" applyBorder="1" applyFont="1">
      <alignment shrinkToFit="0" vertical="center" wrapText="0"/>
    </xf>
    <xf borderId="1" fillId="2" fontId="22" numFmtId="49" xfId="0" applyAlignment="1" applyBorder="1" applyFont="1" applyNumberFormat="1">
      <alignment horizontal="center" readingOrder="0" shrinkToFit="0" vertical="center" wrapText="0"/>
    </xf>
    <xf borderId="1" fillId="23" fontId="22" numFmtId="0" xfId="0" applyAlignment="1" applyBorder="1" applyFont="1">
      <alignment horizontal="center" shrinkToFit="0" vertical="center" wrapText="1"/>
    </xf>
    <xf borderId="1" fillId="2" fontId="0" numFmtId="0" xfId="0" applyAlignment="1" applyBorder="1" applyFont="1">
      <alignment shrinkToFit="0" vertical="center" wrapText="0"/>
    </xf>
    <xf borderId="1" fillId="23" fontId="70" numFmtId="0" xfId="0" applyAlignment="1" applyBorder="1" applyFont="1">
      <alignment vertical="center"/>
    </xf>
    <xf borderId="0" fillId="23" fontId="79" numFmtId="0" xfId="0" applyAlignment="1" applyFont="1">
      <alignment vertical="center"/>
    </xf>
    <xf borderId="1" fillId="2" fontId="22" numFmtId="49" xfId="0" applyAlignment="1" applyBorder="1" applyFont="1" applyNumberFormat="1">
      <alignment horizontal="center" shrinkToFit="0" vertical="center" wrapText="0"/>
    </xf>
    <xf borderId="1" fillId="23" fontId="79" numFmtId="0" xfId="0" applyAlignment="1" applyBorder="1" applyFont="1">
      <alignment vertical="center"/>
    </xf>
    <xf borderId="1" fillId="0" fontId="22" numFmtId="49" xfId="0" applyAlignment="1" applyBorder="1" applyFont="1" applyNumberFormat="1">
      <alignment horizontal="center" shrinkToFit="0" vertical="center" wrapText="0"/>
    </xf>
    <xf borderId="27" fillId="23" fontId="6" numFmtId="49" xfId="0" applyAlignment="1" applyBorder="1" applyFont="1" applyNumberFormat="1">
      <alignment horizontal="center" shrinkToFit="0" vertical="center" wrapText="1"/>
    </xf>
    <xf borderId="0" fillId="0" fontId="6" numFmtId="0" xfId="0" applyAlignment="1" applyFont="1">
      <alignment horizontal="center" shrinkToFit="0" vertical="center" wrapText="1"/>
    </xf>
    <xf borderId="27" fillId="23" fontId="6" numFmtId="0" xfId="0" applyAlignment="1" applyBorder="1" applyFont="1">
      <alignment horizontal="center" shrinkToFit="0" vertical="center" wrapText="1"/>
    </xf>
    <xf borderId="77" fillId="38" fontId="22" numFmtId="0" xfId="0" applyAlignment="1" applyBorder="1" applyFont="1">
      <alignment horizontal="center" shrinkToFit="0" vertical="center" wrapText="0"/>
    </xf>
    <xf borderId="0" fillId="0" fontId="6" numFmtId="49" xfId="0" applyAlignment="1" applyFont="1" applyNumberFormat="1">
      <alignment shrinkToFit="0" vertical="center" wrapText="0"/>
    </xf>
    <xf borderId="0" fillId="0" fontId="0" numFmtId="49" xfId="0" applyAlignment="1" applyFont="1" applyNumberFormat="1">
      <alignment shrinkToFit="0" vertical="center" wrapText="0"/>
    </xf>
    <xf borderId="0" fillId="0" fontId="0" numFmtId="49" xfId="0" applyAlignment="1" applyFont="1" applyNumberFormat="1">
      <alignment shrinkToFit="0" vertical="center" wrapText="0"/>
    </xf>
    <xf borderId="0" fillId="0" fontId="1" numFmtId="0" xfId="0" applyAlignment="1" applyFont="1">
      <alignment shrinkToFit="0" vertical="center" wrapText="0"/>
    </xf>
    <xf borderId="90" fillId="34" fontId="1" numFmtId="0" xfId="0" applyAlignment="1" applyBorder="1" applyFont="1">
      <alignment horizontal="center" shrinkToFit="0" vertical="center" wrapText="0"/>
    </xf>
    <xf borderId="91" fillId="0" fontId="4" numFmtId="0" xfId="0" applyAlignment="1" applyBorder="1" applyFont="1">
      <alignment vertical="center"/>
    </xf>
    <xf borderId="76" fillId="14" fontId="6" numFmtId="0" xfId="0" applyAlignment="1" applyBorder="1" applyFont="1">
      <alignment shrinkToFit="0" vertical="center" wrapText="0"/>
    </xf>
    <xf borderId="0" fillId="0" fontId="1" numFmtId="0" xfId="0" applyAlignment="1" applyFont="1">
      <alignment readingOrder="0" shrinkToFit="0" vertical="center" wrapText="0"/>
    </xf>
    <xf borderId="27" fillId="0" fontId="69" numFmtId="0" xfId="0" applyAlignment="1" applyBorder="1" applyFont="1">
      <alignment readingOrder="0" shrinkToFit="0" vertical="center" wrapText="0"/>
    </xf>
    <xf borderId="48" fillId="0" fontId="69" numFmtId="167" xfId="0" applyAlignment="1" applyBorder="1" applyFont="1" applyNumberFormat="1">
      <alignment shrinkToFit="0" vertical="center" wrapText="0"/>
    </xf>
    <xf borderId="91" fillId="14" fontId="6" numFmtId="0" xfId="0" applyAlignment="1" applyBorder="1" applyFont="1">
      <alignment shrinkToFit="0" vertical="center" wrapText="0"/>
    </xf>
    <xf borderId="27" fillId="4" fontId="79" numFmtId="0" xfId="0" applyAlignment="1" applyBorder="1" applyFont="1">
      <alignment vertical="center"/>
    </xf>
    <xf borderId="27" fillId="4" fontId="48" numFmtId="167" xfId="0" applyAlignment="1" applyBorder="1" applyFont="1" applyNumberFormat="1">
      <alignment vertical="center"/>
    </xf>
    <xf borderId="48" fillId="4" fontId="79" numFmtId="167" xfId="0" applyAlignment="1" applyBorder="1" applyFont="1" applyNumberFormat="1">
      <alignment vertical="center"/>
    </xf>
    <xf borderId="27" fillId="4" fontId="79" numFmtId="167" xfId="0" applyAlignment="1" applyBorder="1" applyFont="1" applyNumberFormat="1">
      <alignment vertical="center"/>
    </xf>
    <xf borderId="52" fillId="4" fontId="48" numFmtId="0" xfId="0" applyAlignment="1" applyBorder="1" applyFont="1">
      <alignment vertical="center"/>
    </xf>
    <xf borderId="35" fillId="0" fontId="4" numFmtId="0" xfId="0" applyAlignment="1" applyBorder="1" applyFont="1">
      <alignment vertical="center"/>
    </xf>
    <xf borderId="52" fillId="4" fontId="79" numFmtId="0" xfId="0" applyAlignment="1" applyBorder="1" applyFont="1">
      <alignment vertical="center"/>
    </xf>
    <xf borderId="0" fillId="0" fontId="1" numFmtId="0" xfId="0" applyAlignment="1" applyFont="1">
      <alignment horizontal="left" shrinkToFit="0" vertical="center" wrapText="0"/>
    </xf>
    <xf borderId="1" fillId="42" fontId="14" numFmtId="0" xfId="0" applyAlignment="1" applyBorder="1" applyFont="1">
      <alignment horizontal="center" shrinkToFit="0" vertical="center" wrapText="0"/>
    </xf>
    <xf borderId="1" fillId="0" fontId="69" numFmtId="167" xfId="0" applyAlignment="1" applyBorder="1" applyFont="1" applyNumberFormat="1">
      <alignment shrinkToFit="0" vertical="center" wrapText="0"/>
    </xf>
    <xf borderId="0" fillId="4" fontId="3" numFmtId="0" xfId="0" applyAlignment="1" applyFont="1">
      <alignment vertical="center"/>
    </xf>
    <xf borderId="1" fillId="42" fontId="1" numFmtId="0" xfId="0" applyAlignment="1" applyBorder="1" applyFont="1">
      <alignment horizontal="center" shrinkToFit="0" vertical="center" wrapText="0"/>
    </xf>
    <xf borderId="1" fillId="4" fontId="48" numFmtId="167" xfId="0" applyAlignment="1" applyBorder="1" applyFont="1" applyNumberFormat="1">
      <alignment vertical="center"/>
    </xf>
    <xf borderId="0" fillId="0" fontId="1" numFmtId="0" xfId="0" applyAlignment="1" applyFont="1">
      <alignment horizontal="center" shrinkToFit="0" vertical="center" wrapText="0"/>
    </xf>
    <xf borderId="0" fillId="0" fontId="1" numFmtId="167" xfId="0" applyAlignment="1" applyFont="1" applyNumberFormat="1">
      <alignment shrinkToFit="0" vertical="center" wrapText="0"/>
    </xf>
    <xf borderId="48" fillId="4" fontId="48" numFmtId="167" xfId="0" applyAlignment="1" applyBorder="1" applyFont="1" applyNumberFormat="1">
      <alignment vertical="center"/>
    </xf>
    <xf borderId="14" fillId="4" fontId="79" numFmtId="0" xfId="0" applyAlignment="1" applyBorder="1" applyFont="1">
      <alignment vertical="center"/>
    </xf>
    <xf borderId="1" fillId="0" fontId="69" numFmtId="167" xfId="0" applyAlignment="1" applyBorder="1" applyFont="1" applyNumberFormat="1">
      <alignment readingOrder="0" shrinkToFit="0" vertical="center" wrapText="0"/>
    </xf>
    <xf borderId="0" fillId="0" fontId="81" numFmtId="0" xfId="0" applyAlignment="1" applyFont="1">
      <alignment readingOrder="0" shrinkToFit="0" vertical="center" wrapText="1"/>
    </xf>
    <xf borderId="49" fillId="4" fontId="79" numFmtId="0" xfId="0" applyAlignment="1" applyBorder="1" applyFont="1">
      <alignment vertical="center"/>
    </xf>
    <xf borderId="84" fillId="4" fontId="79" numFmtId="0" xfId="0" applyAlignment="1" applyBorder="1" applyFont="1">
      <alignment vertical="center"/>
    </xf>
    <xf quotePrefix="1" borderId="0" fillId="4" fontId="79" numFmtId="0" xfId="0" applyAlignment="1" applyFont="1">
      <alignment readingOrder="0" vertical="center"/>
    </xf>
    <xf borderId="0" fillId="0" fontId="1" numFmtId="49" xfId="0" applyAlignment="1" applyFont="1" applyNumberFormat="1">
      <alignment horizontal="center" readingOrder="0" vertical="center"/>
    </xf>
    <xf borderId="0" fillId="44" fontId="9" numFmtId="49" xfId="0" applyAlignment="1" applyFill="1" applyFont="1" applyNumberFormat="1">
      <alignment horizontal="center" readingOrder="0" shrinkToFit="0" vertical="bottom" wrapText="0"/>
    </xf>
    <xf borderId="0" fillId="44" fontId="9" numFmtId="0" xfId="0" applyAlignment="1" applyFont="1">
      <alignment horizontal="center" readingOrder="0" shrinkToFit="0" vertical="bottom" wrapText="0"/>
    </xf>
    <xf borderId="0" fillId="0" fontId="48" numFmtId="49" xfId="0" applyAlignment="1" applyFont="1" applyNumberFormat="1">
      <alignment horizontal="right" readingOrder="0" shrinkToFit="0" vertical="bottom" wrapText="0"/>
    </xf>
    <xf borderId="0" fillId="0" fontId="82" numFmtId="49" xfId="0" applyAlignment="1" applyFont="1" applyNumberFormat="1">
      <alignment horizontal="center" readingOrder="0" vertical="center"/>
    </xf>
    <xf borderId="0" fillId="0" fontId="83" numFmtId="0" xfId="0" applyAlignment="1" applyFont="1">
      <alignment readingOrder="0" vertical="center"/>
    </xf>
    <xf borderId="0" fillId="0" fontId="10" numFmtId="49" xfId="0" applyAlignment="1" applyFont="1" applyNumberFormat="1">
      <alignment readingOrder="0" vertical="center"/>
    </xf>
    <xf borderId="0" fillId="0" fontId="10" numFmtId="49" xfId="0" applyAlignment="1" applyFont="1" applyNumberFormat="1">
      <alignment vertical="center"/>
    </xf>
    <xf borderId="0" fillId="45" fontId="2" numFmtId="0" xfId="0" applyAlignment="1" applyFill="1" applyFont="1">
      <alignment horizontal="center" readingOrder="0" vertical="center"/>
    </xf>
    <xf borderId="0" fillId="45" fontId="2" numFmtId="0" xfId="0" applyAlignment="1" applyFont="1">
      <alignment horizontal="center" vertical="center"/>
    </xf>
    <xf borderId="0" fillId="45" fontId="2" numFmtId="0" xfId="0" applyAlignment="1" applyFont="1">
      <alignment vertical="center"/>
    </xf>
    <xf borderId="0" fillId="45" fontId="6" numFmtId="0" xfId="0" applyAlignment="1" applyFont="1">
      <alignment vertical="center"/>
    </xf>
    <xf borderId="1" fillId="46" fontId="2" numFmtId="0" xfId="0" applyAlignment="1" applyBorder="1" applyFill="1" applyFont="1">
      <alignment horizontal="center" readingOrder="0" vertical="center"/>
    </xf>
    <xf borderId="1" fillId="46" fontId="2" numFmtId="0" xfId="0" applyAlignment="1" applyBorder="1" applyFont="1">
      <alignment horizontal="center" vertical="center"/>
    </xf>
    <xf borderId="27" fillId="46" fontId="2" numFmtId="0" xfId="0" applyAlignment="1" applyBorder="1" applyFont="1">
      <alignment horizontal="center" readingOrder="0" vertical="center"/>
    </xf>
    <xf borderId="0" fillId="46" fontId="2" numFmtId="0" xfId="0" applyAlignment="1" applyFont="1">
      <alignment horizontal="center" readingOrder="0" vertical="center"/>
    </xf>
    <xf borderId="0" fillId="46" fontId="2" numFmtId="0" xfId="0" applyAlignment="1" applyFont="1">
      <alignment horizontal="center" vertical="center"/>
    </xf>
    <xf borderId="0" fillId="46" fontId="2" numFmtId="0" xfId="0" applyAlignment="1" applyFont="1">
      <alignment vertical="center"/>
    </xf>
    <xf borderId="0" fillId="0" fontId="6" numFmtId="0" xfId="0" applyAlignment="1" applyFont="1">
      <alignment vertical="center"/>
    </xf>
    <xf borderId="1" fillId="34" fontId="6" numFmtId="0" xfId="0" applyAlignment="1" applyBorder="1" applyFont="1">
      <alignment readingOrder="0" vertical="center"/>
    </xf>
    <xf borderId="0" fillId="0" fontId="6" numFmtId="0" xfId="0" applyAlignment="1" applyFont="1">
      <alignment readingOrder="0" vertical="center"/>
    </xf>
    <xf borderId="0" fillId="34" fontId="6" numFmtId="0" xfId="0" applyAlignment="1" applyFont="1">
      <alignment readingOrder="0" vertical="center"/>
    </xf>
    <xf borderId="1" fillId="47" fontId="6" numFmtId="0" xfId="0" applyAlignment="1" applyBorder="1" applyFill="1" applyFont="1">
      <alignment readingOrder="0" vertical="center"/>
    </xf>
    <xf borderId="0" fillId="34" fontId="0" numFmtId="0" xfId="0" applyAlignment="1" applyFont="1">
      <alignment readingOrder="0" shrinkToFit="0" vertical="center" wrapText="0"/>
    </xf>
    <xf borderId="1" fillId="15" fontId="6" numFmtId="0" xfId="0" applyAlignment="1" applyBorder="1" applyFont="1">
      <alignment horizontal="left" readingOrder="0" vertical="center"/>
    </xf>
    <xf borderId="1" fillId="0" fontId="6" numFmtId="0" xfId="0" applyAlignment="1" applyBorder="1" applyFont="1">
      <alignment vertical="center"/>
    </xf>
    <xf borderId="1" fillId="34" fontId="7" numFmtId="0" xfId="0" applyAlignment="1" applyBorder="1" applyFont="1">
      <alignment shrinkToFit="0" vertical="center" wrapText="0"/>
    </xf>
    <xf borderId="1" fillId="34" fontId="6" numFmtId="0" xfId="0" applyAlignment="1" applyBorder="1" applyFont="1">
      <alignment horizontal="right" readingOrder="0" vertical="center"/>
    </xf>
    <xf borderId="3" fillId="34" fontId="6" numFmtId="0" xfId="0" applyAlignment="1" applyBorder="1" applyFont="1">
      <alignment horizontal="right" readingOrder="0" vertical="center"/>
    </xf>
    <xf borderId="2" fillId="34" fontId="6" numFmtId="0" xfId="0" applyAlignment="1" applyBorder="1" applyFont="1">
      <alignment horizontal="right" readingOrder="0" vertical="center"/>
    </xf>
    <xf borderId="3" fillId="15" fontId="6" numFmtId="0" xfId="0" applyAlignment="1" applyBorder="1" applyFont="1">
      <alignment horizontal="left" readingOrder="0" vertical="center"/>
    </xf>
    <xf borderId="2" fillId="15" fontId="6" numFmtId="0" xfId="0" applyAlignment="1" applyBorder="1" applyFont="1">
      <alignment horizontal="left" readingOrder="0" vertical="center"/>
    </xf>
    <xf borderId="1" fillId="15" fontId="6" numFmtId="0" xfId="0" applyAlignment="1" applyBorder="1" applyFont="1">
      <alignment readingOrder="0" vertical="center"/>
    </xf>
    <xf borderId="1" fillId="34" fontId="0" numFmtId="0" xfId="0" applyAlignment="1" applyBorder="1" applyFont="1">
      <alignment shrinkToFit="0" vertical="center" wrapText="0"/>
    </xf>
    <xf borderId="92" fillId="48" fontId="84" numFmtId="0" xfId="0" applyAlignment="1" applyBorder="1" applyFill="1" applyFont="1">
      <alignment shrinkToFit="0" vertical="center" wrapText="0"/>
    </xf>
    <xf borderId="93" fillId="48" fontId="84" numFmtId="0" xfId="0" applyAlignment="1" applyBorder="1" applyFont="1">
      <alignment horizontal="center" shrinkToFit="0" vertical="center" wrapText="0"/>
    </xf>
    <xf borderId="94" fillId="48" fontId="84" numFmtId="0" xfId="0" applyAlignment="1" applyBorder="1" applyFont="1">
      <alignment horizontal="center" shrinkToFit="0" vertical="center" wrapText="0"/>
    </xf>
    <xf borderId="95" fillId="0" fontId="4" numFmtId="0" xfId="0" applyAlignment="1" applyBorder="1" applyFont="1">
      <alignment vertical="center"/>
    </xf>
    <xf borderId="0" fillId="0" fontId="22" numFmtId="0" xfId="0" applyAlignment="1" applyFont="1">
      <alignment horizontal="center" shrinkToFit="0" vertical="center" wrapText="0"/>
    </xf>
    <xf borderId="0" fillId="0" fontId="0" numFmtId="0" xfId="0" applyAlignment="1" applyFont="1">
      <alignment horizontal="left" shrinkToFit="0" vertical="center" wrapText="1"/>
    </xf>
    <xf borderId="0" fillId="0" fontId="22" numFmtId="0" xfId="0" applyAlignment="1" applyFont="1">
      <alignment horizontal="left" shrinkToFit="0" vertical="center" wrapText="1"/>
    </xf>
    <xf borderId="0" fillId="0" fontId="22" numFmtId="0" xfId="0" applyAlignment="1" applyFont="1">
      <alignment horizontal="center" shrinkToFit="0" vertical="center" wrapText="1"/>
    </xf>
    <xf borderId="0" fillId="0" fontId="22" numFmtId="0" xfId="0" applyAlignment="1" applyFont="1">
      <alignment shrinkToFit="0" vertical="center" wrapText="0"/>
    </xf>
    <xf borderId="0" fillId="0" fontId="2" numFmtId="0" xfId="0" applyAlignment="1" applyFont="1">
      <alignment shrinkToFit="0" vertical="center" wrapText="0"/>
    </xf>
    <xf borderId="0" fillId="0" fontId="22" numFmtId="0" xfId="0" applyAlignment="1" applyFont="1">
      <alignment readingOrder="0" shrinkToFit="0" vertical="center" wrapText="0"/>
    </xf>
    <xf borderId="0" fillId="0" fontId="4" numFmtId="167" xfId="0" applyAlignment="1" applyFont="1" applyNumberFormat="1">
      <alignment readingOrder="0" vertical="center"/>
    </xf>
  </cellXfs>
  <cellStyles count="1">
    <cellStyle xfId="0" name="Normal" builtinId="0"/>
  </cellStyles>
  <dxfs count="22">
    <dxf>
      <font/>
      <fill>
        <patternFill patternType="solid">
          <fgColor rgb="FFFFFFCC"/>
          <bgColor rgb="FFFFFFCC"/>
        </patternFill>
      </fill>
      <border/>
    </dxf>
    <dxf>
      <font/>
      <fill>
        <patternFill patternType="none"/>
      </fill>
      <border/>
    </dxf>
    <dxf>
      <font/>
      <fill>
        <patternFill patternType="solid">
          <fgColor rgb="FF4A86E8"/>
          <bgColor rgb="FF4A86E8"/>
        </patternFill>
      </fill>
      <border/>
    </dxf>
    <dxf>
      <font/>
      <fill>
        <patternFill patternType="solid">
          <fgColor rgb="FFFFFFFF"/>
          <bgColor rgb="FFFFFFFF"/>
        </patternFill>
      </fill>
      <border/>
    </dxf>
    <dxf>
      <font/>
      <fill>
        <patternFill patternType="solid">
          <fgColor rgb="FFD9EAD3"/>
          <bgColor rgb="FFD9EAD3"/>
        </patternFill>
      </fill>
      <border/>
    </dxf>
    <dxf>
      <font/>
      <fill>
        <patternFill patternType="solid">
          <fgColor rgb="FFF3F3F3"/>
          <bgColor rgb="FFF3F3F3"/>
        </patternFill>
      </fill>
      <border/>
    </dxf>
    <dxf>
      <font/>
      <fill>
        <patternFill patternType="solid">
          <fgColor rgb="FFFF7C80"/>
          <bgColor rgb="FFFF7C80"/>
        </patternFill>
      </fill>
      <alignment shrinkToFit="0" wrapText="0"/>
      <border>
        <left/>
        <right/>
        <top/>
        <bottom/>
      </border>
    </dxf>
    <dxf>
      <font/>
      <fill>
        <patternFill patternType="solid">
          <fgColor rgb="FF00B0F0"/>
          <bgColor rgb="FF00B0F0"/>
        </patternFill>
      </fill>
      <alignment shrinkToFit="0" wrapText="0"/>
      <border>
        <left/>
        <right/>
        <top/>
        <bottom/>
      </border>
    </dxf>
    <dxf>
      <font/>
      <fill>
        <patternFill patternType="solid">
          <fgColor rgb="FFFABF8F"/>
          <bgColor rgb="FFFABF8F"/>
        </patternFill>
      </fill>
      <alignment shrinkToFit="0" wrapText="0"/>
      <border>
        <left/>
        <right/>
        <top/>
        <bottom/>
      </border>
    </dxf>
    <dxf>
      <font/>
      <fill>
        <patternFill patternType="solid">
          <fgColor rgb="FFFFFF00"/>
          <bgColor rgb="FFFFFF00"/>
        </patternFill>
      </fill>
      <alignment shrinkToFit="0" wrapText="0"/>
      <border>
        <left/>
        <right/>
        <top/>
        <bottom/>
      </border>
    </dxf>
    <dxf>
      <font/>
      <fill>
        <patternFill patternType="solid">
          <fgColor rgb="FFB2A1C7"/>
          <bgColor rgb="FFB2A1C7"/>
        </patternFill>
      </fill>
      <alignment shrinkToFit="0" wrapText="0"/>
      <border>
        <left/>
        <right/>
        <top/>
        <bottom/>
      </border>
    </dxf>
    <dxf>
      <font/>
      <fill>
        <patternFill patternType="solid">
          <fgColor rgb="FFFF7C80"/>
          <bgColor rgb="FFFF7C80"/>
        </patternFill>
      </fill>
      <border/>
    </dxf>
    <dxf>
      <font/>
      <fill>
        <patternFill patternType="solid">
          <fgColor rgb="FFFFFF00"/>
          <bgColor rgb="FFFFFF00"/>
        </patternFill>
      </fill>
      <border/>
    </dxf>
    <dxf>
      <font/>
      <fill>
        <patternFill patternType="solid">
          <fgColor rgb="FF92D050"/>
          <bgColor rgb="FF92D050"/>
        </patternFill>
      </fill>
      <alignment shrinkToFit="0" wrapText="0"/>
      <border>
        <left/>
        <right/>
        <top/>
        <bottom/>
      </border>
    </dxf>
    <dxf>
      <font/>
      <fill>
        <patternFill patternType="solid">
          <fgColor rgb="FFFFB601"/>
          <bgColor rgb="FFFFB601"/>
        </patternFill>
      </fill>
      <alignment shrinkToFit="0" wrapText="0"/>
      <border>
        <left/>
        <right/>
        <top/>
        <bottom/>
      </border>
    </dxf>
    <dxf>
      <font/>
      <fill>
        <patternFill patternType="solid">
          <fgColor rgb="FF92CDDC"/>
          <bgColor rgb="FF92CDDC"/>
        </patternFill>
      </fill>
      <alignment shrinkToFit="0" wrapText="0"/>
      <border>
        <left/>
        <right/>
        <top/>
        <bottom/>
      </border>
    </dxf>
    <dxf>
      <font/>
      <fill>
        <patternFill patternType="solid">
          <fgColor rgb="FFBFBFBF"/>
          <bgColor rgb="FFBFBFBF"/>
        </patternFill>
      </fill>
      <alignment shrinkToFit="0" wrapText="0"/>
      <border>
        <left/>
        <right/>
        <top/>
        <bottom/>
      </border>
    </dxf>
    <dxf>
      <font/>
      <fill>
        <patternFill patternType="solid">
          <fgColor rgb="FFEA9999"/>
          <bgColor rgb="FFEA9999"/>
        </patternFill>
      </fill>
      <border/>
    </dxf>
    <dxf>
      <font/>
      <fill>
        <patternFill patternType="solid">
          <fgColor rgb="FFF4CCCC"/>
          <bgColor rgb="FFF4CCCC"/>
        </patternFill>
      </fill>
      <border/>
    </dxf>
    <dxf>
      <font/>
      <fill>
        <patternFill patternType="solid">
          <fgColor rgb="FFFF0000"/>
          <bgColor rgb="FFFF0000"/>
        </patternFill>
      </fill>
      <border/>
    </dxf>
    <dxf>
      <font/>
      <fill>
        <patternFill patternType="solid">
          <fgColor rgb="FFF4C7C3"/>
          <bgColor rgb="FFF4C7C3"/>
        </patternFill>
      </fill>
      <border/>
    </dxf>
    <dxf>
      <font/>
      <fill>
        <patternFill patternType="solid">
          <fgColor rgb="FF00FF00"/>
          <bgColor rgb="FF00FF00"/>
        </patternFill>
      </fill>
      <border/>
    </dxf>
  </dxfs>
  <tableStyles count="29">
    <tableStyle count="3" pivot="0" name="INVENTORY-style">
      <tableStyleElement dxfId="2" type="headerRow"/>
      <tableStyleElement dxfId="3" type="firstRowStripe"/>
      <tableStyleElement dxfId="4" type="secondRowStripe"/>
    </tableStyle>
    <tableStyle count="2" pivot="0" name="INVENTORY-style 2">
      <tableStyleElement dxfId="3" type="firstRowStripe"/>
      <tableStyleElement dxfId="5" type="secondRowStripe"/>
    </tableStyle>
    <tableStyle count="2" pivot="0" name="SLSPERSON WASHOUT-style">
      <tableStyleElement dxfId="3" type="firstRowStripe"/>
      <tableStyleElement dxfId="4" type="secondRowStripe"/>
    </tableStyle>
    <tableStyle count="2" pivot="0" name="SLSPERSON WASHOUT-style 2">
      <tableStyleElement dxfId="3" type="firstRowStripe"/>
      <tableStyleElement dxfId="4" type="secondRowStripe"/>
    </tableStyle>
    <tableStyle count="2" pivot="0" name="SLSPERSON WASHOUT-style 3">
      <tableStyleElement dxfId="4" type="firstRowStripe"/>
      <tableStyleElement dxfId="3" type="secondRowStripe"/>
    </tableStyle>
    <tableStyle count="2" pivot="0" name="SLSPERSON WASHOUT-style 4">
      <tableStyleElement dxfId="4" type="firstRowStripe"/>
      <tableStyleElement dxfId="3" type="secondRowStripe"/>
    </tableStyle>
    <tableStyle count="2" pivot="0" name="SLSPERSON WASHOUT-style 5">
      <tableStyleElement dxfId="4" type="firstRowStripe"/>
      <tableStyleElement dxfId="3" type="secondRowStripe"/>
    </tableStyle>
    <tableStyle count="2" pivot="0" name="SLSPERSON WASHOUT-style 6">
      <tableStyleElement dxfId="3" type="firstRowStripe"/>
      <tableStyleElement dxfId="4" type="secondRowStripe"/>
    </tableStyle>
    <tableStyle count="2" pivot="0" name="SLSPERSON WASHOUT-style 7">
      <tableStyleElement dxfId="3" type="firstRowStripe"/>
      <tableStyleElement dxfId="4" type="secondRowStripe"/>
    </tableStyle>
    <tableStyle count="2" pivot="0" name="SLSPERSON WASHOUT-style 8">
      <tableStyleElement dxfId="3" type="firstRowStripe"/>
      <tableStyleElement dxfId="4" type="secondRowStripe"/>
    </tableStyle>
    <tableStyle count="2" pivot="0" name="SLSPERSON WASHOUT-style 9">
      <tableStyleElement dxfId="3" type="firstRowStripe"/>
      <tableStyleElement dxfId="4" type="secondRowStripe"/>
    </tableStyle>
    <tableStyle count="2" pivot="0" name="SLSPERSON WASHOUT-style 10">
      <tableStyleElement dxfId="4" type="firstRowStripe"/>
      <tableStyleElement dxfId="3" type="secondRowStripe"/>
    </tableStyle>
    <tableStyle count="2" pivot="0" name="SLSPERSON WASHOUT-style 11">
      <tableStyleElement dxfId="4" type="firstRowStripe"/>
      <tableStyleElement dxfId="3" type="secondRowStripe"/>
    </tableStyle>
    <tableStyle count="2" pivot="0" name="SLSPERSON WASHOUT-style 12">
      <tableStyleElement dxfId="3" type="firstRowStripe"/>
      <tableStyleElement dxfId="4" type="secondRowStripe"/>
    </tableStyle>
    <tableStyle count="2" pivot="0" name="SLSPERSON WASHOUT-style 13">
      <tableStyleElement dxfId="3" type="firstRowStripe"/>
      <tableStyleElement dxfId="4" type="secondRowStripe"/>
    </tableStyle>
    <tableStyle count="2" pivot="0" name="SLSPERSON WASHOUT-style 14">
      <tableStyleElement dxfId="4" type="firstRowStripe"/>
      <tableStyleElement dxfId="3" type="secondRowStripe"/>
    </tableStyle>
    <tableStyle count="2" pivot="0" name="SLSPERSON WASHOUT-style 15">
      <tableStyleElement dxfId="4" type="firstRowStripe"/>
      <tableStyleElement dxfId="3" type="secondRowStripe"/>
    </tableStyle>
    <tableStyle count="2" pivot="0" name="SLSPERSON WASHOUT-style 16">
      <tableStyleElement dxfId="3" type="firstRowStripe"/>
      <tableStyleElement dxfId="4" type="secondRowStripe"/>
    </tableStyle>
    <tableStyle count="2" pivot="0" name="SLSPERSON WASHOUT-style 17">
      <tableStyleElement dxfId="3" type="firstRowStripe"/>
      <tableStyleElement dxfId="4" type="secondRowStripe"/>
    </tableStyle>
    <tableStyle count="2" pivot="0" name="SLSPERSON WASHOUT-style 18">
      <tableStyleElement dxfId="4" type="firstRowStripe"/>
      <tableStyleElement dxfId="3" type="secondRowStripe"/>
    </tableStyle>
    <tableStyle count="2" pivot="0" name="SLSPERSON WASHOUT-style 19">
      <tableStyleElement dxfId="4" type="firstRowStripe"/>
      <tableStyleElement dxfId="3" type="secondRowStripe"/>
    </tableStyle>
    <tableStyle count="2" pivot="0" name="SLSPERSON WASHOUT-style 20">
      <tableStyleElement dxfId="3" type="firstRowStripe"/>
      <tableStyleElement dxfId="4" type="secondRowStripe"/>
    </tableStyle>
    <tableStyle count="2" pivot="0" name="SLSPERSON WASHOUT-style 21">
      <tableStyleElement dxfId="3" type="firstRowStripe"/>
      <tableStyleElement dxfId="4" type="secondRowStripe"/>
    </tableStyle>
    <tableStyle count="2" pivot="0" name="SLSPERSON WASHOUT-style 22">
      <tableStyleElement dxfId="4" type="firstRowStripe"/>
      <tableStyleElement dxfId="3" type="secondRowStripe"/>
    </tableStyle>
    <tableStyle count="2" pivot="0" name="SLSPERSON WASHOUT-style 23">
      <tableStyleElement dxfId="4" type="firstRowStripe"/>
      <tableStyleElement dxfId="3" type="secondRowStripe"/>
    </tableStyle>
    <tableStyle count="2" pivot="0" name="SLSPERSON WASHOUT-style 24">
      <tableStyleElement dxfId="4" type="firstRowStripe"/>
      <tableStyleElement dxfId="3" type="secondRowStripe"/>
    </tableStyle>
    <tableStyle count="2" pivot="0" name="SLSPERSON WASHOUT-style 25">
      <tableStyleElement dxfId="4" type="firstRowStripe"/>
      <tableStyleElement dxfId="3" type="secondRowStripe"/>
    </tableStyle>
    <tableStyle count="2" pivot="0" name="SLSPERSON WASHOUT-style 26">
      <tableStyleElement dxfId="4" type="firstRowStripe"/>
      <tableStyleElement dxfId="3" type="secondRowStripe"/>
    </tableStyle>
    <tableStyle count="2" pivot="0" name="SLSPERSON WASHOUT-style 27">
      <tableStyleElement dxfId="4" type="firstRowStripe"/>
      <tableStyleElement dxfId="3" type="secondRowStripe"/>
    </tableStyle>
  </tableStyles>
</styleSheet>
</file>

<file path=xl/_rels/workbook.xml.rels><?xml version="1.0" encoding="UTF-8" standalone="yes"?><Relationships xmlns="http://schemas.openxmlformats.org/package/2006/relationships"><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4" Type="http://schemas.openxmlformats.org/officeDocument/2006/relationships/worksheet" Target="worksheets/sheet31.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R948" displayName="Table_1" name="Table_1" id="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INVENTORY-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H13:AH211" displayName="Table_2" name="Table_2" id="2">
  <tableColumns count="1">
    <tableColumn name="Column1" id="1"/>
  </tableColumns>
  <tableStyleInfo name="INVENTORY-style 2" showColumnStripes="0" showFirstColumn="1" showLastColumn="1" showRowStripes="1"/>
</table>
</file>

<file path=xl/tables/table3.xml><?xml version="1.0" encoding="utf-8"?>
<table xmlns="http://schemas.openxmlformats.org/spreadsheetml/2006/main" headerRowCount="0" ref="E11:F13" displayName="Table_3" name="Table_3" id="3">
  <tableColumns count="2">
    <tableColumn name="Column1" id="1"/>
    <tableColumn name="Column2" id="2"/>
  </tableColumns>
  <tableStyleInfo name="SLSPERSON WASHOUT-style" showColumnStripes="0" showFirstColumn="1" showLastColumn="1" showRowStripes="1"/>
</table>
</file>

<file path=xl/tables/table4.xml><?xml version="1.0" encoding="utf-8"?>
<table xmlns="http://schemas.openxmlformats.org/spreadsheetml/2006/main" headerRowCount="0" ref="I11:M13" displayName="Table_4" name="Table_4" id="4">
  <tableColumns count="5">
    <tableColumn name="Column1" id="1"/>
    <tableColumn name="Column2" id="2"/>
    <tableColumn name="Column3" id="3"/>
    <tableColumn name="Column4" id="4"/>
    <tableColumn name="Column5" id="5"/>
  </tableColumns>
  <tableStyleInfo name="SLSPERSON WASHOUT-style 2" showColumnStripes="0" showFirstColumn="1" showLastColumn="1" showRowStripes="1"/>
</table>
</file>

<file path=xl/tables/table5.xml><?xml version="1.0" encoding="utf-8"?>
<table xmlns="http://schemas.openxmlformats.org/spreadsheetml/2006/main" headerRowCount="0" ref="E28:F33" displayName="Table_5" name="Table_5" id="5">
  <tableColumns count="2">
    <tableColumn name="Column1" id="1"/>
    <tableColumn name="Column2" id="2"/>
  </tableColumns>
  <tableStyleInfo name="SLSPERSON WASHOUT-style 3" showColumnStripes="0" showFirstColumn="1" showLastColumn="1" showRowStripes="1"/>
</table>
</file>

<file path=xl/tables/table6.xml><?xml version="1.0" encoding="utf-8"?>
<table xmlns="http://schemas.openxmlformats.org/spreadsheetml/2006/main" headerRowCount="0" ref="I28:L33" displayName="Table_6" name="Table_6" id="6">
  <tableColumns count="4">
    <tableColumn name="Column1" id="1"/>
    <tableColumn name="Column2" id="2"/>
    <tableColumn name="Column3" id="3"/>
    <tableColumn name="Column4" id="4"/>
  </tableColumns>
  <tableStyleInfo name="SLSPERSON WASHOUT-style 4" showColumnStripes="0" showFirstColumn="1" showLastColumn="1" showRowStripes="1"/>
</table>
</file>

<file path=xl/tables/table7.xml><?xml version="1.0" encoding="utf-8"?>
<table xmlns="http://schemas.openxmlformats.org/spreadsheetml/2006/main" headerRowCount="0" ref="O29:P33" displayName="Table_7" name="Table_7" id="7">
  <tableColumns count="2">
    <tableColumn name="Column1" id="1"/>
    <tableColumn name="Column2" id="2"/>
  </tableColumns>
  <tableStyleInfo name="SLSPERSON WASHOUT-style 5" showColumnStripes="0" showFirstColumn="1" showLastColumn="1" showRowStripes="1"/>
</table>
</file>

<file path=xl/tables/table8.xml><?xml version="1.0" encoding="utf-8"?>
<table xmlns="http://schemas.openxmlformats.org/spreadsheetml/2006/main" headerRowCount="0" ref="E45:F48" displayName="Table_8" name="Table_8" id="8">
  <tableColumns count="2">
    <tableColumn name="Column1" id="1"/>
    <tableColumn name="Column2" id="2"/>
  </tableColumns>
  <tableStyleInfo name="SLSPERSON WASHOUT-style 6" showColumnStripes="0" showFirstColumn="1" showLastColumn="1" showRowStripes="1"/>
</table>
</file>

<file path=xl/tables/table9.xml><?xml version="1.0" encoding="utf-8"?>
<table xmlns="http://schemas.openxmlformats.org/spreadsheetml/2006/main" headerRowCount="0" ref="I45:L48" displayName="Table_9" name="Table_9" id="9">
  <tableColumns count="4">
    <tableColumn name="Column1" id="1"/>
    <tableColumn name="Column2" id="2"/>
    <tableColumn name="Column3" id="3"/>
    <tableColumn name="Column4" id="4"/>
  </tableColumns>
  <tableStyleInfo name="SLSPERSON WASHOUT-style 7" showColumnStripes="0" showFirstColumn="1" showLastColumn="1" showRowStripes="1"/>
</table>
</file>

<file path=xl/tables/table10.xml><?xml version="1.0" encoding="utf-8"?>
<table xmlns="http://schemas.openxmlformats.org/spreadsheetml/2006/main" headerRowCount="0" ref="E80:F83" displayName="Table_10" name="Table_10" id="10">
  <tableColumns count="2">
    <tableColumn name="Column1" id="1"/>
    <tableColumn name="Column2" id="2"/>
  </tableColumns>
  <tableStyleInfo name="SLSPERSON WASHOUT-style 8" showColumnStripes="0" showFirstColumn="1" showLastColumn="1" showRowStripes="1"/>
</table>
</file>

<file path=xl/tables/table11.xml><?xml version="1.0" encoding="utf-8"?>
<table xmlns="http://schemas.openxmlformats.org/spreadsheetml/2006/main" headerRowCount="0" ref="I80:M83" displayName="Table_11" name="Table_11" id="11">
  <tableColumns count="5">
    <tableColumn name="Column1" id="1"/>
    <tableColumn name="Column2" id="2"/>
    <tableColumn name="Column3" id="3"/>
    <tableColumn name="Column4" id="4"/>
    <tableColumn name="Column5" id="5"/>
  </tableColumns>
  <tableStyleInfo name="SLSPERSON WASHOUT-style 9" showColumnStripes="0" showFirstColumn="1" showLastColumn="1" showRowStripes="1"/>
</table>
</file>

<file path=xl/tables/table12.xml><?xml version="1.0" encoding="utf-8"?>
<table xmlns="http://schemas.openxmlformats.org/spreadsheetml/2006/main" headerRowCount="0" ref="E122:F128" displayName="Table_12" name="Table_12" id="12">
  <tableColumns count="2">
    <tableColumn name="Column1" id="1"/>
    <tableColumn name="Column2" id="2"/>
  </tableColumns>
  <tableStyleInfo name="SLSPERSON WASHOUT-style 10" showColumnStripes="0" showFirstColumn="1" showLastColumn="1" showRowStripes="1"/>
</table>
</file>

<file path=xl/tables/table13.xml><?xml version="1.0" encoding="utf-8"?>
<table xmlns="http://schemas.openxmlformats.org/spreadsheetml/2006/main" headerRowCount="0" ref="I122:L128" displayName="Table_13" name="Table_13" id="13">
  <tableColumns count="4">
    <tableColumn name="Column1" id="1"/>
    <tableColumn name="Column2" id="2"/>
    <tableColumn name="Column3" id="3"/>
    <tableColumn name="Column4" id="4"/>
  </tableColumns>
  <tableStyleInfo name="SLSPERSON WASHOUT-style 11" showColumnStripes="0" showFirstColumn="1" showLastColumn="1" showRowStripes="1"/>
</table>
</file>

<file path=xl/tables/table14.xml><?xml version="1.0" encoding="utf-8"?>
<table xmlns="http://schemas.openxmlformats.org/spreadsheetml/2006/main" headerRowCount="0" ref="E158:F158" displayName="Table_14" name="Table_14" id="14">
  <tableColumns count="2">
    <tableColumn name="Column1" id="1"/>
    <tableColumn name="Column2" id="2"/>
  </tableColumns>
  <tableStyleInfo name="SLSPERSON WASHOUT-style 12" showColumnStripes="0" showFirstColumn="1" showLastColumn="1" showRowStripes="1"/>
</table>
</file>

<file path=xl/tables/table15.xml><?xml version="1.0" encoding="utf-8"?>
<table xmlns="http://schemas.openxmlformats.org/spreadsheetml/2006/main" headerRowCount="0" ref="I158:L158" displayName="Table_15" name="Table_15" id="15">
  <tableColumns count="4">
    <tableColumn name="Column1" id="1"/>
    <tableColumn name="Column2" id="2"/>
    <tableColumn name="Column3" id="3"/>
    <tableColumn name="Column4" id="4"/>
  </tableColumns>
  <tableStyleInfo name="SLSPERSON WASHOUT-style 13" showColumnStripes="0" showFirstColumn="1" showLastColumn="1" showRowStripes="1"/>
</table>
</file>

<file path=xl/tables/table16.xml><?xml version="1.0" encoding="utf-8"?>
<table xmlns="http://schemas.openxmlformats.org/spreadsheetml/2006/main" headerRowCount="0" ref="E194:F194" displayName="Table_16" name="Table_16" id="16">
  <tableColumns count="2">
    <tableColumn name="Column1" id="1"/>
    <tableColumn name="Column2" id="2"/>
  </tableColumns>
  <tableStyleInfo name="SLSPERSON WASHOUT-style 14" showColumnStripes="0" showFirstColumn="1" showLastColumn="1" showRowStripes="1"/>
</table>
</file>

<file path=xl/tables/table17.xml><?xml version="1.0" encoding="utf-8"?>
<table xmlns="http://schemas.openxmlformats.org/spreadsheetml/2006/main" headerRowCount="0" ref="I194:L194" displayName="Table_17" name="Table_17" id="17">
  <tableColumns count="4">
    <tableColumn name="Column1" id="1"/>
    <tableColumn name="Column2" id="2"/>
    <tableColumn name="Column3" id="3"/>
    <tableColumn name="Column4" id="4"/>
  </tableColumns>
  <tableStyleInfo name="SLSPERSON WASHOUT-style 15" showColumnStripes="0" showFirstColumn="1" showLastColumn="1" showRowStripes="1"/>
</table>
</file>

<file path=xl/tables/table18.xml><?xml version="1.0" encoding="utf-8"?>
<table xmlns="http://schemas.openxmlformats.org/spreadsheetml/2006/main" headerRowCount="0" ref="E230:F230" displayName="Table_18" name="Table_18" id="18">
  <tableColumns count="2">
    <tableColumn name="Column1" id="1"/>
    <tableColumn name="Column2" id="2"/>
  </tableColumns>
  <tableStyleInfo name="SLSPERSON WASHOUT-style 16" showColumnStripes="0" showFirstColumn="1" showLastColumn="1" showRowStripes="1"/>
</table>
</file>

<file path=xl/tables/table19.xml><?xml version="1.0" encoding="utf-8"?>
<table xmlns="http://schemas.openxmlformats.org/spreadsheetml/2006/main" headerRowCount="0" ref="I230:L230" displayName="Table_19" name="Table_19" id="19">
  <tableColumns count="4">
    <tableColumn name="Column1" id="1"/>
    <tableColumn name="Column2" id="2"/>
    <tableColumn name="Column3" id="3"/>
    <tableColumn name="Column4" id="4"/>
  </tableColumns>
  <tableStyleInfo name="SLSPERSON WASHOUT-style 17" showColumnStripes="0" showFirstColumn="1" showLastColumn="1" showRowStripes="1"/>
</table>
</file>

<file path=xl/tables/table20.xml><?xml version="1.0" encoding="utf-8"?>
<table xmlns="http://schemas.openxmlformats.org/spreadsheetml/2006/main" headerRowCount="0" ref="E266:F267" displayName="Table_20" name="Table_20" id="20">
  <tableColumns count="2">
    <tableColumn name="Column1" id="1"/>
    <tableColumn name="Column2" id="2"/>
  </tableColumns>
  <tableStyleInfo name="SLSPERSON WASHOUT-style 18" showColumnStripes="0" showFirstColumn="1" showLastColumn="1" showRowStripes="1"/>
</table>
</file>

<file path=xl/tables/table21.xml><?xml version="1.0" encoding="utf-8"?>
<table xmlns="http://schemas.openxmlformats.org/spreadsheetml/2006/main" headerRowCount="0" ref="I266:L267" displayName="Table_21" name="Table_21" id="21">
  <tableColumns count="4">
    <tableColumn name="Column1" id="1"/>
    <tableColumn name="Column2" id="2"/>
    <tableColumn name="Column3" id="3"/>
    <tableColumn name="Column4" id="4"/>
  </tableColumns>
  <tableStyleInfo name="SLSPERSON WASHOUT-style 19" showColumnStripes="0" showFirstColumn="1" showLastColumn="1" showRowStripes="1"/>
</table>
</file>

<file path=xl/tables/table22.xml><?xml version="1.0" encoding="utf-8"?>
<table xmlns="http://schemas.openxmlformats.org/spreadsheetml/2006/main" headerRowCount="0" ref="E301:F306" displayName="Table_22" name="Table_22" id="22">
  <tableColumns count="2">
    <tableColumn name="Column1" id="1"/>
    <tableColumn name="Column2" id="2"/>
  </tableColumns>
  <tableStyleInfo name="SLSPERSON WASHOUT-style 20" showColumnStripes="0" showFirstColumn="1" showLastColumn="1" showRowStripes="1"/>
</table>
</file>

<file path=xl/tables/table23.xml><?xml version="1.0" encoding="utf-8"?>
<table xmlns="http://schemas.openxmlformats.org/spreadsheetml/2006/main" headerRowCount="0" ref="I301:M306" displayName="Table_23" name="Table_23" id="23">
  <tableColumns count="5">
    <tableColumn name="Column1" id="1"/>
    <tableColumn name="Column2" id="2"/>
    <tableColumn name="Column3" id="3"/>
    <tableColumn name="Column4" id="4"/>
    <tableColumn name="Column5" id="5"/>
  </tableColumns>
  <tableStyleInfo name="SLSPERSON WASHOUT-style 21" showColumnStripes="0" showFirstColumn="1" showLastColumn="1" showRowStripes="1"/>
</table>
</file>

<file path=xl/tables/table24.xml><?xml version="1.0" encoding="utf-8"?>
<table xmlns="http://schemas.openxmlformats.org/spreadsheetml/2006/main" headerRowCount="0" ref="O302:P304" displayName="Table_24" name="Table_24" id="24">
  <tableColumns count="2">
    <tableColumn name="Column1" id="1"/>
    <tableColumn name="Column2" id="2"/>
  </tableColumns>
  <tableStyleInfo name="SLSPERSON WASHOUT-style 22" showColumnStripes="0" showFirstColumn="1" showLastColumn="1" showRowStripes="1"/>
</table>
</file>

<file path=xl/tables/table25.xml><?xml version="1.0" encoding="utf-8"?>
<table xmlns="http://schemas.openxmlformats.org/spreadsheetml/2006/main" headerRowCount="0" ref="E339:F339" displayName="Table_25" name="Table_25" id="25">
  <tableColumns count="2">
    <tableColumn name="Column1" id="1"/>
    <tableColumn name="Column2" id="2"/>
  </tableColumns>
  <tableStyleInfo name="SLSPERSON WASHOUT-style 23" showColumnStripes="0" showFirstColumn="1" showLastColumn="1" showRowStripes="1"/>
</table>
</file>

<file path=xl/tables/table26.xml><?xml version="1.0" encoding="utf-8"?>
<table xmlns="http://schemas.openxmlformats.org/spreadsheetml/2006/main" headerRowCount="0" ref="I339:M339" displayName="Table_26" name="Table_26" id="26">
  <tableColumns count="5">
    <tableColumn name="Column1" id="1"/>
    <tableColumn name="Column2" id="2"/>
    <tableColumn name="Column3" id="3"/>
    <tableColumn name="Column4" id="4"/>
    <tableColumn name="Column5" id="5"/>
  </tableColumns>
  <tableStyleInfo name="SLSPERSON WASHOUT-style 24" showColumnStripes="0" showFirstColumn="1" showLastColumn="1" showRowStripes="1"/>
</table>
</file>

<file path=xl/tables/table27.xml><?xml version="1.0" encoding="utf-8"?>
<table xmlns="http://schemas.openxmlformats.org/spreadsheetml/2006/main" headerRowCount="0" ref="E363:F364" displayName="Table_27" name="Table_27" id="27">
  <tableColumns count="2">
    <tableColumn name="Column1" id="1"/>
    <tableColumn name="Column2" id="2"/>
  </tableColumns>
  <tableStyleInfo name="SLSPERSON WASHOUT-style 25" showColumnStripes="0" showFirstColumn="1" showLastColumn="1" showRowStripes="1"/>
</table>
</file>

<file path=xl/tables/table28.xml><?xml version="1.0" encoding="utf-8"?>
<table xmlns="http://schemas.openxmlformats.org/spreadsheetml/2006/main" headerRowCount="0" ref="I363:M364" displayName="Table_28" name="Table_28" id="28">
  <tableColumns count="5">
    <tableColumn name="Column1" id="1"/>
    <tableColumn name="Column2" id="2"/>
    <tableColumn name="Column3" id="3"/>
    <tableColumn name="Column4" id="4"/>
    <tableColumn name="Column5" id="5"/>
  </tableColumns>
  <tableStyleInfo name="SLSPERSON WASHOUT-style 26" showColumnStripes="0" showFirstColumn="1" showLastColumn="1" showRowStripes="1"/>
</table>
</file>

<file path=xl/tables/table29.xml><?xml version="1.0" encoding="utf-8"?>
<table xmlns="http://schemas.openxmlformats.org/spreadsheetml/2006/main" headerRowCount="0" ref="O363:P364" displayName="Table_29" name="Table_29" id="29">
  <tableColumns count="2">
    <tableColumn name="Column1" id="1"/>
    <tableColumn name="Column2" id="2"/>
  </tableColumns>
  <tableStyleInfo name="SLSPERSON WASHOUT-style 27"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am1leads.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table" Target="../tables/table14.xml"/><Relationship Id="rId42" Type="http://schemas.openxmlformats.org/officeDocument/2006/relationships/table" Target="../tables/table16.xml"/><Relationship Id="rId41" Type="http://schemas.openxmlformats.org/officeDocument/2006/relationships/table" Target="../tables/table15.xml"/><Relationship Id="rId44" Type="http://schemas.openxmlformats.org/officeDocument/2006/relationships/table" Target="../tables/table18.xml"/><Relationship Id="rId43" Type="http://schemas.openxmlformats.org/officeDocument/2006/relationships/table" Target="../tables/table17.xml"/><Relationship Id="rId46" Type="http://schemas.openxmlformats.org/officeDocument/2006/relationships/table" Target="../tables/table20.xml"/><Relationship Id="rId45" Type="http://schemas.openxmlformats.org/officeDocument/2006/relationships/table" Target="../tables/table19.xml"/><Relationship Id="rId1" Type="http://schemas.openxmlformats.org/officeDocument/2006/relationships/drawing" Target="../drawings/drawing5.xml"/><Relationship Id="rId48" Type="http://schemas.openxmlformats.org/officeDocument/2006/relationships/table" Target="../tables/table22.xml"/><Relationship Id="rId47" Type="http://schemas.openxmlformats.org/officeDocument/2006/relationships/table" Target="../tables/table21.xml"/><Relationship Id="rId49" Type="http://schemas.openxmlformats.org/officeDocument/2006/relationships/table" Target="../tables/table23.xml"/><Relationship Id="rId29" Type="http://schemas.openxmlformats.org/officeDocument/2006/relationships/table" Target="../tables/table3.xml"/><Relationship Id="rId51" Type="http://schemas.openxmlformats.org/officeDocument/2006/relationships/table" Target="../tables/table25.xml"/><Relationship Id="rId50" Type="http://schemas.openxmlformats.org/officeDocument/2006/relationships/table" Target="../tables/table24.xml"/><Relationship Id="rId31" Type="http://schemas.openxmlformats.org/officeDocument/2006/relationships/table" Target="../tables/table5.xml"/><Relationship Id="rId53" Type="http://schemas.openxmlformats.org/officeDocument/2006/relationships/table" Target="../tables/table27.xml"/><Relationship Id="rId30" Type="http://schemas.openxmlformats.org/officeDocument/2006/relationships/table" Target="../tables/table4.xml"/><Relationship Id="rId52" Type="http://schemas.openxmlformats.org/officeDocument/2006/relationships/table" Target="../tables/table26.xml"/><Relationship Id="rId33" Type="http://schemas.openxmlformats.org/officeDocument/2006/relationships/table" Target="../tables/table7.xml"/><Relationship Id="rId55" Type="http://schemas.openxmlformats.org/officeDocument/2006/relationships/table" Target="../tables/table29.xml"/><Relationship Id="rId32" Type="http://schemas.openxmlformats.org/officeDocument/2006/relationships/table" Target="../tables/table6.xml"/><Relationship Id="rId54" Type="http://schemas.openxmlformats.org/officeDocument/2006/relationships/table" Target="../tables/table28.xml"/><Relationship Id="rId35" Type="http://schemas.openxmlformats.org/officeDocument/2006/relationships/table" Target="../tables/table9.xml"/><Relationship Id="rId34" Type="http://schemas.openxmlformats.org/officeDocument/2006/relationships/table" Target="../tables/table8.xml"/><Relationship Id="rId37" Type="http://schemas.openxmlformats.org/officeDocument/2006/relationships/table" Target="../tables/table11.xml"/><Relationship Id="rId36" Type="http://schemas.openxmlformats.org/officeDocument/2006/relationships/table" Target="../tables/table10.xml"/><Relationship Id="rId39" Type="http://schemas.openxmlformats.org/officeDocument/2006/relationships/table" Target="../tables/table13.xml"/><Relationship Id="rId38"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8309" Type="http://schemas.openxmlformats.org/officeDocument/2006/relationships/hyperlink" Target="http://www.zipcodestogo.com/Delray%20Beach/FL/33447/" TargetMode="External"/><Relationship Id="rId8308" Type="http://schemas.openxmlformats.org/officeDocument/2006/relationships/hyperlink" Target="http://www.zipcodestogo.com/Palm%20beach/FL/" TargetMode="External"/><Relationship Id="rId8303" Type="http://schemas.openxmlformats.org/officeDocument/2006/relationships/hyperlink" Target="http://www.zipcodestogo.com/Delray%20Beach/FL/33444/" TargetMode="External"/><Relationship Id="rId8302" Type="http://schemas.openxmlformats.org/officeDocument/2006/relationships/hyperlink" Target="http://www.zipcodestogo.com/Broward/FL/" TargetMode="External"/><Relationship Id="rId8301" Type="http://schemas.openxmlformats.org/officeDocument/2006/relationships/hyperlink" Target="http://www.zipcodestogo.com/Deerfield%20Beach/FL/33443/" TargetMode="External"/><Relationship Id="rId8300" Type="http://schemas.openxmlformats.org/officeDocument/2006/relationships/hyperlink" Target="http://www.zipcodestogo.com/Broward/FL/" TargetMode="External"/><Relationship Id="rId8307" Type="http://schemas.openxmlformats.org/officeDocument/2006/relationships/hyperlink" Target="http://www.zipcodestogo.com/Delray%20Beach/FL/33446/" TargetMode="External"/><Relationship Id="rId8306" Type="http://schemas.openxmlformats.org/officeDocument/2006/relationships/hyperlink" Target="http://www.zipcodestogo.com/Palm%20beach/FL/" TargetMode="External"/><Relationship Id="rId8305" Type="http://schemas.openxmlformats.org/officeDocument/2006/relationships/hyperlink" Target="http://www.zipcodestogo.com/Delray%20Beach/FL/33445/" TargetMode="External"/><Relationship Id="rId8304" Type="http://schemas.openxmlformats.org/officeDocument/2006/relationships/hyperlink" Target="http://www.zipcodestogo.com/Palm%20beach/FL/" TargetMode="External"/><Relationship Id="rId2180" Type="http://schemas.openxmlformats.org/officeDocument/2006/relationships/hyperlink" Target="http://www.zipcodestogo.com/New%20york/NY/" TargetMode="External"/><Relationship Id="rId2181" Type="http://schemas.openxmlformats.org/officeDocument/2006/relationships/hyperlink" Target="http://www.zipcodestogo.com/New%20York/NY/10007/" TargetMode="External"/><Relationship Id="rId2182" Type="http://schemas.openxmlformats.org/officeDocument/2006/relationships/hyperlink" Target="http://www.zipcodestogo.com/New%20york/NY/" TargetMode="External"/><Relationship Id="rId2183" Type="http://schemas.openxmlformats.org/officeDocument/2006/relationships/hyperlink" Target="http://www.zipcodestogo.com/New%20York/NY/10008/" TargetMode="External"/><Relationship Id="rId2184" Type="http://schemas.openxmlformats.org/officeDocument/2006/relationships/hyperlink" Target="http://www.zipcodestogo.com/New%20york/NY/" TargetMode="External"/><Relationship Id="rId2185" Type="http://schemas.openxmlformats.org/officeDocument/2006/relationships/hyperlink" Target="http://www.zipcodestogo.com/New%20York/NY/10009/" TargetMode="External"/><Relationship Id="rId2186" Type="http://schemas.openxmlformats.org/officeDocument/2006/relationships/hyperlink" Target="http://www.zipcodestogo.com/New%20york/NY/" TargetMode="External"/><Relationship Id="rId2187" Type="http://schemas.openxmlformats.org/officeDocument/2006/relationships/hyperlink" Target="http://www.zipcodestogo.com/New%20York/NY/10010/" TargetMode="External"/><Relationship Id="rId2188" Type="http://schemas.openxmlformats.org/officeDocument/2006/relationships/hyperlink" Target="http://www.zipcodestogo.com/New%20york/NY/" TargetMode="External"/><Relationship Id="rId2189" Type="http://schemas.openxmlformats.org/officeDocument/2006/relationships/hyperlink" Target="http://www.zipcodestogo.com/New%20York/NY/10011/" TargetMode="External"/><Relationship Id="rId2170" Type="http://schemas.openxmlformats.org/officeDocument/2006/relationships/hyperlink" Target="http://www.zipcodestogo.com/New%20york/NY/" TargetMode="External"/><Relationship Id="rId2171" Type="http://schemas.openxmlformats.org/officeDocument/2006/relationships/hyperlink" Target="http://www.zipcodestogo.com/New%20York/NY/10002/" TargetMode="External"/><Relationship Id="rId2172" Type="http://schemas.openxmlformats.org/officeDocument/2006/relationships/hyperlink" Target="http://www.zipcodestogo.com/New%20york/NY/" TargetMode="External"/><Relationship Id="rId2173" Type="http://schemas.openxmlformats.org/officeDocument/2006/relationships/hyperlink" Target="http://www.zipcodestogo.com/New%20York/NY/10003/" TargetMode="External"/><Relationship Id="rId2174" Type="http://schemas.openxmlformats.org/officeDocument/2006/relationships/hyperlink" Target="http://www.zipcodestogo.com/New%20york/NY/" TargetMode="External"/><Relationship Id="rId2175" Type="http://schemas.openxmlformats.org/officeDocument/2006/relationships/hyperlink" Target="http://www.zipcodestogo.com/New%20York/NY/10004/" TargetMode="External"/><Relationship Id="rId2176" Type="http://schemas.openxmlformats.org/officeDocument/2006/relationships/hyperlink" Target="http://www.zipcodestogo.com/New%20york/NY/" TargetMode="External"/><Relationship Id="rId2177" Type="http://schemas.openxmlformats.org/officeDocument/2006/relationships/hyperlink" Target="http://www.zipcodestogo.com/New%20York/NY/10005/" TargetMode="External"/><Relationship Id="rId2178" Type="http://schemas.openxmlformats.org/officeDocument/2006/relationships/hyperlink" Target="http://www.zipcodestogo.com/New%20york/NY/" TargetMode="External"/><Relationship Id="rId2179" Type="http://schemas.openxmlformats.org/officeDocument/2006/relationships/hyperlink" Target="http://www.zipcodestogo.com/New%20York/NY/10006/" TargetMode="External"/><Relationship Id="rId2190" Type="http://schemas.openxmlformats.org/officeDocument/2006/relationships/hyperlink" Target="http://www.zipcodestogo.com/New%20york/NY/" TargetMode="External"/><Relationship Id="rId2191" Type="http://schemas.openxmlformats.org/officeDocument/2006/relationships/hyperlink" Target="http://www.zipcodestogo.com/New%20York/NY/10012/" TargetMode="External"/><Relationship Id="rId2192" Type="http://schemas.openxmlformats.org/officeDocument/2006/relationships/hyperlink" Target="http://www.zipcodestogo.com/New%20york/NY/" TargetMode="External"/><Relationship Id="rId2193" Type="http://schemas.openxmlformats.org/officeDocument/2006/relationships/hyperlink" Target="http://www.zipcodestogo.com/New%20York/NY/10013/" TargetMode="External"/><Relationship Id="rId2194" Type="http://schemas.openxmlformats.org/officeDocument/2006/relationships/hyperlink" Target="http://www.zipcodestogo.com/New%20york/NY/" TargetMode="External"/><Relationship Id="rId2195" Type="http://schemas.openxmlformats.org/officeDocument/2006/relationships/hyperlink" Target="http://www.zipcodestogo.com/New%20York/NY/10014/" TargetMode="External"/><Relationship Id="rId2196" Type="http://schemas.openxmlformats.org/officeDocument/2006/relationships/hyperlink" Target="http://www.zipcodestogo.com/New%20york/NY/" TargetMode="External"/><Relationship Id="rId2197" Type="http://schemas.openxmlformats.org/officeDocument/2006/relationships/hyperlink" Target="http://www.zipcodestogo.com/New%20York/NY/10015/" TargetMode="External"/><Relationship Id="rId2198" Type="http://schemas.openxmlformats.org/officeDocument/2006/relationships/hyperlink" Target="http://www.zipcodestogo.com/New%20york/NY/" TargetMode="External"/><Relationship Id="rId2199" Type="http://schemas.openxmlformats.org/officeDocument/2006/relationships/hyperlink" Target="http://www.zipcodestogo.com/New%20York/NY/10016/" TargetMode="External"/><Relationship Id="rId7030" Type="http://schemas.openxmlformats.org/officeDocument/2006/relationships/hyperlink" Target="http://www.zipcodestogo.com/Wakulla/FL/" TargetMode="External"/><Relationship Id="rId8361" Type="http://schemas.openxmlformats.org/officeDocument/2006/relationships/hyperlink" Target="http://www.zipcodestogo.com/Delray%20Beach/FL/33483/" TargetMode="External"/><Relationship Id="rId8360" Type="http://schemas.openxmlformats.org/officeDocument/2006/relationships/hyperlink" Target="http://www.zipcodestogo.com/Palm%20beach/FL/" TargetMode="External"/><Relationship Id="rId7034" Type="http://schemas.openxmlformats.org/officeDocument/2006/relationships/hyperlink" Target="http://www.zipcodestogo.com/Taylor/FL/" TargetMode="External"/><Relationship Id="rId8365" Type="http://schemas.openxmlformats.org/officeDocument/2006/relationships/hyperlink" Target="http://www.zipcodestogo.com/Boca%20Raton/FL/33486/" TargetMode="External"/><Relationship Id="rId7033" Type="http://schemas.openxmlformats.org/officeDocument/2006/relationships/hyperlink" Target="http://www.zipcodestogo.com/Shady%20Grove/FL/32357/" TargetMode="External"/><Relationship Id="rId8364" Type="http://schemas.openxmlformats.org/officeDocument/2006/relationships/hyperlink" Target="http://www.zipcodestogo.com/Palm%20beach/FL/" TargetMode="External"/><Relationship Id="rId7032" Type="http://schemas.openxmlformats.org/officeDocument/2006/relationships/hyperlink" Target="http://www.zipcodestogo.com/Taylor/FL/" TargetMode="External"/><Relationship Id="rId8363" Type="http://schemas.openxmlformats.org/officeDocument/2006/relationships/hyperlink" Target="http://www.zipcodestogo.com/Delray%20Beach/FL/33484/" TargetMode="External"/><Relationship Id="rId7031" Type="http://schemas.openxmlformats.org/officeDocument/2006/relationships/hyperlink" Target="http://www.zipcodestogo.com/Salem/FL/32356/" TargetMode="External"/><Relationship Id="rId8362" Type="http://schemas.openxmlformats.org/officeDocument/2006/relationships/hyperlink" Target="http://www.zipcodestogo.com/Palm%20beach/FL/" TargetMode="External"/><Relationship Id="rId7038" Type="http://schemas.openxmlformats.org/officeDocument/2006/relationships/hyperlink" Target="http://www.zipcodestogo.com/Taylor/FL/" TargetMode="External"/><Relationship Id="rId8369" Type="http://schemas.openxmlformats.org/officeDocument/2006/relationships/hyperlink" Target="http://www.zipcodestogo.com/Boca%20Raton/FL/33488/" TargetMode="External"/><Relationship Id="rId7037" Type="http://schemas.openxmlformats.org/officeDocument/2006/relationships/hyperlink" Target="http://www.zipcodestogo.com/Steinhatchee/FL/32359/" TargetMode="External"/><Relationship Id="rId8368" Type="http://schemas.openxmlformats.org/officeDocument/2006/relationships/hyperlink" Target="http://www.zipcodestogo.com/Palm%20beach/FL/" TargetMode="External"/><Relationship Id="rId7036" Type="http://schemas.openxmlformats.org/officeDocument/2006/relationships/hyperlink" Target="http://www.zipcodestogo.com/Wakulla/FL/" TargetMode="External"/><Relationship Id="rId8367" Type="http://schemas.openxmlformats.org/officeDocument/2006/relationships/hyperlink" Target="http://www.zipcodestogo.com/Boca%20Raton/FL/33487/" TargetMode="External"/><Relationship Id="rId7035" Type="http://schemas.openxmlformats.org/officeDocument/2006/relationships/hyperlink" Target="http://www.zipcodestogo.com/Sopchoppy/FL/32358/" TargetMode="External"/><Relationship Id="rId8366" Type="http://schemas.openxmlformats.org/officeDocument/2006/relationships/hyperlink" Target="http://www.zipcodestogo.com/Palm%20beach/FL/" TargetMode="External"/><Relationship Id="rId7039" Type="http://schemas.openxmlformats.org/officeDocument/2006/relationships/hyperlink" Target="http://www.zipcodestogo.com/Telogia/FL/32360/" TargetMode="External"/><Relationship Id="rId8350" Type="http://schemas.openxmlformats.org/officeDocument/2006/relationships/hyperlink" Target="http://www.zipcodestogo.com/Palm%20beach/FL/" TargetMode="External"/><Relationship Id="rId7023" Type="http://schemas.openxmlformats.org/officeDocument/2006/relationships/hyperlink" Target="http://www.zipcodestogo.com/Quincy/FL/32351/" TargetMode="External"/><Relationship Id="rId8354" Type="http://schemas.openxmlformats.org/officeDocument/2006/relationships/hyperlink" Target="http://www.zipcodestogo.com/Palm%20beach/FL/" TargetMode="External"/><Relationship Id="rId7022" Type="http://schemas.openxmlformats.org/officeDocument/2006/relationships/hyperlink" Target="http://www.zipcodestogo.com/Madison/FL/" TargetMode="External"/><Relationship Id="rId8353" Type="http://schemas.openxmlformats.org/officeDocument/2006/relationships/hyperlink" Target="http://www.zipcodestogo.com/Jupiter/FL/33478/" TargetMode="External"/><Relationship Id="rId7021" Type="http://schemas.openxmlformats.org/officeDocument/2006/relationships/hyperlink" Target="http://www.zipcodestogo.com/Pinetta/FL/32350/" TargetMode="External"/><Relationship Id="rId8352" Type="http://schemas.openxmlformats.org/officeDocument/2006/relationships/hyperlink" Target="http://www.zipcodestogo.com/Palm%20beach/FL/" TargetMode="External"/><Relationship Id="rId7020" Type="http://schemas.openxmlformats.org/officeDocument/2006/relationships/hyperlink" Target="http://www.zipcodestogo.com/Taylor/FL/" TargetMode="External"/><Relationship Id="rId8351" Type="http://schemas.openxmlformats.org/officeDocument/2006/relationships/hyperlink" Target="http://www.zipcodestogo.com/Jupiter/FL/33477/" TargetMode="External"/><Relationship Id="rId7027" Type="http://schemas.openxmlformats.org/officeDocument/2006/relationships/hyperlink" Target="http://www.zipcodestogo.com/Quincy/FL/32353/" TargetMode="External"/><Relationship Id="rId8358" Type="http://schemas.openxmlformats.org/officeDocument/2006/relationships/hyperlink" Target="http://www.zipcodestogo.com/Palm%20beach/FL/" TargetMode="External"/><Relationship Id="rId7026" Type="http://schemas.openxmlformats.org/officeDocument/2006/relationships/hyperlink" Target="http://www.zipcodestogo.com/Gadsden/FL/" TargetMode="External"/><Relationship Id="rId8357" Type="http://schemas.openxmlformats.org/officeDocument/2006/relationships/hyperlink" Target="http://www.zipcodestogo.com/Boca%20Raton/FL/33481/" TargetMode="External"/><Relationship Id="rId7025" Type="http://schemas.openxmlformats.org/officeDocument/2006/relationships/hyperlink" Target="http://www.zipcodestogo.com/Quincy/FL/32352/" TargetMode="External"/><Relationship Id="rId8356" Type="http://schemas.openxmlformats.org/officeDocument/2006/relationships/hyperlink" Target="http://www.zipcodestogo.com/Palm%20beach/FL/" TargetMode="External"/><Relationship Id="rId7024" Type="http://schemas.openxmlformats.org/officeDocument/2006/relationships/hyperlink" Target="http://www.zipcodestogo.com/Gadsden/FL/" TargetMode="External"/><Relationship Id="rId8355" Type="http://schemas.openxmlformats.org/officeDocument/2006/relationships/hyperlink" Target="http://www.zipcodestogo.com/Palm%20Beach/FL/33480/" TargetMode="External"/><Relationship Id="rId7029" Type="http://schemas.openxmlformats.org/officeDocument/2006/relationships/hyperlink" Target="http://www.zipcodestogo.com/Saint%20Marks/FL/32355/" TargetMode="External"/><Relationship Id="rId7028" Type="http://schemas.openxmlformats.org/officeDocument/2006/relationships/hyperlink" Target="http://www.zipcodestogo.com/Gadsden/FL/" TargetMode="External"/><Relationship Id="rId8359" Type="http://schemas.openxmlformats.org/officeDocument/2006/relationships/hyperlink" Target="http://www.zipcodestogo.com/Delray%20Beach/FL/33482/" TargetMode="External"/><Relationship Id="rId8390" Type="http://schemas.openxmlformats.org/officeDocument/2006/relationships/hyperlink" Target="http://www.zipcodestogo.com/Hillsborough/FL/" TargetMode="External"/><Relationship Id="rId7052" Type="http://schemas.openxmlformats.org/officeDocument/2006/relationships/hyperlink" Target="http://www.zipcodestogo.com/Bay/FL/" TargetMode="External"/><Relationship Id="rId8383" Type="http://schemas.openxmlformats.org/officeDocument/2006/relationships/hyperlink" Target="http://www.zipcodestogo.com/Brandon/FL/33508/" TargetMode="External"/><Relationship Id="rId7051" Type="http://schemas.openxmlformats.org/officeDocument/2006/relationships/hyperlink" Target="http://www.zipcodestogo.com/Panama%20City/FL/32402/" TargetMode="External"/><Relationship Id="rId8382" Type="http://schemas.openxmlformats.org/officeDocument/2006/relationships/hyperlink" Target="http://www.zipcodestogo.com/Hillsborough/FL/" TargetMode="External"/><Relationship Id="rId7050" Type="http://schemas.openxmlformats.org/officeDocument/2006/relationships/hyperlink" Target="http://www.zipcodestogo.com/Bay/FL/" TargetMode="External"/><Relationship Id="rId8381" Type="http://schemas.openxmlformats.org/officeDocument/2006/relationships/hyperlink" Target="http://www.zipcodestogo.com/Balm/FL/33503/" TargetMode="External"/><Relationship Id="rId8380" Type="http://schemas.openxmlformats.org/officeDocument/2006/relationships/hyperlink" Target="http://www.zipcodestogo.com/Palm%20beach/FL/" TargetMode="External"/><Relationship Id="rId7056" Type="http://schemas.openxmlformats.org/officeDocument/2006/relationships/hyperlink" Target="http://www.zipcodestogo.com/Bay/FL/" TargetMode="External"/><Relationship Id="rId8387" Type="http://schemas.openxmlformats.org/officeDocument/2006/relationships/hyperlink" Target="http://www.zipcodestogo.com/Brandon/FL/33510/" TargetMode="External"/><Relationship Id="rId7055" Type="http://schemas.openxmlformats.org/officeDocument/2006/relationships/hyperlink" Target="http://www.zipcodestogo.com/Panama%20City/FL/32404/" TargetMode="External"/><Relationship Id="rId8386" Type="http://schemas.openxmlformats.org/officeDocument/2006/relationships/hyperlink" Target="http://www.zipcodestogo.com/Hillsborough/FL/" TargetMode="External"/><Relationship Id="rId7054" Type="http://schemas.openxmlformats.org/officeDocument/2006/relationships/hyperlink" Target="http://www.zipcodestogo.com/Bay/FL/" TargetMode="External"/><Relationship Id="rId8385" Type="http://schemas.openxmlformats.org/officeDocument/2006/relationships/hyperlink" Target="http://www.zipcodestogo.com/Brandon/FL/33509/" TargetMode="External"/><Relationship Id="rId7053" Type="http://schemas.openxmlformats.org/officeDocument/2006/relationships/hyperlink" Target="http://www.zipcodestogo.com/Panama%20City/FL/32403/" TargetMode="External"/><Relationship Id="rId8384" Type="http://schemas.openxmlformats.org/officeDocument/2006/relationships/hyperlink" Target="http://www.zipcodestogo.com/Hillsborough/FL/" TargetMode="External"/><Relationship Id="rId7059" Type="http://schemas.openxmlformats.org/officeDocument/2006/relationships/hyperlink" Target="http://www.zipcodestogo.com/Panama%20City/FL/32406/" TargetMode="External"/><Relationship Id="rId7058" Type="http://schemas.openxmlformats.org/officeDocument/2006/relationships/hyperlink" Target="http://www.zipcodestogo.com/Bay/FL/" TargetMode="External"/><Relationship Id="rId8389" Type="http://schemas.openxmlformats.org/officeDocument/2006/relationships/hyperlink" Target="http://www.zipcodestogo.com/Brandon/FL/33511/" TargetMode="External"/><Relationship Id="rId7057" Type="http://schemas.openxmlformats.org/officeDocument/2006/relationships/hyperlink" Target="http://www.zipcodestogo.com/Panama%20City/FL/32405/" TargetMode="External"/><Relationship Id="rId8388" Type="http://schemas.openxmlformats.org/officeDocument/2006/relationships/hyperlink" Target="http://www.zipcodestogo.com/Hillsborough/FL/" TargetMode="External"/><Relationship Id="rId7041" Type="http://schemas.openxmlformats.org/officeDocument/2006/relationships/hyperlink" Target="http://www.zipcodestogo.com/Wacissa/FL/32361/" TargetMode="External"/><Relationship Id="rId8372" Type="http://schemas.openxmlformats.org/officeDocument/2006/relationships/hyperlink" Target="http://www.zipcodestogo.com/Palm%20beach/FL/" TargetMode="External"/><Relationship Id="rId7040" Type="http://schemas.openxmlformats.org/officeDocument/2006/relationships/hyperlink" Target="http://www.zipcodestogo.com/Liberty/FL/" TargetMode="External"/><Relationship Id="rId8371" Type="http://schemas.openxmlformats.org/officeDocument/2006/relationships/hyperlink" Target="http://www.zipcodestogo.com/South%20Bay/FL/33493/" TargetMode="External"/><Relationship Id="rId8370" Type="http://schemas.openxmlformats.org/officeDocument/2006/relationships/hyperlink" Target="http://www.zipcodestogo.com/Palm%20beach/FL/" TargetMode="External"/><Relationship Id="rId7045" Type="http://schemas.openxmlformats.org/officeDocument/2006/relationships/hyperlink" Target="http://www.zipcodestogo.com/Tallahassee/FL/32395/" TargetMode="External"/><Relationship Id="rId8376" Type="http://schemas.openxmlformats.org/officeDocument/2006/relationships/hyperlink" Target="http://www.zipcodestogo.com/Palm%20beach/FL/" TargetMode="External"/><Relationship Id="rId7044" Type="http://schemas.openxmlformats.org/officeDocument/2006/relationships/hyperlink" Target="http://www.zipcodestogo.com/Leon/FL/" TargetMode="External"/><Relationship Id="rId8375" Type="http://schemas.openxmlformats.org/officeDocument/2006/relationships/hyperlink" Target="http://www.zipcodestogo.com/Boca%20Raton/FL/33497/" TargetMode="External"/><Relationship Id="rId7043" Type="http://schemas.openxmlformats.org/officeDocument/2006/relationships/hyperlink" Target="http://www.zipcodestogo.com/Woodville/FL/32362/" TargetMode="External"/><Relationship Id="rId8374" Type="http://schemas.openxmlformats.org/officeDocument/2006/relationships/hyperlink" Target="http://www.zipcodestogo.com/Palm%20beach/FL/" TargetMode="External"/><Relationship Id="rId7042" Type="http://schemas.openxmlformats.org/officeDocument/2006/relationships/hyperlink" Target="http://www.zipcodestogo.com/Jefferson/FL/" TargetMode="External"/><Relationship Id="rId8373" Type="http://schemas.openxmlformats.org/officeDocument/2006/relationships/hyperlink" Target="http://www.zipcodestogo.com/Boca%20Raton/FL/33496/" TargetMode="External"/><Relationship Id="rId7049" Type="http://schemas.openxmlformats.org/officeDocument/2006/relationships/hyperlink" Target="http://www.zipcodestogo.com/Panama%20City/FL/32401/" TargetMode="External"/><Relationship Id="rId7048" Type="http://schemas.openxmlformats.org/officeDocument/2006/relationships/hyperlink" Target="http://www.zipcodestogo.com/Leon/FL/" TargetMode="External"/><Relationship Id="rId8379" Type="http://schemas.openxmlformats.org/officeDocument/2006/relationships/hyperlink" Target="http://www.zipcodestogo.com/Boca%20Raton/FL/33499/" TargetMode="External"/><Relationship Id="rId7047" Type="http://schemas.openxmlformats.org/officeDocument/2006/relationships/hyperlink" Target="http://www.zipcodestogo.com/Tallahassee/FL/32399/" TargetMode="External"/><Relationship Id="rId8378" Type="http://schemas.openxmlformats.org/officeDocument/2006/relationships/hyperlink" Target="http://www.zipcodestogo.com/Palm%20beach/FL/" TargetMode="External"/><Relationship Id="rId7046" Type="http://schemas.openxmlformats.org/officeDocument/2006/relationships/hyperlink" Target="http://www.zipcodestogo.com/Leon/FL/" TargetMode="External"/><Relationship Id="rId8377" Type="http://schemas.openxmlformats.org/officeDocument/2006/relationships/hyperlink" Target="http://www.zipcodestogo.com/Boca%20Raton/FL/33498/" TargetMode="External"/><Relationship Id="rId8321" Type="http://schemas.openxmlformats.org/officeDocument/2006/relationships/hyperlink" Target="http://www.zipcodestogo.com/Lake%20Worth/FL/33460/" TargetMode="External"/><Relationship Id="rId8320" Type="http://schemas.openxmlformats.org/officeDocument/2006/relationships/hyperlink" Target="http://www.zipcodestogo.com/Palm%20beach/FL/" TargetMode="External"/><Relationship Id="rId8325" Type="http://schemas.openxmlformats.org/officeDocument/2006/relationships/hyperlink" Target="http://www.zipcodestogo.com/Lake%20Worth/FL/33462/" TargetMode="External"/><Relationship Id="rId8324" Type="http://schemas.openxmlformats.org/officeDocument/2006/relationships/hyperlink" Target="http://www.zipcodestogo.com/Palm%20beach/FL/" TargetMode="External"/><Relationship Id="rId8323" Type="http://schemas.openxmlformats.org/officeDocument/2006/relationships/hyperlink" Target="http://www.zipcodestogo.com/Lake%20Worth/FL/33461/" TargetMode="External"/><Relationship Id="rId8322" Type="http://schemas.openxmlformats.org/officeDocument/2006/relationships/hyperlink" Target="http://www.zipcodestogo.com/Palm%20beach/FL/" TargetMode="External"/><Relationship Id="rId8329" Type="http://schemas.openxmlformats.org/officeDocument/2006/relationships/hyperlink" Target="http://www.zipcodestogo.com/Boca%20Raton/FL/33464/" TargetMode="External"/><Relationship Id="rId8328" Type="http://schemas.openxmlformats.org/officeDocument/2006/relationships/hyperlink" Target="http://www.zipcodestogo.com/Palm%20beach/FL/" TargetMode="External"/><Relationship Id="rId8327" Type="http://schemas.openxmlformats.org/officeDocument/2006/relationships/hyperlink" Target="http://www.zipcodestogo.com/Lake%20Worth/FL/33463/" TargetMode="External"/><Relationship Id="rId8326" Type="http://schemas.openxmlformats.org/officeDocument/2006/relationships/hyperlink" Target="http://www.zipcodestogo.com/Palm%20beach/FL/" TargetMode="External"/><Relationship Id="rId8319" Type="http://schemas.openxmlformats.org/officeDocument/2006/relationships/hyperlink" Target="http://www.zipcodestogo.com/Lake%20Harbor/FL/33459/" TargetMode="External"/><Relationship Id="rId8310" Type="http://schemas.openxmlformats.org/officeDocument/2006/relationships/hyperlink" Target="http://www.zipcodestogo.com/Palm%20beach/FL/" TargetMode="External"/><Relationship Id="rId8314" Type="http://schemas.openxmlformats.org/officeDocument/2006/relationships/hyperlink" Target="http://www.zipcodestogo.com/Palm%20beach/FL/" TargetMode="External"/><Relationship Id="rId8313" Type="http://schemas.openxmlformats.org/officeDocument/2006/relationships/hyperlink" Target="http://www.zipcodestogo.com/Lake%20Worth/FL/33454/" TargetMode="External"/><Relationship Id="rId8312" Type="http://schemas.openxmlformats.org/officeDocument/2006/relationships/hyperlink" Target="http://www.zipcodestogo.com/Palm%20beach/FL/" TargetMode="External"/><Relationship Id="rId8311" Type="http://schemas.openxmlformats.org/officeDocument/2006/relationships/hyperlink" Target="http://www.zipcodestogo.com/Delray%20Beach/FL/33448/" TargetMode="External"/><Relationship Id="rId8318" Type="http://schemas.openxmlformats.org/officeDocument/2006/relationships/hyperlink" Target="http://www.zipcodestogo.com/Palm%20beach/FL/" TargetMode="External"/><Relationship Id="rId8317" Type="http://schemas.openxmlformats.org/officeDocument/2006/relationships/hyperlink" Target="http://www.zipcodestogo.com/Jupiter/FL/33458/" TargetMode="External"/><Relationship Id="rId8316" Type="http://schemas.openxmlformats.org/officeDocument/2006/relationships/hyperlink" Target="http://www.zipcodestogo.com/Martin/FL/" TargetMode="External"/><Relationship Id="rId8315" Type="http://schemas.openxmlformats.org/officeDocument/2006/relationships/hyperlink" Target="http://www.zipcodestogo.com/Hobe%20Sound/FL/33455/" TargetMode="External"/><Relationship Id="rId7012" Type="http://schemas.openxmlformats.org/officeDocument/2006/relationships/hyperlink" Target="http://www.zipcodestogo.com/Jefferson/FL/" TargetMode="External"/><Relationship Id="rId8343" Type="http://schemas.openxmlformats.org/officeDocument/2006/relationships/hyperlink" Target="http://www.zipcodestogo.com/Moore%20Haven/FL/33471/" TargetMode="External"/><Relationship Id="rId7011" Type="http://schemas.openxmlformats.org/officeDocument/2006/relationships/hyperlink" Target="http://www.zipcodestogo.com/Monticello/FL/32344/" TargetMode="External"/><Relationship Id="rId8342" Type="http://schemas.openxmlformats.org/officeDocument/2006/relationships/hyperlink" Target="http://www.zipcodestogo.com/Palm%20beach/FL/" TargetMode="External"/><Relationship Id="rId7010" Type="http://schemas.openxmlformats.org/officeDocument/2006/relationships/hyperlink" Target="http://www.zipcodestogo.com/Gadsden/FL/" TargetMode="External"/><Relationship Id="rId8341" Type="http://schemas.openxmlformats.org/officeDocument/2006/relationships/hyperlink" Target="http://www.zipcodestogo.com/Loxahatchee/FL/33470/" TargetMode="External"/><Relationship Id="rId8340" Type="http://schemas.openxmlformats.org/officeDocument/2006/relationships/hyperlink" Target="http://www.zipcodestogo.com/Palm%20beach/FL/" TargetMode="External"/><Relationship Id="rId7016" Type="http://schemas.openxmlformats.org/officeDocument/2006/relationships/hyperlink" Target="http://www.zipcodestogo.com/Wakulla/FL/" TargetMode="External"/><Relationship Id="rId8347" Type="http://schemas.openxmlformats.org/officeDocument/2006/relationships/hyperlink" Target="http://www.zipcodestogo.com/Hobe%20Sound/FL/33475/" TargetMode="External"/><Relationship Id="rId7015" Type="http://schemas.openxmlformats.org/officeDocument/2006/relationships/hyperlink" Target="http://www.zipcodestogo.com/Panacea/FL/32346/" TargetMode="External"/><Relationship Id="rId8346" Type="http://schemas.openxmlformats.org/officeDocument/2006/relationships/hyperlink" Target="http://www.zipcodestogo.com/Palm%20beach/FL/" TargetMode="External"/><Relationship Id="rId7014" Type="http://schemas.openxmlformats.org/officeDocument/2006/relationships/hyperlink" Target="http://www.zipcodestogo.com/Jefferson/FL/" TargetMode="External"/><Relationship Id="rId8345" Type="http://schemas.openxmlformats.org/officeDocument/2006/relationships/hyperlink" Target="http://www.zipcodestogo.com/Boynton%20Beach/FL/33474/" TargetMode="External"/><Relationship Id="rId7013" Type="http://schemas.openxmlformats.org/officeDocument/2006/relationships/hyperlink" Target="http://www.zipcodestogo.com/Monticello/FL/32345/" TargetMode="External"/><Relationship Id="rId8344" Type="http://schemas.openxmlformats.org/officeDocument/2006/relationships/hyperlink" Target="http://www.zipcodestogo.com/Glades/FL/" TargetMode="External"/><Relationship Id="rId7019" Type="http://schemas.openxmlformats.org/officeDocument/2006/relationships/hyperlink" Target="http://www.zipcodestogo.com/Perry/FL/32348/" TargetMode="External"/><Relationship Id="rId7018" Type="http://schemas.openxmlformats.org/officeDocument/2006/relationships/hyperlink" Target="http://www.zipcodestogo.com/Taylor/FL/" TargetMode="External"/><Relationship Id="rId8349" Type="http://schemas.openxmlformats.org/officeDocument/2006/relationships/hyperlink" Target="http://www.zipcodestogo.com/Pahokee/FL/33476/" TargetMode="External"/><Relationship Id="rId7017" Type="http://schemas.openxmlformats.org/officeDocument/2006/relationships/hyperlink" Target="http://www.zipcodestogo.com/Perry/FL/32347/" TargetMode="External"/><Relationship Id="rId8348" Type="http://schemas.openxmlformats.org/officeDocument/2006/relationships/hyperlink" Target="http://www.zipcodestogo.com/Martin/FL/" TargetMode="External"/><Relationship Id="rId7001" Type="http://schemas.openxmlformats.org/officeDocument/2006/relationships/hyperlink" Target="http://www.zipcodestogo.com/Lamont/FL/32336/" TargetMode="External"/><Relationship Id="rId8332" Type="http://schemas.openxmlformats.org/officeDocument/2006/relationships/hyperlink" Target="http://www.zipcodestogo.com/Palm%20beach/FL/" TargetMode="External"/><Relationship Id="rId7000" Type="http://schemas.openxmlformats.org/officeDocument/2006/relationships/hyperlink" Target="http://www.zipcodestogo.com/Liberty/FL/" TargetMode="External"/><Relationship Id="rId8331" Type="http://schemas.openxmlformats.org/officeDocument/2006/relationships/hyperlink" Target="http://www.zipcodestogo.com/Lake%20Worth/FL/33465/" TargetMode="External"/><Relationship Id="rId8330" Type="http://schemas.openxmlformats.org/officeDocument/2006/relationships/hyperlink" Target="http://www.zipcodestogo.com/Palm%20beach/FL/" TargetMode="External"/><Relationship Id="rId7005" Type="http://schemas.openxmlformats.org/officeDocument/2006/relationships/hyperlink" Target="http://www.zipcodestogo.com/Madison/FL/32340/" TargetMode="External"/><Relationship Id="rId8336" Type="http://schemas.openxmlformats.org/officeDocument/2006/relationships/hyperlink" Target="http://www.zipcodestogo.com/Palm%20beach/FL/" TargetMode="External"/><Relationship Id="rId7004" Type="http://schemas.openxmlformats.org/officeDocument/2006/relationships/hyperlink" Target="http://www.zipcodestogo.com/Jefferson/FL/" TargetMode="External"/><Relationship Id="rId8335" Type="http://schemas.openxmlformats.org/officeDocument/2006/relationships/hyperlink" Target="http://www.zipcodestogo.com/Lake%20Worth/FL/33467/" TargetMode="External"/><Relationship Id="rId7003" Type="http://schemas.openxmlformats.org/officeDocument/2006/relationships/hyperlink" Target="http://www.zipcodestogo.com/Lloyd/FL/32337/" TargetMode="External"/><Relationship Id="rId8334" Type="http://schemas.openxmlformats.org/officeDocument/2006/relationships/hyperlink" Target="http://www.zipcodestogo.com/Palm%20beach/FL/" TargetMode="External"/><Relationship Id="rId7002" Type="http://schemas.openxmlformats.org/officeDocument/2006/relationships/hyperlink" Target="http://www.zipcodestogo.com/Jefferson/FL/" TargetMode="External"/><Relationship Id="rId8333" Type="http://schemas.openxmlformats.org/officeDocument/2006/relationships/hyperlink" Target="http://www.zipcodestogo.com/Lake%20Worth/FL/33466/" TargetMode="External"/><Relationship Id="rId7009" Type="http://schemas.openxmlformats.org/officeDocument/2006/relationships/hyperlink" Target="http://www.zipcodestogo.com/Midway/FL/32343/" TargetMode="External"/><Relationship Id="rId7008" Type="http://schemas.openxmlformats.org/officeDocument/2006/relationships/hyperlink" Target="http://www.zipcodestogo.com/Madison/FL/" TargetMode="External"/><Relationship Id="rId8339" Type="http://schemas.openxmlformats.org/officeDocument/2006/relationships/hyperlink" Target="http://www.zipcodestogo.com/Jupiter/FL/33469/" TargetMode="External"/><Relationship Id="rId7007" Type="http://schemas.openxmlformats.org/officeDocument/2006/relationships/hyperlink" Target="http://www.zipcodestogo.com/Madison/FL/32341/" TargetMode="External"/><Relationship Id="rId8338" Type="http://schemas.openxmlformats.org/officeDocument/2006/relationships/hyperlink" Target="http://www.zipcodestogo.com/Palm%20beach/FL/" TargetMode="External"/><Relationship Id="rId7006" Type="http://schemas.openxmlformats.org/officeDocument/2006/relationships/hyperlink" Target="http://www.zipcodestogo.com/Madison/FL/" TargetMode="External"/><Relationship Id="rId8337" Type="http://schemas.openxmlformats.org/officeDocument/2006/relationships/hyperlink" Target="http://www.zipcodestogo.com/Jupiter/FL/33468/" TargetMode="External"/><Relationship Id="rId3513" Type="http://schemas.openxmlformats.org/officeDocument/2006/relationships/hyperlink" Target="http://www.zipcodestogo.com/East%20Hampton/NY/11937/" TargetMode="External"/><Relationship Id="rId4844" Type="http://schemas.openxmlformats.org/officeDocument/2006/relationships/hyperlink" Target="http://www.zipcodestogo.com/Onondaga/NY/" TargetMode="External"/><Relationship Id="rId3512" Type="http://schemas.openxmlformats.org/officeDocument/2006/relationships/hyperlink" Target="http://www.zipcodestogo.com/Suffolk/NY/" TargetMode="External"/><Relationship Id="rId4843" Type="http://schemas.openxmlformats.org/officeDocument/2006/relationships/hyperlink" Target="http://www.zipcodestogo.com/Manlius/NY/13104/" TargetMode="External"/><Relationship Id="rId3515" Type="http://schemas.openxmlformats.org/officeDocument/2006/relationships/hyperlink" Target="http://www.zipcodestogo.com/East%20Marion/NY/11939/" TargetMode="External"/><Relationship Id="rId4846" Type="http://schemas.openxmlformats.org/officeDocument/2006/relationships/hyperlink" Target="http://www.zipcodestogo.com/Oswego/NY/" TargetMode="External"/><Relationship Id="rId3514" Type="http://schemas.openxmlformats.org/officeDocument/2006/relationships/hyperlink" Target="http://www.zipcodestogo.com/Suffolk/NY/" TargetMode="External"/><Relationship Id="rId4845" Type="http://schemas.openxmlformats.org/officeDocument/2006/relationships/hyperlink" Target="http://www.zipcodestogo.com/Maple%20View/NY/13107/" TargetMode="External"/><Relationship Id="rId3517" Type="http://schemas.openxmlformats.org/officeDocument/2006/relationships/hyperlink" Target="http://www.zipcodestogo.com/East%20Moriches/NY/11940/" TargetMode="External"/><Relationship Id="rId4848" Type="http://schemas.openxmlformats.org/officeDocument/2006/relationships/hyperlink" Target="http://www.zipcodestogo.com/Onondaga/NY/" TargetMode="External"/><Relationship Id="rId3516" Type="http://schemas.openxmlformats.org/officeDocument/2006/relationships/hyperlink" Target="http://www.zipcodestogo.com/Suffolk/NY/" TargetMode="External"/><Relationship Id="rId4847" Type="http://schemas.openxmlformats.org/officeDocument/2006/relationships/hyperlink" Target="http://www.zipcodestogo.com/Marcellus/NY/13108/" TargetMode="External"/><Relationship Id="rId3519" Type="http://schemas.openxmlformats.org/officeDocument/2006/relationships/hyperlink" Target="http://www.zipcodestogo.com/Eastport/NY/11941/" TargetMode="External"/><Relationship Id="rId3518" Type="http://schemas.openxmlformats.org/officeDocument/2006/relationships/hyperlink" Target="http://www.zipcodestogo.com/Suffolk/NY/" TargetMode="External"/><Relationship Id="rId4849" Type="http://schemas.openxmlformats.org/officeDocument/2006/relationships/hyperlink" Target="http://www.zipcodestogo.com/Marietta/NY/13110/" TargetMode="External"/><Relationship Id="rId4840" Type="http://schemas.openxmlformats.org/officeDocument/2006/relationships/hyperlink" Target="http://www.zipcodestogo.com/Tompkins/NY/" TargetMode="External"/><Relationship Id="rId3511" Type="http://schemas.openxmlformats.org/officeDocument/2006/relationships/hyperlink" Target="http://www.zipcodestogo.com/Cutchogue/NY/11935/" TargetMode="External"/><Relationship Id="rId4842" Type="http://schemas.openxmlformats.org/officeDocument/2006/relationships/hyperlink" Target="http://www.zipcodestogo.com/Oswego/NY/" TargetMode="External"/><Relationship Id="rId3510" Type="http://schemas.openxmlformats.org/officeDocument/2006/relationships/hyperlink" Target="http://www.zipcodestogo.com/Suffolk/NY/" TargetMode="External"/><Relationship Id="rId4841" Type="http://schemas.openxmlformats.org/officeDocument/2006/relationships/hyperlink" Target="http://www.zipcodestogo.com/Mallory/NY/13103/" TargetMode="External"/><Relationship Id="rId3502" Type="http://schemas.openxmlformats.org/officeDocument/2006/relationships/hyperlink" Target="http://www.zipcodestogo.com/Suffolk/NY/" TargetMode="External"/><Relationship Id="rId4833" Type="http://schemas.openxmlformats.org/officeDocument/2006/relationships/hyperlink" Target="http://www.zipcodestogo.com/Locke/NY/13092/" TargetMode="External"/><Relationship Id="rId3501" Type="http://schemas.openxmlformats.org/officeDocument/2006/relationships/hyperlink" Target="http://www.zipcodestogo.com/Amagansett/NY/11930/" TargetMode="External"/><Relationship Id="rId4832" Type="http://schemas.openxmlformats.org/officeDocument/2006/relationships/hyperlink" Target="http://www.zipcodestogo.com/Onondaga/NY/" TargetMode="External"/><Relationship Id="rId3504" Type="http://schemas.openxmlformats.org/officeDocument/2006/relationships/hyperlink" Target="http://www.zipcodestogo.com/Suffolk/NY/" TargetMode="External"/><Relationship Id="rId4835" Type="http://schemas.openxmlformats.org/officeDocument/2006/relationships/hyperlink" Target="http://www.zipcodestogo.com/Lycoming/NY/13093/" TargetMode="External"/><Relationship Id="rId3503" Type="http://schemas.openxmlformats.org/officeDocument/2006/relationships/hyperlink" Target="http://www.zipcodestogo.com/Aquebogue/NY/11931/" TargetMode="External"/><Relationship Id="rId4834" Type="http://schemas.openxmlformats.org/officeDocument/2006/relationships/hyperlink" Target="http://www.zipcodestogo.com/Tompkins/NY/" TargetMode="External"/><Relationship Id="rId3506" Type="http://schemas.openxmlformats.org/officeDocument/2006/relationships/hyperlink" Target="http://www.zipcodestogo.com/Suffolk/NY/" TargetMode="External"/><Relationship Id="rId4837" Type="http://schemas.openxmlformats.org/officeDocument/2006/relationships/hyperlink" Target="http://www.zipcodestogo.com/Mc%20Graw/NY/13101/" TargetMode="External"/><Relationship Id="rId3505" Type="http://schemas.openxmlformats.org/officeDocument/2006/relationships/hyperlink" Target="http://www.zipcodestogo.com/Bridgehampton/NY/11932/" TargetMode="External"/><Relationship Id="rId4836" Type="http://schemas.openxmlformats.org/officeDocument/2006/relationships/hyperlink" Target="http://www.zipcodestogo.com/Oswego/NY/" TargetMode="External"/><Relationship Id="rId3508" Type="http://schemas.openxmlformats.org/officeDocument/2006/relationships/hyperlink" Target="http://www.zipcodestogo.com/Suffolk/NY/" TargetMode="External"/><Relationship Id="rId4839" Type="http://schemas.openxmlformats.org/officeDocument/2006/relationships/hyperlink" Target="http://www.zipcodestogo.com/Mc%20Lean/NY/13102/" TargetMode="External"/><Relationship Id="rId3507" Type="http://schemas.openxmlformats.org/officeDocument/2006/relationships/hyperlink" Target="http://www.zipcodestogo.com/Calverton/NY/11933/" TargetMode="External"/><Relationship Id="rId4838" Type="http://schemas.openxmlformats.org/officeDocument/2006/relationships/hyperlink" Target="http://www.zipcodestogo.com/Cortland/NY/" TargetMode="External"/><Relationship Id="rId3509" Type="http://schemas.openxmlformats.org/officeDocument/2006/relationships/hyperlink" Target="http://www.zipcodestogo.com/Center%20Moriches/NY/11934/" TargetMode="External"/><Relationship Id="rId3500" Type="http://schemas.openxmlformats.org/officeDocument/2006/relationships/hyperlink" Target="http://www.zipcodestogo.com/Suffolk/NY/" TargetMode="External"/><Relationship Id="rId4831" Type="http://schemas.openxmlformats.org/officeDocument/2006/relationships/hyperlink" Target="http://www.zipcodestogo.com/Liverpool/NY/13090/" TargetMode="External"/><Relationship Id="rId4830" Type="http://schemas.openxmlformats.org/officeDocument/2006/relationships/hyperlink" Target="http://www.zipcodestogo.com/Onondaga/NY/" TargetMode="External"/><Relationship Id="rId2203" Type="http://schemas.openxmlformats.org/officeDocument/2006/relationships/hyperlink" Target="http://www.zipcodestogo.com/New%20York/NY/10018/" TargetMode="External"/><Relationship Id="rId3535" Type="http://schemas.openxmlformats.org/officeDocument/2006/relationships/hyperlink" Target="http://www.zipcodestogo.com/Mastic%20Beach/NY/11951/" TargetMode="External"/><Relationship Id="rId4866" Type="http://schemas.openxmlformats.org/officeDocument/2006/relationships/hyperlink" Target="http://www.zipcodestogo.com/Cayuga/NY/" TargetMode="External"/><Relationship Id="rId2204" Type="http://schemas.openxmlformats.org/officeDocument/2006/relationships/hyperlink" Target="http://www.zipcodestogo.com/New%20york/NY/" TargetMode="External"/><Relationship Id="rId3534" Type="http://schemas.openxmlformats.org/officeDocument/2006/relationships/hyperlink" Target="http://www.zipcodestogo.com/Suffolk/NY/" TargetMode="External"/><Relationship Id="rId4865" Type="http://schemas.openxmlformats.org/officeDocument/2006/relationships/hyperlink" Target="http://www.zipcodestogo.com/Moravia/NY/13118/" TargetMode="External"/><Relationship Id="rId2205" Type="http://schemas.openxmlformats.org/officeDocument/2006/relationships/hyperlink" Target="http://www.zipcodestogo.com/New%20York/NY/10019/" TargetMode="External"/><Relationship Id="rId3537" Type="http://schemas.openxmlformats.org/officeDocument/2006/relationships/hyperlink" Target="http://www.zipcodestogo.com/Mattituck/NY/11952/" TargetMode="External"/><Relationship Id="rId4868" Type="http://schemas.openxmlformats.org/officeDocument/2006/relationships/hyperlink" Target="http://www.zipcodestogo.com/Onondaga/NY/" TargetMode="External"/><Relationship Id="rId2206" Type="http://schemas.openxmlformats.org/officeDocument/2006/relationships/hyperlink" Target="http://www.zipcodestogo.com/New%20york/NY/" TargetMode="External"/><Relationship Id="rId3536" Type="http://schemas.openxmlformats.org/officeDocument/2006/relationships/hyperlink" Target="http://www.zipcodestogo.com/Suffolk/NY/" TargetMode="External"/><Relationship Id="rId4867" Type="http://schemas.openxmlformats.org/officeDocument/2006/relationships/hyperlink" Target="http://www.zipcodestogo.com/Mottville/NY/13119/" TargetMode="External"/><Relationship Id="rId2207" Type="http://schemas.openxmlformats.org/officeDocument/2006/relationships/hyperlink" Target="http://www.zipcodestogo.com/New%20York/NY/10020/" TargetMode="External"/><Relationship Id="rId3539" Type="http://schemas.openxmlformats.org/officeDocument/2006/relationships/hyperlink" Target="http://www.zipcodestogo.com/Middle%20Island/NY/11953/" TargetMode="External"/><Relationship Id="rId2208" Type="http://schemas.openxmlformats.org/officeDocument/2006/relationships/hyperlink" Target="http://www.zipcodestogo.com/New%20york/NY/" TargetMode="External"/><Relationship Id="rId3538" Type="http://schemas.openxmlformats.org/officeDocument/2006/relationships/hyperlink" Target="http://www.zipcodestogo.com/Suffolk/NY/" TargetMode="External"/><Relationship Id="rId4869" Type="http://schemas.openxmlformats.org/officeDocument/2006/relationships/hyperlink" Target="http://www.zipcodestogo.com/Nedrow/NY/13120/" TargetMode="External"/><Relationship Id="rId2209" Type="http://schemas.openxmlformats.org/officeDocument/2006/relationships/hyperlink" Target="http://www.zipcodestogo.com/New%20York/NY/10021/" TargetMode="External"/><Relationship Id="rId4860" Type="http://schemas.openxmlformats.org/officeDocument/2006/relationships/hyperlink" Target="http://www.zipcodestogo.com/Oswego/NY/" TargetMode="External"/><Relationship Id="rId3531" Type="http://schemas.openxmlformats.org/officeDocument/2006/relationships/hyperlink" Target="http://www.zipcodestogo.com/Manorville/NY/11949/" TargetMode="External"/><Relationship Id="rId4862" Type="http://schemas.openxmlformats.org/officeDocument/2006/relationships/hyperlink" Target="http://www.zipcodestogo.com/Onondaga/NY/" TargetMode="External"/><Relationship Id="rId2200" Type="http://schemas.openxmlformats.org/officeDocument/2006/relationships/hyperlink" Target="http://www.zipcodestogo.com/New%20york/NY/" TargetMode="External"/><Relationship Id="rId3530" Type="http://schemas.openxmlformats.org/officeDocument/2006/relationships/hyperlink" Target="http://www.zipcodestogo.com/Suffolk/NY/" TargetMode="External"/><Relationship Id="rId4861" Type="http://schemas.openxmlformats.org/officeDocument/2006/relationships/hyperlink" Target="http://www.zipcodestogo.com/Minoa/NY/13116/" TargetMode="External"/><Relationship Id="rId2201" Type="http://schemas.openxmlformats.org/officeDocument/2006/relationships/hyperlink" Target="http://www.zipcodestogo.com/New%20York/NY/10017/" TargetMode="External"/><Relationship Id="rId3533" Type="http://schemas.openxmlformats.org/officeDocument/2006/relationships/hyperlink" Target="http://www.zipcodestogo.com/Mastic/NY/11950/" TargetMode="External"/><Relationship Id="rId4864" Type="http://schemas.openxmlformats.org/officeDocument/2006/relationships/hyperlink" Target="http://www.zipcodestogo.com/Cayuga/NY/" TargetMode="External"/><Relationship Id="rId2202" Type="http://schemas.openxmlformats.org/officeDocument/2006/relationships/hyperlink" Target="http://www.zipcodestogo.com/New%20york/NY/" TargetMode="External"/><Relationship Id="rId3532" Type="http://schemas.openxmlformats.org/officeDocument/2006/relationships/hyperlink" Target="http://www.zipcodestogo.com/Suffolk/NY/" TargetMode="External"/><Relationship Id="rId4863" Type="http://schemas.openxmlformats.org/officeDocument/2006/relationships/hyperlink" Target="http://www.zipcodestogo.com/Montezuma/NY/13117/" TargetMode="External"/><Relationship Id="rId3524" Type="http://schemas.openxmlformats.org/officeDocument/2006/relationships/hyperlink" Target="http://www.zipcodestogo.com/Suffolk/NY/" TargetMode="External"/><Relationship Id="rId4855" Type="http://schemas.openxmlformats.org/officeDocument/2006/relationships/hyperlink" Target="http://www.zipcodestogo.com/Meridian/NY/13113/" TargetMode="External"/><Relationship Id="rId3523" Type="http://schemas.openxmlformats.org/officeDocument/2006/relationships/hyperlink" Target="http://www.zipcodestogo.com/Greenport/NY/11944/" TargetMode="External"/><Relationship Id="rId4854" Type="http://schemas.openxmlformats.org/officeDocument/2006/relationships/hyperlink" Target="http://www.zipcodestogo.com/Onondaga/NY/" TargetMode="External"/><Relationship Id="rId3526" Type="http://schemas.openxmlformats.org/officeDocument/2006/relationships/hyperlink" Target="http://www.zipcodestogo.com/Suffolk/NY/" TargetMode="External"/><Relationship Id="rId4857" Type="http://schemas.openxmlformats.org/officeDocument/2006/relationships/hyperlink" Target="http://www.zipcodestogo.com/Mexico/NY/13114/" TargetMode="External"/><Relationship Id="rId3525" Type="http://schemas.openxmlformats.org/officeDocument/2006/relationships/hyperlink" Target="http://www.zipcodestogo.com/Hampton%20Bays/NY/11946/" TargetMode="External"/><Relationship Id="rId4856" Type="http://schemas.openxmlformats.org/officeDocument/2006/relationships/hyperlink" Target="http://www.zipcodestogo.com/Cayuga/NY/" TargetMode="External"/><Relationship Id="rId3528" Type="http://schemas.openxmlformats.org/officeDocument/2006/relationships/hyperlink" Target="http://www.zipcodestogo.com/Suffolk/NY/" TargetMode="External"/><Relationship Id="rId4859" Type="http://schemas.openxmlformats.org/officeDocument/2006/relationships/hyperlink" Target="http://www.zipcodestogo.com/Minetto/NY/13115/" TargetMode="External"/><Relationship Id="rId3527" Type="http://schemas.openxmlformats.org/officeDocument/2006/relationships/hyperlink" Target="http://www.zipcodestogo.com/Jamesport/NY/11947/" TargetMode="External"/><Relationship Id="rId4858" Type="http://schemas.openxmlformats.org/officeDocument/2006/relationships/hyperlink" Target="http://www.zipcodestogo.com/Oswego/NY/" TargetMode="External"/><Relationship Id="rId3529" Type="http://schemas.openxmlformats.org/officeDocument/2006/relationships/hyperlink" Target="http://www.zipcodestogo.com/Laurel/NY/11948/" TargetMode="External"/><Relationship Id="rId3520" Type="http://schemas.openxmlformats.org/officeDocument/2006/relationships/hyperlink" Target="http://www.zipcodestogo.com/Suffolk/NY/" TargetMode="External"/><Relationship Id="rId4851" Type="http://schemas.openxmlformats.org/officeDocument/2006/relationships/hyperlink" Target="http://www.zipcodestogo.com/Martville/NY/13111/" TargetMode="External"/><Relationship Id="rId4850" Type="http://schemas.openxmlformats.org/officeDocument/2006/relationships/hyperlink" Target="http://www.zipcodestogo.com/Onondaga/NY/" TargetMode="External"/><Relationship Id="rId3522" Type="http://schemas.openxmlformats.org/officeDocument/2006/relationships/hyperlink" Target="http://www.zipcodestogo.com/Suffolk/NY/" TargetMode="External"/><Relationship Id="rId4853" Type="http://schemas.openxmlformats.org/officeDocument/2006/relationships/hyperlink" Target="http://www.zipcodestogo.com/Memphis/NY/13112/" TargetMode="External"/><Relationship Id="rId3521" Type="http://schemas.openxmlformats.org/officeDocument/2006/relationships/hyperlink" Target="http://www.zipcodestogo.com/East%20Quogue/NY/11942/" TargetMode="External"/><Relationship Id="rId4852" Type="http://schemas.openxmlformats.org/officeDocument/2006/relationships/hyperlink" Target="http://www.zipcodestogo.com/Cayuga/NY/" TargetMode="External"/><Relationship Id="rId4800" Type="http://schemas.openxmlformats.org/officeDocument/2006/relationships/hyperlink" Target="http://www.zipcodestogo.com/Oswego/NY/" TargetMode="External"/><Relationship Id="rId4802" Type="http://schemas.openxmlformats.org/officeDocument/2006/relationships/hyperlink" Target="http://www.zipcodestogo.com/Cayuga/NY/" TargetMode="External"/><Relationship Id="rId4801" Type="http://schemas.openxmlformats.org/officeDocument/2006/relationships/hyperlink" Target="http://www.zipcodestogo.com/Genoa/NY/13071/" TargetMode="External"/><Relationship Id="rId4804" Type="http://schemas.openxmlformats.org/officeDocument/2006/relationships/hyperlink" Target="http://www.zipcodestogo.com/Madison/NY/" TargetMode="External"/><Relationship Id="rId4803" Type="http://schemas.openxmlformats.org/officeDocument/2006/relationships/hyperlink" Target="http://www.zipcodestogo.com/Georgetown/NY/13072/" TargetMode="External"/><Relationship Id="rId4806" Type="http://schemas.openxmlformats.org/officeDocument/2006/relationships/hyperlink" Target="http://www.zipcodestogo.com/Tompkins/NY/" TargetMode="External"/><Relationship Id="rId4805" Type="http://schemas.openxmlformats.org/officeDocument/2006/relationships/hyperlink" Target="http://www.zipcodestogo.com/Groton/NY/13073/" TargetMode="External"/><Relationship Id="rId4808" Type="http://schemas.openxmlformats.org/officeDocument/2006/relationships/hyperlink" Target="http://www.zipcodestogo.com/Oswego/NY/" TargetMode="External"/><Relationship Id="rId4807" Type="http://schemas.openxmlformats.org/officeDocument/2006/relationships/hyperlink" Target="http://www.zipcodestogo.com/Hannibal/NY/13074/" TargetMode="External"/><Relationship Id="rId4809" Type="http://schemas.openxmlformats.org/officeDocument/2006/relationships/hyperlink" Target="http://www.zipcodestogo.com/Hastings/NY/13076/" TargetMode="External"/><Relationship Id="rId7081" Type="http://schemas.openxmlformats.org/officeDocument/2006/relationships/hyperlink" Target="http://www.zipcodestogo.com/Argyle/FL/32422/" TargetMode="External"/><Relationship Id="rId7080" Type="http://schemas.openxmlformats.org/officeDocument/2006/relationships/hyperlink" Target="http://www.zipcodestogo.com/Calhoun/FL/" TargetMode="External"/><Relationship Id="rId7074" Type="http://schemas.openxmlformats.org/officeDocument/2006/relationships/hyperlink" Target="http://www.zipcodestogo.com/Bay/FL/" TargetMode="External"/><Relationship Id="rId7073" Type="http://schemas.openxmlformats.org/officeDocument/2006/relationships/hyperlink" Target="http://www.zipcodestogo.com/Panama%20City%20Beach/FL/32413/" TargetMode="External"/><Relationship Id="rId7072" Type="http://schemas.openxmlformats.org/officeDocument/2006/relationships/hyperlink" Target="http://www.zipcodestogo.com/Bay/FL/" TargetMode="External"/><Relationship Id="rId7071" Type="http://schemas.openxmlformats.org/officeDocument/2006/relationships/hyperlink" Target="http://www.zipcodestogo.com/Panama%20City/FL/32412/" TargetMode="External"/><Relationship Id="rId7078" Type="http://schemas.openxmlformats.org/officeDocument/2006/relationships/hyperlink" Target="http://www.zipcodestogo.com/Jackson/FL/" TargetMode="External"/><Relationship Id="rId7077" Type="http://schemas.openxmlformats.org/officeDocument/2006/relationships/hyperlink" Target="http://www.zipcodestogo.com/Alford/FL/32420/" TargetMode="External"/><Relationship Id="rId7076" Type="http://schemas.openxmlformats.org/officeDocument/2006/relationships/hyperlink" Target="http://www.zipcodestogo.com/Bay/FL/" TargetMode="External"/><Relationship Id="rId7075" Type="http://schemas.openxmlformats.org/officeDocument/2006/relationships/hyperlink" Target="http://www.zipcodestogo.com/Panama%20City/FL/32417/" TargetMode="External"/><Relationship Id="rId7079" Type="http://schemas.openxmlformats.org/officeDocument/2006/relationships/hyperlink" Target="http://www.zipcodestogo.com/Altha/FL/32421/" TargetMode="External"/><Relationship Id="rId7070" Type="http://schemas.openxmlformats.org/officeDocument/2006/relationships/hyperlink" Target="http://www.zipcodestogo.com/Bay/FL/" TargetMode="External"/><Relationship Id="rId7063" Type="http://schemas.openxmlformats.org/officeDocument/2006/relationships/hyperlink" Target="http://www.zipcodestogo.com/Panama%20City/FL/32408/" TargetMode="External"/><Relationship Id="rId8394" Type="http://schemas.openxmlformats.org/officeDocument/2006/relationships/hyperlink" Target="http://www.zipcodestogo.com/Sumter/FL/" TargetMode="External"/><Relationship Id="rId7062" Type="http://schemas.openxmlformats.org/officeDocument/2006/relationships/hyperlink" Target="http://www.zipcodestogo.com/Bay/FL/" TargetMode="External"/><Relationship Id="rId8393" Type="http://schemas.openxmlformats.org/officeDocument/2006/relationships/hyperlink" Target="http://www.zipcodestogo.com/Center%20Hill/FL/33514/" TargetMode="External"/><Relationship Id="rId7061" Type="http://schemas.openxmlformats.org/officeDocument/2006/relationships/hyperlink" Target="http://www.zipcodestogo.com/Panama%20City%20Beach/FL/32407/" TargetMode="External"/><Relationship Id="rId8392" Type="http://schemas.openxmlformats.org/officeDocument/2006/relationships/hyperlink" Target="http://www.zipcodestogo.com/Sumter/FL/" TargetMode="External"/><Relationship Id="rId7060" Type="http://schemas.openxmlformats.org/officeDocument/2006/relationships/hyperlink" Target="http://www.zipcodestogo.com/Bay/FL/" TargetMode="External"/><Relationship Id="rId8391" Type="http://schemas.openxmlformats.org/officeDocument/2006/relationships/hyperlink" Target="http://www.zipcodestogo.com/Bushnell/FL/33513/" TargetMode="External"/><Relationship Id="rId7067" Type="http://schemas.openxmlformats.org/officeDocument/2006/relationships/hyperlink" Target="http://www.zipcodestogo.com/Mexico%20Beach/FL/32410/" TargetMode="External"/><Relationship Id="rId8398" Type="http://schemas.openxmlformats.org/officeDocument/2006/relationships/hyperlink" Target="http://www.zipcodestogo.com/Pasco/FL/" TargetMode="External"/><Relationship Id="rId7066" Type="http://schemas.openxmlformats.org/officeDocument/2006/relationships/hyperlink" Target="http://www.zipcodestogo.com/Bay/FL/" TargetMode="External"/><Relationship Id="rId8397" Type="http://schemas.openxmlformats.org/officeDocument/2006/relationships/hyperlink" Target="http://www.zipcodestogo.com/Dade%20City/FL/33523/" TargetMode="External"/><Relationship Id="rId7065" Type="http://schemas.openxmlformats.org/officeDocument/2006/relationships/hyperlink" Target="http://www.zipcodestogo.com/Panama%20City/FL/32409/" TargetMode="External"/><Relationship Id="rId8396" Type="http://schemas.openxmlformats.org/officeDocument/2006/relationships/hyperlink" Target="http://www.zipcodestogo.com/Sumter/FL/" TargetMode="External"/><Relationship Id="rId7064" Type="http://schemas.openxmlformats.org/officeDocument/2006/relationships/hyperlink" Target="http://www.zipcodestogo.com/Bay/FL/" TargetMode="External"/><Relationship Id="rId8395" Type="http://schemas.openxmlformats.org/officeDocument/2006/relationships/hyperlink" Target="http://www.zipcodestogo.com/Coleman/FL/33521/" TargetMode="External"/><Relationship Id="rId7069" Type="http://schemas.openxmlformats.org/officeDocument/2006/relationships/hyperlink" Target="http://www.zipcodestogo.com/Panama%20City/FL/32411/" TargetMode="External"/><Relationship Id="rId7068" Type="http://schemas.openxmlformats.org/officeDocument/2006/relationships/hyperlink" Target="http://www.zipcodestogo.com/Bay/FL/" TargetMode="External"/><Relationship Id="rId8399" Type="http://schemas.openxmlformats.org/officeDocument/2006/relationships/hyperlink" Target="http://www.zipcodestogo.com/Crystal%20Springs/FL/33524/" TargetMode="External"/><Relationship Id="rId4822" Type="http://schemas.openxmlformats.org/officeDocument/2006/relationships/hyperlink" Target="http://www.zipcodestogo.com/Oswego/NY/" TargetMode="External"/><Relationship Id="rId4821" Type="http://schemas.openxmlformats.org/officeDocument/2006/relationships/hyperlink" Target="http://www.zipcodestogo.com/Lacona/NY/13083/" TargetMode="External"/><Relationship Id="rId4824" Type="http://schemas.openxmlformats.org/officeDocument/2006/relationships/hyperlink" Target="http://www.zipcodestogo.com/Onondaga/NY/" TargetMode="External"/><Relationship Id="rId4823" Type="http://schemas.openxmlformats.org/officeDocument/2006/relationships/hyperlink" Target="http://www.zipcodestogo.com/La%20Fayette/NY/13084/" TargetMode="External"/><Relationship Id="rId4826" Type="http://schemas.openxmlformats.org/officeDocument/2006/relationships/hyperlink" Target="http://www.zipcodestogo.com/Cortland/NY/" TargetMode="External"/><Relationship Id="rId4825" Type="http://schemas.openxmlformats.org/officeDocument/2006/relationships/hyperlink" Target="http://www.zipcodestogo.com/Little%20York/NY/13087/" TargetMode="External"/><Relationship Id="rId4828" Type="http://schemas.openxmlformats.org/officeDocument/2006/relationships/hyperlink" Target="http://www.zipcodestogo.com/Onondaga/NY/" TargetMode="External"/><Relationship Id="rId4827" Type="http://schemas.openxmlformats.org/officeDocument/2006/relationships/hyperlink" Target="http://www.zipcodestogo.com/Liverpool/NY/13088/" TargetMode="External"/><Relationship Id="rId4829" Type="http://schemas.openxmlformats.org/officeDocument/2006/relationships/hyperlink" Target="http://www.zipcodestogo.com/Liverpool/NY/13089/" TargetMode="External"/><Relationship Id="rId7096" Type="http://schemas.openxmlformats.org/officeDocument/2006/relationships/hyperlink" Target="http://www.zipcodestogo.com/Calhoun/FL/" TargetMode="External"/><Relationship Id="rId7095" Type="http://schemas.openxmlformats.org/officeDocument/2006/relationships/hyperlink" Target="http://www.zipcodestogo.com/Clarksville/FL/32430/" TargetMode="External"/><Relationship Id="rId7094" Type="http://schemas.openxmlformats.org/officeDocument/2006/relationships/hyperlink" Target="http://www.zipcodestogo.com/Washington/FL/" TargetMode="External"/><Relationship Id="rId7093" Type="http://schemas.openxmlformats.org/officeDocument/2006/relationships/hyperlink" Target="http://www.zipcodestogo.com/Chipley/FL/32428/" TargetMode="External"/><Relationship Id="rId7099" Type="http://schemas.openxmlformats.org/officeDocument/2006/relationships/hyperlink" Target="http://www.zipcodestogo.com/Cypress/FL/32432/" TargetMode="External"/><Relationship Id="rId7098" Type="http://schemas.openxmlformats.org/officeDocument/2006/relationships/hyperlink" Target="http://www.zipcodestogo.com/Jackson/FL/" TargetMode="External"/><Relationship Id="rId7097" Type="http://schemas.openxmlformats.org/officeDocument/2006/relationships/hyperlink" Target="http://www.zipcodestogo.com/Cottondale/FL/32431/" TargetMode="External"/><Relationship Id="rId4820" Type="http://schemas.openxmlformats.org/officeDocument/2006/relationships/hyperlink" Target="http://www.zipcodestogo.com/Onondaga/NY/" TargetMode="External"/><Relationship Id="rId4811" Type="http://schemas.openxmlformats.org/officeDocument/2006/relationships/hyperlink" Target="http://www.zipcodestogo.com/Homer/NY/13077/" TargetMode="External"/><Relationship Id="rId4810" Type="http://schemas.openxmlformats.org/officeDocument/2006/relationships/hyperlink" Target="http://www.zipcodestogo.com/Oswego/NY/" TargetMode="External"/><Relationship Id="rId4813" Type="http://schemas.openxmlformats.org/officeDocument/2006/relationships/hyperlink" Target="http://www.zipcodestogo.com/Jamesville/NY/13078/" TargetMode="External"/><Relationship Id="rId4812" Type="http://schemas.openxmlformats.org/officeDocument/2006/relationships/hyperlink" Target="http://www.zipcodestogo.com/Cortland/NY/" TargetMode="External"/><Relationship Id="rId4815" Type="http://schemas.openxmlformats.org/officeDocument/2006/relationships/hyperlink" Target="http://www.zipcodestogo.com/Jordan/NY/13080/" TargetMode="External"/><Relationship Id="rId4814" Type="http://schemas.openxmlformats.org/officeDocument/2006/relationships/hyperlink" Target="http://www.zipcodestogo.com/Onondaga/NY/" TargetMode="External"/><Relationship Id="rId4817" Type="http://schemas.openxmlformats.org/officeDocument/2006/relationships/hyperlink" Target="http://www.zipcodestogo.com/King%20Ferry/NY/13081/" TargetMode="External"/><Relationship Id="rId4816" Type="http://schemas.openxmlformats.org/officeDocument/2006/relationships/hyperlink" Target="http://www.zipcodestogo.com/Onondaga/NY/" TargetMode="External"/><Relationship Id="rId4819" Type="http://schemas.openxmlformats.org/officeDocument/2006/relationships/hyperlink" Target="http://www.zipcodestogo.com/Kirkville/NY/13082/" TargetMode="External"/><Relationship Id="rId4818" Type="http://schemas.openxmlformats.org/officeDocument/2006/relationships/hyperlink" Target="http://www.zipcodestogo.com/Cayuga/NY/" TargetMode="External"/><Relationship Id="rId7092" Type="http://schemas.openxmlformats.org/officeDocument/2006/relationships/hyperlink" Target="http://www.zipcodestogo.com/Washington/FL/" TargetMode="External"/><Relationship Id="rId7091" Type="http://schemas.openxmlformats.org/officeDocument/2006/relationships/hyperlink" Target="http://www.zipcodestogo.com/Caryville/FL/32427/" TargetMode="External"/><Relationship Id="rId7090" Type="http://schemas.openxmlformats.org/officeDocument/2006/relationships/hyperlink" Target="http://www.zipcodestogo.com/Jackson/FL/" TargetMode="External"/><Relationship Id="rId7085" Type="http://schemas.openxmlformats.org/officeDocument/2006/relationships/hyperlink" Target="http://www.zipcodestogo.com/Blountstown/FL/32424/" TargetMode="External"/><Relationship Id="rId7084" Type="http://schemas.openxmlformats.org/officeDocument/2006/relationships/hyperlink" Target="http://www.zipcodestogo.com/Jackson/FL/" TargetMode="External"/><Relationship Id="rId7083" Type="http://schemas.openxmlformats.org/officeDocument/2006/relationships/hyperlink" Target="http://www.zipcodestogo.com/Bascom/FL/32423/" TargetMode="External"/><Relationship Id="rId7082" Type="http://schemas.openxmlformats.org/officeDocument/2006/relationships/hyperlink" Target="http://www.zipcodestogo.com/Walton/FL/" TargetMode="External"/><Relationship Id="rId7089" Type="http://schemas.openxmlformats.org/officeDocument/2006/relationships/hyperlink" Target="http://www.zipcodestogo.com/Campbellton/FL/32426/" TargetMode="External"/><Relationship Id="rId7088" Type="http://schemas.openxmlformats.org/officeDocument/2006/relationships/hyperlink" Target="http://www.zipcodestogo.com/Holmes/FL/" TargetMode="External"/><Relationship Id="rId7087" Type="http://schemas.openxmlformats.org/officeDocument/2006/relationships/hyperlink" Target="http://www.zipcodestogo.com/Bonifay/FL/32425/" TargetMode="External"/><Relationship Id="rId7086" Type="http://schemas.openxmlformats.org/officeDocument/2006/relationships/hyperlink" Target="http://www.zipcodestogo.com/Calhoun/FL/" TargetMode="External"/><Relationship Id="rId2269" Type="http://schemas.openxmlformats.org/officeDocument/2006/relationships/hyperlink" Target="http://www.zipcodestogo.com/New%20York/NY/10072/" TargetMode="External"/><Relationship Id="rId3591" Type="http://schemas.openxmlformats.org/officeDocument/2006/relationships/hyperlink" Target="http://www.zipcodestogo.com/Alplaus/NY/12008/" TargetMode="External"/><Relationship Id="rId2260" Type="http://schemas.openxmlformats.org/officeDocument/2006/relationships/hyperlink" Target="http://www.zipcodestogo.com/New%20york/NY/" TargetMode="External"/><Relationship Id="rId3590" Type="http://schemas.openxmlformats.org/officeDocument/2006/relationships/hyperlink" Target="http://www.zipcodestogo.com/Albany/NY/" TargetMode="External"/><Relationship Id="rId2261" Type="http://schemas.openxmlformats.org/officeDocument/2006/relationships/hyperlink" Target="http://www.zipcodestogo.com/New%20York/NY/10048/" TargetMode="External"/><Relationship Id="rId3593" Type="http://schemas.openxmlformats.org/officeDocument/2006/relationships/hyperlink" Target="http://www.zipcodestogo.com/Altamont/NY/12009/" TargetMode="External"/><Relationship Id="rId2262" Type="http://schemas.openxmlformats.org/officeDocument/2006/relationships/hyperlink" Target="http://www.zipcodestogo.com/New%20york/NY/" TargetMode="External"/><Relationship Id="rId3592" Type="http://schemas.openxmlformats.org/officeDocument/2006/relationships/hyperlink" Target="http://www.zipcodestogo.com/Schenectady/NY/" TargetMode="External"/><Relationship Id="rId2263" Type="http://schemas.openxmlformats.org/officeDocument/2006/relationships/hyperlink" Target="http://www.zipcodestogo.com/New%20York/NY/10055/" TargetMode="External"/><Relationship Id="rId3595" Type="http://schemas.openxmlformats.org/officeDocument/2006/relationships/hyperlink" Target="http://www.zipcodestogo.com/Amsterdam/NY/12010/" TargetMode="External"/><Relationship Id="rId2264" Type="http://schemas.openxmlformats.org/officeDocument/2006/relationships/hyperlink" Target="http://www.zipcodestogo.com/New%20york/NY/" TargetMode="External"/><Relationship Id="rId3594" Type="http://schemas.openxmlformats.org/officeDocument/2006/relationships/hyperlink" Target="http://www.zipcodestogo.com/Albany/NY/" TargetMode="External"/><Relationship Id="rId2265" Type="http://schemas.openxmlformats.org/officeDocument/2006/relationships/hyperlink" Target="http://www.zipcodestogo.com/New%20York/NY/10060/" TargetMode="External"/><Relationship Id="rId3597" Type="http://schemas.openxmlformats.org/officeDocument/2006/relationships/hyperlink" Target="http://www.zipcodestogo.com/Athens/NY/12015/" TargetMode="External"/><Relationship Id="rId2266" Type="http://schemas.openxmlformats.org/officeDocument/2006/relationships/hyperlink" Target="http://www.zipcodestogo.com/New%20york/NY/" TargetMode="External"/><Relationship Id="rId3596" Type="http://schemas.openxmlformats.org/officeDocument/2006/relationships/hyperlink" Target="http://www.zipcodestogo.com/Montgomery/NY/" TargetMode="External"/><Relationship Id="rId2267" Type="http://schemas.openxmlformats.org/officeDocument/2006/relationships/hyperlink" Target="http://www.zipcodestogo.com/New%20York/NY/10069/" TargetMode="External"/><Relationship Id="rId3599" Type="http://schemas.openxmlformats.org/officeDocument/2006/relationships/hyperlink" Target="http://www.zipcodestogo.com/Auriesville/NY/12016/" TargetMode="External"/><Relationship Id="rId2268" Type="http://schemas.openxmlformats.org/officeDocument/2006/relationships/hyperlink" Target="http://www.zipcodestogo.com/New%20york/NY/" TargetMode="External"/><Relationship Id="rId3598" Type="http://schemas.openxmlformats.org/officeDocument/2006/relationships/hyperlink" Target="http://www.zipcodestogo.com/Greene/NY/" TargetMode="External"/><Relationship Id="rId2258" Type="http://schemas.openxmlformats.org/officeDocument/2006/relationships/hyperlink" Target="http://www.zipcodestogo.com/New%20york/NY/" TargetMode="External"/><Relationship Id="rId2259" Type="http://schemas.openxmlformats.org/officeDocument/2006/relationships/hyperlink" Target="http://www.zipcodestogo.com/New%20York/NY/10047/" TargetMode="External"/><Relationship Id="rId3589" Type="http://schemas.openxmlformats.org/officeDocument/2006/relationships/hyperlink" Target="http://www.zipcodestogo.com/Alcove/NY/12007/" TargetMode="External"/><Relationship Id="rId3580" Type="http://schemas.openxmlformats.org/officeDocument/2006/relationships/hyperlink" Target="http://www.zipcodestogo.com/Suffolk/NY/" TargetMode="External"/><Relationship Id="rId2250" Type="http://schemas.openxmlformats.org/officeDocument/2006/relationships/hyperlink" Target="http://www.zipcodestogo.com/New%20york/NY/" TargetMode="External"/><Relationship Id="rId3582" Type="http://schemas.openxmlformats.org/officeDocument/2006/relationships/hyperlink" Target="http://www.zipcodestogo.com/Suffolk/NY/" TargetMode="External"/><Relationship Id="rId2251" Type="http://schemas.openxmlformats.org/officeDocument/2006/relationships/hyperlink" Target="http://www.zipcodestogo.com/New%20York/NY/10043/" TargetMode="External"/><Relationship Id="rId3581" Type="http://schemas.openxmlformats.org/officeDocument/2006/relationships/hyperlink" Target="http://www.zipcodestogo.com/Water%20Mill/NY/11976/" TargetMode="External"/><Relationship Id="rId2252" Type="http://schemas.openxmlformats.org/officeDocument/2006/relationships/hyperlink" Target="http://www.zipcodestogo.com/New%20york/NY/" TargetMode="External"/><Relationship Id="rId3584" Type="http://schemas.openxmlformats.org/officeDocument/2006/relationships/hyperlink" Target="http://www.zipcodestogo.com/Suffolk/NY/" TargetMode="External"/><Relationship Id="rId2253" Type="http://schemas.openxmlformats.org/officeDocument/2006/relationships/hyperlink" Target="http://www.zipcodestogo.com/New%20York/NY/10044/" TargetMode="External"/><Relationship Id="rId3583" Type="http://schemas.openxmlformats.org/officeDocument/2006/relationships/hyperlink" Target="http://www.zipcodestogo.com/Westhampton/NY/11977/" TargetMode="External"/><Relationship Id="rId2254" Type="http://schemas.openxmlformats.org/officeDocument/2006/relationships/hyperlink" Target="http://www.zipcodestogo.com/New%20york/NY/" TargetMode="External"/><Relationship Id="rId3586" Type="http://schemas.openxmlformats.org/officeDocument/2006/relationships/hyperlink" Target="http://www.zipcodestogo.com/Suffolk/NY/" TargetMode="External"/><Relationship Id="rId2255" Type="http://schemas.openxmlformats.org/officeDocument/2006/relationships/hyperlink" Target="http://www.zipcodestogo.com/New%20York/NY/10045/" TargetMode="External"/><Relationship Id="rId3585" Type="http://schemas.openxmlformats.org/officeDocument/2006/relationships/hyperlink" Target="http://www.zipcodestogo.com/Westhampton%20Beach/NY/11978/" TargetMode="External"/><Relationship Id="rId2256" Type="http://schemas.openxmlformats.org/officeDocument/2006/relationships/hyperlink" Target="http://www.zipcodestogo.com/New%20york/NY/" TargetMode="External"/><Relationship Id="rId3588" Type="http://schemas.openxmlformats.org/officeDocument/2006/relationships/hyperlink" Target="http://www.zipcodestogo.com/Suffolk/NY/" TargetMode="External"/><Relationship Id="rId2257" Type="http://schemas.openxmlformats.org/officeDocument/2006/relationships/hyperlink" Target="http://www.zipcodestogo.com/New%20York/NY/10046/" TargetMode="External"/><Relationship Id="rId3587" Type="http://schemas.openxmlformats.org/officeDocument/2006/relationships/hyperlink" Target="http://www.zipcodestogo.com/Yaphank/NY/11980/" TargetMode="External"/><Relationship Id="rId2280" Type="http://schemas.openxmlformats.org/officeDocument/2006/relationships/hyperlink" Target="http://www.zipcodestogo.com/New%20york/NY/" TargetMode="External"/><Relationship Id="rId2281" Type="http://schemas.openxmlformats.org/officeDocument/2006/relationships/hyperlink" Target="http://www.zipcodestogo.com/New%20York/NY/10090/" TargetMode="External"/><Relationship Id="rId2282" Type="http://schemas.openxmlformats.org/officeDocument/2006/relationships/hyperlink" Target="http://www.zipcodestogo.com/New%20york/NY/" TargetMode="External"/><Relationship Id="rId2283" Type="http://schemas.openxmlformats.org/officeDocument/2006/relationships/hyperlink" Target="http://www.zipcodestogo.com/New%20York/NY/10094/" TargetMode="External"/><Relationship Id="rId2284" Type="http://schemas.openxmlformats.org/officeDocument/2006/relationships/hyperlink" Target="http://www.zipcodestogo.com/New%20york/NY/" TargetMode="External"/><Relationship Id="rId2285" Type="http://schemas.openxmlformats.org/officeDocument/2006/relationships/hyperlink" Target="http://www.zipcodestogo.com/New%20York/NY/10095/" TargetMode="External"/><Relationship Id="rId2286" Type="http://schemas.openxmlformats.org/officeDocument/2006/relationships/hyperlink" Target="http://www.zipcodestogo.com/New%20york/NY/" TargetMode="External"/><Relationship Id="rId2287" Type="http://schemas.openxmlformats.org/officeDocument/2006/relationships/hyperlink" Target="http://www.zipcodestogo.com/New%20York/NY/10096/" TargetMode="External"/><Relationship Id="rId2288" Type="http://schemas.openxmlformats.org/officeDocument/2006/relationships/hyperlink" Target="http://www.zipcodestogo.com/New%20york/NY/" TargetMode="External"/><Relationship Id="rId2289" Type="http://schemas.openxmlformats.org/officeDocument/2006/relationships/hyperlink" Target="http://www.zipcodestogo.com/New%20York/NY/10098/" TargetMode="External"/><Relationship Id="rId2270" Type="http://schemas.openxmlformats.org/officeDocument/2006/relationships/hyperlink" Target="http://www.zipcodestogo.com/New%20york/NY/" TargetMode="External"/><Relationship Id="rId2271" Type="http://schemas.openxmlformats.org/officeDocument/2006/relationships/hyperlink" Target="http://www.zipcodestogo.com/New%20York/NY/10079/" TargetMode="External"/><Relationship Id="rId2272" Type="http://schemas.openxmlformats.org/officeDocument/2006/relationships/hyperlink" Target="http://www.zipcodestogo.com/New%20york/NY/" TargetMode="External"/><Relationship Id="rId2273" Type="http://schemas.openxmlformats.org/officeDocument/2006/relationships/hyperlink" Target="http://www.zipcodestogo.com/New%20York/NY/10080/" TargetMode="External"/><Relationship Id="rId2274" Type="http://schemas.openxmlformats.org/officeDocument/2006/relationships/hyperlink" Target="http://www.zipcodestogo.com/New%20york/NY/" TargetMode="External"/><Relationship Id="rId2275" Type="http://schemas.openxmlformats.org/officeDocument/2006/relationships/hyperlink" Target="http://www.zipcodestogo.com/New%20York/NY/10081/" TargetMode="External"/><Relationship Id="rId2276" Type="http://schemas.openxmlformats.org/officeDocument/2006/relationships/hyperlink" Target="http://www.zipcodestogo.com/New%20york/NY/" TargetMode="External"/><Relationship Id="rId2277" Type="http://schemas.openxmlformats.org/officeDocument/2006/relationships/hyperlink" Target="http://www.zipcodestogo.com/New%20York/NY/10082/" TargetMode="External"/><Relationship Id="rId2278" Type="http://schemas.openxmlformats.org/officeDocument/2006/relationships/hyperlink" Target="http://www.zipcodestogo.com/New%20york/NY/" TargetMode="External"/><Relationship Id="rId2279" Type="http://schemas.openxmlformats.org/officeDocument/2006/relationships/hyperlink" Target="http://www.zipcodestogo.com/New%20York/NY/10087/" TargetMode="External"/><Relationship Id="rId2225" Type="http://schemas.openxmlformats.org/officeDocument/2006/relationships/hyperlink" Target="http://www.zipcodestogo.com/New%20York/NY/10029/" TargetMode="External"/><Relationship Id="rId3557" Type="http://schemas.openxmlformats.org/officeDocument/2006/relationships/hyperlink" Target="http://www.zipcodestogo.com/Sagaponack/NY/11962/" TargetMode="External"/><Relationship Id="rId4888" Type="http://schemas.openxmlformats.org/officeDocument/2006/relationships/hyperlink" Target="http://www.zipcodestogo.com/Oswego/NY/" TargetMode="External"/><Relationship Id="rId2226" Type="http://schemas.openxmlformats.org/officeDocument/2006/relationships/hyperlink" Target="http://www.zipcodestogo.com/New%20york/NY/" TargetMode="External"/><Relationship Id="rId3556" Type="http://schemas.openxmlformats.org/officeDocument/2006/relationships/hyperlink" Target="http://www.zipcodestogo.com/Suffolk/NY/" TargetMode="External"/><Relationship Id="rId4887" Type="http://schemas.openxmlformats.org/officeDocument/2006/relationships/hyperlink" Target="http://www.zipcodestogo.com/Phoenix/NY/13135/" TargetMode="External"/><Relationship Id="rId2227" Type="http://schemas.openxmlformats.org/officeDocument/2006/relationships/hyperlink" Target="http://www.zipcodestogo.com/New%20York/NY/10030/" TargetMode="External"/><Relationship Id="rId3559" Type="http://schemas.openxmlformats.org/officeDocument/2006/relationships/hyperlink" Target="http://www.zipcodestogo.com/Sag%20Harbor/NY/11963/" TargetMode="External"/><Relationship Id="rId2228" Type="http://schemas.openxmlformats.org/officeDocument/2006/relationships/hyperlink" Target="http://www.zipcodestogo.com/New%20york/NY/" TargetMode="External"/><Relationship Id="rId3558" Type="http://schemas.openxmlformats.org/officeDocument/2006/relationships/hyperlink" Target="http://www.zipcodestogo.com/Suffolk/NY/" TargetMode="External"/><Relationship Id="rId4889" Type="http://schemas.openxmlformats.org/officeDocument/2006/relationships/hyperlink" Target="http://www.zipcodestogo.com/Pitcher/NY/13136/" TargetMode="External"/><Relationship Id="rId2229" Type="http://schemas.openxmlformats.org/officeDocument/2006/relationships/hyperlink" Target="http://www.zipcodestogo.com/New%20York/NY/10031/" TargetMode="External"/><Relationship Id="rId4880" Type="http://schemas.openxmlformats.org/officeDocument/2006/relationships/hyperlink" Target="http://www.zipcodestogo.com/Oswego/NY/" TargetMode="External"/><Relationship Id="rId3551" Type="http://schemas.openxmlformats.org/officeDocument/2006/relationships/hyperlink" Target="http://www.zipcodestogo.com/Quogue/NY/11959/" TargetMode="External"/><Relationship Id="rId4882" Type="http://schemas.openxmlformats.org/officeDocument/2006/relationships/hyperlink" Target="http://www.zipcodestogo.com/Oswego/NY/" TargetMode="External"/><Relationship Id="rId2220" Type="http://schemas.openxmlformats.org/officeDocument/2006/relationships/hyperlink" Target="http://www.zipcodestogo.com/New%20york/NY/" TargetMode="External"/><Relationship Id="rId3550" Type="http://schemas.openxmlformats.org/officeDocument/2006/relationships/hyperlink" Target="http://www.zipcodestogo.com/Suffolk/NY/" TargetMode="External"/><Relationship Id="rId4881" Type="http://schemas.openxmlformats.org/officeDocument/2006/relationships/hyperlink" Target="http://www.zipcodestogo.com/Parish/NY/13131/" TargetMode="External"/><Relationship Id="rId2221" Type="http://schemas.openxmlformats.org/officeDocument/2006/relationships/hyperlink" Target="http://www.zipcodestogo.com/New%20York/NY/10027/" TargetMode="External"/><Relationship Id="rId3553" Type="http://schemas.openxmlformats.org/officeDocument/2006/relationships/hyperlink" Target="http://www.zipcodestogo.com/Remsenburg/NY/11960/" TargetMode="External"/><Relationship Id="rId4884" Type="http://schemas.openxmlformats.org/officeDocument/2006/relationships/hyperlink" Target="http://www.zipcodestogo.com/Oswego/NY/" TargetMode="External"/><Relationship Id="rId2222" Type="http://schemas.openxmlformats.org/officeDocument/2006/relationships/hyperlink" Target="http://www.zipcodestogo.com/New%20york/NY/" TargetMode="External"/><Relationship Id="rId3552" Type="http://schemas.openxmlformats.org/officeDocument/2006/relationships/hyperlink" Target="http://www.zipcodestogo.com/Suffolk/NY/" TargetMode="External"/><Relationship Id="rId4883" Type="http://schemas.openxmlformats.org/officeDocument/2006/relationships/hyperlink" Target="http://www.zipcodestogo.com/Pennellville/NY/13132/" TargetMode="External"/><Relationship Id="rId2223" Type="http://schemas.openxmlformats.org/officeDocument/2006/relationships/hyperlink" Target="http://www.zipcodestogo.com/New%20York/NY/10028/" TargetMode="External"/><Relationship Id="rId3555" Type="http://schemas.openxmlformats.org/officeDocument/2006/relationships/hyperlink" Target="http://www.zipcodestogo.com/Ridge/NY/11961/" TargetMode="External"/><Relationship Id="rId4886" Type="http://schemas.openxmlformats.org/officeDocument/2006/relationships/hyperlink" Target="http://www.zipcodestogo.com/Madison/NY/" TargetMode="External"/><Relationship Id="rId2224" Type="http://schemas.openxmlformats.org/officeDocument/2006/relationships/hyperlink" Target="http://www.zipcodestogo.com/New%20york/NY/" TargetMode="External"/><Relationship Id="rId3554" Type="http://schemas.openxmlformats.org/officeDocument/2006/relationships/hyperlink" Target="http://www.zipcodestogo.com/Suffolk/NY/" TargetMode="External"/><Relationship Id="rId4885" Type="http://schemas.openxmlformats.org/officeDocument/2006/relationships/hyperlink" Target="http://www.zipcodestogo.com/Peterboro/NY/13134/" TargetMode="External"/><Relationship Id="rId2214" Type="http://schemas.openxmlformats.org/officeDocument/2006/relationships/hyperlink" Target="http://www.zipcodestogo.com/New%20york/NY/" TargetMode="External"/><Relationship Id="rId3546" Type="http://schemas.openxmlformats.org/officeDocument/2006/relationships/hyperlink" Target="http://www.zipcodestogo.com/Suffolk/NY/" TargetMode="External"/><Relationship Id="rId4877" Type="http://schemas.openxmlformats.org/officeDocument/2006/relationships/hyperlink" Target="http://www.zipcodestogo.com/North%20Pitcher/NY/13124/" TargetMode="External"/><Relationship Id="rId2215" Type="http://schemas.openxmlformats.org/officeDocument/2006/relationships/hyperlink" Target="http://www.zipcodestogo.com/New%20York/NY/10024/" TargetMode="External"/><Relationship Id="rId3545" Type="http://schemas.openxmlformats.org/officeDocument/2006/relationships/hyperlink" Target="http://www.zipcodestogo.com/New%20Suffolk/NY/11956/" TargetMode="External"/><Relationship Id="rId4876" Type="http://schemas.openxmlformats.org/officeDocument/2006/relationships/hyperlink" Target="http://www.zipcodestogo.com/Oneida/NY/" TargetMode="External"/><Relationship Id="rId2216" Type="http://schemas.openxmlformats.org/officeDocument/2006/relationships/hyperlink" Target="http://www.zipcodestogo.com/New%20york/NY/" TargetMode="External"/><Relationship Id="rId3548" Type="http://schemas.openxmlformats.org/officeDocument/2006/relationships/hyperlink" Target="http://www.zipcodestogo.com/Suffolk/NY/" TargetMode="External"/><Relationship Id="rId4879" Type="http://schemas.openxmlformats.org/officeDocument/2006/relationships/hyperlink" Target="http://www.zipcodestogo.com/Oswego/NY/13126/" TargetMode="External"/><Relationship Id="rId2217" Type="http://schemas.openxmlformats.org/officeDocument/2006/relationships/hyperlink" Target="http://www.zipcodestogo.com/New%20York/NY/10025/" TargetMode="External"/><Relationship Id="rId3547" Type="http://schemas.openxmlformats.org/officeDocument/2006/relationships/hyperlink" Target="http://www.zipcodestogo.com/Orient/NY/11957/" TargetMode="External"/><Relationship Id="rId4878" Type="http://schemas.openxmlformats.org/officeDocument/2006/relationships/hyperlink" Target="http://www.zipcodestogo.com/Chenango/NY/" TargetMode="External"/><Relationship Id="rId2218" Type="http://schemas.openxmlformats.org/officeDocument/2006/relationships/hyperlink" Target="http://www.zipcodestogo.com/New%20york/NY/" TargetMode="External"/><Relationship Id="rId2219" Type="http://schemas.openxmlformats.org/officeDocument/2006/relationships/hyperlink" Target="http://www.zipcodestogo.com/New%20York/NY/10026/" TargetMode="External"/><Relationship Id="rId3549" Type="http://schemas.openxmlformats.org/officeDocument/2006/relationships/hyperlink" Target="http://www.zipcodestogo.com/Peconic/NY/11958/" TargetMode="External"/><Relationship Id="rId3540" Type="http://schemas.openxmlformats.org/officeDocument/2006/relationships/hyperlink" Target="http://www.zipcodestogo.com/Suffolk/NY/" TargetMode="External"/><Relationship Id="rId4871" Type="http://schemas.openxmlformats.org/officeDocument/2006/relationships/hyperlink" Target="http://www.zipcodestogo.com/New%20Haven/NY/13121/" TargetMode="External"/><Relationship Id="rId4870" Type="http://schemas.openxmlformats.org/officeDocument/2006/relationships/hyperlink" Target="http://www.zipcodestogo.com/Onondaga/NY/" TargetMode="External"/><Relationship Id="rId2210" Type="http://schemas.openxmlformats.org/officeDocument/2006/relationships/hyperlink" Target="http://www.zipcodestogo.com/New%20york/NY/" TargetMode="External"/><Relationship Id="rId3542" Type="http://schemas.openxmlformats.org/officeDocument/2006/relationships/hyperlink" Target="http://www.zipcodestogo.com/Suffolk/NY/" TargetMode="External"/><Relationship Id="rId4873" Type="http://schemas.openxmlformats.org/officeDocument/2006/relationships/hyperlink" Target="http://www.zipcodestogo.com/New%20Woodstock/NY/13122/" TargetMode="External"/><Relationship Id="rId2211" Type="http://schemas.openxmlformats.org/officeDocument/2006/relationships/hyperlink" Target="http://www.zipcodestogo.com/New%20York/NY/10022/" TargetMode="External"/><Relationship Id="rId3541" Type="http://schemas.openxmlformats.org/officeDocument/2006/relationships/hyperlink" Target="http://www.zipcodestogo.com/Montauk/NY/11954/" TargetMode="External"/><Relationship Id="rId4872" Type="http://schemas.openxmlformats.org/officeDocument/2006/relationships/hyperlink" Target="http://www.zipcodestogo.com/Oswego/NY/" TargetMode="External"/><Relationship Id="rId2212" Type="http://schemas.openxmlformats.org/officeDocument/2006/relationships/hyperlink" Target="http://www.zipcodestogo.com/New%20york/NY/" TargetMode="External"/><Relationship Id="rId3544" Type="http://schemas.openxmlformats.org/officeDocument/2006/relationships/hyperlink" Target="http://www.zipcodestogo.com/Suffolk/NY/" TargetMode="External"/><Relationship Id="rId4875" Type="http://schemas.openxmlformats.org/officeDocument/2006/relationships/hyperlink" Target="http://www.zipcodestogo.com/North%20Bay/NY/13123/" TargetMode="External"/><Relationship Id="rId2213" Type="http://schemas.openxmlformats.org/officeDocument/2006/relationships/hyperlink" Target="http://www.zipcodestogo.com/New%20York/NY/10023/" TargetMode="External"/><Relationship Id="rId3543" Type="http://schemas.openxmlformats.org/officeDocument/2006/relationships/hyperlink" Target="http://www.zipcodestogo.com/Moriches/NY/11955/" TargetMode="External"/><Relationship Id="rId4874" Type="http://schemas.openxmlformats.org/officeDocument/2006/relationships/hyperlink" Target="http://www.zipcodestogo.com/Madison/NY/" TargetMode="External"/><Relationship Id="rId2247" Type="http://schemas.openxmlformats.org/officeDocument/2006/relationships/hyperlink" Target="http://www.zipcodestogo.com/New%20York/NY/10040/" TargetMode="External"/><Relationship Id="rId3579" Type="http://schemas.openxmlformats.org/officeDocument/2006/relationships/hyperlink" Target="http://www.zipcodestogo.com/Wainscott/NY/11975/" TargetMode="External"/><Relationship Id="rId2248" Type="http://schemas.openxmlformats.org/officeDocument/2006/relationships/hyperlink" Target="http://www.zipcodestogo.com/New%20york/NY/" TargetMode="External"/><Relationship Id="rId3578" Type="http://schemas.openxmlformats.org/officeDocument/2006/relationships/hyperlink" Target="http://www.zipcodestogo.com/Suffolk/NY/" TargetMode="External"/><Relationship Id="rId2249" Type="http://schemas.openxmlformats.org/officeDocument/2006/relationships/hyperlink" Target="http://www.zipcodestogo.com/New%20York/NY/10041/" TargetMode="External"/><Relationship Id="rId3571" Type="http://schemas.openxmlformats.org/officeDocument/2006/relationships/hyperlink" Target="http://www.zipcodestogo.com/South%20Jamesport/NY/11970/" TargetMode="External"/><Relationship Id="rId2240" Type="http://schemas.openxmlformats.org/officeDocument/2006/relationships/hyperlink" Target="http://www.zipcodestogo.com/New%20york/NY/" TargetMode="External"/><Relationship Id="rId3570" Type="http://schemas.openxmlformats.org/officeDocument/2006/relationships/hyperlink" Target="http://www.zipcodestogo.com/Suffolk/NY/" TargetMode="External"/><Relationship Id="rId2241" Type="http://schemas.openxmlformats.org/officeDocument/2006/relationships/hyperlink" Target="http://www.zipcodestogo.com/New%20York/NY/10037/" TargetMode="External"/><Relationship Id="rId3573" Type="http://schemas.openxmlformats.org/officeDocument/2006/relationships/hyperlink" Target="http://www.zipcodestogo.com/Southold/NY/11971/" TargetMode="External"/><Relationship Id="rId2242" Type="http://schemas.openxmlformats.org/officeDocument/2006/relationships/hyperlink" Target="http://www.zipcodestogo.com/New%20york/NY/" TargetMode="External"/><Relationship Id="rId3572" Type="http://schemas.openxmlformats.org/officeDocument/2006/relationships/hyperlink" Target="http://www.zipcodestogo.com/Suffolk/NY/" TargetMode="External"/><Relationship Id="rId2243" Type="http://schemas.openxmlformats.org/officeDocument/2006/relationships/hyperlink" Target="http://www.zipcodestogo.com/New%20York/NY/10038/" TargetMode="External"/><Relationship Id="rId3575" Type="http://schemas.openxmlformats.org/officeDocument/2006/relationships/hyperlink" Target="http://www.zipcodestogo.com/Speonk/NY/11972/" TargetMode="External"/><Relationship Id="rId2244" Type="http://schemas.openxmlformats.org/officeDocument/2006/relationships/hyperlink" Target="http://www.zipcodestogo.com/New%20york/NY/" TargetMode="External"/><Relationship Id="rId3574" Type="http://schemas.openxmlformats.org/officeDocument/2006/relationships/hyperlink" Target="http://www.zipcodestogo.com/Suffolk/NY/" TargetMode="External"/><Relationship Id="rId2245" Type="http://schemas.openxmlformats.org/officeDocument/2006/relationships/hyperlink" Target="http://www.zipcodestogo.com/New%20York/NY/10039/" TargetMode="External"/><Relationship Id="rId3577" Type="http://schemas.openxmlformats.org/officeDocument/2006/relationships/hyperlink" Target="http://www.zipcodestogo.com/Upton/NY/11973/" TargetMode="External"/><Relationship Id="rId2246" Type="http://schemas.openxmlformats.org/officeDocument/2006/relationships/hyperlink" Target="http://www.zipcodestogo.com/New%20york/NY/" TargetMode="External"/><Relationship Id="rId3576" Type="http://schemas.openxmlformats.org/officeDocument/2006/relationships/hyperlink" Target="http://www.zipcodestogo.com/Suffolk/NY/" TargetMode="External"/><Relationship Id="rId2236" Type="http://schemas.openxmlformats.org/officeDocument/2006/relationships/hyperlink" Target="http://www.zipcodestogo.com/New%20york/NY/" TargetMode="External"/><Relationship Id="rId3568" Type="http://schemas.openxmlformats.org/officeDocument/2006/relationships/hyperlink" Target="http://www.zipcodestogo.com/Suffolk/NY/" TargetMode="External"/><Relationship Id="rId4899" Type="http://schemas.openxmlformats.org/officeDocument/2006/relationships/hyperlink" Target="http://www.zipcodestogo.com/Preble/NY/13141/" TargetMode="External"/><Relationship Id="rId2237" Type="http://schemas.openxmlformats.org/officeDocument/2006/relationships/hyperlink" Target="http://www.zipcodestogo.com/New%20York/NY/10035/" TargetMode="External"/><Relationship Id="rId3567" Type="http://schemas.openxmlformats.org/officeDocument/2006/relationships/hyperlink" Target="http://www.zipcodestogo.com/Southampton/NY/11968/" TargetMode="External"/><Relationship Id="rId4898" Type="http://schemas.openxmlformats.org/officeDocument/2006/relationships/hyperlink" Target="http://www.zipcodestogo.com/Cayuga/NY/" TargetMode="External"/><Relationship Id="rId2238" Type="http://schemas.openxmlformats.org/officeDocument/2006/relationships/hyperlink" Target="http://www.zipcodestogo.com/New%20york/NY/" TargetMode="External"/><Relationship Id="rId2239" Type="http://schemas.openxmlformats.org/officeDocument/2006/relationships/hyperlink" Target="http://www.zipcodestogo.com/New%20York/NY/10036/" TargetMode="External"/><Relationship Id="rId3569" Type="http://schemas.openxmlformats.org/officeDocument/2006/relationships/hyperlink" Target="http://www.zipcodestogo.com/Southampton/NY/11969/" TargetMode="External"/><Relationship Id="rId3560" Type="http://schemas.openxmlformats.org/officeDocument/2006/relationships/hyperlink" Target="http://www.zipcodestogo.com/Suffolk/NY/" TargetMode="External"/><Relationship Id="rId4891" Type="http://schemas.openxmlformats.org/officeDocument/2006/relationships/hyperlink" Target="http://www.zipcodestogo.com/Plainville/NY/13137/" TargetMode="External"/><Relationship Id="rId4890" Type="http://schemas.openxmlformats.org/officeDocument/2006/relationships/hyperlink" Target="http://www.zipcodestogo.com/Chenango/NY/" TargetMode="External"/><Relationship Id="rId2230" Type="http://schemas.openxmlformats.org/officeDocument/2006/relationships/hyperlink" Target="http://www.zipcodestogo.com/New%20york/NY/" TargetMode="External"/><Relationship Id="rId3562" Type="http://schemas.openxmlformats.org/officeDocument/2006/relationships/hyperlink" Target="http://www.zipcodestogo.com/Suffolk/NY/" TargetMode="External"/><Relationship Id="rId4893" Type="http://schemas.openxmlformats.org/officeDocument/2006/relationships/hyperlink" Target="http://www.zipcodestogo.com/Pompey/NY/13138/" TargetMode="External"/><Relationship Id="rId2231" Type="http://schemas.openxmlformats.org/officeDocument/2006/relationships/hyperlink" Target="http://www.zipcodestogo.com/New%20York/NY/10032/" TargetMode="External"/><Relationship Id="rId3561" Type="http://schemas.openxmlformats.org/officeDocument/2006/relationships/hyperlink" Target="http://www.zipcodestogo.com/Shelter%20Island/NY/11964/" TargetMode="External"/><Relationship Id="rId4892" Type="http://schemas.openxmlformats.org/officeDocument/2006/relationships/hyperlink" Target="http://www.zipcodestogo.com/Onondaga/NY/" TargetMode="External"/><Relationship Id="rId2232" Type="http://schemas.openxmlformats.org/officeDocument/2006/relationships/hyperlink" Target="http://www.zipcodestogo.com/New%20york/NY/" TargetMode="External"/><Relationship Id="rId3564" Type="http://schemas.openxmlformats.org/officeDocument/2006/relationships/hyperlink" Target="http://www.zipcodestogo.com/Suffolk/NY/" TargetMode="External"/><Relationship Id="rId4895" Type="http://schemas.openxmlformats.org/officeDocument/2006/relationships/hyperlink" Target="http://www.zipcodestogo.com/Poplar%20Ridge/NY/13139/" TargetMode="External"/><Relationship Id="rId2233" Type="http://schemas.openxmlformats.org/officeDocument/2006/relationships/hyperlink" Target="http://www.zipcodestogo.com/New%20York/NY/10033/" TargetMode="External"/><Relationship Id="rId3563" Type="http://schemas.openxmlformats.org/officeDocument/2006/relationships/hyperlink" Target="http://www.zipcodestogo.com/Shelter%20Island%20Heights/NY/11965/" TargetMode="External"/><Relationship Id="rId4894" Type="http://schemas.openxmlformats.org/officeDocument/2006/relationships/hyperlink" Target="http://www.zipcodestogo.com/Onondaga/NY/" TargetMode="External"/><Relationship Id="rId2234" Type="http://schemas.openxmlformats.org/officeDocument/2006/relationships/hyperlink" Target="http://www.zipcodestogo.com/New%20york/NY/" TargetMode="External"/><Relationship Id="rId3566" Type="http://schemas.openxmlformats.org/officeDocument/2006/relationships/hyperlink" Target="http://www.zipcodestogo.com/Suffolk/NY/" TargetMode="External"/><Relationship Id="rId4897" Type="http://schemas.openxmlformats.org/officeDocument/2006/relationships/hyperlink" Target="http://www.zipcodestogo.com/Port%20Byron/NY/13140/" TargetMode="External"/><Relationship Id="rId2235" Type="http://schemas.openxmlformats.org/officeDocument/2006/relationships/hyperlink" Target="http://www.zipcodestogo.com/New%20York/NY/10034/" TargetMode="External"/><Relationship Id="rId3565" Type="http://schemas.openxmlformats.org/officeDocument/2006/relationships/hyperlink" Target="http://www.zipcodestogo.com/Shirley/NY/11967/" TargetMode="External"/><Relationship Id="rId4896" Type="http://schemas.openxmlformats.org/officeDocument/2006/relationships/hyperlink" Target="http://www.zipcodestogo.com/Cayuga/NY/" TargetMode="External"/><Relationship Id="rId8409" Type="http://schemas.openxmlformats.org/officeDocument/2006/relationships/hyperlink" Target="http://www.zipcodestogo.com/Gibsonton/FL/33534/" TargetMode="External"/><Relationship Id="rId8408" Type="http://schemas.openxmlformats.org/officeDocument/2006/relationships/hyperlink" Target="http://www.zipcodestogo.com/Hillsborough/FL/" TargetMode="External"/><Relationship Id="rId8407" Type="http://schemas.openxmlformats.org/officeDocument/2006/relationships/hyperlink" Target="http://www.zipcodestogo.com/Durant/FL/33530/" TargetMode="External"/><Relationship Id="rId8402" Type="http://schemas.openxmlformats.org/officeDocument/2006/relationships/hyperlink" Target="http://www.zipcodestogo.com/Pasco/FL/" TargetMode="External"/><Relationship Id="rId8401" Type="http://schemas.openxmlformats.org/officeDocument/2006/relationships/hyperlink" Target="http://www.zipcodestogo.com/Dade%20City/FL/33525/" TargetMode="External"/><Relationship Id="rId8400" Type="http://schemas.openxmlformats.org/officeDocument/2006/relationships/hyperlink" Target="http://www.zipcodestogo.com/Pasco/FL/" TargetMode="External"/><Relationship Id="rId8406" Type="http://schemas.openxmlformats.org/officeDocument/2006/relationships/hyperlink" Target="http://www.zipcodestogo.com/Hillsborough/FL/" TargetMode="External"/><Relationship Id="rId8405" Type="http://schemas.openxmlformats.org/officeDocument/2006/relationships/hyperlink" Target="http://www.zipcodestogo.com/Dover/FL/33527/" TargetMode="External"/><Relationship Id="rId8404" Type="http://schemas.openxmlformats.org/officeDocument/2006/relationships/hyperlink" Target="http://www.zipcodestogo.com/Pasco/FL/" TargetMode="External"/><Relationship Id="rId8403" Type="http://schemas.openxmlformats.org/officeDocument/2006/relationships/hyperlink" Target="http://www.zipcodestogo.com/Dade%20City/FL/33526/" TargetMode="External"/><Relationship Id="rId8429" Type="http://schemas.openxmlformats.org/officeDocument/2006/relationships/hyperlink" Target="http://www.zipcodestogo.com/Lutz/FL/33548/" TargetMode="External"/><Relationship Id="rId8420" Type="http://schemas.openxmlformats.org/officeDocument/2006/relationships/hyperlink" Target="http://www.zipcodestogo.com/Pasco/FL/" TargetMode="External"/><Relationship Id="rId8424" Type="http://schemas.openxmlformats.org/officeDocument/2006/relationships/hyperlink" Target="http://www.zipcodestogo.com/Pasco/FL/" TargetMode="External"/><Relationship Id="rId8423" Type="http://schemas.openxmlformats.org/officeDocument/2006/relationships/hyperlink" Target="http://www.zipcodestogo.com/Wesley%20Chapel/FL/33543/" TargetMode="External"/><Relationship Id="rId8422" Type="http://schemas.openxmlformats.org/officeDocument/2006/relationships/hyperlink" Target="http://www.zipcodestogo.com/Pasco/FL/" TargetMode="External"/><Relationship Id="rId8421" Type="http://schemas.openxmlformats.org/officeDocument/2006/relationships/hyperlink" Target="http://www.zipcodestogo.com/Zephyrhills/FL/33542/" TargetMode="External"/><Relationship Id="rId8428" Type="http://schemas.openxmlformats.org/officeDocument/2006/relationships/hyperlink" Target="http://www.zipcodestogo.com/Hillsborough/FL/" TargetMode="External"/><Relationship Id="rId8427" Type="http://schemas.openxmlformats.org/officeDocument/2006/relationships/hyperlink" Target="http://www.zipcodestogo.com/Lithia/FL/33547/" TargetMode="External"/><Relationship Id="rId8426" Type="http://schemas.openxmlformats.org/officeDocument/2006/relationships/hyperlink" Target="http://www.zipcodestogo.com/Pasco/FL/" TargetMode="External"/><Relationship Id="rId8425" Type="http://schemas.openxmlformats.org/officeDocument/2006/relationships/hyperlink" Target="http://www.zipcodestogo.com/Wesley%20Chapel/FL/33544/" TargetMode="External"/><Relationship Id="rId8419" Type="http://schemas.openxmlformats.org/officeDocument/2006/relationships/hyperlink" Target="http://www.zipcodestogo.com/Zephyrhills/FL/33541/" TargetMode="External"/><Relationship Id="rId8418" Type="http://schemas.openxmlformats.org/officeDocument/2006/relationships/hyperlink" Target="http://www.zipcodestogo.com/Pasco/FL/" TargetMode="External"/><Relationship Id="rId8413" Type="http://schemas.openxmlformats.org/officeDocument/2006/relationships/hyperlink" Target="http://www.zipcodestogo.com/Lake%20Panasoffkee/FL/33538/" TargetMode="External"/><Relationship Id="rId8412" Type="http://schemas.openxmlformats.org/officeDocument/2006/relationships/hyperlink" Target="http://www.zipcodestogo.com/Pasco/FL/" TargetMode="External"/><Relationship Id="rId8411" Type="http://schemas.openxmlformats.org/officeDocument/2006/relationships/hyperlink" Target="http://www.zipcodestogo.com/Lacoochee/FL/33537/" TargetMode="External"/><Relationship Id="rId8410" Type="http://schemas.openxmlformats.org/officeDocument/2006/relationships/hyperlink" Target="http://www.zipcodestogo.com/Hillsborough/FL/" TargetMode="External"/><Relationship Id="rId8417" Type="http://schemas.openxmlformats.org/officeDocument/2006/relationships/hyperlink" Target="http://www.zipcodestogo.com/Zephyrhills/FL/33540/" TargetMode="External"/><Relationship Id="rId8416" Type="http://schemas.openxmlformats.org/officeDocument/2006/relationships/hyperlink" Target="http://www.zipcodestogo.com/Pasco/FL/" TargetMode="External"/><Relationship Id="rId8415" Type="http://schemas.openxmlformats.org/officeDocument/2006/relationships/hyperlink" Target="http://www.zipcodestogo.com/Zephyrhills/FL/33539/" TargetMode="External"/><Relationship Id="rId8414" Type="http://schemas.openxmlformats.org/officeDocument/2006/relationships/hyperlink" Target="http://www.zipcodestogo.com/Sumter/FL/" TargetMode="External"/><Relationship Id="rId2290" Type="http://schemas.openxmlformats.org/officeDocument/2006/relationships/hyperlink" Target="http://www.zipcodestogo.com/New%20york/NY/" TargetMode="External"/><Relationship Id="rId2291" Type="http://schemas.openxmlformats.org/officeDocument/2006/relationships/hyperlink" Target="http://www.zipcodestogo.com/New%20York/NY/10099/" TargetMode="External"/><Relationship Id="rId2292" Type="http://schemas.openxmlformats.org/officeDocument/2006/relationships/hyperlink" Target="http://www.zipcodestogo.com/New%20york/NY/" TargetMode="External"/><Relationship Id="rId2293" Type="http://schemas.openxmlformats.org/officeDocument/2006/relationships/hyperlink" Target="http://www.zipcodestogo.com/New%20York/NY/10101/" TargetMode="External"/><Relationship Id="rId2294" Type="http://schemas.openxmlformats.org/officeDocument/2006/relationships/hyperlink" Target="http://www.zipcodestogo.com/New%20york/NY/" TargetMode="External"/><Relationship Id="rId2295" Type="http://schemas.openxmlformats.org/officeDocument/2006/relationships/hyperlink" Target="http://www.zipcodestogo.com/New%20York/NY/10102/" TargetMode="External"/><Relationship Id="rId2296" Type="http://schemas.openxmlformats.org/officeDocument/2006/relationships/hyperlink" Target="http://www.zipcodestogo.com/New%20york/NY/" TargetMode="External"/><Relationship Id="rId2297" Type="http://schemas.openxmlformats.org/officeDocument/2006/relationships/hyperlink" Target="http://www.zipcodestogo.com/New%20York/NY/10103/" TargetMode="External"/><Relationship Id="rId2298" Type="http://schemas.openxmlformats.org/officeDocument/2006/relationships/hyperlink" Target="http://www.zipcodestogo.com/New%20york/NY/" TargetMode="External"/><Relationship Id="rId2299" Type="http://schemas.openxmlformats.org/officeDocument/2006/relationships/hyperlink" Target="http://www.zipcodestogo.com/New%20York/NY/10104/" TargetMode="External"/><Relationship Id="rId7151" Type="http://schemas.openxmlformats.org/officeDocument/2006/relationships/hyperlink" Target="http://www.zipcodestogo.com/Westville/FL/32464/" TargetMode="External"/><Relationship Id="rId8482" Type="http://schemas.openxmlformats.org/officeDocument/2006/relationships/hyperlink" Target="http://www.zipcodestogo.com/Pasco/FL/" TargetMode="External"/><Relationship Id="rId7150" Type="http://schemas.openxmlformats.org/officeDocument/2006/relationships/hyperlink" Target="http://www.zipcodestogo.com/Washington/FL/" TargetMode="External"/><Relationship Id="rId8481" Type="http://schemas.openxmlformats.org/officeDocument/2006/relationships/hyperlink" Target="http://www.zipcodestogo.com/Trilby/FL/33593/" TargetMode="External"/><Relationship Id="rId8480" Type="http://schemas.openxmlformats.org/officeDocument/2006/relationships/hyperlink" Target="http://www.zipcodestogo.com/Hillsborough/FL/" TargetMode="External"/><Relationship Id="rId7155" Type="http://schemas.openxmlformats.org/officeDocument/2006/relationships/hyperlink" Target="http://www.zipcodestogo.com/Youngstown/FL/32466/" TargetMode="External"/><Relationship Id="rId8486" Type="http://schemas.openxmlformats.org/officeDocument/2006/relationships/hyperlink" Target="http://www.zipcodestogo.com/Hillsborough/FL/" TargetMode="External"/><Relationship Id="rId7154" Type="http://schemas.openxmlformats.org/officeDocument/2006/relationships/hyperlink" Target="http://www.zipcodestogo.com/Gulf/FL/" TargetMode="External"/><Relationship Id="rId8485" Type="http://schemas.openxmlformats.org/officeDocument/2006/relationships/hyperlink" Target="http://www.zipcodestogo.com/Valrico/FL/33595/" TargetMode="External"/><Relationship Id="rId7153" Type="http://schemas.openxmlformats.org/officeDocument/2006/relationships/hyperlink" Target="http://www.zipcodestogo.com/Wewahitchka/FL/32465/" TargetMode="External"/><Relationship Id="rId8484" Type="http://schemas.openxmlformats.org/officeDocument/2006/relationships/hyperlink" Target="http://www.zipcodestogo.com/Hillsborough/FL/" TargetMode="External"/><Relationship Id="rId7152" Type="http://schemas.openxmlformats.org/officeDocument/2006/relationships/hyperlink" Target="http://www.zipcodestogo.com/Holmes/FL/" TargetMode="External"/><Relationship Id="rId8483" Type="http://schemas.openxmlformats.org/officeDocument/2006/relationships/hyperlink" Target="http://www.zipcodestogo.com/Valrico/FL/33594/" TargetMode="External"/><Relationship Id="rId7159" Type="http://schemas.openxmlformats.org/officeDocument/2006/relationships/hyperlink" Target="http://www.zipcodestogo.com/Pensacola/FL/32502/" TargetMode="External"/><Relationship Id="rId7158" Type="http://schemas.openxmlformats.org/officeDocument/2006/relationships/hyperlink" Target="http://www.zipcodestogo.com/Escambia/FL/" TargetMode="External"/><Relationship Id="rId8489" Type="http://schemas.openxmlformats.org/officeDocument/2006/relationships/hyperlink" Target="http://www.zipcodestogo.com/Wimauma/FL/33598/" TargetMode="External"/><Relationship Id="rId7157" Type="http://schemas.openxmlformats.org/officeDocument/2006/relationships/hyperlink" Target="http://www.zipcodestogo.com/Pensacola/FL/32501/" TargetMode="External"/><Relationship Id="rId8488" Type="http://schemas.openxmlformats.org/officeDocument/2006/relationships/hyperlink" Target="http://www.zipcodestogo.com/Sumter/FL/" TargetMode="External"/><Relationship Id="rId7156" Type="http://schemas.openxmlformats.org/officeDocument/2006/relationships/hyperlink" Target="http://www.zipcodestogo.com/Bay/FL/" TargetMode="External"/><Relationship Id="rId8487" Type="http://schemas.openxmlformats.org/officeDocument/2006/relationships/hyperlink" Target="http://www.zipcodestogo.com/Webster/FL/33597/" TargetMode="External"/><Relationship Id="rId7140" Type="http://schemas.openxmlformats.org/officeDocument/2006/relationships/hyperlink" Target="http://www.zipcodestogo.com/Gulf/FL/" TargetMode="External"/><Relationship Id="rId8471" Type="http://schemas.openxmlformats.org/officeDocument/2006/relationships/hyperlink" Target="http://www.zipcodestogo.com/Seffner/FL/33584/" TargetMode="External"/><Relationship Id="rId8470" Type="http://schemas.openxmlformats.org/officeDocument/2006/relationships/hyperlink" Target="http://www.zipcodestogo.com/Hillsborough/FL/" TargetMode="External"/><Relationship Id="rId7144" Type="http://schemas.openxmlformats.org/officeDocument/2006/relationships/hyperlink" Target="http://www.zipcodestogo.com/Jackson/FL/" TargetMode="External"/><Relationship Id="rId8475" Type="http://schemas.openxmlformats.org/officeDocument/2006/relationships/hyperlink" Target="http://www.zipcodestogo.com/Sun%20City/FL/33586/" TargetMode="External"/><Relationship Id="rId7143" Type="http://schemas.openxmlformats.org/officeDocument/2006/relationships/hyperlink" Target="http://www.zipcodestogo.com/Sneads/FL/32460/" TargetMode="External"/><Relationship Id="rId8474" Type="http://schemas.openxmlformats.org/officeDocument/2006/relationships/hyperlink" Target="http://www.zipcodestogo.com/Sumter/FL/" TargetMode="External"/><Relationship Id="rId7142" Type="http://schemas.openxmlformats.org/officeDocument/2006/relationships/hyperlink" Target="http://www.zipcodestogo.com/Walton/FL/" TargetMode="External"/><Relationship Id="rId8473" Type="http://schemas.openxmlformats.org/officeDocument/2006/relationships/hyperlink" Target="http://www.zipcodestogo.com/Sumterville/FL/33585/" TargetMode="External"/><Relationship Id="rId7141" Type="http://schemas.openxmlformats.org/officeDocument/2006/relationships/hyperlink" Target="http://www.zipcodestogo.com/Santa%20Rosa%20Beach/FL/32459/" TargetMode="External"/><Relationship Id="rId8472" Type="http://schemas.openxmlformats.org/officeDocument/2006/relationships/hyperlink" Target="http://www.zipcodestogo.com/Hillsborough/FL/" TargetMode="External"/><Relationship Id="rId7148" Type="http://schemas.openxmlformats.org/officeDocument/2006/relationships/hyperlink" Target="http://www.zipcodestogo.com/Washington/FL/" TargetMode="External"/><Relationship Id="rId8479" Type="http://schemas.openxmlformats.org/officeDocument/2006/relationships/hyperlink" Target="http://www.zipcodestogo.com/Thonotosassa/FL/33592/" TargetMode="External"/><Relationship Id="rId7147" Type="http://schemas.openxmlformats.org/officeDocument/2006/relationships/hyperlink" Target="http://www.zipcodestogo.com/Vernon/FL/32462/" TargetMode="External"/><Relationship Id="rId8478" Type="http://schemas.openxmlformats.org/officeDocument/2006/relationships/hyperlink" Target="http://www.zipcodestogo.com/Hillsborough/FL/" TargetMode="External"/><Relationship Id="rId7146" Type="http://schemas.openxmlformats.org/officeDocument/2006/relationships/hyperlink" Target="http://www.zipcodestogo.com/Walton/FL/" TargetMode="External"/><Relationship Id="rId8477" Type="http://schemas.openxmlformats.org/officeDocument/2006/relationships/hyperlink" Target="http://www.zipcodestogo.com/Sydney/FL/33587/" TargetMode="External"/><Relationship Id="rId7145" Type="http://schemas.openxmlformats.org/officeDocument/2006/relationships/hyperlink" Target="http://www.zipcodestogo.com/Rosemary%20Beach/FL/32461/" TargetMode="External"/><Relationship Id="rId8476" Type="http://schemas.openxmlformats.org/officeDocument/2006/relationships/hyperlink" Target="http://www.zipcodestogo.com/Hillsborough/FL/" TargetMode="External"/><Relationship Id="rId7149" Type="http://schemas.openxmlformats.org/officeDocument/2006/relationships/hyperlink" Target="http://www.zipcodestogo.com/Wausau/FL/32463/" TargetMode="External"/><Relationship Id="rId4901" Type="http://schemas.openxmlformats.org/officeDocument/2006/relationships/hyperlink" Target="http://www.zipcodestogo.com/Pulaski/NY/13142/" TargetMode="External"/><Relationship Id="rId4900" Type="http://schemas.openxmlformats.org/officeDocument/2006/relationships/hyperlink" Target="http://www.zipcodestogo.com/Cortland/NY/" TargetMode="External"/><Relationship Id="rId4903" Type="http://schemas.openxmlformats.org/officeDocument/2006/relationships/hyperlink" Target="http://www.zipcodestogo.com/Red%20Creek/NY/13143/" TargetMode="External"/><Relationship Id="rId4902" Type="http://schemas.openxmlformats.org/officeDocument/2006/relationships/hyperlink" Target="http://www.zipcodestogo.com/Oswego/NY/" TargetMode="External"/><Relationship Id="rId4905" Type="http://schemas.openxmlformats.org/officeDocument/2006/relationships/hyperlink" Target="http://www.zipcodestogo.com/Richland/NY/13144/" TargetMode="External"/><Relationship Id="rId4904" Type="http://schemas.openxmlformats.org/officeDocument/2006/relationships/hyperlink" Target="http://www.zipcodestogo.com/Wayne/NY/" TargetMode="External"/><Relationship Id="rId4907" Type="http://schemas.openxmlformats.org/officeDocument/2006/relationships/hyperlink" Target="http://www.zipcodestogo.com/Sandy%20Creek/NY/13145/" TargetMode="External"/><Relationship Id="rId4906" Type="http://schemas.openxmlformats.org/officeDocument/2006/relationships/hyperlink" Target="http://www.zipcodestogo.com/Oswego/NY/" TargetMode="External"/><Relationship Id="rId4909" Type="http://schemas.openxmlformats.org/officeDocument/2006/relationships/hyperlink" Target="http://www.zipcodestogo.com/Savannah/NY/13146/" TargetMode="External"/><Relationship Id="rId4908" Type="http://schemas.openxmlformats.org/officeDocument/2006/relationships/hyperlink" Target="http://www.zipcodestogo.com/Oswego/NY/" TargetMode="External"/><Relationship Id="rId7180" Type="http://schemas.openxmlformats.org/officeDocument/2006/relationships/hyperlink" Target="http://www.zipcodestogo.com/Escambia/FL/" TargetMode="External"/><Relationship Id="rId7173" Type="http://schemas.openxmlformats.org/officeDocument/2006/relationships/hyperlink" Target="http://www.zipcodestogo.com/Pensacola/FL/32509/" TargetMode="External"/><Relationship Id="rId7172" Type="http://schemas.openxmlformats.org/officeDocument/2006/relationships/hyperlink" Target="http://www.zipcodestogo.com/Escambia/FL/" TargetMode="External"/><Relationship Id="rId7171" Type="http://schemas.openxmlformats.org/officeDocument/2006/relationships/hyperlink" Target="http://www.zipcodestogo.com/Pensacola/FL/32508/" TargetMode="External"/><Relationship Id="rId7170" Type="http://schemas.openxmlformats.org/officeDocument/2006/relationships/hyperlink" Target="http://www.zipcodestogo.com/Escambia/FL/" TargetMode="External"/><Relationship Id="rId7177" Type="http://schemas.openxmlformats.org/officeDocument/2006/relationships/hyperlink" Target="http://www.zipcodestogo.com/Pensacola/FL/32512/" TargetMode="External"/><Relationship Id="rId7176" Type="http://schemas.openxmlformats.org/officeDocument/2006/relationships/hyperlink" Target="http://www.zipcodestogo.com/Escambia/FL/" TargetMode="External"/><Relationship Id="rId7175" Type="http://schemas.openxmlformats.org/officeDocument/2006/relationships/hyperlink" Target="http://www.zipcodestogo.com/Pensacola/FL/32511/" TargetMode="External"/><Relationship Id="rId7174" Type="http://schemas.openxmlformats.org/officeDocument/2006/relationships/hyperlink" Target="http://www.zipcodestogo.com/Escambia/FL/" TargetMode="External"/><Relationship Id="rId7179" Type="http://schemas.openxmlformats.org/officeDocument/2006/relationships/hyperlink" Target="http://www.zipcodestogo.com/Pensacola/FL/32513/" TargetMode="External"/><Relationship Id="rId7178" Type="http://schemas.openxmlformats.org/officeDocument/2006/relationships/hyperlink" Target="http://www.zipcodestogo.com/Escambia/FL/" TargetMode="External"/><Relationship Id="rId7162" Type="http://schemas.openxmlformats.org/officeDocument/2006/relationships/hyperlink" Target="http://www.zipcodestogo.com/Escambia/FL/" TargetMode="External"/><Relationship Id="rId8493" Type="http://schemas.openxmlformats.org/officeDocument/2006/relationships/hyperlink" Target="http://www.zipcodestogo.com/Tampa/FL/33602/" TargetMode="External"/><Relationship Id="rId7161" Type="http://schemas.openxmlformats.org/officeDocument/2006/relationships/hyperlink" Target="http://www.zipcodestogo.com/Pensacola/FL/32503/" TargetMode="External"/><Relationship Id="rId8492" Type="http://schemas.openxmlformats.org/officeDocument/2006/relationships/hyperlink" Target="http://www.zipcodestogo.com/Hillsborough/FL/" TargetMode="External"/><Relationship Id="rId7160" Type="http://schemas.openxmlformats.org/officeDocument/2006/relationships/hyperlink" Target="http://www.zipcodestogo.com/Escambia/FL/" TargetMode="External"/><Relationship Id="rId8491" Type="http://schemas.openxmlformats.org/officeDocument/2006/relationships/hyperlink" Target="http://www.zipcodestogo.com/Tampa/FL/33601/" TargetMode="External"/><Relationship Id="rId8490" Type="http://schemas.openxmlformats.org/officeDocument/2006/relationships/hyperlink" Target="http://www.zipcodestogo.com/Hillsborough/FL/" TargetMode="External"/><Relationship Id="rId7166" Type="http://schemas.openxmlformats.org/officeDocument/2006/relationships/hyperlink" Target="http://www.zipcodestogo.com/Escambia/FL/" TargetMode="External"/><Relationship Id="rId8497" Type="http://schemas.openxmlformats.org/officeDocument/2006/relationships/hyperlink" Target="http://www.zipcodestogo.com/Tampa/FL/33604/" TargetMode="External"/><Relationship Id="rId7165" Type="http://schemas.openxmlformats.org/officeDocument/2006/relationships/hyperlink" Target="http://www.zipcodestogo.com/Pensacola/FL/32505/" TargetMode="External"/><Relationship Id="rId8496" Type="http://schemas.openxmlformats.org/officeDocument/2006/relationships/hyperlink" Target="http://www.zipcodestogo.com/Hillsborough/FL/" TargetMode="External"/><Relationship Id="rId7164" Type="http://schemas.openxmlformats.org/officeDocument/2006/relationships/hyperlink" Target="http://www.zipcodestogo.com/Escambia/FL/" TargetMode="External"/><Relationship Id="rId8495" Type="http://schemas.openxmlformats.org/officeDocument/2006/relationships/hyperlink" Target="http://www.zipcodestogo.com/Tampa/FL/33603/" TargetMode="External"/><Relationship Id="rId7163" Type="http://schemas.openxmlformats.org/officeDocument/2006/relationships/hyperlink" Target="http://www.zipcodestogo.com/Pensacola/FL/32504/" TargetMode="External"/><Relationship Id="rId8494" Type="http://schemas.openxmlformats.org/officeDocument/2006/relationships/hyperlink" Target="http://www.zipcodestogo.com/Hillsborough/FL/" TargetMode="External"/><Relationship Id="rId7169" Type="http://schemas.openxmlformats.org/officeDocument/2006/relationships/hyperlink" Target="http://www.zipcodestogo.com/Pensacola/FL/32507/" TargetMode="External"/><Relationship Id="rId7168" Type="http://schemas.openxmlformats.org/officeDocument/2006/relationships/hyperlink" Target="http://www.zipcodestogo.com/Escambia/FL/" TargetMode="External"/><Relationship Id="rId8499" Type="http://schemas.openxmlformats.org/officeDocument/2006/relationships/hyperlink" Target="http://www.zipcodestogo.com/Tampa/FL/33605/" TargetMode="External"/><Relationship Id="rId7167" Type="http://schemas.openxmlformats.org/officeDocument/2006/relationships/hyperlink" Target="http://www.zipcodestogo.com/Pensacola/FL/32506/" TargetMode="External"/><Relationship Id="rId8498" Type="http://schemas.openxmlformats.org/officeDocument/2006/relationships/hyperlink" Target="http://www.zipcodestogo.com/Hillsborough/FL/" TargetMode="External"/><Relationship Id="rId7111" Type="http://schemas.openxmlformats.org/officeDocument/2006/relationships/hyperlink" Target="http://www.zipcodestogo.com/Freeport/FL/32439/" TargetMode="External"/><Relationship Id="rId8442" Type="http://schemas.openxmlformats.org/officeDocument/2006/relationships/hyperlink" Target="http://www.zipcodestogo.com/Hillsborough/FL/" TargetMode="External"/><Relationship Id="rId7110" Type="http://schemas.openxmlformats.org/officeDocument/2006/relationships/hyperlink" Target="http://www.zipcodestogo.com/Bay/FL/" TargetMode="External"/><Relationship Id="rId8441" Type="http://schemas.openxmlformats.org/officeDocument/2006/relationships/hyperlink" Target="http://www.zipcodestogo.com/Plant%20City/FL/33563/" TargetMode="External"/><Relationship Id="rId8440" Type="http://schemas.openxmlformats.org/officeDocument/2006/relationships/hyperlink" Target="http://www.zipcodestogo.com/Hillsborough/FL/" TargetMode="External"/><Relationship Id="rId7115" Type="http://schemas.openxmlformats.org/officeDocument/2006/relationships/hyperlink" Target="http://www.zipcodestogo.com/Grand%20Ridge/FL/32442/" TargetMode="External"/><Relationship Id="rId8446" Type="http://schemas.openxmlformats.org/officeDocument/2006/relationships/hyperlink" Target="http://www.zipcodestogo.com/Hillsborough/FL/" TargetMode="External"/><Relationship Id="rId7114" Type="http://schemas.openxmlformats.org/officeDocument/2006/relationships/hyperlink" Target="http://www.zipcodestogo.com/Jackson/FL/" TargetMode="External"/><Relationship Id="rId8445" Type="http://schemas.openxmlformats.org/officeDocument/2006/relationships/hyperlink" Target="http://www.zipcodestogo.com/Plant%20City/FL/33565/" TargetMode="External"/><Relationship Id="rId7113" Type="http://schemas.openxmlformats.org/officeDocument/2006/relationships/hyperlink" Target="http://www.zipcodestogo.com/Graceville/FL/32440/" TargetMode="External"/><Relationship Id="rId8444" Type="http://schemas.openxmlformats.org/officeDocument/2006/relationships/hyperlink" Target="http://www.zipcodestogo.com/Hillsborough/FL/" TargetMode="External"/><Relationship Id="rId7112" Type="http://schemas.openxmlformats.org/officeDocument/2006/relationships/hyperlink" Target="http://www.zipcodestogo.com/Walton/FL/" TargetMode="External"/><Relationship Id="rId8443" Type="http://schemas.openxmlformats.org/officeDocument/2006/relationships/hyperlink" Target="http://www.zipcodestogo.com/Plant%20City/FL/33564/" TargetMode="External"/><Relationship Id="rId7119" Type="http://schemas.openxmlformats.org/officeDocument/2006/relationships/hyperlink" Target="http://www.zipcodestogo.com/Lynn%20Haven/FL/32444/" TargetMode="External"/><Relationship Id="rId7118" Type="http://schemas.openxmlformats.org/officeDocument/2006/relationships/hyperlink" Target="http://www.zipcodestogo.com/Jackson/FL/" TargetMode="External"/><Relationship Id="rId8449" Type="http://schemas.openxmlformats.org/officeDocument/2006/relationships/hyperlink" Target="http://www.zipcodestogo.com/Plant%20City/FL/33567/" TargetMode="External"/><Relationship Id="rId7117" Type="http://schemas.openxmlformats.org/officeDocument/2006/relationships/hyperlink" Target="http://www.zipcodestogo.com/Greenwood/FL/32443/" TargetMode="External"/><Relationship Id="rId8448" Type="http://schemas.openxmlformats.org/officeDocument/2006/relationships/hyperlink" Target="http://www.zipcodestogo.com/Hillsborough/FL/" TargetMode="External"/><Relationship Id="rId7116" Type="http://schemas.openxmlformats.org/officeDocument/2006/relationships/hyperlink" Target="http://www.zipcodestogo.com/Jackson/FL/" TargetMode="External"/><Relationship Id="rId8447" Type="http://schemas.openxmlformats.org/officeDocument/2006/relationships/hyperlink" Target="http://www.zipcodestogo.com/Plant%20City/FL/33566/" TargetMode="External"/><Relationship Id="rId7109" Type="http://schemas.openxmlformats.org/officeDocument/2006/relationships/hyperlink" Target="http://www.zipcodestogo.com/Fountain/FL/32438/" TargetMode="External"/><Relationship Id="rId7100" Type="http://schemas.openxmlformats.org/officeDocument/2006/relationships/hyperlink" Target="http://www.zipcodestogo.com/Jackson/FL/" TargetMode="External"/><Relationship Id="rId8431" Type="http://schemas.openxmlformats.org/officeDocument/2006/relationships/hyperlink" Target="http://www.zipcodestogo.com/Lutz/FL/33549/" TargetMode="External"/><Relationship Id="rId8430" Type="http://schemas.openxmlformats.org/officeDocument/2006/relationships/hyperlink" Target="http://www.zipcodestogo.com/Hillsborough/FL/" TargetMode="External"/><Relationship Id="rId7104" Type="http://schemas.openxmlformats.org/officeDocument/2006/relationships/hyperlink" Target="http://www.zipcodestogo.com/Walton/FL/" TargetMode="External"/><Relationship Id="rId8435" Type="http://schemas.openxmlformats.org/officeDocument/2006/relationships/hyperlink" Target="http://www.zipcodestogo.com/Odessa/FL/33556/" TargetMode="External"/><Relationship Id="rId7103" Type="http://schemas.openxmlformats.org/officeDocument/2006/relationships/hyperlink" Target="http://www.zipcodestogo.com/Mossy%20Head/FL/32434/" TargetMode="External"/><Relationship Id="rId8434" Type="http://schemas.openxmlformats.org/officeDocument/2006/relationships/hyperlink" Target="http://www.zipcodestogo.com/Hillsborough/FL/" TargetMode="External"/><Relationship Id="rId7102" Type="http://schemas.openxmlformats.org/officeDocument/2006/relationships/hyperlink" Target="http://www.zipcodestogo.com/Walton/FL/" TargetMode="External"/><Relationship Id="rId8433" Type="http://schemas.openxmlformats.org/officeDocument/2006/relationships/hyperlink" Target="http://www.zipcodestogo.com/Mango/FL/33550/" TargetMode="External"/><Relationship Id="rId7101" Type="http://schemas.openxmlformats.org/officeDocument/2006/relationships/hyperlink" Target="http://www.zipcodestogo.com/Defuniak%20Springs/FL/32433/" TargetMode="External"/><Relationship Id="rId8432" Type="http://schemas.openxmlformats.org/officeDocument/2006/relationships/hyperlink" Target="http://www.zipcodestogo.com/Hillsborough/FL/" TargetMode="External"/><Relationship Id="rId7108" Type="http://schemas.openxmlformats.org/officeDocument/2006/relationships/hyperlink" Target="http://www.zipcodestogo.com/Washington/FL/" TargetMode="External"/><Relationship Id="rId8439" Type="http://schemas.openxmlformats.org/officeDocument/2006/relationships/hyperlink" Target="http://www.zipcodestogo.com/Lutz/FL/33559/" TargetMode="External"/><Relationship Id="rId7107" Type="http://schemas.openxmlformats.org/officeDocument/2006/relationships/hyperlink" Target="http://www.zipcodestogo.com/Ebro/FL/32437/" TargetMode="External"/><Relationship Id="rId8438" Type="http://schemas.openxmlformats.org/officeDocument/2006/relationships/hyperlink" Target="http://www.zipcodestogo.com/Hillsborough/FL/" TargetMode="External"/><Relationship Id="rId7106" Type="http://schemas.openxmlformats.org/officeDocument/2006/relationships/hyperlink" Target="http://www.zipcodestogo.com/Walton/FL/" TargetMode="External"/><Relationship Id="rId8437" Type="http://schemas.openxmlformats.org/officeDocument/2006/relationships/hyperlink" Target="http://www.zipcodestogo.com/Lutz/FL/33558/" TargetMode="External"/><Relationship Id="rId7105" Type="http://schemas.openxmlformats.org/officeDocument/2006/relationships/hyperlink" Target="http://www.zipcodestogo.com/Defuniak%20Springs/FL/32435/" TargetMode="External"/><Relationship Id="rId8436" Type="http://schemas.openxmlformats.org/officeDocument/2006/relationships/hyperlink" Target="http://www.zipcodestogo.com/Hillsborough/FL/" TargetMode="External"/><Relationship Id="rId8460" Type="http://schemas.openxmlformats.org/officeDocument/2006/relationships/hyperlink" Target="http://www.zipcodestogo.com/Hillsborough/FL/" TargetMode="External"/><Relationship Id="rId7133" Type="http://schemas.openxmlformats.org/officeDocument/2006/relationships/hyperlink" Target="http://www.zipcodestogo.com/Point%20Washington/FL/32454/" TargetMode="External"/><Relationship Id="rId8464" Type="http://schemas.openxmlformats.org/officeDocument/2006/relationships/hyperlink" Target="http://www.zipcodestogo.com/Pasco/FL/" TargetMode="External"/><Relationship Id="rId7132" Type="http://schemas.openxmlformats.org/officeDocument/2006/relationships/hyperlink" Target="http://www.zipcodestogo.com/Holmes/FL/" TargetMode="External"/><Relationship Id="rId8463" Type="http://schemas.openxmlformats.org/officeDocument/2006/relationships/hyperlink" Target="http://www.zipcodestogo.com/Saint%20Leo/FL/33574/" TargetMode="External"/><Relationship Id="rId7131" Type="http://schemas.openxmlformats.org/officeDocument/2006/relationships/hyperlink" Target="http://www.zipcodestogo.com/Noma/FL/32452/" TargetMode="External"/><Relationship Id="rId8462" Type="http://schemas.openxmlformats.org/officeDocument/2006/relationships/hyperlink" Target="http://www.zipcodestogo.com/Hillsborough/FL/" TargetMode="External"/><Relationship Id="rId7130" Type="http://schemas.openxmlformats.org/officeDocument/2006/relationships/hyperlink" Target="http://www.zipcodestogo.com/Calhoun/FL/" TargetMode="External"/><Relationship Id="rId8461" Type="http://schemas.openxmlformats.org/officeDocument/2006/relationships/hyperlink" Target="http://www.zipcodestogo.com/Sun%20City%20Center/FL/33573/" TargetMode="External"/><Relationship Id="rId7137" Type="http://schemas.openxmlformats.org/officeDocument/2006/relationships/hyperlink" Target="http://www.zipcodestogo.com/Port%20Saint%20Joe/FL/32456/" TargetMode="External"/><Relationship Id="rId8468" Type="http://schemas.openxmlformats.org/officeDocument/2006/relationships/hyperlink" Target="http://www.zipcodestogo.com/Pasco/FL/" TargetMode="External"/><Relationship Id="rId7136" Type="http://schemas.openxmlformats.org/officeDocument/2006/relationships/hyperlink" Target="http://www.zipcodestogo.com/Walton/FL/" TargetMode="External"/><Relationship Id="rId8467" Type="http://schemas.openxmlformats.org/officeDocument/2006/relationships/hyperlink" Target="http://www.zipcodestogo.com/San%20Antonio/FL/33576/" TargetMode="External"/><Relationship Id="rId7135" Type="http://schemas.openxmlformats.org/officeDocument/2006/relationships/hyperlink" Target="http://www.zipcodestogo.com/Ponce%20De%20Leon/FL/32455/" TargetMode="External"/><Relationship Id="rId8466" Type="http://schemas.openxmlformats.org/officeDocument/2006/relationships/hyperlink" Target="http://www.zipcodestogo.com/Hillsborough/FL/" TargetMode="External"/><Relationship Id="rId7134" Type="http://schemas.openxmlformats.org/officeDocument/2006/relationships/hyperlink" Target="http://www.zipcodestogo.com/Walton/FL/" TargetMode="External"/><Relationship Id="rId8465" Type="http://schemas.openxmlformats.org/officeDocument/2006/relationships/hyperlink" Target="http://www.zipcodestogo.com/Ruskin/FL/33575/" TargetMode="External"/><Relationship Id="rId7139" Type="http://schemas.openxmlformats.org/officeDocument/2006/relationships/hyperlink" Target="http://www.zipcodestogo.com/Port%20Saint%20Joe/FL/32457/" TargetMode="External"/><Relationship Id="rId7138" Type="http://schemas.openxmlformats.org/officeDocument/2006/relationships/hyperlink" Target="http://www.zipcodestogo.com/Gulf/FL/" TargetMode="External"/><Relationship Id="rId8469" Type="http://schemas.openxmlformats.org/officeDocument/2006/relationships/hyperlink" Target="http://www.zipcodestogo.com/Seffner/FL/33583/" TargetMode="External"/><Relationship Id="rId7122" Type="http://schemas.openxmlformats.org/officeDocument/2006/relationships/hyperlink" Target="http://www.zipcodestogo.com/Jackson/FL/" TargetMode="External"/><Relationship Id="rId8453" Type="http://schemas.openxmlformats.org/officeDocument/2006/relationships/hyperlink" Target="http://www.zipcodestogo.com/Riverview/FL/33569/" TargetMode="External"/><Relationship Id="rId7121" Type="http://schemas.openxmlformats.org/officeDocument/2006/relationships/hyperlink" Target="http://www.zipcodestogo.com/Malone/FL/32445/" TargetMode="External"/><Relationship Id="rId8452" Type="http://schemas.openxmlformats.org/officeDocument/2006/relationships/hyperlink" Target="http://www.zipcodestogo.com/Hillsborough/FL/" TargetMode="External"/><Relationship Id="rId7120" Type="http://schemas.openxmlformats.org/officeDocument/2006/relationships/hyperlink" Target="http://www.zipcodestogo.com/Bay/FL/" TargetMode="External"/><Relationship Id="rId8451" Type="http://schemas.openxmlformats.org/officeDocument/2006/relationships/hyperlink" Target="http://www.zipcodestogo.com/Riverview/FL/33568/" TargetMode="External"/><Relationship Id="rId8450" Type="http://schemas.openxmlformats.org/officeDocument/2006/relationships/hyperlink" Target="http://www.zipcodestogo.com/Hillsborough/FL/" TargetMode="External"/><Relationship Id="rId7126" Type="http://schemas.openxmlformats.org/officeDocument/2006/relationships/hyperlink" Target="http://www.zipcodestogo.com/Jackson/FL/" TargetMode="External"/><Relationship Id="rId8457" Type="http://schemas.openxmlformats.org/officeDocument/2006/relationships/hyperlink" Target="http://www.zipcodestogo.com/Sun%20City%20Center/FL/33571/" TargetMode="External"/><Relationship Id="rId7125" Type="http://schemas.openxmlformats.org/officeDocument/2006/relationships/hyperlink" Target="http://www.zipcodestogo.com/Marianna/FL/32447/" TargetMode="External"/><Relationship Id="rId8456" Type="http://schemas.openxmlformats.org/officeDocument/2006/relationships/hyperlink" Target="http://www.zipcodestogo.com/Hillsborough/FL/" TargetMode="External"/><Relationship Id="rId7124" Type="http://schemas.openxmlformats.org/officeDocument/2006/relationships/hyperlink" Target="http://www.zipcodestogo.com/Jackson/FL/" TargetMode="External"/><Relationship Id="rId8455" Type="http://schemas.openxmlformats.org/officeDocument/2006/relationships/hyperlink" Target="http://www.zipcodestogo.com/Ruskin/FL/33570/" TargetMode="External"/><Relationship Id="rId7123" Type="http://schemas.openxmlformats.org/officeDocument/2006/relationships/hyperlink" Target="http://www.zipcodestogo.com/Marianna/FL/32446/" TargetMode="External"/><Relationship Id="rId8454" Type="http://schemas.openxmlformats.org/officeDocument/2006/relationships/hyperlink" Target="http://www.zipcodestogo.com/Hillsborough/FL/" TargetMode="External"/><Relationship Id="rId7129" Type="http://schemas.openxmlformats.org/officeDocument/2006/relationships/hyperlink" Target="http://www.zipcodestogo.com/Wewahitchka/FL/32449/" TargetMode="External"/><Relationship Id="rId7128" Type="http://schemas.openxmlformats.org/officeDocument/2006/relationships/hyperlink" Target="http://www.zipcodestogo.com/Jackson/FL/" TargetMode="External"/><Relationship Id="rId8459" Type="http://schemas.openxmlformats.org/officeDocument/2006/relationships/hyperlink" Target="http://www.zipcodestogo.com/Apollo%20Beach/FL/33572/" TargetMode="External"/><Relationship Id="rId7127" Type="http://schemas.openxmlformats.org/officeDocument/2006/relationships/hyperlink" Target="http://www.zipcodestogo.com/Marianna/FL/32448/" TargetMode="External"/><Relationship Id="rId8458" Type="http://schemas.openxmlformats.org/officeDocument/2006/relationships/hyperlink" Target="http://www.zipcodestogo.com/Hillsborough/FL/" TargetMode="External"/><Relationship Id="rId2302" Type="http://schemas.openxmlformats.org/officeDocument/2006/relationships/hyperlink" Target="http://www.zipcodestogo.com/New%20york/NY/" TargetMode="External"/><Relationship Id="rId3634" Type="http://schemas.openxmlformats.org/officeDocument/2006/relationships/hyperlink" Target="http://www.zipcodestogo.com/Columbia/NY/" TargetMode="External"/><Relationship Id="rId4965" Type="http://schemas.openxmlformats.org/officeDocument/2006/relationships/hyperlink" Target="http://www.zipcodestogo.com/Syracuse/NY/13211/" TargetMode="External"/><Relationship Id="rId2303" Type="http://schemas.openxmlformats.org/officeDocument/2006/relationships/hyperlink" Target="http://www.zipcodestogo.com/New%20York/NY/10106/" TargetMode="External"/><Relationship Id="rId3633" Type="http://schemas.openxmlformats.org/officeDocument/2006/relationships/hyperlink" Target="http://www.zipcodestogo.com/Chatham/NY/12037/" TargetMode="External"/><Relationship Id="rId4964" Type="http://schemas.openxmlformats.org/officeDocument/2006/relationships/hyperlink" Target="http://www.zipcodestogo.com/Onondaga/NY/" TargetMode="External"/><Relationship Id="rId2304" Type="http://schemas.openxmlformats.org/officeDocument/2006/relationships/hyperlink" Target="http://www.zipcodestogo.com/New%20york/NY/" TargetMode="External"/><Relationship Id="rId3636" Type="http://schemas.openxmlformats.org/officeDocument/2006/relationships/hyperlink" Target="http://www.zipcodestogo.com/Rensselaer/NY/" TargetMode="External"/><Relationship Id="rId4967" Type="http://schemas.openxmlformats.org/officeDocument/2006/relationships/hyperlink" Target="http://www.zipcodestogo.com/Syracuse/NY/13212/" TargetMode="External"/><Relationship Id="rId2305" Type="http://schemas.openxmlformats.org/officeDocument/2006/relationships/hyperlink" Target="http://www.zipcodestogo.com/New%20York/NY/10107/" TargetMode="External"/><Relationship Id="rId3635" Type="http://schemas.openxmlformats.org/officeDocument/2006/relationships/hyperlink" Target="http://www.zipcodestogo.com/Cherry%20Plain/NY/12040/" TargetMode="External"/><Relationship Id="rId4966" Type="http://schemas.openxmlformats.org/officeDocument/2006/relationships/hyperlink" Target="http://www.zipcodestogo.com/Onondaga/NY/" TargetMode="External"/><Relationship Id="rId2306" Type="http://schemas.openxmlformats.org/officeDocument/2006/relationships/hyperlink" Target="http://www.zipcodestogo.com/New%20york/NY/" TargetMode="External"/><Relationship Id="rId3638" Type="http://schemas.openxmlformats.org/officeDocument/2006/relationships/hyperlink" Target="http://www.zipcodestogo.com/Albany/NY/" TargetMode="External"/><Relationship Id="rId4969" Type="http://schemas.openxmlformats.org/officeDocument/2006/relationships/hyperlink" Target="http://www.zipcodestogo.com/Syracuse/NY/13214/" TargetMode="External"/><Relationship Id="rId2307" Type="http://schemas.openxmlformats.org/officeDocument/2006/relationships/hyperlink" Target="http://www.zipcodestogo.com/New%20York/NY/10108/" TargetMode="External"/><Relationship Id="rId3637" Type="http://schemas.openxmlformats.org/officeDocument/2006/relationships/hyperlink" Target="http://www.zipcodestogo.com/Clarksville/NY/12041/" TargetMode="External"/><Relationship Id="rId4968" Type="http://schemas.openxmlformats.org/officeDocument/2006/relationships/hyperlink" Target="http://www.zipcodestogo.com/Onondaga/NY/" TargetMode="External"/><Relationship Id="rId2308" Type="http://schemas.openxmlformats.org/officeDocument/2006/relationships/hyperlink" Target="http://www.zipcodestogo.com/New%20york/NY/" TargetMode="External"/><Relationship Id="rId2309" Type="http://schemas.openxmlformats.org/officeDocument/2006/relationships/hyperlink" Target="http://www.zipcodestogo.com/New%20York/NY/10109/" TargetMode="External"/><Relationship Id="rId3639" Type="http://schemas.openxmlformats.org/officeDocument/2006/relationships/hyperlink" Target="http://www.zipcodestogo.com/Climax/NY/12042/" TargetMode="External"/><Relationship Id="rId3630" Type="http://schemas.openxmlformats.org/officeDocument/2006/relationships/hyperlink" Target="http://www.zipcodestogo.com/Schoharie/NY/" TargetMode="External"/><Relationship Id="rId4961" Type="http://schemas.openxmlformats.org/officeDocument/2006/relationships/hyperlink" Target="http://www.zipcodestogo.com/Syracuse/NY/13209/" TargetMode="External"/><Relationship Id="rId4960" Type="http://schemas.openxmlformats.org/officeDocument/2006/relationships/hyperlink" Target="http://www.zipcodestogo.com/Onondaga/NY/" TargetMode="External"/><Relationship Id="rId2300" Type="http://schemas.openxmlformats.org/officeDocument/2006/relationships/hyperlink" Target="http://www.zipcodestogo.com/New%20york/NY/" TargetMode="External"/><Relationship Id="rId3632" Type="http://schemas.openxmlformats.org/officeDocument/2006/relationships/hyperlink" Target="http://www.zipcodestogo.com/Schoharie/NY/" TargetMode="External"/><Relationship Id="rId4963" Type="http://schemas.openxmlformats.org/officeDocument/2006/relationships/hyperlink" Target="http://www.zipcodestogo.com/Syracuse/NY/13210/" TargetMode="External"/><Relationship Id="rId2301" Type="http://schemas.openxmlformats.org/officeDocument/2006/relationships/hyperlink" Target="http://www.zipcodestogo.com/New%20York/NY/10105/" TargetMode="External"/><Relationship Id="rId3631" Type="http://schemas.openxmlformats.org/officeDocument/2006/relationships/hyperlink" Target="http://www.zipcodestogo.com/Charlotteville/NY/12036/" TargetMode="External"/><Relationship Id="rId4962" Type="http://schemas.openxmlformats.org/officeDocument/2006/relationships/hyperlink" Target="http://www.zipcodestogo.com/Onondaga/NY/" TargetMode="External"/><Relationship Id="rId3623" Type="http://schemas.openxmlformats.org/officeDocument/2006/relationships/hyperlink" Target="http://www.zipcodestogo.com/Carlisle/NY/12031/" TargetMode="External"/><Relationship Id="rId4954" Type="http://schemas.openxmlformats.org/officeDocument/2006/relationships/hyperlink" Target="http://www.zipcodestogo.com/Onondaga/NY/" TargetMode="External"/><Relationship Id="rId3622" Type="http://schemas.openxmlformats.org/officeDocument/2006/relationships/hyperlink" Target="http://www.zipcodestogo.com/Columbia/NY/" TargetMode="External"/><Relationship Id="rId4953" Type="http://schemas.openxmlformats.org/officeDocument/2006/relationships/hyperlink" Target="http://www.zipcodestogo.com/Syracuse/NY/13205/" TargetMode="External"/><Relationship Id="rId3625" Type="http://schemas.openxmlformats.org/officeDocument/2006/relationships/hyperlink" Target="http://www.zipcodestogo.com/Caroga%20Lake/NY/12032/" TargetMode="External"/><Relationship Id="rId4956" Type="http://schemas.openxmlformats.org/officeDocument/2006/relationships/hyperlink" Target="http://www.zipcodestogo.com/Onondaga/NY/" TargetMode="External"/><Relationship Id="rId3624" Type="http://schemas.openxmlformats.org/officeDocument/2006/relationships/hyperlink" Target="http://www.zipcodestogo.com/Schoharie/NY/" TargetMode="External"/><Relationship Id="rId4955" Type="http://schemas.openxmlformats.org/officeDocument/2006/relationships/hyperlink" Target="http://www.zipcodestogo.com/Syracuse/NY/13206/" TargetMode="External"/><Relationship Id="rId3627" Type="http://schemas.openxmlformats.org/officeDocument/2006/relationships/hyperlink" Target="http://www.zipcodestogo.com/Castleton%20On%20Hudson/NY/12033/" TargetMode="External"/><Relationship Id="rId4958" Type="http://schemas.openxmlformats.org/officeDocument/2006/relationships/hyperlink" Target="http://www.zipcodestogo.com/Onondaga/NY/" TargetMode="External"/><Relationship Id="rId3626" Type="http://schemas.openxmlformats.org/officeDocument/2006/relationships/hyperlink" Target="http://www.zipcodestogo.com/Fulton/NY/" TargetMode="External"/><Relationship Id="rId4957" Type="http://schemas.openxmlformats.org/officeDocument/2006/relationships/hyperlink" Target="http://www.zipcodestogo.com/Syracuse/NY/13207/" TargetMode="External"/><Relationship Id="rId3629" Type="http://schemas.openxmlformats.org/officeDocument/2006/relationships/hyperlink" Target="http://www.zipcodestogo.com/Central%20Bridge/NY/12035/" TargetMode="External"/><Relationship Id="rId3628" Type="http://schemas.openxmlformats.org/officeDocument/2006/relationships/hyperlink" Target="http://www.zipcodestogo.com/Rensselaer/NY/" TargetMode="External"/><Relationship Id="rId4959" Type="http://schemas.openxmlformats.org/officeDocument/2006/relationships/hyperlink" Target="http://www.zipcodestogo.com/Syracuse/NY/13208/" TargetMode="External"/><Relationship Id="rId4950" Type="http://schemas.openxmlformats.org/officeDocument/2006/relationships/hyperlink" Target="http://www.zipcodestogo.com/Onondaga/NY/" TargetMode="External"/><Relationship Id="rId3621" Type="http://schemas.openxmlformats.org/officeDocument/2006/relationships/hyperlink" Target="http://www.zipcodestogo.com/Canaan/NY/12029/" TargetMode="External"/><Relationship Id="rId4952" Type="http://schemas.openxmlformats.org/officeDocument/2006/relationships/hyperlink" Target="http://www.zipcodestogo.com/Onondaga/NY/" TargetMode="External"/><Relationship Id="rId3620" Type="http://schemas.openxmlformats.org/officeDocument/2006/relationships/hyperlink" Target="http://www.zipcodestogo.com/Rensselaer/NY/" TargetMode="External"/><Relationship Id="rId4951" Type="http://schemas.openxmlformats.org/officeDocument/2006/relationships/hyperlink" Target="http://www.zipcodestogo.com/Syracuse/NY/13204/" TargetMode="External"/><Relationship Id="rId2324" Type="http://schemas.openxmlformats.org/officeDocument/2006/relationships/hyperlink" Target="http://www.zipcodestogo.com/New%20york/NY/" TargetMode="External"/><Relationship Id="rId3656" Type="http://schemas.openxmlformats.org/officeDocument/2006/relationships/hyperlink" Target="http://www.zipcodestogo.com/Schenectady/NY/" TargetMode="External"/><Relationship Id="rId4987" Type="http://schemas.openxmlformats.org/officeDocument/2006/relationships/hyperlink" Target="http://www.zipcodestogo.com/Syracuse/NY/13235/" TargetMode="External"/><Relationship Id="rId2325" Type="http://schemas.openxmlformats.org/officeDocument/2006/relationships/hyperlink" Target="http://www.zipcodestogo.com/New%20York/NY/10117/" TargetMode="External"/><Relationship Id="rId3655" Type="http://schemas.openxmlformats.org/officeDocument/2006/relationships/hyperlink" Target="http://www.zipcodestogo.com/Delanson/NY/12053/" TargetMode="External"/><Relationship Id="rId4986" Type="http://schemas.openxmlformats.org/officeDocument/2006/relationships/hyperlink" Target="http://www.zipcodestogo.com/Onondaga/NY/" TargetMode="External"/><Relationship Id="rId2326" Type="http://schemas.openxmlformats.org/officeDocument/2006/relationships/hyperlink" Target="http://www.zipcodestogo.com/New%20york/NY/" TargetMode="External"/><Relationship Id="rId3658" Type="http://schemas.openxmlformats.org/officeDocument/2006/relationships/hyperlink" Target="http://www.zipcodestogo.com/Albany/NY/" TargetMode="External"/><Relationship Id="rId4989" Type="http://schemas.openxmlformats.org/officeDocument/2006/relationships/hyperlink" Target="http://www.zipcodestogo.com/Syracuse/NY/13244/" TargetMode="External"/><Relationship Id="rId2327" Type="http://schemas.openxmlformats.org/officeDocument/2006/relationships/hyperlink" Target="http://www.zipcodestogo.com/New%20York/NY/10118/" TargetMode="External"/><Relationship Id="rId3657" Type="http://schemas.openxmlformats.org/officeDocument/2006/relationships/hyperlink" Target="http://www.zipcodestogo.com/Delmar/NY/12054/" TargetMode="External"/><Relationship Id="rId4988" Type="http://schemas.openxmlformats.org/officeDocument/2006/relationships/hyperlink" Target="http://www.zipcodestogo.com/Onondaga/NY/" TargetMode="External"/><Relationship Id="rId2328" Type="http://schemas.openxmlformats.org/officeDocument/2006/relationships/hyperlink" Target="http://www.zipcodestogo.com/New%20york/NY/" TargetMode="External"/><Relationship Id="rId2329" Type="http://schemas.openxmlformats.org/officeDocument/2006/relationships/hyperlink" Target="http://www.zipcodestogo.com/New%20York/NY/10119/" TargetMode="External"/><Relationship Id="rId3659" Type="http://schemas.openxmlformats.org/officeDocument/2006/relationships/hyperlink" Target="http://www.zipcodestogo.com/Dormansville/NY/12055/" TargetMode="External"/><Relationship Id="rId3650" Type="http://schemas.openxmlformats.org/officeDocument/2006/relationships/hyperlink" Target="http://www.zipcodestogo.com/Columbia/NY/" TargetMode="External"/><Relationship Id="rId4981" Type="http://schemas.openxmlformats.org/officeDocument/2006/relationships/hyperlink" Target="http://www.zipcodestogo.com/Syracuse/NY/13221/" TargetMode="External"/><Relationship Id="rId4980" Type="http://schemas.openxmlformats.org/officeDocument/2006/relationships/hyperlink" Target="http://www.zipcodestogo.com/Onondaga/NY/" TargetMode="External"/><Relationship Id="rId2320" Type="http://schemas.openxmlformats.org/officeDocument/2006/relationships/hyperlink" Target="http://www.zipcodestogo.com/New%20york/NY/" TargetMode="External"/><Relationship Id="rId3652" Type="http://schemas.openxmlformats.org/officeDocument/2006/relationships/hyperlink" Target="http://www.zipcodestogo.com/Greene/NY/" TargetMode="External"/><Relationship Id="rId4983" Type="http://schemas.openxmlformats.org/officeDocument/2006/relationships/hyperlink" Target="http://www.zipcodestogo.com/Syracuse/NY/13224/" TargetMode="External"/><Relationship Id="rId2321" Type="http://schemas.openxmlformats.org/officeDocument/2006/relationships/hyperlink" Target="http://www.zipcodestogo.com/New%20York/NY/10115/" TargetMode="External"/><Relationship Id="rId3651" Type="http://schemas.openxmlformats.org/officeDocument/2006/relationships/hyperlink" Target="http://www.zipcodestogo.com/Coxsackie/NY/12051/" TargetMode="External"/><Relationship Id="rId4982" Type="http://schemas.openxmlformats.org/officeDocument/2006/relationships/hyperlink" Target="http://www.zipcodestogo.com/Onondaga/NY/" TargetMode="External"/><Relationship Id="rId2322" Type="http://schemas.openxmlformats.org/officeDocument/2006/relationships/hyperlink" Target="http://www.zipcodestogo.com/New%20york/NY/" TargetMode="External"/><Relationship Id="rId3654" Type="http://schemas.openxmlformats.org/officeDocument/2006/relationships/hyperlink" Target="http://www.zipcodestogo.com/Rensselaer/NY/" TargetMode="External"/><Relationship Id="rId4985" Type="http://schemas.openxmlformats.org/officeDocument/2006/relationships/hyperlink" Target="http://www.zipcodestogo.com/Syracuse/NY/13225/" TargetMode="External"/><Relationship Id="rId2323" Type="http://schemas.openxmlformats.org/officeDocument/2006/relationships/hyperlink" Target="http://www.zipcodestogo.com/New%20York/NY/10116/" TargetMode="External"/><Relationship Id="rId3653" Type="http://schemas.openxmlformats.org/officeDocument/2006/relationships/hyperlink" Target="http://www.zipcodestogo.com/Cropseyville/NY/12052/" TargetMode="External"/><Relationship Id="rId4984" Type="http://schemas.openxmlformats.org/officeDocument/2006/relationships/hyperlink" Target="http://www.zipcodestogo.com/Onondaga/NY/" TargetMode="External"/><Relationship Id="rId2313" Type="http://schemas.openxmlformats.org/officeDocument/2006/relationships/hyperlink" Target="http://www.zipcodestogo.com/New%20York/NY/10111/" TargetMode="External"/><Relationship Id="rId3645" Type="http://schemas.openxmlformats.org/officeDocument/2006/relationships/hyperlink" Target="http://www.zipcodestogo.com/Coeymans%20Hollow/NY/12046/" TargetMode="External"/><Relationship Id="rId4976" Type="http://schemas.openxmlformats.org/officeDocument/2006/relationships/hyperlink" Target="http://www.zipcodestogo.com/Onondaga/NY/" TargetMode="External"/><Relationship Id="rId2314" Type="http://schemas.openxmlformats.org/officeDocument/2006/relationships/hyperlink" Target="http://www.zipcodestogo.com/New%20york/NY/" TargetMode="External"/><Relationship Id="rId3644" Type="http://schemas.openxmlformats.org/officeDocument/2006/relationships/hyperlink" Target="http://www.zipcodestogo.com/Albany/NY/" TargetMode="External"/><Relationship Id="rId4975" Type="http://schemas.openxmlformats.org/officeDocument/2006/relationships/hyperlink" Target="http://www.zipcodestogo.com/Syracuse/NY/13218/" TargetMode="External"/><Relationship Id="rId2315" Type="http://schemas.openxmlformats.org/officeDocument/2006/relationships/hyperlink" Target="http://www.zipcodestogo.com/New%20York/NY/10112/" TargetMode="External"/><Relationship Id="rId3647" Type="http://schemas.openxmlformats.org/officeDocument/2006/relationships/hyperlink" Target="http://www.zipcodestogo.com/Cohoes/NY/12047/" TargetMode="External"/><Relationship Id="rId4978" Type="http://schemas.openxmlformats.org/officeDocument/2006/relationships/hyperlink" Target="http://www.zipcodestogo.com/Onondaga/NY/" TargetMode="External"/><Relationship Id="rId2316" Type="http://schemas.openxmlformats.org/officeDocument/2006/relationships/hyperlink" Target="http://www.zipcodestogo.com/New%20york/NY/" TargetMode="External"/><Relationship Id="rId3646" Type="http://schemas.openxmlformats.org/officeDocument/2006/relationships/hyperlink" Target="http://www.zipcodestogo.com/Albany/NY/" TargetMode="External"/><Relationship Id="rId4977" Type="http://schemas.openxmlformats.org/officeDocument/2006/relationships/hyperlink" Target="http://www.zipcodestogo.com/Syracuse/NY/13219/" TargetMode="External"/><Relationship Id="rId2317" Type="http://schemas.openxmlformats.org/officeDocument/2006/relationships/hyperlink" Target="http://www.zipcodestogo.com/New%20York/NY/10113/" TargetMode="External"/><Relationship Id="rId3649" Type="http://schemas.openxmlformats.org/officeDocument/2006/relationships/hyperlink" Target="http://www.zipcodestogo.com/Columbiaville/NY/12050/" TargetMode="External"/><Relationship Id="rId2318" Type="http://schemas.openxmlformats.org/officeDocument/2006/relationships/hyperlink" Target="http://www.zipcodestogo.com/New%20york/NY/" TargetMode="External"/><Relationship Id="rId3648" Type="http://schemas.openxmlformats.org/officeDocument/2006/relationships/hyperlink" Target="http://www.zipcodestogo.com/Albany/NY/" TargetMode="External"/><Relationship Id="rId4979" Type="http://schemas.openxmlformats.org/officeDocument/2006/relationships/hyperlink" Target="http://www.zipcodestogo.com/Syracuse/NY/13220/" TargetMode="External"/><Relationship Id="rId2319" Type="http://schemas.openxmlformats.org/officeDocument/2006/relationships/hyperlink" Target="http://www.zipcodestogo.com/New%20York/NY/10114/" TargetMode="External"/><Relationship Id="rId4970" Type="http://schemas.openxmlformats.org/officeDocument/2006/relationships/hyperlink" Target="http://www.zipcodestogo.com/Onondaga/NY/" TargetMode="External"/><Relationship Id="rId3641" Type="http://schemas.openxmlformats.org/officeDocument/2006/relationships/hyperlink" Target="http://www.zipcodestogo.com/Cobleskill/NY/12043/" TargetMode="External"/><Relationship Id="rId4972" Type="http://schemas.openxmlformats.org/officeDocument/2006/relationships/hyperlink" Target="http://www.zipcodestogo.com/Onondaga/NY/" TargetMode="External"/><Relationship Id="rId2310" Type="http://schemas.openxmlformats.org/officeDocument/2006/relationships/hyperlink" Target="http://www.zipcodestogo.com/New%20york/NY/" TargetMode="External"/><Relationship Id="rId3640" Type="http://schemas.openxmlformats.org/officeDocument/2006/relationships/hyperlink" Target="http://www.zipcodestogo.com/Greene/NY/" TargetMode="External"/><Relationship Id="rId4971" Type="http://schemas.openxmlformats.org/officeDocument/2006/relationships/hyperlink" Target="http://www.zipcodestogo.com/Syracuse/NY/13215/" TargetMode="External"/><Relationship Id="rId2311" Type="http://schemas.openxmlformats.org/officeDocument/2006/relationships/hyperlink" Target="http://www.zipcodestogo.com/New%20York/NY/10110/" TargetMode="External"/><Relationship Id="rId3643" Type="http://schemas.openxmlformats.org/officeDocument/2006/relationships/hyperlink" Target="http://www.zipcodestogo.com/Coeymans/NY/12045/" TargetMode="External"/><Relationship Id="rId4974" Type="http://schemas.openxmlformats.org/officeDocument/2006/relationships/hyperlink" Target="http://www.zipcodestogo.com/Onondaga/NY/" TargetMode="External"/><Relationship Id="rId2312" Type="http://schemas.openxmlformats.org/officeDocument/2006/relationships/hyperlink" Target="http://www.zipcodestogo.com/New%20york/NY/" TargetMode="External"/><Relationship Id="rId3642" Type="http://schemas.openxmlformats.org/officeDocument/2006/relationships/hyperlink" Target="http://www.zipcodestogo.com/Schoharie/NY/" TargetMode="External"/><Relationship Id="rId4973" Type="http://schemas.openxmlformats.org/officeDocument/2006/relationships/hyperlink" Target="http://www.zipcodestogo.com/Syracuse/NY/13217/" TargetMode="External"/><Relationship Id="rId4921" Type="http://schemas.openxmlformats.org/officeDocument/2006/relationships/hyperlink" Target="http://www.zipcodestogo.com/South%20Otselic/NY/13155/" TargetMode="External"/><Relationship Id="rId4920" Type="http://schemas.openxmlformats.org/officeDocument/2006/relationships/hyperlink" Target="http://www.zipcodestogo.com/Wayne/NY/" TargetMode="External"/><Relationship Id="rId4923" Type="http://schemas.openxmlformats.org/officeDocument/2006/relationships/hyperlink" Target="http://www.zipcodestogo.com/Sterling/NY/13156/" TargetMode="External"/><Relationship Id="rId4922" Type="http://schemas.openxmlformats.org/officeDocument/2006/relationships/hyperlink" Target="http://www.zipcodestogo.com/Chenango/NY/" TargetMode="External"/><Relationship Id="rId4925" Type="http://schemas.openxmlformats.org/officeDocument/2006/relationships/hyperlink" Target="http://www.zipcodestogo.com/Sylvan%20Beach/NY/13157/" TargetMode="External"/><Relationship Id="rId4924" Type="http://schemas.openxmlformats.org/officeDocument/2006/relationships/hyperlink" Target="http://www.zipcodestogo.com/Cayuga/NY/" TargetMode="External"/><Relationship Id="rId4927" Type="http://schemas.openxmlformats.org/officeDocument/2006/relationships/hyperlink" Target="http://www.zipcodestogo.com/Truxton/NY/13158/" TargetMode="External"/><Relationship Id="rId4926" Type="http://schemas.openxmlformats.org/officeDocument/2006/relationships/hyperlink" Target="http://www.zipcodestogo.com/Oneida/NY/" TargetMode="External"/><Relationship Id="rId4929" Type="http://schemas.openxmlformats.org/officeDocument/2006/relationships/hyperlink" Target="http://www.zipcodestogo.com/Tully/NY/13159/" TargetMode="External"/><Relationship Id="rId4928" Type="http://schemas.openxmlformats.org/officeDocument/2006/relationships/hyperlink" Target="http://www.zipcodestogo.com/Cortland/NY/" TargetMode="External"/><Relationship Id="rId7195" Type="http://schemas.openxmlformats.org/officeDocument/2006/relationships/hyperlink" Target="http://www.zipcodestogo.com/Pensacola/FL/32526/" TargetMode="External"/><Relationship Id="rId7194" Type="http://schemas.openxmlformats.org/officeDocument/2006/relationships/hyperlink" Target="http://www.zipcodestogo.com/Escambia/FL/" TargetMode="External"/><Relationship Id="rId7193" Type="http://schemas.openxmlformats.org/officeDocument/2006/relationships/hyperlink" Target="http://www.zipcodestogo.com/Pensacola/FL/32524/" TargetMode="External"/><Relationship Id="rId7192" Type="http://schemas.openxmlformats.org/officeDocument/2006/relationships/hyperlink" Target="http://www.zipcodestogo.com/Escambia/FL/" TargetMode="External"/><Relationship Id="rId7199" Type="http://schemas.openxmlformats.org/officeDocument/2006/relationships/hyperlink" Target="http://www.zipcodestogo.com/Baker/FL/32531/" TargetMode="External"/><Relationship Id="rId7198" Type="http://schemas.openxmlformats.org/officeDocument/2006/relationships/hyperlink" Target="http://www.zipcodestogo.com/Santa%20rosa/FL/" TargetMode="External"/><Relationship Id="rId7197" Type="http://schemas.openxmlformats.org/officeDocument/2006/relationships/hyperlink" Target="http://www.zipcodestogo.com/Bagdad/FL/32530/" TargetMode="External"/><Relationship Id="rId7196" Type="http://schemas.openxmlformats.org/officeDocument/2006/relationships/hyperlink" Target="http://www.zipcodestogo.com/Escambia/FL/" TargetMode="External"/><Relationship Id="rId4910" Type="http://schemas.openxmlformats.org/officeDocument/2006/relationships/hyperlink" Target="http://www.zipcodestogo.com/Wayne/NY/" TargetMode="External"/><Relationship Id="rId4912" Type="http://schemas.openxmlformats.org/officeDocument/2006/relationships/hyperlink" Target="http://www.zipcodestogo.com/Cayuga/NY/" TargetMode="External"/><Relationship Id="rId4911" Type="http://schemas.openxmlformats.org/officeDocument/2006/relationships/hyperlink" Target="http://www.zipcodestogo.com/Scipio%20Center/NY/13147/" TargetMode="External"/><Relationship Id="rId4914" Type="http://schemas.openxmlformats.org/officeDocument/2006/relationships/hyperlink" Target="http://www.zipcodestogo.com/Seneca/NY/" TargetMode="External"/><Relationship Id="rId4913" Type="http://schemas.openxmlformats.org/officeDocument/2006/relationships/hyperlink" Target="http://www.zipcodestogo.com/Seneca%20Falls/NY/13148/" TargetMode="External"/><Relationship Id="rId4916" Type="http://schemas.openxmlformats.org/officeDocument/2006/relationships/hyperlink" Target="http://www.zipcodestogo.com/Onondaga/NY/" TargetMode="External"/><Relationship Id="rId4915" Type="http://schemas.openxmlformats.org/officeDocument/2006/relationships/hyperlink" Target="http://www.zipcodestogo.com/Skaneateles/NY/13152/" TargetMode="External"/><Relationship Id="rId4918" Type="http://schemas.openxmlformats.org/officeDocument/2006/relationships/hyperlink" Target="http://www.zipcodestogo.com/Onondaga/NY/" TargetMode="External"/><Relationship Id="rId4917" Type="http://schemas.openxmlformats.org/officeDocument/2006/relationships/hyperlink" Target="http://www.zipcodestogo.com/Skaneateles%20Falls/NY/13153/" TargetMode="External"/><Relationship Id="rId4919" Type="http://schemas.openxmlformats.org/officeDocument/2006/relationships/hyperlink" Target="http://www.zipcodestogo.com/South%20Butler/NY/13154/" TargetMode="External"/><Relationship Id="rId7191" Type="http://schemas.openxmlformats.org/officeDocument/2006/relationships/hyperlink" Target="http://www.zipcodestogo.com/Pensacola/FL/32523/" TargetMode="External"/><Relationship Id="rId7190" Type="http://schemas.openxmlformats.org/officeDocument/2006/relationships/hyperlink" Target="http://www.zipcodestogo.com/Escambia/FL/" TargetMode="External"/><Relationship Id="rId7184" Type="http://schemas.openxmlformats.org/officeDocument/2006/relationships/hyperlink" Target="http://www.zipcodestogo.com/Escambia/FL/" TargetMode="External"/><Relationship Id="rId7183" Type="http://schemas.openxmlformats.org/officeDocument/2006/relationships/hyperlink" Target="http://www.zipcodestogo.com/Pensacola/FL/32516/" TargetMode="External"/><Relationship Id="rId7182" Type="http://schemas.openxmlformats.org/officeDocument/2006/relationships/hyperlink" Target="http://www.zipcodestogo.com/Escambia/FL/" TargetMode="External"/><Relationship Id="rId7181" Type="http://schemas.openxmlformats.org/officeDocument/2006/relationships/hyperlink" Target="http://www.zipcodestogo.com/Pensacola/FL/32514/" TargetMode="External"/><Relationship Id="rId7188" Type="http://schemas.openxmlformats.org/officeDocument/2006/relationships/hyperlink" Target="http://www.zipcodestogo.com/Escambia/FL/" TargetMode="External"/><Relationship Id="rId7187" Type="http://schemas.openxmlformats.org/officeDocument/2006/relationships/hyperlink" Target="http://www.zipcodestogo.com/Pensacola/FL/32521/" TargetMode="External"/><Relationship Id="rId7186" Type="http://schemas.openxmlformats.org/officeDocument/2006/relationships/hyperlink" Target="http://www.zipcodestogo.com/Escambia/FL/" TargetMode="External"/><Relationship Id="rId7185" Type="http://schemas.openxmlformats.org/officeDocument/2006/relationships/hyperlink" Target="http://www.zipcodestogo.com/Pensacola/FL/32520/" TargetMode="External"/><Relationship Id="rId7189" Type="http://schemas.openxmlformats.org/officeDocument/2006/relationships/hyperlink" Target="http://www.zipcodestogo.com/Pensacola/FL/32522/" TargetMode="External"/><Relationship Id="rId3612" Type="http://schemas.openxmlformats.org/officeDocument/2006/relationships/hyperlink" Target="http://www.zipcodestogo.com/Albany/NY/" TargetMode="External"/><Relationship Id="rId4943" Type="http://schemas.openxmlformats.org/officeDocument/2006/relationships/hyperlink" Target="http://www.zipcodestogo.com/West%20Monroe/NY/13167/" TargetMode="External"/><Relationship Id="rId3611" Type="http://schemas.openxmlformats.org/officeDocument/2006/relationships/hyperlink" Target="http://www.zipcodestogo.com/Berne/NY/12023/" TargetMode="External"/><Relationship Id="rId4942" Type="http://schemas.openxmlformats.org/officeDocument/2006/relationships/hyperlink" Target="http://www.zipcodestogo.com/Cayuga/NY/" TargetMode="External"/><Relationship Id="rId3614" Type="http://schemas.openxmlformats.org/officeDocument/2006/relationships/hyperlink" Target="http://www.zipcodestogo.com/Rensselaer/NY/" TargetMode="External"/><Relationship Id="rId4945" Type="http://schemas.openxmlformats.org/officeDocument/2006/relationships/hyperlink" Target="http://www.zipcodestogo.com/Syracuse/NY/13201/" TargetMode="External"/><Relationship Id="rId3613" Type="http://schemas.openxmlformats.org/officeDocument/2006/relationships/hyperlink" Target="http://www.zipcodestogo.com/Brainard/NY/12024/" TargetMode="External"/><Relationship Id="rId4944" Type="http://schemas.openxmlformats.org/officeDocument/2006/relationships/hyperlink" Target="http://www.zipcodestogo.com/Oswego/NY/" TargetMode="External"/><Relationship Id="rId3616" Type="http://schemas.openxmlformats.org/officeDocument/2006/relationships/hyperlink" Target="http://www.zipcodestogo.com/Fulton/NY/" TargetMode="External"/><Relationship Id="rId4947" Type="http://schemas.openxmlformats.org/officeDocument/2006/relationships/hyperlink" Target="http://www.zipcodestogo.com/Syracuse/NY/13202/" TargetMode="External"/><Relationship Id="rId3615" Type="http://schemas.openxmlformats.org/officeDocument/2006/relationships/hyperlink" Target="http://www.zipcodestogo.com/Broadalbin/NY/12025/" TargetMode="External"/><Relationship Id="rId4946" Type="http://schemas.openxmlformats.org/officeDocument/2006/relationships/hyperlink" Target="http://www.zipcodestogo.com/Onondaga/NY/" TargetMode="External"/><Relationship Id="rId3618" Type="http://schemas.openxmlformats.org/officeDocument/2006/relationships/hyperlink" Target="http://www.zipcodestogo.com/Saratoga/NY/" TargetMode="External"/><Relationship Id="rId4949" Type="http://schemas.openxmlformats.org/officeDocument/2006/relationships/hyperlink" Target="http://www.zipcodestogo.com/Syracuse/NY/13203/" TargetMode="External"/><Relationship Id="rId3617" Type="http://schemas.openxmlformats.org/officeDocument/2006/relationships/hyperlink" Target="http://www.zipcodestogo.com/Burnt%20Hills/NY/12027/" TargetMode="External"/><Relationship Id="rId4948" Type="http://schemas.openxmlformats.org/officeDocument/2006/relationships/hyperlink" Target="http://www.zipcodestogo.com/Onondaga/NY/" TargetMode="External"/><Relationship Id="rId3619" Type="http://schemas.openxmlformats.org/officeDocument/2006/relationships/hyperlink" Target="http://www.zipcodestogo.com/Buskirk/NY/12028/" TargetMode="External"/><Relationship Id="rId3610" Type="http://schemas.openxmlformats.org/officeDocument/2006/relationships/hyperlink" Target="http://www.zipcodestogo.com/Rensselaer/NY/" TargetMode="External"/><Relationship Id="rId4941" Type="http://schemas.openxmlformats.org/officeDocument/2006/relationships/hyperlink" Target="http://www.zipcodestogo.com/Weedsport/NY/13166/" TargetMode="External"/><Relationship Id="rId4940" Type="http://schemas.openxmlformats.org/officeDocument/2006/relationships/hyperlink" Target="http://www.zipcodestogo.com/Seneca/NY/" TargetMode="External"/><Relationship Id="rId3601" Type="http://schemas.openxmlformats.org/officeDocument/2006/relationships/hyperlink" Target="http://www.zipcodestogo.com/Austerlitz/NY/12017/" TargetMode="External"/><Relationship Id="rId4932" Type="http://schemas.openxmlformats.org/officeDocument/2006/relationships/hyperlink" Target="http://www.zipcodestogo.com/Cayuga/NY/" TargetMode="External"/><Relationship Id="rId3600" Type="http://schemas.openxmlformats.org/officeDocument/2006/relationships/hyperlink" Target="http://www.zipcodestogo.com/Montgomery/NY/" TargetMode="External"/><Relationship Id="rId4931" Type="http://schemas.openxmlformats.org/officeDocument/2006/relationships/hyperlink" Target="http://www.zipcodestogo.com/Union%20Springs/NY/13160/" TargetMode="External"/><Relationship Id="rId3603" Type="http://schemas.openxmlformats.org/officeDocument/2006/relationships/hyperlink" Target="http://www.zipcodestogo.com/Averill%20Park/NY/12018/" TargetMode="External"/><Relationship Id="rId4934" Type="http://schemas.openxmlformats.org/officeDocument/2006/relationships/hyperlink" Target="http://www.zipcodestogo.com/Oneida/NY/" TargetMode="External"/><Relationship Id="rId3602" Type="http://schemas.openxmlformats.org/officeDocument/2006/relationships/hyperlink" Target="http://www.zipcodestogo.com/Columbia/NY/" TargetMode="External"/><Relationship Id="rId4933" Type="http://schemas.openxmlformats.org/officeDocument/2006/relationships/hyperlink" Target="http://www.zipcodestogo.com/Verona%20Beach/NY/13162/" TargetMode="External"/><Relationship Id="rId3605" Type="http://schemas.openxmlformats.org/officeDocument/2006/relationships/hyperlink" Target="http://www.zipcodestogo.com/Ballston%20Lake/NY/12019/" TargetMode="External"/><Relationship Id="rId4936" Type="http://schemas.openxmlformats.org/officeDocument/2006/relationships/hyperlink" Target="http://www.zipcodestogo.com/Madison/NY/" TargetMode="External"/><Relationship Id="rId3604" Type="http://schemas.openxmlformats.org/officeDocument/2006/relationships/hyperlink" Target="http://www.zipcodestogo.com/Rensselaer/NY/" TargetMode="External"/><Relationship Id="rId4935" Type="http://schemas.openxmlformats.org/officeDocument/2006/relationships/hyperlink" Target="http://www.zipcodestogo.com/Wampsville/NY/13163/" TargetMode="External"/><Relationship Id="rId3607" Type="http://schemas.openxmlformats.org/officeDocument/2006/relationships/hyperlink" Target="http://www.zipcodestogo.com/Ballston%20Spa/NY/12020/" TargetMode="External"/><Relationship Id="rId4938" Type="http://schemas.openxmlformats.org/officeDocument/2006/relationships/hyperlink" Target="http://www.zipcodestogo.com/Onondaga/NY/" TargetMode="External"/><Relationship Id="rId3606" Type="http://schemas.openxmlformats.org/officeDocument/2006/relationships/hyperlink" Target="http://www.zipcodestogo.com/Saratoga/NY/" TargetMode="External"/><Relationship Id="rId4937" Type="http://schemas.openxmlformats.org/officeDocument/2006/relationships/hyperlink" Target="http://www.zipcodestogo.com/Warners/NY/13164/" TargetMode="External"/><Relationship Id="rId3609" Type="http://schemas.openxmlformats.org/officeDocument/2006/relationships/hyperlink" Target="http://www.zipcodestogo.com/Berlin/NY/12022/" TargetMode="External"/><Relationship Id="rId3608" Type="http://schemas.openxmlformats.org/officeDocument/2006/relationships/hyperlink" Target="http://www.zipcodestogo.com/Saratoga/NY/" TargetMode="External"/><Relationship Id="rId4939" Type="http://schemas.openxmlformats.org/officeDocument/2006/relationships/hyperlink" Target="http://www.zipcodestogo.com/Waterloo/NY/13165/" TargetMode="External"/><Relationship Id="rId4930" Type="http://schemas.openxmlformats.org/officeDocument/2006/relationships/hyperlink" Target="http://www.zipcodestogo.com/Onondaga/NY/" TargetMode="External"/><Relationship Id="rId1059" Type="http://schemas.openxmlformats.org/officeDocument/2006/relationships/hyperlink" Target="http://www.zipcodestogo.com/Rupert/VT/05768/" TargetMode="External"/><Relationship Id="rId2380" Type="http://schemas.openxmlformats.org/officeDocument/2006/relationships/hyperlink" Target="http://www.zipcodestogo.com/New%20york/NY/" TargetMode="External"/><Relationship Id="rId1050" Type="http://schemas.openxmlformats.org/officeDocument/2006/relationships/hyperlink" Target="http://www.zipcodestogo.com/Rutland/VT/" TargetMode="External"/><Relationship Id="rId2381" Type="http://schemas.openxmlformats.org/officeDocument/2006/relationships/hyperlink" Target="http://www.zipcodestogo.com/New%20York/NY/10160/" TargetMode="External"/><Relationship Id="rId1051" Type="http://schemas.openxmlformats.org/officeDocument/2006/relationships/hyperlink" Target="http://www.zipcodestogo.com/Poultney/VT/05764/" TargetMode="External"/><Relationship Id="rId2382" Type="http://schemas.openxmlformats.org/officeDocument/2006/relationships/hyperlink" Target="http://www.zipcodestogo.com/New%20york/NY/" TargetMode="External"/><Relationship Id="rId1052" Type="http://schemas.openxmlformats.org/officeDocument/2006/relationships/hyperlink" Target="http://www.zipcodestogo.com/Rutland/VT/" TargetMode="External"/><Relationship Id="rId2383" Type="http://schemas.openxmlformats.org/officeDocument/2006/relationships/hyperlink" Target="http://www.zipcodestogo.com/New%20York/NY/10161/" TargetMode="External"/><Relationship Id="rId1053" Type="http://schemas.openxmlformats.org/officeDocument/2006/relationships/hyperlink" Target="http://www.zipcodestogo.com/Proctor/VT/05765/" TargetMode="External"/><Relationship Id="rId2384" Type="http://schemas.openxmlformats.org/officeDocument/2006/relationships/hyperlink" Target="http://www.zipcodestogo.com/New%20york/NY/" TargetMode="External"/><Relationship Id="rId1054" Type="http://schemas.openxmlformats.org/officeDocument/2006/relationships/hyperlink" Target="http://www.zipcodestogo.com/Rutland/VT/" TargetMode="External"/><Relationship Id="rId2385" Type="http://schemas.openxmlformats.org/officeDocument/2006/relationships/hyperlink" Target="http://www.zipcodestogo.com/New%20York/NY/10162/" TargetMode="External"/><Relationship Id="rId1055" Type="http://schemas.openxmlformats.org/officeDocument/2006/relationships/hyperlink" Target="http://www.zipcodestogo.com/Ripton/VT/05766/" TargetMode="External"/><Relationship Id="rId2386" Type="http://schemas.openxmlformats.org/officeDocument/2006/relationships/hyperlink" Target="http://www.zipcodestogo.com/New%20york/NY/" TargetMode="External"/><Relationship Id="rId1056" Type="http://schemas.openxmlformats.org/officeDocument/2006/relationships/hyperlink" Target="http://www.zipcodestogo.com/Addison/VT/" TargetMode="External"/><Relationship Id="rId2387" Type="http://schemas.openxmlformats.org/officeDocument/2006/relationships/hyperlink" Target="http://www.zipcodestogo.com/New%20York/NY/10163/" TargetMode="External"/><Relationship Id="rId1057" Type="http://schemas.openxmlformats.org/officeDocument/2006/relationships/hyperlink" Target="http://www.zipcodestogo.com/Rochester/VT/05767/" TargetMode="External"/><Relationship Id="rId2388" Type="http://schemas.openxmlformats.org/officeDocument/2006/relationships/hyperlink" Target="http://www.zipcodestogo.com/New%20york/NY/" TargetMode="External"/><Relationship Id="rId1058" Type="http://schemas.openxmlformats.org/officeDocument/2006/relationships/hyperlink" Target="http://www.zipcodestogo.com/Windsor/VT/" TargetMode="External"/><Relationship Id="rId2389" Type="http://schemas.openxmlformats.org/officeDocument/2006/relationships/hyperlink" Target="http://www.zipcodestogo.com/New%20York/NY/10164/" TargetMode="External"/><Relationship Id="rId1048" Type="http://schemas.openxmlformats.org/officeDocument/2006/relationships/hyperlink" Target="http://www.zipcodestogo.com/Rutland/VT/" TargetMode="External"/><Relationship Id="rId2379" Type="http://schemas.openxmlformats.org/officeDocument/2006/relationships/hyperlink" Target="http://www.zipcodestogo.com/New%20York/NY/10159/" TargetMode="External"/><Relationship Id="rId1049" Type="http://schemas.openxmlformats.org/officeDocument/2006/relationships/hyperlink" Target="http://www.zipcodestogo.com/Pittsford/VT/05763/" TargetMode="External"/><Relationship Id="rId2370" Type="http://schemas.openxmlformats.org/officeDocument/2006/relationships/hyperlink" Target="http://www.zipcodestogo.com/New%20york/NY/" TargetMode="External"/><Relationship Id="rId1040" Type="http://schemas.openxmlformats.org/officeDocument/2006/relationships/hyperlink" Target="http://www.zipcodestogo.com/Rutland/VT/" TargetMode="External"/><Relationship Id="rId2371" Type="http://schemas.openxmlformats.org/officeDocument/2006/relationships/hyperlink" Target="http://www.zipcodestogo.com/New%20York/NY/10155/" TargetMode="External"/><Relationship Id="rId1041" Type="http://schemas.openxmlformats.org/officeDocument/2006/relationships/hyperlink" Target="http://www.zipcodestogo.com/North%20Clarendon/VT/05759/" TargetMode="External"/><Relationship Id="rId2372" Type="http://schemas.openxmlformats.org/officeDocument/2006/relationships/hyperlink" Target="http://www.zipcodestogo.com/New%20york/NY/" TargetMode="External"/><Relationship Id="rId1042" Type="http://schemas.openxmlformats.org/officeDocument/2006/relationships/hyperlink" Target="http://www.zipcodestogo.com/Rutland/VT/" TargetMode="External"/><Relationship Id="rId2373" Type="http://schemas.openxmlformats.org/officeDocument/2006/relationships/hyperlink" Target="http://www.zipcodestogo.com/New%20York/NY/10156/" TargetMode="External"/><Relationship Id="rId1043" Type="http://schemas.openxmlformats.org/officeDocument/2006/relationships/hyperlink" Target="http://www.zipcodestogo.com/Orwell/VT/05760/" TargetMode="External"/><Relationship Id="rId2374" Type="http://schemas.openxmlformats.org/officeDocument/2006/relationships/hyperlink" Target="http://www.zipcodestogo.com/New%20york/NY/" TargetMode="External"/><Relationship Id="rId1044" Type="http://schemas.openxmlformats.org/officeDocument/2006/relationships/hyperlink" Target="http://www.zipcodestogo.com/Addison/VT/" TargetMode="External"/><Relationship Id="rId2375" Type="http://schemas.openxmlformats.org/officeDocument/2006/relationships/hyperlink" Target="http://www.zipcodestogo.com/New%20York/NY/10157/" TargetMode="External"/><Relationship Id="rId1045" Type="http://schemas.openxmlformats.org/officeDocument/2006/relationships/hyperlink" Target="http://www.zipcodestogo.com/Pawlet/VT/05761/" TargetMode="External"/><Relationship Id="rId2376" Type="http://schemas.openxmlformats.org/officeDocument/2006/relationships/hyperlink" Target="http://www.zipcodestogo.com/New%20york/NY/" TargetMode="External"/><Relationship Id="rId1046" Type="http://schemas.openxmlformats.org/officeDocument/2006/relationships/hyperlink" Target="http://www.zipcodestogo.com/Rutland/VT/" TargetMode="External"/><Relationship Id="rId2377" Type="http://schemas.openxmlformats.org/officeDocument/2006/relationships/hyperlink" Target="http://www.zipcodestogo.com/New%20York/NY/10158/" TargetMode="External"/><Relationship Id="rId1047" Type="http://schemas.openxmlformats.org/officeDocument/2006/relationships/hyperlink" Target="http://www.zipcodestogo.com/Pittsfield/VT/05762/" TargetMode="External"/><Relationship Id="rId2378" Type="http://schemas.openxmlformats.org/officeDocument/2006/relationships/hyperlink" Target="http://www.zipcodestogo.com/New%20york/NY/" TargetMode="External"/><Relationship Id="rId1070" Type="http://schemas.openxmlformats.org/officeDocument/2006/relationships/hyperlink" Target="http://www.zipcodestogo.com/Rutland/VT/" TargetMode="External"/><Relationship Id="rId1071" Type="http://schemas.openxmlformats.org/officeDocument/2006/relationships/hyperlink" Target="http://www.zipcodestogo.com/West%20Pawlet/VT/05775/" TargetMode="External"/><Relationship Id="rId1072" Type="http://schemas.openxmlformats.org/officeDocument/2006/relationships/hyperlink" Target="http://www.zipcodestogo.com/Rutland/VT/" TargetMode="External"/><Relationship Id="rId1073" Type="http://schemas.openxmlformats.org/officeDocument/2006/relationships/hyperlink" Target="http://www.zipcodestogo.com/West%20Rupert/VT/05776/" TargetMode="External"/><Relationship Id="rId1074" Type="http://schemas.openxmlformats.org/officeDocument/2006/relationships/hyperlink" Target="http://www.zipcodestogo.com/Bennington/VT/" TargetMode="External"/><Relationship Id="rId1075" Type="http://schemas.openxmlformats.org/officeDocument/2006/relationships/hyperlink" Target="http://www.zipcodestogo.com/West%20Rutland/VT/05777/" TargetMode="External"/><Relationship Id="rId1076" Type="http://schemas.openxmlformats.org/officeDocument/2006/relationships/hyperlink" Target="http://www.zipcodestogo.com/Rutland/VT/" TargetMode="External"/><Relationship Id="rId1077" Type="http://schemas.openxmlformats.org/officeDocument/2006/relationships/hyperlink" Target="http://www.zipcodestogo.com/Whiting/VT/05778/" TargetMode="External"/><Relationship Id="rId1078" Type="http://schemas.openxmlformats.org/officeDocument/2006/relationships/hyperlink" Target="http://www.zipcodestogo.com/Addison/VT/" TargetMode="External"/><Relationship Id="rId1079" Type="http://schemas.openxmlformats.org/officeDocument/2006/relationships/hyperlink" Target="http://www.zipcodestogo.com/Saint%20Johnsbury/VT/05819/" TargetMode="External"/><Relationship Id="rId2390" Type="http://schemas.openxmlformats.org/officeDocument/2006/relationships/hyperlink" Target="http://www.zipcodestogo.com/New%20york/NY/" TargetMode="External"/><Relationship Id="rId1060" Type="http://schemas.openxmlformats.org/officeDocument/2006/relationships/hyperlink" Target="http://www.zipcodestogo.com/Bennington/VT/" TargetMode="External"/><Relationship Id="rId2391" Type="http://schemas.openxmlformats.org/officeDocument/2006/relationships/hyperlink" Target="http://www.zipcodestogo.com/New%20York/NY/10165/" TargetMode="External"/><Relationship Id="rId1061" Type="http://schemas.openxmlformats.org/officeDocument/2006/relationships/hyperlink" Target="http://www.zipcodestogo.com/Salisbury/VT/05769/" TargetMode="External"/><Relationship Id="rId2392" Type="http://schemas.openxmlformats.org/officeDocument/2006/relationships/hyperlink" Target="http://www.zipcodestogo.com/New%20york/NY/" TargetMode="External"/><Relationship Id="rId1062" Type="http://schemas.openxmlformats.org/officeDocument/2006/relationships/hyperlink" Target="http://www.zipcodestogo.com/Addison/VT/" TargetMode="External"/><Relationship Id="rId2393" Type="http://schemas.openxmlformats.org/officeDocument/2006/relationships/hyperlink" Target="http://www.zipcodestogo.com/New%20York/NY/10166/" TargetMode="External"/><Relationship Id="rId1063" Type="http://schemas.openxmlformats.org/officeDocument/2006/relationships/hyperlink" Target="http://www.zipcodestogo.com/Shoreham/VT/05770/" TargetMode="External"/><Relationship Id="rId2394" Type="http://schemas.openxmlformats.org/officeDocument/2006/relationships/hyperlink" Target="http://www.zipcodestogo.com/New%20york/NY/" TargetMode="External"/><Relationship Id="rId1064" Type="http://schemas.openxmlformats.org/officeDocument/2006/relationships/hyperlink" Target="http://www.zipcodestogo.com/Addison/VT/" TargetMode="External"/><Relationship Id="rId2395" Type="http://schemas.openxmlformats.org/officeDocument/2006/relationships/hyperlink" Target="http://www.zipcodestogo.com/New%20York/NY/10167/" TargetMode="External"/><Relationship Id="rId1065" Type="http://schemas.openxmlformats.org/officeDocument/2006/relationships/hyperlink" Target="http://www.zipcodestogo.com/Stockbridge/VT/05772/" TargetMode="External"/><Relationship Id="rId2396" Type="http://schemas.openxmlformats.org/officeDocument/2006/relationships/hyperlink" Target="http://www.zipcodestogo.com/New%20york/NY/" TargetMode="External"/><Relationship Id="rId1066" Type="http://schemas.openxmlformats.org/officeDocument/2006/relationships/hyperlink" Target="http://www.zipcodestogo.com/Windsor/VT/" TargetMode="External"/><Relationship Id="rId2397" Type="http://schemas.openxmlformats.org/officeDocument/2006/relationships/hyperlink" Target="http://www.zipcodestogo.com/New%20York/NY/10168/" TargetMode="External"/><Relationship Id="rId1067" Type="http://schemas.openxmlformats.org/officeDocument/2006/relationships/hyperlink" Target="http://www.zipcodestogo.com/Wallingford/VT/05773/" TargetMode="External"/><Relationship Id="rId2398" Type="http://schemas.openxmlformats.org/officeDocument/2006/relationships/hyperlink" Target="http://www.zipcodestogo.com/New%20york/NY/" TargetMode="External"/><Relationship Id="rId1068" Type="http://schemas.openxmlformats.org/officeDocument/2006/relationships/hyperlink" Target="http://www.zipcodestogo.com/Rutland/VT/" TargetMode="External"/><Relationship Id="rId2399" Type="http://schemas.openxmlformats.org/officeDocument/2006/relationships/hyperlink" Target="http://www.zipcodestogo.com/New%20York/NY/10169/" TargetMode="External"/><Relationship Id="rId1069" Type="http://schemas.openxmlformats.org/officeDocument/2006/relationships/hyperlink" Target="http://www.zipcodestogo.com/Wells/VT/05774/" TargetMode="External"/><Relationship Id="rId1015" Type="http://schemas.openxmlformats.org/officeDocument/2006/relationships/hyperlink" Target="http://www.zipcodestogo.com/East%20Poultney/VT/05741/" TargetMode="External"/><Relationship Id="rId2346" Type="http://schemas.openxmlformats.org/officeDocument/2006/relationships/hyperlink" Target="http://www.zipcodestogo.com/New%20york/NY/" TargetMode="External"/><Relationship Id="rId3678" Type="http://schemas.openxmlformats.org/officeDocument/2006/relationships/hyperlink" Target="http://www.zipcodestogo.com/Otsego/NY/" TargetMode="External"/><Relationship Id="rId1016" Type="http://schemas.openxmlformats.org/officeDocument/2006/relationships/hyperlink" Target="http://www.zipcodestogo.com/Rutland/VT/" TargetMode="External"/><Relationship Id="rId2347" Type="http://schemas.openxmlformats.org/officeDocument/2006/relationships/hyperlink" Target="http://www.zipcodestogo.com/New%20York/NY/10129/" TargetMode="External"/><Relationship Id="rId3677" Type="http://schemas.openxmlformats.org/officeDocument/2006/relationships/hyperlink" Target="http://www.zipcodestogo.com/East%20Worcester/NY/12064/" TargetMode="External"/><Relationship Id="rId1017" Type="http://schemas.openxmlformats.org/officeDocument/2006/relationships/hyperlink" Target="http://www.zipcodestogo.com/East%20Wallingford/VT/05742/" TargetMode="External"/><Relationship Id="rId2348" Type="http://schemas.openxmlformats.org/officeDocument/2006/relationships/hyperlink" Target="http://www.zipcodestogo.com/New%20york/NY/" TargetMode="External"/><Relationship Id="rId1018" Type="http://schemas.openxmlformats.org/officeDocument/2006/relationships/hyperlink" Target="http://www.zipcodestogo.com/Rutland/VT/" TargetMode="External"/><Relationship Id="rId2349" Type="http://schemas.openxmlformats.org/officeDocument/2006/relationships/hyperlink" Target="http://www.zipcodestogo.com/New%20York/NY/10130/" TargetMode="External"/><Relationship Id="rId3679" Type="http://schemas.openxmlformats.org/officeDocument/2006/relationships/hyperlink" Target="http://www.zipcodestogo.com/Clifton%20Park/NY/12065/" TargetMode="External"/><Relationship Id="rId1019" Type="http://schemas.openxmlformats.org/officeDocument/2006/relationships/hyperlink" Target="http://www.zipcodestogo.com/Fair%20Haven/VT/05743/" TargetMode="External"/><Relationship Id="rId3670" Type="http://schemas.openxmlformats.org/officeDocument/2006/relationships/hyperlink" Target="http://www.zipcodestogo.com/Columbia/NY/" TargetMode="External"/><Relationship Id="rId2340" Type="http://schemas.openxmlformats.org/officeDocument/2006/relationships/hyperlink" Target="http://www.zipcodestogo.com/New%20york/NY/" TargetMode="External"/><Relationship Id="rId3672" Type="http://schemas.openxmlformats.org/officeDocument/2006/relationships/hyperlink" Target="http://www.zipcodestogo.com/Rensselaer/NY/" TargetMode="External"/><Relationship Id="rId1010" Type="http://schemas.openxmlformats.org/officeDocument/2006/relationships/hyperlink" Target="http://www.zipcodestogo.com/Rutland/VT/" TargetMode="External"/><Relationship Id="rId2341" Type="http://schemas.openxmlformats.org/officeDocument/2006/relationships/hyperlink" Target="http://www.zipcodestogo.com/New%20York/NY/10125/" TargetMode="External"/><Relationship Id="rId3671" Type="http://schemas.openxmlformats.org/officeDocument/2006/relationships/hyperlink" Target="http://www.zipcodestogo.com/East%20Greenbush/NY/12061/" TargetMode="External"/><Relationship Id="rId1011" Type="http://schemas.openxmlformats.org/officeDocument/2006/relationships/hyperlink" Target="http://www.zipcodestogo.com/Danby/VT/05739/" TargetMode="External"/><Relationship Id="rId2342" Type="http://schemas.openxmlformats.org/officeDocument/2006/relationships/hyperlink" Target="http://www.zipcodestogo.com/New%20york/NY/" TargetMode="External"/><Relationship Id="rId3674" Type="http://schemas.openxmlformats.org/officeDocument/2006/relationships/hyperlink" Target="http://www.zipcodestogo.com/Rensselaer/NY/" TargetMode="External"/><Relationship Id="rId1012" Type="http://schemas.openxmlformats.org/officeDocument/2006/relationships/hyperlink" Target="http://www.zipcodestogo.com/Rutland/VT/" TargetMode="External"/><Relationship Id="rId2343" Type="http://schemas.openxmlformats.org/officeDocument/2006/relationships/hyperlink" Target="http://www.zipcodestogo.com/New%20York/NY/10126/" TargetMode="External"/><Relationship Id="rId3673" Type="http://schemas.openxmlformats.org/officeDocument/2006/relationships/hyperlink" Target="http://www.zipcodestogo.com/East%20Nassau/NY/12062/" TargetMode="External"/><Relationship Id="rId1013" Type="http://schemas.openxmlformats.org/officeDocument/2006/relationships/hyperlink" Target="http://www.zipcodestogo.com/East%20Middlebury/VT/05740/" TargetMode="External"/><Relationship Id="rId2344" Type="http://schemas.openxmlformats.org/officeDocument/2006/relationships/hyperlink" Target="http://www.zipcodestogo.com/New%20york/NY/" TargetMode="External"/><Relationship Id="rId3676" Type="http://schemas.openxmlformats.org/officeDocument/2006/relationships/hyperlink" Target="http://www.zipcodestogo.com/Rensselaer/NY/" TargetMode="External"/><Relationship Id="rId1014" Type="http://schemas.openxmlformats.org/officeDocument/2006/relationships/hyperlink" Target="http://www.zipcodestogo.com/Addison/VT/" TargetMode="External"/><Relationship Id="rId2345" Type="http://schemas.openxmlformats.org/officeDocument/2006/relationships/hyperlink" Target="http://www.zipcodestogo.com/New%20York/NY/10128/" TargetMode="External"/><Relationship Id="rId3675" Type="http://schemas.openxmlformats.org/officeDocument/2006/relationships/hyperlink" Target="http://www.zipcodestogo.com/East%20Schodack/NY/12063/" TargetMode="External"/><Relationship Id="rId1004" Type="http://schemas.openxmlformats.org/officeDocument/2006/relationships/hyperlink" Target="http://www.zipcodestogo.com/Rutland/VT/" TargetMode="External"/><Relationship Id="rId2335" Type="http://schemas.openxmlformats.org/officeDocument/2006/relationships/hyperlink" Target="http://www.zipcodestogo.com/New%20York/NY/10122/" TargetMode="External"/><Relationship Id="rId3667" Type="http://schemas.openxmlformats.org/officeDocument/2006/relationships/hyperlink" Target="http://www.zipcodestogo.com/East%20Berne/NY/12059/" TargetMode="External"/><Relationship Id="rId4998" Type="http://schemas.openxmlformats.org/officeDocument/2006/relationships/hyperlink" Target="http://www.zipcodestogo.com/Onondaga/NY/" TargetMode="External"/><Relationship Id="rId1005" Type="http://schemas.openxmlformats.org/officeDocument/2006/relationships/hyperlink" Target="http://www.zipcodestogo.com/Center%20Rutland/VT/05736/" TargetMode="External"/><Relationship Id="rId2336" Type="http://schemas.openxmlformats.org/officeDocument/2006/relationships/hyperlink" Target="http://www.zipcodestogo.com/New%20york/NY/" TargetMode="External"/><Relationship Id="rId3666" Type="http://schemas.openxmlformats.org/officeDocument/2006/relationships/hyperlink" Target="http://www.zipcodestogo.com/Greene/NY/" TargetMode="External"/><Relationship Id="rId4997" Type="http://schemas.openxmlformats.org/officeDocument/2006/relationships/hyperlink" Target="http://www.zipcodestogo.com/Syracuse/NY/13261/" TargetMode="External"/><Relationship Id="rId1006" Type="http://schemas.openxmlformats.org/officeDocument/2006/relationships/hyperlink" Target="http://www.zipcodestogo.com/Rutland/VT/" TargetMode="External"/><Relationship Id="rId2337" Type="http://schemas.openxmlformats.org/officeDocument/2006/relationships/hyperlink" Target="http://www.zipcodestogo.com/New%20York/NY/10123/" TargetMode="External"/><Relationship Id="rId3669" Type="http://schemas.openxmlformats.org/officeDocument/2006/relationships/hyperlink" Target="http://www.zipcodestogo.com/East%20Chatham/NY/12060/" TargetMode="External"/><Relationship Id="rId1007" Type="http://schemas.openxmlformats.org/officeDocument/2006/relationships/hyperlink" Target="http://www.zipcodestogo.com/Chittenden/VT/05737/" TargetMode="External"/><Relationship Id="rId2338" Type="http://schemas.openxmlformats.org/officeDocument/2006/relationships/hyperlink" Target="http://www.zipcodestogo.com/New%20york/NY/" TargetMode="External"/><Relationship Id="rId3668" Type="http://schemas.openxmlformats.org/officeDocument/2006/relationships/hyperlink" Target="http://www.zipcodestogo.com/Albany/NY/" TargetMode="External"/><Relationship Id="rId4999" Type="http://schemas.openxmlformats.org/officeDocument/2006/relationships/hyperlink" Target="http://www.zipcodestogo.com/Syracuse/NY/13290/" TargetMode="External"/><Relationship Id="rId1008" Type="http://schemas.openxmlformats.org/officeDocument/2006/relationships/hyperlink" Target="http://www.zipcodestogo.com/Rutland/VT/" TargetMode="External"/><Relationship Id="rId2339" Type="http://schemas.openxmlformats.org/officeDocument/2006/relationships/hyperlink" Target="http://www.zipcodestogo.com/New%20York/NY/10124/" TargetMode="External"/><Relationship Id="rId1009" Type="http://schemas.openxmlformats.org/officeDocument/2006/relationships/hyperlink" Target="http://www.zipcodestogo.com/Cuttingsville/VT/05738/" TargetMode="External"/><Relationship Id="rId4990" Type="http://schemas.openxmlformats.org/officeDocument/2006/relationships/hyperlink" Target="http://www.zipcodestogo.com/Onondaga/NY/" TargetMode="External"/><Relationship Id="rId3661" Type="http://schemas.openxmlformats.org/officeDocument/2006/relationships/hyperlink" Target="http://www.zipcodestogo.com/Duanesburg/NY/12056/" TargetMode="External"/><Relationship Id="rId4992" Type="http://schemas.openxmlformats.org/officeDocument/2006/relationships/hyperlink" Target="http://www.zipcodestogo.com/Onondaga/NY/" TargetMode="External"/><Relationship Id="rId2330" Type="http://schemas.openxmlformats.org/officeDocument/2006/relationships/hyperlink" Target="http://www.zipcodestogo.com/New%20york/NY/" TargetMode="External"/><Relationship Id="rId3660" Type="http://schemas.openxmlformats.org/officeDocument/2006/relationships/hyperlink" Target="http://www.zipcodestogo.com/Albany/NY/" TargetMode="External"/><Relationship Id="rId4991" Type="http://schemas.openxmlformats.org/officeDocument/2006/relationships/hyperlink" Target="http://www.zipcodestogo.com/Syracuse/NY/13250/" TargetMode="External"/><Relationship Id="rId1000" Type="http://schemas.openxmlformats.org/officeDocument/2006/relationships/hyperlink" Target="http://www.zipcodestogo.com/Rutland/VT/" TargetMode="External"/><Relationship Id="rId2331" Type="http://schemas.openxmlformats.org/officeDocument/2006/relationships/hyperlink" Target="http://www.zipcodestogo.com/New%20York/NY/10120/" TargetMode="External"/><Relationship Id="rId3663" Type="http://schemas.openxmlformats.org/officeDocument/2006/relationships/hyperlink" Target="http://www.zipcodestogo.com/Eagle%20Bridge/NY/12057/" TargetMode="External"/><Relationship Id="rId4994" Type="http://schemas.openxmlformats.org/officeDocument/2006/relationships/hyperlink" Target="http://www.zipcodestogo.com/Onondaga/NY/" TargetMode="External"/><Relationship Id="rId1001" Type="http://schemas.openxmlformats.org/officeDocument/2006/relationships/hyperlink" Target="http://www.zipcodestogo.com/Bridport/VT/05734/" TargetMode="External"/><Relationship Id="rId2332" Type="http://schemas.openxmlformats.org/officeDocument/2006/relationships/hyperlink" Target="http://www.zipcodestogo.com/New%20york/NY/" TargetMode="External"/><Relationship Id="rId3662" Type="http://schemas.openxmlformats.org/officeDocument/2006/relationships/hyperlink" Target="http://www.zipcodestogo.com/Schenectady/NY/" TargetMode="External"/><Relationship Id="rId4993" Type="http://schemas.openxmlformats.org/officeDocument/2006/relationships/hyperlink" Target="http://www.zipcodestogo.com/Syracuse/NY/13251/" TargetMode="External"/><Relationship Id="rId1002" Type="http://schemas.openxmlformats.org/officeDocument/2006/relationships/hyperlink" Target="http://www.zipcodestogo.com/Addison/VT/" TargetMode="External"/><Relationship Id="rId2333" Type="http://schemas.openxmlformats.org/officeDocument/2006/relationships/hyperlink" Target="http://www.zipcodestogo.com/New%20York/NY/10121/" TargetMode="External"/><Relationship Id="rId3665" Type="http://schemas.openxmlformats.org/officeDocument/2006/relationships/hyperlink" Target="http://www.zipcodestogo.com/Earlton/NY/12058/" TargetMode="External"/><Relationship Id="rId4996" Type="http://schemas.openxmlformats.org/officeDocument/2006/relationships/hyperlink" Target="http://www.zipcodestogo.com/Onondaga/NY/" TargetMode="External"/><Relationship Id="rId1003" Type="http://schemas.openxmlformats.org/officeDocument/2006/relationships/hyperlink" Target="http://www.zipcodestogo.com/Castleton/VT/05735/" TargetMode="External"/><Relationship Id="rId2334" Type="http://schemas.openxmlformats.org/officeDocument/2006/relationships/hyperlink" Target="http://www.zipcodestogo.com/New%20york/NY/" TargetMode="External"/><Relationship Id="rId3664" Type="http://schemas.openxmlformats.org/officeDocument/2006/relationships/hyperlink" Target="http://www.zipcodestogo.com/Rensselaer/NY/" TargetMode="External"/><Relationship Id="rId4995" Type="http://schemas.openxmlformats.org/officeDocument/2006/relationships/hyperlink" Target="http://www.zipcodestogo.com/Syracuse/NY/13252/" TargetMode="External"/><Relationship Id="rId1037" Type="http://schemas.openxmlformats.org/officeDocument/2006/relationships/hyperlink" Target="http://www.zipcodestogo.com/Middletown%20Springs/VT/05757/" TargetMode="External"/><Relationship Id="rId2368" Type="http://schemas.openxmlformats.org/officeDocument/2006/relationships/hyperlink" Target="http://www.zipcodestogo.com/New%20york/NY/" TargetMode="External"/><Relationship Id="rId1038" Type="http://schemas.openxmlformats.org/officeDocument/2006/relationships/hyperlink" Target="http://www.zipcodestogo.com/Rutland/VT/" TargetMode="External"/><Relationship Id="rId2369" Type="http://schemas.openxmlformats.org/officeDocument/2006/relationships/hyperlink" Target="http://www.zipcodestogo.com/New%20York/NY/10154/" TargetMode="External"/><Relationship Id="rId3699" Type="http://schemas.openxmlformats.org/officeDocument/2006/relationships/hyperlink" Target="http://www.zipcodestogo.com/Ghent/NY/12075/" TargetMode="External"/><Relationship Id="rId1039" Type="http://schemas.openxmlformats.org/officeDocument/2006/relationships/hyperlink" Target="http://www.zipcodestogo.com/Mount%20Holly/VT/05758/" TargetMode="External"/><Relationship Id="rId3690" Type="http://schemas.openxmlformats.org/officeDocument/2006/relationships/hyperlink" Target="http://www.zipcodestogo.com/Montgomery/NY/" TargetMode="External"/><Relationship Id="rId2360" Type="http://schemas.openxmlformats.org/officeDocument/2006/relationships/hyperlink" Target="http://www.zipcodestogo.com/New%20york/NY/" TargetMode="External"/><Relationship Id="rId3692" Type="http://schemas.openxmlformats.org/officeDocument/2006/relationships/hyperlink" Target="http://www.zipcodestogo.com/Schoharie/NY/" TargetMode="External"/><Relationship Id="rId1030" Type="http://schemas.openxmlformats.org/officeDocument/2006/relationships/hyperlink" Target="http://www.zipcodestogo.com/Addison/VT/" TargetMode="External"/><Relationship Id="rId2361" Type="http://schemas.openxmlformats.org/officeDocument/2006/relationships/hyperlink" Target="http://www.zipcodestogo.com/New%20York/NY/10150/" TargetMode="External"/><Relationship Id="rId3691" Type="http://schemas.openxmlformats.org/officeDocument/2006/relationships/hyperlink" Target="http://www.zipcodestogo.com/Fultonham/NY/12071/" TargetMode="External"/><Relationship Id="rId1031" Type="http://schemas.openxmlformats.org/officeDocument/2006/relationships/hyperlink" Target="http://www.zipcodestogo.com/Hydeville/VT/05750/" TargetMode="External"/><Relationship Id="rId2362" Type="http://schemas.openxmlformats.org/officeDocument/2006/relationships/hyperlink" Target="http://www.zipcodestogo.com/New%20york/NY/" TargetMode="External"/><Relationship Id="rId3694" Type="http://schemas.openxmlformats.org/officeDocument/2006/relationships/hyperlink" Target="http://www.zipcodestogo.com/Montgomery/NY/" TargetMode="External"/><Relationship Id="rId1032" Type="http://schemas.openxmlformats.org/officeDocument/2006/relationships/hyperlink" Target="http://www.zipcodestogo.com/Rutland/VT/" TargetMode="External"/><Relationship Id="rId2363" Type="http://schemas.openxmlformats.org/officeDocument/2006/relationships/hyperlink" Target="http://www.zipcodestogo.com/New%20York/NY/10151/" TargetMode="External"/><Relationship Id="rId3693" Type="http://schemas.openxmlformats.org/officeDocument/2006/relationships/hyperlink" Target="http://www.zipcodestogo.com/Fultonville/NY/12072/" TargetMode="External"/><Relationship Id="rId1033" Type="http://schemas.openxmlformats.org/officeDocument/2006/relationships/hyperlink" Target="http://www.zipcodestogo.com/Killington/VT/05751/" TargetMode="External"/><Relationship Id="rId2364" Type="http://schemas.openxmlformats.org/officeDocument/2006/relationships/hyperlink" Target="http://www.zipcodestogo.com/New%20york/NY/" TargetMode="External"/><Relationship Id="rId3696" Type="http://schemas.openxmlformats.org/officeDocument/2006/relationships/hyperlink" Target="http://www.zipcodestogo.com/Schoharie/NY/" TargetMode="External"/><Relationship Id="rId1034" Type="http://schemas.openxmlformats.org/officeDocument/2006/relationships/hyperlink" Target="http://www.zipcodestogo.com/Rutland/VT/" TargetMode="External"/><Relationship Id="rId2365" Type="http://schemas.openxmlformats.org/officeDocument/2006/relationships/hyperlink" Target="http://www.zipcodestogo.com/New%20York/NY/10152/" TargetMode="External"/><Relationship Id="rId3695" Type="http://schemas.openxmlformats.org/officeDocument/2006/relationships/hyperlink" Target="http://www.zipcodestogo.com/Gallupville/NY/12073/" TargetMode="External"/><Relationship Id="rId1035" Type="http://schemas.openxmlformats.org/officeDocument/2006/relationships/hyperlink" Target="http://www.zipcodestogo.com/Middlebury/VT/05753/" TargetMode="External"/><Relationship Id="rId2366" Type="http://schemas.openxmlformats.org/officeDocument/2006/relationships/hyperlink" Target="http://www.zipcodestogo.com/New%20york/NY/" TargetMode="External"/><Relationship Id="rId3698" Type="http://schemas.openxmlformats.org/officeDocument/2006/relationships/hyperlink" Target="http://www.zipcodestogo.com/Saratoga/NY/" TargetMode="External"/><Relationship Id="rId1036" Type="http://schemas.openxmlformats.org/officeDocument/2006/relationships/hyperlink" Target="http://www.zipcodestogo.com/Addison/VT/" TargetMode="External"/><Relationship Id="rId2367" Type="http://schemas.openxmlformats.org/officeDocument/2006/relationships/hyperlink" Target="http://www.zipcodestogo.com/New%20York/NY/10153/" TargetMode="External"/><Relationship Id="rId3697" Type="http://schemas.openxmlformats.org/officeDocument/2006/relationships/hyperlink" Target="http://www.zipcodestogo.com/Galway/NY/12074/" TargetMode="External"/><Relationship Id="rId1026" Type="http://schemas.openxmlformats.org/officeDocument/2006/relationships/hyperlink" Target="http://www.zipcodestogo.com/Windsor/VT/" TargetMode="External"/><Relationship Id="rId2357" Type="http://schemas.openxmlformats.org/officeDocument/2006/relationships/hyperlink" Target="http://www.zipcodestogo.com/New%20York/NY/10138/" TargetMode="External"/><Relationship Id="rId3689" Type="http://schemas.openxmlformats.org/officeDocument/2006/relationships/hyperlink" Target="http://www.zipcodestogo.com/Fort%20Johnson/NY/12070/" TargetMode="External"/><Relationship Id="rId1027" Type="http://schemas.openxmlformats.org/officeDocument/2006/relationships/hyperlink" Target="http://www.zipcodestogo.com/Granville/VT/05747/" TargetMode="External"/><Relationship Id="rId2358" Type="http://schemas.openxmlformats.org/officeDocument/2006/relationships/hyperlink" Target="http://www.zipcodestogo.com/New%20york/NY/" TargetMode="External"/><Relationship Id="rId3688" Type="http://schemas.openxmlformats.org/officeDocument/2006/relationships/hyperlink" Target="http://www.zipcodestogo.com/Montgomery/NY/" TargetMode="External"/><Relationship Id="rId1028" Type="http://schemas.openxmlformats.org/officeDocument/2006/relationships/hyperlink" Target="http://www.zipcodestogo.com/Addison/VT/" TargetMode="External"/><Relationship Id="rId2359" Type="http://schemas.openxmlformats.org/officeDocument/2006/relationships/hyperlink" Target="http://www.zipcodestogo.com/New%20York/NY/10149/" TargetMode="External"/><Relationship Id="rId1029" Type="http://schemas.openxmlformats.org/officeDocument/2006/relationships/hyperlink" Target="http://www.zipcodestogo.com/Hancock/VT/05748/" TargetMode="External"/><Relationship Id="rId3681" Type="http://schemas.openxmlformats.org/officeDocument/2006/relationships/hyperlink" Target="http://www.zipcodestogo.com/Esperance/NY/12066/" TargetMode="External"/><Relationship Id="rId2350" Type="http://schemas.openxmlformats.org/officeDocument/2006/relationships/hyperlink" Target="http://www.zipcodestogo.com/New%20york/NY/" TargetMode="External"/><Relationship Id="rId3680" Type="http://schemas.openxmlformats.org/officeDocument/2006/relationships/hyperlink" Target="http://www.zipcodestogo.com/Saratoga/NY/" TargetMode="External"/><Relationship Id="rId1020" Type="http://schemas.openxmlformats.org/officeDocument/2006/relationships/hyperlink" Target="http://www.zipcodestogo.com/Rutland/VT/" TargetMode="External"/><Relationship Id="rId2351" Type="http://schemas.openxmlformats.org/officeDocument/2006/relationships/hyperlink" Target="http://www.zipcodestogo.com/New%20York/NY/10131/" TargetMode="External"/><Relationship Id="rId3683" Type="http://schemas.openxmlformats.org/officeDocument/2006/relationships/hyperlink" Target="http://www.zipcodestogo.com/Feura%20Bush/NY/12067/" TargetMode="External"/><Relationship Id="rId1021" Type="http://schemas.openxmlformats.org/officeDocument/2006/relationships/hyperlink" Target="http://www.zipcodestogo.com/Florence/VT/05744/" TargetMode="External"/><Relationship Id="rId2352" Type="http://schemas.openxmlformats.org/officeDocument/2006/relationships/hyperlink" Target="http://www.zipcodestogo.com/New%20york/NY/" TargetMode="External"/><Relationship Id="rId3682" Type="http://schemas.openxmlformats.org/officeDocument/2006/relationships/hyperlink" Target="http://www.zipcodestogo.com/Montgomery/NY/" TargetMode="External"/><Relationship Id="rId1022" Type="http://schemas.openxmlformats.org/officeDocument/2006/relationships/hyperlink" Target="http://www.zipcodestogo.com/Rutland/VT/" TargetMode="External"/><Relationship Id="rId2353" Type="http://schemas.openxmlformats.org/officeDocument/2006/relationships/hyperlink" Target="http://www.zipcodestogo.com/New%20York/NY/10132/" TargetMode="External"/><Relationship Id="rId3685" Type="http://schemas.openxmlformats.org/officeDocument/2006/relationships/hyperlink" Target="http://www.zipcodestogo.com/Fonda/NY/12068/" TargetMode="External"/><Relationship Id="rId1023" Type="http://schemas.openxmlformats.org/officeDocument/2006/relationships/hyperlink" Target="http://www.zipcodestogo.com/Forest%20Dale/VT/05745/" TargetMode="External"/><Relationship Id="rId2354" Type="http://schemas.openxmlformats.org/officeDocument/2006/relationships/hyperlink" Target="http://www.zipcodestogo.com/New%20york/NY/" TargetMode="External"/><Relationship Id="rId3684" Type="http://schemas.openxmlformats.org/officeDocument/2006/relationships/hyperlink" Target="http://www.zipcodestogo.com/Albany/NY/" TargetMode="External"/><Relationship Id="rId1024" Type="http://schemas.openxmlformats.org/officeDocument/2006/relationships/hyperlink" Target="http://www.zipcodestogo.com/Rutland/VT/" TargetMode="External"/><Relationship Id="rId2355" Type="http://schemas.openxmlformats.org/officeDocument/2006/relationships/hyperlink" Target="http://www.zipcodestogo.com/New%20York/NY/10133/" TargetMode="External"/><Relationship Id="rId3687" Type="http://schemas.openxmlformats.org/officeDocument/2006/relationships/hyperlink" Target="http://www.zipcodestogo.com/Fort%20Hunter/NY/12069/" TargetMode="External"/><Relationship Id="rId1025" Type="http://schemas.openxmlformats.org/officeDocument/2006/relationships/hyperlink" Target="http://www.zipcodestogo.com/Gaysville/VT/05746/" TargetMode="External"/><Relationship Id="rId2356" Type="http://schemas.openxmlformats.org/officeDocument/2006/relationships/hyperlink" Target="http://www.zipcodestogo.com/New%20york/NY/" TargetMode="External"/><Relationship Id="rId3686" Type="http://schemas.openxmlformats.org/officeDocument/2006/relationships/hyperlink" Target="http://www.zipcodestogo.com/Montgomery/NY/" TargetMode="External"/><Relationship Id="rId8529" Type="http://schemas.openxmlformats.org/officeDocument/2006/relationships/hyperlink" Target="http://www.zipcodestogo.com/Tampa/FL/33620/" TargetMode="External"/><Relationship Id="rId8528" Type="http://schemas.openxmlformats.org/officeDocument/2006/relationships/hyperlink" Target="http://www.zipcodestogo.com/Hillsborough/FL/" TargetMode="External"/><Relationship Id="rId8523" Type="http://schemas.openxmlformats.org/officeDocument/2006/relationships/hyperlink" Target="http://www.zipcodestogo.com/Tampa/FL/33617/" TargetMode="External"/><Relationship Id="rId8522" Type="http://schemas.openxmlformats.org/officeDocument/2006/relationships/hyperlink" Target="http://www.zipcodestogo.com/Hillsborough/FL/" TargetMode="External"/><Relationship Id="rId8521" Type="http://schemas.openxmlformats.org/officeDocument/2006/relationships/hyperlink" Target="http://www.zipcodestogo.com/Tampa/FL/33616/" TargetMode="External"/><Relationship Id="rId8520" Type="http://schemas.openxmlformats.org/officeDocument/2006/relationships/hyperlink" Target="http://www.zipcodestogo.com/Hillsborough/FL/" TargetMode="External"/><Relationship Id="rId8527" Type="http://schemas.openxmlformats.org/officeDocument/2006/relationships/hyperlink" Target="http://www.zipcodestogo.com/Tampa/FL/33619/" TargetMode="External"/><Relationship Id="rId8526" Type="http://schemas.openxmlformats.org/officeDocument/2006/relationships/hyperlink" Target="http://www.zipcodestogo.com/Hillsborough/FL/" TargetMode="External"/><Relationship Id="rId8525" Type="http://schemas.openxmlformats.org/officeDocument/2006/relationships/hyperlink" Target="http://www.zipcodestogo.com/Tampa/FL/33618/" TargetMode="External"/><Relationship Id="rId8524" Type="http://schemas.openxmlformats.org/officeDocument/2006/relationships/hyperlink" Target="http://www.zipcodestogo.com/Hillsborough/FL/" TargetMode="External"/><Relationship Id="rId8519" Type="http://schemas.openxmlformats.org/officeDocument/2006/relationships/hyperlink" Target="http://www.zipcodestogo.com/Tampa/FL/33615/" TargetMode="External"/><Relationship Id="rId8518" Type="http://schemas.openxmlformats.org/officeDocument/2006/relationships/hyperlink" Target="http://www.zipcodestogo.com/Hillsborough/FL/" TargetMode="External"/><Relationship Id="rId8517" Type="http://schemas.openxmlformats.org/officeDocument/2006/relationships/hyperlink" Target="http://www.zipcodestogo.com/Tampa/FL/33614/" TargetMode="External"/><Relationship Id="rId8512" Type="http://schemas.openxmlformats.org/officeDocument/2006/relationships/hyperlink" Target="http://www.zipcodestogo.com/Hillsborough/FL/" TargetMode="External"/><Relationship Id="rId8511" Type="http://schemas.openxmlformats.org/officeDocument/2006/relationships/hyperlink" Target="http://www.zipcodestogo.com/Tampa/FL/33611/" TargetMode="External"/><Relationship Id="rId8510" Type="http://schemas.openxmlformats.org/officeDocument/2006/relationships/hyperlink" Target="http://www.zipcodestogo.com/Hillsborough/FL/" TargetMode="External"/><Relationship Id="rId8516" Type="http://schemas.openxmlformats.org/officeDocument/2006/relationships/hyperlink" Target="http://www.zipcodestogo.com/Hillsborough/FL/" TargetMode="External"/><Relationship Id="rId8515" Type="http://schemas.openxmlformats.org/officeDocument/2006/relationships/hyperlink" Target="http://www.zipcodestogo.com/Tampa/FL/33613/" TargetMode="External"/><Relationship Id="rId8514" Type="http://schemas.openxmlformats.org/officeDocument/2006/relationships/hyperlink" Target="http://www.zipcodestogo.com/Hillsborough/FL/" TargetMode="External"/><Relationship Id="rId8513" Type="http://schemas.openxmlformats.org/officeDocument/2006/relationships/hyperlink" Target="http://www.zipcodestogo.com/Tampa/FL/33612/" TargetMode="External"/><Relationship Id="rId7219" Type="http://schemas.openxmlformats.org/officeDocument/2006/relationships/hyperlink" Target="http://www.zipcodestogo.com/Eglin%20Afb/FL/32542/" TargetMode="External"/><Relationship Id="rId7210" Type="http://schemas.openxmlformats.org/officeDocument/2006/relationships/hyperlink" Target="http://www.zipcodestogo.com/Okaloosa/FL/" TargetMode="External"/><Relationship Id="rId8541" Type="http://schemas.openxmlformats.org/officeDocument/2006/relationships/hyperlink" Target="http://www.zipcodestogo.com/Tampa/FL/33626/" TargetMode="External"/><Relationship Id="rId8540" Type="http://schemas.openxmlformats.org/officeDocument/2006/relationships/hyperlink" Target="http://www.zipcodestogo.com/Hillsborough/FL/" TargetMode="External"/><Relationship Id="rId7214" Type="http://schemas.openxmlformats.org/officeDocument/2006/relationships/hyperlink" Target="http://www.zipcodestogo.com/Okaloosa/FL/" TargetMode="External"/><Relationship Id="rId8545" Type="http://schemas.openxmlformats.org/officeDocument/2006/relationships/hyperlink" Target="http://www.zipcodestogo.com/Tampa/FL/33630/" TargetMode="External"/><Relationship Id="rId7213" Type="http://schemas.openxmlformats.org/officeDocument/2006/relationships/hyperlink" Target="http://www.zipcodestogo.com/Crestview/FL/32539/" TargetMode="External"/><Relationship Id="rId8544" Type="http://schemas.openxmlformats.org/officeDocument/2006/relationships/hyperlink" Target="http://www.zipcodestogo.com/Hillsborough/FL/" TargetMode="External"/><Relationship Id="rId7212" Type="http://schemas.openxmlformats.org/officeDocument/2006/relationships/hyperlink" Target="http://www.zipcodestogo.com/Walton/FL/" TargetMode="External"/><Relationship Id="rId8543" Type="http://schemas.openxmlformats.org/officeDocument/2006/relationships/hyperlink" Target="http://www.zipcodestogo.com/Tampa/FL/33629/" TargetMode="External"/><Relationship Id="rId7211" Type="http://schemas.openxmlformats.org/officeDocument/2006/relationships/hyperlink" Target="http://www.zipcodestogo.com/Paxton/FL/32538/" TargetMode="External"/><Relationship Id="rId8542" Type="http://schemas.openxmlformats.org/officeDocument/2006/relationships/hyperlink" Target="http://www.zipcodestogo.com/Hillsborough/FL/" TargetMode="External"/><Relationship Id="rId7218" Type="http://schemas.openxmlformats.org/officeDocument/2006/relationships/hyperlink" Target="http://www.zipcodestogo.com/Okaloosa/FL/" TargetMode="External"/><Relationship Id="rId8549" Type="http://schemas.openxmlformats.org/officeDocument/2006/relationships/hyperlink" Target="http://www.zipcodestogo.com/Tampa/FL/33633/" TargetMode="External"/><Relationship Id="rId7217" Type="http://schemas.openxmlformats.org/officeDocument/2006/relationships/hyperlink" Target="http://www.zipcodestogo.com/Destin/FL/32541/" TargetMode="External"/><Relationship Id="rId8548" Type="http://schemas.openxmlformats.org/officeDocument/2006/relationships/hyperlink" Target="http://www.zipcodestogo.com/Hillsborough/FL/" TargetMode="External"/><Relationship Id="rId7216" Type="http://schemas.openxmlformats.org/officeDocument/2006/relationships/hyperlink" Target="http://www.zipcodestogo.com/Okaloosa/FL/" TargetMode="External"/><Relationship Id="rId8547" Type="http://schemas.openxmlformats.org/officeDocument/2006/relationships/hyperlink" Target="http://www.zipcodestogo.com/Tampa/FL/33631/" TargetMode="External"/><Relationship Id="rId7215" Type="http://schemas.openxmlformats.org/officeDocument/2006/relationships/hyperlink" Target="http://www.zipcodestogo.com/Destin/FL/32540/" TargetMode="External"/><Relationship Id="rId8546" Type="http://schemas.openxmlformats.org/officeDocument/2006/relationships/hyperlink" Target="http://www.zipcodestogo.com/Hillsborough/FL/" TargetMode="External"/><Relationship Id="rId7209" Type="http://schemas.openxmlformats.org/officeDocument/2006/relationships/hyperlink" Target="http://www.zipcodestogo.com/Milligan/FL/32537/" TargetMode="External"/><Relationship Id="rId7208" Type="http://schemas.openxmlformats.org/officeDocument/2006/relationships/hyperlink" Target="http://www.zipcodestogo.com/Okaloosa/FL/" TargetMode="External"/><Relationship Id="rId8539" Type="http://schemas.openxmlformats.org/officeDocument/2006/relationships/hyperlink" Target="http://www.zipcodestogo.com/Tampa/FL/33625/" TargetMode="External"/><Relationship Id="rId8530" Type="http://schemas.openxmlformats.org/officeDocument/2006/relationships/hyperlink" Target="http://www.zipcodestogo.com/Hillsborough/FL/" TargetMode="External"/><Relationship Id="rId7203" Type="http://schemas.openxmlformats.org/officeDocument/2006/relationships/hyperlink" Target="http://www.zipcodestogo.com/Pensacola/FL/32534/" TargetMode="External"/><Relationship Id="rId8534" Type="http://schemas.openxmlformats.org/officeDocument/2006/relationships/hyperlink" Target="http://www.zipcodestogo.com/Hillsborough/FL/" TargetMode="External"/><Relationship Id="rId7202" Type="http://schemas.openxmlformats.org/officeDocument/2006/relationships/hyperlink" Target="http://www.zipcodestogo.com/Escambia/FL/" TargetMode="External"/><Relationship Id="rId8533" Type="http://schemas.openxmlformats.org/officeDocument/2006/relationships/hyperlink" Target="http://www.zipcodestogo.com/Tampa/FL/33622/" TargetMode="External"/><Relationship Id="rId7201" Type="http://schemas.openxmlformats.org/officeDocument/2006/relationships/hyperlink" Target="http://www.zipcodestogo.com/Cantonment/FL/32533/" TargetMode="External"/><Relationship Id="rId8532" Type="http://schemas.openxmlformats.org/officeDocument/2006/relationships/hyperlink" Target="http://www.zipcodestogo.com/Hillsborough/FL/" TargetMode="External"/><Relationship Id="rId7200" Type="http://schemas.openxmlformats.org/officeDocument/2006/relationships/hyperlink" Target="http://www.zipcodestogo.com/Okaloosa/FL/" TargetMode="External"/><Relationship Id="rId8531" Type="http://schemas.openxmlformats.org/officeDocument/2006/relationships/hyperlink" Target="http://www.zipcodestogo.com/Tampa/FL/33621/" TargetMode="External"/><Relationship Id="rId7207" Type="http://schemas.openxmlformats.org/officeDocument/2006/relationships/hyperlink" Target="http://www.zipcodestogo.com/Crestview/FL/32536/" TargetMode="External"/><Relationship Id="rId8538" Type="http://schemas.openxmlformats.org/officeDocument/2006/relationships/hyperlink" Target="http://www.zipcodestogo.com/Hillsborough/FL/" TargetMode="External"/><Relationship Id="rId7206" Type="http://schemas.openxmlformats.org/officeDocument/2006/relationships/hyperlink" Target="http://www.zipcodestogo.com/Escambia/FL/" TargetMode="External"/><Relationship Id="rId8537" Type="http://schemas.openxmlformats.org/officeDocument/2006/relationships/hyperlink" Target="http://www.zipcodestogo.com/Tampa/FL/33624/" TargetMode="External"/><Relationship Id="rId7205" Type="http://schemas.openxmlformats.org/officeDocument/2006/relationships/hyperlink" Target="http://www.zipcodestogo.com/Century/FL/32535/" TargetMode="External"/><Relationship Id="rId8536" Type="http://schemas.openxmlformats.org/officeDocument/2006/relationships/hyperlink" Target="http://www.zipcodestogo.com/Hillsborough/FL/" TargetMode="External"/><Relationship Id="rId7204" Type="http://schemas.openxmlformats.org/officeDocument/2006/relationships/hyperlink" Target="http://www.zipcodestogo.com/Escambia/FL/" TargetMode="External"/><Relationship Id="rId8535" Type="http://schemas.openxmlformats.org/officeDocument/2006/relationships/hyperlink" Target="http://www.zipcodestogo.com/Tampa/FL/33623/" TargetMode="External"/><Relationship Id="rId1090" Type="http://schemas.openxmlformats.org/officeDocument/2006/relationships/hyperlink" Target="http://www.zipcodestogo.com/Essex/VT/" TargetMode="External"/><Relationship Id="rId1091" Type="http://schemas.openxmlformats.org/officeDocument/2006/relationships/hyperlink" Target="http://www.zipcodestogo.com/Coventry/VT/05825/" TargetMode="External"/><Relationship Id="rId1092" Type="http://schemas.openxmlformats.org/officeDocument/2006/relationships/hyperlink" Target="http://www.zipcodestogo.com/Orleans/VT/" TargetMode="External"/><Relationship Id="rId1093" Type="http://schemas.openxmlformats.org/officeDocument/2006/relationships/hyperlink" Target="http://www.zipcodestogo.com/Craftsbury/VT/05826/" TargetMode="External"/><Relationship Id="rId1094" Type="http://schemas.openxmlformats.org/officeDocument/2006/relationships/hyperlink" Target="http://www.zipcodestogo.com/Orleans/VT/" TargetMode="External"/><Relationship Id="rId1095" Type="http://schemas.openxmlformats.org/officeDocument/2006/relationships/hyperlink" Target="http://www.zipcodestogo.com/Craftsbury%20Common/VT/05827/" TargetMode="External"/><Relationship Id="rId1096" Type="http://schemas.openxmlformats.org/officeDocument/2006/relationships/hyperlink" Target="http://www.zipcodestogo.com/Orleans/VT/" TargetMode="External"/><Relationship Id="rId1097" Type="http://schemas.openxmlformats.org/officeDocument/2006/relationships/hyperlink" Target="http://www.zipcodestogo.com/Danville/VT/05828/" TargetMode="External"/><Relationship Id="rId1098" Type="http://schemas.openxmlformats.org/officeDocument/2006/relationships/hyperlink" Target="http://www.zipcodestogo.com/Caledonia/VT/" TargetMode="External"/><Relationship Id="rId1099" Type="http://schemas.openxmlformats.org/officeDocument/2006/relationships/hyperlink" Target="http://www.zipcodestogo.com/Derby/VT/05829/" TargetMode="External"/><Relationship Id="rId1080" Type="http://schemas.openxmlformats.org/officeDocument/2006/relationships/hyperlink" Target="http://www.zipcodestogo.com/Caledonia/VT/" TargetMode="External"/><Relationship Id="rId1081" Type="http://schemas.openxmlformats.org/officeDocument/2006/relationships/hyperlink" Target="http://www.zipcodestogo.com/Albany/VT/05820/" TargetMode="External"/><Relationship Id="rId1082" Type="http://schemas.openxmlformats.org/officeDocument/2006/relationships/hyperlink" Target="http://www.zipcodestogo.com/Orleans/VT/" TargetMode="External"/><Relationship Id="rId1083" Type="http://schemas.openxmlformats.org/officeDocument/2006/relationships/hyperlink" Target="http://www.zipcodestogo.com/Barnet/VT/05821/" TargetMode="External"/><Relationship Id="rId1084" Type="http://schemas.openxmlformats.org/officeDocument/2006/relationships/hyperlink" Target="http://www.zipcodestogo.com/Caledonia/VT/" TargetMode="External"/><Relationship Id="rId1085" Type="http://schemas.openxmlformats.org/officeDocument/2006/relationships/hyperlink" Target="http://www.zipcodestogo.com/Barton/VT/05822/" TargetMode="External"/><Relationship Id="rId1086" Type="http://schemas.openxmlformats.org/officeDocument/2006/relationships/hyperlink" Target="http://www.zipcodestogo.com/Orleans/VT/" TargetMode="External"/><Relationship Id="rId1087" Type="http://schemas.openxmlformats.org/officeDocument/2006/relationships/hyperlink" Target="http://www.zipcodestogo.com/Beebe%20Plain/VT/05823/" TargetMode="External"/><Relationship Id="rId1088" Type="http://schemas.openxmlformats.org/officeDocument/2006/relationships/hyperlink" Target="http://www.zipcodestogo.com/Orleans/VT/" TargetMode="External"/><Relationship Id="rId1089" Type="http://schemas.openxmlformats.org/officeDocument/2006/relationships/hyperlink" Target="http://www.zipcodestogo.com/Concord/VT/05824/" TargetMode="External"/><Relationship Id="rId8509" Type="http://schemas.openxmlformats.org/officeDocument/2006/relationships/hyperlink" Target="http://www.zipcodestogo.com/Tampa/FL/33610/" TargetMode="External"/><Relationship Id="rId8508" Type="http://schemas.openxmlformats.org/officeDocument/2006/relationships/hyperlink" Target="http://www.zipcodestogo.com/Hillsborough/FL/" TargetMode="External"/><Relationship Id="rId8507" Type="http://schemas.openxmlformats.org/officeDocument/2006/relationships/hyperlink" Target="http://www.zipcodestogo.com/Tampa/FL/33609/" TargetMode="External"/><Relationship Id="rId8506" Type="http://schemas.openxmlformats.org/officeDocument/2006/relationships/hyperlink" Target="http://www.zipcodestogo.com/Hillsborough/FL/" TargetMode="External"/><Relationship Id="rId8501" Type="http://schemas.openxmlformats.org/officeDocument/2006/relationships/hyperlink" Target="http://www.zipcodestogo.com/Tampa/FL/33606/" TargetMode="External"/><Relationship Id="rId8500" Type="http://schemas.openxmlformats.org/officeDocument/2006/relationships/hyperlink" Target="http://www.zipcodestogo.com/Hillsborough/FL/" TargetMode="External"/><Relationship Id="rId8505" Type="http://schemas.openxmlformats.org/officeDocument/2006/relationships/hyperlink" Target="http://www.zipcodestogo.com/Tampa/FL/33608/" TargetMode="External"/><Relationship Id="rId8504" Type="http://schemas.openxmlformats.org/officeDocument/2006/relationships/hyperlink" Target="http://www.zipcodestogo.com/Hillsborough/FL/" TargetMode="External"/><Relationship Id="rId8503" Type="http://schemas.openxmlformats.org/officeDocument/2006/relationships/hyperlink" Target="http://www.zipcodestogo.com/Tampa/FL/33607/" TargetMode="External"/><Relationship Id="rId8502" Type="http://schemas.openxmlformats.org/officeDocument/2006/relationships/hyperlink" Target="http://www.zipcodestogo.com/Hillsborough/FL/" TargetMode="External"/><Relationship Id="rId7272" Type="http://schemas.openxmlformats.org/officeDocument/2006/relationships/hyperlink" Target="http://www.zipcodestogo.com/Escambia/FL/" TargetMode="External"/><Relationship Id="rId7271" Type="http://schemas.openxmlformats.org/officeDocument/2006/relationships/hyperlink" Target="http://www.zipcodestogo.com/Pensacola/FL/32590/" TargetMode="External"/><Relationship Id="rId7270" Type="http://schemas.openxmlformats.org/officeDocument/2006/relationships/hyperlink" Target="http://www.zipcodestogo.com/Okaloosa/FL/" TargetMode="External"/><Relationship Id="rId7276" Type="http://schemas.openxmlformats.org/officeDocument/2006/relationships/hyperlink" Target="http://www.zipcodestogo.com/Escambia/FL/" TargetMode="External"/><Relationship Id="rId7275" Type="http://schemas.openxmlformats.org/officeDocument/2006/relationships/hyperlink" Target="http://www.zipcodestogo.com/Pensacola/FL/32592/" TargetMode="External"/><Relationship Id="rId7274" Type="http://schemas.openxmlformats.org/officeDocument/2006/relationships/hyperlink" Target="http://www.zipcodestogo.com/Escambia/FL/" TargetMode="External"/><Relationship Id="rId7273" Type="http://schemas.openxmlformats.org/officeDocument/2006/relationships/hyperlink" Target="http://www.zipcodestogo.com/Pensacola/FL/32591/" TargetMode="External"/><Relationship Id="rId7279" Type="http://schemas.openxmlformats.org/officeDocument/2006/relationships/hyperlink" Target="http://www.zipcodestogo.com/Gainesville/FL/32602/" TargetMode="External"/><Relationship Id="rId7278" Type="http://schemas.openxmlformats.org/officeDocument/2006/relationships/hyperlink" Target="http://www.zipcodestogo.com/Alachua/FL/" TargetMode="External"/><Relationship Id="rId7277" Type="http://schemas.openxmlformats.org/officeDocument/2006/relationships/hyperlink" Target="http://www.zipcodestogo.com/Gainesville/FL/32601/" TargetMode="External"/><Relationship Id="rId7261" Type="http://schemas.openxmlformats.org/officeDocument/2006/relationships/hyperlink" Target="http://www.zipcodestogo.com/Niceville/FL/32578/" TargetMode="External"/><Relationship Id="rId8592" Type="http://schemas.openxmlformats.org/officeDocument/2006/relationships/hyperlink" Target="http://www.zipcodestogo.com/Hillsborough/FL/" TargetMode="External"/><Relationship Id="rId7260" Type="http://schemas.openxmlformats.org/officeDocument/2006/relationships/hyperlink" Target="http://www.zipcodestogo.com/Escambia/FL/" TargetMode="External"/><Relationship Id="rId8591" Type="http://schemas.openxmlformats.org/officeDocument/2006/relationships/hyperlink" Target="http://www.zipcodestogo.com/Tampa/FL/33682/" TargetMode="External"/><Relationship Id="rId8590" Type="http://schemas.openxmlformats.org/officeDocument/2006/relationships/hyperlink" Target="http://www.zipcodestogo.com/Hillsborough/FL/" TargetMode="External"/><Relationship Id="rId7265" Type="http://schemas.openxmlformats.org/officeDocument/2006/relationships/hyperlink" Target="http://www.zipcodestogo.com/Valparaiso/FL/32580/" TargetMode="External"/><Relationship Id="rId8596" Type="http://schemas.openxmlformats.org/officeDocument/2006/relationships/hyperlink" Target="http://www.zipcodestogo.com/Hillsborough/FL/" TargetMode="External"/><Relationship Id="rId7264" Type="http://schemas.openxmlformats.org/officeDocument/2006/relationships/hyperlink" Target="http://www.zipcodestogo.com/Okaloosa/FL/" TargetMode="External"/><Relationship Id="rId8595" Type="http://schemas.openxmlformats.org/officeDocument/2006/relationships/hyperlink" Target="http://www.zipcodestogo.com/Tampa/FL/33685/" TargetMode="External"/><Relationship Id="rId7263" Type="http://schemas.openxmlformats.org/officeDocument/2006/relationships/hyperlink" Target="http://www.zipcodestogo.com/Shalimar/FL/32579/" TargetMode="External"/><Relationship Id="rId8594" Type="http://schemas.openxmlformats.org/officeDocument/2006/relationships/hyperlink" Target="http://www.zipcodestogo.com/Hillsborough/FL/" TargetMode="External"/><Relationship Id="rId7262" Type="http://schemas.openxmlformats.org/officeDocument/2006/relationships/hyperlink" Target="http://www.zipcodestogo.com/Okaloosa/FL/" TargetMode="External"/><Relationship Id="rId8593" Type="http://schemas.openxmlformats.org/officeDocument/2006/relationships/hyperlink" Target="http://www.zipcodestogo.com/Tampa/FL/33684/" TargetMode="External"/><Relationship Id="rId7269" Type="http://schemas.openxmlformats.org/officeDocument/2006/relationships/hyperlink" Target="http://www.zipcodestogo.com/Niceville/FL/32588/" TargetMode="External"/><Relationship Id="rId7268" Type="http://schemas.openxmlformats.org/officeDocument/2006/relationships/hyperlink" Target="http://www.zipcodestogo.com/Santa%20rosa/FL/" TargetMode="External"/><Relationship Id="rId8599" Type="http://schemas.openxmlformats.org/officeDocument/2006/relationships/hyperlink" Target="http://www.zipcodestogo.com/Tampa/FL/33687/" TargetMode="External"/><Relationship Id="rId7267" Type="http://schemas.openxmlformats.org/officeDocument/2006/relationships/hyperlink" Target="http://www.zipcodestogo.com/Milton/FL/32583/" TargetMode="External"/><Relationship Id="rId8598" Type="http://schemas.openxmlformats.org/officeDocument/2006/relationships/hyperlink" Target="http://www.zipcodestogo.com/Hillsborough/FL/" TargetMode="External"/><Relationship Id="rId7266" Type="http://schemas.openxmlformats.org/officeDocument/2006/relationships/hyperlink" Target="http://www.zipcodestogo.com/Okaloosa/FL/" TargetMode="External"/><Relationship Id="rId8597" Type="http://schemas.openxmlformats.org/officeDocument/2006/relationships/hyperlink" Target="http://www.zipcodestogo.com/Tampa/FL/33686/" TargetMode="External"/><Relationship Id="rId7294" Type="http://schemas.openxmlformats.org/officeDocument/2006/relationships/hyperlink" Target="http://www.zipcodestogo.com/Alachua/FL/" TargetMode="External"/><Relationship Id="rId7293" Type="http://schemas.openxmlformats.org/officeDocument/2006/relationships/hyperlink" Target="http://www.zipcodestogo.com/Gainesville/FL/32609/" TargetMode="External"/><Relationship Id="rId7292" Type="http://schemas.openxmlformats.org/officeDocument/2006/relationships/hyperlink" Target="http://www.zipcodestogo.com/Alachua/FL/" TargetMode="External"/><Relationship Id="rId7291" Type="http://schemas.openxmlformats.org/officeDocument/2006/relationships/hyperlink" Target="http://www.zipcodestogo.com/Gainesville/FL/32608/" TargetMode="External"/><Relationship Id="rId7298" Type="http://schemas.openxmlformats.org/officeDocument/2006/relationships/hyperlink" Target="http://www.zipcodestogo.com/Alachua/FL/" TargetMode="External"/><Relationship Id="rId7297" Type="http://schemas.openxmlformats.org/officeDocument/2006/relationships/hyperlink" Target="http://www.zipcodestogo.com/Gainesville/FL/32611/" TargetMode="External"/><Relationship Id="rId7296" Type="http://schemas.openxmlformats.org/officeDocument/2006/relationships/hyperlink" Target="http://www.zipcodestogo.com/Alachua/FL/" TargetMode="External"/><Relationship Id="rId7295" Type="http://schemas.openxmlformats.org/officeDocument/2006/relationships/hyperlink" Target="http://www.zipcodestogo.com/Gainesville/FL/32610/" TargetMode="External"/><Relationship Id="rId7299" Type="http://schemas.openxmlformats.org/officeDocument/2006/relationships/hyperlink" Target="http://www.zipcodestogo.com/Gainesville/FL/32612/" TargetMode="External"/><Relationship Id="rId7290" Type="http://schemas.openxmlformats.org/officeDocument/2006/relationships/hyperlink" Target="http://www.zipcodestogo.com/Alachua/FL/" TargetMode="External"/><Relationship Id="rId7283" Type="http://schemas.openxmlformats.org/officeDocument/2006/relationships/hyperlink" Target="http://www.zipcodestogo.com/Gainesville/FL/32604/" TargetMode="External"/><Relationship Id="rId7282" Type="http://schemas.openxmlformats.org/officeDocument/2006/relationships/hyperlink" Target="http://www.zipcodestogo.com/Alachua/FL/" TargetMode="External"/><Relationship Id="rId7281" Type="http://schemas.openxmlformats.org/officeDocument/2006/relationships/hyperlink" Target="http://www.zipcodestogo.com/Gainesville/FL/32603/" TargetMode="External"/><Relationship Id="rId7280" Type="http://schemas.openxmlformats.org/officeDocument/2006/relationships/hyperlink" Target="http://www.zipcodestogo.com/Alachua/FL/" TargetMode="External"/><Relationship Id="rId7287" Type="http://schemas.openxmlformats.org/officeDocument/2006/relationships/hyperlink" Target="http://www.zipcodestogo.com/Gainesville/FL/32606/" TargetMode="External"/><Relationship Id="rId7286" Type="http://schemas.openxmlformats.org/officeDocument/2006/relationships/hyperlink" Target="http://www.zipcodestogo.com/Alachua/FL/" TargetMode="External"/><Relationship Id="rId7285" Type="http://schemas.openxmlformats.org/officeDocument/2006/relationships/hyperlink" Target="http://www.zipcodestogo.com/Gainesville/FL/32605/" TargetMode="External"/><Relationship Id="rId7284" Type="http://schemas.openxmlformats.org/officeDocument/2006/relationships/hyperlink" Target="http://www.zipcodestogo.com/Alachua/FL/" TargetMode="External"/><Relationship Id="rId7289" Type="http://schemas.openxmlformats.org/officeDocument/2006/relationships/hyperlink" Target="http://www.zipcodestogo.com/Gainesville/FL/32607/" TargetMode="External"/><Relationship Id="rId7288" Type="http://schemas.openxmlformats.org/officeDocument/2006/relationships/hyperlink" Target="http://www.zipcodestogo.com/Alachua/FL/" TargetMode="External"/><Relationship Id="rId7232" Type="http://schemas.openxmlformats.org/officeDocument/2006/relationships/hyperlink" Target="http://www.zipcodestogo.com/Escambia/FL/" TargetMode="External"/><Relationship Id="rId8563" Type="http://schemas.openxmlformats.org/officeDocument/2006/relationships/hyperlink" Target="http://www.zipcodestogo.com/Tampa/FL/33655/" TargetMode="External"/><Relationship Id="rId7231" Type="http://schemas.openxmlformats.org/officeDocument/2006/relationships/hyperlink" Target="http://www.zipcodestogo.com/Pensacola/FL/32559/" TargetMode="External"/><Relationship Id="rId8562" Type="http://schemas.openxmlformats.org/officeDocument/2006/relationships/hyperlink" Target="http://www.zipcodestogo.com/Hillsborough/FL/" TargetMode="External"/><Relationship Id="rId7230" Type="http://schemas.openxmlformats.org/officeDocument/2006/relationships/hyperlink" Target="http://www.zipcodestogo.com/Walton/FL/" TargetMode="External"/><Relationship Id="rId8561" Type="http://schemas.openxmlformats.org/officeDocument/2006/relationships/hyperlink" Target="http://www.zipcodestogo.com/Tampa/FL/33651/" TargetMode="External"/><Relationship Id="rId8560" Type="http://schemas.openxmlformats.org/officeDocument/2006/relationships/hyperlink" Target="http://www.zipcodestogo.com/Hillsborough/FL/" TargetMode="External"/><Relationship Id="rId7236" Type="http://schemas.openxmlformats.org/officeDocument/2006/relationships/hyperlink" Target="http://www.zipcodestogo.com/Santa%20rosa/FL/" TargetMode="External"/><Relationship Id="rId8567" Type="http://schemas.openxmlformats.org/officeDocument/2006/relationships/hyperlink" Target="http://www.zipcodestogo.com/Tampa/FL/33661/" TargetMode="External"/><Relationship Id="rId7235" Type="http://schemas.openxmlformats.org/officeDocument/2006/relationships/hyperlink" Target="http://www.zipcodestogo.com/Gulf%20Breeze/FL/32561/" TargetMode="External"/><Relationship Id="rId8566" Type="http://schemas.openxmlformats.org/officeDocument/2006/relationships/hyperlink" Target="http://www.zipcodestogo.com/Hillsborough/FL/" TargetMode="External"/><Relationship Id="rId7234" Type="http://schemas.openxmlformats.org/officeDocument/2006/relationships/hyperlink" Target="http://www.zipcodestogo.com/Escambia/FL/" TargetMode="External"/><Relationship Id="rId8565" Type="http://schemas.openxmlformats.org/officeDocument/2006/relationships/hyperlink" Target="http://www.zipcodestogo.com/Tampa/FL/33660/" TargetMode="External"/><Relationship Id="rId7233" Type="http://schemas.openxmlformats.org/officeDocument/2006/relationships/hyperlink" Target="http://www.zipcodestogo.com/Gonzalez/FL/32560/" TargetMode="External"/><Relationship Id="rId8564" Type="http://schemas.openxmlformats.org/officeDocument/2006/relationships/hyperlink" Target="http://www.zipcodestogo.com/Hillsborough/FL/" TargetMode="External"/><Relationship Id="rId7239" Type="http://schemas.openxmlformats.org/officeDocument/2006/relationships/hyperlink" Target="http://www.zipcodestogo.com/Gulf%20Breeze/FL/32563/" TargetMode="External"/><Relationship Id="rId7238" Type="http://schemas.openxmlformats.org/officeDocument/2006/relationships/hyperlink" Target="http://www.zipcodestogo.com/Santa%20rosa/FL/" TargetMode="External"/><Relationship Id="rId8569" Type="http://schemas.openxmlformats.org/officeDocument/2006/relationships/hyperlink" Target="http://www.zipcodestogo.com/Tampa/FL/33662/" TargetMode="External"/><Relationship Id="rId7237" Type="http://schemas.openxmlformats.org/officeDocument/2006/relationships/hyperlink" Target="http://www.zipcodestogo.com/Gulf%20Breeze/FL/32562/" TargetMode="External"/><Relationship Id="rId8568" Type="http://schemas.openxmlformats.org/officeDocument/2006/relationships/hyperlink" Target="http://www.zipcodestogo.com/Hillsborough/FL/" TargetMode="External"/><Relationship Id="rId7221" Type="http://schemas.openxmlformats.org/officeDocument/2006/relationships/hyperlink" Target="http://www.zipcodestogo.com/Hurlburt%20Field/FL/32544/" TargetMode="External"/><Relationship Id="rId8552" Type="http://schemas.openxmlformats.org/officeDocument/2006/relationships/hyperlink" Target="http://www.zipcodestogo.com/Hillsborough/FL/" TargetMode="External"/><Relationship Id="rId7220" Type="http://schemas.openxmlformats.org/officeDocument/2006/relationships/hyperlink" Target="http://www.zipcodestogo.com/Okaloosa/FL/" TargetMode="External"/><Relationship Id="rId8551" Type="http://schemas.openxmlformats.org/officeDocument/2006/relationships/hyperlink" Target="http://www.zipcodestogo.com/Tampa/FL/33634/" TargetMode="External"/><Relationship Id="rId8550" Type="http://schemas.openxmlformats.org/officeDocument/2006/relationships/hyperlink" Target="http://www.zipcodestogo.com/Hillsborough/FL/" TargetMode="External"/><Relationship Id="rId7225" Type="http://schemas.openxmlformats.org/officeDocument/2006/relationships/hyperlink" Target="http://www.zipcodestogo.com/Fort%20Walton%20Beach/FL/32548/" TargetMode="External"/><Relationship Id="rId8556" Type="http://schemas.openxmlformats.org/officeDocument/2006/relationships/hyperlink" Target="http://www.zipcodestogo.com/Hillsborough/FL/" TargetMode="External"/><Relationship Id="rId7224" Type="http://schemas.openxmlformats.org/officeDocument/2006/relationships/hyperlink" Target="http://www.zipcodestogo.com/Okaloosa/FL/" TargetMode="External"/><Relationship Id="rId8555" Type="http://schemas.openxmlformats.org/officeDocument/2006/relationships/hyperlink" Target="http://www.zipcodestogo.com/Tampa/FL/33637/" TargetMode="External"/><Relationship Id="rId7223" Type="http://schemas.openxmlformats.org/officeDocument/2006/relationships/hyperlink" Target="http://www.zipcodestogo.com/Fort%20Walton%20Beach/FL/32547/" TargetMode="External"/><Relationship Id="rId8554" Type="http://schemas.openxmlformats.org/officeDocument/2006/relationships/hyperlink" Target="http://www.zipcodestogo.com/Hillsborough/FL/" TargetMode="External"/><Relationship Id="rId7222" Type="http://schemas.openxmlformats.org/officeDocument/2006/relationships/hyperlink" Target="http://www.zipcodestogo.com/Okaloosa/FL/" TargetMode="External"/><Relationship Id="rId8553" Type="http://schemas.openxmlformats.org/officeDocument/2006/relationships/hyperlink" Target="http://www.zipcodestogo.com/Tampa/FL/33635/" TargetMode="External"/><Relationship Id="rId7229" Type="http://schemas.openxmlformats.org/officeDocument/2006/relationships/hyperlink" Target="http://www.zipcodestogo.com/Miramar%20Beach/FL/32550/" TargetMode="External"/><Relationship Id="rId7228" Type="http://schemas.openxmlformats.org/officeDocument/2006/relationships/hyperlink" Target="http://www.zipcodestogo.com/Okaloosa/FL/" TargetMode="External"/><Relationship Id="rId8559" Type="http://schemas.openxmlformats.org/officeDocument/2006/relationships/hyperlink" Target="http://www.zipcodestogo.com/Tampa/FL/33650/" TargetMode="External"/><Relationship Id="rId7227" Type="http://schemas.openxmlformats.org/officeDocument/2006/relationships/hyperlink" Target="http://www.zipcodestogo.com/Fort%20Walton%20Beach/FL/32549/" TargetMode="External"/><Relationship Id="rId8558" Type="http://schemas.openxmlformats.org/officeDocument/2006/relationships/hyperlink" Target="http://www.zipcodestogo.com/Hillsborough/FL/" TargetMode="External"/><Relationship Id="rId7226" Type="http://schemas.openxmlformats.org/officeDocument/2006/relationships/hyperlink" Target="http://www.zipcodestogo.com/Okaloosa/FL/" TargetMode="External"/><Relationship Id="rId8557" Type="http://schemas.openxmlformats.org/officeDocument/2006/relationships/hyperlink" Target="http://www.zipcodestogo.com/Tampa/FL/33647/" TargetMode="External"/><Relationship Id="rId7250" Type="http://schemas.openxmlformats.org/officeDocument/2006/relationships/hyperlink" Target="http://www.zipcodestogo.com/Escambia/FL/" TargetMode="External"/><Relationship Id="rId8581" Type="http://schemas.openxmlformats.org/officeDocument/2006/relationships/hyperlink" Target="http://www.zipcodestogo.com/Tampa/FL/33675/" TargetMode="External"/><Relationship Id="rId8580" Type="http://schemas.openxmlformats.org/officeDocument/2006/relationships/hyperlink" Target="http://www.zipcodestogo.com/Hillsborough/FL/" TargetMode="External"/><Relationship Id="rId7254" Type="http://schemas.openxmlformats.org/officeDocument/2006/relationships/hyperlink" Target="http://www.zipcodestogo.com/Santa%20rosa/FL/" TargetMode="External"/><Relationship Id="rId8585" Type="http://schemas.openxmlformats.org/officeDocument/2006/relationships/hyperlink" Target="http://www.zipcodestogo.com/Tampa/FL/33679/" TargetMode="External"/><Relationship Id="rId7253" Type="http://schemas.openxmlformats.org/officeDocument/2006/relationships/hyperlink" Target="http://www.zipcodestogo.com/Milton/FL/32570/" TargetMode="External"/><Relationship Id="rId8584" Type="http://schemas.openxmlformats.org/officeDocument/2006/relationships/hyperlink" Target="http://www.zipcodestogo.com/Hillsborough/FL/" TargetMode="External"/><Relationship Id="rId7252" Type="http://schemas.openxmlformats.org/officeDocument/2006/relationships/hyperlink" Target="http://www.zipcodestogo.com/Okaloosa/FL/" TargetMode="External"/><Relationship Id="rId8583" Type="http://schemas.openxmlformats.org/officeDocument/2006/relationships/hyperlink" Target="http://www.zipcodestogo.com/Tampa/FL/33677/" TargetMode="External"/><Relationship Id="rId7251" Type="http://schemas.openxmlformats.org/officeDocument/2006/relationships/hyperlink" Target="http://www.zipcodestogo.com/Mary%20Esther/FL/32569/" TargetMode="External"/><Relationship Id="rId8582" Type="http://schemas.openxmlformats.org/officeDocument/2006/relationships/hyperlink" Target="http://www.zipcodestogo.com/Hillsborough/FL/" TargetMode="External"/><Relationship Id="rId7258" Type="http://schemas.openxmlformats.org/officeDocument/2006/relationships/hyperlink" Target="http://www.zipcodestogo.com/Santa%20rosa/FL/" TargetMode="External"/><Relationship Id="rId8589" Type="http://schemas.openxmlformats.org/officeDocument/2006/relationships/hyperlink" Target="http://www.zipcodestogo.com/Tampa/FL/33681/" TargetMode="External"/><Relationship Id="rId7257" Type="http://schemas.openxmlformats.org/officeDocument/2006/relationships/hyperlink" Target="http://www.zipcodestogo.com/Milton/FL/32572/" TargetMode="External"/><Relationship Id="rId8588" Type="http://schemas.openxmlformats.org/officeDocument/2006/relationships/hyperlink" Target="http://www.zipcodestogo.com/Hillsborough/FL/" TargetMode="External"/><Relationship Id="rId7256" Type="http://schemas.openxmlformats.org/officeDocument/2006/relationships/hyperlink" Target="http://www.zipcodestogo.com/Santa%20rosa/FL/" TargetMode="External"/><Relationship Id="rId8587" Type="http://schemas.openxmlformats.org/officeDocument/2006/relationships/hyperlink" Target="http://www.zipcodestogo.com/Tampa/FL/33680/" TargetMode="External"/><Relationship Id="rId7255" Type="http://schemas.openxmlformats.org/officeDocument/2006/relationships/hyperlink" Target="http://www.zipcodestogo.com/Milton/FL/32571/" TargetMode="External"/><Relationship Id="rId8586" Type="http://schemas.openxmlformats.org/officeDocument/2006/relationships/hyperlink" Target="http://www.zipcodestogo.com/Hillsborough/FL/" TargetMode="External"/><Relationship Id="rId7259" Type="http://schemas.openxmlformats.org/officeDocument/2006/relationships/hyperlink" Target="http://www.zipcodestogo.com/Molino/FL/32577/" TargetMode="External"/><Relationship Id="rId8570" Type="http://schemas.openxmlformats.org/officeDocument/2006/relationships/hyperlink" Target="http://www.zipcodestogo.com/Hillsborough/FL/" TargetMode="External"/><Relationship Id="rId7243" Type="http://schemas.openxmlformats.org/officeDocument/2006/relationships/hyperlink" Target="http://www.zipcodestogo.com/Jay/FL/32565/" TargetMode="External"/><Relationship Id="rId8574" Type="http://schemas.openxmlformats.org/officeDocument/2006/relationships/hyperlink" Target="http://www.zipcodestogo.com/Hillsborough/FL/" TargetMode="External"/><Relationship Id="rId7242" Type="http://schemas.openxmlformats.org/officeDocument/2006/relationships/hyperlink" Target="http://www.zipcodestogo.com/Okaloosa/FL/" TargetMode="External"/><Relationship Id="rId8573" Type="http://schemas.openxmlformats.org/officeDocument/2006/relationships/hyperlink" Target="http://www.zipcodestogo.com/Tampa/FL/33664/" TargetMode="External"/><Relationship Id="rId7241" Type="http://schemas.openxmlformats.org/officeDocument/2006/relationships/hyperlink" Target="http://www.zipcodestogo.com/Holt/FL/32564/" TargetMode="External"/><Relationship Id="rId8572" Type="http://schemas.openxmlformats.org/officeDocument/2006/relationships/hyperlink" Target="http://www.zipcodestogo.com/Hillsborough/FL/" TargetMode="External"/><Relationship Id="rId7240" Type="http://schemas.openxmlformats.org/officeDocument/2006/relationships/hyperlink" Target="http://www.zipcodestogo.com/Santa%20rosa/FL/" TargetMode="External"/><Relationship Id="rId8571" Type="http://schemas.openxmlformats.org/officeDocument/2006/relationships/hyperlink" Target="http://www.zipcodestogo.com/Tampa/FL/33663/" TargetMode="External"/><Relationship Id="rId7247" Type="http://schemas.openxmlformats.org/officeDocument/2006/relationships/hyperlink" Target="http://www.zipcodestogo.com/Laurel%20Hill/FL/32567/" TargetMode="External"/><Relationship Id="rId8578" Type="http://schemas.openxmlformats.org/officeDocument/2006/relationships/hyperlink" Target="http://www.zipcodestogo.com/Hillsborough/FL/" TargetMode="External"/><Relationship Id="rId7246" Type="http://schemas.openxmlformats.org/officeDocument/2006/relationships/hyperlink" Target="http://www.zipcodestogo.com/Santa%20rosa/FL/" TargetMode="External"/><Relationship Id="rId8577" Type="http://schemas.openxmlformats.org/officeDocument/2006/relationships/hyperlink" Target="http://www.zipcodestogo.com/Tampa/FL/33673/" TargetMode="External"/><Relationship Id="rId7245" Type="http://schemas.openxmlformats.org/officeDocument/2006/relationships/hyperlink" Target="http://www.zipcodestogo.com/Navarre/FL/32566/" TargetMode="External"/><Relationship Id="rId8576" Type="http://schemas.openxmlformats.org/officeDocument/2006/relationships/hyperlink" Target="http://www.zipcodestogo.com/Hillsborough/FL/" TargetMode="External"/><Relationship Id="rId7244" Type="http://schemas.openxmlformats.org/officeDocument/2006/relationships/hyperlink" Target="http://www.zipcodestogo.com/Santa%20rosa/FL/" TargetMode="External"/><Relationship Id="rId8575" Type="http://schemas.openxmlformats.org/officeDocument/2006/relationships/hyperlink" Target="http://www.zipcodestogo.com/Tampa/FL/33672/" TargetMode="External"/><Relationship Id="rId7249" Type="http://schemas.openxmlformats.org/officeDocument/2006/relationships/hyperlink" Target="http://www.zipcodestogo.com/Mc%20David/FL/32568/" TargetMode="External"/><Relationship Id="rId7248" Type="http://schemas.openxmlformats.org/officeDocument/2006/relationships/hyperlink" Target="http://www.zipcodestogo.com/Okaloosa/FL/" TargetMode="External"/><Relationship Id="rId8579" Type="http://schemas.openxmlformats.org/officeDocument/2006/relationships/hyperlink" Target="http://www.zipcodestogo.com/Tampa/FL/33674/" TargetMode="External"/><Relationship Id="rId2423" Type="http://schemas.openxmlformats.org/officeDocument/2006/relationships/hyperlink" Target="http://www.zipcodestogo.com/New%20York/NY/10185/" TargetMode="External"/><Relationship Id="rId3755" Type="http://schemas.openxmlformats.org/officeDocument/2006/relationships/hyperlink" Target="http://www.zipcodestogo.com/New%20Baltimore/NY/12124/" TargetMode="External"/><Relationship Id="rId2424" Type="http://schemas.openxmlformats.org/officeDocument/2006/relationships/hyperlink" Target="http://www.zipcodestogo.com/New%20york/NY/" TargetMode="External"/><Relationship Id="rId3754" Type="http://schemas.openxmlformats.org/officeDocument/2006/relationships/hyperlink" Target="http://www.zipcodestogo.com/Rensselaer/NY/" TargetMode="External"/><Relationship Id="rId2425" Type="http://schemas.openxmlformats.org/officeDocument/2006/relationships/hyperlink" Target="http://www.zipcodestogo.com/New%20York/NY/10196/" TargetMode="External"/><Relationship Id="rId3757" Type="http://schemas.openxmlformats.org/officeDocument/2006/relationships/hyperlink" Target="http://www.zipcodestogo.com/New%20Lebanon/NY/12125/" TargetMode="External"/><Relationship Id="rId2426" Type="http://schemas.openxmlformats.org/officeDocument/2006/relationships/hyperlink" Target="http://www.zipcodestogo.com/New%20york/NY/" TargetMode="External"/><Relationship Id="rId3756" Type="http://schemas.openxmlformats.org/officeDocument/2006/relationships/hyperlink" Target="http://www.zipcodestogo.com/Greene/NY/" TargetMode="External"/><Relationship Id="rId2427" Type="http://schemas.openxmlformats.org/officeDocument/2006/relationships/hyperlink" Target="http://www.zipcodestogo.com/New%20York/NY/10197/" TargetMode="External"/><Relationship Id="rId3759" Type="http://schemas.openxmlformats.org/officeDocument/2006/relationships/hyperlink" Target="http://www.zipcodestogo.com/Newtonville/NY/12128/" TargetMode="External"/><Relationship Id="rId2428" Type="http://schemas.openxmlformats.org/officeDocument/2006/relationships/hyperlink" Target="http://www.zipcodestogo.com/New%20york/NY/" TargetMode="External"/><Relationship Id="rId3758" Type="http://schemas.openxmlformats.org/officeDocument/2006/relationships/hyperlink" Target="http://www.zipcodestogo.com/Columbia/NY/" TargetMode="External"/><Relationship Id="rId2429" Type="http://schemas.openxmlformats.org/officeDocument/2006/relationships/hyperlink" Target="http://www.zipcodestogo.com/New%20York/NY/10199/" TargetMode="External"/><Relationship Id="rId3751" Type="http://schemas.openxmlformats.org/officeDocument/2006/relationships/hyperlink" Target="http://www.zipcodestogo.com/Middleburgh/NY/12122/" TargetMode="External"/><Relationship Id="rId2420" Type="http://schemas.openxmlformats.org/officeDocument/2006/relationships/hyperlink" Target="http://www.zipcodestogo.com/New%20york/NY/" TargetMode="External"/><Relationship Id="rId3750" Type="http://schemas.openxmlformats.org/officeDocument/2006/relationships/hyperlink" Target="http://www.zipcodestogo.com/Rensselaer/NY/" TargetMode="External"/><Relationship Id="rId2421" Type="http://schemas.openxmlformats.org/officeDocument/2006/relationships/hyperlink" Target="http://www.zipcodestogo.com/New%20York/NY/10184/" TargetMode="External"/><Relationship Id="rId3753" Type="http://schemas.openxmlformats.org/officeDocument/2006/relationships/hyperlink" Target="http://www.zipcodestogo.com/Nassau/NY/12123/" TargetMode="External"/><Relationship Id="rId2422" Type="http://schemas.openxmlformats.org/officeDocument/2006/relationships/hyperlink" Target="http://www.zipcodestogo.com/New%20york/NY/" TargetMode="External"/><Relationship Id="rId3752" Type="http://schemas.openxmlformats.org/officeDocument/2006/relationships/hyperlink" Target="http://www.zipcodestogo.com/Schoharie/NY/" TargetMode="External"/><Relationship Id="rId2412" Type="http://schemas.openxmlformats.org/officeDocument/2006/relationships/hyperlink" Target="http://www.zipcodestogo.com/New%20york/NY/" TargetMode="External"/><Relationship Id="rId3744" Type="http://schemas.openxmlformats.org/officeDocument/2006/relationships/hyperlink" Target="http://www.zipcodestogo.com/Fulton/NY/" TargetMode="External"/><Relationship Id="rId2413" Type="http://schemas.openxmlformats.org/officeDocument/2006/relationships/hyperlink" Target="http://www.zipcodestogo.com/New%20York/NY/10176/" TargetMode="External"/><Relationship Id="rId3743" Type="http://schemas.openxmlformats.org/officeDocument/2006/relationships/hyperlink" Target="http://www.zipcodestogo.com/Mayfield/NY/12117/" TargetMode="External"/><Relationship Id="rId2414" Type="http://schemas.openxmlformats.org/officeDocument/2006/relationships/hyperlink" Target="http://www.zipcodestogo.com/New%20york/NY/" TargetMode="External"/><Relationship Id="rId3746" Type="http://schemas.openxmlformats.org/officeDocument/2006/relationships/hyperlink" Target="http://www.zipcodestogo.com/Saratoga/NY/" TargetMode="External"/><Relationship Id="rId2415" Type="http://schemas.openxmlformats.org/officeDocument/2006/relationships/hyperlink" Target="http://www.zipcodestogo.com/New%20York/NY/10177/" TargetMode="External"/><Relationship Id="rId3745" Type="http://schemas.openxmlformats.org/officeDocument/2006/relationships/hyperlink" Target="http://www.zipcodestogo.com/Mechanicville/NY/12118/" TargetMode="External"/><Relationship Id="rId2416" Type="http://schemas.openxmlformats.org/officeDocument/2006/relationships/hyperlink" Target="http://www.zipcodestogo.com/New%20york/NY/" TargetMode="External"/><Relationship Id="rId3748" Type="http://schemas.openxmlformats.org/officeDocument/2006/relationships/hyperlink" Target="http://www.zipcodestogo.com/Albany/NY/" TargetMode="External"/><Relationship Id="rId2417" Type="http://schemas.openxmlformats.org/officeDocument/2006/relationships/hyperlink" Target="http://www.zipcodestogo.com/New%20York/NY/10178/" TargetMode="External"/><Relationship Id="rId3747" Type="http://schemas.openxmlformats.org/officeDocument/2006/relationships/hyperlink" Target="http://www.zipcodestogo.com/Medusa/NY/12120/" TargetMode="External"/><Relationship Id="rId2418" Type="http://schemas.openxmlformats.org/officeDocument/2006/relationships/hyperlink" Target="http://www.zipcodestogo.com/New%20york/NY/" TargetMode="External"/><Relationship Id="rId2419" Type="http://schemas.openxmlformats.org/officeDocument/2006/relationships/hyperlink" Target="http://www.zipcodestogo.com/New%20York/NY/10179/" TargetMode="External"/><Relationship Id="rId3749" Type="http://schemas.openxmlformats.org/officeDocument/2006/relationships/hyperlink" Target="http://www.zipcodestogo.com/Melrose/NY/12121/" TargetMode="External"/><Relationship Id="rId3740" Type="http://schemas.openxmlformats.org/officeDocument/2006/relationships/hyperlink" Target="http://www.zipcodestogo.com/Columbia/NY/" TargetMode="External"/><Relationship Id="rId2410" Type="http://schemas.openxmlformats.org/officeDocument/2006/relationships/hyperlink" Target="http://www.zipcodestogo.com/New%20york/NY/" TargetMode="External"/><Relationship Id="rId3742" Type="http://schemas.openxmlformats.org/officeDocument/2006/relationships/hyperlink" Target="http://www.zipcodestogo.com/Otsego/NY/" TargetMode="External"/><Relationship Id="rId2411" Type="http://schemas.openxmlformats.org/officeDocument/2006/relationships/hyperlink" Target="http://www.zipcodestogo.com/New%20York/NY/10175/" TargetMode="External"/><Relationship Id="rId3741" Type="http://schemas.openxmlformats.org/officeDocument/2006/relationships/hyperlink" Target="http://www.zipcodestogo.com/Maryland/NY/12116/" TargetMode="External"/><Relationship Id="rId1114" Type="http://schemas.openxmlformats.org/officeDocument/2006/relationships/hyperlink" Target="http://www.zipcodestogo.com/Orleans/VT/" TargetMode="External"/><Relationship Id="rId2445" Type="http://schemas.openxmlformats.org/officeDocument/2006/relationships/hyperlink" Target="http://www.zipcodestogo.com/New%20York/NY/10257/" TargetMode="External"/><Relationship Id="rId3777" Type="http://schemas.openxmlformats.org/officeDocument/2006/relationships/hyperlink" Target="http://www.zipcodestogo.com/Piseco/NY/12139/" TargetMode="External"/><Relationship Id="rId1115" Type="http://schemas.openxmlformats.org/officeDocument/2006/relationships/hyperlink" Target="http://www.zipcodestogo.com/Granby/VT/05840/" TargetMode="External"/><Relationship Id="rId2446" Type="http://schemas.openxmlformats.org/officeDocument/2006/relationships/hyperlink" Target="http://www.zipcodestogo.com/New%20york/NY/" TargetMode="External"/><Relationship Id="rId3776" Type="http://schemas.openxmlformats.org/officeDocument/2006/relationships/hyperlink" Target="http://www.zipcodestogo.com/Rensselaer/NY/" TargetMode="External"/><Relationship Id="rId1116" Type="http://schemas.openxmlformats.org/officeDocument/2006/relationships/hyperlink" Target="http://www.zipcodestogo.com/Essex/VT/" TargetMode="External"/><Relationship Id="rId2447" Type="http://schemas.openxmlformats.org/officeDocument/2006/relationships/hyperlink" Target="http://www.zipcodestogo.com/New%20York/NY/10258/" TargetMode="External"/><Relationship Id="rId3779" Type="http://schemas.openxmlformats.org/officeDocument/2006/relationships/hyperlink" Target="http://www.zipcodestogo.com/Poestenkill/NY/12140/" TargetMode="External"/><Relationship Id="rId1117" Type="http://schemas.openxmlformats.org/officeDocument/2006/relationships/hyperlink" Target="http://www.zipcodestogo.com/Greensboro/VT/05841/" TargetMode="External"/><Relationship Id="rId2448" Type="http://schemas.openxmlformats.org/officeDocument/2006/relationships/hyperlink" Target="http://www.zipcodestogo.com/New%20york/NY/" TargetMode="External"/><Relationship Id="rId3778" Type="http://schemas.openxmlformats.org/officeDocument/2006/relationships/hyperlink" Target="http://www.zipcodestogo.com/Hamilton/NY/" TargetMode="External"/><Relationship Id="rId1118" Type="http://schemas.openxmlformats.org/officeDocument/2006/relationships/hyperlink" Target="http://www.zipcodestogo.com/Orleans/VT/" TargetMode="External"/><Relationship Id="rId2449" Type="http://schemas.openxmlformats.org/officeDocument/2006/relationships/hyperlink" Target="http://www.zipcodestogo.com/New%20York/NY/10259/" TargetMode="External"/><Relationship Id="rId1119" Type="http://schemas.openxmlformats.org/officeDocument/2006/relationships/hyperlink" Target="http://www.zipcodestogo.com/Greensboro%20Bend/VT/05842/" TargetMode="External"/><Relationship Id="rId3771" Type="http://schemas.openxmlformats.org/officeDocument/2006/relationships/hyperlink" Target="http://www.zipcodestogo.com/Old%20Chatham/NY/12136/" TargetMode="External"/><Relationship Id="rId2440" Type="http://schemas.openxmlformats.org/officeDocument/2006/relationships/hyperlink" Target="http://www.zipcodestogo.com/New%20york/NY/" TargetMode="External"/><Relationship Id="rId3770" Type="http://schemas.openxmlformats.org/officeDocument/2006/relationships/hyperlink" Target="http://www.zipcodestogo.com/Fulton/NY/" TargetMode="External"/><Relationship Id="rId1110" Type="http://schemas.openxmlformats.org/officeDocument/2006/relationships/hyperlink" Target="http://www.zipcodestogo.com/Essex/VT/" TargetMode="External"/><Relationship Id="rId2441" Type="http://schemas.openxmlformats.org/officeDocument/2006/relationships/hyperlink" Target="http://www.zipcodestogo.com/New%20York/NY/10249/" TargetMode="External"/><Relationship Id="rId3773" Type="http://schemas.openxmlformats.org/officeDocument/2006/relationships/hyperlink" Target="http://www.zipcodestogo.com/Pattersonville/NY/12137/" TargetMode="External"/><Relationship Id="rId1111" Type="http://schemas.openxmlformats.org/officeDocument/2006/relationships/hyperlink" Target="http://www.zipcodestogo.com/East%20Saint%20Johnsbury/VT/05838/" TargetMode="External"/><Relationship Id="rId2442" Type="http://schemas.openxmlformats.org/officeDocument/2006/relationships/hyperlink" Target="http://www.zipcodestogo.com/New%20york/NY/" TargetMode="External"/><Relationship Id="rId3772" Type="http://schemas.openxmlformats.org/officeDocument/2006/relationships/hyperlink" Target="http://www.zipcodestogo.com/Columbia/NY/" TargetMode="External"/><Relationship Id="rId1112" Type="http://schemas.openxmlformats.org/officeDocument/2006/relationships/hyperlink" Target="http://www.zipcodestogo.com/Caledonia/VT/" TargetMode="External"/><Relationship Id="rId2443" Type="http://schemas.openxmlformats.org/officeDocument/2006/relationships/hyperlink" Target="http://www.zipcodestogo.com/New%20York/NY/10256/" TargetMode="External"/><Relationship Id="rId3775" Type="http://schemas.openxmlformats.org/officeDocument/2006/relationships/hyperlink" Target="http://www.zipcodestogo.com/Petersburg/NY/12138/" TargetMode="External"/><Relationship Id="rId1113" Type="http://schemas.openxmlformats.org/officeDocument/2006/relationships/hyperlink" Target="http://www.zipcodestogo.com/Glover/VT/05839/" TargetMode="External"/><Relationship Id="rId2444" Type="http://schemas.openxmlformats.org/officeDocument/2006/relationships/hyperlink" Target="http://www.zipcodestogo.com/New%20york/NY/" TargetMode="External"/><Relationship Id="rId3774" Type="http://schemas.openxmlformats.org/officeDocument/2006/relationships/hyperlink" Target="http://www.zipcodestogo.com/Schenectady/NY/" TargetMode="External"/><Relationship Id="rId1103" Type="http://schemas.openxmlformats.org/officeDocument/2006/relationships/hyperlink" Target="http://www.zipcodestogo.com/East%20Burke/VT/05832/" TargetMode="External"/><Relationship Id="rId2434" Type="http://schemas.openxmlformats.org/officeDocument/2006/relationships/hyperlink" Target="http://www.zipcodestogo.com/New%20york/NY/" TargetMode="External"/><Relationship Id="rId3766" Type="http://schemas.openxmlformats.org/officeDocument/2006/relationships/hyperlink" Target="http://www.zipcodestogo.com/Columbia/NY/" TargetMode="External"/><Relationship Id="rId1104" Type="http://schemas.openxmlformats.org/officeDocument/2006/relationships/hyperlink" Target="http://www.zipcodestogo.com/Caledonia/VT/" TargetMode="External"/><Relationship Id="rId2435" Type="http://schemas.openxmlformats.org/officeDocument/2006/relationships/hyperlink" Target="http://www.zipcodestogo.com/New%20York/NY/10212/" TargetMode="External"/><Relationship Id="rId3765" Type="http://schemas.openxmlformats.org/officeDocument/2006/relationships/hyperlink" Target="http://www.zipcodestogo.com/North%20Chatham/NY/12132/" TargetMode="External"/><Relationship Id="rId1105" Type="http://schemas.openxmlformats.org/officeDocument/2006/relationships/hyperlink" Target="http://www.zipcodestogo.com/East%20Charleston/VT/05833/" TargetMode="External"/><Relationship Id="rId2436" Type="http://schemas.openxmlformats.org/officeDocument/2006/relationships/hyperlink" Target="http://www.zipcodestogo.com/New%20york/NY/" TargetMode="External"/><Relationship Id="rId3768" Type="http://schemas.openxmlformats.org/officeDocument/2006/relationships/hyperlink" Target="http://www.zipcodestogo.com/Rensselaer/NY/" TargetMode="External"/><Relationship Id="rId1106" Type="http://schemas.openxmlformats.org/officeDocument/2006/relationships/hyperlink" Target="http://www.zipcodestogo.com/Orleans/VT/" TargetMode="External"/><Relationship Id="rId2437" Type="http://schemas.openxmlformats.org/officeDocument/2006/relationships/hyperlink" Target="http://www.zipcodestogo.com/New%20York/NY/10213/" TargetMode="External"/><Relationship Id="rId3767" Type="http://schemas.openxmlformats.org/officeDocument/2006/relationships/hyperlink" Target="http://www.zipcodestogo.com/North%20Hoosick/NY/12133/" TargetMode="External"/><Relationship Id="rId1107" Type="http://schemas.openxmlformats.org/officeDocument/2006/relationships/hyperlink" Target="http://www.zipcodestogo.com/East%20Hardwick/VT/05836/" TargetMode="External"/><Relationship Id="rId2438" Type="http://schemas.openxmlformats.org/officeDocument/2006/relationships/hyperlink" Target="http://www.zipcodestogo.com/New%20york/NY/" TargetMode="External"/><Relationship Id="rId1108" Type="http://schemas.openxmlformats.org/officeDocument/2006/relationships/hyperlink" Target="http://www.zipcodestogo.com/Caledonia/VT/" TargetMode="External"/><Relationship Id="rId2439" Type="http://schemas.openxmlformats.org/officeDocument/2006/relationships/hyperlink" Target="http://www.zipcodestogo.com/New%20York/NY/10242/" TargetMode="External"/><Relationship Id="rId3769" Type="http://schemas.openxmlformats.org/officeDocument/2006/relationships/hyperlink" Target="http://www.zipcodestogo.com/Northville/NY/12134/" TargetMode="External"/><Relationship Id="rId1109" Type="http://schemas.openxmlformats.org/officeDocument/2006/relationships/hyperlink" Target="http://www.zipcodestogo.com/East%20Haven/VT/05837/" TargetMode="External"/><Relationship Id="rId3760" Type="http://schemas.openxmlformats.org/officeDocument/2006/relationships/hyperlink" Target="http://www.zipcodestogo.com/Albany/NY/" TargetMode="External"/><Relationship Id="rId2430" Type="http://schemas.openxmlformats.org/officeDocument/2006/relationships/hyperlink" Target="http://www.zipcodestogo.com/New%20york/NY/" TargetMode="External"/><Relationship Id="rId3762" Type="http://schemas.openxmlformats.org/officeDocument/2006/relationships/hyperlink" Target="http://www.zipcodestogo.com/Columbia/NY/" TargetMode="External"/><Relationship Id="rId1100" Type="http://schemas.openxmlformats.org/officeDocument/2006/relationships/hyperlink" Target="http://www.zipcodestogo.com/Orleans/VT/" TargetMode="External"/><Relationship Id="rId2431" Type="http://schemas.openxmlformats.org/officeDocument/2006/relationships/hyperlink" Target="http://www.zipcodestogo.com/New%20York/NY/10203/" TargetMode="External"/><Relationship Id="rId3761" Type="http://schemas.openxmlformats.org/officeDocument/2006/relationships/hyperlink" Target="http://www.zipcodestogo.com/Niverville/NY/12130/" TargetMode="External"/><Relationship Id="rId1101" Type="http://schemas.openxmlformats.org/officeDocument/2006/relationships/hyperlink" Target="http://www.zipcodestogo.com/Derby%20Line/VT/05830/" TargetMode="External"/><Relationship Id="rId2432" Type="http://schemas.openxmlformats.org/officeDocument/2006/relationships/hyperlink" Target="http://www.zipcodestogo.com/New%20york/NY/" TargetMode="External"/><Relationship Id="rId3764" Type="http://schemas.openxmlformats.org/officeDocument/2006/relationships/hyperlink" Target="http://www.zipcodestogo.com/Schoharie/NY/" TargetMode="External"/><Relationship Id="rId1102" Type="http://schemas.openxmlformats.org/officeDocument/2006/relationships/hyperlink" Target="http://www.zipcodestogo.com/Orleans/VT/" TargetMode="External"/><Relationship Id="rId2433" Type="http://schemas.openxmlformats.org/officeDocument/2006/relationships/hyperlink" Target="http://www.zipcodestogo.com/New%20York/NY/10211/" TargetMode="External"/><Relationship Id="rId3763" Type="http://schemas.openxmlformats.org/officeDocument/2006/relationships/hyperlink" Target="http://www.zipcodestogo.com/North%20Blenheim/NY/12131/" TargetMode="External"/><Relationship Id="rId3711" Type="http://schemas.openxmlformats.org/officeDocument/2006/relationships/hyperlink" Target="http://www.zipcodestogo.com/Guilderland/NY/12084/" TargetMode="External"/><Relationship Id="rId3710" Type="http://schemas.openxmlformats.org/officeDocument/2006/relationships/hyperlink" Target="http://www.zipcodestogo.com/Greene/NY/" TargetMode="External"/><Relationship Id="rId3713" Type="http://schemas.openxmlformats.org/officeDocument/2006/relationships/hyperlink" Target="http://www.zipcodestogo.com/Guilderland%20Center/NY/12085/" TargetMode="External"/><Relationship Id="rId3712" Type="http://schemas.openxmlformats.org/officeDocument/2006/relationships/hyperlink" Target="http://www.zipcodestogo.com/Albany/NY/" TargetMode="External"/><Relationship Id="rId3715" Type="http://schemas.openxmlformats.org/officeDocument/2006/relationships/hyperlink" Target="http://www.zipcodestogo.com/Hagaman/NY/12086/" TargetMode="External"/><Relationship Id="rId3714" Type="http://schemas.openxmlformats.org/officeDocument/2006/relationships/hyperlink" Target="http://www.zipcodestogo.com/Albany/NY/" TargetMode="External"/><Relationship Id="rId3717" Type="http://schemas.openxmlformats.org/officeDocument/2006/relationships/hyperlink" Target="http://www.zipcodestogo.com/Hannacroix/NY/12087/" TargetMode="External"/><Relationship Id="rId3716" Type="http://schemas.openxmlformats.org/officeDocument/2006/relationships/hyperlink" Target="http://www.zipcodestogo.com/Montgomery/NY/" TargetMode="External"/><Relationship Id="rId3719" Type="http://schemas.openxmlformats.org/officeDocument/2006/relationships/hyperlink" Target="http://www.zipcodestogo.com/Hoosick/NY/12089/" TargetMode="External"/><Relationship Id="rId3718" Type="http://schemas.openxmlformats.org/officeDocument/2006/relationships/hyperlink" Target="http://www.zipcodestogo.com/Greene/NY/" TargetMode="External"/><Relationship Id="rId3700" Type="http://schemas.openxmlformats.org/officeDocument/2006/relationships/hyperlink" Target="http://www.zipcodestogo.com/Columbia/NY/" TargetMode="External"/><Relationship Id="rId3702" Type="http://schemas.openxmlformats.org/officeDocument/2006/relationships/hyperlink" Target="http://www.zipcodestogo.com/Schoharie/NY/" TargetMode="External"/><Relationship Id="rId3701" Type="http://schemas.openxmlformats.org/officeDocument/2006/relationships/hyperlink" Target="http://www.zipcodestogo.com/Gilboa/NY/12076/" TargetMode="External"/><Relationship Id="rId3704" Type="http://schemas.openxmlformats.org/officeDocument/2006/relationships/hyperlink" Target="http://www.zipcodestogo.com/Albany/NY/" TargetMode="External"/><Relationship Id="rId3703" Type="http://schemas.openxmlformats.org/officeDocument/2006/relationships/hyperlink" Target="http://www.zipcodestogo.com/Glenmont/NY/12077/" TargetMode="External"/><Relationship Id="rId3706" Type="http://schemas.openxmlformats.org/officeDocument/2006/relationships/hyperlink" Target="http://www.zipcodestogo.com/Fulton/NY/" TargetMode="External"/><Relationship Id="rId3705" Type="http://schemas.openxmlformats.org/officeDocument/2006/relationships/hyperlink" Target="http://www.zipcodestogo.com/Gloversville/NY/12078/" TargetMode="External"/><Relationship Id="rId3708" Type="http://schemas.openxmlformats.org/officeDocument/2006/relationships/hyperlink" Target="http://www.zipcodestogo.com/Rensselaer/NY/" TargetMode="External"/><Relationship Id="rId3707" Type="http://schemas.openxmlformats.org/officeDocument/2006/relationships/hyperlink" Target="http://www.zipcodestogo.com/Grafton/NY/12082/" TargetMode="External"/><Relationship Id="rId3709" Type="http://schemas.openxmlformats.org/officeDocument/2006/relationships/hyperlink" Target="http://www.zipcodestogo.com/Greenville/NY/12083/" TargetMode="External"/><Relationship Id="rId2401" Type="http://schemas.openxmlformats.org/officeDocument/2006/relationships/hyperlink" Target="http://www.zipcodestogo.com/New%20York/NY/10170/" TargetMode="External"/><Relationship Id="rId3733" Type="http://schemas.openxmlformats.org/officeDocument/2006/relationships/hyperlink" Target="http://www.zipcodestogo.com/Knox/NY/12107/" TargetMode="External"/><Relationship Id="rId2402" Type="http://schemas.openxmlformats.org/officeDocument/2006/relationships/hyperlink" Target="http://www.zipcodestogo.com/New%20york/NY/" TargetMode="External"/><Relationship Id="rId3732" Type="http://schemas.openxmlformats.org/officeDocument/2006/relationships/hyperlink" Target="http://www.zipcodestogo.com/Columbia/NY/" TargetMode="External"/><Relationship Id="rId2403" Type="http://schemas.openxmlformats.org/officeDocument/2006/relationships/hyperlink" Target="http://www.zipcodestogo.com/New%20York/NY/10171/" TargetMode="External"/><Relationship Id="rId3735" Type="http://schemas.openxmlformats.org/officeDocument/2006/relationships/hyperlink" Target="http://www.zipcodestogo.com/Lake%20Pleasant/NY/12108/" TargetMode="External"/><Relationship Id="rId2404" Type="http://schemas.openxmlformats.org/officeDocument/2006/relationships/hyperlink" Target="http://www.zipcodestogo.com/New%20york/NY/" TargetMode="External"/><Relationship Id="rId3734" Type="http://schemas.openxmlformats.org/officeDocument/2006/relationships/hyperlink" Target="http://www.zipcodestogo.com/Albany/NY/" TargetMode="External"/><Relationship Id="rId2405" Type="http://schemas.openxmlformats.org/officeDocument/2006/relationships/hyperlink" Target="http://www.zipcodestogo.com/New%20York/NY/10172/" TargetMode="External"/><Relationship Id="rId3737" Type="http://schemas.openxmlformats.org/officeDocument/2006/relationships/hyperlink" Target="http://www.zipcodestogo.com/Latham/NY/12110/" TargetMode="External"/><Relationship Id="rId2406" Type="http://schemas.openxmlformats.org/officeDocument/2006/relationships/hyperlink" Target="http://www.zipcodestogo.com/New%20york/NY/" TargetMode="External"/><Relationship Id="rId3736" Type="http://schemas.openxmlformats.org/officeDocument/2006/relationships/hyperlink" Target="http://www.zipcodestogo.com/Hamilton/NY/" TargetMode="External"/><Relationship Id="rId2407" Type="http://schemas.openxmlformats.org/officeDocument/2006/relationships/hyperlink" Target="http://www.zipcodestogo.com/New%20York/NY/10173/" TargetMode="External"/><Relationship Id="rId3739" Type="http://schemas.openxmlformats.org/officeDocument/2006/relationships/hyperlink" Target="http://www.zipcodestogo.com/Malden%20Bridge/NY/12115/" TargetMode="External"/><Relationship Id="rId2408" Type="http://schemas.openxmlformats.org/officeDocument/2006/relationships/hyperlink" Target="http://www.zipcodestogo.com/New%20york/NY/" TargetMode="External"/><Relationship Id="rId3738" Type="http://schemas.openxmlformats.org/officeDocument/2006/relationships/hyperlink" Target="http://www.zipcodestogo.com/Albany/NY/" TargetMode="External"/><Relationship Id="rId2409" Type="http://schemas.openxmlformats.org/officeDocument/2006/relationships/hyperlink" Target="http://www.zipcodestogo.com/New%20York/NY/10174/" TargetMode="External"/><Relationship Id="rId3731" Type="http://schemas.openxmlformats.org/officeDocument/2006/relationships/hyperlink" Target="http://www.zipcodestogo.com/Kinderhook/NY/12106/" TargetMode="External"/><Relationship Id="rId2400" Type="http://schemas.openxmlformats.org/officeDocument/2006/relationships/hyperlink" Target="http://www.zipcodestogo.com/New%20york/NY/" TargetMode="External"/><Relationship Id="rId3730" Type="http://schemas.openxmlformats.org/officeDocument/2006/relationships/hyperlink" Target="http://www.zipcodestogo.com/Fulton/NY/" TargetMode="External"/><Relationship Id="rId3722" Type="http://schemas.openxmlformats.org/officeDocument/2006/relationships/hyperlink" Target="http://www.zipcodestogo.com/Rensselaer/NY/" TargetMode="External"/><Relationship Id="rId3721" Type="http://schemas.openxmlformats.org/officeDocument/2006/relationships/hyperlink" Target="http://www.zipcodestogo.com/Hoosick%20Falls/NY/12090/" TargetMode="External"/><Relationship Id="rId3724" Type="http://schemas.openxmlformats.org/officeDocument/2006/relationships/hyperlink" Target="http://www.zipcodestogo.com/Schoharie/NY/" TargetMode="External"/><Relationship Id="rId3723" Type="http://schemas.openxmlformats.org/officeDocument/2006/relationships/hyperlink" Target="http://www.zipcodestogo.com/Howes%20Cave/NY/12092/" TargetMode="External"/><Relationship Id="rId3726" Type="http://schemas.openxmlformats.org/officeDocument/2006/relationships/hyperlink" Target="http://www.zipcodestogo.com/Schoharie/NY/" TargetMode="External"/><Relationship Id="rId3725" Type="http://schemas.openxmlformats.org/officeDocument/2006/relationships/hyperlink" Target="http://www.zipcodestogo.com/Jefferson/NY/12093/" TargetMode="External"/><Relationship Id="rId3728" Type="http://schemas.openxmlformats.org/officeDocument/2006/relationships/hyperlink" Target="http://www.zipcodestogo.com/Rensselaer/NY/" TargetMode="External"/><Relationship Id="rId3727" Type="http://schemas.openxmlformats.org/officeDocument/2006/relationships/hyperlink" Target="http://www.zipcodestogo.com/Johnsonville/NY/12094/" TargetMode="External"/><Relationship Id="rId3729" Type="http://schemas.openxmlformats.org/officeDocument/2006/relationships/hyperlink" Target="http://www.zipcodestogo.com/Johnstown/NY/12095/" TargetMode="External"/><Relationship Id="rId3720" Type="http://schemas.openxmlformats.org/officeDocument/2006/relationships/hyperlink" Target="http://www.zipcodestogo.com/Rensselaer/NY/" TargetMode="External"/><Relationship Id="rId1170" Type="http://schemas.openxmlformats.org/officeDocument/2006/relationships/hyperlink" Target="http://www.zipcodestogo.com/Orleans/VT/" TargetMode="External"/><Relationship Id="rId1171" Type="http://schemas.openxmlformats.org/officeDocument/2006/relationships/hyperlink" Target="http://www.zipcodestogo.com/Averill/VT/05901/" TargetMode="External"/><Relationship Id="rId1172" Type="http://schemas.openxmlformats.org/officeDocument/2006/relationships/hyperlink" Target="http://www.zipcodestogo.com/Essex/VT/" TargetMode="External"/><Relationship Id="rId1173" Type="http://schemas.openxmlformats.org/officeDocument/2006/relationships/hyperlink" Target="http://www.zipcodestogo.com/Beecher%20Falls/VT/05902/" TargetMode="External"/><Relationship Id="rId1174" Type="http://schemas.openxmlformats.org/officeDocument/2006/relationships/hyperlink" Target="http://www.zipcodestogo.com/Essex/VT/" TargetMode="External"/><Relationship Id="rId1175" Type="http://schemas.openxmlformats.org/officeDocument/2006/relationships/hyperlink" Target="http://www.zipcodestogo.com/Canaan/VT/05903/" TargetMode="External"/><Relationship Id="rId1176" Type="http://schemas.openxmlformats.org/officeDocument/2006/relationships/hyperlink" Target="http://www.zipcodestogo.com/Essex/VT/" TargetMode="External"/><Relationship Id="rId1177" Type="http://schemas.openxmlformats.org/officeDocument/2006/relationships/hyperlink" Target="http://www.zipcodestogo.com/Gilman/VT/05904/" TargetMode="External"/><Relationship Id="rId1178" Type="http://schemas.openxmlformats.org/officeDocument/2006/relationships/hyperlink" Target="http://www.zipcodestogo.com/Essex/VT/" TargetMode="External"/><Relationship Id="rId1179" Type="http://schemas.openxmlformats.org/officeDocument/2006/relationships/hyperlink" Target="http://www.zipcodestogo.com/Guildhall/VT/05905/" TargetMode="External"/><Relationship Id="rId1169" Type="http://schemas.openxmlformats.org/officeDocument/2006/relationships/hyperlink" Target="http://www.zipcodestogo.com/West%20Glover/VT/05875/" TargetMode="External"/><Relationship Id="rId2490" Type="http://schemas.openxmlformats.org/officeDocument/2006/relationships/hyperlink" Target="http://www.zipcodestogo.com/New%20york/NY/" TargetMode="External"/><Relationship Id="rId1160" Type="http://schemas.openxmlformats.org/officeDocument/2006/relationships/hyperlink" Target="http://www.zipcodestogo.com/Orleans/VT/" TargetMode="External"/><Relationship Id="rId2491" Type="http://schemas.openxmlformats.org/officeDocument/2006/relationships/hyperlink" Target="http://www.zipcodestogo.com/New%20York/NY/10292/" TargetMode="External"/><Relationship Id="rId1161" Type="http://schemas.openxmlformats.org/officeDocument/2006/relationships/hyperlink" Target="http://www.zipcodestogo.com/West%20Burke/VT/05871/" TargetMode="External"/><Relationship Id="rId2492" Type="http://schemas.openxmlformats.org/officeDocument/2006/relationships/hyperlink" Target="http://www.zipcodestogo.com/New%20york/NY/" TargetMode="External"/><Relationship Id="rId1162" Type="http://schemas.openxmlformats.org/officeDocument/2006/relationships/hyperlink" Target="http://www.zipcodestogo.com/Caledonia/VT/" TargetMode="External"/><Relationship Id="rId2493" Type="http://schemas.openxmlformats.org/officeDocument/2006/relationships/hyperlink" Target="http://www.zipcodestogo.com/Staten%20Island/NY/10301/" TargetMode="External"/><Relationship Id="rId1163" Type="http://schemas.openxmlformats.org/officeDocument/2006/relationships/hyperlink" Target="http://www.zipcodestogo.com/West%20Charleston/VT/05872/" TargetMode="External"/><Relationship Id="rId2494" Type="http://schemas.openxmlformats.org/officeDocument/2006/relationships/hyperlink" Target="http://www.zipcodestogo.com/Richmond/NY/" TargetMode="External"/><Relationship Id="rId1164" Type="http://schemas.openxmlformats.org/officeDocument/2006/relationships/hyperlink" Target="http://www.zipcodestogo.com/Orleans/VT/" TargetMode="External"/><Relationship Id="rId2495" Type="http://schemas.openxmlformats.org/officeDocument/2006/relationships/hyperlink" Target="http://www.zipcodestogo.com/Staten%20Island/NY/10302/" TargetMode="External"/><Relationship Id="rId1165" Type="http://schemas.openxmlformats.org/officeDocument/2006/relationships/hyperlink" Target="http://www.zipcodestogo.com/West%20Danville/VT/05873/" TargetMode="External"/><Relationship Id="rId2496" Type="http://schemas.openxmlformats.org/officeDocument/2006/relationships/hyperlink" Target="http://www.zipcodestogo.com/Richmond/NY/" TargetMode="External"/><Relationship Id="rId1166" Type="http://schemas.openxmlformats.org/officeDocument/2006/relationships/hyperlink" Target="http://www.zipcodestogo.com/Caledonia/VT/" TargetMode="External"/><Relationship Id="rId2497" Type="http://schemas.openxmlformats.org/officeDocument/2006/relationships/hyperlink" Target="http://www.zipcodestogo.com/Staten%20Island/NY/10303/" TargetMode="External"/><Relationship Id="rId1167" Type="http://schemas.openxmlformats.org/officeDocument/2006/relationships/hyperlink" Target="http://www.zipcodestogo.com/Westfield/VT/05874/" TargetMode="External"/><Relationship Id="rId2498" Type="http://schemas.openxmlformats.org/officeDocument/2006/relationships/hyperlink" Target="http://www.zipcodestogo.com/Richmond/NY/" TargetMode="External"/><Relationship Id="rId1168" Type="http://schemas.openxmlformats.org/officeDocument/2006/relationships/hyperlink" Target="http://www.zipcodestogo.com/Orleans/VT/" TargetMode="External"/><Relationship Id="rId2499" Type="http://schemas.openxmlformats.org/officeDocument/2006/relationships/hyperlink" Target="http://www.zipcodestogo.com/Staten%20Island/NY/10304/" TargetMode="External"/><Relationship Id="rId1190" Type="http://schemas.openxmlformats.org/officeDocument/2006/relationships/hyperlink" Target="http://www.zipcodestogo.com/York/ME/" TargetMode="External"/><Relationship Id="rId1191" Type="http://schemas.openxmlformats.org/officeDocument/2006/relationships/hyperlink" Target="http://www.zipcodestogo.com/Kittery/ME/03904/" TargetMode="External"/><Relationship Id="rId1192" Type="http://schemas.openxmlformats.org/officeDocument/2006/relationships/hyperlink" Target="http://www.zipcodestogo.com/York/ME/" TargetMode="External"/><Relationship Id="rId1193" Type="http://schemas.openxmlformats.org/officeDocument/2006/relationships/hyperlink" Target="http://www.zipcodestogo.com/Kittery%20Point/ME/03905/" TargetMode="External"/><Relationship Id="rId1194" Type="http://schemas.openxmlformats.org/officeDocument/2006/relationships/hyperlink" Target="http://www.zipcodestogo.com/York/ME/" TargetMode="External"/><Relationship Id="rId1195" Type="http://schemas.openxmlformats.org/officeDocument/2006/relationships/hyperlink" Target="http://www.zipcodestogo.com/North%20Berwick/ME/03906/" TargetMode="External"/><Relationship Id="rId1196" Type="http://schemas.openxmlformats.org/officeDocument/2006/relationships/hyperlink" Target="http://www.zipcodestogo.com/York/ME/" TargetMode="External"/><Relationship Id="rId1197" Type="http://schemas.openxmlformats.org/officeDocument/2006/relationships/hyperlink" Target="http://www.zipcodestogo.com/Ogunquit/ME/03907/" TargetMode="External"/><Relationship Id="rId1198" Type="http://schemas.openxmlformats.org/officeDocument/2006/relationships/hyperlink" Target="http://www.zipcodestogo.com/York/ME/" TargetMode="External"/><Relationship Id="rId1199" Type="http://schemas.openxmlformats.org/officeDocument/2006/relationships/hyperlink" Target="http://www.zipcodestogo.com/South%20Berwick/ME/03908/" TargetMode="External"/><Relationship Id="rId1180" Type="http://schemas.openxmlformats.org/officeDocument/2006/relationships/hyperlink" Target="http://www.zipcodestogo.com/Essex/VT/" TargetMode="External"/><Relationship Id="rId1181" Type="http://schemas.openxmlformats.org/officeDocument/2006/relationships/hyperlink" Target="http://www.zipcodestogo.com/Lunenburg/VT/05906/" TargetMode="External"/><Relationship Id="rId1182" Type="http://schemas.openxmlformats.org/officeDocument/2006/relationships/hyperlink" Target="http://www.zipcodestogo.com/Essex/VT/" TargetMode="External"/><Relationship Id="rId1183" Type="http://schemas.openxmlformats.org/officeDocument/2006/relationships/hyperlink" Target="http://www.zipcodestogo.com/Norton/VT/05907/" TargetMode="External"/><Relationship Id="rId1184" Type="http://schemas.openxmlformats.org/officeDocument/2006/relationships/hyperlink" Target="http://www.zipcodestogo.com/Essex/VT/" TargetMode="External"/><Relationship Id="rId1185" Type="http://schemas.openxmlformats.org/officeDocument/2006/relationships/hyperlink" Target="http://www.zipcodestogo.com/Berwick/ME/03901/" TargetMode="External"/><Relationship Id="rId1186" Type="http://schemas.openxmlformats.org/officeDocument/2006/relationships/hyperlink" Target="http://www.zipcodestogo.com/York/ME/" TargetMode="External"/><Relationship Id="rId1187" Type="http://schemas.openxmlformats.org/officeDocument/2006/relationships/hyperlink" Target="http://www.zipcodestogo.com/Cape%20Neddick/ME/03902/" TargetMode="External"/><Relationship Id="rId1188" Type="http://schemas.openxmlformats.org/officeDocument/2006/relationships/hyperlink" Target="http://www.zipcodestogo.com/York/ME/" TargetMode="External"/><Relationship Id="rId1189" Type="http://schemas.openxmlformats.org/officeDocument/2006/relationships/hyperlink" Target="http://www.zipcodestogo.com/Eliot/ME/03903/" TargetMode="External"/><Relationship Id="rId1136" Type="http://schemas.openxmlformats.org/officeDocument/2006/relationships/hyperlink" Target="http://www.zipcodestogo.com/Caledonia/VT/" TargetMode="External"/><Relationship Id="rId2467" Type="http://schemas.openxmlformats.org/officeDocument/2006/relationships/hyperlink" Target="http://www.zipcodestogo.com/New%20York/NY/10273/" TargetMode="External"/><Relationship Id="rId3799" Type="http://schemas.openxmlformats.org/officeDocument/2006/relationships/hyperlink" Target="http://www.zipcodestogo.com/Schaghticoke/NY/12154/" TargetMode="External"/><Relationship Id="rId1137" Type="http://schemas.openxmlformats.org/officeDocument/2006/relationships/hyperlink" Target="http://www.zipcodestogo.com/Morgan/VT/05853/" TargetMode="External"/><Relationship Id="rId2468" Type="http://schemas.openxmlformats.org/officeDocument/2006/relationships/hyperlink" Target="http://www.zipcodestogo.com/New%20york/NY/" TargetMode="External"/><Relationship Id="rId3798" Type="http://schemas.openxmlformats.org/officeDocument/2006/relationships/hyperlink" Target="http://www.zipcodestogo.com/Rensselaer/NY/" TargetMode="External"/><Relationship Id="rId1138" Type="http://schemas.openxmlformats.org/officeDocument/2006/relationships/hyperlink" Target="http://www.zipcodestogo.com/Orleans/VT/" TargetMode="External"/><Relationship Id="rId2469" Type="http://schemas.openxmlformats.org/officeDocument/2006/relationships/hyperlink" Target="http://www.zipcodestogo.com/New%20York/NY/10274/" TargetMode="External"/><Relationship Id="rId1139" Type="http://schemas.openxmlformats.org/officeDocument/2006/relationships/hyperlink" Target="http://www.zipcodestogo.com/Newport/VT/05855/" TargetMode="External"/><Relationship Id="rId3791" Type="http://schemas.openxmlformats.org/officeDocument/2006/relationships/hyperlink" Target="http://www.zipcodestogo.com/Richmondville/NY/12149/" TargetMode="External"/><Relationship Id="rId2460" Type="http://schemas.openxmlformats.org/officeDocument/2006/relationships/hyperlink" Target="http://www.zipcodestogo.com/New%20york/NY/" TargetMode="External"/><Relationship Id="rId3790" Type="http://schemas.openxmlformats.org/officeDocument/2006/relationships/hyperlink" Target="http://www.zipcodestogo.com/Saratoga/NY/" TargetMode="External"/><Relationship Id="rId1130" Type="http://schemas.openxmlformats.org/officeDocument/2006/relationships/hyperlink" Target="http://www.zipcodestogo.com/Caledonia/VT/" TargetMode="External"/><Relationship Id="rId2461" Type="http://schemas.openxmlformats.org/officeDocument/2006/relationships/hyperlink" Target="http://www.zipcodestogo.com/New%20York/NY/10270/" TargetMode="External"/><Relationship Id="rId3793" Type="http://schemas.openxmlformats.org/officeDocument/2006/relationships/hyperlink" Target="http://www.zipcodestogo.com/Rotterdam%20Junction/NY/12150/" TargetMode="External"/><Relationship Id="rId1131" Type="http://schemas.openxmlformats.org/officeDocument/2006/relationships/hyperlink" Target="http://www.zipcodestogo.com/Lyndon/VT/05849/" TargetMode="External"/><Relationship Id="rId2462" Type="http://schemas.openxmlformats.org/officeDocument/2006/relationships/hyperlink" Target="http://www.zipcodestogo.com/New%20york/NY/" TargetMode="External"/><Relationship Id="rId3792" Type="http://schemas.openxmlformats.org/officeDocument/2006/relationships/hyperlink" Target="http://www.zipcodestogo.com/Schoharie/NY/" TargetMode="External"/><Relationship Id="rId1132" Type="http://schemas.openxmlformats.org/officeDocument/2006/relationships/hyperlink" Target="http://www.zipcodestogo.com/Caledonia/VT/" TargetMode="External"/><Relationship Id="rId2463" Type="http://schemas.openxmlformats.org/officeDocument/2006/relationships/hyperlink" Target="http://www.zipcodestogo.com/New%20York/NY/10271/" TargetMode="External"/><Relationship Id="rId3795" Type="http://schemas.openxmlformats.org/officeDocument/2006/relationships/hyperlink" Target="http://www.zipcodestogo.com/Round%20Lake/NY/12151/" TargetMode="External"/><Relationship Id="rId1133" Type="http://schemas.openxmlformats.org/officeDocument/2006/relationships/hyperlink" Target="http://www.zipcodestogo.com/Lyndon%20Center/VT/05850/" TargetMode="External"/><Relationship Id="rId2464" Type="http://schemas.openxmlformats.org/officeDocument/2006/relationships/hyperlink" Target="http://www.zipcodestogo.com/New%20york/NY/" TargetMode="External"/><Relationship Id="rId3794" Type="http://schemas.openxmlformats.org/officeDocument/2006/relationships/hyperlink" Target="http://www.zipcodestogo.com/Schenectady/NY/" TargetMode="External"/><Relationship Id="rId1134" Type="http://schemas.openxmlformats.org/officeDocument/2006/relationships/hyperlink" Target="http://www.zipcodestogo.com/Caledonia/VT/" TargetMode="External"/><Relationship Id="rId2465" Type="http://schemas.openxmlformats.org/officeDocument/2006/relationships/hyperlink" Target="http://www.zipcodestogo.com/New%20York/NY/10272/" TargetMode="External"/><Relationship Id="rId3797" Type="http://schemas.openxmlformats.org/officeDocument/2006/relationships/hyperlink" Target="http://www.zipcodestogo.com/Sand%20Lake/NY/12153/" TargetMode="External"/><Relationship Id="rId1135" Type="http://schemas.openxmlformats.org/officeDocument/2006/relationships/hyperlink" Target="http://www.zipcodestogo.com/Lyndonville/VT/05851/" TargetMode="External"/><Relationship Id="rId2466" Type="http://schemas.openxmlformats.org/officeDocument/2006/relationships/hyperlink" Target="http://www.zipcodestogo.com/New%20york/NY/" TargetMode="External"/><Relationship Id="rId3796" Type="http://schemas.openxmlformats.org/officeDocument/2006/relationships/hyperlink" Target="http://www.zipcodestogo.com/Saratoga/NY/" TargetMode="External"/><Relationship Id="rId1125" Type="http://schemas.openxmlformats.org/officeDocument/2006/relationships/hyperlink" Target="http://www.zipcodestogo.com/Island%20Pond/VT/05846/" TargetMode="External"/><Relationship Id="rId2456" Type="http://schemas.openxmlformats.org/officeDocument/2006/relationships/hyperlink" Target="http://www.zipcodestogo.com/New%20york/NY/" TargetMode="External"/><Relationship Id="rId3788" Type="http://schemas.openxmlformats.org/officeDocument/2006/relationships/hyperlink" Target="http://www.zipcodestogo.com/Albany/NY/" TargetMode="External"/><Relationship Id="rId1126" Type="http://schemas.openxmlformats.org/officeDocument/2006/relationships/hyperlink" Target="http://www.zipcodestogo.com/Essex/VT/" TargetMode="External"/><Relationship Id="rId2457" Type="http://schemas.openxmlformats.org/officeDocument/2006/relationships/hyperlink" Target="http://www.zipcodestogo.com/New%20York/NY/10268/" TargetMode="External"/><Relationship Id="rId3787" Type="http://schemas.openxmlformats.org/officeDocument/2006/relationships/hyperlink" Target="http://www.zipcodestogo.com/Rensselaerville/NY/12147/" TargetMode="External"/><Relationship Id="rId1127" Type="http://schemas.openxmlformats.org/officeDocument/2006/relationships/hyperlink" Target="http://www.zipcodestogo.com/Lowell/VT/05847/" TargetMode="External"/><Relationship Id="rId2458" Type="http://schemas.openxmlformats.org/officeDocument/2006/relationships/hyperlink" Target="http://www.zipcodestogo.com/New%20york/NY/" TargetMode="External"/><Relationship Id="rId1128" Type="http://schemas.openxmlformats.org/officeDocument/2006/relationships/hyperlink" Target="http://www.zipcodestogo.com/Orleans/VT/" TargetMode="External"/><Relationship Id="rId2459" Type="http://schemas.openxmlformats.org/officeDocument/2006/relationships/hyperlink" Target="http://www.zipcodestogo.com/New%20York/NY/10269/" TargetMode="External"/><Relationship Id="rId3789" Type="http://schemas.openxmlformats.org/officeDocument/2006/relationships/hyperlink" Target="http://www.zipcodestogo.com/Rexford/NY/12148/" TargetMode="External"/><Relationship Id="rId1129" Type="http://schemas.openxmlformats.org/officeDocument/2006/relationships/hyperlink" Target="http://www.zipcodestogo.com/Lower%20Waterford/VT/05848/" TargetMode="External"/><Relationship Id="rId3780" Type="http://schemas.openxmlformats.org/officeDocument/2006/relationships/hyperlink" Target="http://www.zipcodestogo.com/Rensselaer/NY/" TargetMode="External"/><Relationship Id="rId2450" Type="http://schemas.openxmlformats.org/officeDocument/2006/relationships/hyperlink" Target="http://www.zipcodestogo.com/New%20york/NY/" TargetMode="External"/><Relationship Id="rId3782" Type="http://schemas.openxmlformats.org/officeDocument/2006/relationships/hyperlink" Target="http://www.zipcodestogo.com/Schenectady/NY/" TargetMode="External"/><Relationship Id="rId1120" Type="http://schemas.openxmlformats.org/officeDocument/2006/relationships/hyperlink" Target="http://www.zipcodestogo.com/Orleans/VT/" TargetMode="External"/><Relationship Id="rId2451" Type="http://schemas.openxmlformats.org/officeDocument/2006/relationships/hyperlink" Target="http://www.zipcodestogo.com/New%20York/NY/10260/" TargetMode="External"/><Relationship Id="rId3781" Type="http://schemas.openxmlformats.org/officeDocument/2006/relationships/hyperlink" Target="http://www.zipcodestogo.com/Quaker%20Street/NY/12141/" TargetMode="External"/><Relationship Id="rId1121" Type="http://schemas.openxmlformats.org/officeDocument/2006/relationships/hyperlink" Target="http://www.zipcodestogo.com/Hardwick/VT/05843/" TargetMode="External"/><Relationship Id="rId2452" Type="http://schemas.openxmlformats.org/officeDocument/2006/relationships/hyperlink" Target="http://www.zipcodestogo.com/New%20york/NY/" TargetMode="External"/><Relationship Id="rId3784" Type="http://schemas.openxmlformats.org/officeDocument/2006/relationships/hyperlink" Target="http://www.zipcodestogo.com/Albany/NY/" TargetMode="External"/><Relationship Id="rId1122" Type="http://schemas.openxmlformats.org/officeDocument/2006/relationships/hyperlink" Target="http://www.zipcodestogo.com/Caledonia/VT/" TargetMode="External"/><Relationship Id="rId2453" Type="http://schemas.openxmlformats.org/officeDocument/2006/relationships/hyperlink" Target="http://www.zipcodestogo.com/New%20York/NY/10261/" TargetMode="External"/><Relationship Id="rId3783" Type="http://schemas.openxmlformats.org/officeDocument/2006/relationships/hyperlink" Target="http://www.zipcodestogo.com/Ravena/NY/12143/" TargetMode="External"/><Relationship Id="rId1123" Type="http://schemas.openxmlformats.org/officeDocument/2006/relationships/hyperlink" Target="http://www.zipcodestogo.com/Irasburg/VT/05845/" TargetMode="External"/><Relationship Id="rId2454" Type="http://schemas.openxmlformats.org/officeDocument/2006/relationships/hyperlink" Target="http://www.zipcodestogo.com/New%20york/NY/" TargetMode="External"/><Relationship Id="rId3786" Type="http://schemas.openxmlformats.org/officeDocument/2006/relationships/hyperlink" Target="http://www.zipcodestogo.com/Rensselaer/NY/" TargetMode="External"/><Relationship Id="rId1124" Type="http://schemas.openxmlformats.org/officeDocument/2006/relationships/hyperlink" Target="http://www.zipcodestogo.com/Orleans/VT/" TargetMode="External"/><Relationship Id="rId2455" Type="http://schemas.openxmlformats.org/officeDocument/2006/relationships/hyperlink" Target="http://www.zipcodestogo.com/New%20York/NY/10265/" TargetMode="External"/><Relationship Id="rId3785" Type="http://schemas.openxmlformats.org/officeDocument/2006/relationships/hyperlink" Target="http://www.zipcodestogo.com/Rensselaer/NY/12144/" TargetMode="External"/><Relationship Id="rId1158" Type="http://schemas.openxmlformats.org/officeDocument/2006/relationships/hyperlink" Target="http://www.zipcodestogo.com/Caledonia/VT/" TargetMode="External"/><Relationship Id="rId2489" Type="http://schemas.openxmlformats.org/officeDocument/2006/relationships/hyperlink" Target="http://www.zipcodestogo.com/New%20York/NY/10286/" TargetMode="External"/><Relationship Id="rId1159" Type="http://schemas.openxmlformats.org/officeDocument/2006/relationships/hyperlink" Target="http://www.zipcodestogo.com/Troy/VT/05868/" TargetMode="External"/><Relationship Id="rId2480" Type="http://schemas.openxmlformats.org/officeDocument/2006/relationships/hyperlink" Target="http://www.zipcodestogo.com/New%20york/NY/" TargetMode="External"/><Relationship Id="rId1150" Type="http://schemas.openxmlformats.org/officeDocument/2006/relationships/hyperlink" Target="http://www.zipcodestogo.com/Caledonia/VT/" TargetMode="External"/><Relationship Id="rId2481" Type="http://schemas.openxmlformats.org/officeDocument/2006/relationships/hyperlink" Target="http://www.zipcodestogo.com/New%20York/NY/10280/" TargetMode="External"/><Relationship Id="rId1151" Type="http://schemas.openxmlformats.org/officeDocument/2006/relationships/hyperlink" Target="http://www.zipcodestogo.com/Peacham/VT/05862/" TargetMode="External"/><Relationship Id="rId2482" Type="http://schemas.openxmlformats.org/officeDocument/2006/relationships/hyperlink" Target="http://www.zipcodestogo.com/New%20york/NY/" TargetMode="External"/><Relationship Id="rId1152" Type="http://schemas.openxmlformats.org/officeDocument/2006/relationships/hyperlink" Target="http://www.zipcodestogo.com/Caledonia/VT/" TargetMode="External"/><Relationship Id="rId2483" Type="http://schemas.openxmlformats.org/officeDocument/2006/relationships/hyperlink" Target="http://www.zipcodestogo.com/New%20York/NY/10281/" TargetMode="External"/><Relationship Id="rId1153" Type="http://schemas.openxmlformats.org/officeDocument/2006/relationships/hyperlink" Target="http://www.zipcodestogo.com/Saint%20Johnsbury%20Center/VT/05863/" TargetMode="External"/><Relationship Id="rId2484" Type="http://schemas.openxmlformats.org/officeDocument/2006/relationships/hyperlink" Target="http://www.zipcodestogo.com/New%20york/NY/" TargetMode="External"/><Relationship Id="rId1154" Type="http://schemas.openxmlformats.org/officeDocument/2006/relationships/hyperlink" Target="http://www.zipcodestogo.com/Caledonia/VT/" TargetMode="External"/><Relationship Id="rId2485" Type="http://schemas.openxmlformats.org/officeDocument/2006/relationships/hyperlink" Target="http://www.zipcodestogo.com/New%20York/NY/10282/" TargetMode="External"/><Relationship Id="rId1155" Type="http://schemas.openxmlformats.org/officeDocument/2006/relationships/hyperlink" Target="http://www.zipcodestogo.com/Sheffield/VT/05866/" TargetMode="External"/><Relationship Id="rId2486" Type="http://schemas.openxmlformats.org/officeDocument/2006/relationships/hyperlink" Target="http://www.zipcodestogo.com/New%20york/NY/" TargetMode="External"/><Relationship Id="rId1156" Type="http://schemas.openxmlformats.org/officeDocument/2006/relationships/hyperlink" Target="http://www.zipcodestogo.com/Caledonia/VT/" TargetMode="External"/><Relationship Id="rId2487" Type="http://schemas.openxmlformats.org/officeDocument/2006/relationships/hyperlink" Target="http://www.zipcodestogo.com/New%20York/NY/10285/" TargetMode="External"/><Relationship Id="rId1157" Type="http://schemas.openxmlformats.org/officeDocument/2006/relationships/hyperlink" Target="http://www.zipcodestogo.com/Sutton/VT/05867/" TargetMode="External"/><Relationship Id="rId2488" Type="http://schemas.openxmlformats.org/officeDocument/2006/relationships/hyperlink" Target="http://www.zipcodestogo.com/New%20york/NY/" TargetMode="External"/><Relationship Id="rId1147" Type="http://schemas.openxmlformats.org/officeDocument/2006/relationships/hyperlink" Target="http://www.zipcodestogo.com/Orleans/VT/05860/" TargetMode="External"/><Relationship Id="rId2478" Type="http://schemas.openxmlformats.org/officeDocument/2006/relationships/hyperlink" Target="http://www.zipcodestogo.com/New%20york/NY/" TargetMode="External"/><Relationship Id="rId1148" Type="http://schemas.openxmlformats.org/officeDocument/2006/relationships/hyperlink" Target="http://www.zipcodestogo.com/Orleans/VT/" TargetMode="External"/><Relationship Id="rId2479" Type="http://schemas.openxmlformats.org/officeDocument/2006/relationships/hyperlink" Target="http://www.zipcodestogo.com/New%20York/NY/10279/" TargetMode="External"/><Relationship Id="rId1149" Type="http://schemas.openxmlformats.org/officeDocument/2006/relationships/hyperlink" Target="http://www.zipcodestogo.com/Passumpsic/VT/05861/" TargetMode="External"/><Relationship Id="rId2470" Type="http://schemas.openxmlformats.org/officeDocument/2006/relationships/hyperlink" Target="http://www.zipcodestogo.com/New%20york/NY/" TargetMode="External"/><Relationship Id="rId1140" Type="http://schemas.openxmlformats.org/officeDocument/2006/relationships/hyperlink" Target="http://www.zipcodestogo.com/Orleans/VT/" TargetMode="External"/><Relationship Id="rId2471" Type="http://schemas.openxmlformats.org/officeDocument/2006/relationships/hyperlink" Target="http://www.zipcodestogo.com/New%20York/NY/10275/" TargetMode="External"/><Relationship Id="rId1141" Type="http://schemas.openxmlformats.org/officeDocument/2006/relationships/hyperlink" Target="http://www.zipcodestogo.com/Newport%20Center/VT/05857/" TargetMode="External"/><Relationship Id="rId2472" Type="http://schemas.openxmlformats.org/officeDocument/2006/relationships/hyperlink" Target="http://www.zipcodestogo.com/New%20york/NY/" TargetMode="External"/><Relationship Id="rId1142" Type="http://schemas.openxmlformats.org/officeDocument/2006/relationships/hyperlink" Target="http://www.zipcodestogo.com/Orleans/VT/" TargetMode="External"/><Relationship Id="rId2473" Type="http://schemas.openxmlformats.org/officeDocument/2006/relationships/hyperlink" Target="http://www.zipcodestogo.com/New%20York/NY/10276/" TargetMode="External"/><Relationship Id="rId1143" Type="http://schemas.openxmlformats.org/officeDocument/2006/relationships/hyperlink" Target="http://www.zipcodestogo.com/North%20Concord/VT/05858/" TargetMode="External"/><Relationship Id="rId2474" Type="http://schemas.openxmlformats.org/officeDocument/2006/relationships/hyperlink" Target="http://www.zipcodestogo.com/New%20york/NY/" TargetMode="External"/><Relationship Id="rId1144" Type="http://schemas.openxmlformats.org/officeDocument/2006/relationships/hyperlink" Target="http://www.zipcodestogo.com/Essex/VT/" TargetMode="External"/><Relationship Id="rId2475" Type="http://schemas.openxmlformats.org/officeDocument/2006/relationships/hyperlink" Target="http://www.zipcodestogo.com/New%20York/NY/10277/" TargetMode="External"/><Relationship Id="rId1145" Type="http://schemas.openxmlformats.org/officeDocument/2006/relationships/hyperlink" Target="http://www.zipcodestogo.com/North%20Troy/VT/05859/" TargetMode="External"/><Relationship Id="rId2476" Type="http://schemas.openxmlformats.org/officeDocument/2006/relationships/hyperlink" Target="http://www.zipcodestogo.com/New%20york/NY/" TargetMode="External"/><Relationship Id="rId1146" Type="http://schemas.openxmlformats.org/officeDocument/2006/relationships/hyperlink" Target="http://www.zipcodestogo.com/Orleans/VT/" TargetMode="External"/><Relationship Id="rId2477" Type="http://schemas.openxmlformats.org/officeDocument/2006/relationships/hyperlink" Target="http://www.zipcodestogo.com/New%20York/NY/10278/" TargetMode="External"/><Relationship Id="rId7319" Type="http://schemas.openxmlformats.org/officeDocument/2006/relationships/hyperlink" Target="http://www.zipcodestogo.com/Cedar%20Key/FL/32625/" TargetMode="External"/><Relationship Id="rId7318" Type="http://schemas.openxmlformats.org/officeDocument/2006/relationships/hyperlink" Target="http://www.zipcodestogo.com/Bradford/FL/" TargetMode="External"/><Relationship Id="rId8649" Type="http://schemas.openxmlformats.org/officeDocument/2006/relationships/hyperlink" Target="http://www.zipcodestogo.com/Saint%20Petersburg/FL/33732/" TargetMode="External"/><Relationship Id="rId8640" Type="http://schemas.openxmlformats.org/officeDocument/2006/relationships/hyperlink" Target="http://www.zipcodestogo.com/Pinellas/FL/" TargetMode="External"/><Relationship Id="rId7313" Type="http://schemas.openxmlformats.org/officeDocument/2006/relationships/hyperlink" Target="http://www.zipcodestogo.com/Bell/FL/32619/" TargetMode="External"/><Relationship Id="rId8644" Type="http://schemas.openxmlformats.org/officeDocument/2006/relationships/hyperlink" Target="http://www.zipcodestogo.com/Pinellas/FL/" TargetMode="External"/><Relationship Id="rId7312" Type="http://schemas.openxmlformats.org/officeDocument/2006/relationships/hyperlink" Target="http://www.zipcodestogo.com/Alachua/FL/" TargetMode="External"/><Relationship Id="rId8643" Type="http://schemas.openxmlformats.org/officeDocument/2006/relationships/hyperlink" Target="http://www.zipcodestogo.com/Saint%20Petersburg/FL/33729/" TargetMode="External"/><Relationship Id="rId7311" Type="http://schemas.openxmlformats.org/officeDocument/2006/relationships/hyperlink" Target="http://www.zipcodestogo.com/Archer/FL/32618/" TargetMode="External"/><Relationship Id="rId8642" Type="http://schemas.openxmlformats.org/officeDocument/2006/relationships/hyperlink" Target="http://www.zipcodestogo.com/Pinellas/FL/" TargetMode="External"/><Relationship Id="rId7310" Type="http://schemas.openxmlformats.org/officeDocument/2006/relationships/hyperlink" Target="http://www.zipcodestogo.com/Marion/FL/" TargetMode="External"/><Relationship Id="rId8641" Type="http://schemas.openxmlformats.org/officeDocument/2006/relationships/hyperlink" Target="http://www.zipcodestogo.com/Saint%20Petersburg/FL/33716/" TargetMode="External"/><Relationship Id="rId7317" Type="http://schemas.openxmlformats.org/officeDocument/2006/relationships/hyperlink" Target="http://www.zipcodestogo.com/Brooker/FL/32622/" TargetMode="External"/><Relationship Id="rId8648" Type="http://schemas.openxmlformats.org/officeDocument/2006/relationships/hyperlink" Target="http://www.zipcodestogo.com/Pinellas/FL/" TargetMode="External"/><Relationship Id="rId7316" Type="http://schemas.openxmlformats.org/officeDocument/2006/relationships/hyperlink" Target="http://www.zipcodestogo.com/Levy/FL/" TargetMode="External"/><Relationship Id="rId8647" Type="http://schemas.openxmlformats.org/officeDocument/2006/relationships/hyperlink" Target="http://www.zipcodestogo.com/Saint%20Petersburg/FL/33731/" TargetMode="External"/><Relationship Id="rId7315" Type="http://schemas.openxmlformats.org/officeDocument/2006/relationships/hyperlink" Target="http://www.zipcodestogo.com/Bronson/FL/32621/" TargetMode="External"/><Relationship Id="rId8646" Type="http://schemas.openxmlformats.org/officeDocument/2006/relationships/hyperlink" Target="http://www.zipcodestogo.com/Pinellas/FL/" TargetMode="External"/><Relationship Id="rId7314" Type="http://schemas.openxmlformats.org/officeDocument/2006/relationships/hyperlink" Target="http://www.zipcodestogo.com/Gilchrist/FL/" TargetMode="External"/><Relationship Id="rId8645" Type="http://schemas.openxmlformats.org/officeDocument/2006/relationships/hyperlink" Target="http://www.zipcodestogo.com/Saint%20Petersburg/FL/33730/" TargetMode="External"/><Relationship Id="rId7309" Type="http://schemas.openxmlformats.org/officeDocument/2006/relationships/hyperlink" Target="http://www.zipcodestogo.com/Anthony/FL/32617/" TargetMode="External"/><Relationship Id="rId7308" Type="http://schemas.openxmlformats.org/officeDocument/2006/relationships/hyperlink" Target="http://www.zipcodestogo.com/Alachua/FL/" TargetMode="External"/><Relationship Id="rId8639" Type="http://schemas.openxmlformats.org/officeDocument/2006/relationships/hyperlink" Target="http://www.zipcodestogo.com/Saint%20Petersburg/FL/33715/" TargetMode="External"/><Relationship Id="rId7307" Type="http://schemas.openxmlformats.org/officeDocument/2006/relationships/hyperlink" Target="http://www.zipcodestogo.com/Alachua/FL/32616/" TargetMode="External"/><Relationship Id="rId8638" Type="http://schemas.openxmlformats.org/officeDocument/2006/relationships/hyperlink" Target="http://www.zipcodestogo.com/Pinellas/FL/" TargetMode="External"/><Relationship Id="rId7302" Type="http://schemas.openxmlformats.org/officeDocument/2006/relationships/hyperlink" Target="http://www.zipcodestogo.com/Alachua/FL/" TargetMode="External"/><Relationship Id="rId8633" Type="http://schemas.openxmlformats.org/officeDocument/2006/relationships/hyperlink" Target="http://www.zipcodestogo.com/Saint%20Petersburg/FL/33712/" TargetMode="External"/><Relationship Id="rId7301" Type="http://schemas.openxmlformats.org/officeDocument/2006/relationships/hyperlink" Target="http://www.zipcodestogo.com/Gainesville/FL/32613/" TargetMode="External"/><Relationship Id="rId8632" Type="http://schemas.openxmlformats.org/officeDocument/2006/relationships/hyperlink" Target="http://www.zipcodestogo.com/Pinellas/FL/" TargetMode="External"/><Relationship Id="rId7300" Type="http://schemas.openxmlformats.org/officeDocument/2006/relationships/hyperlink" Target="http://www.zipcodestogo.com/Alachua/FL/" TargetMode="External"/><Relationship Id="rId8631" Type="http://schemas.openxmlformats.org/officeDocument/2006/relationships/hyperlink" Target="http://www.zipcodestogo.com/Saint%20Petersburg/FL/33711/" TargetMode="External"/><Relationship Id="rId8630" Type="http://schemas.openxmlformats.org/officeDocument/2006/relationships/hyperlink" Target="http://www.zipcodestogo.com/Pinellas/FL/" TargetMode="External"/><Relationship Id="rId7306" Type="http://schemas.openxmlformats.org/officeDocument/2006/relationships/hyperlink" Target="http://www.zipcodestogo.com/Alachua/FL/" TargetMode="External"/><Relationship Id="rId8637" Type="http://schemas.openxmlformats.org/officeDocument/2006/relationships/hyperlink" Target="http://www.zipcodestogo.com/Saint%20Petersburg/FL/33714/" TargetMode="External"/><Relationship Id="rId7305" Type="http://schemas.openxmlformats.org/officeDocument/2006/relationships/hyperlink" Target="http://www.zipcodestogo.com/Alachua/FL/32615/" TargetMode="External"/><Relationship Id="rId8636" Type="http://schemas.openxmlformats.org/officeDocument/2006/relationships/hyperlink" Target="http://www.zipcodestogo.com/Pinellas/FL/" TargetMode="External"/><Relationship Id="rId7304" Type="http://schemas.openxmlformats.org/officeDocument/2006/relationships/hyperlink" Target="http://www.zipcodestogo.com/Alachua/FL/" TargetMode="External"/><Relationship Id="rId8635" Type="http://schemas.openxmlformats.org/officeDocument/2006/relationships/hyperlink" Target="http://www.zipcodestogo.com/Saint%20Petersburg/FL/33713/" TargetMode="External"/><Relationship Id="rId7303" Type="http://schemas.openxmlformats.org/officeDocument/2006/relationships/hyperlink" Target="http://www.zipcodestogo.com/Gainesville/FL/32614/" TargetMode="External"/><Relationship Id="rId8634" Type="http://schemas.openxmlformats.org/officeDocument/2006/relationships/hyperlink" Target="http://www.zipcodestogo.com/Pinellas/FL/" TargetMode="External"/><Relationship Id="rId6009" Type="http://schemas.openxmlformats.org/officeDocument/2006/relationships/hyperlink" Target="http://www.zipcodestogo.com/Henrietta/NY/14467/" TargetMode="External"/><Relationship Id="rId7331" Type="http://schemas.openxmlformats.org/officeDocument/2006/relationships/hyperlink" Target="http://www.zipcodestogo.com/Fairfield/FL/32634/" TargetMode="External"/><Relationship Id="rId8662" Type="http://schemas.openxmlformats.org/officeDocument/2006/relationships/hyperlink" Target="http://www.zipcodestogo.com/Pinellas/FL/" TargetMode="External"/><Relationship Id="rId6000" Type="http://schemas.openxmlformats.org/officeDocument/2006/relationships/hyperlink" Target="http://www.zipcodestogo.com/Ontario/NY/" TargetMode="External"/><Relationship Id="rId7330" Type="http://schemas.openxmlformats.org/officeDocument/2006/relationships/hyperlink" Target="http://www.zipcodestogo.com/Alachua/FL/" TargetMode="External"/><Relationship Id="rId8661" Type="http://schemas.openxmlformats.org/officeDocument/2006/relationships/hyperlink" Target="http://www.zipcodestogo.com/Saint%20Petersburg/FL/33740/" TargetMode="External"/><Relationship Id="rId8660" Type="http://schemas.openxmlformats.org/officeDocument/2006/relationships/hyperlink" Target="http://www.zipcodestogo.com/Pinellas/FL/" TargetMode="External"/><Relationship Id="rId6003" Type="http://schemas.openxmlformats.org/officeDocument/2006/relationships/hyperlink" Target="http://www.zipcodestogo.com/Hall/NY/14463/" TargetMode="External"/><Relationship Id="rId7335" Type="http://schemas.openxmlformats.org/officeDocument/2006/relationships/hyperlink" Target="http://www.zipcodestogo.com/Gulf%20Hammock/FL/32639/" TargetMode="External"/><Relationship Id="rId8666" Type="http://schemas.openxmlformats.org/officeDocument/2006/relationships/hyperlink" Target="http://www.zipcodestogo.com/Pinellas/FL/" TargetMode="External"/><Relationship Id="rId6004" Type="http://schemas.openxmlformats.org/officeDocument/2006/relationships/hyperlink" Target="http://www.zipcodestogo.com/Ontario/NY/" TargetMode="External"/><Relationship Id="rId7334" Type="http://schemas.openxmlformats.org/officeDocument/2006/relationships/hyperlink" Target="http://www.zipcodestogo.com/Alachua/FL/" TargetMode="External"/><Relationship Id="rId8665" Type="http://schemas.openxmlformats.org/officeDocument/2006/relationships/hyperlink" Target="http://www.zipcodestogo.com/Saint%20Petersburg/FL/33742/" TargetMode="External"/><Relationship Id="rId6001" Type="http://schemas.openxmlformats.org/officeDocument/2006/relationships/hyperlink" Target="http://www.zipcodestogo.com/Groveland/NY/14462/" TargetMode="External"/><Relationship Id="rId7333" Type="http://schemas.openxmlformats.org/officeDocument/2006/relationships/hyperlink" Target="http://www.zipcodestogo.com/Gainesville/FL/32635/" TargetMode="External"/><Relationship Id="rId8664" Type="http://schemas.openxmlformats.org/officeDocument/2006/relationships/hyperlink" Target="http://www.zipcodestogo.com/Pinellas/FL/" TargetMode="External"/><Relationship Id="rId6002" Type="http://schemas.openxmlformats.org/officeDocument/2006/relationships/hyperlink" Target="http://www.zipcodestogo.com/Livingston/NY/" TargetMode="External"/><Relationship Id="rId7332" Type="http://schemas.openxmlformats.org/officeDocument/2006/relationships/hyperlink" Target="http://www.zipcodestogo.com/Marion/FL/" TargetMode="External"/><Relationship Id="rId8663" Type="http://schemas.openxmlformats.org/officeDocument/2006/relationships/hyperlink" Target="http://www.zipcodestogo.com/Saint%20Petersburg/FL/33741/" TargetMode="External"/><Relationship Id="rId6007" Type="http://schemas.openxmlformats.org/officeDocument/2006/relationships/hyperlink" Target="http://www.zipcodestogo.com/Hemlock/NY/14466/" TargetMode="External"/><Relationship Id="rId7339" Type="http://schemas.openxmlformats.org/officeDocument/2006/relationships/hyperlink" Target="http://www.zipcodestogo.com/Gainesville/FL/32641/" TargetMode="External"/><Relationship Id="rId6008" Type="http://schemas.openxmlformats.org/officeDocument/2006/relationships/hyperlink" Target="http://www.zipcodestogo.com/Livingston/NY/" TargetMode="External"/><Relationship Id="rId7338" Type="http://schemas.openxmlformats.org/officeDocument/2006/relationships/hyperlink" Target="http://www.zipcodestogo.com/Alachua/FL/" TargetMode="External"/><Relationship Id="rId8669" Type="http://schemas.openxmlformats.org/officeDocument/2006/relationships/hyperlink" Target="http://www.zipcodestogo.com/Bay%20Pines/FL/33744/" TargetMode="External"/><Relationship Id="rId6005" Type="http://schemas.openxmlformats.org/officeDocument/2006/relationships/hyperlink" Target="http://www.zipcodestogo.com/Hamlin/NY/14464/" TargetMode="External"/><Relationship Id="rId7337" Type="http://schemas.openxmlformats.org/officeDocument/2006/relationships/hyperlink" Target="http://www.zipcodestogo.com/Hawthorne/FL/32640/" TargetMode="External"/><Relationship Id="rId8668" Type="http://schemas.openxmlformats.org/officeDocument/2006/relationships/hyperlink" Target="http://www.zipcodestogo.com/Pinellas/FL/" TargetMode="External"/><Relationship Id="rId6006" Type="http://schemas.openxmlformats.org/officeDocument/2006/relationships/hyperlink" Target="http://www.zipcodestogo.com/Monroe/NY/" TargetMode="External"/><Relationship Id="rId7336" Type="http://schemas.openxmlformats.org/officeDocument/2006/relationships/hyperlink" Target="http://www.zipcodestogo.com/Levy/FL/" TargetMode="External"/><Relationship Id="rId8667" Type="http://schemas.openxmlformats.org/officeDocument/2006/relationships/hyperlink" Target="http://www.zipcodestogo.com/Saint%20Petersburg/FL/33743/" TargetMode="External"/><Relationship Id="rId7329" Type="http://schemas.openxmlformats.org/officeDocument/2006/relationships/hyperlink" Target="http://www.zipcodestogo.com/Evinston/FL/32633/" TargetMode="External"/><Relationship Id="rId7320" Type="http://schemas.openxmlformats.org/officeDocument/2006/relationships/hyperlink" Target="http://www.zipcodestogo.com/Levy/FL/" TargetMode="External"/><Relationship Id="rId8651" Type="http://schemas.openxmlformats.org/officeDocument/2006/relationships/hyperlink" Target="http://www.zipcodestogo.com/Saint%20Petersburg/FL/33733/" TargetMode="External"/><Relationship Id="rId8650" Type="http://schemas.openxmlformats.org/officeDocument/2006/relationships/hyperlink" Target="http://www.zipcodestogo.com/Pinellas/FL/" TargetMode="External"/><Relationship Id="rId7324" Type="http://schemas.openxmlformats.org/officeDocument/2006/relationships/hyperlink" Target="http://www.zipcodestogo.com/Alachua/FL/" TargetMode="External"/><Relationship Id="rId8655" Type="http://schemas.openxmlformats.org/officeDocument/2006/relationships/hyperlink" Target="http://www.zipcodestogo.com/Saint%20Petersburg/FL/33736/" TargetMode="External"/><Relationship Id="rId7323" Type="http://schemas.openxmlformats.org/officeDocument/2006/relationships/hyperlink" Target="http://www.zipcodestogo.com/Gainesville/FL/32627/" TargetMode="External"/><Relationship Id="rId8654" Type="http://schemas.openxmlformats.org/officeDocument/2006/relationships/hyperlink" Target="http://www.zipcodestogo.com/Pinellas/FL/" TargetMode="External"/><Relationship Id="rId7322" Type="http://schemas.openxmlformats.org/officeDocument/2006/relationships/hyperlink" Target="http://www.zipcodestogo.com/Levy/FL/" TargetMode="External"/><Relationship Id="rId8653" Type="http://schemas.openxmlformats.org/officeDocument/2006/relationships/hyperlink" Target="http://www.zipcodestogo.com/Saint%20Petersburg/FL/33734/" TargetMode="External"/><Relationship Id="rId7321" Type="http://schemas.openxmlformats.org/officeDocument/2006/relationships/hyperlink" Target="http://www.zipcodestogo.com/Chiefland/FL/32626/" TargetMode="External"/><Relationship Id="rId8652" Type="http://schemas.openxmlformats.org/officeDocument/2006/relationships/hyperlink" Target="http://www.zipcodestogo.com/Pinellas/FL/" TargetMode="External"/><Relationship Id="rId7328" Type="http://schemas.openxmlformats.org/officeDocument/2006/relationships/hyperlink" Target="http://www.zipcodestogo.com/Alachua/FL/" TargetMode="External"/><Relationship Id="rId8659" Type="http://schemas.openxmlformats.org/officeDocument/2006/relationships/hyperlink" Target="http://www.zipcodestogo.com/Saint%20Petersburg/FL/33738/" TargetMode="External"/><Relationship Id="rId7327" Type="http://schemas.openxmlformats.org/officeDocument/2006/relationships/hyperlink" Target="http://www.zipcodestogo.com/Earleton/FL/32631/" TargetMode="External"/><Relationship Id="rId8658" Type="http://schemas.openxmlformats.org/officeDocument/2006/relationships/hyperlink" Target="http://www.zipcodestogo.com/Pinellas/FL/" TargetMode="External"/><Relationship Id="rId7326" Type="http://schemas.openxmlformats.org/officeDocument/2006/relationships/hyperlink" Target="http://www.zipcodestogo.com/Dixie/FL/" TargetMode="External"/><Relationship Id="rId8657" Type="http://schemas.openxmlformats.org/officeDocument/2006/relationships/hyperlink" Target="http://www.zipcodestogo.com/Saint%20Petersburg/FL/33737/" TargetMode="External"/><Relationship Id="rId7325" Type="http://schemas.openxmlformats.org/officeDocument/2006/relationships/hyperlink" Target="http://www.zipcodestogo.com/Cross%20City/FL/32628/" TargetMode="External"/><Relationship Id="rId8656" Type="http://schemas.openxmlformats.org/officeDocument/2006/relationships/hyperlink" Target="http://www.zipcodestogo.com/Pinellas/FL/" TargetMode="External"/><Relationship Id="rId8608" Type="http://schemas.openxmlformats.org/officeDocument/2006/relationships/hyperlink" Target="http://www.zipcodestogo.com/Hillsborough/FL/" TargetMode="External"/><Relationship Id="rId8607" Type="http://schemas.openxmlformats.org/officeDocument/2006/relationships/hyperlink" Target="http://www.zipcodestogo.com/Tampa/FL/33694/" TargetMode="External"/><Relationship Id="rId8606" Type="http://schemas.openxmlformats.org/officeDocument/2006/relationships/hyperlink" Target="http://www.zipcodestogo.com/Hillsborough/FL/" TargetMode="External"/><Relationship Id="rId8605" Type="http://schemas.openxmlformats.org/officeDocument/2006/relationships/hyperlink" Target="http://www.zipcodestogo.com/Tampa/FL/33690/" TargetMode="External"/><Relationship Id="rId8609" Type="http://schemas.openxmlformats.org/officeDocument/2006/relationships/hyperlink" Target="http://www.zipcodestogo.com/Tampa/FL/33697/" TargetMode="External"/><Relationship Id="rId8600" Type="http://schemas.openxmlformats.org/officeDocument/2006/relationships/hyperlink" Target="http://www.zipcodestogo.com/Hillsborough/FL/" TargetMode="External"/><Relationship Id="rId8604" Type="http://schemas.openxmlformats.org/officeDocument/2006/relationships/hyperlink" Target="http://www.zipcodestogo.com/Hillsborough/FL/" TargetMode="External"/><Relationship Id="rId8603" Type="http://schemas.openxmlformats.org/officeDocument/2006/relationships/hyperlink" Target="http://www.zipcodestogo.com/Tampa/FL/33689/" TargetMode="External"/><Relationship Id="rId8602" Type="http://schemas.openxmlformats.org/officeDocument/2006/relationships/hyperlink" Target="http://www.zipcodestogo.com/Hillsborough/FL/" TargetMode="External"/><Relationship Id="rId8601" Type="http://schemas.openxmlformats.org/officeDocument/2006/relationships/hyperlink" Target="http://www.zipcodestogo.com/Tampa/FL/33688/" TargetMode="External"/><Relationship Id="rId8629" Type="http://schemas.openxmlformats.org/officeDocument/2006/relationships/hyperlink" Target="http://www.zipcodestogo.com/Saint%20Petersburg/FL/33710/" TargetMode="External"/><Relationship Id="rId8628" Type="http://schemas.openxmlformats.org/officeDocument/2006/relationships/hyperlink" Target="http://www.zipcodestogo.com/Pinellas/FL/" TargetMode="External"/><Relationship Id="rId8627" Type="http://schemas.openxmlformats.org/officeDocument/2006/relationships/hyperlink" Target="http://www.zipcodestogo.com/Saint%20Petersburg/FL/33709/" TargetMode="External"/><Relationship Id="rId8622" Type="http://schemas.openxmlformats.org/officeDocument/2006/relationships/hyperlink" Target="http://www.zipcodestogo.com/Pinellas/FL/" TargetMode="External"/><Relationship Id="rId8621" Type="http://schemas.openxmlformats.org/officeDocument/2006/relationships/hyperlink" Target="http://www.zipcodestogo.com/Saint%20Petersburg/FL/33706/" TargetMode="External"/><Relationship Id="rId8620" Type="http://schemas.openxmlformats.org/officeDocument/2006/relationships/hyperlink" Target="http://www.zipcodestogo.com/Pinellas/FL/" TargetMode="External"/><Relationship Id="rId8626" Type="http://schemas.openxmlformats.org/officeDocument/2006/relationships/hyperlink" Target="http://www.zipcodestogo.com/Pinellas/FL/" TargetMode="External"/><Relationship Id="rId8625" Type="http://schemas.openxmlformats.org/officeDocument/2006/relationships/hyperlink" Target="http://www.zipcodestogo.com/Saint%20Petersburg/FL/33708/" TargetMode="External"/><Relationship Id="rId8624" Type="http://schemas.openxmlformats.org/officeDocument/2006/relationships/hyperlink" Target="http://www.zipcodestogo.com/Pinellas/FL/" TargetMode="External"/><Relationship Id="rId8623" Type="http://schemas.openxmlformats.org/officeDocument/2006/relationships/hyperlink" Target="http://www.zipcodestogo.com/Saint%20Petersburg/FL/33707/" TargetMode="External"/><Relationship Id="rId8619" Type="http://schemas.openxmlformats.org/officeDocument/2006/relationships/hyperlink" Target="http://www.zipcodestogo.com/Saint%20Petersburg/FL/33705/" TargetMode="External"/><Relationship Id="rId8618" Type="http://schemas.openxmlformats.org/officeDocument/2006/relationships/hyperlink" Target="http://www.zipcodestogo.com/Pinellas/FL/" TargetMode="External"/><Relationship Id="rId8617" Type="http://schemas.openxmlformats.org/officeDocument/2006/relationships/hyperlink" Target="http://www.zipcodestogo.com/Saint%20Petersburg/FL/33704/" TargetMode="External"/><Relationship Id="rId8616" Type="http://schemas.openxmlformats.org/officeDocument/2006/relationships/hyperlink" Target="http://www.zipcodestogo.com/Pinellas/FL/" TargetMode="External"/><Relationship Id="rId8611" Type="http://schemas.openxmlformats.org/officeDocument/2006/relationships/hyperlink" Target="http://www.zipcodestogo.com/Saint%20Petersburg/FL/33701/" TargetMode="External"/><Relationship Id="rId8610" Type="http://schemas.openxmlformats.org/officeDocument/2006/relationships/hyperlink" Target="http://www.zipcodestogo.com/Hillsborough/FL/" TargetMode="External"/><Relationship Id="rId8615" Type="http://schemas.openxmlformats.org/officeDocument/2006/relationships/hyperlink" Target="http://www.zipcodestogo.com/Saint%20Petersburg/FL/33703/" TargetMode="External"/><Relationship Id="rId8614" Type="http://schemas.openxmlformats.org/officeDocument/2006/relationships/hyperlink" Target="http://www.zipcodestogo.com/Pinellas/FL/" TargetMode="External"/><Relationship Id="rId8613" Type="http://schemas.openxmlformats.org/officeDocument/2006/relationships/hyperlink" Target="http://www.zipcodestogo.com/Saint%20Petersburg/FL/33702/" TargetMode="External"/><Relationship Id="rId8612" Type="http://schemas.openxmlformats.org/officeDocument/2006/relationships/hyperlink" Target="http://www.zipcodestogo.com/Pinellas/FL/" TargetMode="External"/><Relationship Id="rId6061" Type="http://schemas.openxmlformats.org/officeDocument/2006/relationships/hyperlink" Target="http://www.zipcodestogo.com/Mumford/NY/14511/" TargetMode="External"/><Relationship Id="rId7393" Type="http://schemas.openxmlformats.org/officeDocument/2006/relationships/hyperlink" Target="http://www.zipcodestogo.com/Apopka/FL/32703/" TargetMode="External"/><Relationship Id="rId6062" Type="http://schemas.openxmlformats.org/officeDocument/2006/relationships/hyperlink" Target="http://www.zipcodestogo.com/Monroe/NY/" TargetMode="External"/><Relationship Id="rId7392" Type="http://schemas.openxmlformats.org/officeDocument/2006/relationships/hyperlink" Target="http://www.zipcodestogo.com/Lake/FL/" TargetMode="External"/><Relationship Id="rId7391" Type="http://schemas.openxmlformats.org/officeDocument/2006/relationships/hyperlink" Target="http://www.zipcodestogo.com/Altoona/FL/32702/" TargetMode="External"/><Relationship Id="rId6060" Type="http://schemas.openxmlformats.org/officeDocument/2006/relationships/hyperlink" Target="http://www.zipcodestogo.com/Livingston/NY/" TargetMode="External"/><Relationship Id="rId7390" Type="http://schemas.openxmlformats.org/officeDocument/2006/relationships/hyperlink" Target="http://www.zipcodestogo.com/Seminole/FL/" TargetMode="External"/><Relationship Id="rId6065" Type="http://schemas.openxmlformats.org/officeDocument/2006/relationships/hyperlink" Target="http://www.zipcodestogo.com/Newark/NY/14513/" TargetMode="External"/><Relationship Id="rId7397" Type="http://schemas.openxmlformats.org/officeDocument/2006/relationships/hyperlink" Target="http://www.zipcodestogo.com/Cassadaga/FL/32706/" TargetMode="External"/><Relationship Id="rId6066" Type="http://schemas.openxmlformats.org/officeDocument/2006/relationships/hyperlink" Target="http://www.zipcodestogo.com/Wayne/NY/" TargetMode="External"/><Relationship Id="rId7396" Type="http://schemas.openxmlformats.org/officeDocument/2006/relationships/hyperlink" Target="http://www.zipcodestogo.com/Orange/FL/" TargetMode="External"/><Relationship Id="rId6063" Type="http://schemas.openxmlformats.org/officeDocument/2006/relationships/hyperlink" Target="http://www.zipcodestogo.com/Naples/NY/14512/" TargetMode="External"/><Relationship Id="rId7395" Type="http://schemas.openxmlformats.org/officeDocument/2006/relationships/hyperlink" Target="http://www.zipcodestogo.com/Apopka/FL/32704/" TargetMode="External"/><Relationship Id="rId6064" Type="http://schemas.openxmlformats.org/officeDocument/2006/relationships/hyperlink" Target="http://www.zipcodestogo.com/Ontario/NY/" TargetMode="External"/><Relationship Id="rId7394" Type="http://schemas.openxmlformats.org/officeDocument/2006/relationships/hyperlink" Target="http://www.zipcodestogo.com/Orange/FL/" TargetMode="External"/><Relationship Id="rId6069" Type="http://schemas.openxmlformats.org/officeDocument/2006/relationships/hyperlink" Target="http://www.zipcodestogo.com/North%20Greece/NY/14515/" TargetMode="External"/><Relationship Id="rId6067" Type="http://schemas.openxmlformats.org/officeDocument/2006/relationships/hyperlink" Target="http://www.zipcodestogo.com/North%20Chili/NY/14514/" TargetMode="External"/><Relationship Id="rId7399" Type="http://schemas.openxmlformats.org/officeDocument/2006/relationships/hyperlink" Target="http://www.zipcodestogo.com/Casselberry/FL/32707/" TargetMode="External"/><Relationship Id="rId6068" Type="http://schemas.openxmlformats.org/officeDocument/2006/relationships/hyperlink" Target="http://www.zipcodestogo.com/Monroe/NY/" TargetMode="External"/><Relationship Id="rId7398" Type="http://schemas.openxmlformats.org/officeDocument/2006/relationships/hyperlink" Target="http://www.zipcodestogo.com/Volusia/FL/" TargetMode="External"/><Relationship Id="rId6050" Type="http://schemas.openxmlformats.org/officeDocument/2006/relationships/hyperlink" Target="http://www.zipcodestogo.com/Ontario/NY/" TargetMode="External"/><Relationship Id="rId7382" Type="http://schemas.openxmlformats.org/officeDocument/2006/relationships/hyperlink" Target="http://www.zipcodestogo.com/Gilchrist/FL/" TargetMode="External"/><Relationship Id="rId6051" Type="http://schemas.openxmlformats.org/officeDocument/2006/relationships/hyperlink" Target="http://www.zipcodestogo.com/Marion/NY/14505/" TargetMode="External"/><Relationship Id="rId7381" Type="http://schemas.openxmlformats.org/officeDocument/2006/relationships/hyperlink" Target="http://www.zipcodestogo.com/Trenton/FL/32693/" TargetMode="External"/><Relationship Id="rId7380" Type="http://schemas.openxmlformats.org/officeDocument/2006/relationships/hyperlink" Target="http://www.zipcodestogo.com/Dixie/FL/" TargetMode="External"/><Relationship Id="rId6054" Type="http://schemas.openxmlformats.org/officeDocument/2006/relationships/hyperlink" Target="http://www.zipcodestogo.com/Monroe/NY/" TargetMode="External"/><Relationship Id="rId7386" Type="http://schemas.openxmlformats.org/officeDocument/2006/relationships/hyperlink" Target="http://www.zipcodestogo.com/Levy/FL/" TargetMode="External"/><Relationship Id="rId6055" Type="http://schemas.openxmlformats.org/officeDocument/2006/relationships/hyperlink" Target="http://www.zipcodestogo.com/Middlesex/NY/14507/" TargetMode="External"/><Relationship Id="rId7385" Type="http://schemas.openxmlformats.org/officeDocument/2006/relationships/hyperlink" Target="http://www.zipcodestogo.com/Williston/FL/32696/" TargetMode="External"/><Relationship Id="rId6052" Type="http://schemas.openxmlformats.org/officeDocument/2006/relationships/hyperlink" Target="http://www.zipcodestogo.com/Wayne/NY/" TargetMode="External"/><Relationship Id="rId7384" Type="http://schemas.openxmlformats.org/officeDocument/2006/relationships/hyperlink" Target="http://www.zipcodestogo.com/Alachua/FL/" TargetMode="External"/><Relationship Id="rId6053" Type="http://schemas.openxmlformats.org/officeDocument/2006/relationships/hyperlink" Target="http://www.zipcodestogo.com/Mendon/NY/14506/" TargetMode="External"/><Relationship Id="rId7383" Type="http://schemas.openxmlformats.org/officeDocument/2006/relationships/hyperlink" Target="http://www.zipcodestogo.com/Waldo/FL/32694/" TargetMode="External"/><Relationship Id="rId6058" Type="http://schemas.openxmlformats.org/officeDocument/2006/relationships/hyperlink" Target="http://www.zipcodestogo.com/Monroe/NY/" TargetMode="External"/><Relationship Id="rId6059" Type="http://schemas.openxmlformats.org/officeDocument/2006/relationships/hyperlink" Target="http://www.zipcodestogo.com/Mount%20Morris/NY/14510/" TargetMode="External"/><Relationship Id="rId7389" Type="http://schemas.openxmlformats.org/officeDocument/2006/relationships/hyperlink" Target="http://www.zipcodestogo.com/Altamonte%20Springs/FL/32701/" TargetMode="External"/><Relationship Id="rId6056" Type="http://schemas.openxmlformats.org/officeDocument/2006/relationships/hyperlink" Target="http://www.zipcodestogo.com/Yates/NY/" TargetMode="External"/><Relationship Id="rId7388" Type="http://schemas.openxmlformats.org/officeDocument/2006/relationships/hyperlink" Target="http://www.zipcodestogo.com/Union/FL/" TargetMode="External"/><Relationship Id="rId6057" Type="http://schemas.openxmlformats.org/officeDocument/2006/relationships/hyperlink" Target="http://www.zipcodestogo.com/Morton/NY/14508/" TargetMode="External"/><Relationship Id="rId7387" Type="http://schemas.openxmlformats.org/officeDocument/2006/relationships/hyperlink" Target="http://www.zipcodestogo.com/Worthington%20Springs/FL/32697/" TargetMode="External"/><Relationship Id="rId3810" Type="http://schemas.openxmlformats.org/officeDocument/2006/relationships/hyperlink" Target="http://www.zipcodestogo.com/Albany/NY/" TargetMode="External"/><Relationship Id="rId3812" Type="http://schemas.openxmlformats.org/officeDocument/2006/relationships/hyperlink" Target="http://www.zipcodestogo.com/Schoharie/NY/" TargetMode="External"/><Relationship Id="rId3811" Type="http://schemas.openxmlformats.org/officeDocument/2006/relationships/hyperlink" Target="http://www.zipcodestogo.com/Sloansville/NY/12160/" TargetMode="External"/><Relationship Id="rId3814" Type="http://schemas.openxmlformats.org/officeDocument/2006/relationships/hyperlink" Target="http://www.zipcodestogo.com/Albany/NY/" TargetMode="External"/><Relationship Id="rId3813" Type="http://schemas.openxmlformats.org/officeDocument/2006/relationships/hyperlink" Target="http://www.zipcodestogo.com/South%20Bethlehem/NY/12161/" TargetMode="External"/><Relationship Id="rId3816" Type="http://schemas.openxmlformats.org/officeDocument/2006/relationships/hyperlink" Target="http://www.zipcodestogo.com/Hamilton/NY/" TargetMode="External"/><Relationship Id="rId3815" Type="http://schemas.openxmlformats.org/officeDocument/2006/relationships/hyperlink" Target="http://www.zipcodestogo.com/Speculator/NY/12164/" TargetMode="External"/><Relationship Id="rId3818" Type="http://schemas.openxmlformats.org/officeDocument/2006/relationships/hyperlink" Target="http://www.zipcodestogo.com/Columbia/NY/" TargetMode="External"/><Relationship Id="rId3817" Type="http://schemas.openxmlformats.org/officeDocument/2006/relationships/hyperlink" Target="http://www.zipcodestogo.com/Spencertown/NY/12165/" TargetMode="External"/><Relationship Id="rId3819" Type="http://schemas.openxmlformats.org/officeDocument/2006/relationships/hyperlink" Target="http://www.zipcodestogo.com/Sprakers/NY/12166/" TargetMode="External"/><Relationship Id="rId6090" Type="http://schemas.openxmlformats.org/officeDocument/2006/relationships/hyperlink" Target="http://www.zipcodestogo.com/Yates/NY/" TargetMode="External"/><Relationship Id="rId6091" Type="http://schemas.openxmlformats.org/officeDocument/2006/relationships/hyperlink" Target="http://www.zipcodestogo.com/Perkinsville/NY/14529/" TargetMode="External"/><Relationship Id="rId6083" Type="http://schemas.openxmlformats.org/officeDocument/2006/relationships/hyperlink" Target="http://www.zipcodestogo.com/Palmyra/NY/14522/" TargetMode="External"/><Relationship Id="rId6084" Type="http://schemas.openxmlformats.org/officeDocument/2006/relationships/hyperlink" Target="http://www.zipcodestogo.com/Wayne/NY/" TargetMode="External"/><Relationship Id="rId6081" Type="http://schemas.openxmlformats.org/officeDocument/2006/relationships/hyperlink" Target="http://www.zipcodestogo.com/Ovid/NY/14521/" TargetMode="External"/><Relationship Id="rId6082" Type="http://schemas.openxmlformats.org/officeDocument/2006/relationships/hyperlink" Target="http://www.zipcodestogo.com/Seneca/NY/" TargetMode="External"/><Relationship Id="rId6087" Type="http://schemas.openxmlformats.org/officeDocument/2006/relationships/hyperlink" Target="http://www.zipcodestogo.com/Penfield/NY/14526/" TargetMode="External"/><Relationship Id="rId6088" Type="http://schemas.openxmlformats.org/officeDocument/2006/relationships/hyperlink" Target="http://www.zipcodestogo.com/Monroe/NY/" TargetMode="External"/><Relationship Id="rId6085" Type="http://schemas.openxmlformats.org/officeDocument/2006/relationships/hyperlink" Target="http://www.zipcodestogo.com/Pavilion/NY/14525/" TargetMode="External"/><Relationship Id="rId6086" Type="http://schemas.openxmlformats.org/officeDocument/2006/relationships/hyperlink" Target="http://www.zipcodestogo.com/Genesee/NY/" TargetMode="External"/><Relationship Id="rId6089" Type="http://schemas.openxmlformats.org/officeDocument/2006/relationships/hyperlink" Target="http://www.zipcodestogo.com/Penn%20Yan/NY/14527/" TargetMode="External"/><Relationship Id="rId3801" Type="http://schemas.openxmlformats.org/officeDocument/2006/relationships/hyperlink" Target="http://www.zipcodestogo.com/Schenevus/NY/12155/" TargetMode="External"/><Relationship Id="rId3800" Type="http://schemas.openxmlformats.org/officeDocument/2006/relationships/hyperlink" Target="http://www.zipcodestogo.com/Rensselaer/NY/" TargetMode="External"/><Relationship Id="rId3803" Type="http://schemas.openxmlformats.org/officeDocument/2006/relationships/hyperlink" Target="http://www.zipcodestogo.com/Schodack%20Landing/NY/12156/" TargetMode="External"/><Relationship Id="rId3802" Type="http://schemas.openxmlformats.org/officeDocument/2006/relationships/hyperlink" Target="http://www.zipcodestogo.com/Otsego/NY/" TargetMode="External"/><Relationship Id="rId3805" Type="http://schemas.openxmlformats.org/officeDocument/2006/relationships/hyperlink" Target="http://www.zipcodestogo.com/Schoharie/NY/12157/" TargetMode="External"/><Relationship Id="rId3804" Type="http://schemas.openxmlformats.org/officeDocument/2006/relationships/hyperlink" Target="http://www.zipcodestogo.com/Rensselaer/NY/" TargetMode="External"/><Relationship Id="rId3807" Type="http://schemas.openxmlformats.org/officeDocument/2006/relationships/hyperlink" Target="http://www.zipcodestogo.com/Selkirk/NY/12158/" TargetMode="External"/><Relationship Id="rId3806" Type="http://schemas.openxmlformats.org/officeDocument/2006/relationships/hyperlink" Target="http://www.zipcodestogo.com/Schoharie/NY/" TargetMode="External"/><Relationship Id="rId3809" Type="http://schemas.openxmlformats.org/officeDocument/2006/relationships/hyperlink" Target="http://www.zipcodestogo.com/Slingerlands/NY/12159/" TargetMode="External"/><Relationship Id="rId3808" Type="http://schemas.openxmlformats.org/officeDocument/2006/relationships/hyperlink" Target="http://www.zipcodestogo.com/Albany/NY/" TargetMode="External"/><Relationship Id="rId6080" Type="http://schemas.openxmlformats.org/officeDocument/2006/relationships/hyperlink" Target="http://www.zipcodestogo.com/Wayne/NY/" TargetMode="External"/><Relationship Id="rId6072" Type="http://schemas.openxmlformats.org/officeDocument/2006/relationships/hyperlink" Target="http://www.zipcodestogo.com/Wayne/NY/" TargetMode="External"/><Relationship Id="rId6073" Type="http://schemas.openxmlformats.org/officeDocument/2006/relationships/hyperlink" Target="http://www.zipcodestogo.com/Nunda/NY/14517/" TargetMode="External"/><Relationship Id="rId6070" Type="http://schemas.openxmlformats.org/officeDocument/2006/relationships/hyperlink" Target="http://www.zipcodestogo.com/Monroe/NY/" TargetMode="External"/><Relationship Id="rId6071" Type="http://schemas.openxmlformats.org/officeDocument/2006/relationships/hyperlink" Target="http://www.zipcodestogo.com/North%20Rose/NY/14516/" TargetMode="External"/><Relationship Id="rId6076" Type="http://schemas.openxmlformats.org/officeDocument/2006/relationships/hyperlink" Target="http://www.zipcodestogo.com/Ontario/NY/" TargetMode="External"/><Relationship Id="rId6077" Type="http://schemas.openxmlformats.org/officeDocument/2006/relationships/hyperlink" Target="http://www.zipcodestogo.com/Ontario/NY/14519/" TargetMode="External"/><Relationship Id="rId6074" Type="http://schemas.openxmlformats.org/officeDocument/2006/relationships/hyperlink" Target="http://www.zipcodestogo.com/Livingston/NY/" TargetMode="External"/><Relationship Id="rId6075" Type="http://schemas.openxmlformats.org/officeDocument/2006/relationships/hyperlink" Target="http://www.zipcodestogo.com/Oaks%20Corners/NY/14518/" TargetMode="External"/><Relationship Id="rId6078" Type="http://schemas.openxmlformats.org/officeDocument/2006/relationships/hyperlink" Target="http://www.zipcodestogo.com/Wayne/NY/" TargetMode="External"/><Relationship Id="rId6079" Type="http://schemas.openxmlformats.org/officeDocument/2006/relationships/hyperlink" Target="http://www.zipcodestogo.com/Ontario%20Center/NY/14520/" TargetMode="External"/><Relationship Id="rId8680" Type="http://schemas.openxmlformats.org/officeDocument/2006/relationships/hyperlink" Target="http://www.zipcodestogo.com/Pinellas/FL/" TargetMode="External"/><Relationship Id="rId6021" Type="http://schemas.openxmlformats.org/officeDocument/2006/relationships/hyperlink" Target="http://www.zipcodestogo.com/Ionia/NY/14475/" TargetMode="External"/><Relationship Id="rId7353" Type="http://schemas.openxmlformats.org/officeDocument/2006/relationships/hyperlink" Target="http://www.zipcodestogo.com/Keystone%20Heights/FL/32656/" TargetMode="External"/><Relationship Id="rId8684" Type="http://schemas.openxmlformats.org/officeDocument/2006/relationships/hyperlink" Target="http://www.zipcodestogo.com/Pinellas/FL/" TargetMode="External"/><Relationship Id="rId6022" Type="http://schemas.openxmlformats.org/officeDocument/2006/relationships/hyperlink" Target="http://www.zipcodestogo.com/Ontario/NY/" TargetMode="External"/><Relationship Id="rId7352" Type="http://schemas.openxmlformats.org/officeDocument/2006/relationships/hyperlink" Target="http://www.zipcodestogo.com/Alachua/FL/" TargetMode="External"/><Relationship Id="rId8683" Type="http://schemas.openxmlformats.org/officeDocument/2006/relationships/hyperlink" Target="http://www.zipcodestogo.com/Clearwater/FL/33760/" TargetMode="External"/><Relationship Id="rId7351" Type="http://schemas.openxmlformats.org/officeDocument/2006/relationships/hyperlink" Target="http://www.zipcodestogo.com/High%20Springs/FL/32655/" TargetMode="External"/><Relationship Id="rId8682" Type="http://schemas.openxmlformats.org/officeDocument/2006/relationships/hyperlink" Target="http://www.zipcodestogo.com/Pinellas/FL/" TargetMode="External"/><Relationship Id="rId6020" Type="http://schemas.openxmlformats.org/officeDocument/2006/relationships/hyperlink" Target="http://www.zipcodestogo.com/Monroe/NY/" TargetMode="External"/><Relationship Id="rId7350" Type="http://schemas.openxmlformats.org/officeDocument/2006/relationships/hyperlink" Target="http://www.zipcodestogo.com/Alachua/FL/" TargetMode="External"/><Relationship Id="rId8681" Type="http://schemas.openxmlformats.org/officeDocument/2006/relationships/hyperlink" Target="http://www.zipcodestogo.com/Clearwater/FL/33759/" TargetMode="External"/><Relationship Id="rId6025" Type="http://schemas.openxmlformats.org/officeDocument/2006/relationships/hyperlink" Target="http://www.zipcodestogo.com/Kent/NY/14477/" TargetMode="External"/><Relationship Id="rId7357" Type="http://schemas.openxmlformats.org/officeDocument/2006/relationships/hyperlink" Target="http://www.zipcodestogo.com/Lochloosa/FL/32662/" TargetMode="External"/><Relationship Id="rId8688" Type="http://schemas.openxmlformats.org/officeDocument/2006/relationships/hyperlink" Target="http://www.zipcodestogo.com/Pinellas/FL/" TargetMode="External"/><Relationship Id="rId6026" Type="http://schemas.openxmlformats.org/officeDocument/2006/relationships/hyperlink" Target="http://www.zipcodestogo.com/Orleans/NY/" TargetMode="External"/><Relationship Id="rId7356" Type="http://schemas.openxmlformats.org/officeDocument/2006/relationships/hyperlink" Target="http://www.zipcodestogo.com/Alachua/FL/" TargetMode="External"/><Relationship Id="rId8687" Type="http://schemas.openxmlformats.org/officeDocument/2006/relationships/hyperlink" Target="http://www.zipcodestogo.com/Clearwater/FL/33762/" TargetMode="External"/><Relationship Id="rId6023" Type="http://schemas.openxmlformats.org/officeDocument/2006/relationships/hyperlink" Target="http://www.zipcodestogo.com/Kendall/NY/14476/" TargetMode="External"/><Relationship Id="rId7355" Type="http://schemas.openxmlformats.org/officeDocument/2006/relationships/hyperlink" Target="http://www.zipcodestogo.com/La%20Crosse/FL/32658/" TargetMode="External"/><Relationship Id="rId8686" Type="http://schemas.openxmlformats.org/officeDocument/2006/relationships/hyperlink" Target="http://www.zipcodestogo.com/Pinellas/FL/" TargetMode="External"/><Relationship Id="rId6024" Type="http://schemas.openxmlformats.org/officeDocument/2006/relationships/hyperlink" Target="http://www.zipcodestogo.com/Orleans/NY/" TargetMode="External"/><Relationship Id="rId7354" Type="http://schemas.openxmlformats.org/officeDocument/2006/relationships/hyperlink" Target="http://www.zipcodestogo.com/Clay/FL/" TargetMode="External"/><Relationship Id="rId8685" Type="http://schemas.openxmlformats.org/officeDocument/2006/relationships/hyperlink" Target="http://www.zipcodestogo.com/Clearwater/FL/33761/" TargetMode="External"/><Relationship Id="rId6029" Type="http://schemas.openxmlformats.org/officeDocument/2006/relationships/hyperlink" Target="http://www.zipcodestogo.com/Knowlesville/NY/14479/" TargetMode="External"/><Relationship Id="rId6027" Type="http://schemas.openxmlformats.org/officeDocument/2006/relationships/hyperlink" Target="http://www.zipcodestogo.com/Keuka%20Park/NY/14478/" TargetMode="External"/><Relationship Id="rId7359" Type="http://schemas.openxmlformats.org/officeDocument/2006/relationships/hyperlink" Target="http://www.zipcodestogo.com/Lowell/FL/32663/" TargetMode="External"/><Relationship Id="rId6028" Type="http://schemas.openxmlformats.org/officeDocument/2006/relationships/hyperlink" Target="http://www.zipcodestogo.com/Yates/NY/" TargetMode="External"/><Relationship Id="rId7358" Type="http://schemas.openxmlformats.org/officeDocument/2006/relationships/hyperlink" Target="http://www.zipcodestogo.com/Alachua/FL/" TargetMode="External"/><Relationship Id="rId8689" Type="http://schemas.openxmlformats.org/officeDocument/2006/relationships/hyperlink" Target="http://www.zipcodestogo.com/Clearwater/FL/33763/" TargetMode="External"/><Relationship Id="rId6010" Type="http://schemas.openxmlformats.org/officeDocument/2006/relationships/hyperlink" Target="http://www.zipcodestogo.com/Monroe/NY/" TargetMode="External"/><Relationship Id="rId7342" Type="http://schemas.openxmlformats.org/officeDocument/2006/relationships/hyperlink" Target="http://www.zipcodestogo.com/Alachua/FL/" TargetMode="External"/><Relationship Id="rId8673" Type="http://schemas.openxmlformats.org/officeDocument/2006/relationships/hyperlink" Target="http://www.zipcodestogo.com/Clearwater/FL/33755/" TargetMode="External"/><Relationship Id="rId6011" Type="http://schemas.openxmlformats.org/officeDocument/2006/relationships/hyperlink" Target="http://www.zipcodestogo.com/Hilton/NY/14468/" TargetMode="External"/><Relationship Id="rId7341" Type="http://schemas.openxmlformats.org/officeDocument/2006/relationships/hyperlink" Target="http://www.zipcodestogo.com/High%20Springs/FL/32643/" TargetMode="External"/><Relationship Id="rId8672" Type="http://schemas.openxmlformats.org/officeDocument/2006/relationships/hyperlink" Target="http://www.zipcodestogo.com/Pinellas/FL/" TargetMode="External"/><Relationship Id="rId7340" Type="http://schemas.openxmlformats.org/officeDocument/2006/relationships/hyperlink" Target="http://www.zipcodestogo.com/Alachua/FL/" TargetMode="External"/><Relationship Id="rId8671" Type="http://schemas.openxmlformats.org/officeDocument/2006/relationships/hyperlink" Target="http://www.zipcodestogo.com/Saint%20Petersburg/FL/33747/" TargetMode="External"/><Relationship Id="rId8670" Type="http://schemas.openxmlformats.org/officeDocument/2006/relationships/hyperlink" Target="http://www.zipcodestogo.com/Pinellas/FL/" TargetMode="External"/><Relationship Id="rId6014" Type="http://schemas.openxmlformats.org/officeDocument/2006/relationships/hyperlink" Target="http://www.zipcodestogo.com/Ontario/NY/" TargetMode="External"/><Relationship Id="rId7346" Type="http://schemas.openxmlformats.org/officeDocument/2006/relationships/hyperlink" Target="http://www.zipcodestogo.com/Dixie/FL/" TargetMode="External"/><Relationship Id="rId8677" Type="http://schemas.openxmlformats.org/officeDocument/2006/relationships/hyperlink" Target="http://www.zipcodestogo.com/Clearwater/FL/33757/" TargetMode="External"/><Relationship Id="rId6015" Type="http://schemas.openxmlformats.org/officeDocument/2006/relationships/hyperlink" Target="http://www.zipcodestogo.com/Holley/NY/14470/" TargetMode="External"/><Relationship Id="rId7345" Type="http://schemas.openxmlformats.org/officeDocument/2006/relationships/hyperlink" Target="http://www.zipcodestogo.com/Horseshoe%20Beach/FL/32648/" TargetMode="External"/><Relationship Id="rId8676" Type="http://schemas.openxmlformats.org/officeDocument/2006/relationships/hyperlink" Target="http://www.zipcodestogo.com/Pinellas/FL/" TargetMode="External"/><Relationship Id="rId6012" Type="http://schemas.openxmlformats.org/officeDocument/2006/relationships/hyperlink" Target="http://www.zipcodestogo.com/Monroe/NY/" TargetMode="External"/><Relationship Id="rId7344" Type="http://schemas.openxmlformats.org/officeDocument/2006/relationships/hyperlink" Target="http://www.zipcodestogo.com/Levy/FL/" TargetMode="External"/><Relationship Id="rId8675" Type="http://schemas.openxmlformats.org/officeDocument/2006/relationships/hyperlink" Target="http://www.zipcodestogo.com/Clearwater/FL/33756/" TargetMode="External"/><Relationship Id="rId6013" Type="http://schemas.openxmlformats.org/officeDocument/2006/relationships/hyperlink" Target="http://www.zipcodestogo.com/Bloomfield/NY/14469/" TargetMode="External"/><Relationship Id="rId7343" Type="http://schemas.openxmlformats.org/officeDocument/2006/relationships/hyperlink" Target="http://www.zipcodestogo.com/Chiefland/FL/32644/" TargetMode="External"/><Relationship Id="rId8674" Type="http://schemas.openxmlformats.org/officeDocument/2006/relationships/hyperlink" Target="http://www.zipcodestogo.com/Pinellas/FL/" TargetMode="External"/><Relationship Id="rId6018" Type="http://schemas.openxmlformats.org/officeDocument/2006/relationships/hyperlink" Target="http://www.zipcodestogo.com/Ontario/NY/" TargetMode="External"/><Relationship Id="rId6019" Type="http://schemas.openxmlformats.org/officeDocument/2006/relationships/hyperlink" Target="http://www.zipcodestogo.com/Honeoye%20Falls/NY/14472/" TargetMode="External"/><Relationship Id="rId7349" Type="http://schemas.openxmlformats.org/officeDocument/2006/relationships/hyperlink" Target="http://www.zipcodestogo.com/Island%20Grove/FL/32654/" TargetMode="External"/><Relationship Id="rId6016" Type="http://schemas.openxmlformats.org/officeDocument/2006/relationships/hyperlink" Target="http://www.zipcodestogo.com/Orleans/NY/" TargetMode="External"/><Relationship Id="rId7348" Type="http://schemas.openxmlformats.org/officeDocument/2006/relationships/hyperlink" Target="http://www.zipcodestogo.com/Alachua/FL/" TargetMode="External"/><Relationship Id="rId8679" Type="http://schemas.openxmlformats.org/officeDocument/2006/relationships/hyperlink" Target="http://www.zipcodestogo.com/Clearwater/FL/33758/" TargetMode="External"/><Relationship Id="rId6017" Type="http://schemas.openxmlformats.org/officeDocument/2006/relationships/hyperlink" Target="http://www.zipcodestogo.com/Honeoye/NY/14471/" TargetMode="External"/><Relationship Id="rId7347" Type="http://schemas.openxmlformats.org/officeDocument/2006/relationships/hyperlink" Target="http://www.zipcodestogo.com/Gainesville/FL/32653/" TargetMode="External"/><Relationship Id="rId8678" Type="http://schemas.openxmlformats.org/officeDocument/2006/relationships/hyperlink" Target="http://www.zipcodestogo.com/Pinellas/FL/" TargetMode="External"/><Relationship Id="rId7371" Type="http://schemas.openxmlformats.org/officeDocument/2006/relationships/hyperlink" Target="http://www.zipcodestogo.com/Old%20Town/FL/32680/" TargetMode="External"/><Relationship Id="rId6040" Type="http://schemas.openxmlformats.org/officeDocument/2006/relationships/hyperlink" Target="http://www.zipcodestogo.com/Genesee/NY/" TargetMode="External"/><Relationship Id="rId7370" Type="http://schemas.openxmlformats.org/officeDocument/2006/relationships/hyperlink" Target="http://www.zipcodestogo.com/Alachua/FL/" TargetMode="External"/><Relationship Id="rId6043" Type="http://schemas.openxmlformats.org/officeDocument/2006/relationships/hyperlink" Target="http://www.zipcodestogo.com/Livonia%20Center/NY/14488/" TargetMode="External"/><Relationship Id="rId7375" Type="http://schemas.openxmlformats.org/officeDocument/2006/relationships/hyperlink" Target="http://www.zipcodestogo.com/Otter%20Creek/FL/32683/" TargetMode="External"/><Relationship Id="rId6044" Type="http://schemas.openxmlformats.org/officeDocument/2006/relationships/hyperlink" Target="http://www.zipcodestogo.com/Livingston/NY/" TargetMode="External"/><Relationship Id="rId7374" Type="http://schemas.openxmlformats.org/officeDocument/2006/relationships/hyperlink" Target="http://www.zipcodestogo.com/Marion/FL/" TargetMode="External"/><Relationship Id="rId6041" Type="http://schemas.openxmlformats.org/officeDocument/2006/relationships/hyperlink" Target="http://www.zipcodestogo.com/Livonia/NY/14487/" TargetMode="External"/><Relationship Id="rId7373" Type="http://schemas.openxmlformats.org/officeDocument/2006/relationships/hyperlink" Target="http://www.zipcodestogo.com/Orange%20Lake/FL/32681/" TargetMode="External"/><Relationship Id="rId6042" Type="http://schemas.openxmlformats.org/officeDocument/2006/relationships/hyperlink" Target="http://www.zipcodestogo.com/Livingston/NY/" TargetMode="External"/><Relationship Id="rId7372" Type="http://schemas.openxmlformats.org/officeDocument/2006/relationships/hyperlink" Target="http://www.zipcodestogo.com/Dixie/FL/" TargetMode="External"/><Relationship Id="rId6047" Type="http://schemas.openxmlformats.org/officeDocument/2006/relationships/hyperlink" Target="http://www.zipcodestogo.com/Macedon/NY/14502/" TargetMode="External"/><Relationship Id="rId7379" Type="http://schemas.openxmlformats.org/officeDocument/2006/relationships/hyperlink" Target="http://www.zipcodestogo.com/Suwannee/FL/32692/" TargetMode="External"/><Relationship Id="rId6048" Type="http://schemas.openxmlformats.org/officeDocument/2006/relationships/hyperlink" Target="http://www.zipcodestogo.com/Wayne/NY/" TargetMode="External"/><Relationship Id="rId7378" Type="http://schemas.openxmlformats.org/officeDocument/2006/relationships/hyperlink" Target="http://www.zipcodestogo.com/Marion/FL/" TargetMode="External"/><Relationship Id="rId6045" Type="http://schemas.openxmlformats.org/officeDocument/2006/relationships/hyperlink" Target="http://www.zipcodestogo.com/Lyons/NY/14489/" TargetMode="External"/><Relationship Id="rId7377" Type="http://schemas.openxmlformats.org/officeDocument/2006/relationships/hyperlink" Target="http://www.zipcodestogo.com/Reddick/FL/32686/" TargetMode="External"/><Relationship Id="rId6046" Type="http://schemas.openxmlformats.org/officeDocument/2006/relationships/hyperlink" Target="http://www.zipcodestogo.com/Wayne/NY/" TargetMode="External"/><Relationship Id="rId7376" Type="http://schemas.openxmlformats.org/officeDocument/2006/relationships/hyperlink" Target="http://www.zipcodestogo.com/Levy/FL/" TargetMode="External"/><Relationship Id="rId6049" Type="http://schemas.openxmlformats.org/officeDocument/2006/relationships/hyperlink" Target="http://www.zipcodestogo.com/Manchester/NY/14504/" TargetMode="External"/><Relationship Id="rId7360" Type="http://schemas.openxmlformats.org/officeDocument/2006/relationships/hyperlink" Target="http://www.zipcodestogo.com/Marion/FL/" TargetMode="External"/><Relationship Id="rId8691" Type="http://schemas.openxmlformats.org/officeDocument/2006/relationships/hyperlink" Target="http://www.zipcodestogo.com/Clearwater/FL/33764/" TargetMode="External"/><Relationship Id="rId8690" Type="http://schemas.openxmlformats.org/officeDocument/2006/relationships/hyperlink" Target="http://www.zipcodestogo.com/Pinellas/FL/" TargetMode="External"/><Relationship Id="rId6032" Type="http://schemas.openxmlformats.org/officeDocument/2006/relationships/hyperlink" Target="http://www.zipcodestogo.com/Livingston/NY/" TargetMode="External"/><Relationship Id="rId7364" Type="http://schemas.openxmlformats.org/officeDocument/2006/relationships/hyperlink" Target="http://www.zipcodestogo.com/Putnam/FL/" TargetMode="External"/><Relationship Id="rId8695" Type="http://schemas.openxmlformats.org/officeDocument/2006/relationships/hyperlink" Target="http://www.zipcodestogo.com/Clearwater/FL/33766/" TargetMode="External"/><Relationship Id="rId6033" Type="http://schemas.openxmlformats.org/officeDocument/2006/relationships/hyperlink" Target="http://www.zipcodestogo.com/Leicester/NY/14481/" TargetMode="External"/><Relationship Id="rId7363" Type="http://schemas.openxmlformats.org/officeDocument/2006/relationships/hyperlink" Target="http://www.zipcodestogo.com/Melrose/FL/32666/" TargetMode="External"/><Relationship Id="rId8694" Type="http://schemas.openxmlformats.org/officeDocument/2006/relationships/hyperlink" Target="http://www.zipcodestogo.com/Pinellas/FL/" TargetMode="External"/><Relationship Id="rId6030" Type="http://schemas.openxmlformats.org/officeDocument/2006/relationships/hyperlink" Target="http://www.zipcodestogo.com/Orleans/NY/" TargetMode="External"/><Relationship Id="rId7362" Type="http://schemas.openxmlformats.org/officeDocument/2006/relationships/hyperlink" Target="http://www.zipcodestogo.com/Marion/FL/" TargetMode="External"/><Relationship Id="rId8693" Type="http://schemas.openxmlformats.org/officeDocument/2006/relationships/hyperlink" Target="http://www.zipcodestogo.com/Clearwater/FL/33765/" TargetMode="External"/><Relationship Id="rId6031" Type="http://schemas.openxmlformats.org/officeDocument/2006/relationships/hyperlink" Target="http://www.zipcodestogo.com/Lakeville/NY/14480/" TargetMode="External"/><Relationship Id="rId7361" Type="http://schemas.openxmlformats.org/officeDocument/2006/relationships/hyperlink" Target="http://www.zipcodestogo.com/Mc%20Intosh/FL/32664/" TargetMode="External"/><Relationship Id="rId8692" Type="http://schemas.openxmlformats.org/officeDocument/2006/relationships/hyperlink" Target="http://www.zipcodestogo.com/Pinellas/FL/" TargetMode="External"/><Relationship Id="rId6036" Type="http://schemas.openxmlformats.org/officeDocument/2006/relationships/hyperlink" Target="http://www.zipcodestogo.com/Genesee/NY/" TargetMode="External"/><Relationship Id="rId7368" Type="http://schemas.openxmlformats.org/officeDocument/2006/relationships/hyperlink" Target="http://www.zipcodestogo.com/Levy/FL/" TargetMode="External"/><Relationship Id="rId8699" Type="http://schemas.openxmlformats.org/officeDocument/2006/relationships/hyperlink" Target="http://www.zipcodestogo.com/Clearwater/FL/33769/" TargetMode="External"/><Relationship Id="rId6037" Type="http://schemas.openxmlformats.org/officeDocument/2006/relationships/hyperlink" Target="http://www.zipcodestogo.com/Lima/NY/14485/" TargetMode="External"/><Relationship Id="rId7367" Type="http://schemas.openxmlformats.org/officeDocument/2006/relationships/hyperlink" Target="http://www.zipcodestogo.com/Morriston/FL/32668/" TargetMode="External"/><Relationship Id="rId8698" Type="http://schemas.openxmlformats.org/officeDocument/2006/relationships/hyperlink" Target="http://www.zipcodestogo.com/Pinellas/FL/" TargetMode="External"/><Relationship Id="rId6034" Type="http://schemas.openxmlformats.org/officeDocument/2006/relationships/hyperlink" Target="http://www.zipcodestogo.com/Livingston/NY/" TargetMode="External"/><Relationship Id="rId7366" Type="http://schemas.openxmlformats.org/officeDocument/2006/relationships/hyperlink" Target="http://www.zipcodestogo.com/Alachua/FL/" TargetMode="External"/><Relationship Id="rId8697" Type="http://schemas.openxmlformats.org/officeDocument/2006/relationships/hyperlink" Target="http://www.zipcodestogo.com/Clearwater%20Beach/FL/33767/" TargetMode="External"/><Relationship Id="rId6035" Type="http://schemas.openxmlformats.org/officeDocument/2006/relationships/hyperlink" Target="http://www.zipcodestogo.com/Le%20Roy/NY/14482/" TargetMode="External"/><Relationship Id="rId7365" Type="http://schemas.openxmlformats.org/officeDocument/2006/relationships/hyperlink" Target="http://www.zipcodestogo.com/Micanopy/FL/32667/" TargetMode="External"/><Relationship Id="rId8696" Type="http://schemas.openxmlformats.org/officeDocument/2006/relationships/hyperlink" Target="http://www.zipcodestogo.com/Pinellas/FL/" TargetMode="External"/><Relationship Id="rId6038" Type="http://schemas.openxmlformats.org/officeDocument/2006/relationships/hyperlink" Target="http://www.zipcodestogo.com/Livingston/NY/" TargetMode="External"/><Relationship Id="rId6039" Type="http://schemas.openxmlformats.org/officeDocument/2006/relationships/hyperlink" Target="http://www.zipcodestogo.com/Linwood/NY/14486/" TargetMode="External"/><Relationship Id="rId7369" Type="http://schemas.openxmlformats.org/officeDocument/2006/relationships/hyperlink" Target="http://www.zipcodestogo.com/Newberry/FL/32669/" TargetMode="External"/><Relationship Id="rId1213" Type="http://schemas.openxmlformats.org/officeDocument/2006/relationships/hyperlink" Target="http://www.zipcodestogo.com/Bar%20Mills/ME/04004/" TargetMode="External"/><Relationship Id="rId2544" Type="http://schemas.openxmlformats.org/officeDocument/2006/relationships/hyperlink" Target="http://www.zipcodestogo.com/Bronx/NY/" TargetMode="External"/><Relationship Id="rId3876" Type="http://schemas.openxmlformats.org/officeDocument/2006/relationships/hyperlink" Target="http://www.zipcodestogo.com/Rensselaer/NY/" TargetMode="External"/><Relationship Id="rId1214" Type="http://schemas.openxmlformats.org/officeDocument/2006/relationships/hyperlink" Target="http://www.zipcodestogo.com/York/ME/" TargetMode="External"/><Relationship Id="rId2545" Type="http://schemas.openxmlformats.org/officeDocument/2006/relationships/hyperlink" Target="http://www.zipcodestogo.com/Bronx/NY/10463/" TargetMode="External"/><Relationship Id="rId3875" Type="http://schemas.openxmlformats.org/officeDocument/2006/relationships/hyperlink" Target="http://www.zipcodestogo.com/Wynantskill/NY/12198/" TargetMode="External"/><Relationship Id="rId1215" Type="http://schemas.openxmlformats.org/officeDocument/2006/relationships/hyperlink" Target="http://www.zipcodestogo.com/Biddeford/ME/04005/" TargetMode="External"/><Relationship Id="rId2546" Type="http://schemas.openxmlformats.org/officeDocument/2006/relationships/hyperlink" Target="http://www.zipcodestogo.com/Bronx/NY/" TargetMode="External"/><Relationship Id="rId3878" Type="http://schemas.openxmlformats.org/officeDocument/2006/relationships/hyperlink" Target="http://www.zipcodestogo.com/Albany/NY/" TargetMode="External"/><Relationship Id="rId1216" Type="http://schemas.openxmlformats.org/officeDocument/2006/relationships/hyperlink" Target="http://www.zipcodestogo.com/York/ME/" TargetMode="External"/><Relationship Id="rId2547" Type="http://schemas.openxmlformats.org/officeDocument/2006/relationships/hyperlink" Target="http://www.zipcodestogo.com/Bronx/NY/10464/" TargetMode="External"/><Relationship Id="rId3877" Type="http://schemas.openxmlformats.org/officeDocument/2006/relationships/hyperlink" Target="http://www.zipcodestogo.com/Albany/NY/12201/" TargetMode="External"/><Relationship Id="rId1217" Type="http://schemas.openxmlformats.org/officeDocument/2006/relationships/hyperlink" Target="http://www.zipcodestogo.com/Biddeford%20Pool/ME/04006/" TargetMode="External"/><Relationship Id="rId2548" Type="http://schemas.openxmlformats.org/officeDocument/2006/relationships/hyperlink" Target="http://www.zipcodestogo.com/Bronx/NY/" TargetMode="External"/><Relationship Id="rId1218" Type="http://schemas.openxmlformats.org/officeDocument/2006/relationships/hyperlink" Target="http://www.zipcodestogo.com/York/ME/" TargetMode="External"/><Relationship Id="rId2549" Type="http://schemas.openxmlformats.org/officeDocument/2006/relationships/hyperlink" Target="http://www.zipcodestogo.com/Bronx/NY/10465/" TargetMode="External"/><Relationship Id="rId3879" Type="http://schemas.openxmlformats.org/officeDocument/2006/relationships/hyperlink" Target="http://www.zipcodestogo.com/Albany/NY/12202/" TargetMode="External"/><Relationship Id="rId1219" Type="http://schemas.openxmlformats.org/officeDocument/2006/relationships/hyperlink" Target="http://www.zipcodestogo.com/Biddeford/ME/04007/" TargetMode="External"/><Relationship Id="rId3870" Type="http://schemas.openxmlformats.org/officeDocument/2006/relationships/hyperlink" Target="http://www.zipcodestogo.com/Columbia/NY/" TargetMode="External"/><Relationship Id="rId2540" Type="http://schemas.openxmlformats.org/officeDocument/2006/relationships/hyperlink" Target="http://www.zipcodestogo.com/Bronx/NY/" TargetMode="External"/><Relationship Id="rId3872" Type="http://schemas.openxmlformats.org/officeDocument/2006/relationships/hyperlink" Target="http://www.zipcodestogo.com/Rensselaer/NY/" TargetMode="External"/><Relationship Id="rId1210" Type="http://schemas.openxmlformats.org/officeDocument/2006/relationships/hyperlink" Target="http://www.zipcodestogo.com/York/ME/" TargetMode="External"/><Relationship Id="rId2541" Type="http://schemas.openxmlformats.org/officeDocument/2006/relationships/hyperlink" Target="http://www.zipcodestogo.com/Bronx/NY/10461/" TargetMode="External"/><Relationship Id="rId3871" Type="http://schemas.openxmlformats.org/officeDocument/2006/relationships/hyperlink" Target="http://www.zipcodestogo.com/West%20Sand%20Lake/NY/12196/" TargetMode="External"/><Relationship Id="rId1211" Type="http://schemas.openxmlformats.org/officeDocument/2006/relationships/hyperlink" Target="http://www.zipcodestogo.com/Bailey%20Island/ME/04003/" TargetMode="External"/><Relationship Id="rId2542" Type="http://schemas.openxmlformats.org/officeDocument/2006/relationships/hyperlink" Target="http://www.zipcodestogo.com/Bronx/NY/" TargetMode="External"/><Relationship Id="rId3874" Type="http://schemas.openxmlformats.org/officeDocument/2006/relationships/hyperlink" Target="http://www.zipcodestogo.com/Otsego/NY/" TargetMode="External"/><Relationship Id="rId1212" Type="http://schemas.openxmlformats.org/officeDocument/2006/relationships/hyperlink" Target="http://www.zipcodestogo.com/Cumberland/ME/" TargetMode="External"/><Relationship Id="rId2543" Type="http://schemas.openxmlformats.org/officeDocument/2006/relationships/hyperlink" Target="http://www.zipcodestogo.com/Bronx/NY/10462/" TargetMode="External"/><Relationship Id="rId3873" Type="http://schemas.openxmlformats.org/officeDocument/2006/relationships/hyperlink" Target="http://www.zipcodestogo.com/Worcester/NY/12197/" TargetMode="External"/><Relationship Id="rId1202" Type="http://schemas.openxmlformats.org/officeDocument/2006/relationships/hyperlink" Target="http://www.zipcodestogo.com/York/ME/" TargetMode="External"/><Relationship Id="rId2533" Type="http://schemas.openxmlformats.org/officeDocument/2006/relationships/hyperlink" Target="http://www.zipcodestogo.com/Bronx/NY/10457/" TargetMode="External"/><Relationship Id="rId3865" Type="http://schemas.openxmlformats.org/officeDocument/2006/relationships/hyperlink" Target="http://www.zipcodestogo.com/Westerlo/NY/12193/" TargetMode="External"/><Relationship Id="rId1203" Type="http://schemas.openxmlformats.org/officeDocument/2006/relationships/hyperlink" Target="http://www.zipcodestogo.com/York%20Beach/ME/03910/" TargetMode="External"/><Relationship Id="rId2534" Type="http://schemas.openxmlformats.org/officeDocument/2006/relationships/hyperlink" Target="http://www.zipcodestogo.com/Bronx/NY/" TargetMode="External"/><Relationship Id="rId3864" Type="http://schemas.openxmlformats.org/officeDocument/2006/relationships/hyperlink" Target="http://www.zipcodestogo.com/Greene/NY/" TargetMode="External"/><Relationship Id="rId1204" Type="http://schemas.openxmlformats.org/officeDocument/2006/relationships/hyperlink" Target="http://www.zipcodestogo.com/York/ME/" TargetMode="External"/><Relationship Id="rId2535" Type="http://schemas.openxmlformats.org/officeDocument/2006/relationships/hyperlink" Target="http://www.zipcodestogo.com/Bronx/NY/10458/" TargetMode="External"/><Relationship Id="rId3867" Type="http://schemas.openxmlformats.org/officeDocument/2006/relationships/hyperlink" Target="http://www.zipcodestogo.com/West%20Fulton/NY/12194/" TargetMode="External"/><Relationship Id="rId1205" Type="http://schemas.openxmlformats.org/officeDocument/2006/relationships/hyperlink" Target="http://www.zipcodestogo.com/York%20Harbor/ME/03911/" TargetMode="External"/><Relationship Id="rId2536" Type="http://schemas.openxmlformats.org/officeDocument/2006/relationships/hyperlink" Target="http://www.zipcodestogo.com/Bronx/NY/" TargetMode="External"/><Relationship Id="rId3866" Type="http://schemas.openxmlformats.org/officeDocument/2006/relationships/hyperlink" Target="http://www.zipcodestogo.com/Albany/NY/" TargetMode="External"/><Relationship Id="rId1206" Type="http://schemas.openxmlformats.org/officeDocument/2006/relationships/hyperlink" Target="http://www.zipcodestogo.com/York/ME/" TargetMode="External"/><Relationship Id="rId2537" Type="http://schemas.openxmlformats.org/officeDocument/2006/relationships/hyperlink" Target="http://www.zipcodestogo.com/Bronx/NY/10459/" TargetMode="External"/><Relationship Id="rId3869" Type="http://schemas.openxmlformats.org/officeDocument/2006/relationships/hyperlink" Target="http://www.zipcodestogo.com/West%20Lebanon/NY/12195/" TargetMode="External"/><Relationship Id="rId1207" Type="http://schemas.openxmlformats.org/officeDocument/2006/relationships/hyperlink" Target="http://www.zipcodestogo.com/Acton/ME/04001/" TargetMode="External"/><Relationship Id="rId2538" Type="http://schemas.openxmlformats.org/officeDocument/2006/relationships/hyperlink" Target="http://www.zipcodestogo.com/Bronx/NY/" TargetMode="External"/><Relationship Id="rId3868" Type="http://schemas.openxmlformats.org/officeDocument/2006/relationships/hyperlink" Target="http://www.zipcodestogo.com/Schoharie/NY/" TargetMode="External"/><Relationship Id="rId1208" Type="http://schemas.openxmlformats.org/officeDocument/2006/relationships/hyperlink" Target="http://www.zipcodestogo.com/York/ME/" TargetMode="External"/><Relationship Id="rId2539" Type="http://schemas.openxmlformats.org/officeDocument/2006/relationships/hyperlink" Target="http://www.zipcodestogo.com/Bronx/NY/10460/" TargetMode="External"/><Relationship Id="rId1209" Type="http://schemas.openxmlformats.org/officeDocument/2006/relationships/hyperlink" Target="http://www.zipcodestogo.com/Alfred/ME/04002/" TargetMode="External"/><Relationship Id="rId3861" Type="http://schemas.openxmlformats.org/officeDocument/2006/relationships/hyperlink" Target="http://www.zipcodestogo.com/Wells/NY/12190/" TargetMode="External"/><Relationship Id="rId2530" Type="http://schemas.openxmlformats.org/officeDocument/2006/relationships/hyperlink" Target="http://www.zipcodestogo.com/Bronx/NY/" TargetMode="External"/><Relationship Id="rId3860" Type="http://schemas.openxmlformats.org/officeDocument/2006/relationships/hyperlink" Target="http://www.zipcodestogo.com/Albany/NY/" TargetMode="External"/><Relationship Id="rId1200" Type="http://schemas.openxmlformats.org/officeDocument/2006/relationships/hyperlink" Target="http://www.zipcodestogo.com/York/ME/" TargetMode="External"/><Relationship Id="rId2531" Type="http://schemas.openxmlformats.org/officeDocument/2006/relationships/hyperlink" Target="http://www.zipcodestogo.com/Bronx/NY/10456/" TargetMode="External"/><Relationship Id="rId3863" Type="http://schemas.openxmlformats.org/officeDocument/2006/relationships/hyperlink" Target="http://www.zipcodestogo.com/West%20Coxsackie/NY/12192/" TargetMode="External"/><Relationship Id="rId1201" Type="http://schemas.openxmlformats.org/officeDocument/2006/relationships/hyperlink" Target="http://www.zipcodestogo.com/York/ME/03909/" TargetMode="External"/><Relationship Id="rId2532" Type="http://schemas.openxmlformats.org/officeDocument/2006/relationships/hyperlink" Target="http://www.zipcodestogo.com/Bronx/NY/" TargetMode="External"/><Relationship Id="rId3862" Type="http://schemas.openxmlformats.org/officeDocument/2006/relationships/hyperlink" Target="http://www.zipcodestogo.com/Hamilton/NY/" TargetMode="External"/><Relationship Id="rId1235" Type="http://schemas.openxmlformats.org/officeDocument/2006/relationships/hyperlink" Target="http://www.zipcodestogo.com/Center%20Lovell/ME/04016/" TargetMode="External"/><Relationship Id="rId2566" Type="http://schemas.openxmlformats.org/officeDocument/2006/relationships/hyperlink" Target="http://www.zipcodestogo.com/Bronx/NY/" TargetMode="External"/><Relationship Id="rId3898" Type="http://schemas.openxmlformats.org/officeDocument/2006/relationships/hyperlink" Target="http://www.zipcodestogo.com/Albany/NY/" TargetMode="External"/><Relationship Id="rId1236" Type="http://schemas.openxmlformats.org/officeDocument/2006/relationships/hyperlink" Target="http://www.zipcodestogo.com/Oxford/ME/" TargetMode="External"/><Relationship Id="rId2567" Type="http://schemas.openxmlformats.org/officeDocument/2006/relationships/hyperlink" Target="http://www.zipcodestogo.com/Bronx/NY/10474/" TargetMode="External"/><Relationship Id="rId3897" Type="http://schemas.openxmlformats.org/officeDocument/2006/relationships/hyperlink" Target="http://www.zipcodestogo.com/Albany/NY/12211/" TargetMode="External"/><Relationship Id="rId1237" Type="http://schemas.openxmlformats.org/officeDocument/2006/relationships/hyperlink" Target="http://www.zipcodestogo.com/Chebeague%20Island/ME/04017/" TargetMode="External"/><Relationship Id="rId2568" Type="http://schemas.openxmlformats.org/officeDocument/2006/relationships/hyperlink" Target="http://www.zipcodestogo.com/Bronx/NY/" TargetMode="External"/><Relationship Id="rId1238" Type="http://schemas.openxmlformats.org/officeDocument/2006/relationships/hyperlink" Target="http://www.zipcodestogo.com/Cumberland/ME/" TargetMode="External"/><Relationship Id="rId2569" Type="http://schemas.openxmlformats.org/officeDocument/2006/relationships/hyperlink" Target="http://www.zipcodestogo.com/Bronx/NY/10475/" TargetMode="External"/><Relationship Id="rId3899" Type="http://schemas.openxmlformats.org/officeDocument/2006/relationships/hyperlink" Target="http://www.zipcodestogo.com/Albany/NY/12212/" TargetMode="External"/><Relationship Id="rId1239" Type="http://schemas.openxmlformats.org/officeDocument/2006/relationships/hyperlink" Target="http://www.zipcodestogo.com/Cliff%20Island/ME/04019/" TargetMode="External"/><Relationship Id="rId3890" Type="http://schemas.openxmlformats.org/officeDocument/2006/relationships/hyperlink" Target="http://www.zipcodestogo.com/Albany/NY/" TargetMode="External"/><Relationship Id="rId2560" Type="http://schemas.openxmlformats.org/officeDocument/2006/relationships/hyperlink" Target="http://www.zipcodestogo.com/Bronx/NY/" TargetMode="External"/><Relationship Id="rId3892" Type="http://schemas.openxmlformats.org/officeDocument/2006/relationships/hyperlink" Target="http://www.zipcodestogo.com/Albany/NY/" TargetMode="External"/><Relationship Id="rId1230" Type="http://schemas.openxmlformats.org/officeDocument/2006/relationships/hyperlink" Target="http://www.zipcodestogo.com/Cumberland/ME/" TargetMode="External"/><Relationship Id="rId2561" Type="http://schemas.openxmlformats.org/officeDocument/2006/relationships/hyperlink" Target="http://www.zipcodestogo.com/Bronx/NY/10471/" TargetMode="External"/><Relationship Id="rId3891" Type="http://schemas.openxmlformats.org/officeDocument/2006/relationships/hyperlink" Target="http://www.zipcodestogo.com/Albany/NY/12208/" TargetMode="External"/><Relationship Id="rId1231" Type="http://schemas.openxmlformats.org/officeDocument/2006/relationships/hyperlink" Target="http://www.zipcodestogo.com/Cape%20Porpoise/ME/04014/" TargetMode="External"/><Relationship Id="rId2562" Type="http://schemas.openxmlformats.org/officeDocument/2006/relationships/hyperlink" Target="http://www.zipcodestogo.com/Bronx/NY/" TargetMode="External"/><Relationship Id="rId3894" Type="http://schemas.openxmlformats.org/officeDocument/2006/relationships/hyperlink" Target="http://www.zipcodestogo.com/Albany/NY/" TargetMode="External"/><Relationship Id="rId1232" Type="http://schemas.openxmlformats.org/officeDocument/2006/relationships/hyperlink" Target="http://www.zipcodestogo.com/York/ME/" TargetMode="External"/><Relationship Id="rId2563" Type="http://schemas.openxmlformats.org/officeDocument/2006/relationships/hyperlink" Target="http://www.zipcodestogo.com/Bronx/NY/10472/" TargetMode="External"/><Relationship Id="rId3893" Type="http://schemas.openxmlformats.org/officeDocument/2006/relationships/hyperlink" Target="http://www.zipcodestogo.com/Albany/NY/12209/" TargetMode="External"/><Relationship Id="rId1233" Type="http://schemas.openxmlformats.org/officeDocument/2006/relationships/hyperlink" Target="http://www.zipcodestogo.com/Casco/ME/04015/" TargetMode="External"/><Relationship Id="rId2564" Type="http://schemas.openxmlformats.org/officeDocument/2006/relationships/hyperlink" Target="http://www.zipcodestogo.com/Bronx/NY/" TargetMode="External"/><Relationship Id="rId3896" Type="http://schemas.openxmlformats.org/officeDocument/2006/relationships/hyperlink" Target="http://www.zipcodestogo.com/Albany/NY/" TargetMode="External"/><Relationship Id="rId1234" Type="http://schemas.openxmlformats.org/officeDocument/2006/relationships/hyperlink" Target="http://www.zipcodestogo.com/Cumberland/ME/" TargetMode="External"/><Relationship Id="rId2565" Type="http://schemas.openxmlformats.org/officeDocument/2006/relationships/hyperlink" Target="http://www.zipcodestogo.com/Bronx/NY/10473/" TargetMode="External"/><Relationship Id="rId3895" Type="http://schemas.openxmlformats.org/officeDocument/2006/relationships/hyperlink" Target="http://www.zipcodestogo.com/Albany/NY/12210/" TargetMode="External"/><Relationship Id="rId1224" Type="http://schemas.openxmlformats.org/officeDocument/2006/relationships/hyperlink" Target="http://www.zipcodestogo.com/Cumberland/ME/" TargetMode="External"/><Relationship Id="rId2555" Type="http://schemas.openxmlformats.org/officeDocument/2006/relationships/hyperlink" Target="http://www.zipcodestogo.com/Bronx/NY/10468/" TargetMode="External"/><Relationship Id="rId3887" Type="http://schemas.openxmlformats.org/officeDocument/2006/relationships/hyperlink" Target="http://www.zipcodestogo.com/Albany/NY/12206/" TargetMode="External"/><Relationship Id="rId1225" Type="http://schemas.openxmlformats.org/officeDocument/2006/relationships/hyperlink" Target="http://www.zipcodestogo.com/Brownfield/ME/04010/" TargetMode="External"/><Relationship Id="rId2556" Type="http://schemas.openxmlformats.org/officeDocument/2006/relationships/hyperlink" Target="http://www.zipcodestogo.com/Bronx/NY/" TargetMode="External"/><Relationship Id="rId3886" Type="http://schemas.openxmlformats.org/officeDocument/2006/relationships/hyperlink" Target="http://www.zipcodestogo.com/Albany/NY/" TargetMode="External"/><Relationship Id="rId1226" Type="http://schemas.openxmlformats.org/officeDocument/2006/relationships/hyperlink" Target="http://www.zipcodestogo.com/Oxford/ME/" TargetMode="External"/><Relationship Id="rId2557" Type="http://schemas.openxmlformats.org/officeDocument/2006/relationships/hyperlink" Target="http://www.zipcodestogo.com/Bronx/NY/10469/" TargetMode="External"/><Relationship Id="rId3889" Type="http://schemas.openxmlformats.org/officeDocument/2006/relationships/hyperlink" Target="http://www.zipcodestogo.com/Albany/NY/12207/" TargetMode="External"/><Relationship Id="rId1227" Type="http://schemas.openxmlformats.org/officeDocument/2006/relationships/hyperlink" Target="http://www.zipcodestogo.com/Brunswick/ME/04011/" TargetMode="External"/><Relationship Id="rId2558" Type="http://schemas.openxmlformats.org/officeDocument/2006/relationships/hyperlink" Target="http://www.zipcodestogo.com/Bronx/NY/" TargetMode="External"/><Relationship Id="rId3888" Type="http://schemas.openxmlformats.org/officeDocument/2006/relationships/hyperlink" Target="http://www.zipcodestogo.com/Albany/NY/" TargetMode="External"/><Relationship Id="rId1228" Type="http://schemas.openxmlformats.org/officeDocument/2006/relationships/hyperlink" Target="http://www.zipcodestogo.com/Cumberland/ME/" TargetMode="External"/><Relationship Id="rId2559" Type="http://schemas.openxmlformats.org/officeDocument/2006/relationships/hyperlink" Target="http://www.zipcodestogo.com/Bronx/NY/10470/" TargetMode="External"/><Relationship Id="rId1229" Type="http://schemas.openxmlformats.org/officeDocument/2006/relationships/hyperlink" Target="http://www.zipcodestogo.com/Bustins%20Island/ME/04013/" TargetMode="External"/><Relationship Id="rId3881" Type="http://schemas.openxmlformats.org/officeDocument/2006/relationships/hyperlink" Target="http://www.zipcodestogo.com/Albany/NY/12203/" TargetMode="External"/><Relationship Id="rId2550" Type="http://schemas.openxmlformats.org/officeDocument/2006/relationships/hyperlink" Target="http://www.zipcodestogo.com/Bronx/NY/" TargetMode="External"/><Relationship Id="rId3880" Type="http://schemas.openxmlformats.org/officeDocument/2006/relationships/hyperlink" Target="http://www.zipcodestogo.com/Albany/NY/" TargetMode="External"/><Relationship Id="rId1220" Type="http://schemas.openxmlformats.org/officeDocument/2006/relationships/hyperlink" Target="http://www.zipcodestogo.com/York/ME/" TargetMode="External"/><Relationship Id="rId2551" Type="http://schemas.openxmlformats.org/officeDocument/2006/relationships/hyperlink" Target="http://www.zipcodestogo.com/Bronx/NY/10466/" TargetMode="External"/><Relationship Id="rId3883" Type="http://schemas.openxmlformats.org/officeDocument/2006/relationships/hyperlink" Target="http://www.zipcodestogo.com/Albany/NY/12204/" TargetMode="External"/><Relationship Id="rId1221" Type="http://schemas.openxmlformats.org/officeDocument/2006/relationships/hyperlink" Target="http://www.zipcodestogo.com/Bowdoinham/ME/04008/" TargetMode="External"/><Relationship Id="rId2552" Type="http://schemas.openxmlformats.org/officeDocument/2006/relationships/hyperlink" Target="http://www.zipcodestogo.com/Bronx/NY/" TargetMode="External"/><Relationship Id="rId3882" Type="http://schemas.openxmlformats.org/officeDocument/2006/relationships/hyperlink" Target="http://www.zipcodestogo.com/Albany/NY/" TargetMode="External"/><Relationship Id="rId1222" Type="http://schemas.openxmlformats.org/officeDocument/2006/relationships/hyperlink" Target="http://www.zipcodestogo.com/Sagadahoc/ME/" TargetMode="External"/><Relationship Id="rId2553" Type="http://schemas.openxmlformats.org/officeDocument/2006/relationships/hyperlink" Target="http://www.zipcodestogo.com/Bronx/NY/10467/" TargetMode="External"/><Relationship Id="rId3885" Type="http://schemas.openxmlformats.org/officeDocument/2006/relationships/hyperlink" Target="http://www.zipcodestogo.com/Albany/NY/12205/" TargetMode="External"/><Relationship Id="rId1223" Type="http://schemas.openxmlformats.org/officeDocument/2006/relationships/hyperlink" Target="http://www.zipcodestogo.com/Bridgton/ME/04009/" TargetMode="External"/><Relationship Id="rId2554" Type="http://schemas.openxmlformats.org/officeDocument/2006/relationships/hyperlink" Target="http://www.zipcodestogo.com/Bronx/NY/" TargetMode="External"/><Relationship Id="rId3884" Type="http://schemas.openxmlformats.org/officeDocument/2006/relationships/hyperlink" Target="http://www.zipcodestogo.com/Albany/NY/" TargetMode="External"/><Relationship Id="rId2500" Type="http://schemas.openxmlformats.org/officeDocument/2006/relationships/hyperlink" Target="http://www.zipcodestogo.com/Richmond/NY/" TargetMode="External"/><Relationship Id="rId3832" Type="http://schemas.openxmlformats.org/officeDocument/2006/relationships/hyperlink" Target="http://www.zipcodestogo.com/Columbia/NY/" TargetMode="External"/><Relationship Id="rId2501" Type="http://schemas.openxmlformats.org/officeDocument/2006/relationships/hyperlink" Target="http://www.zipcodestogo.com/Staten%20Island/NY/10305/" TargetMode="External"/><Relationship Id="rId3831" Type="http://schemas.openxmlformats.org/officeDocument/2006/relationships/hyperlink" Target="http://www.zipcodestogo.com/Stuyvesant/NY/12173/" TargetMode="External"/><Relationship Id="rId2502" Type="http://schemas.openxmlformats.org/officeDocument/2006/relationships/hyperlink" Target="http://www.zipcodestogo.com/Richmond/NY/" TargetMode="External"/><Relationship Id="rId3834" Type="http://schemas.openxmlformats.org/officeDocument/2006/relationships/hyperlink" Target="http://www.zipcodestogo.com/Columbia/NY/" TargetMode="External"/><Relationship Id="rId2503" Type="http://schemas.openxmlformats.org/officeDocument/2006/relationships/hyperlink" Target="http://www.zipcodestogo.com/Staten%20Island/NY/10306/" TargetMode="External"/><Relationship Id="rId3833" Type="http://schemas.openxmlformats.org/officeDocument/2006/relationships/hyperlink" Target="http://www.zipcodestogo.com/Stuyvesant%20Falls/NY/12174/" TargetMode="External"/><Relationship Id="rId2504" Type="http://schemas.openxmlformats.org/officeDocument/2006/relationships/hyperlink" Target="http://www.zipcodestogo.com/Richmond/NY/" TargetMode="External"/><Relationship Id="rId3836" Type="http://schemas.openxmlformats.org/officeDocument/2006/relationships/hyperlink" Target="http://www.zipcodestogo.com/Schoharie/NY/" TargetMode="External"/><Relationship Id="rId2505" Type="http://schemas.openxmlformats.org/officeDocument/2006/relationships/hyperlink" Target="http://www.zipcodestogo.com/Staten%20Island/NY/10307/" TargetMode="External"/><Relationship Id="rId3835" Type="http://schemas.openxmlformats.org/officeDocument/2006/relationships/hyperlink" Target="http://www.zipcodestogo.com/Summit/NY/12175/" TargetMode="External"/><Relationship Id="rId2506" Type="http://schemas.openxmlformats.org/officeDocument/2006/relationships/hyperlink" Target="http://www.zipcodestogo.com/Richmond/NY/" TargetMode="External"/><Relationship Id="rId3838" Type="http://schemas.openxmlformats.org/officeDocument/2006/relationships/hyperlink" Target="http://www.zipcodestogo.com/Greene/NY/" TargetMode="External"/><Relationship Id="rId2507" Type="http://schemas.openxmlformats.org/officeDocument/2006/relationships/hyperlink" Target="http://www.zipcodestogo.com/Staten%20Island/NY/10308/" TargetMode="External"/><Relationship Id="rId3837" Type="http://schemas.openxmlformats.org/officeDocument/2006/relationships/hyperlink" Target="http://www.zipcodestogo.com/Surprise/NY/12176/" TargetMode="External"/><Relationship Id="rId2508" Type="http://schemas.openxmlformats.org/officeDocument/2006/relationships/hyperlink" Target="http://www.zipcodestogo.com/Richmond/NY/" TargetMode="External"/><Relationship Id="rId2509" Type="http://schemas.openxmlformats.org/officeDocument/2006/relationships/hyperlink" Target="http://www.zipcodestogo.com/Staten%20Island/NY/10309/" TargetMode="External"/><Relationship Id="rId3839" Type="http://schemas.openxmlformats.org/officeDocument/2006/relationships/hyperlink" Target="http://www.zipcodestogo.com/Tribes%20Hill/NY/12177/" TargetMode="External"/><Relationship Id="rId3830" Type="http://schemas.openxmlformats.org/officeDocument/2006/relationships/hyperlink" Target="http://www.zipcodestogo.com/Columbia/NY/" TargetMode="External"/><Relationship Id="rId3821" Type="http://schemas.openxmlformats.org/officeDocument/2006/relationships/hyperlink" Target="http://www.zipcodestogo.com/Stamford/NY/12167/" TargetMode="External"/><Relationship Id="rId3820" Type="http://schemas.openxmlformats.org/officeDocument/2006/relationships/hyperlink" Target="http://www.zipcodestogo.com/Montgomery/NY/" TargetMode="External"/><Relationship Id="rId3823" Type="http://schemas.openxmlformats.org/officeDocument/2006/relationships/hyperlink" Target="http://www.zipcodestogo.com/Stephentown/NY/12168/" TargetMode="External"/><Relationship Id="rId3822" Type="http://schemas.openxmlformats.org/officeDocument/2006/relationships/hyperlink" Target="http://www.zipcodestogo.com/Delaware/NY/" TargetMode="External"/><Relationship Id="rId3825" Type="http://schemas.openxmlformats.org/officeDocument/2006/relationships/hyperlink" Target="http://www.zipcodestogo.com/Stephentown/NY/12169/" TargetMode="External"/><Relationship Id="rId3824" Type="http://schemas.openxmlformats.org/officeDocument/2006/relationships/hyperlink" Target="http://www.zipcodestogo.com/Rensselaer/NY/" TargetMode="External"/><Relationship Id="rId3827" Type="http://schemas.openxmlformats.org/officeDocument/2006/relationships/hyperlink" Target="http://www.zipcodestogo.com/Stillwater/NY/12170/" TargetMode="External"/><Relationship Id="rId3826" Type="http://schemas.openxmlformats.org/officeDocument/2006/relationships/hyperlink" Target="http://www.zipcodestogo.com/Rensselaer/NY/" TargetMode="External"/><Relationship Id="rId3829" Type="http://schemas.openxmlformats.org/officeDocument/2006/relationships/hyperlink" Target="http://www.zipcodestogo.com/Stottville/NY/12172/" TargetMode="External"/><Relationship Id="rId3828" Type="http://schemas.openxmlformats.org/officeDocument/2006/relationships/hyperlink" Target="http://www.zipcodestogo.com/Saratoga/NY/" TargetMode="External"/><Relationship Id="rId6094" Type="http://schemas.openxmlformats.org/officeDocument/2006/relationships/hyperlink" Target="http://www.zipcodestogo.com/Wyoming/NY/" TargetMode="External"/><Relationship Id="rId6095" Type="http://schemas.openxmlformats.org/officeDocument/2006/relationships/hyperlink" Target="http://www.zipcodestogo.com/Phelps/NY/14532/" TargetMode="External"/><Relationship Id="rId6092" Type="http://schemas.openxmlformats.org/officeDocument/2006/relationships/hyperlink" Target="http://www.zipcodestogo.com/Steuben/NY/" TargetMode="External"/><Relationship Id="rId6093" Type="http://schemas.openxmlformats.org/officeDocument/2006/relationships/hyperlink" Target="http://www.zipcodestogo.com/Perry/NY/14530/" TargetMode="External"/><Relationship Id="rId6098" Type="http://schemas.openxmlformats.org/officeDocument/2006/relationships/hyperlink" Target="http://www.zipcodestogo.com/Livingston/NY/" TargetMode="External"/><Relationship Id="rId6099" Type="http://schemas.openxmlformats.org/officeDocument/2006/relationships/hyperlink" Target="http://www.zipcodestogo.com/Pittsford/NY/14534/" TargetMode="External"/><Relationship Id="rId6096" Type="http://schemas.openxmlformats.org/officeDocument/2006/relationships/hyperlink" Target="http://www.zipcodestogo.com/Ontario/NY/" TargetMode="External"/><Relationship Id="rId6097" Type="http://schemas.openxmlformats.org/officeDocument/2006/relationships/hyperlink" Target="http://www.zipcodestogo.com/Piffard/NY/14533/" TargetMode="External"/><Relationship Id="rId2522" Type="http://schemas.openxmlformats.org/officeDocument/2006/relationships/hyperlink" Target="http://www.zipcodestogo.com/Bronx/NY/" TargetMode="External"/><Relationship Id="rId3854" Type="http://schemas.openxmlformats.org/officeDocument/2006/relationships/hyperlink" Target="http://www.zipcodestogo.com/Albany/NY/" TargetMode="External"/><Relationship Id="rId2523" Type="http://schemas.openxmlformats.org/officeDocument/2006/relationships/hyperlink" Target="http://www.zipcodestogo.com/Bronx/NY/10452/" TargetMode="External"/><Relationship Id="rId3853" Type="http://schemas.openxmlformats.org/officeDocument/2006/relationships/hyperlink" Target="http://www.zipcodestogo.com/Voorheesville/NY/12186/" TargetMode="External"/><Relationship Id="rId2524" Type="http://schemas.openxmlformats.org/officeDocument/2006/relationships/hyperlink" Target="http://www.zipcodestogo.com/Bronx/NY/" TargetMode="External"/><Relationship Id="rId3856" Type="http://schemas.openxmlformats.org/officeDocument/2006/relationships/hyperlink" Target="http://www.zipcodestogo.com/Schoharie/NY/" TargetMode="External"/><Relationship Id="rId2525" Type="http://schemas.openxmlformats.org/officeDocument/2006/relationships/hyperlink" Target="http://www.zipcodestogo.com/Bronx/NY/10453/" TargetMode="External"/><Relationship Id="rId3855" Type="http://schemas.openxmlformats.org/officeDocument/2006/relationships/hyperlink" Target="http://www.zipcodestogo.com/Warnerville/NY/12187/" TargetMode="External"/><Relationship Id="rId2526" Type="http://schemas.openxmlformats.org/officeDocument/2006/relationships/hyperlink" Target="http://www.zipcodestogo.com/Bronx/NY/" TargetMode="External"/><Relationship Id="rId3858" Type="http://schemas.openxmlformats.org/officeDocument/2006/relationships/hyperlink" Target="http://www.zipcodestogo.com/Saratoga/NY/" TargetMode="External"/><Relationship Id="rId2527" Type="http://schemas.openxmlformats.org/officeDocument/2006/relationships/hyperlink" Target="http://www.zipcodestogo.com/Bronx/NY/10454/" TargetMode="External"/><Relationship Id="rId3857" Type="http://schemas.openxmlformats.org/officeDocument/2006/relationships/hyperlink" Target="http://www.zipcodestogo.com/Waterford/NY/12188/" TargetMode="External"/><Relationship Id="rId2528" Type="http://schemas.openxmlformats.org/officeDocument/2006/relationships/hyperlink" Target="http://www.zipcodestogo.com/Bronx/NY/" TargetMode="External"/><Relationship Id="rId2529" Type="http://schemas.openxmlformats.org/officeDocument/2006/relationships/hyperlink" Target="http://www.zipcodestogo.com/Bronx/NY/10455/" TargetMode="External"/><Relationship Id="rId3859" Type="http://schemas.openxmlformats.org/officeDocument/2006/relationships/hyperlink" Target="http://www.zipcodestogo.com/Watervliet/NY/12189/" TargetMode="External"/><Relationship Id="rId3850" Type="http://schemas.openxmlformats.org/officeDocument/2006/relationships/hyperlink" Target="http://www.zipcodestogo.com/Columbia/NY/" TargetMode="External"/><Relationship Id="rId2520" Type="http://schemas.openxmlformats.org/officeDocument/2006/relationships/hyperlink" Target="http://www.zipcodestogo.com/Richmond/NY/" TargetMode="External"/><Relationship Id="rId3852" Type="http://schemas.openxmlformats.org/officeDocument/2006/relationships/hyperlink" Target="http://www.zipcodestogo.com/Rensselaer/NY/" TargetMode="External"/><Relationship Id="rId2521" Type="http://schemas.openxmlformats.org/officeDocument/2006/relationships/hyperlink" Target="http://www.zipcodestogo.com/Bronx/NY/10451/" TargetMode="External"/><Relationship Id="rId3851" Type="http://schemas.openxmlformats.org/officeDocument/2006/relationships/hyperlink" Target="http://www.zipcodestogo.com/Valley%20Falls/NY/12185/" TargetMode="External"/><Relationship Id="rId2511" Type="http://schemas.openxmlformats.org/officeDocument/2006/relationships/hyperlink" Target="http://www.zipcodestogo.com/Staten%20Island/NY/10310/" TargetMode="External"/><Relationship Id="rId3843" Type="http://schemas.openxmlformats.org/officeDocument/2006/relationships/hyperlink" Target="http://www.zipcodestogo.com/Troy/NY/12181/" TargetMode="External"/><Relationship Id="rId2512" Type="http://schemas.openxmlformats.org/officeDocument/2006/relationships/hyperlink" Target="http://www.zipcodestogo.com/Richmond/NY/" TargetMode="External"/><Relationship Id="rId3842" Type="http://schemas.openxmlformats.org/officeDocument/2006/relationships/hyperlink" Target="http://www.zipcodestogo.com/Rensselaer/NY/" TargetMode="External"/><Relationship Id="rId2513" Type="http://schemas.openxmlformats.org/officeDocument/2006/relationships/hyperlink" Target="http://www.zipcodestogo.com/Staten%20Island/NY/10311/" TargetMode="External"/><Relationship Id="rId3845" Type="http://schemas.openxmlformats.org/officeDocument/2006/relationships/hyperlink" Target="http://www.zipcodestogo.com/Troy/NY/12182/" TargetMode="External"/><Relationship Id="rId2514" Type="http://schemas.openxmlformats.org/officeDocument/2006/relationships/hyperlink" Target="http://www.zipcodestogo.com/Richmond/NY/" TargetMode="External"/><Relationship Id="rId3844" Type="http://schemas.openxmlformats.org/officeDocument/2006/relationships/hyperlink" Target="http://www.zipcodestogo.com/Rensselaer/NY/" TargetMode="External"/><Relationship Id="rId2515" Type="http://schemas.openxmlformats.org/officeDocument/2006/relationships/hyperlink" Target="http://www.zipcodestogo.com/Staten%20Island/NY/10312/" TargetMode="External"/><Relationship Id="rId3847" Type="http://schemas.openxmlformats.org/officeDocument/2006/relationships/hyperlink" Target="http://www.zipcodestogo.com/Troy/NY/12183/" TargetMode="External"/><Relationship Id="rId2516" Type="http://schemas.openxmlformats.org/officeDocument/2006/relationships/hyperlink" Target="http://www.zipcodestogo.com/Richmond/NY/" TargetMode="External"/><Relationship Id="rId3846" Type="http://schemas.openxmlformats.org/officeDocument/2006/relationships/hyperlink" Target="http://www.zipcodestogo.com/Rensselaer/NY/" TargetMode="External"/><Relationship Id="rId2517" Type="http://schemas.openxmlformats.org/officeDocument/2006/relationships/hyperlink" Target="http://www.zipcodestogo.com/Staten%20Island/NY/10313/" TargetMode="External"/><Relationship Id="rId3849" Type="http://schemas.openxmlformats.org/officeDocument/2006/relationships/hyperlink" Target="http://www.zipcodestogo.com/Valatie/NY/12184/" TargetMode="External"/><Relationship Id="rId2518" Type="http://schemas.openxmlformats.org/officeDocument/2006/relationships/hyperlink" Target="http://www.zipcodestogo.com/Richmond/NY/" TargetMode="External"/><Relationship Id="rId3848" Type="http://schemas.openxmlformats.org/officeDocument/2006/relationships/hyperlink" Target="http://www.zipcodestogo.com/Albany/NY/" TargetMode="External"/><Relationship Id="rId2519" Type="http://schemas.openxmlformats.org/officeDocument/2006/relationships/hyperlink" Target="http://www.zipcodestogo.com/Staten%20Island/NY/10314/" TargetMode="External"/><Relationship Id="rId3841" Type="http://schemas.openxmlformats.org/officeDocument/2006/relationships/hyperlink" Target="http://www.zipcodestogo.com/Troy/NY/12180/" TargetMode="External"/><Relationship Id="rId2510" Type="http://schemas.openxmlformats.org/officeDocument/2006/relationships/hyperlink" Target="http://www.zipcodestogo.com/Richmond/NY/" TargetMode="External"/><Relationship Id="rId3840" Type="http://schemas.openxmlformats.org/officeDocument/2006/relationships/hyperlink" Target="http://www.zipcodestogo.com/Montgomery/NY/" TargetMode="External"/><Relationship Id="rId1290" Type="http://schemas.openxmlformats.org/officeDocument/2006/relationships/hyperlink" Target="http://www.zipcodestogo.com/York/ME/" TargetMode="External"/><Relationship Id="rId1291" Type="http://schemas.openxmlformats.org/officeDocument/2006/relationships/hyperlink" Target="http://www.zipcodestogo.com/Naples/ME/04055/" TargetMode="External"/><Relationship Id="rId1292" Type="http://schemas.openxmlformats.org/officeDocument/2006/relationships/hyperlink" Target="http://www.zipcodestogo.com/Cumberland/ME/" TargetMode="External"/><Relationship Id="rId1293" Type="http://schemas.openxmlformats.org/officeDocument/2006/relationships/hyperlink" Target="http://www.zipcodestogo.com/Newfield/ME/04056/" TargetMode="External"/><Relationship Id="rId1294" Type="http://schemas.openxmlformats.org/officeDocument/2006/relationships/hyperlink" Target="http://www.zipcodestogo.com/York/ME/" TargetMode="External"/><Relationship Id="rId1295" Type="http://schemas.openxmlformats.org/officeDocument/2006/relationships/hyperlink" Target="http://www.zipcodestogo.com/North%20Bridgton/ME/04057/" TargetMode="External"/><Relationship Id="rId1296" Type="http://schemas.openxmlformats.org/officeDocument/2006/relationships/hyperlink" Target="http://www.zipcodestogo.com/Cumberland/ME/" TargetMode="External"/><Relationship Id="rId1297" Type="http://schemas.openxmlformats.org/officeDocument/2006/relationships/hyperlink" Target="http://www.zipcodestogo.com/North%20Waterboro/ME/04061/" TargetMode="External"/><Relationship Id="rId1298" Type="http://schemas.openxmlformats.org/officeDocument/2006/relationships/hyperlink" Target="http://www.zipcodestogo.com/York/ME/" TargetMode="External"/><Relationship Id="rId1299" Type="http://schemas.openxmlformats.org/officeDocument/2006/relationships/hyperlink" Target="http://www.zipcodestogo.com/Windham/ME/04062/" TargetMode="External"/><Relationship Id="rId1280" Type="http://schemas.openxmlformats.org/officeDocument/2006/relationships/hyperlink" Target="http://www.zipcodestogo.com/York/ME/" TargetMode="External"/><Relationship Id="rId1281" Type="http://schemas.openxmlformats.org/officeDocument/2006/relationships/hyperlink" Target="http://www.zipcodestogo.com/Limerick/ME/04048/" TargetMode="External"/><Relationship Id="rId1282" Type="http://schemas.openxmlformats.org/officeDocument/2006/relationships/hyperlink" Target="http://www.zipcodestogo.com/York/ME/" TargetMode="External"/><Relationship Id="rId1283" Type="http://schemas.openxmlformats.org/officeDocument/2006/relationships/hyperlink" Target="http://www.zipcodestogo.com/Limington/ME/04049/" TargetMode="External"/><Relationship Id="rId1284" Type="http://schemas.openxmlformats.org/officeDocument/2006/relationships/hyperlink" Target="http://www.zipcodestogo.com/York/ME/" TargetMode="External"/><Relationship Id="rId1285" Type="http://schemas.openxmlformats.org/officeDocument/2006/relationships/hyperlink" Target="http://www.zipcodestogo.com/Long%20Island/ME/04050/" TargetMode="External"/><Relationship Id="rId1286" Type="http://schemas.openxmlformats.org/officeDocument/2006/relationships/hyperlink" Target="http://www.zipcodestogo.com/Cumberland/ME/" TargetMode="External"/><Relationship Id="rId1287" Type="http://schemas.openxmlformats.org/officeDocument/2006/relationships/hyperlink" Target="http://www.zipcodestogo.com/Lovell/ME/04051/" TargetMode="External"/><Relationship Id="rId1288" Type="http://schemas.openxmlformats.org/officeDocument/2006/relationships/hyperlink" Target="http://www.zipcodestogo.com/Oxford/ME/" TargetMode="External"/><Relationship Id="rId1289" Type="http://schemas.openxmlformats.org/officeDocument/2006/relationships/hyperlink" Target="http://www.zipcodestogo.com/Moody/ME/04054/" TargetMode="External"/><Relationship Id="rId8707" Type="http://schemas.openxmlformats.org/officeDocument/2006/relationships/hyperlink" Target="http://www.zipcodestogo.com/Largo/FL/33773/" TargetMode="External"/><Relationship Id="rId8706" Type="http://schemas.openxmlformats.org/officeDocument/2006/relationships/hyperlink" Target="http://www.zipcodestogo.com/Pinellas/FL/" TargetMode="External"/><Relationship Id="rId8705" Type="http://schemas.openxmlformats.org/officeDocument/2006/relationships/hyperlink" Target="http://www.zipcodestogo.com/Seminole/FL/33772/" TargetMode="External"/><Relationship Id="rId8704" Type="http://schemas.openxmlformats.org/officeDocument/2006/relationships/hyperlink" Target="http://www.zipcodestogo.com/Pinellas/FL/" TargetMode="External"/><Relationship Id="rId8709" Type="http://schemas.openxmlformats.org/officeDocument/2006/relationships/hyperlink" Target="http://www.zipcodestogo.com/Largo/FL/33774/" TargetMode="External"/><Relationship Id="rId8708" Type="http://schemas.openxmlformats.org/officeDocument/2006/relationships/hyperlink" Target="http://www.zipcodestogo.com/Pinellas/FL/" TargetMode="External"/><Relationship Id="rId8703" Type="http://schemas.openxmlformats.org/officeDocument/2006/relationships/hyperlink" Target="http://www.zipcodestogo.com/Largo/FL/33771/" TargetMode="External"/><Relationship Id="rId8702" Type="http://schemas.openxmlformats.org/officeDocument/2006/relationships/hyperlink" Target="http://www.zipcodestogo.com/Pinellas/FL/" TargetMode="External"/><Relationship Id="rId8701" Type="http://schemas.openxmlformats.org/officeDocument/2006/relationships/hyperlink" Target="http://www.zipcodestogo.com/Largo/FL/33770/" TargetMode="External"/><Relationship Id="rId8700" Type="http://schemas.openxmlformats.org/officeDocument/2006/relationships/hyperlink" Target="http://www.zipcodestogo.com/Pinellas/FL/" TargetMode="External"/><Relationship Id="rId1257" Type="http://schemas.openxmlformats.org/officeDocument/2006/relationships/hyperlink" Target="http://www.zipcodestogo.com/Freeport/ME/04032/" TargetMode="External"/><Relationship Id="rId2588" Type="http://schemas.openxmlformats.org/officeDocument/2006/relationships/hyperlink" Target="http://www.zipcodestogo.com/Putnam/NY/" TargetMode="External"/><Relationship Id="rId1258" Type="http://schemas.openxmlformats.org/officeDocument/2006/relationships/hyperlink" Target="http://www.zipcodestogo.com/Cumberland/ME/" TargetMode="External"/><Relationship Id="rId2589" Type="http://schemas.openxmlformats.org/officeDocument/2006/relationships/hyperlink" Target="http://www.zipcodestogo.com/Briarcliff%20Manor/NY/10510/" TargetMode="External"/><Relationship Id="rId1259" Type="http://schemas.openxmlformats.org/officeDocument/2006/relationships/hyperlink" Target="http://www.zipcodestogo.com/Freeport/ME/04033/" TargetMode="External"/><Relationship Id="rId2580" Type="http://schemas.openxmlformats.org/officeDocument/2006/relationships/hyperlink" Target="http://www.zipcodestogo.com/Westchester/NY/" TargetMode="External"/><Relationship Id="rId1250" Type="http://schemas.openxmlformats.org/officeDocument/2006/relationships/hyperlink" Target="http://www.zipcodestogo.com/York/ME/" TargetMode="External"/><Relationship Id="rId2581" Type="http://schemas.openxmlformats.org/officeDocument/2006/relationships/hyperlink" Target="http://www.zipcodestogo.com/Baldwin%20Place/NY/10505/" TargetMode="External"/><Relationship Id="rId1251" Type="http://schemas.openxmlformats.org/officeDocument/2006/relationships/hyperlink" Target="http://www.zipcodestogo.com/East%20Parsonsfield/ME/04028/" TargetMode="External"/><Relationship Id="rId2582" Type="http://schemas.openxmlformats.org/officeDocument/2006/relationships/hyperlink" Target="http://www.zipcodestogo.com/Westchester/NY/" TargetMode="External"/><Relationship Id="rId1252" Type="http://schemas.openxmlformats.org/officeDocument/2006/relationships/hyperlink" Target="http://www.zipcodestogo.com/York/ME/" TargetMode="External"/><Relationship Id="rId2583" Type="http://schemas.openxmlformats.org/officeDocument/2006/relationships/hyperlink" Target="http://www.zipcodestogo.com/Bedford/NY/10506/" TargetMode="External"/><Relationship Id="rId1253" Type="http://schemas.openxmlformats.org/officeDocument/2006/relationships/hyperlink" Target="http://www.zipcodestogo.com/Sebago/ME/04029/" TargetMode="External"/><Relationship Id="rId2584" Type="http://schemas.openxmlformats.org/officeDocument/2006/relationships/hyperlink" Target="http://www.zipcodestogo.com/Westchester/NY/" TargetMode="External"/><Relationship Id="rId1254" Type="http://schemas.openxmlformats.org/officeDocument/2006/relationships/hyperlink" Target="http://www.zipcodestogo.com/Cumberland/ME/" TargetMode="External"/><Relationship Id="rId2585" Type="http://schemas.openxmlformats.org/officeDocument/2006/relationships/hyperlink" Target="http://www.zipcodestogo.com/Bedford%20Hills/NY/10507/" TargetMode="External"/><Relationship Id="rId1255" Type="http://schemas.openxmlformats.org/officeDocument/2006/relationships/hyperlink" Target="http://www.zipcodestogo.com/East%20Waterboro/ME/04030/" TargetMode="External"/><Relationship Id="rId2586" Type="http://schemas.openxmlformats.org/officeDocument/2006/relationships/hyperlink" Target="http://www.zipcodestogo.com/Westchester/NY/" TargetMode="External"/><Relationship Id="rId1256" Type="http://schemas.openxmlformats.org/officeDocument/2006/relationships/hyperlink" Target="http://www.zipcodestogo.com/York/ME/" TargetMode="External"/><Relationship Id="rId2587" Type="http://schemas.openxmlformats.org/officeDocument/2006/relationships/hyperlink" Target="http://www.zipcodestogo.com/Brewster/NY/10509/" TargetMode="External"/><Relationship Id="rId1246" Type="http://schemas.openxmlformats.org/officeDocument/2006/relationships/hyperlink" Target="http://www.zipcodestogo.com/Oxford/ME/" TargetMode="External"/><Relationship Id="rId2577" Type="http://schemas.openxmlformats.org/officeDocument/2006/relationships/hyperlink" Target="http://www.zipcodestogo.com/Ardsley%20On%20Hudson/NY/10503/" TargetMode="External"/><Relationship Id="rId1247" Type="http://schemas.openxmlformats.org/officeDocument/2006/relationships/hyperlink" Target="http://www.zipcodestogo.com/East%20Baldwin/ME/04024/" TargetMode="External"/><Relationship Id="rId2578" Type="http://schemas.openxmlformats.org/officeDocument/2006/relationships/hyperlink" Target="http://www.zipcodestogo.com/Westchester/NY/" TargetMode="External"/><Relationship Id="rId1248" Type="http://schemas.openxmlformats.org/officeDocument/2006/relationships/hyperlink" Target="http://www.zipcodestogo.com/Cumberland/ME/" TargetMode="External"/><Relationship Id="rId2579" Type="http://schemas.openxmlformats.org/officeDocument/2006/relationships/hyperlink" Target="http://www.zipcodestogo.com/Armonk/NY/10504/" TargetMode="External"/><Relationship Id="rId1249" Type="http://schemas.openxmlformats.org/officeDocument/2006/relationships/hyperlink" Target="http://www.zipcodestogo.com/Lebanon/ME/04027/" TargetMode="External"/><Relationship Id="rId2570" Type="http://schemas.openxmlformats.org/officeDocument/2006/relationships/hyperlink" Target="http://www.zipcodestogo.com/Bronx/NY/" TargetMode="External"/><Relationship Id="rId1240" Type="http://schemas.openxmlformats.org/officeDocument/2006/relationships/hyperlink" Target="http://www.zipcodestogo.com/Cumberland/ME/" TargetMode="External"/><Relationship Id="rId2571" Type="http://schemas.openxmlformats.org/officeDocument/2006/relationships/hyperlink" Target="http://www.zipcodestogo.com/Bronx/NY/10499/" TargetMode="External"/><Relationship Id="rId1241" Type="http://schemas.openxmlformats.org/officeDocument/2006/relationships/hyperlink" Target="http://www.zipcodestogo.com/Cornish/ME/04020/" TargetMode="External"/><Relationship Id="rId2572" Type="http://schemas.openxmlformats.org/officeDocument/2006/relationships/hyperlink" Target="http://www.zipcodestogo.com/Bronx/NY/" TargetMode="External"/><Relationship Id="rId1242" Type="http://schemas.openxmlformats.org/officeDocument/2006/relationships/hyperlink" Target="http://www.zipcodestogo.com/York/ME/" TargetMode="External"/><Relationship Id="rId2573" Type="http://schemas.openxmlformats.org/officeDocument/2006/relationships/hyperlink" Target="http://www.zipcodestogo.com/Amawalk/NY/10501/" TargetMode="External"/><Relationship Id="rId1243" Type="http://schemas.openxmlformats.org/officeDocument/2006/relationships/hyperlink" Target="http://www.zipcodestogo.com/Cumberland%20Center/ME/04021/" TargetMode="External"/><Relationship Id="rId2574" Type="http://schemas.openxmlformats.org/officeDocument/2006/relationships/hyperlink" Target="http://www.zipcodestogo.com/Westchester/NY/" TargetMode="External"/><Relationship Id="rId1244" Type="http://schemas.openxmlformats.org/officeDocument/2006/relationships/hyperlink" Target="http://www.zipcodestogo.com/Cumberland/ME/" TargetMode="External"/><Relationship Id="rId2575" Type="http://schemas.openxmlformats.org/officeDocument/2006/relationships/hyperlink" Target="http://www.zipcodestogo.com/Ardsley/NY/10502/" TargetMode="External"/><Relationship Id="rId1245" Type="http://schemas.openxmlformats.org/officeDocument/2006/relationships/hyperlink" Target="http://www.zipcodestogo.com/Denmark/ME/04022/" TargetMode="External"/><Relationship Id="rId2576" Type="http://schemas.openxmlformats.org/officeDocument/2006/relationships/hyperlink" Target="http://www.zipcodestogo.com/Westchester/NY/" TargetMode="External"/><Relationship Id="rId1279" Type="http://schemas.openxmlformats.org/officeDocument/2006/relationships/hyperlink" Target="http://www.zipcodestogo.com/Parsonsfield/ME/04047/" TargetMode="External"/><Relationship Id="rId1270" Type="http://schemas.openxmlformats.org/officeDocument/2006/relationships/hyperlink" Target="http://www.zipcodestogo.com/Cumberland/ME/" TargetMode="External"/><Relationship Id="rId1271" Type="http://schemas.openxmlformats.org/officeDocument/2006/relationships/hyperlink" Target="http://www.zipcodestogo.com/Hiram/ME/04041/" TargetMode="External"/><Relationship Id="rId1272" Type="http://schemas.openxmlformats.org/officeDocument/2006/relationships/hyperlink" Target="http://www.zipcodestogo.com/Oxford/ME/" TargetMode="External"/><Relationship Id="rId1273" Type="http://schemas.openxmlformats.org/officeDocument/2006/relationships/hyperlink" Target="http://www.zipcodestogo.com/Hollis%20Center/ME/04042/" TargetMode="External"/><Relationship Id="rId1274" Type="http://schemas.openxmlformats.org/officeDocument/2006/relationships/hyperlink" Target="http://www.zipcodestogo.com/York/ME/" TargetMode="External"/><Relationship Id="rId1275" Type="http://schemas.openxmlformats.org/officeDocument/2006/relationships/hyperlink" Target="http://www.zipcodestogo.com/Kennebunk/ME/04043/" TargetMode="External"/><Relationship Id="rId1276" Type="http://schemas.openxmlformats.org/officeDocument/2006/relationships/hyperlink" Target="http://www.zipcodestogo.com/York/ME/" TargetMode="External"/><Relationship Id="rId1277" Type="http://schemas.openxmlformats.org/officeDocument/2006/relationships/hyperlink" Target="http://www.zipcodestogo.com/Kennebunkport/ME/04046/" TargetMode="External"/><Relationship Id="rId1278" Type="http://schemas.openxmlformats.org/officeDocument/2006/relationships/hyperlink" Target="http://www.zipcodestogo.com/York/ME/" TargetMode="External"/><Relationship Id="rId1268" Type="http://schemas.openxmlformats.org/officeDocument/2006/relationships/hyperlink" Target="http://www.zipcodestogo.com/Cumberland/ME/" TargetMode="External"/><Relationship Id="rId2599" Type="http://schemas.openxmlformats.org/officeDocument/2006/relationships/hyperlink" Target="http://www.zipcodestogo.com/Crompond/NY/10517/" TargetMode="External"/><Relationship Id="rId1269" Type="http://schemas.openxmlformats.org/officeDocument/2006/relationships/hyperlink" Target="http://www.zipcodestogo.com/Harrison/ME/04040/" TargetMode="External"/><Relationship Id="rId2590" Type="http://schemas.openxmlformats.org/officeDocument/2006/relationships/hyperlink" Target="http://www.zipcodestogo.com/Westchester/NY/" TargetMode="External"/><Relationship Id="rId1260" Type="http://schemas.openxmlformats.org/officeDocument/2006/relationships/hyperlink" Target="http://www.zipcodestogo.com/Cumberland/ME/" TargetMode="External"/><Relationship Id="rId2591" Type="http://schemas.openxmlformats.org/officeDocument/2006/relationships/hyperlink" Target="http://www.zipcodestogo.com/Buchanan/NY/10511/" TargetMode="External"/><Relationship Id="rId1261" Type="http://schemas.openxmlformats.org/officeDocument/2006/relationships/hyperlink" Target="http://www.zipcodestogo.com/Freeport/ME/04034/" TargetMode="External"/><Relationship Id="rId2592" Type="http://schemas.openxmlformats.org/officeDocument/2006/relationships/hyperlink" Target="http://www.zipcodestogo.com/Westchester/NY/" TargetMode="External"/><Relationship Id="rId1262" Type="http://schemas.openxmlformats.org/officeDocument/2006/relationships/hyperlink" Target="http://www.zipcodestogo.com/Cumberland/ME/" TargetMode="External"/><Relationship Id="rId2593" Type="http://schemas.openxmlformats.org/officeDocument/2006/relationships/hyperlink" Target="http://www.zipcodestogo.com/Carmel/NY/10512/" TargetMode="External"/><Relationship Id="rId1263" Type="http://schemas.openxmlformats.org/officeDocument/2006/relationships/hyperlink" Target="http://www.zipcodestogo.com/Fryeburg/ME/04037/" TargetMode="External"/><Relationship Id="rId2594" Type="http://schemas.openxmlformats.org/officeDocument/2006/relationships/hyperlink" Target="http://www.zipcodestogo.com/Putnam/NY/" TargetMode="External"/><Relationship Id="rId1264" Type="http://schemas.openxmlformats.org/officeDocument/2006/relationships/hyperlink" Target="http://www.zipcodestogo.com/Oxford/ME/" TargetMode="External"/><Relationship Id="rId2595" Type="http://schemas.openxmlformats.org/officeDocument/2006/relationships/hyperlink" Target="http://www.zipcodestogo.com/Chappaqua/NY/10514/" TargetMode="External"/><Relationship Id="rId1265" Type="http://schemas.openxmlformats.org/officeDocument/2006/relationships/hyperlink" Target="http://www.zipcodestogo.com/Gorham/ME/04038/" TargetMode="External"/><Relationship Id="rId2596" Type="http://schemas.openxmlformats.org/officeDocument/2006/relationships/hyperlink" Target="http://www.zipcodestogo.com/Westchester/NY/" TargetMode="External"/><Relationship Id="rId1266" Type="http://schemas.openxmlformats.org/officeDocument/2006/relationships/hyperlink" Target="http://www.zipcodestogo.com/Cumberland/ME/" TargetMode="External"/><Relationship Id="rId2597" Type="http://schemas.openxmlformats.org/officeDocument/2006/relationships/hyperlink" Target="http://www.zipcodestogo.com/Cold%20Spring/NY/10516/" TargetMode="External"/><Relationship Id="rId1267" Type="http://schemas.openxmlformats.org/officeDocument/2006/relationships/hyperlink" Target="http://www.zipcodestogo.com/Gray/ME/04039/" TargetMode="External"/><Relationship Id="rId2598" Type="http://schemas.openxmlformats.org/officeDocument/2006/relationships/hyperlink" Target="http://www.zipcodestogo.com/Putnam/NY/" TargetMode="External"/><Relationship Id="rId3070" Type="http://schemas.openxmlformats.org/officeDocument/2006/relationships/hyperlink" Target="http://www.zipcodestogo.com/Queens/NY/" TargetMode="External"/><Relationship Id="rId3072" Type="http://schemas.openxmlformats.org/officeDocument/2006/relationships/hyperlink" Target="http://www.zipcodestogo.com/Queens/NY/" TargetMode="External"/><Relationship Id="rId3071" Type="http://schemas.openxmlformats.org/officeDocument/2006/relationships/hyperlink" Target="http://www.zipcodestogo.com/Flushing/NY/11354/" TargetMode="External"/><Relationship Id="rId3074" Type="http://schemas.openxmlformats.org/officeDocument/2006/relationships/hyperlink" Target="http://www.zipcodestogo.com/Queens/NY/" TargetMode="External"/><Relationship Id="rId3073" Type="http://schemas.openxmlformats.org/officeDocument/2006/relationships/hyperlink" Target="http://www.zipcodestogo.com/Flushing/NY/11355/" TargetMode="External"/><Relationship Id="rId3076" Type="http://schemas.openxmlformats.org/officeDocument/2006/relationships/hyperlink" Target="http://www.zipcodestogo.com/Queens/NY/" TargetMode="External"/><Relationship Id="rId3075" Type="http://schemas.openxmlformats.org/officeDocument/2006/relationships/hyperlink" Target="http://www.zipcodestogo.com/College%20Point/NY/11356/" TargetMode="External"/><Relationship Id="rId3078" Type="http://schemas.openxmlformats.org/officeDocument/2006/relationships/hyperlink" Target="http://www.zipcodestogo.com/Queens/NY/" TargetMode="External"/><Relationship Id="rId3077" Type="http://schemas.openxmlformats.org/officeDocument/2006/relationships/hyperlink" Target="http://www.zipcodestogo.com/Whitestone/NY/11357/" TargetMode="External"/><Relationship Id="rId3079" Type="http://schemas.openxmlformats.org/officeDocument/2006/relationships/hyperlink" Target="http://www.zipcodestogo.com/Flushing/NY/11358/" TargetMode="External"/><Relationship Id="rId4390" Type="http://schemas.openxmlformats.org/officeDocument/2006/relationships/hyperlink" Target="http://www.zipcodestogo.com/Sullivan/NY/" TargetMode="External"/><Relationship Id="rId3061" Type="http://schemas.openxmlformats.org/officeDocument/2006/relationships/hyperlink" Target="http://www.zipcodestogo.com/Brooklyn/NY/11254/" TargetMode="External"/><Relationship Id="rId4392" Type="http://schemas.openxmlformats.org/officeDocument/2006/relationships/hyperlink" Target="http://www.zipcodestogo.com/Sullivan/NY/" TargetMode="External"/><Relationship Id="rId3060" Type="http://schemas.openxmlformats.org/officeDocument/2006/relationships/hyperlink" Target="http://www.zipcodestogo.com/Kings/NY/" TargetMode="External"/><Relationship Id="rId4391" Type="http://schemas.openxmlformats.org/officeDocument/2006/relationships/hyperlink" Target="http://www.zipcodestogo.com/Mountain%20Dale/NY/12763/" TargetMode="External"/><Relationship Id="rId3063" Type="http://schemas.openxmlformats.org/officeDocument/2006/relationships/hyperlink" Target="http://www.zipcodestogo.com/Brooklyn/NY/11255/" TargetMode="External"/><Relationship Id="rId4394" Type="http://schemas.openxmlformats.org/officeDocument/2006/relationships/hyperlink" Target="http://www.zipcodestogo.com/Sullivan/NY/" TargetMode="External"/><Relationship Id="rId3062" Type="http://schemas.openxmlformats.org/officeDocument/2006/relationships/hyperlink" Target="http://www.zipcodestogo.com/Kings/NY/" TargetMode="External"/><Relationship Id="rId4393" Type="http://schemas.openxmlformats.org/officeDocument/2006/relationships/hyperlink" Target="http://www.zipcodestogo.com/Narrowsburg/NY/12764/" TargetMode="External"/><Relationship Id="rId3065" Type="http://schemas.openxmlformats.org/officeDocument/2006/relationships/hyperlink" Target="http://www.zipcodestogo.com/Brooklyn/NY/11256/" TargetMode="External"/><Relationship Id="rId4396" Type="http://schemas.openxmlformats.org/officeDocument/2006/relationships/hyperlink" Target="http://www.zipcodestogo.com/Sullivan/NY/" TargetMode="External"/><Relationship Id="rId3064" Type="http://schemas.openxmlformats.org/officeDocument/2006/relationships/hyperlink" Target="http://www.zipcodestogo.com/Kings/NY/" TargetMode="External"/><Relationship Id="rId4395" Type="http://schemas.openxmlformats.org/officeDocument/2006/relationships/hyperlink" Target="http://www.zipcodestogo.com/Neversink/NY/12765/" TargetMode="External"/><Relationship Id="rId3067" Type="http://schemas.openxmlformats.org/officeDocument/2006/relationships/hyperlink" Target="http://www.zipcodestogo.com/Flushing/NY/11351/" TargetMode="External"/><Relationship Id="rId4398" Type="http://schemas.openxmlformats.org/officeDocument/2006/relationships/hyperlink" Target="http://www.zipcodestogo.com/Sullivan/NY/" TargetMode="External"/><Relationship Id="rId3066" Type="http://schemas.openxmlformats.org/officeDocument/2006/relationships/hyperlink" Target="http://www.zipcodestogo.com/Kings/NY/" TargetMode="External"/><Relationship Id="rId4397" Type="http://schemas.openxmlformats.org/officeDocument/2006/relationships/hyperlink" Target="http://www.zipcodestogo.com/North%20Branch/NY/12766/" TargetMode="External"/><Relationship Id="rId3069" Type="http://schemas.openxmlformats.org/officeDocument/2006/relationships/hyperlink" Target="http://www.zipcodestogo.com/Flushing/NY/11352/" TargetMode="External"/><Relationship Id="rId3068" Type="http://schemas.openxmlformats.org/officeDocument/2006/relationships/hyperlink" Target="http://www.zipcodestogo.com/Queens/NY/" TargetMode="External"/><Relationship Id="rId4399" Type="http://schemas.openxmlformats.org/officeDocument/2006/relationships/hyperlink" Target="http://www.zipcodestogo.com/Obernburg/NY/12767/" TargetMode="External"/><Relationship Id="rId3090" Type="http://schemas.openxmlformats.org/officeDocument/2006/relationships/hyperlink" Target="http://www.zipcodestogo.com/Queens/NY/" TargetMode="External"/><Relationship Id="rId3092" Type="http://schemas.openxmlformats.org/officeDocument/2006/relationships/hyperlink" Target="http://www.zipcodestogo.com/Queens/NY/" TargetMode="External"/><Relationship Id="rId3091" Type="http://schemas.openxmlformats.org/officeDocument/2006/relationships/hyperlink" Target="http://www.zipcodestogo.com/Oakland%20Gardens/NY/11364/" TargetMode="External"/><Relationship Id="rId3094" Type="http://schemas.openxmlformats.org/officeDocument/2006/relationships/hyperlink" Target="http://www.zipcodestogo.com/Queens/NY/" TargetMode="External"/><Relationship Id="rId3093" Type="http://schemas.openxmlformats.org/officeDocument/2006/relationships/hyperlink" Target="http://www.zipcodestogo.com/Fresh%20Meadows/NY/11365/" TargetMode="External"/><Relationship Id="rId3096" Type="http://schemas.openxmlformats.org/officeDocument/2006/relationships/hyperlink" Target="http://www.zipcodestogo.com/Queens/NY/" TargetMode="External"/><Relationship Id="rId3095" Type="http://schemas.openxmlformats.org/officeDocument/2006/relationships/hyperlink" Target="http://www.zipcodestogo.com/Fresh%20Meadows/NY/11366/" TargetMode="External"/><Relationship Id="rId3098" Type="http://schemas.openxmlformats.org/officeDocument/2006/relationships/hyperlink" Target="http://www.zipcodestogo.com/Queens/NY/" TargetMode="External"/><Relationship Id="rId3097" Type="http://schemas.openxmlformats.org/officeDocument/2006/relationships/hyperlink" Target="http://www.zipcodestogo.com/Flushing/NY/11367/" TargetMode="External"/><Relationship Id="rId3099" Type="http://schemas.openxmlformats.org/officeDocument/2006/relationships/hyperlink" Target="http://www.zipcodestogo.com/Corona/NY/11368/" TargetMode="External"/><Relationship Id="rId3081" Type="http://schemas.openxmlformats.org/officeDocument/2006/relationships/hyperlink" Target="http://www.zipcodestogo.com/Bayside/NY/11359/" TargetMode="External"/><Relationship Id="rId3080" Type="http://schemas.openxmlformats.org/officeDocument/2006/relationships/hyperlink" Target="http://www.zipcodestogo.com/Queens/NY/" TargetMode="External"/><Relationship Id="rId3083" Type="http://schemas.openxmlformats.org/officeDocument/2006/relationships/hyperlink" Target="http://www.zipcodestogo.com/Bayside/NY/11360/" TargetMode="External"/><Relationship Id="rId3082" Type="http://schemas.openxmlformats.org/officeDocument/2006/relationships/hyperlink" Target="http://www.zipcodestogo.com/Queens/NY/" TargetMode="External"/><Relationship Id="rId3085" Type="http://schemas.openxmlformats.org/officeDocument/2006/relationships/hyperlink" Target="http://www.zipcodestogo.com/Bayside/NY/11361/" TargetMode="External"/><Relationship Id="rId3084" Type="http://schemas.openxmlformats.org/officeDocument/2006/relationships/hyperlink" Target="http://www.zipcodestogo.com/Queens/NY/" TargetMode="External"/><Relationship Id="rId3087" Type="http://schemas.openxmlformats.org/officeDocument/2006/relationships/hyperlink" Target="http://www.zipcodestogo.com/Little%20Neck/NY/11362/" TargetMode="External"/><Relationship Id="rId3086" Type="http://schemas.openxmlformats.org/officeDocument/2006/relationships/hyperlink" Target="http://www.zipcodestogo.com/Queens/NY/" TargetMode="External"/><Relationship Id="rId3089" Type="http://schemas.openxmlformats.org/officeDocument/2006/relationships/hyperlink" Target="http://www.zipcodestogo.com/Little%20Neck/NY/11363/" TargetMode="External"/><Relationship Id="rId3088" Type="http://schemas.openxmlformats.org/officeDocument/2006/relationships/hyperlink" Target="http://www.zipcodestogo.com/Queens/NY/" TargetMode="External"/><Relationship Id="rId3039" Type="http://schemas.openxmlformats.org/officeDocument/2006/relationships/hyperlink" Target="http://www.zipcodestogo.com/Brooklyn/NY/11240/" TargetMode="External"/><Relationship Id="rId5691" Type="http://schemas.openxmlformats.org/officeDocument/2006/relationships/hyperlink" Target="http://www.zipcodestogo.com/Delevan/NY/14042/" TargetMode="External"/><Relationship Id="rId5692" Type="http://schemas.openxmlformats.org/officeDocument/2006/relationships/hyperlink" Target="http://www.zipcodestogo.com/Cattaraugus/NY/" TargetMode="External"/><Relationship Id="rId3030" Type="http://schemas.openxmlformats.org/officeDocument/2006/relationships/hyperlink" Target="http://www.zipcodestogo.com/Kings/NY/" TargetMode="External"/><Relationship Id="rId4361" Type="http://schemas.openxmlformats.org/officeDocument/2006/relationships/hyperlink" Target="http://www.zipcodestogo.com/Harris/NY/12742/" TargetMode="External"/><Relationship Id="rId4360" Type="http://schemas.openxmlformats.org/officeDocument/2006/relationships/hyperlink" Target="http://www.zipcodestogo.com/Sullivan/NY/" TargetMode="External"/><Relationship Id="rId5690" Type="http://schemas.openxmlformats.org/officeDocument/2006/relationships/hyperlink" Target="http://www.zipcodestogo.com/Cattaraugus/NY/" TargetMode="External"/><Relationship Id="rId3032" Type="http://schemas.openxmlformats.org/officeDocument/2006/relationships/hyperlink" Target="http://www.zipcodestogo.com/Kings/NY/" TargetMode="External"/><Relationship Id="rId4363" Type="http://schemas.openxmlformats.org/officeDocument/2006/relationships/hyperlink" Target="http://www.zipcodestogo.com/Highland%20Lake/NY/12743/" TargetMode="External"/><Relationship Id="rId5695" Type="http://schemas.openxmlformats.org/officeDocument/2006/relationships/hyperlink" Target="http://www.zipcodestogo.com/Derby/NY/14047/" TargetMode="External"/><Relationship Id="rId3031" Type="http://schemas.openxmlformats.org/officeDocument/2006/relationships/hyperlink" Target="http://www.zipcodestogo.com/Brooklyn/NY/11236/" TargetMode="External"/><Relationship Id="rId4362" Type="http://schemas.openxmlformats.org/officeDocument/2006/relationships/hyperlink" Target="http://www.zipcodestogo.com/Sullivan/NY/" TargetMode="External"/><Relationship Id="rId5696" Type="http://schemas.openxmlformats.org/officeDocument/2006/relationships/hyperlink" Target="http://www.zipcodestogo.com/Erie/NY/" TargetMode="External"/><Relationship Id="rId3034" Type="http://schemas.openxmlformats.org/officeDocument/2006/relationships/hyperlink" Target="http://www.zipcodestogo.com/Kings/NY/" TargetMode="External"/><Relationship Id="rId4365" Type="http://schemas.openxmlformats.org/officeDocument/2006/relationships/hyperlink" Target="http://www.zipcodestogo.com/Hortonville/NY/12745/" TargetMode="External"/><Relationship Id="rId5693" Type="http://schemas.openxmlformats.org/officeDocument/2006/relationships/hyperlink" Target="http://www.zipcodestogo.com/Depew/NY/14043/" TargetMode="External"/><Relationship Id="rId3033" Type="http://schemas.openxmlformats.org/officeDocument/2006/relationships/hyperlink" Target="http://www.zipcodestogo.com/Brooklyn/NY/11237/" TargetMode="External"/><Relationship Id="rId4364" Type="http://schemas.openxmlformats.org/officeDocument/2006/relationships/hyperlink" Target="http://www.zipcodestogo.com/Sullivan/NY/" TargetMode="External"/><Relationship Id="rId5694" Type="http://schemas.openxmlformats.org/officeDocument/2006/relationships/hyperlink" Target="http://www.zipcodestogo.com/Erie/NY/" TargetMode="External"/><Relationship Id="rId3036" Type="http://schemas.openxmlformats.org/officeDocument/2006/relationships/hyperlink" Target="http://www.zipcodestogo.com/Kings/NY/" TargetMode="External"/><Relationship Id="rId4367" Type="http://schemas.openxmlformats.org/officeDocument/2006/relationships/hyperlink" Target="http://www.zipcodestogo.com/Huguenot/NY/12746/" TargetMode="External"/><Relationship Id="rId5699" Type="http://schemas.openxmlformats.org/officeDocument/2006/relationships/hyperlink" Target="http://www.zipcodestogo.com/East%20Amherst/NY/14051/" TargetMode="External"/><Relationship Id="rId3035" Type="http://schemas.openxmlformats.org/officeDocument/2006/relationships/hyperlink" Target="http://www.zipcodestogo.com/Brooklyn/NY/11238/" TargetMode="External"/><Relationship Id="rId4366" Type="http://schemas.openxmlformats.org/officeDocument/2006/relationships/hyperlink" Target="http://www.zipcodestogo.com/Sullivan/NY/" TargetMode="External"/><Relationship Id="rId3038" Type="http://schemas.openxmlformats.org/officeDocument/2006/relationships/hyperlink" Target="http://www.zipcodestogo.com/Kings/NY/" TargetMode="External"/><Relationship Id="rId4369" Type="http://schemas.openxmlformats.org/officeDocument/2006/relationships/hyperlink" Target="http://www.zipcodestogo.com/Hurleyville/NY/12747/" TargetMode="External"/><Relationship Id="rId5697" Type="http://schemas.openxmlformats.org/officeDocument/2006/relationships/hyperlink" Target="http://www.zipcodestogo.com/Dunkirk/NY/14048/" TargetMode="External"/><Relationship Id="rId3037" Type="http://schemas.openxmlformats.org/officeDocument/2006/relationships/hyperlink" Target="http://www.zipcodestogo.com/Brooklyn/NY/11239/" TargetMode="External"/><Relationship Id="rId4368" Type="http://schemas.openxmlformats.org/officeDocument/2006/relationships/hyperlink" Target="http://www.zipcodestogo.com/Orange/NY/" TargetMode="External"/><Relationship Id="rId5698" Type="http://schemas.openxmlformats.org/officeDocument/2006/relationships/hyperlink" Target="http://www.zipcodestogo.com/Chautauqua/NY/" TargetMode="External"/><Relationship Id="rId3029" Type="http://schemas.openxmlformats.org/officeDocument/2006/relationships/hyperlink" Target="http://www.zipcodestogo.com/Brooklyn/NY/11235/" TargetMode="External"/><Relationship Id="rId3028" Type="http://schemas.openxmlformats.org/officeDocument/2006/relationships/hyperlink" Target="http://www.zipcodestogo.com/Kings/NY/" TargetMode="External"/><Relationship Id="rId4359" Type="http://schemas.openxmlformats.org/officeDocument/2006/relationships/hyperlink" Target="http://www.zipcodestogo.com/Hankins/NY/12741/" TargetMode="External"/><Relationship Id="rId5680" Type="http://schemas.openxmlformats.org/officeDocument/2006/relationships/hyperlink" Target="http://www.zipcodestogo.com/Genesee/NY/" TargetMode="External"/><Relationship Id="rId5681" Type="http://schemas.openxmlformats.org/officeDocument/2006/relationships/hyperlink" Target="http://www.zipcodestogo.com/Cowlesville/NY/14037/" TargetMode="External"/><Relationship Id="rId4350" Type="http://schemas.openxmlformats.org/officeDocument/2006/relationships/hyperlink" Target="http://www.zipcodestogo.com/Sullivan/NY/" TargetMode="External"/><Relationship Id="rId3021" Type="http://schemas.openxmlformats.org/officeDocument/2006/relationships/hyperlink" Target="http://www.zipcodestogo.com/Brooklyn/NY/11231/" TargetMode="External"/><Relationship Id="rId4352" Type="http://schemas.openxmlformats.org/officeDocument/2006/relationships/hyperlink" Target="http://www.zipcodestogo.com/Sullivan/NY/" TargetMode="External"/><Relationship Id="rId5684" Type="http://schemas.openxmlformats.org/officeDocument/2006/relationships/hyperlink" Target="http://www.zipcodestogo.com/Erie/NY/" TargetMode="External"/><Relationship Id="rId3020" Type="http://schemas.openxmlformats.org/officeDocument/2006/relationships/hyperlink" Target="http://www.zipcodestogo.com/Kings/NY/" TargetMode="External"/><Relationship Id="rId4351" Type="http://schemas.openxmlformats.org/officeDocument/2006/relationships/hyperlink" Target="http://www.zipcodestogo.com/Fremont%20Center/NY/12736/" TargetMode="External"/><Relationship Id="rId5685" Type="http://schemas.openxmlformats.org/officeDocument/2006/relationships/hyperlink" Target="http://www.zipcodestogo.com/Dale/NY/14039/" TargetMode="External"/><Relationship Id="rId3023" Type="http://schemas.openxmlformats.org/officeDocument/2006/relationships/hyperlink" Target="http://www.zipcodestogo.com/Brooklyn/NY/11232/" TargetMode="External"/><Relationship Id="rId4354" Type="http://schemas.openxmlformats.org/officeDocument/2006/relationships/hyperlink" Target="http://www.zipcodestogo.com/Sullivan/NY/" TargetMode="External"/><Relationship Id="rId5682" Type="http://schemas.openxmlformats.org/officeDocument/2006/relationships/hyperlink" Target="http://www.zipcodestogo.com/Wyoming/NY/" TargetMode="External"/><Relationship Id="rId3022" Type="http://schemas.openxmlformats.org/officeDocument/2006/relationships/hyperlink" Target="http://www.zipcodestogo.com/Kings/NY/" TargetMode="External"/><Relationship Id="rId4353" Type="http://schemas.openxmlformats.org/officeDocument/2006/relationships/hyperlink" Target="http://www.zipcodestogo.com/Glen%20Spey/NY/12737/" TargetMode="External"/><Relationship Id="rId5683" Type="http://schemas.openxmlformats.org/officeDocument/2006/relationships/hyperlink" Target="http://www.zipcodestogo.com/Crittenden/NY/14038/" TargetMode="External"/><Relationship Id="rId3025" Type="http://schemas.openxmlformats.org/officeDocument/2006/relationships/hyperlink" Target="http://www.zipcodestogo.com/Brooklyn/NY/11233/" TargetMode="External"/><Relationship Id="rId4356" Type="http://schemas.openxmlformats.org/officeDocument/2006/relationships/hyperlink" Target="http://www.zipcodestogo.com/Sullivan/NY/" TargetMode="External"/><Relationship Id="rId5688" Type="http://schemas.openxmlformats.org/officeDocument/2006/relationships/hyperlink" Target="http://www.zipcodestogo.com/Genesee/NY/" TargetMode="External"/><Relationship Id="rId3024" Type="http://schemas.openxmlformats.org/officeDocument/2006/relationships/hyperlink" Target="http://www.zipcodestogo.com/Kings/NY/" TargetMode="External"/><Relationship Id="rId4355" Type="http://schemas.openxmlformats.org/officeDocument/2006/relationships/hyperlink" Target="http://www.zipcodestogo.com/Glen%20Wild/NY/12738/" TargetMode="External"/><Relationship Id="rId5689" Type="http://schemas.openxmlformats.org/officeDocument/2006/relationships/hyperlink" Target="http://www.zipcodestogo.com/Dayton/NY/14041/" TargetMode="External"/><Relationship Id="rId3027" Type="http://schemas.openxmlformats.org/officeDocument/2006/relationships/hyperlink" Target="http://www.zipcodestogo.com/Brooklyn/NY/11234/" TargetMode="External"/><Relationship Id="rId4358" Type="http://schemas.openxmlformats.org/officeDocument/2006/relationships/hyperlink" Target="http://www.zipcodestogo.com/Sullivan/NY/" TargetMode="External"/><Relationship Id="rId5686" Type="http://schemas.openxmlformats.org/officeDocument/2006/relationships/hyperlink" Target="http://www.zipcodestogo.com/Wyoming/NY/" TargetMode="External"/><Relationship Id="rId3026" Type="http://schemas.openxmlformats.org/officeDocument/2006/relationships/hyperlink" Target="http://www.zipcodestogo.com/Kings/NY/" TargetMode="External"/><Relationship Id="rId4357" Type="http://schemas.openxmlformats.org/officeDocument/2006/relationships/hyperlink" Target="http://www.zipcodestogo.com/Grahamsville/NY/12740/" TargetMode="External"/><Relationship Id="rId5687" Type="http://schemas.openxmlformats.org/officeDocument/2006/relationships/hyperlink" Target="http://www.zipcodestogo.com/Darien%20Center/NY/14040/" TargetMode="External"/><Relationship Id="rId3050" Type="http://schemas.openxmlformats.org/officeDocument/2006/relationships/hyperlink" Target="http://www.zipcodestogo.com/Kings/NY/" TargetMode="External"/><Relationship Id="rId4381" Type="http://schemas.openxmlformats.org/officeDocument/2006/relationships/hyperlink" Target="http://www.zipcodestogo.com/Liberty/NY/12754/" TargetMode="External"/><Relationship Id="rId4380" Type="http://schemas.openxmlformats.org/officeDocument/2006/relationships/hyperlink" Target="http://www.zipcodestogo.com/Sullivan/NY/" TargetMode="External"/><Relationship Id="rId3052" Type="http://schemas.openxmlformats.org/officeDocument/2006/relationships/hyperlink" Target="http://www.zipcodestogo.com/Kings/NY/" TargetMode="External"/><Relationship Id="rId4383" Type="http://schemas.openxmlformats.org/officeDocument/2006/relationships/hyperlink" Target="http://www.zipcodestogo.com/Livingston%20Manor/NY/12758/" TargetMode="External"/><Relationship Id="rId3051" Type="http://schemas.openxmlformats.org/officeDocument/2006/relationships/hyperlink" Target="http://www.zipcodestogo.com/Brooklyn/NY/11247/" TargetMode="External"/><Relationship Id="rId4382" Type="http://schemas.openxmlformats.org/officeDocument/2006/relationships/hyperlink" Target="http://www.zipcodestogo.com/Sullivan/NY/" TargetMode="External"/><Relationship Id="rId3054" Type="http://schemas.openxmlformats.org/officeDocument/2006/relationships/hyperlink" Target="http://www.zipcodestogo.com/Kings/NY/" TargetMode="External"/><Relationship Id="rId4385" Type="http://schemas.openxmlformats.org/officeDocument/2006/relationships/hyperlink" Target="http://www.zipcodestogo.com/Loch%20Sheldrake/NY/12759/" TargetMode="External"/><Relationship Id="rId3053" Type="http://schemas.openxmlformats.org/officeDocument/2006/relationships/hyperlink" Target="http://www.zipcodestogo.com/Brooklyn/NY/11248/" TargetMode="External"/><Relationship Id="rId4384" Type="http://schemas.openxmlformats.org/officeDocument/2006/relationships/hyperlink" Target="http://www.zipcodestogo.com/Sullivan/NY/" TargetMode="External"/><Relationship Id="rId3056" Type="http://schemas.openxmlformats.org/officeDocument/2006/relationships/hyperlink" Target="http://www.zipcodestogo.com/Kings/NY/" TargetMode="External"/><Relationship Id="rId4387" Type="http://schemas.openxmlformats.org/officeDocument/2006/relationships/hyperlink" Target="http://www.zipcodestogo.com/Long%20Eddy/NY/12760/" TargetMode="External"/><Relationship Id="rId3055" Type="http://schemas.openxmlformats.org/officeDocument/2006/relationships/hyperlink" Target="http://www.zipcodestogo.com/Brooklyn/NY/11249/" TargetMode="External"/><Relationship Id="rId4386" Type="http://schemas.openxmlformats.org/officeDocument/2006/relationships/hyperlink" Target="http://www.zipcodestogo.com/Sullivan/NY/" TargetMode="External"/><Relationship Id="rId3058" Type="http://schemas.openxmlformats.org/officeDocument/2006/relationships/hyperlink" Target="http://www.zipcodestogo.com/Kings/NY/" TargetMode="External"/><Relationship Id="rId4389" Type="http://schemas.openxmlformats.org/officeDocument/2006/relationships/hyperlink" Target="http://www.zipcodestogo.com/Mongaup%20Valley/NY/12762/" TargetMode="External"/><Relationship Id="rId3057" Type="http://schemas.openxmlformats.org/officeDocument/2006/relationships/hyperlink" Target="http://www.zipcodestogo.com/Brooklyn/NY/11251/" TargetMode="External"/><Relationship Id="rId4388" Type="http://schemas.openxmlformats.org/officeDocument/2006/relationships/hyperlink" Target="http://www.zipcodestogo.com/Sullivan/NY/" TargetMode="External"/><Relationship Id="rId3059" Type="http://schemas.openxmlformats.org/officeDocument/2006/relationships/hyperlink" Target="http://www.zipcodestogo.com/Brooklyn/NY/11252/" TargetMode="External"/><Relationship Id="rId4370" Type="http://schemas.openxmlformats.org/officeDocument/2006/relationships/hyperlink" Target="http://www.zipcodestogo.com/Sullivan/NY/" TargetMode="External"/><Relationship Id="rId3041" Type="http://schemas.openxmlformats.org/officeDocument/2006/relationships/hyperlink" Target="http://www.zipcodestogo.com/Brooklyn/NY/11241/" TargetMode="External"/><Relationship Id="rId4372" Type="http://schemas.openxmlformats.org/officeDocument/2006/relationships/hyperlink" Target="http://www.zipcodestogo.com/Sullivan/NY/" TargetMode="External"/><Relationship Id="rId3040" Type="http://schemas.openxmlformats.org/officeDocument/2006/relationships/hyperlink" Target="http://www.zipcodestogo.com/Kings/NY/" TargetMode="External"/><Relationship Id="rId4371" Type="http://schemas.openxmlformats.org/officeDocument/2006/relationships/hyperlink" Target="http://www.zipcodestogo.com/Jeffersonville/NY/12748/" TargetMode="External"/><Relationship Id="rId3043" Type="http://schemas.openxmlformats.org/officeDocument/2006/relationships/hyperlink" Target="http://www.zipcodestogo.com/Brooklyn/NY/11242/" TargetMode="External"/><Relationship Id="rId4374" Type="http://schemas.openxmlformats.org/officeDocument/2006/relationships/hyperlink" Target="http://www.zipcodestogo.com/Sullivan/NY/" TargetMode="External"/><Relationship Id="rId3042" Type="http://schemas.openxmlformats.org/officeDocument/2006/relationships/hyperlink" Target="http://www.zipcodestogo.com/Kings/NY/" TargetMode="External"/><Relationship Id="rId4373" Type="http://schemas.openxmlformats.org/officeDocument/2006/relationships/hyperlink" Target="http://www.zipcodestogo.com/Kauneonga%20Lake/NY/12749/" TargetMode="External"/><Relationship Id="rId3045" Type="http://schemas.openxmlformats.org/officeDocument/2006/relationships/hyperlink" Target="http://www.zipcodestogo.com/Brooklyn/NY/11243/" TargetMode="External"/><Relationship Id="rId4376" Type="http://schemas.openxmlformats.org/officeDocument/2006/relationships/hyperlink" Target="http://www.zipcodestogo.com/Sullivan/NY/" TargetMode="External"/><Relationship Id="rId3044" Type="http://schemas.openxmlformats.org/officeDocument/2006/relationships/hyperlink" Target="http://www.zipcodestogo.com/Kings/NY/" TargetMode="External"/><Relationship Id="rId4375" Type="http://schemas.openxmlformats.org/officeDocument/2006/relationships/hyperlink" Target="http://www.zipcodestogo.com/Kenoza%20Lake/NY/12750/" TargetMode="External"/><Relationship Id="rId3047" Type="http://schemas.openxmlformats.org/officeDocument/2006/relationships/hyperlink" Target="http://www.zipcodestogo.com/Brooklyn/NY/11244/" TargetMode="External"/><Relationship Id="rId4378" Type="http://schemas.openxmlformats.org/officeDocument/2006/relationships/hyperlink" Target="http://www.zipcodestogo.com/Sullivan/NY/" TargetMode="External"/><Relationship Id="rId3046" Type="http://schemas.openxmlformats.org/officeDocument/2006/relationships/hyperlink" Target="http://www.zipcodestogo.com/Kings/NY/" TargetMode="External"/><Relationship Id="rId4377" Type="http://schemas.openxmlformats.org/officeDocument/2006/relationships/hyperlink" Target="http://www.zipcodestogo.com/Kiamesha%20Lake/NY/12751/" TargetMode="External"/><Relationship Id="rId3049" Type="http://schemas.openxmlformats.org/officeDocument/2006/relationships/hyperlink" Target="http://www.zipcodestogo.com/Brooklyn/NY/11245/" TargetMode="External"/><Relationship Id="rId3048" Type="http://schemas.openxmlformats.org/officeDocument/2006/relationships/hyperlink" Target="http://www.zipcodestogo.com/Kings/NY/" TargetMode="External"/><Relationship Id="rId4379" Type="http://schemas.openxmlformats.org/officeDocument/2006/relationships/hyperlink" Target="http://www.zipcodestogo.com/Lake%20Huntington/NY/12752/" TargetMode="External"/><Relationship Id="rId9210" Type="http://schemas.openxmlformats.org/officeDocument/2006/relationships/hyperlink" Target="http://www.zipcodestogo.com/Citrus/FL/" TargetMode="External"/><Relationship Id="rId9211" Type="http://schemas.openxmlformats.org/officeDocument/2006/relationships/hyperlink" Target="http://www.zipcodestogo.com/Homosassa/FL/34446/" TargetMode="External"/><Relationship Id="rId9212" Type="http://schemas.openxmlformats.org/officeDocument/2006/relationships/hyperlink" Target="http://www.zipcodestogo.com/Citrus/FL/" TargetMode="External"/><Relationship Id="rId9217" Type="http://schemas.openxmlformats.org/officeDocument/2006/relationships/hyperlink" Target="http://www.zipcodestogo.com/Inglis/FL/34449/" TargetMode="External"/><Relationship Id="rId9218" Type="http://schemas.openxmlformats.org/officeDocument/2006/relationships/hyperlink" Target="http://www.zipcodestogo.com/Levy/FL/" TargetMode="External"/><Relationship Id="rId9219" Type="http://schemas.openxmlformats.org/officeDocument/2006/relationships/hyperlink" Target="http://www.zipcodestogo.com/Inverness/FL/34450/" TargetMode="External"/><Relationship Id="rId9213" Type="http://schemas.openxmlformats.org/officeDocument/2006/relationships/hyperlink" Target="http://www.zipcodestogo.com/Homosassa%20Springs/FL/34447/" TargetMode="External"/><Relationship Id="rId9214" Type="http://schemas.openxmlformats.org/officeDocument/2006/relationships/hyperlink" Target="http://www.zipcodestogo.com/Citrus/FL/" TargetMode="External"/><Relationship Id="rId9215" Type="http://schemas.openxmlformats.org/officeDocument/2006/relationships/hyperlink" Target="http://www.zipcodestogo.com/Homosassa/FL/34448/" TargetMode="External"/><Relationship Id="rId9216" Type="http://schemas.openxmlformats.org/officeDocument/2006/relationships/hyperlink" Target="http://www.zipcodestogo.com/Citrus/FL/" TargetMode="External"/><Relationship Id="rId9200" Type="http://schemas.openxmlformats.org/officeDocument/2006/relationships/hyperlink" Target="http://www.zipcodestogo.com/Marion/FL/" TargetMode="External"/><Relationship Id="rId9201" Type="http://schemas.openxmlformats.org/officeDocument/2006/relationships/hyperlink" Target="http://www.zipcodestogo.com/Dunnellon/FL/34433/" TargetMode="External"/><Relationship Id="rId9206" Type="http://schemas.openxmlformats.org/officeDocument/2006/relationships/hyperlink" Target="http://www.zipcodestogo.com/Citrus/FL/" TargetMode="External"/><Relationship Id="rId9207" Type="http://schemas.openxmlformats.org/officeDocument/2006/relationships/hyperlink" Target="http://www.zipcodestogo.com/Hernando/FL/34442/" TargetMode="External"/><Relationship Id="rId9208" Type="http://schemas.openxmlformats.org/officeDocument/2006/relationships/hyperlink" Target="http://www.zipcodestogo.com/Citrus/FL/" TargetMode="External"/><Relationship Id="rId9209" Type="http://schemas.openxmlformats.org/officeDocument/2006/relationships/hyperlink" Target="http://www.zipcodestogo.com/Holder/FL/34445/" TargetMode="External"/><Relationship Id="rId9202" Type="http://schemas.openxmlformats.org/officeDocument/2006/relationships/hyperlink" Target="http://www.zipcodestogo.com/Citrus/FL/" TargetMode="External"/><Relationship Id="rId9203" Type="http://schemas.openxmlformats.org/officeDocument/2006/relationships/hyperlink" Target="http://www.zipcodestogo.com/Dunnellon/FL/34434/" TargetMode="External"/><Relationship Id="rId9204" Type="http://schemas.openxmlformats.org/officeDocument/2006/relationships/hyperlink" Target="http://www.zipcodestogo.com/Citrus/FL/" TargetMode="External"/><Relationship Id="rId9205" Type="http://schemas.openxmlformats.org/officeDocument/2006/relationships/hyperlink" Target="http://www.zipcodestogo.com/Floral%20City/FL/34436/" TargetMode="External"/><Relationship Id="rId9231" Type="http://schemas.openxmlformats.org/officeDocument/2006/relationships/hyperlink" Target="http://www.zipcodestogo.com/Beverly%20Hills/FL/34464/" TargetMode="External"/><Relationship Id="rId9232" Type="http://schemas.openxmlformats.org/officeDocument/2006/relationships/hyperlink" Target="http://www.zipcodestogo.com/Citrus/FL/" TargetMode="External"/><Relationship Id="rId9233" Type="http://schemas.openxmlformats.org/officeDocument/2006/relationships/hyperlink" Target="http://www.zipcodestogo.com/Beverly%20Hills/FL/34465/" TargetMode="External"/><Relationship Id="rId9234" Type="http://schemas.openxmlformats.org/officeDocument/2006/relationships/hyperlink" Target="http://www.zipcodestogo.com/Citrus/FL/" TargetMode="External"/><Relationship Id="rId9230" Type="http://schemas.openxmlformats.org/officeDocument/2006/relationships/hyperlink" Target="http://www.zipcodestogo.com/Citrus/FL/" TargetMode="External"/><Relationship Id="rId9239" Type="http://schemas.openxmlformats.org/officeDocument/2006/relationships/hyperlink" Target="http://www.zipcodestogo.com/Ocala/FL/34472/" TargetMode="External"/><Relationship Id="rId9235" Type="http://schemas.openxmlformats.org/officeDocument/2006/relationships/hyperlink" Target="http://www.zipcodestogo.com/Ocala/FL/34470/" TargetMode="External"/><Relationship Id="rId9236" Type="http://schemas.openxmlformats.org/officeDocument/2006/relationships/hyperlink" Target="http://www.zipcodestogo.com/Marion/FL/" TargetMode="External"/><Relationship Id="rId9237" Type="http://schemas.openxmlformats.org/officeDocument/2006/relationships/hyperlink" Target="http://www.zipcodestogo.com/Ocala/FL/34471/" TargetMode="External"/><Relationship Id="rId9238" Type="http://schemas.openxmlformats.org/officeDocument/2006/relationships/hyperlink" Target="http://www.zipcodestogo.com/Marion/FL/" TargetMode="External"/><Relationship Id="rId9220" Type="http://schemas.openxmlformats.org/officeDocument/2006/relationships/hyperlink" Target="http://www.zipcodestogo.com/Citrus/FL/" TargetMode="External"/><Relationship Id="rId9221" Type="http://schemas.openxmlformats.org/officeDocument/2006/relationships/hyperlink" Target="http://www.zipcodestogo.com/Inverness/FL/34451/" TargetMode="External"/><Relationship Id="rId9222" Type="http://schemas.openxmlformats.org/officeDocument/2006/relationships/hyperlink" Target="http://www.zipcodestogo.com/Citrus/FL/" TargetMode="External"/><Relationship Id="rId9223" Type="http://schemas.openxmlformats.org/officeDocument/2006/relationships/hyperlink" Target="http://www.zipcodestogo.com/Inverness/FL/34452/" TargetMode="External"/><Relationship Id="rId9228" Type="http://schemas.openxmlformats.org/officeDocument/2006/relationships/hyperlink" Target="http://www.zipcodestogo.com/Citrus/FL/" TargetMode="External"/><Relationship Id="rId9229" Type="http://schemas.openxmlformats.org/officeDocument/2006/relationships/hyperlink" Target="http://www.zipcodestogo.com/Lecanto/FL/34461/" TargetMode="External"/><Relationship Id="rId9224" Type="http://schemas.openxmlformats.org/officeDocument/2006/relationships/hyperlink" Target="http://www.zipcodestogo.com/Citrus/FL/" TargetMode="External"/><Relationship Id="rId9225" Type="http://schemas.openxmlformats.org/officeDocument/2006/relationships/hyperlink" Target="http://www.zipcodestogo.com/Inverness/FL/34453/" TargetMode="External"/><Relationship Id="rId9226" Type="http://schemas.openxmlformats.org/officeDocument/2006/relationships/hyperlink" Target="http://www.zipcodestogo.com/Citrus/FL/" TargetMode="External"/><Relationship Id="rId9227" Type="http://schemas.openxmlformats.org/officeDocument/2006/relationships/hyperlink" Target="http://www.zipcodestogo.com/Lecanto/FL/34460/" TargetMode="External"/><Relationship Id="rId9297" Type="http://schemas.openxmlformats.org/officeDocument/2006/relationships/hyperlink" Target="http://www.zipcodestogo.com/Spring%20Hill/FL/34611/" TargetMode="External"/><Relationship Id="rId9298" Type="http://schemas.openxmlformats.org/officeDocument/2006/relationships/hyperlink" Target="http://www.zipcodestogo.com/Hernando/FL/" TargetMode="External"/><Relationship Id="rId9299" Type="http://schemas.openxmlformats.org/officeDocument/2006/relationships/hyperlink" Target="http://www.zipcodestogo.com/Brooksville/FL/34613/" TargetMode="External"/><Relationship Id="rId9293" Type="http://schemas.openxmlformats.org/officeDocument/2006/relationships/hyperlink" Target="http://www.zipcodestogo.com/Spring%20Hill/FL/34609/" TargetMode="External"/><Relationship Id="rId9294" Type="http://schemas.openxmlformats.org/officeDocument/2006/relationships/hyperlink" Target="http://www.zipcodestogo.com/Hernando/FL/" TargetMode="External"/><Relationship Id="rId9295" Type="http://schemas.openxmlformats.org/officeDocument/2006/relationships/hyperlink" Target="http://www.zipcodestogo.com/Spring%20Hill/FL/34610/" TargetMode="External"/><Relationship Id="rId9296" Type="http://schemas.openxmlformats.org/officeDocument/2006/relationships/hyperlink" Target="http://www.zipcodestogo.com/Pasco/FL/" TargetMode="External"/><Relationship Id="rId9290" Type="http://schemas.openxmlformats.org/officeDocument/2006/relationships/hyperlink" Target="http://www.zipcodestogo.com/Hernando/FL/" TargetMode="External"/><Relationship Id="rId9291" Type="http://schemas.openxmlformats.org/officeDocument/2006/relationships/hyperlink" Target="http://www.zipcodestogo.com/Spring%20Hill/FL/34608/" TargetMode="External"/><Relationship Id="rId9292" Type="http://schemas.openxmlformats.org/officeDocument/2006/relationships/hyperlink" Target="http://www.zipcodestogo.com/Hernando/FL/" TargetMode="External"/><Relationship Id="rId9286" Type="http://schemas.openxmlformats.org/officeDocument/2006/relationships/hyperlink" Target="http://www.zipcodestogo.com/Hernando/FL/" TargetMode="External"/><Relationship Id="rId9287" Type="http://schemas.openxmlformats.org/officeDocument/2006/relationships/hyperlink" Target="http://www.zipcodestogo.com/Spring%20Hill/FL/34606/" TargetMode="External"/><Relationship Id="rId9288" Type="http://schemas.openxmlformats.org/officeDocument/2006/relationships/hyperlink" Target="http://www.zipcodestogo.com/Hernando/FL/" TargetMode="External"/><Relationship Id="rId9289" Type="http://schemas.openxmlformats.org/officeDocument/2006/relationships/hyperlink" Target="http://www.zipcodestogo.com/Spring%20Hill/FL/34607/" TargetMode="External"/><Relationship Id="rId9282" Type="http://schemas.openxmlformats.org/officeDocument/2006/relationships/hyperlink" Target="http://www.zipcodestogo.com/Hernando/FL/" TargetMode="External"/><Relationship Id="rId9283" Type="http://schemas.openxmlformats.org/officeDocument/2006/relationships/hyperlink" Target="http://www.zipcodestogo.com/Brooksville/FL/34604/" TargetMode="External"/><Relationship Id="rId9284" Type="http://schemas.openxmlformats.org/officeDocument/2006/relationships/hyperlink" Target="http://www.zipcodestogo.com/Hernando/FL/" TargetMode="External"/><Relationship Id="rId9285" Type="http://schemas.openxmlformats.org/officeDocument/2006/relationships/hyperlink" Target="http://www.zipcodestogo.com/Brooksville/FL/34605/" TargetMode="External"/><Relationship Id="rId5714" Type="http://schemas.openxmlformats.org/officeDocument/2006/relationships/hyperlink" Target="http://www.zipcodestogo.com/Erie/NY/" TargetMode="External"/><Relationship Id="rId5715" Type="http://schemas.openxmlformats.org/officeDocument/2006/relationships/hyperlink" Target="http://www.zipcodestogo.com/Farmersville%20Station/NY/14060/" TargetMode="External"/><Relationship Id="rId5712" Type="http://schemas.openxmlformats.org/officeDocument/2006/relationships/hyperlink" Target="http://www.zipcodestogo.com/Genesee/NY/" TargetMode="External"/><Relationship Id="rId5713" Type="http://schemas.openxmlformats.org/officeDocument/2006/relationships/hyperlink" Target="http://www.zipcodestogo.com/Elma/NY/14059/" TargetMode="External"/><Relationship Id="rId5718" Type="http://schemas.openxmlformats.org/officeDocument/2006/relationships/hyperlink" Target="http://www.zipcodestogo.com/Erie/NY/" TargetMode="External"/><Relationship Id="rId5719" Type="http://schemas.openxmlformats.org/officeDocument/2006/relationships/hyperlink" Target="http://www.zipcodestogo.com/Forestville/NY/14062/" TargetMode="External"/><Relationship Id="rId5716" Type="http://schemas.openxmlformats.org/officeDocument/2006/relationships/hyperlink" Target="http://www.zipcodestogo.com/Cattaraugus/NY/" TargetMode="External"/><Relationship Id="rId5717" Type="http://schemas.openxmlformats.org/officeDocument/2006/relationships/hyperlink" Target="http://www.zipcodestogo.com/Farnham/NY/14061/" TargetMode="External"/><Relationship Id="rId5710" Type="http://schemas.openxmlformats.org/officeDocument/2006/relationships/hyperlink" Target="http://www.zipcodestogo.com/Erie/NY/" TargetMode="External"/><Relationship Id="rId5711" Type="http://schemas.openxmlformats.org/officeDocument/2006/relationships/hyperlink" Target="http://www.zipcodestogo.com/Elba/NY/14058/" TargetMode="External"/><Relationship Id="rId5703" Type="http://schemas.openxmlformats.org/officeDocument/2006/relationships/hyperlink" Target="http://www.zipcodestogo.com/East%20Bethany/NY/14054/" TargetMode="External"/><Relationship Id="rId5704" Type="http://schemas.openxmlformats.org/officeDocument/2006/relationships/hyperlink" Target="http://www.zipcodestogo.com/Genesee/NY/" TargetMode="External"/><Relationship Id="rId5701" Type="http://schemas.openxmlformats.org/officeDocument/2006/relationships/hyperlink" Target="http://www.zipcodestogo.com/East%20Aurora/NY/14052/" TargetMode="External"/><Relationship Id="rId5702" Type="http://schemas.openxmlformats.org/officeDocument/2006/relationships/hyperlink" Target="http://www.zipcodestogo.com/Erie/NY/" TargetMode="External"/><Relationship Id="rId5707" Type="http://schemas.openxmlformats.org/officeDocument/2006/relationships/hyperlink" Target="http://www.zipcodestogo.com/East%20Pembroke/NY/14056/" TargetMode="External"/><Relationship Id="rId5708" Type="http://schemas.openxmlformats.org/officeDocument/2006/relationships/hyperlink" Target="http://www.zipcodestogo.com/Genesee/NY/" TargetMode="External"/><Relationship Id="rId5705" Type="http://schemas.openxmlformats.org/officeDocument/2006/relationships/hyperlink" Target="http://www.zipcodestogo.com/East%20Concord/NY/14055/" TargetMode="External"/><Relationship Id="rId5706" Type="http://schemas.openxmlformats.org/officeDocument/2006/relationships/hyperlink" Target="http://www.zipcodestogo.com/Erie/NY/" TargetMode="External"/><Relationship Id="rId5709" Type="http://schemas.openxmlformats.org/officeDocument/2006/relationships/hyperlink" Target="http://www.zipcodestogo.com/Eden/NY/14057/" TargetMode="External"/><Relationship Id="rId5700" Type="http://schemas.openxmlformats.org/officeDocument/2006/relationships/hyperlink" Target="http://www.zipcodestogo.com/Erie/NY/" TargetMode="External"/><Relationship Id="rId9253" Type="http://schemas.openxmlformats.org/officeDocument/2006/relationships/hyperlink" Target="http://www.zipcodestogo.com/Ocala/FL/34479/" TargetMode="External"/><Relationship Id="rId9254" Type="http://schemas.openxmlformats.org/officeDocument/2006/relationships/hyperlink" Target="http://www.zipcodestogo.com/Marion/FL/" TargetMode="External"/><Relationship Id="rId9255" Type="http://schemas.openxmlformats.org/officeDocument/2006/relationships/hyperlink" Target="http://www.zipcodestogo.com/Ocala/FL/34480/" TargetMode="External"/><Relationship Id="rId9256" Type="http://schemas.openxmlformats.org/officeDocument/2006/relationships/hyperlink" Target="http://www.zipcodestogo.com/Marion/FL/" TargetMode="External"/><Relationship Id="rId9250" Type="http://schemas.openxmlformats.org/officeDocument/2006/relationships/hyperlink" Target="http://www.zipcodestogo.com/Marion/FL/" TargetMode="External"/><Relationship Id="rId9251" Type="http://schemas.openxmlformats.org/officeDocument/2006/relationships/hyperlink" Target="http://www.zipcodestogo.com/Ocala/FL/34478/" TargetMode="External"/><Relationship Id="rId9252" Type="http://schemas.openxmlformats.org/officeDocument/2006/relationships/hyperlink" Target="http://www.zipcodestogo.com/Marion/FL/" TargetMode="External"/><Relationship Id="rId9257" Type="http://schemas.openxmlformats.org/officeDocument/2006/relationships/hyperlink" Target="http://www.zipcodestogo.com/Ocala/FL/34481/" TargetMode="External"/><Relationship Id="rId9258" Type="http://schemas.openxmlformats.org/officeDocument/2006/relationships/hyperlink" Target="http://www.zipcodestogo.com/Marion/FL/" TargetMode="External"/><Relationship Id="rId9259" Type="http://schemas.openxmlformats.org/officeDocument/2006/relationships/hyperlink" Target="http://www.zipcodestogo.com/Ocala/FL/34482/" TargetMode="External"/><Relationship Id="rId9242" Type="http://schemas.openxmlformats.org/officeDocument/2006/relationships/hyperlink" Target="http://www.zipcodestogo.com/Marion/FL/" TargetMode="External"/><Relationship Id="rId9243" Type="http://schemas.openxmlformats.org/officeDocument/2006/relationships/hyperlink" Target="http://www.zipcodestogo.com/Ocala/FL/34474/" TargetMode="External"/><Relationship Id="rId9244" Type="http://schemas.openxmlformats.org/officeDocument/2006/relationships/hyperlink" Target="http://www.zipcodestogo.com/Marion/FL/" TargetMode="External"/><Relationship Id="rId9245" Type="http://schemas.openxmlformats.org/officeDocument/2006/relationships/hyperlink" Target="http://www.zipcodestogo.com/Ocala/FL/34475/" TargetMode="External"/><Relationship Id="rId9240" Type="http://schemas.openxmlformats.org/officeDocument/2006/relationships/hyperlink" Target="http://www.zipcodestogo.com/Marion/FL/" TargetMode="External"/><Relationship Id="rId9241" Type="http://schemas.openxmlformats.org/officeDocument/2006/relationships/hyperlink" Target="http://www.zipcodestogo.com/Ocala/FL/34473/" TargetMode="External"/><Relationship Id="rId9246" Type="http://schemas.openxmlformats.org/officeDocument/2006/relationships/hyperlink" Target="http://www.zipcodestogo.com/Marion/FL/" TargetMode="External"/><Relationship Id="rId9247" Type="http://schemas.openxmlformats.org/officeDocument/2006/relationships/hyperlink" Target="http://www.zipcodestogo.com/Ocala/FL/34476/" TargetMode="External"/><Relationship Id="rId9248" Type="http://schemas.openxmlformats.org/officeDocument/2006/relationships/hyperlink" Target="http://www.zipcodestogo.com/Marion/FL/" TargetMode="External"/><Relationship Id="rId9249" Type="http://schemas.openxmlformats.org/officeDocument/2006/relationships/hyperlink" Target="http://www.zipcodestogo.com/Ocala/FL/34477/" TargetMode="External"/><Relationship Id="rId9280" Type="http://schemas.openxmlformats.org/officeDocument/2006/relationships/hyperlink" Target="http://www.zipcodestogo.com/Hernando/FL/" TargetMode="External"/><Relationship Id="rId9281" Type="http://schemas.openxmlformats.org/officeDocument/2006/relationships/hyperlink" Target="http://www.zipcodestogo.com/Brooksville/FL/34603/" TargetMode="External"/><Relationship Id="rId9275" Type="http://schemas.openxmlformats.org/officeDocument/2006/relationships/hyperlink" Target="http://www.zipcodestogo.com/Yankeetown/FL/34498/" TargetMode="External"/><Relationship Id="rId9276" Type="http://schemas.openxmlformats.org/officeDocument/2006/relationships/hyperlink" Target="http://www.zipcodestogo.com/Levy/FL/" TargetMode="External"/><Relationship Id="rId9277" Type="http://schemas.openxmlformats.org/officeDocument/2006/relationships/hyperlink" Target="http://www.zipcodestogo.com/Brooksville/FL/34601/" TargetMode="External"/><Relationship Id="rId9278" Type="http://schemas.openxmlformats.org/officeDocument/2006/relationships/hyperlink" Target="http://www.zipcodestogo.com/Hernando/FL/" TargetMode="External"/><Relationship Id="rId9271" Type="http://schemas.openxmlformats.org/officeDocument/2006/relationships/hyperlink" Target="http://www.zipcodestogo.com/Summerfield/FL/34491/" TargetMode="External"/><Relationship Id="rId9272" Type="http://schemas.openxmlformats.org/officeDocument/2006/relationships/hyperlink" Target="http://www.zipcodestogo.com/Marion/FL/" TargetMode="External"/><Relationship Id="rId9273" Type="http://schemas.openxmlformats.org/officeDocument/2006/relationships/hyperlink" Target="http://www.zipcodestogo.com/Summerfield/FL/34492/" TargetMode="External"/><Relationship Id="rId9274" Type="http://schemas.openxmlformats.org/officeDocument/2006/relationships/hyperlink" Target="http://www.zipcodestogo.com/Marion/FL/" TargetMode="External"/><Relationship Id="rId9279" Type="http://schemas.openxmlformats.org/officeDocument/2006/relationships/hyperlink" Target="http://www.zipcodestogo.com/Brooksville/FL/34602/" TargetMode="External"/><Relationship Id="rId9270" Type="http://schemas.openxmlformats.org/officeDocument/2006/relationships/hyperlink" Target="http://www.zipcodestogo.com/Marion/FL/" TargetMode="External"/><Relationship Id="rId9264" Type="http://schemas.openxmlformats.org/officeDocument/2006/relationships/hyperlink" Target="http://www.zipcodestogo.com/Sumter/FL/" TargetMode="External"/><Relationship Id="rId9265" Type="http://schemas.openxmlformats.org/officeDocument/2006/relationships/hyperlink" Target="http://www.zipcodestogo.com/Homosassa/FL/34487/" TargetMode="External"/><Relationship Id="rId9266" Type="http://schemas.openxmlformats.org/officeDocument/2006/relationships/hyperlink" Target="http://www.zipcodestogo.com/Citrus/FL/" TargetMode="External"/><Relationship Id="rId9267" Type="http://schemas.openxmlformats.org/officeDocument/2006/relationships/hyperlink" Target="http://www.zipcodestogo.com/Silver%20Springs/FL/34488/" TargetMode="External"/><Relationship Id="rId9260" Type="http://schemas.openxmlformats.org/officeDocument/2006/relationships/hyperlink" Target="http://www.zipcodestogo.com/Marion/FL/" TargetMode="External"/><Relationship Id="rId9261" Type="http://schemas.openxmlformats.org/officeDocument/2006/relationships/hyperlink" Target="http://www.zipcodestogo.com/Ocala/FL/34483/" TargetMode="External"/><Relationship Id="rId9262" Type="http://schemas.openxmlformats.org/officeDocument/2006/relationships/hyperlink" Target="http://www.zipcodestogo.com/Marion/FL/" TargetMode="External"/><Relationship Id="rId9263" Type="http://schemas.openxmlformats.org/officeDocument/2006/relationships/hyperlink" Target="http://www.zipcodestogo.com/Oxford/FL/34484/" TargetMode="External"/><Relationship Id="rId9268" Type="http://schemas.openxmlformats.org/officeDocument/2006/relationships/hyperlink" Target="http://www.zipcodestogo.com/Marion/FL/" TargetMode="External"/><Relationship Id="rId9269" Type="http://schemas.openxmlformats.org/officeDocument/2006/relationships/hyperlink" Target="http://www.zipcodestogo.com/Silver%20Springs/FL/34489/" TargetMode="External"/><Relationship Id="rId3117" Type="http://schemas.openxmlformats.org/officeDocument/2006/relationships/hyperlink" Target="http://www.zipcodestogo.com/Maspeth/NY/11378/" TargetMode="External"/><Relationship Id="rId4448" Type="http://schemas.openxmlformats.org/officeDocument/2006/relationships/hyperlink" Target="http://www.zipcodestogo.com/Warren/NY/" TargetMode="External"/><Relationship Id="rId3116" Type="http://schemas.openxmlformats.org/officeDocument/2006/relationships/hyperlink" Target="http://www.zipcodestogo.com/Queens/NY/" TargetMode="External"/><Relationship Id="rId4447" Type="http://schemas.openxmlformats.org/officeDocument/2006/relationships/hyperlink" Target="http://www.zipcodestogo.com/Queensbury/NY/12804/" TargetMode="External"/><Relationship Id="rId3119" Type="http://schemas.openxmlformats.org/officeDocument/2006/relationships/hyperlink" Target="http://www.zipcodestogo.com/Middle%20Village/NY/11379/" TargetMode="External"/><Relationship Id="rId5778" Type="http://schemas.openxmlformats.org/officeDocument/2006/relationships/hyperlink" Target="http://www.zipcodestogo.com/Erie/NY/" TargetMode="External"/><Relationship Id="rId3118" Type="http://schemas.openxmlformats.org/officeDocument/2006/relationships/hyperlink" Target="http://www.zipcodestogo.com/Queens/NY/" TargetMode="External"/><Relationship Id="rId4449" Type="http://schemas.openxmlformats.org/officeDocument/2006/relationships/hyperlink" Target="http://www.zipcodestogo.com/Adirondack/NY/12808/" TargetMode="External"/><Relationship Id="rId5779" Type="http://schemas.openxmlformats.org/officeDocument/2006/relationships/hyperlink" Target="http://www.zipcodestogo.com/North%20Evans/NY/14112/" TargetMode="External"/><Relationship Id="rId4440" Type="http://schemas.openxmlformats.org/officeDocument/2006/relationships/hyperlink" Target="http://www.zipcodestogo.com/Sullivan/NY/" TargetMode="External"/><Relationship Id="rId5772" Type="http://schemas.openxmlformats.org/officeDocument/2006/relationships/hyperlink" Target="http://www.zipcodestogo.com/Niagara/NY/" TargetMode="External"/><Relationship Id="rId5773" Type="http://schemas.openxmlformats.org/officeDocument/2006/relationships/hyperlink" Target="http://www.zipcodestogo.com/Niagara%20University/NY/14109/" TargetMode="External"/><Relationship Id="rId3111" Type="http://schemas.openxmlformats.org/officeDocument/2006/relationships/hyperlink" Target="http://www.zipcodestogo.com/Rego%20Park/NY/11374/" TargetMode="External"/><Relationship Id="rId4442" Type="http://schemas.openxmlformats.org/officeDocument/2006/relationships/hyperlink" Target="http://www.zipcodestogo.com/Sullivan/NY/" TargetMode="External"/><Relationship Id="rId5770" Type="http://schemas.openxmlformats.org/officeDocument/2006/relationships/hyperlink" Target="http://www.zipcodestogo.com/Niagara/NY/" TargetMode="External"/><Relationship Id="rId3110" Type="http://schemas.openxmlformats.org/officeDocument/2006/relationships/hyperlink" Target="http://www.zipcodestogo.com/Queens/NY/" TargetMode="External"/><Relationship Id="rId4441" Type="http://schemas.openxmlformats.org/officeDocument/2006/relationships/hyperlink" Target="http://www.zipcodestogo.com/Yulan/NY/12792/" TargetMode="External"/><Relationship Id="rId5771" Type="http://schemas.openxmlformats.org/officeDocument/2006/relationships/hyperlink" Target="http://www.zipcodestogo.com/Newfane/NY/14108/" TargetMode="External"/><Relationship Id="rId3113" Type="http://schemas.openxmlformats.org/officeDocument/2006/relationships/hyperlink" Target="http://www.zipcodestogo.com/Forest%20Hills/NY/11375/" TargetMode="External"/><Relationship Id="rId4444" Type="http://schemas.openxmlformats.org/officeDocument/2006/relationships/hyperlink" Target="http://www.zipcodestogo.com/Warren/NY/" TargetMode="External"/><Relationship Id="rId5776" Type="http://schemas.openxmlformats.org/officeDocument/2006/relationships/hyperlink" Target="http://www.zipcodestogo.com/Erie/NY/" TargetMode="External"/><Relationship Id="rId3112" Type="http://schemas.openxmlformats.org/officeDocument/2006/relationships/hyperlink" Target="http://www.zipcodestogo.com/Queens/NY/" TargetMode="External"/><Relationship Id="rId4443" Type="http://schemas.openxmlformats.org/officeDocument/2006/relationships/hyperlink" Target="http://www.zipcodestogo.com/Glens%20Falls/NY/12801/" TargetMode="External"/><Relationship Id="rId5777" Type="http://schemas.openxmlformats.org/officeDocument/2006/relationships/hyperlink" Target="http://www.zipcodestogo.com/North%20Collins/NY/14111/" TargetMode="External"/><Relationship Id="rId3115" Type="http://schemas.openxmlformats.org/officeDocument/2006/relationships/hyperlink" Target="http://www.zipcodestogo.com/Woodside/NY/11377/" TargetMode="External"/><Relationship Id="rId4446" Type="http://schemas.openxmlformats.org/officeDocument/2006/relationships/hyperlink" Target="http://www.zipcodestogo.com/Saratoga/NY/" TargetMode="External"/><Relationship Id="rId5774" Type="http://schemas.openxmlformats.org/officeDocument/2006/relationships/hyperlink" Target="http://www.zipcodestogo.com/Niagara/NY/" TargetMode="External"/><Relationship Id="rId3114" Type="http://schemas.openxmlformats.org/officeDocument/2006/relationships/hyperlink" Target="http://www.zipcodestogo.com/Queens/NY/" TargetMode="External"/><Relationship Id="rId4445" Type="http://schemas.openxmlformats.org/officeDocument/2006/relationships/hyperlink" Target="http://www.zipcodestogo.com/South%20Glens%20Falls/NY/12803/" TargetMode="External"/><Relationship Id="rId5775" Type="http://schemas.openxmlformats.org/officeDocument/2006/relationships/hyperlink" Target="http://www.zipcodestogo.com/North%20Boston/NY/14110/" TargetMode="External"/><Relationship Id="rId3106" Type="http://schemas.openxmlformats.org/officeDocument/2006/relationships/hyperlink" Target="http://www.zipcodestogo.com/Queens/NY/" TargetMode="External"/><Relationship Id="rId4437" Type="http://schemas.openxmlformats.org/officeDocument/2006/relationships/hyperlink" Target="http://www.zipcodestogo.com/Wurtsboro/NY/12790/" TargetMode="External"/><Relationship Id="rId5769" Type="http://schemas.openxmlformats.org/officeDocument/2006/relationships/hyperlink" Target="http://www.zipcodestogo.com/Model%20City/NY/14107/" TargetMode="External"/><Relationship Id="rId3105" Type="http://schemas.openxmlformats.org/officeDocument/2006/relationships/hyperlink" Target="http://www.zipcodestogo.com/Flushing/NY/11371/" TargetMode="External"/><Relationship Id="rId4436" Type="http://schemas.openxmlformats.org/officeDocument/2006/relationships/hyperlink" Target="http://www.zipcodestogo.com/Sullivan/NY/" TargetMode="External"/><Relationship Id="rId3108" Type="http://schemas.openxmlformats.org/officeDocument/2006/relationships/hyperlink" Target="http://www.zipcodestogo.com/Queens/NY/" TargetMode="External"/><Relationship Id="rId4439" Type="http://schemas.openxmlformats.org/officeDocument/2006/relationships/hyperlink" Target="http://www.zipcodestogo.com/Youngsville/NY/12791/" TargetMode="External"/><Relationship Id="rId5767" Type="http://schemas.openxmlformats.org/officeDocument/2006/relationships/hyperlink" Target="http://www.zipcodestogo.com/Middleport/NY/14105/" TargetMode="External"/><Relationship Id="rId3107" Type="http://schemas.openxmlformats.org/officeDocument/2006/relationships/hyperlink" Target="http://www.zipcodestogo.com/Jackson%20Heights/NY/11372/" TargetMode="External"/><Relationship Id="rId4438" Type="http://schemas.openxmlformats.org/officeDocument/2006/relationships/hyperlink" Target="http://www.zipcodestogo.com/Sullivan/NY/" TargetMode="External"/><Relationship Id="rId5768" Type="http://schemas.openxmlformats.org/officeDocument/2006/relationships/hyperlink" Target="http://www.zipcodestogo.com/Niagara/NY/" TargetMode="External"/><Relationship Id="rId3109" Type="http://schemas.openxmlformats.org/officeDocument/2006/relationships/hyperlink" Target="http://www.zipcodestogo.com/Elmhurst/NY/11373/" TargetMode="External"/><Relationship Id="rId5761" Type="http://schemas.openxmlformats.org/officeDocument/2006/relationships/hyperlink" Target="http://www.zipcodestogo.com/Machias/NY/14101/" TargetMode="External"/><Relationship Id="rId5762" Type="http://schemas.openxmlformats.org/officeDocument/2006/relationships/hyperlink" Target="http://www.zipcodestogo.com/Cattaraugus/NY/" TargetMode="External"/><Relationship Id="rId3100" Type="http://schemas.openxmlformats.org/officeDocument/2006/relationships/hyperlink" Target="http://www.zipcodestogo.com/Queens/NY/" TargetMode="External"/><Relationship Id="rId4431" Type="http://schemas.openxmlformats.org/officeDocument/2006/relationships/hyperlink" Target="http://www.zipcodestogo.com/White%20Sulphur%20Springs/NY/12787/" TargetMode="External"/><Relationship Id="rId4430" Type="http://schemas.openxmlformats.org/officeDocument/2006/relationships/hyperlink" Target="http://www.zipcodestogo.com/Sullivan/NY/" TargetMode="External"/><Relationship Id="rId5760" Type="http://schemas.openxmlformats.org/officeDocument/2006/relationships/hyperlink" Target="http://www.zipcodestogo.com/Orleans/NY/" TargetMode="External"/><Relationship Id="rId3102" Type="http://schemas.openxmlformats.org/officeDocument/2006/relationships/hyperlink" Target="http://www.zipcodestogo.com/Queens/NY/" TargetMode="External"/><Relationship Id="rId4433" Type="http://schemas.openxmlformats.org/officeDocument/2006/relationships/hyperlink" Target="http://www.zipcodestogo.com/Woodbourne/NY/12788/" TargetMode="External"/><Relationship Id="rId5765" Type="http://schemas.openxmlformats.org/officeDocument/2006/relationships/hyperlink" Target="http://www.zipcodestogo.com/Medina/NY/14103/" TargetMode="External"/><Relationship Id="rId3101" Type="http://schemas.openxmlformats.org/officeDocument/2006/relationships/hyperlink" Target="http://www.zipcodestogo.com/East%20Elmhurst/NY/11369/" TargetMode="External"/><Relationship Id="rId4432" Type="http://schemas.openxmlformats.org/officeDocument/2006/relationships/hyperlink" Target="http://www.zipcodestogo.com/Sullivan/NY/" TargetMode="External"/><Relationship Id="rId5766" Type="http://schemas.openxmlformats.org/officeDocument/2006/relationships/hyperlink" Target="http://www.zipcodestogo.com/Orleans/NY/" TargetMode="External"/><Relationship Id="rId3104" Type="http://schemas.openxmlformats.org/officeDocument/2006/relationships/hyperlink" Target="http://www.zipcodestogo.com/Queens/NY/" TargetMode="External"/><Relationship Id="rId4435" Type="http://schemas.openxmlformats.org/officeDocument/2006/relationships/hyperlink" Target="http://www.zipcodestogo.com/Woodridge/NY/12789/" TargetMode="External"/><Relationship Id="rId5763" Type="http://schemas.openxmlformats.org/officeDocument/2006/relationships/hyperlink" Target="http://www.zipcodestogo.com/Marilla/NY/14102/" TargetMode="External"/><Relationship Id="rId3103" Type="http://schemas.openxmlformats.org/officeDocument/2006/relationships/hyperlink" Target="http://www.zipcodestogo.com/East%20Elmhurst/NY/11370/" TargetMode="External"/><Relationship Id="rId4434" Type="http://schemas.openxmlformats.org/officeDocument/2006/relationships/hyperlink" Target="http://www.zipcodestogo.com/Sullivan/NY/" TargetMode="External"/><Relationship Id="rId5764" Type="http://schemas.openxmlformats.org/officeDocument/2006/relationships/hyperlink" Target="http://www.zipcodestogo.com/Erie/NY/" TargetMode="External"/><Relationship Id="rId3139" Type="http://schemas.openxmlformats.org/officeDocument/2006/relationships/hyperlink" Target="http://www.zipcodestogo.com/Howard%20Beach/NY/11414/" TargetMode="External"/><Relationship Id="rId3138" Type="http://schemas.openxmlformats.org/officeDocument/2006/relationships/hyperlink" Target="http://www.zipcodestogo.com/Queens/NY/" TargetMode="External"/><Relationship Id="rId4469" Type="http://schemas.openxmlformats.org/officeDocument/2006/relationships/hyperlink" Target="http://www.zipcodestogo.com/Cleverdale/NY/12820/" TargetMode="External"/><Relationship Id="rId5790" Type="http://schemas.openxmlformats.org/officeDocument/2006/relationships/hyperlink" Target="http://www.zipcodestogo.com/Erie/NY/" TargetMode="External"/><Relationship Id="rId5791" Type="http://schemas.openxmlformats.org/officeDocument/2006/relationships/hyperlink" Target="http://www.zipcodestogo.com/Perrysburg/NY/14129/" TargetMode="External"/><Relationship Id="rId4460" Type="http://schemas.openxmlformats.org/officeDocument/2006/relationships/hyperlink" Target="http://www.zipcodestogo.com/Warren/NY/" TargetMode="External"/><Relationship Id="rId3131" Type="http://schemas.openxmlformats.org/officeDocument/2006/relationships/hyperlink" Target="http://www.zipcodestogo.com/Jamaica/NY/11405/" TargetMode="External"/><Relationship Id="rId4462" Type="http://schemas.openxmlformats.org/officeDocument/2006/relationships/hyperlink" Target="http://www.zipcodestogo.com/Warren/NY/" TargetMode="External"/><Relationship Id="rId5794" Type="http://schemas.openxmlformats.org/officeDocument/2006/relationships/hyperlink" Target="http://www.zipcodestogo.com/Wyoming/NY/" TargetMode="External"/><Relationship Id="rId3130" Type="http://schemas.openxmlformats.org/officeDocument/2006/relationships/hyperlink" Target="http://www.zipcodestogo.com/Queens/NY/" TargetMode="External"/><Relationship Id="rId4461" Type="http://schemas.openxmlformats.org/officeDocument/2006/relationships/hyperlink" Target="http://www.zipcodestogo.com/Brant%20Lake/NY/12815/" TargetMode="External"/><Relationship Id="rId5795" Type="http://schemas.openxmlformats.org/officeDocument/2006/relationships/hyperlink" Target="http://www.zipcodestogo.com/Ransomville/NY/14131/" TargetMode="External"/><Relationship Id="rId3133" Type="http://schemas.openxmlformats.org/officeDocument/2006/relationships/hyperlink" Target="http://www.zipcodestogo.com/Cambria%20Heights/NY/11411/" TargetMode="External"/><Relationship Id="rId4464" Type="http://schemas.openxmlformats.org/officeDocument/2006/relationships/hyperlink" Target="http://www.zipcodestogo.com/Washington/NY/" TargetMode="External"/><Relationship Id="rId5792" Type="http://schemas.openxmlformats.org/officeDocument/2006/relationships/hyperlink" Target="http://www.zipcodestogo.com/Cattaraugus/NY/" TargetMode="External"/><Relationship Id="rId3132" Type="http://schemas.openxmlformats.org/officeDocument/2006/relationships/hyperlink" Target="http://www.zipcodestogo.com/Queens/NY/" TargetMode="External"/><Relationship Id="rId4463" Type="http://schemas.openxmlformats.org/officeDocument/2006/relationships/hyperlink" Target="http://www.zipcodestogo.com/Cambridge/NY/12816/" TargetMode="External"/><Relationship Id="rId5793" Type="http://schemas.openxmlformats.org/officeDocument/2006/relationships/hyperlink" Target="http://www.zipcodestogo.com/Pike/NY/14130/" TargetMode="External"/><Relationship Id="rId3135" Type="http://schemas.openxmlformats.org/officeDocument/2006/relationships/hyperlink" Target="http://www.zipcodestogo.com/Saint%20Albans/NY/11412/" TargetMode="External"/><Relationship Id="rId4466" Type="http://schemas.openxmlformats.org/officeDocument/2006/relationships/hyperlink" Target="http://www.zipcodestogo.com/Warren/NY/" TargetMode="External"/><Relationship Id="rId5798" Type="http://schemas.openxmlformats.org/officeDocument/2006/relationships/hyperlink" Target="http://www.zipcodestogo.com/Niagara/NY/" TargetMode="External"/><Relationship Id="rId3134" Type="http://schemas.openxmlformats.org/officeDocument/2006/relationships/hyperlink" Target="http://www.zipcodestogo.com/Queens/NY/" TargetMode="External"/><Relationship Id="rId4465" Type="http://schemas.openxmlformats.org/officeDocument/2006/relationships/hyperlink" Target="http://www.zipcodestogo.com/Chestertown/NY/12817/" TargetMode="External"/><Relationship Id="rId5799" Type="http://schemas.openxmlformats.org/officeDocument/2006/relationships/hyperlink" Target="http://www.zipcodestogo.com/Sandusky/NY/14133/" TargetMode="External"/><Relationship Id="rId3137" Type="http://schemas.openxmlformats.org/officeDocument/2006/relationships/hyperlink" Target="http://www.zipcodestogo.com/Springfield%20Gardens/NY/11413/" TargetMode="External"/><Relationship Id="rId4468" Type="http://schemas.openxmlformats.org/officeDocument/2006/relationships/hyperlink" Target="http://www.zipcodestogo.com/Washington/NY/" TargetMode="External"/><Relationship Id="rId5796" Type="http://schemas.openxmlformats.org/officeDocument/2006/relationships/hyperlink" Target="http://www.zipcodestogo.com/Niagara/NY/" TargetMode="External"/><Relationship Id="rId3136" Type="http://schemas.openxmlformats.org/officeDocument/2006/relationships/hyperlink" Target="http://www.zipcodestogo.com/Queens/NY/" TargetMode="External"/><Relationship Id="rId4467" Type="http://schemas.openxmlformats.org/officeDocument/2006/relationships/hyperlink" Target="http://www.zipcodestogo.com/Clemons/NY/12819/" TargetMode="External"/><Relationship Id="rId5797" Type="http://schemas.openxmlformats.org/officeDocument/2006/relationships/hyperlink" Target="http://www.zipcodestogo.com/Sanborn/NY/14132/" TargetMode="External"/><Relationship Id="rId3128" Type="http://schemas.openxmlformats.org/officeDocument/2006/relationships/hyperlink" Target="http://www.zipcodestogo.com/Queens/NY/" TargetMode="External"/><Relationship Id="rId4459" Type="http://schemas.openxmlformats.org/officeDocument/2006/relationships/hyperlink" Target="http://www.zipcodestogo.com/Bolton%20Landing/NY/12814/" TargetMode="External"/><Relationship Id="rId3127" Type="http://schemas.openxmlformats.org/officeDocument/2006/relationships/hyperlink" Target="http://www.zipcodestogo.com/Ridgewood/NY/11386/" TargetMode="External"/><Relationship Id="rId4458" Type="http://schemas.openxmlformats.org/officeDocument/2006/relationships/hyperlink" Target="http://www.zipcodestogo.com/Hamilton/NY/" TargetMode="External"/><Relationship Id="rId5789" Type="http://schemas.openxmlformats.org/officeDocument/2006/relationships/hyperlink" Target="http://www.zipcodestogo.com/Orchard%20Park/NY/14127/" TargetMode="External"/><Relationship Id="rId3129" Type="http://schemas.openxmlformats.org/officeDocument/2006/relationships/hyperlink" Target="http://www.zipcodestogo.com/Flushing/NY/11390/" TargetMode="External"/><Relationship Id="rId5780" Type="http://schemas.openxmlformats.org/officeDocument/2006/relationships/hyperlink" Target="http://www.zipcodestogo.com/Erie/NY/" TargetMode="External"/><Relationship Id="rId3120" Type="http://schemas.openxmlformats.org/officeDocument/2006/relationships/hyperlink" Target="http://www.zipcodestogo.com/Queens/NY/" TargetMode="External"/><Relationship Id="rId4451" Type="http://schemas.openxmlformats.org/officeDocument/2006/relationships/hyperlink" Target="http://www.zipcodestogo.com/Argyle/NY/12809/" TargetMode="External"/><Relationship Id="rId5783" Type="http://schemas.openxmlformats.org/officeDocument/2006/relationships/hyperlink" Target="http://www.zipcodestogo.com/North%20Tonawanda/NY/14120/" TargetMode="External"/><Relationship Id="rId4450" Type="http://schemas.openxmlformats.org/officeDocument/2006/relationships/hyperlink" Target="http://www.zipcodestogo.com/Warren/NY/" TargetMode="External"/><Relationship Id="rId5784" Type="http://schemas.openxmlformats.org/officeDocument/2006/relationships/hyperlink" Target="http://www.zipcodestogo.com/Niagara/NY/" TargetMode="External"/><Relationship Id="rId3122" Type="http://schemas.openxmlformats.org/officeDocument/2006/relationships/hyperlink" Target="http://www.zipcodestogo.com/Queens/NY/" TargetMode="External"/><Relationship Id="rId4453" Type="http://schemas.openxmlformats.org/officeDocument/2006/relationships/hyperlink" Target="http://www.zipcodestogo.com/Athol/NY/12810/" TargetMode="External"/><Relationship Id="rId5781" Type="http://schemas.openxmlformats.org/officeDocument/2006/relationships/hyperlink" Target="http://www.zipcodestogo.com/North%20Java/NY/14113/" TargetMode="External"/><Relationship Id="rId3121" Type="http://schemas.openxmlformats.org/officeDocument/2006/relationships/hyperlink" Target="http://www.zipcodestogo.com/Elmhurst/NY/11380/" TargetMode="External"/><Relationship Id="rId4452" Type="http://schemas.openxmlformats.org/officeDocument/2006/relationships/hyperlink" Target="http://www.zipcodestogo.com/Washington/NY/" TargetMode="External"/><Relationship Id="rId5782" Type="http://schemas.openxmlformats.org/officeDocument/2006/relationships/hyperlink" Target="http://www.zipcodestogo.com/Wyoming/NY/" TargetMode="External"/><Relationship Id="rId3124" Type="http://schemas.openxmlformats.org/officeDocument/2006/relationships/hyperlink" Target="http://www.zipcodestogo.com/Queens/NY/" TargetMode="External"/><Relationship Id="rId4455" Type="http://schemas.openxmlformats.org/officeDocument/2006/relationships/hyperlink" Target="http://www.zipcodestogo.com/Bakers%20Mills/NY/12811/" TargetMode="External"/><Relationship Id="rId5787" Type="http://schemas.openxmlformats.org/officeDocument/2006/relationships/hyperlink" Target="http://www.zipcodestogo.com/Olcott/NY/14126/" TargetMode="External"/><Relationship Id="rId3123" Type="http://schemas.openxmlformats.org/officeDocument/2006/relationships/hyperlink" Target="http://www.zipcodestogo.com/Flushing/NY/11381/" TargetMode="External"/><Relationship Id="rId4454" Type="http://schemas.openxmlformats.org/officeDocument/2006/relationships/hyperlink" Target="http://www.zipcodestogo.com/Warren/NY/" TargetMode="External"/><Relationship Id="rId5788" Type="http://schemas.openxmlformats.org/officeDocument/2006/relationships/hyperlink" Target="http://www.zipcodestogo.com/Niagara/NY/" TargetMode="External"/><Relationship Id="rId3126" Type="http://schemas.openxmlformats.org/officeDocument/2006/relationships/hyperlink" Target="http://www.zipcodestogo.com/Queens/NY/" TargetMode="External"/><Relationship Id="rId4457" Type="http://schemas.openxmlformats.org/officeDocument/2006/relationships/hyperlink" Target="http://www.zipcodestogo.com/Blue%20Mountain%20Lake/NY/12812/" TargetMode="External"/><Relationship Id="rId5785" Type="http://schemas.openxmlformats.org/officeDocument/2006/relationships/hyperlink" Target="http://www.zipcodestogo.com/Oakfield/NY/14125/" TargetMode="External"/><Relationship Id="rId3125" Type="http://schemas.openxmlformats.org/officeDocument/2006/relationships/hyperlink" Target="http://www.zipcodestogo.com/Ridgewood/NY/11385/" TargetMode="External"/><Relationship Id="rId4456" Type="http://schemas.openxmlformats.org/officeDocument/2006/relationships/hyperlink" Target="http://www.zipcodestogo.com/Warren/NY/" TargetMode="External"/><Relationship Id="rId5786" Type="http://schemas.openxmlformats.org/officeDocument/2006/relationships/hyperlink" Target="http://www.zipcodestogo.com/Genesee/NY/" TargetMode="External"/><Relationship Id="rId4404" Type="http://schemas.openxmlformats.org/officeDocument/2006/relationships/hyperlink" Target="http://www.zipcodestogo.com/Sullivan/NY/" TargetMode="External"/><Relationship Id="rId5736" Type="http://schemas.openxmlformats.org/officeDocument/2006/relationships/hyperlink" Target="http://www.zipcodestogo.com/Erie/NY/" TargetMode="External"/><Relationship Id="rId4403" Type="http://schemas.openxmlformats.org/officeDocument/2006/relationships/hyperlink" Target="http://www.zipcodestogo.com/Phillipsport/NY/12769/" TargetMode="External"/><Relationship Id="rId5737" Type="http://schemas.openxmlformats.org/officeDocument/2006/relationships/hyperlink" Target="http://www.zipcodestogo.com/Hamburg/NY/14075/" TargetMode="External"/><Relationship Id="rId4406" Type="http://schemas.openxmlformats.org/officeDocument/2006/relationships/hyperlink" Target="http://www.zipcodestogo.com/Sullivan/NY/" TargetMode="External"/><Relationship Id="rId5734" Type="http://schemas.openxmlformats.org/officeDocument/2006/relationships/hyperlink" Target="http://www.zipcodestogo.com/Cattaraugus/NY/" TargetMode="External"/><Relationship Id="rId4405" Type="http://schemas.openxmlformats.org/officeDocument/2006/relationships/hyperlink" Target="http://www.zipcodestogo.com/Pond%20Eddy/NY/12770/" TargetMode="External"/><Relationship Id="rId5735" Type="http://schemas.openxmlformats.org/officeDocument/2006/relationships/hyperlink" Target="http://www.zipcodestogo.com/Grand%20Island/NY/14072/" TargetMode="External"/><Relationship Id="rId4408" Type="http://schemas.openxmlformats.org/officeDocument/2006/relationships/hyperlink" Target="http://www.zipcodestogo.com/Orange/NY/" TargetMode="External"/><Relationship Id="rId4407" Type="http://schemas.openxmlformats.org/officeDocument/2006/relationships/hyperlink" Target="http://www.zipcodestogo.com/Port%20Jervis/NY/12771/" TargetMode="External"/><Relationship Id="rId5738" Type="http://schemas.openxmlformats.org/officeDocument/2006/relationships/hyperlink" Target="http://www.zipcodestogo.com/Erie/NY/" TargetMode="External"/><Relationship Id="rId4409" Type="http://schemas.openxmlformats.org/officeDocument/2006/relationships/hyperlink" Target="http://www.zipcodestogo.com/Rock%20Hill/NY/12775/" TargetMode="External"/><Relationship Id="rId5739" Type="http://schemas.openxmlformats.org/officeDocument/2006/relationships/hyperlink" Target="http://www.zipcodestogo.com/Holland/NY/14080/" TargetMode="External"/><Relationship Id="rId4400" Type="http://schemas.openxmlformats.org/officeDocument/2006/relationships/hyperlink" Target="http://www.zipcodestogo.com/Sullivan/NY/" TargetMode="External"/><Relationship Id="rId5732" Type="http://schemas.openxmlformats.org/officeDocument/2006/relationships/hyperlink" Target="http://www.zipcodestogo.com/Erie/NY/" TargetMode="External"/><Relationship Id="rId5733" Type="http://schemas.openxmlformats.org/officeDocument/2006/relationships/hyperlink" Target="http://www.zipcodestogo.com/Gowanda/NY/14070/" TargetMode="External"/><Relationship Id="rId4402" Type="http://schemas.openxmlformats.org/officeDocument/2006/relationships/hyperlink" Target="http://www.zipcodestogo.com/Sullivan/NY/" TargetMode="External"/><Relationship Id="rId5730" Type="http://schemas.openxmlformats.org/officeDocument/2006/relationships/hyperlink" Target="http://www.zipcodestogo.com/Erie/NY/" TargetMode="External"/><Relationship Id="rId4401" Type="http://schemas.openxmlformats.org/officeDocument/2006/relationships/hyperlink" Target="http://www.zipcodestogo.com/Parksville/NY/12768/" TargetMode="External"/><Relationship Id="rId5731" Type="http://schemas.openxmlformats.org/officeDocument/2006/relationships/hyperlink" Target="http://www.zipcodestogo.com/Glenwood/NY/14069/" TargetMode="External"/><Relationship Id="rId5725" Type="http://schemas.openxmlformats.org/officeDocument/2006/relationships/hyperlink" Target="http://www.zipcodestogo.com/Gainesville/NY/14066/" TargetMode="External"/><Relationship Id="rId5726" Type="http://schemas.openxmlformats.org/officeDocument/2006/relationships/hyperlink" Target="http://www.zipcodestogo.com/Wyoming/NY/" TargetMode="External"/><Relationship Id="rId5723" Type="http://schemas.openxmlformats.org/officeDocument/2006/relationships/hyperlink" Target="http://www.zipcodestogo.com/Freedom/NY/14065/" TargetMode="External"/><Relationship Id="rId5724" Type="http://schemas.openxmlformats.org/officeDocument/2006/relationships/hyperlink" Target="http://www.zipcodestogo.com/Cattaraugus/NY/" TargetMode="External"/><Relationship Id="rId5729" Type="http://schemas.openxmlformats.org/officeDocument/2006/relationships/hyperlink" Target="http://www.zipcodestogo.com/Getzville/NY/14068/" TargetMode="External"/><Relationship Id="rId5727" Type="http://schemas.openxmlformats.org/officeDocument/2006/relationships/hyperlink" Target="http://www.zipcodestogo.com/Gasport/NY/14067/" TargetMode="External"/><Relationship Id="rId5728" Type="http://schemas.openxmlformats.org/officeDocument/2006/relationships/hyperlink" Target="http://www.zipcodestogo.com/Niagara/NY/" TargetMode="External"/><Relationship Id="rId5721" Type="http://schemas.openxmlformats.org/officeDocument/2006/relationships/hyperlink" Target="http://www.zipcodestogo.com/Fredonia/NY/14063/" TargetMode="External"/><Relationship Id="rId5722" Type="http://schemas.openxmlformats.org/officeDocument/2006/relationships/hyperlink" Target="http://www.zipcodestogo.com/Chautauqua/NY/" TargetMode="External"/><Relationship Id="rId5720" Type="http://schemas.openxmlformats.org/officeDocument/2006/relationships/hyperlink" Target="http://www.zipcodestogo.com/Chautauqua/NY/" TargetMode="External"/><Relationship Id="rId4426" Type="http://schemas.openxmlformats.org/officeDocument/2006/relationships/hyperlink" Target="http://www.zipcodestogo.com/Sullivan/NY/" TargetMode="External"/><Relationship Id="rId5758" Type="http://schemas.openxmlformats.org/officeDocument/2006/relationships/hyperlink" Target="http://www.zipcodestogo.com/Niagara/NY/" TargetMode="External"/><Relationship Id="rId4425" Type="http://schemas.openxmlformats.org/officeDocument/2006/relationships/hyperlink" Target="http://www.zipcodestogo.com/Thompsonville/NY/12784/" TargetMode="External"/><Relationship Id="rId5759" Type="http://schemas.openxmlformats.org/officeDocument/2006/relationships/hyperlink" Target="http://www.zipcodestogo.com/Lyndonville/NY/14098/" TargetMode="External"/><Relationship Id="rId4428" Type="http://schemas.openxmlformats.org/officeDocument/2006/relationships/hyperlink" Target="http://www.zipcodestogo.com/Sullivan/NY/" TargetMode="External"/><Relationship Id="rId5756" Type="http://schemas.openxmlformats.org/officeDocument/2006/relationships/hyperlink" Target="http://www.zipcodestogo.com/Niagara/NY/" TargetMode="External"/><Relationship Id="rId4427" Type="http://schemas.openxmlformats.org/officeDocument/2006/relationships/hyperlink" Target="http://www.zipcodestogo.com/Westbrookville/NY/12785/" TargetMode="External"/><Relationship Id="rId5757" Type="http://schemas.openxmlformats.org/officeDocument/2006/relationships/hyperlink" Target="http://www.zipcodestogo.com/Lockport/NY/14095/" TargetMode="External"/><Relationship Id="rId4429" Type="http://schemas.openxmlformats.org/officeDocument/2006/relationships/hyperlink" Target="http://www.zipcodestogo.com/White%20Lake/NY/12786/" TargetMode="External"/><Relationship Id="rId5750" Type="http://schemas.openxmlformats.org/officeDocument/2006/relationships/hyperlink" Target="http://www.zipcodestogo.com/Erie/NY/" TargetMode="External"/><Relationship Id="rId5751" Type="http://schemas.openxmlformats.org/officeDocument/2006/relationships/hyperlink" Target="http://www.zipcodestogo.com/Lawtons/NY/14091/" TargetMode="External"/><Relationship Id="rId4420" Type="http://schemas.openxmlformats.org/officeDocument/2006/relationships/hyperlink" Target="http://www.zipcodestogo.com/Orange/NY/" TargetMode="External"/><Relationship Id="rId4422" Type="http://schemas.openxmlformats.org/officeDocument/2006/relationships/hyperlink" Target="http://www.zipcodestogo.com/Sullivan/NY/" TargetMode="External"/><Relationship Id="rId5754" Type="http://schemas.openxmlformats.org/officeDocument/2006/relationships/hyperlink" Target="http://www.zipcodestogo.com/Niagara/NY/" TargetMode="External"/><Relationship Id="rId4421" Type="http://schemas.openxmlformats.org/officeDocument/2006/relationships/hyperlink" Target="http://www.zipcodestogo.com/Summitville/NY/12781/" TargetMode="External"/><Relationship Id="rId5755" Type="http://schemas.openxmlformats.org/officeDocument/2006/relationships/hyperlink" Target="http://www.zipcodestogo.com/Lockport/NY/14094/" TargetMode="External"/><Relationship Id="rId4424" Type="http://schemas.openxmlformats.org/officeDocument/2006/relationships/hyperlink" Target="http://www.zipcodestogo.com/Sullivan/NY/" TargetMode="External"/><Relationship Id="rId5752" Type="http://schemas.openxmlformats.org/officeDocument/2006/relationships/hyperlink" Target="http://www.zipcodestogo.com/Erie/NY/" TargetMode="External"/><Relationship Id="rId4423" Type="http://schemas.openxmlformats.org/officeDocument/2006/relationships/hyperlink" Target="http://www.zipcodestogo.com/Swan%20Lake/NY/12783/" TargetMode="External"/><Relationship Id="rId5753" Type="http://schemas.openxmlformats.org/officeDocument/2006/relationships/hyperlink" Target="http://www.zipcodestogo.com/Lewiston/NY/14092/" TargetMode="External"/><Relationship Id="rId4415" Type="http://schemas.openxmlformats.org/officeDocument/2006/relationships/hyperlink" Target="http://www.zipcodestogo.com/Smallwood/NY/12778/" TargetMode="External"/><Relationship Id="rId5747" Type="http://schemas.openxmlformats.org/officeDocument/2006/relationships/hyperlink" Target="http://www.zipcodestogo.com/Lake%20View/NY/14085/" TargetMode="External"/><Relationship Id="rId4414" Type="http://schemas.openxmlformats.org/officeDocument/2006/relationships/hyperlink" Target="http://www.zipcodestogo.com/Sullivan/NY/" TargetMode="External"/><Relationship Id="rId5748" Type="http://schemas.openxmlformats.org/officeDocument/2006/relationships/hyperlink" Target="http://www.zipcodestogo.com/Erie/NY/" TargetMode="External"/><Relationship Id="rId4417" Type="http://schemas.openxmlformats.org/officeDocument/2006/relationships/hyperlink" Target="http://www.zipcodestogo.com/South%20Fallsburg/NY/12779/" TargetMode="External"/><Relationship Id="rId5745" Type="http://schemas.openxmlformats.org/officeDocument/2006/relationships/hyperlink" Target="http://www.zipcodestogo.com/Java%20Village/NY/14083/" TargetMode="External"/><Relationship Id="rId4416" Type="http://schemas.openxmlformats.org/officeDocument/2006/relationships/hyperlink" Target="http://www.zipcodestogo.com/Sullivan/NY/" TargetMode="External"/><Relationship Id="rId5746" Type="http://schemas.openxmlformats.org/officeDocument/2006/relationships/hyperlink" Target="http://www.zipcodestogo.com/Wyoming/NY/" TargetMode="External"/><Relationship Id="rId4419" Type="http://schemas.openxmlformats.org/officeDocument/2006/relationships/hyperlink" Target="http://www.zipcodestogo.com/Sparrow%20Bush/NY/12780/" TargetMode="External"/><Relationship Id="rId4418" Type="http://schemas.openxmlformats.org/officeDocument/2006/relationships/hyperlink" Target="http://www.zipcodestogo.com/Sullivan/NY/" TargetMode="External"/><Relationship Id="rId5749" Type="http://schemas.openxmlformats.org/officeDocument/2006/relationships/hyperlink" Target="http://www.zipcodestogo.com/Lancaster/NY/14086/" TargetMode="External"/><Relationship Id="rId5740" Type="http://schemas.openxmlformats.org/officeDocument/2006/relationships/hyperlink" Target="http://www.zipcodestogo.com/Erie/NY/" TargetMode="External"/><Relationship Id="rId4411" Type="http://schemas.openxmlformats.org/officeDocument/2006/relationships/hyperlink" Target="http://www.zipcodestogo.com/Roscoe/NY/12776/" TargetMode="External"/><Relationship Id="rId5743" Type="http://schemas.openxmlformats.org/officeDocument/2006/relationships/hyperlink" Target="http://www.zipcodestogo.com/Java%20Center/NY/14082/" TargetMode="External"/><Relationship Id="rId4410" Type="http://schemas.openxmlformats.org/officeDocument/2006/relationships/hyperlink" Target="http://www.zipcodestogo.com/Sullivan/NY/" TargetMode="External"/><Relationship Id="rId5744" Type="http://schemas.openxmlformats.org/officeDocument/2006/relationships/hyperlink" Target="http://www.zipcodestogo.com/Wyoming/NY/" TargetMode="External"/><Relationship Id="rId4413" Type="http://schemas.openxmlformats.org/officeDocument/2006/relationships/hyperlink" Target="http://www.zipcodestogo.com/Forestburgh/NY/12777/" TargetMode="External"/><Relationship Id="rId5741" Type="http://schemas.openxmlformats.org/officeDocument/2006/relationships/hyperlink" Target="http://www.zipcodestogo.com/Irving/NY/14081/" TargetMode="External"/><Relationship Id="rId4412" Type="http://schemas.openxmlformats.org/officeDocument/2006/relationships/hyperlink" Target="http://www.zipcodestogo.com/Sullivan/NY/" TargetMode="External"/><Relationship Id="rId5742" Type="http://schemas.openxmlformats.org/officeDocument/2006/relationships/hyperlink" Target="http://www.zipcodestogo.com/Chautauqua/NY/" TargetMode="External"/><Relationship Id="rId3191" Type="http://schemas.openxmlformats.org/officeDocument/2006/relationships/hyperlink" Target="http://www.zipcodestogo.com/Mineola/NY/11501/" TargetMode="External"/><Relationship Id="rId3190" Type="http://schemas.openxmlformats.org/officeDocument/2006/relationships/hyperlink" Target="http://www.zipcodestogo.com/Queens/NY/" TargetMode="External"/><Relationship Id="rId3193" Type="http://schemas.openxmlformats.org/officeDocument/2006/relationships/hyperlink" Target="http://www.zipcodestogo.com/Albertson/NY/11507/" TargetMode="External"/><Relationship Id="rId3192" Type="http://schemas.openxmlformats.org/officeDocument/2006/relationships/hyperlink" Target="http://www.zipcodestogo.com/Nassau/NY/" TargetMode="External"/><Relationship Id="rId3195" Type="http://schemas.openxmlformats.org/officeDocument/2006/relationships/hyperlink" Target="http://www.zipcodestogo.com/Atlantic%20Beach/NY/11509/" TargetMode="External"/><Relationship Id="rId3194" Type="http://schemas.openxmlformats.org/officeDocument/2006/relationships/hyperlink" Target="http://www.zipcodestogo.com/Nassau/NY/" TargetMode="External"/><Relationship Id="rId3197" Type="http://schemas.openxmlformats.org/officeDocument/2006/relationships/hyperlink" Target="http://www.zipcodestogo.com/Baldwin/NY/11510/" TargetMode="External"/><Relationship Id="rId3196" Type="http://schemas.openxmlformats.org/officeDocument/2006/relationships/hyperlink" Target="http://www.zipcodestogo.com/Nassau/NY/" TargetMode="External"/><Relationship Id="rId3199" Type="http://schemas.openxmlformats.org/officeDocument/2006/relationships/hyperlink" Target="http://www.zipcodestogo.com/Carle%20Place/NY/11514/" TargetMode="External"/><Relationship Id="rId3198" Type="http://schemas.openxmlformats.org/officeDocument/2006/relationships/hyperlink" Target="http://www.zipcodestogo.com/Nassau/NY/" TargetMode="External"/><Relationship Id="rId3180" Type="http://schemas.openxmlformats.org/officeDocument/2006/relationships/hyperlink" Target="http://www.zipcodestogo.com/Queens/NY/" TargetMode="External"/><Relationship Id="rId3182" Type="http://schemas.openxmlformats.org/officeDocument/2006/relationships/hyperlink" Target="http://www.zipcodestogo.com/Queens/NY/" TargetMode="External"/><Relationship Id="rId3181" Type="http://schemas.openxmlformats.org/officeDocument/2006/relationships/hyperlink" Target="http://www.zipcodestogo.com/Jamaica/NY/11435/" TargetMode="External"/><Relationship Id="rId3184" Type="http://schemas.openxmlformats.org/officeDocument/2006/relationships/hyperlink" Target="http://www.zipcodestogo.com/Queens/NY/" TargetMode="External"/><Relationship Id="rId3183" Type="http://schemas.openxmlformats.org/officeDocument/2006/relationships/hyperlink" Target="http://www.zipcodestogo.com/Jamaica/NY/11436/" TargetMode="External"/><Relationship Id="rId3186" Type="http://schemas.openxmlformats.org/officeDocument/2006/relationships/hyperlink" Target="http://www.zipcodestogo.com/Queens/NY/" TargetMode="External"/><Relationship Id="rId3185" Type="http://schemas.openxmlformats.org/officeDocument/2006/relationships/hyperlink" Target="http://www.zipcodestogo.com/Jamaica/NY/11439/" TargetMode="External"/><Relationship Id="rId3188" Type="http://schemas.openxmlformats.org/officeDocument/2006/relationships/hyperlink" Target="http://www.zipcodestogo.com/Queens/NY/" TargetMode="External"/><Relationship Id="rId3187" Type="http://schemas.openxmlformats.org/officeDocument/2006/relationships/hyperlink" Target="http://www.zipcodestogo.com/Jamaica/NY/11451/" TargetMode="External"/><Relationship Id="rId3189" Type="http://schemas.openxmlformats.org/officeDocument/2006/relationships/hyperlink" Target="http://www.zipcodestogo.com/Jamaica/NY/11499/" TargetMode="External"/><Relationship Id="rId4480" Type="http://schemas.openxmlformats.org/officeDocument/2006/relationships/hyperlink" Target="http://www.zipcodestogo.com/Washington/NY/" TargetMode="External"/><Relationship Id="rId3151" Type="http://schemas.openxmlformats.org/officeDocument/2006/relationships/hyperlink" Target="http://www.zipcodestogo.com/South%20Ozone%20Park/NY/11420/" TargetMode="External"/><Relationship Id="rId4482" Type="http://schemas.openxmlformats.org/officeDocument/2006/relationships/hyperlink" Target="http://www.zipcodestogo.com/Washington/NY/" TargetMode="External"/><Relationship Id="rId3150" Type="http://schemas.openxmlformats.org/officeDocument/2006/relationships/hyperlink" Target="http://www.zipcodestogo.com/Queens/NY/" TargetMode="External"/><Relationship Id="rId4481" Type="http://schemas.openxmlformats.org/officeDocument/2006/relationships/hyperlink" Target="http://www.zipcodestogo.com/Fort%20Edward/NY/12828/" TargetMode="External"/><Relationship Id="rId3153" Type="http://schemas.openxmlformats.org/officeDocument/2006/relationships/hyperlink" Target="http://www.zipcodestogo.com/Woodhaven/NY/11421/" TargetMode="External"/><Relationship Id="rId4484" Type="http://schemas.openxmlformats.org/officeDocument/2006/relationships/hyperlink" Target="http://www.zipcodestogo.com/Saratoga/NY/" TargetMode="External"/><Relationship Id="rId3152" Type="http://schemas.openxmlformats.org/officeDocument/2006/relationships/hyperlink" Target="http://www.zipcodestogo.com/Queens/NY/" TargetMode="External"/><Relationship Id="rId4483" Type="http://schemas.openxmlformats.org/officeDocument/2006/relationships/hyperlink" Target="http://www.zipcodestogo.com/Gansevoort/NY/12831/" TargetMode="External"/><Relationship Id="rId3155" Type="http://schemas.openxmlformats.org/officeDocument/2006/relationships/hyperlink" Target="http://www.zipcodestogo.com/Rosedale/NY/11422/" TargetMode="External"/><Relationship Id="rId4486" Type="http://schemas.openxmlformats.org/officeDocument/2006/relationships/hyperlink" Target="http://www.zipcodestogo.com/Washington/NY/" TargetMode="External"/><Relationship Id="rId3154" Type="http://schemas.openxmlformats.org/officeDocument/2006/relationships/hyperlink" Target="http://www.zipcodestogo.com/Queens/NY/" TargetMode="External"/><Relationship Id="rId4485" Type="http://schemas.openxmlformats.org/officeDocument/2006/relationships/hyperlink" Target="http://www.zipcodestogo.com/Granville/NY/12832/" TargetMode="External"/><Relationship Id="rId3157" Type="http://schemas.openxmlformats.org/officeDocument/2006/relationships/hyperlink" Target="http://www.zipcodestogo.com/Hollis/NY/11423/" TargetMode="External"/><Relationship Id="rId4488" Type="http://schemas.openxmlformats.org/officeDocument/2006/relationships/hyperlink" Target="http://www.zipcodestogo.com/Saratoga/NY/" TargetMode="External"/><Relationship Id="rId3156" Type="http://schemas.openxmlformats.org/officeDocument/2006/relationships/hyperlink" Target="http://www.zipcodestogo.com/Queens/NY/" TargetMode="External"/><Relationship Id="rId4487" Type="http://schemas.openxmlformats.org/officeDocument/2006/relationships/hyperlink" Target="http://www.zipcodestogo.com/Greenfield%20Center/NY/12833/" TargetMode="External"/><Relationship Id="rId3159" Type="http://schemas.openxmlformats.org/officeDocument/2006/relationships/hyperlink" Target="http://www.zipcodestogo.com/Jamaica/NY/11424/" TargetMode="External"/><Relationship Id="rId3158" Type="http://schemas.openxmlformats.org/officeDocument/2006/relationships/hyperlink" Target="http://www.zipcodestogo.com/Queens/NY/" TargetMode="External"/><Relationship Id="rId4489" Type="http://schemas.openxmlformats.org/officeDocument/2006/relationships/hyperlink" Target="http://www.zipcodestogo.com/Greenwich/NY/12834/" TargetMode="External"/><Relationship Id="rId3149" Type="http://schemas.openxmlformats.org/officeDocument/2006/relationships/hyperlink" Target="http://www.zipcodestogo.com/South%20Richmond%20Hill/NY/11419/" TargetMode="External"/><Relationship Id="rId3140" Type="http://schemas.openxmlformats.org/officeDocument/2006/relationships/hyperlink" Target="http://www.zipcodestogo.com/Queens/NY/" TargetMode="External"/><Relationship Id="rId4471" Type="http://schemas.openxmlformats.org/officeDocument/2006/relationships/hyperlink" Target="http://www.zipcodestogo.com/Comstock/NY/12821/" TargetMode="External"/><Relationship Id="rId4470" Type="http://schemas.openxmlformats.org/officeDocument/2006/relationships/hyperlink" Target="http://www.zipcodestogo.com/Warren/NY/" TargetMode="External"/><Relationship Id="rId3142" Type="http://schemas.openxmlformats.org/officeDocument/2006/relationships/hyperlink" Target="http://www.zipcodestogo.com/Queens/NY/" TargetMode="External"/><Relationship Id="rId4473" Type="http://schemas.openxmlformats.org/officeDocument/2006/relationships/hyperlink" Target="http://www.zipcodestogo.com/Corinth/NY/12822/" TargetMode="External"/><Relationship Id="rId3141" Type="http://schemas.openxmlformats.org/officeDocument/2006/relationships/hyperlink" Target="http://www.zipcodestogo.com/Kew%20Gardens/NY/11415/" TargetMode="External"/><Relationship Id="rId4472" Type="http://schemas.openxmlformats.org/officeDocument/2006/relationships/hyperlink" Target="http://www.zipcodestogo.com/Washington/NY/" TargetMode="External"/><Relationship Id="rId3144" Type="http://schemas.openxmlformats.org/officeDocument/2006/relationships/hyperlink" Target="http://www.zipcodestogo.com/Queens/NY/" TargetMode="External"/><Relationship Id="rId4475" Type="http://schemas.openxmlformats.org/officeDocument/2006/relationships/hyperlink" Target="http://www.zipcodestogo.com/Cossayuna/NY/12823/" TargetMode="External"/><Relationship Id="rId3143" Type="http://schemas.openxmlformats.org/officeDocument/2006/relationships/hyperlink" Target="http://www.zipcodestogo.com/Ozone%20Park/NY/11416/" TargetMode="External"/><Relationship Id="rId4474" Type="http://schemas.openxmlformats.org/officeDocument/2006/relationships/hyperlink" Target="http://www.zipcodestogo.com/Saratoga/NY/" TargetMode="External"/><Relationship Id="rId3146" Type="http://schemas.openxmlformats.org/officeDocument/2006/relationships/hyperlink" Target="http://www.zipcodestogo.com/Queens/NY/" TargetMode="External"/><Relationship Id="rId4477" Type="http://schemas.openxmlformats.org/officeDocument/2006/relationships/hyperlink" Target="http://www.zipcodestogo.com/Diamond%20Point/NY/12824/" TargetMode="External"/><Relationship Id="rId3145" Type="http://schemas.openxmlformats.org/officeDocument/2006/relationships/hyperlink" Target="http://www.zipcodestogo.com/Ozone%20Park/NY/11417/" TargetMode="External"/><Relationship Id="rId4476" Type="http://schemas.openxmlformats.org/officeDocument/2006/relationships/hyperlink" Target="http://www.zipcodestogo.com/Washington/NY/" TargetMode="External"/><Relationship Id="rId3148" Type="http://schemas.openxmlformats.org/officeDocument/2006/relationships/hyperlink" Target="http://www.zipcodestogo.com/Queens/NY/" TargetMode="External"/><Relationship Id="rId4479" Type="http://schemas.openxmlformats.org/officeDocument/2006/relationships/hyperlink" Target="http://www.zipcodestogo.com/Fort%20Ann/NY/12827/" TargetMode="External"/><Relationship Id="rId3147" Type="http://schemas.openxmlformats.org/officeDocument/2006/relationships/hyperlink" Target="http://www.zipcodestogo.com/Richmond%20Hill/NY/11418/" TargetMode="External"/><Relationship Id="rId4478" Type="http://schemas.openxmlformats.org/officeDocument/2006/relationships/hyperlink" Target="http://www.zipcodestogo.com/Warren/NY/" TargetMode="External"/><Relationship Id="rId3171" Type="http://schemas.openxmlformats.org/officeDocument/2006/relationships/hyperlink" Target="http://www.zipcodestogo.com/Jamaica/NY/11430/" TargetMode="External"/><Relationship Id="rId3170" Type="http://schemas.openxmlformats.org/officeDocument/2006/relationships/hyperlink" Target="http://www.zipcodestogo.com/Queens/NY/" TargetMode="External"/><Relationship Id="rId3173" Type="http://schemas.openxmlformats.org/officeDocument/2006/relationships/hyperlink" Target="http://www.zipcodestogo.com/Jamaica/NY/11431/" TargetMode="External"/><Relationship Id="rId3172" Type="http://schemas.openxmlformats.org/officeDocument/2006/relationships/hyperlink" Target="http://www.zipcodestogo.com/Queens/NY/" TargetMode="External"/><Relationship Id="rId3175" Type="http://schemas.openxmlformats.org/officeDocument/2006/relationships/hyperlink" Target="http://www.zipcodestogo.com/Jamaica/NY/11432/" TargetMode="External"/><Relationship Id="rId3174" Type="http://schemas.openxmlformats.org/officeDocument/2006/relationships/hyperlink" Target="http://www.zipcodestogo.com/Queens/NY/" TargetMode="External"/><Relationship Id="rId3177" Type="http://schemas.openxmlformats.org/officeDocument/2006/relationships/hyperlink" Target="http://www.zipcodestogo.com/Jamaica/NY/11433/" TargetMode="External"/><Relationship Id="rId3176" Type="http://schemas.openxmlformats.org/officeDocument/2006/relationships/hyperlink" Target="http://www.zipcodestogo.com/Queens/NY/" TargetMode="External"/><Relationship Id="rId3179" Type="http://schemas.openxmlformats.org/officeDocument/2006/relationships/hyperlink" Target="http://www.zipcodestogo.com/Jamaica/NY/11434/" TargetMode="External"/><Relationship Id="rId3178" Type="http://schemas.openxmlformats.org/officeDocument/2006/relationships/hyperlink" Target="http://www.zipcodestogo.com/Queens/NY/" TargetMode="External"/><Relationship Id="rId3160" Type="http://schemas.openxmlformats.org/officeDocument/2006/relationships/hyperlink" Target="http://www.zipcodestogo.com/Queens/NY/" TargetMode="External"/><Relationship Id="rId4491" Type="http://schemas.openxmlformats.org/officeDocument/2006/relationships/hyperlink" Target="http://www.zipcodestogo.com/Hadley/NY/12835/" TargetMode="External"/><Relationship Id="rId4490" Type="http://schemas.openxmlformats.org/officeDocument/2006/relationships/hyperlink" Target="http://www.zipcodestogo.com/Washington/NY/" TargetMode="External"/><Relationship Id="rId3162" Type="http://schemas.openxmlformats.org/officeDocument/2006/relationships/hyperlink" Target="http://www.zipcodestogo.com/Queens/NY/" TargetMode="External"/><Relationship Id="rId4493" Type="http://schemas.openxmlformats.org/officeDocument/2006/relationships/hyperlink" Target="http://www.zipcodestogo.com/Hague/NY/12836/" TargetMode="External"/><Relationship Id="rId3161" Type="http://schemas.openxmlformats.org/officeDocument/2006/relationships/hyperlink" Target="http://www.zipcodestogo.com/Jamaica/NY/11425/" TargetMode="External"/><Relationship Id="rId4492" Type="http://schemas.openxmlformats.org/officeDocument/2006/relationships/hyperlink" Target="http://www.zipcodestogo.com/Saratoga/NY/" TargetMode="External"/><Relationship Id="rId3164" Type="http://schemas.openxmlformats.org/officeDocument/2006/relationships/hyperlink" Target="http://www.zipcodestogo.com/Queens/NY/" TargetMode="External"/><Relationship Id="rId4495" Type="http://schemas.openxmlformats.org/officeDocument/2006/relationships/hyperlink" Target="http://www.zipcodestogo.com/Hampton/NY/12837/" TargetMode="External"/><Relationship Id="rId3163" Type="http://schemas.openxmlformats.org/officeDocument/2006/relationships/hyperlink" Target="http://www.zipcodestogo.com/Bellerose/NY/11426/" TargetMode="External"/><Relationship Id="rId4494" Type="http://schemas.openxmlformats.org/officeDocument/2006/relationships/hyperlink" Target="http://www.zipcodestogo.com/Warren/NY/" TargetMode="External"/><Relationship Id="rId3166" Type="http://schemas.openxmlformats.org/officeDocument/2006/relationships/hyperlink" Target="http://www.zipcodestogo.com/Queens/NY/" TargetMode="External"/><Relationship Id="rId4497" Type="http://schemas.openxmlformats.org/officeDocument/2006/relationships/hyperlink" Target="http://www.zipcodestogo.com/Hartford/NY/12838/" TargetMode="External"/><Relationship Id="rId3165" Type="http://schemas.openxmlformats.org/officeDocument/2006/relationships/hyperlink" Target="http://www.zipcodestogo.com/Queens%20Village/NY/11427/" TargetMode="External"/><Relationship Id="rId4496" Type="http://schemas.openxmlformats.org/officeDocument/2006/relationships/hyperlink" Target="http://www.zipcodestogo.com/Washington/NY/" TargetMode="External"/><Relationship Id="rId3168" Type="http://schemas.openxmlformats.org/officeDocument/2006/relationships/hyperlink" Target="http://www.zipcodestogo.com/Queens/NY/" TargetMode="External"/><Relationship Id="rId4499" Type="http://schemas.openxmlformats.org/officeDocument/2006/relationships/hyperlink" Target="http://www.zipcodestogo.com/Hudson%20Falls/NY/12839/" TargetMode="External"/><Relationship Id="rId3167" Type="http://schemas.openxmlformats.org/officeDocument/2006/relationships/hyperlink" Target="http://www.zipcodestogo.com/Queens%20Village/NY/11428/" TargetMode="External"/><Relationship Id="rId4498" Type="http://schemas.openxmlformats.org/officeDocument/2006/relationships/hyperlink" Target="http://www.zipcodestogo.com/Washington/NY/" TargetMode="External"/><Relationship Id="rId3169" Type="http://schemas.openxmlformats.org/officeDocument/2006/relationships/hyperlink" Target="http://www.zipcodestogo.com/Queens%20Village/NY/11429/" TargetMode="External"/><Relationship Id="rId9330" Type="http://schemas.openxmlformats.org/officeDocument/2006/relationships/hyperlink" Target="http://www.zipcodestogo.com/Pasco/FL/" TargetMode="External"/><Relationship Id="rId9331" Type="http://schemas.openxmlformats.org/officeDocument/2006/relationships/hyperlink" Target="http://www.zipcodestogo.com/Port%20Richey/FL/34673/" TargetMode="External"/><Relationship Id="rId9332" Type="http://schemas.openxmlformats.org/officeDocument/2006/relationships/hyperlink" Target="http://www.zipcodestogo.com/Pasco/FL/" TargetMode="External"/><Relationship Id="rId9333" Type="http://schemas.openxmlformats.org/officeDocument/2006/relationships/hyperlink" Target="http://www.zipcodestogo.com/Hudson/FL/34674/" TargetMode="External"/><Relationship Id="rId8002" Type="http://schemas.openxmlformats.org/officeDocument/2006/relationships/hyperlink" Target="http://www.zipcodestogo.com/Miami-dade/FL/" TargetMode="External"/><Relationship Id="rId8001" Type="http://schemas.openxmlformats.org/officeDocument/2006/relationships/hyperlink" Target="http://www.zipcodestogo.com/Miami/FL/33155/" TargetMode="External"/><Relationship Id="rId8000" Type="http://schemas.openxmlformats.org/officeDocument/2006/relationships/hyperlink" Target="http://www.zipcodestogo.com/Miami-dade/FL/" TargetMode="External"/><Relationship Id="rId8006" Type="http://schemas.openxmlformats.org/officeDocument/2006/relationships/hyperlink" Target="http://www.zipcodestogo.com/Miami-dade/FL/" TargetMode="External"/><Relationship Id="rId9338" Type="http://schemas.openxmlformats.org/officeDocument/2006/relationships/hyperlink" Target="http://www.zipcodestogo.com/Pasco/FL/" TargetMode="External"/><Relationship Id="rId8005" Type="http://schemas.openxmlformats.org/officeDocument/2006/relationships/hyperlink" Target="http://www.zipcodestogo.com/Miami/FL/33157/" TargetMode="External"/><Relationship Id="rId9339" Type="http://schemas.openxmlformats.org/officeDocument/2006/relationships/hyperlink" Target="http://www.zipcodestogo.com/Elfers/FL/34680/" TargetMode="External"/><Relationship Id="rId8004" Type="http://schemas.openxmlformats.org/officeDocument/2006/relationships/hyperlink" Target="http://www.zipcodestogo.com/Miami-dade/FL/" TargetMode="External"/><Relationship Id="rId8003" Type="http://schemas.openxmlformats.org/officeDocument/2006/relationships/hyperlink" Target="http://www.zipcodestogo.com/Miami/FL/33156/" TargetMode="External"/><Relationship Id="rId9334" Type="http://schemas.openxmlformats.org/officeDocument/2006/relationships/hyperlink" Target="http://www.zipcodestogo.com/Pasco/FL/" TargetMode="External"/><Relationship Id="rId8009" Type="http://schemas.openxmlformats.org/officeDocument/2006/relationships/hyperlink" Target="http://www.zipcodestogo.com/Miami/FL/33159/" TargetMode="External"/><Relationship Id="rId9335" Type="http://schemas.openxmlformats.org/officeDocument/2006/relationships/hyperlink" Target="http://www.zipcodestogo.com/Oldsmar/FL/34677/" TargetMode="External"/><Relationship Id="rId8008" Type="http://schemas.openxmlformats.org/officeDocument/2006/relationships/hyperlink" Target="http://www.zipcodestogo.com/Miami-dade/FL/" TargetMode="External"/><Relationship Id="rId9336" Type="http://schemas.openxmlformats.org/officeDocument/2006/relationships/hyperlink" Target="http://www.zipcodestogo.com/Pinellas/FL/" TargetMode="External"/><Relationship Id="rId8007" Type="http://schemas.openxmlformats.org/officeDocument/2006/relationships/hyperlink" Target="http://www.zipcodestogo.com/Miami/FL/33158/" TargetMode="External"/><Relationship Id="rId9337" Type="http://schemas.openxmlformats.org/officeDocument/2006/relationships/hyperlink" Target="http://www.zipcodestogo.com/Aripeka/FL/34679/" TargetMode="External"/><Relationship Id="rId9320" Type="http://schemas.openxmlformats.org/officeDocument/2006/relationships/hyperlink" Target="http://www.zipcodestogo.com/Pasco/FL/" TargetMode="External"/><Relationship Id="rId9321" Type="http://schemas.openxmlformats.org/officeDocument/2006/relationships/hyperlink" Target="http://www.zipcodestogo.com/Ozona/FL/34660/" TargetMode="External"/><Relationship Id="rId9322" Type="http://schemas.openxmlformats.org/officeDocument/2006/relationships/hyperlink" Target="http://www.zipcodestogo.com/Pinellas/FL/" TargetMode="External"/><Relationship Id="rId9327" Type="http://schemas.openxmlformats.org/officeDocument/2006/relationships/hyperlink" Target="http://www.zipcodestogo.com/Port%20Richey/FL/34668/" TargetMode="External"/><Relationship Id="rId9328" Type="http://schemas.openxmlformats.org/officeDocument/2006/relationships/hyperlink" Target="http://www.zipcodestogo.com/Pasco/FL/" TargetMode="External"/><Relationship Id="rId9329" Type="http://schemas.openxmlformats.org/officeDocument/2006/relationships/hyperlink" Target="http://www.zipcodestogo.com/Hudson/FL/34669/" TargetMode="External"/><Relationship Id="rId9323" Type="http://schemas.openxmlformats.org/officeDocument/2006/relationships/hyperlink" Target="http://www.zipcodestogo.com/Nobleton/FL/34661/" TargetMode="External"/><Relationship Id="rId9324" Type="http://schemas.openxmlformats.org/officeDocument/2006/relationships/hyperlink" Target="http://www.zipcodestogo.com/Hernando/FL/" TargetMode="External"/><Relationship Id="rId9325" Type="http://schemas.openxmlformats.org/officeDocument/2006/relationships/hyperlink" Target="http://www.zipcodestogo.com/Hudson/FL/34667/" TargetMode="External"/><Relationship Id="rId9326" Type="http://schemas.openxmlformats.org/officeDocument/2006/relationships/hyperlink" Target="http://www.zipcodestogo.com/Pasco/FL/" TargetMode="External"/><Relationship Id="rId8020" Type="http://schemas.openxmlformats.org/officeDocument/2006/relationships/hyperlink" Target="http://www.zipcodestogo.com/Miami-dade/FL/" TargetMode="External"/><Relationship Id="rId9352" Type="http://schemas.openxmlformats.org/officeDocument/2006/relationships/hyperlink" Target="http://www.zipcodestogo.com/Pinellas/FL/" TargetMode="External"/><Relationship Id="rId9353" Type="http://schemas.openxmlformats.org/officeDocument/2006/relationships/hyperlink" Target="http://www.zipcodestogo.com/Tarpon%20Springs/FL/34689/" TargetMode="External"/><Relationship Id="rId9354" Type="http://schemas.openxmlformats.org/officeDocument/2006/relationships/hyperlink" Target="http://www.zipcodestogo.com/Pinellas/FL/" TargetMode="External"/><Relationship Id="rId9355" Type="http://schemas.openxmlformats.org/officeDocument/2006/relationships/hyperlink" Target="http://www.zipcodestogo.com/Holiday/FL/34690/" TargetMode="External"/><Relationship Id="rId8024" Type="http://schemas.openxmlformats.org/officeDocument/2006/relationships/hyperlink" Target="http://www.zipcodestogo.com/Miami-dade/FL/" TargetMode="External"/><Relationship Id="rId8023" Type="http://schemas.openxmlformats.org/officeDocument/2006/relationships/hyperlink" Target="http://www.zipcodestogo.com/Miami/FL/33166/" TargetMode="External"/><Relationship Id="rId8022" Type="http://schemas.openxmlformats.org/officeDocument/2006/relationships/hyperlink" Target="http://www.zipcodestogo.com/Miami-dade/FL/" TargetMode="External"/><Relationship Id="rId9350" Type="http://schemas.openxmlformats.org/officeDocument/2006/relationships/hyperlink" Target="http://www.zipcodestogo.com/Pinellas/FL/" TargetMode="External"/><Relationship Id="rId8021" Type="http://schemas.openxmlformats.org/officeDocument/2006/relationships/hyperlink" Target="http://www.zipcodestogo.com/Miami/FL/33165/" TargetMode="External"/><Relationship Id="rId9351" Type="http://schemas.openxmlformats.org/officeDocument/2006/relationships/hyperlink" Target="http://www.zipcodestogo.com/Tarpon%20Springs/FL/34688/" TargetMode="External"/><Relationship Id="rId8028" Type="http://schemas.openxmlformats.org/officeDocument/2006/relationships/hyperlink" Target="http://www.zipcodestogo.com/Miami-dade/FL/" TargetMode="External"/><Relationship Id="rId8027" Type="http://schemas.openxmlformats.org/officeDocument/2006/relationships/hyperlink" Target="http://www.zipcodestogo.com/Miami/FL/33168/" TargetMode="External"/><Relationship Id="rId8026" Type="http://schemas.openxmlformats.org/officeDocument/2006/relationships/hyperlink" Target="http://www.zipcodestogo.com/Miami-dade/FL/" TargetMode="External"/><Relationship Id="rId8025" Type="http://schemas.openxmlformats.org/officeDocument/2006/relationships/hyperlink" Target="http://www.zipcodestogo.com/Miami/FL/33167/" TargetMode="External"/><Relationship Id="rId9356" Type="http://schemas.openxmlformats.org/officeDocument/2006/relationships/hyperlink" Target="http://www.zipcodestogo.com/Pasco/FL/" TargetMode="External"/><Relationship Id="rId9357" Type="http://schemas.openxmlformats.org/officeDocument/2006/relationships/hyperlink" Target="http://www.zipcodestogo.com/Holiday/FL/34691/" TargetMode="External"/><Relationship Id="rId9358" Type="http://schemas.openxmlformats.org/officeDocument/2006/relationships/hyperlink" Target="http://www.zipcodestogo.com/Pasco/FL/" TargetMode="External"/><Relationship Id="rId8029" Type="http://schemas.openxmlformats.org/officeDocument/2006/relationships/hyperlink" Target="http://www.zipcodestogo.com/Miami/FL/33169/" TargetMode="External"/><Relationship Id="rId9359" Type="http://schemas.openxmlformats.org/officeDocument/2006/relationships/hyperlink" Target="http://www.zipcodestogo.com/Holiday/FL/34692/" TargetMode="External"/><Relationship Id="rId9341" Type="http://schemas.openxmlformats.org/officeDocument/2006/relationships/hyperlink" Target="http://www.zipcodestogo.com/Crystal%20Beach/FL/34681/" TargetMode="External"/><Relationship Id="rId9342" Type="http://schemas.openxmlformats.org/officeDocument/2006/relationships/hyperlink" Target="http://www.zipcodestogo.com/Pinellas/FL/" TargetMode="External"/><Relationship Id="rId9343" Type="http://schemas.openxmlformats.org/officeDocument/2006/relationships/hyperlink" Target="http://www.zipcodestogo.com/Palm%20Harbor/FL/34682/" TargetMode="External"/><Relationship Id="rId9344" Type="http://schemas.openxmlformats.org/officeDocument/2006/relationships/hyperlink" Target="http://www.zipcodestogo.com/Pinellas/FL/" TargetMode="External"/><Relationship Id="rId8013" Type="http://schemas.openxmlformats.org/officeDocument/2006/relationships/hyperlink" Target="http://www.zipcodestogo.com/Miami/FL/33161/" TargetMode="External"/><Relationship Id="rId8012" Type="http://schemas.openxmlformats.org/officeDocument/2006/relationships/hyperlink" Target="http://www.zipcodestogo.com/Miami-dade/FL/" TargetMode="External"/><Relationship Id="rId8011" Type="http://schemas.openxmlformats.org/officeDocument/2006/relationships/hyperlink" Target="http://www.zipcodestogo.com/North%20Miami%20Beach/FL/33160/" TargetMode="External"/><Relationship Id="rId8010" Type="http://schemas.openxmlformats.org/officeDocument/2006/relationships/hyperlink" Target="http://www.zipcodestogo.com/Miami-dade/FL/" TargetMode="External"/><Relationship Id="rId9340" Type="http://schemas.openxmlformats.org/officeDocument/2006/relationships/hyperlink" Target="http://www.zipcodestogo.com/Pasco/FL/" TargetMode="External"/><Relationship Id="rId8017" Type="http://schemas.openxmlformats.org/officeDocument/2006/relationships/hyperlink" Target="http://www.zipcodestogo.com/Miami/FL/33163/" TargetMode="External"/><Relationship Id="rId9349" Type="http://schemas.openxmlformats.org/officeDocument/2006/relationships/hyperlink" Target="http://www.zipcodestogo.com/Palm%20Harbor/FL/34685/" TargetMode="External"/><Relationship Id="rId8016" Type="http://schemas.openxmlformats.org/officeDocument/2006/relationships/hyperlink" Target="http://www.zipcodestogo.com/Miami-dade/FL/" TargetMode="External"/><Relationship Id="rId8015" Type="http://schemas.openxmlformats.org/officeDocument/2006/relationships/hyperlink" Target="http://www.zipcodestogo.com/Miami/FL/33162/" TargetMode="External"/><Relationship Id="rId8014" Type="http://schemas.openxmlformats.org/officeDocument/2006/relationships/hyperlink" Target="http://www.zipcodestogo.com/Miami-dade/FL/" TargetMode="External"/><Relationship Id="rId9345" Type="http://schemas.openxmlformats.org/officeDocument/2006/relationships/hyperlink" Target="http://www.zipcodestogo.com/Palm%20Harbor/FL/34683/" TargetMode="External"/><Relationship Id="rId9346" Type="http://schemas.openxmlformats.org/officeDocument/2006/relationships/hyperlink" Target="http://www.zipcodestogo.com/Pinellas/FL/" TargetMode="External"/><Relationship Id="rId8019" Type="http://schemas.openxmlformats.org/officeDocument/2006/relationships/hyperlink" Target="http://www.zipcodestogo.com/Miami/FL/33164/" TargetMode="External"/><Relationship Id="rId9347" Type="http://schemas.openxmlformats.org/officeDocument/2006/relationships/hyperlink" Target="http://www.zipcodestogo.com/Palm%20Harbor/FL/34684/" TargetMode="External"/><Relationship Id="rId8018" Type="http://schemas.openxmlformats.org/officeDocument/2006/relationships/hyperlink" Target="http://www.zipcodestogo.com/Miami-dade/FL/" TargetMode="External"/><Relationship Id="rId9348" Type="http://schemas.openxmlformats.org/officeDocument/2006/relationships/hyperlink" Target="http://www.zipcodestogo.com/Pinellas/FL/" TargetMode="External"/><Relationship Id="rId9310" Type="http://schemas.openxmlformats.org/officeDocument/2006/relationships/hyperlink" Target="http://www.zipcodestogo.com/Pasco/FL/" TargetMode="External"/><Relationship Id="rId9311" Type="http://schemas.openxmlformats.org/officeDocument/2006/relationships/hyperlink" Target="http://www.zipcodestogo.com/New%20Port%20Richey/FL/34652/" TargetMode="External"/><Relationship Id="rId9316" Type="http://schemas.openxmlformats.org/officeDocument/2006/relationships/hyperlink" Target="http://www.zipcodestogo.com/Pasco/FL/" TargetMode="External"/><Relationship Id="rId9317" Type="http://schemas.openxmlformats.org/officeDocument/2006/relationships/hyperlink" Target="http://www.zipcodestogo.com/New%20Port%20Richey/FL/34655/" TargetMode="External"/><Relationship Id="rId9318" Type="http://schemas.openxmlformats.org/officeDocument/2006/relationships/hyperlink" Target="http://www.zipcodestogo.com/Pasco/FL/" TargetMode="External"/><Relationship Id="rId9319" Type="http://schemas.openxmlformats.org/officeDocument/2006/relationships/hyperlink" Target="http://www.zipcodestogo.com/New%20Port%20Richey/FL/34656/" TargetMode="External"/><Relationship Id="rId9312" Type="http://schemas.openxmlformats.org/officeDocument/2006/relationships/hyperlink" Target="http://www.zipcodestogo.com/Pasco/FL/" TargetMode="External"/><Relationship Id="rId9313" Type="http://schemas.openxmlformats.org/officeDocument/2006/relationships/hyperlink" Target="http://www.zipcodestogo.com/New%20Port%20Richey/FL/34653/" TargetMode="External"/><Relationship Id="rId9314" Type="http://schemas.openxmlformats.org/officeDocument/2006/relationships/hyperlink" Target="http://www.zipcodestogo.com/Pasco/FL/" TargetMode="External"/><Relationship Id="rId9315" Type="http://schemas.openxmlformats.org/officeDocument/2006/relationships/hyperlink" Target="http://www.zipcodestogo.com/New%20Port%20Richey/FL/34654/" TargetMode="External"/><Relationship Id="rId9309" Type="http://schemas.openxmlformats.org/officeDocument/2006/relationships/hyperlink" Target="http://www.zipcodestogo.com/Land%20O%20Lakes/FL/34639/" TargetMode="External"/><Relationship Id="rId9300" Type="http://schemas.openxmlformats.org/officeDocument/2006/relationships/hyperlink" Target="http://www.zipcodestogo.com/Hernando/FL/" TargetMode="External"/><Relationship Id="rId9305" Type="http://schemas.openxmlformats.org/officeDocument/2006/relationships/hyperlink" Target="http://www.zipcodestogo.com/Land%20O%20Lakes/FL/34637/" TargetMode="External"/><Relationship Id="rId9306" Type="http://schemas.openxmlformats.org/officeDocument/2006/relationships/hyperlink" Target="http://www.zipcodestogo.com/Pasco/FL/" TargetMode="External"/><Relationship Id="rId9307" Type="http://schemas.openxmlformats.org/officeDocument/2006/relationships/hyperlink" Target="http://www.zipcodestogo.com/Land%20O%20Lakes/FL/34638/" TargetMode="External"/><Relationship Id="rId9308" Type="http://schemas.openxmlformats.org/officeDocument/2006/relationships/hyperlink" Target="http://www.zipcodestogo.com/Pasco/FL/" TargetMode="External"/><Relationship Id="rId9301" Type="http://schemas.openxmlformats.org/officeDocument/2006/relationships/hyperlink" Target="http://www.zipcodestogo.com/Brooksville/FL/34614/" TargetMode="External"/><Relationship Id="rId9302" Type="http://schemas.openxmlformats.org/officeDocument/2006/relationships/hyperlink" Target="http://www.zipcodestogo.com/Hernando/FL/" TargetMode="External"/><Relationship Id="rId9303" Type="http://schemas.openxmlformats.org/officeDocument/2006/relationships/hyperlink" Target="http://www.zipcodestogo.com/Istachatta/FL/34636/" TargetMode="External"/><Relationship Id="rId9304" Type="http://schemas.openxmlformats.org/officeDocument/2006/relationships/hyperlink" Target="http://www.zipcodestogo.com/Hernando/FL/" TargetMode="External"/><Relationship Id="rId5813" Type="http://schemas.openxmlformats.org/officeDocument/2006/relationships/hyperlink" Target="http://www.zipcodestogo.com/Springville/NY/14141/" TargetMode="External"/><Relationship Id="rId5814" Type="http://schemas.openxmlformats.org/officeDocument/2006/relationships/hyperlink" Target="http://www.zipcodestogo.com/Erie/NY/" TargetMode="External"/><Relationship Id="rId5811" Type="http://schemas.openxmlformats.org/officeDocument/2006/relationships/hyperlink" Target="http://www.zipcodestogo.com/Spring%20Brook/NY/14140/" TargetMode="External"/><Relationship Id="rId5812" Type="http://schemas.openxmlformats.org/officeDocument/2006/relationships/hyperlink" Target="http://www.zipcodestogo.com/Erie/NY/" TargetMode="External"/><Relationship Id="rId5817" Type="http://schemas.openxmlformats.org/officeDocument/2006/relationships/hyperlink" Target="http://www.zipcodestogo.com/Stella%20Niagara/NY/14144/" TargetMode="External"/><Relationship Id="rId5818" Type="http://schemas.openxmlformats.org/officeDocument/2006/relationships/hyperlink" Target="http://www.zipcodestogo.com/Niagara/NY/" TargetMode="External"/><Relationship Id="rId5815" Type="http://schemas.openxmlformats.org/officeDocument/2006/relationships/hyperlink" Target="http://www.zipcodestogo.com/Stafford/NY/14143/" TargetMode="External"/><Relationship Id="rId5816" Type="http://schemas.openxmlformats.org/officeDocument/2006/relationships/hyperlink" Target="http://www.zipcodestogo.com/Genesee/NY/" TargetMode="External"/><Relationship Id="rId5819" Type="http://schemas.openxmlformats.org/officeDocument/2006/relationships/hyperlink" Target="http://www.zipcodestogo.com/Strykersville/NY/14145/" TargetMode="External"/><Relationship Id="rId8093" Type="http://schemas.openxmlformats.org/officeDocument/2006/relationships/hyperlink" Target="http://www.zipcodestogo.com/Miami/FL/33242/" TargetMode="External"/><Relationship Id="rId8092" Type="http://schemas.openxmlformats.org/officeDocument/2006/relationships/hyperlink" Target="http://www.zipcodestogo.com/Miami-dade/FL/" TargetMode="External"/><Relationship Id="rId8091" Type="http://schemas.openxmlformats.org/officeDocument/2006/relationships/hyperlink" Target="http://www.zipcodestogo.com/Miami%20Beach/FL/33239/" TargetMode="External"/><Relationship Id="rId8090" Type="http://schemas.openxmlformats.org/officeDocument/2006/relationships/hyperlink" Target="http://www.zipcodestogo.com/Miami-dade/FL/" TargetMode="External"/><Relationship Id="rId8086" Type="http://schemas.openxmlformats.org/officeDocument/2006/relationships/hyperlink" Target="http://www.zipcodestogo.com/Miami-dade/FL/" TargetMode="External"/><Relationship Id="rId8085" Type="http://schemas.openxmlformats.org/officeDocument/2006/relationships/hyperlink" Target="http://www.zipcodestogo.com/Miami/FL/33233/" TargetMode="External"/><Relationship Id="rId8084" Type="http://schemas.openxmlformats.org/officeDocument/2006/relationships/hyperlink" Target="http://www.zipcodestogo.com/Miami-dade/FL/" TargetMode="External"/><Relationship Id="rId8083" Type="http://schemas.openxmlformats.org/officeDocument/2006/relationships/hyperlink" Target="http://www.zipcodestogo.com/Miami/FL/33231/" TargetMode="External"/><Relationship Id="rId8089" Type="http://schemas.openxmlformats.org/officeDocument/2006/relationships/hyperlink" Target="http://www.zipcodestogo.com/Miami/FL/33238/" TargetMode="External"/><Relationship Id="rId8088" Type="http://schemas.openxmlformats.org/officeDocument/2006/relationships/hyperlink" Target="http://www.zipcodestogo.com/Miami-dade/FL/" TargetMode="External"/><Relationship Id="rId8087" Type="http://schemas.openxmlformats.org/officeDocument/2006/relationships/hyperlink" Target="http://www.zipcodestogo.com/Miami/FL/33234/" TargetMode="External"/><Relationship Id="rId5810" Type="http://schemas.openxmlformats.org/officeDocument/2006/relationships/hyperlink" Target="http://www.zipcodestogo.com/Erie/NY/" TargetMode="External"/><Relationship Id="rId5802" Type="http://schemas.openxmlformats.org/officeDocument/2006/relationships/hyperlink" Target="http://www.zipcodestogo.com/Erie/NY/" TargetMode="External"/><Relationship Id="rId5803" Type="http://schemas.openxmlformats.org/officeDocument/2006/relationships/hyperlink" Target="http://www.zipcodestogo.com/Sheridan/NY/14135/" TargetMode="External"/><Relationship Id="rId5800" Type="http://schemas.openxmlformats.org/officeDocument/2006/relationships/hyperlink" Target="http://www.zipcodestogo.com/Cattaraugus/NY/" TargetMode="External"/><Relationship Id="rId5801" Type="http://schemas.openxmlformats.org/officeDocument/2006/relationships/hyperlink" Target="http://www.zipcodestogo.com/Sardinia/NY/14134/" TargetMode="External"/><Relationship Id="rId5806" Type="http://schemas.openxmlformats.org/officeDocument/2006/relationships/hyperlink" Target="http://www.zipcodestogo.com/Chautauqua/NY/" TargetMode="External"/><Relationship Id="rId5807" Type="http://schemas.openxmlformats.org/officeDocument/2006/relationships/hyperlink" Target="http://www.zipcodestogo.com/South%20Dayton/NY/14138/" TargetMode="External"/><Relationship Id="rId5804" Type="http://schemas.openxmlformats.org/officeDocument/2006/relationships/hyperlink" Target="http://www.zipcodestogo.com/Chautauqua/NY/" TargetMode="External"/><Relationship Id="rId5805" Type="http://schemas.openxmlformats.org/officeDocument/2006/relationships/hyperlink" Target="http://www.zipcodestogo.com/Silver%20Creek/NY/14136/" TargetMode="External"/><Relationship Id="rId5808" Type="http://schemas.openxmlformats.org/officeDocument/2006/relationships/hyperlink" Target="http://www.zipcodestogo.com/Cattaraugus/NY/" TargetMode="External"/><Relationship Id="rId5809" Type="http://schemas.openxmlformats.org/officeDocument/2006/relationships/hyperlink" Target="http://www.zipcodestogo.com/South%20Wales/NY/14139/" TargetMode="External"/><Relationship Id="rId8082" Type="http://schemas.openxmlformats.org/officeDocument/2006/relationships/hyperlink" Target="http://www.zipcodestogo.com/Miami-dade/FL/" TargetMode="External"/><Relationship Id="rId8081" Type="http://schemas.openxmlformats.org/officeDocument/2006/relationships/hyperlink" Target="http://www.zipcodestogo.com/Miami/FL/33199/" TargetMode="External"/><Relationship Id="rId8080" Type="http://schemas.openxmlformats.org/officeDocument/2006/relationships/hyperlink" Target="http://www.zipcodestogo.com/Miami-dade/FL/" TargetMode="External"/><Relationship Id="rId8075" Type="http://schemas.openxmlformats.org/officeDocument/2006/relationships/hyperlink" Target="http://www.zipcodestogo.com/Miami/FL/33195/" TargetMode="External"/><Relationship Id="rId8074" Type="http://schemas.openxmlformats.org/officeDocument/2006/relationships/hyperlink" Target="http://www.zipcodestogo.com/Miami-dade/FL/" TargetMode="External"/><Relationship Id="rId8073" Type="http://schemas.openxmlformats.org/officeDocument/2006/relationships/hyperlink" Target="http://www.zipcodestogo.com/Miami/FL/33194/" TargetMode="External"/><Relationship Id="rId8072" Type="http://schemas.openxmlformats.org/officeDocument/2006/relationships/hyperlink" Target="http://www.zipcodestogo.com/Miami-dade/FL/" TargetMode="External"/><Relationship Id="rId8079" Type="http://schemas.openxmlformats.org/officeDocument/2006/relationships/hyperlink" Target="http://www.zipcodestogo.com/Miami/FL/33197/" TargetMode="External"/><Relationship Id="rId8078" Type="http://schemas.openxmlformats.org/officeDocument/2006/relationships/hyperlink" Target="http://www.zipcodestogo.com/Miami-dade/FL/" TargetMode="External"/><Relationship Id="rId8077" Type="http://schemas.openxmlformats.org/officeDocument/2006/relationships/hyperlink" Target="http://www.zipcodestogo.com/Miami/FL/33196/" TargetMode="External"/><Relationship Id="rId8076" Type="http://schemas.openxmlformats.org/officeDocument/2006/relationships/hyperlink" Target="http://www.zipcodestogo.com/Miami-dade/FL/" TargetMode="External"/><Relationship Id="rId4503" Type="http://schemas.openxmlformats.org/officeDocument/2006/relationships/hyperlink" Target="http://www.zipcodestogo.com/Indian%20Lake/NY/12842/" TargetMode="External"/><Relationship Id="rId5835" Type="http://schemas.openxmlformats.org/officeDocument/2006/relationships/hyperlink" Target="http://www.zipcodestogo.com/West%20Valley/NY/14171/" TargetMode="External"/><Relationship Id="rId4502" Type="http://schemas.openxmlformats.org/officeDocument/2006/relationships/hyperlink" Target="http://www.zipcodestogo.com/Washington/NY/" TargetMode="External"/><Relationship Id="rId5836" Type="http://schemas.openxmlformats.org/officeDocument/2006/relationships/hyperlink" Target="http://www.zipcodestogo.com/Cattaraugus/NY/" TargetMode="External"/><Relationship Id="rId4505" Type="http://schemas.openxmlformats.org/officeDocument/2006/relationships/hyperlink" Target="http://www.zipcodestogo.com/Johnsburg/NY/12843/" TargetMode="External"/><Relationship Id="rId5833" Type="http://schemas.openxmlformats.org/officeDocument/2006/relationships/hyperlink" Target="http://www.zipcodestogo.com/West%20Falls/NY/14170/" TargetMode="External"/><Relationship Id="rId4504" Type="http://schemas.openxmlformats.org/officeDocument/2006/relationships/hyperlink" Target="http://www.zipcodestogo.com/Hamilton/NY/" TargetMode="External"/><Relationship Id="rId5834" Type="http://schemas.openxmlformats.org/officeDocument/2006/relationships/hyperlink" Target="http://www.zipcodestogo.com/Erie/NY/" TargetMode="External"/><Relationship Id="rId4507" Type="http://schemas.openxmlformats.org/officeDocument/2006/relationships/hyperlink" Target="http://www.zipcodestogo.com/Kattskill%20Bay/NY/12844/" TargetMode="External"/><Relationship Id="rId5839" Type="http://schemas.openxmlformats.org/officeDocument/2006/relationships/hyperlink" Target="http://www.zipcodestogo.com/Yorkshire/NY/14173/" TargetMode="External"/><Relationship Id="rId4506" Type="http://schemas.openxmlformats.org/officeDocument/2006/relationships/hyperlink" Target="http://www.zipcodestogo.com/Warren/NY/" TargetMode="External"/><Relationship Id="rId4509" Type="http://schemas.openxmlformats.org/officeDocument/2006/relationships/hyperlink" Target="http://www.zipcodestogo.com/Lake%20George/NY/12845/" TargetMode="External"/><Relationship Id="rId5837" Type="http://schemas.openxmlformats.org/officeDocument/2006/relationships/hyperlink" Target="http://www.zipcodestogo.com/Wilson/NY/14172/" TargetMode="External"/><Relationship Id="rId4508" Type="http://schemas.openxmlformats.org/officeDocument/2006/relationships/hyperlink" Target="http://www.zipcodestogo.com/Warren/NY/" TargetMode="External"/><Relationship Id="rId5838" Type="http://schemas.openxmlformats.org/officeDocument/2006/relationships/hyperlink" Target="http://www.zipcodestogo.com/Niagara/NY/" TargetMode="External"/><Relationship Id="rId5831" Type="http://schemas.openxmlformats.org/officeDocument/2006/relationships/hyperlink" Target="http://www.zipcodestogo.com/Wales%20Center/NY/14169/" TargetMode="External"/><Relationship Id="rId5832" Type="http://schemas.openxmlformats.org/officeDocument/2006/relationships/hyperlink" Target="http://www.zipcodestogo.com/Erie/NY/" TargetMode="External"/><Relationship Id="rId4501" Type="http://schemas.openxmlformats.org/officeDocument/2006/relationships/hyperlink" Target="http://www.zipcodestogo.com/Huletts%20Landing/NY/12841/" TargetMode="External"/><Relationship Id="rId4500" Type="http://schemas.openxmlformats.org/officeDocument/2006/relationships/hyperlink" Target="http://www.zipcodestogo.com/Washington/NY/" TargetMode="External"/><Relationship Id="rId5830" Type="http://schemas.openxmlformats.org/officeDocument/2006/relationships/hyperlink" Target="http://www.zipcodestogo.com/Cattaraugus/NY/" TargetMode="External"/><Relationship Id="rId5824" Type="http://schemas.openxmlformats.org/officeDocument/2006/relationships/hyperlink" Target="http://www.zipcodestogo.com/Erie/NY/" TargetMode="External"/><Relationship Id="rId5825" Type="http://schemas.openxmlformats.org/officeDocument/2006/relationships/hyperlink" Target="http://www.zipcodestogo.com/Van%20Buren%20Point/NY/14166/" TargetMode="External"/><Relationship Id="rId5822" Type="http://schemas.openxmlformats.org/officeDocument/2006/relationships/hyperlink" Target="http://www.zipcodestogo.com/Erie/NY/" TargetMode="External"/><Relationship Id="rId5823" Type="http://schemas.openxmlformats.org/officeDocument/2006/relationships/hyperlink" Target="http://www.zipcodestogo.com/Tonawanda/NY/14151/" TargetMode="External"/><Relationship Id="rId5828" Type="http://schemas.openxmlformats.org/officeDocument/2006/relationships/hyperlink" Target="http://www.zipcodestogo.com/Wyoming/NY/" TargetMode="External"/><Relationship Id="rId5829" Type="http://schemas.openxmlformats.org/officeDocument/2006/relationships/hyperlink" Target="http://www.zipcodestogo.com/Versailles/NY/14168/" TargetMode="External"/><Relationship Id="rId5826" Type="http://schemas.openxmlformats.org/officeDocument/2006/relationships/hyperlink" Target="http://www.zipcodestogo.com/Chautauqua/NY/" TargetMode="External"/><Relationship Id="rId5827" Type="http://schemas.openxmlformats.org/officeDocument/2006/relationships/hyperlink" Target="http://www.zipcodestogo.com/Varysburg/NY/14167/" TargetMode="External"/><Relationship Id="rId8097" Type="http://schemas.openxmlformats.org/officeDocument/2006/relationships/hyperlink" Target="http://www.zipcodestogo.com/Miami/FL/33245/" TargetMode="External"/><Relationship Id="rId8096" Type="http://schemas.openxmlformats.org/officeDocument/2006/relationships/hyperlink" Target="http://www.zipcodestogo.com/Miami-dade/FL/" TargetMode="External"/><Relationship Id="rId8095" Type="http://schemas.openxmlformats.org/officeDocument/2006/relationships/hyperlink" Target="http://www.zipcodestogo.com/Miami/FL/33243/" TargetMode="External"/><Relationship Id="rId8094" Type="http://schemas.openxmlformats.org/officeDocument/2006/relationships/hyperlink" Target="http://www.zipcodestogo.com/Miami-dade/FL/" TargetMode="External"/><Relationship Id="rId8099" Type="http://schemas.openxmlformats.org/officeDocument/2006/relationships/hyperlink" Target="http://www.zipcodestogo.com/Miami/FL/33247/" TargetMode="External"/><Relationship Id="rId8098" Type="http://schemas.openxmlformats.org/officeDocument/2006/relationships/hyperlink" Target="http://www.zipcodestogo.com/Miami-dade/FL/" TargetMode="External"/><Relationship Id="rId5820" Type="http://schemas.openxmlformats.org/officeDocument/2006/relationships/hyperlink" Target="http://www.zipcodestogo.com/Wyoming/NY/" TargetMode="External"/><Relationship Id="rId5821" Type="http://schemas.openxmlformats.org/officeDocument/2006/relationships/hyperlink" Target="http://www.zipcodestogo.com/Tonawanda/NY/14150/" TargetMode="External"/><Relationship Id="rId9380" Type="http://schemas.openxmlformats.org/officeDocument/2006/relationships/hyperlink" Target="http://www.zipcodestogo.com/Lake/FL/" TargetMode="External"/><Relationship Id="rId8042" Type="http://schemas.openxmlformats.org/officeDocument/2006/relationships/hyperlink" Target="http://www.zipcodestogo.com/Miami-dade/FL/" TargetMode="External"/><Relationship Id="rId9374" Type="http://schemas.openxmlformats.org/officeDocument/2006/relationships/hyperlink" Target="http://www.zipcodestogo.com/Lake/FL/" TargetMode="External"/><Relationship Id="rId8041" Type="http://schemas.openxmlformats.org/officeDocument/2006/relationships/hyperlink" Target="http://www.zipcodestogo.com/Miami/FL/33176/" TargetMode="External"/><Relationship Id="rId9375" Type="http://schemas.openxmlformats.org/officeDocument/2006/relationships/hyperlink" Target="http://www.zipcodestogo.com/Clermont/FL/34714/" TargetMode="External"/><Relationship Id="rId8040" Type="http://schemas.openxmlformats.org/officeDocument/2006/relationships/hyperlink" Target="http://www.zipcodestogo.com/Miami-dade/FL/" TargetMode="External"/><Relationship Id="rId9376" Type="http://schemas.openxmlformats.org/officeDocument/2006/relationships/hyperlink" Target="http://www.zipcodestogo.com/Lake/FL/" TargetMode="External"/><Relationship Id="rId9377" Type="http://schemas.openxmlformats.org/officeDocument/2006/relationships/hyperlink" Target="http://www.zipcodestogo.com/Clermont/FL/34715/" TargetMode="External"/><Relationship Id="rId8046" Type="http://schemas.openxmlformats.org/officeDocument/2006/relationships/hyperlink" Target="http://www.zipcodestogo.com/Miami-dade/FL/" TargetMode="External"/><Relationship Id="rId9370" Type="http://schemas.openxmlformats.org/officeDocument/2006/relationships/hyperlink" Target="http://www.zipcodestogo.com/Lake/FL/" TargetMode="External"/><Relationship Id="rId8045" Type="http://schemas.openxmlformats.org/officeDocument/2006/relationships/hyperlink" Target="http://www.zipcodestogo.com/Miami/FL/33178/" TargetMode="External"/><Relationship Id="rId9371" Type="http://schemas.openxmlformats.org/officeDocument/2006/relationships/hyperlink" Target="http://www.zipcodestogo.com/Clermont/FL/34712/" TargetMode="External"/><Relationship Id="rId8044" Type="http://schemas.openxmlformats.org/officeDocument/2006/relationships/hyperlink" Target="http://www.zipcodestogo.com/Miami-dade/FL/" TargetMode="External"/><Relationship Id="rId9372" Type="http://schemas.openxmlformats.org/officeDocument/2006/relationships/hyperlink" Target="http://www.zipcodestogo.com/Lake/FL/" TargetMode="External"/><Relationship Id="rId8043" Type="http://schemas.openxmlformats.org/officeDocument/2006/relationships/hyperlink" Target="http://www.zipcodestogo.com/Miami/FL/33177/" TargetMode="External"/><Relationship Id="rId9373" Type="http://schemas.openxmlformats.org/officeDocument/2006/relationships/hyperlink" Target="http://www.zipcodestogo.com/Clermont/FL/34713/" TargetMode="External"/><Relationship Id="rId8049" Type="http://schemas.openxmlformats.org/officeDocument/2006/relationships/hyperlink" Target="http://www.zipcodestogo.com/Miami/FL/33180/" TargetMode="External"/><Relationship Id="rId8048" Type="http://schemas.openxmlformats.org/officeDocument/2006/relationships/hyperlink" Target="http://www.zipcodestogo.com/Miami-dade/FL/" TargetMode="External"/><Relationship Id="rId8047" Type="http://schemas.openxmlformats.org/officeDocument/2006/relationships/hyperlink" Target="http://www.zipcodestogo.com/Miami/FL/33179/" TargetMode="External"/><Relationship Id="rId9378" Type="http://schemas.openxmlformats.org/officeDocument/2006/relationships/hyperlink" Target="http://www.zipcodestogo.com/Lake/FL/" TargetMode="External"/><Relationship Id="rId9379" Type="http://schemas.openxmlformats.org/officeDocument/2006/relationships/hyperlink" Target="http://www.zipcodestogo.com/Ferndale/FL/34729/" TargetMode="External"/><Relationship Id="rId8031" Type="http://schemas.openxmlformats.org/officeDocument/2006/relationships/hyperlink" Target="http://www.zipcodestogo.com/Miami/FL/33170/" TargetMode="External"/><Relationship Id="rId9363" Type="http://schemas.openxmlformats.org/officeDocument/2006/relationships/hyperlink" Target="http://www.zipcodestogo.com/Dunedin/FL/34697/" TargetMode="External"/><Relationship Id="rId8030" Type="http://schemas.openxmlformats.org/officeDocument/2006/relationships/hyperlink" Target="http://www.zipcodestogo.com/Miami-dade/FL/" TargetMode="External"/><Relationship Id="rId9364" Type="http://schemas.openxmlformats.org/officeDocument/2006/relationships/hyperlink" Target="http://www.zipcodestogo.com/Pinellas/FL/" TargetMode="External"/><Relationship Id="rId9365" Type="http://schemas.openxmlformats.org/officeDocument/2006/relationships/hyperlink" Target="http://www.zipcodestogo.com/Dunedin/FL/34698/" TargetMode="External"/><Relationship Id="rId9366" Type="http://schemas.openxmlformats.org/officeDocument/2006/relationships/hyperlink" Target="http://www.zipcodestogo.com/Pinellas/FL/" TargetMode="External"/><Relationship Id="rId8035" Type="http://schemas.openxmlformats.org/officeDocument/2006/relationships/hyperlink" Target="http://www.zipcodestogo.com/Miami/FL/33173/" TargetMode="External"/><Relationship Id="rId8034" Type="http://schemas.openxmlformats.org/officeDocument/2006/relationships/hyperlink" Target="http://www.zipcodestogo.com/Miami-dade/FL/" TargetMode="External"/><Relationship Id="rId9360" Type="http://schemas.openxmlformats.org/officeDocument/2006/relationships/hyperlink" Target="http://www.zipcodestogo.com/Pasco/FL/" TargetMode="External"/><Relationship Id="rId8033" Type="http://schemas.openxmlformats.org/officeDocument/2006/relationships/hyperlink" Target="http://www.zipcodestogo.com/Miami/FL/33172/" TargetMode="External"/><Relationship Id="rId9361" Type="http://schemas.openxmlformats.org/officeDocument/2006/relationships/hyperlink" Target="http://www.zipcodestogo.com/Safety%20Harbor/FL/34695/" TargetMode="External"/><Relationship Id="rId8032" Type="http://schemas.openxmlformats.org/officeDocument/2006/relationships/hyperlink" Target="http://www.zipcodestogo.com/Miami-dade/FL/" TargetMode="External"/><Relationship Id="rId9362" Type="http://schemas.openxmlformats.org/officeDocument/2006/relationships/hyperlink" Target="http://www.zipcodestogo.com/Pinellas/FL/" TargetMode="External"/><Relationship Id="rId8039" Type="http://schemas.openxmlformats.org/officeDocument/2006/relationships/hyperlink" Target="http://www.zipcodestogo.com/Miami/FL/33175/" TargetMode="External"/><Relationship Id="rId8038" Type="http://schemas.openxmlformats.org/officeDocument/2006/relationships/hyperlink" Target="http://www.zipcodestogo.com/Miami-dade/FL/" TargetMode="External"/><Relationship Id="rId8037" Type="http://schemas.openxmlformats.org/officeDocument/2006/relationships/hyperlink" Target="http://www.zipcodestogo.com/Miami/FL/33174/" TargetMode="External"/><Relationship Id="rId8036" Type="http://schemas.openxmlformats.org/officeDocument/2006/relationships/hyperlink" Target="http://www.zipcodestogo.com/Miami-dade/FL/" TargetMode="External"/><Relationship Id="rId9367" Type="http://schemas.openxmlformats.org/officeDocument/2006/relationships/hyperlink" Target="http://www.zipcodestogo.com/Astatula/FL/34705/" TargetMode="External"/><Relationship Id="rId9368" Type="http://schemas.openxmlformats.org/officeDocument/2006/relationships/hyperlink" Target="http://www.zipcodestogo.com/Lake/FL/" TargetMode="External"/><Relationship Id="rId9369" Type="http://schemas.openxmlformats.org/officeDocument/2006/relationships/hyperlink" Target="http://www.zipcodestogo.com/Clermont/FL/34711/" TargetMode="External"/><Relationship Id="rId8071" Type="http://schemas.openxmlformats.org/officeDocument/2006/relationships/hyperlink" Target="http://www.zipcodestogo.com/Miami/FL/33193/" TargetMode="External"/><Relationship Id="rId8070" Type="http://schemas.openxmlformats.org/officeDocument/2006/relationships/hyperlink" Target="http://www.zipcodestogo.com/Miami-dade/FL/" TargetMode="External"/><Relationship Id="rId8064" Type="http://schemas.openxmlformats.org/officeDocument/2006/relationships/hyperlink" Target="http://www.zipcodestogo.com/Miami-dade/FL/" TargetMode="External"/><Relationship Id="rId9396" Type="http://schemas.openxmlformats.org/officeDocument/2006/relationships/hyperlink" Target="http://www.zipcodestogo.com/Osceola/FL/" TargetMode="External"/><Relationship Id="rId8063" Type="http://schemas.openxmlformats.org/officeDocument/2006/relationships/hyperlink" Target="http://www.zipcodestogo.com/Miami/FL/33187/" TargetMode="External"/><Relationship Id="rId9397" Type="http://schemas.openxmlformats.org/officeDocument/2006/relationships/hyperlink" Target="http://www.zipcodestogo.com/Kissimmee/FL/34743/" TargetMode="External"/><Relationship Id="rId8062" Type="http://schemas.openxmlformats.org/officeDocument/2006/relationships/hyperlink" Target="http://www.zipcodestogo.com/Miami-dade/FL/" TargetMode="External"/><Relationship Id="rId9398" Type="http://schemas.openxmlformats.org/officeDocument/2006/relationships/hyperlink" Target="http://www.zipcodestogo.com/Osceola/FL/" TargetMode="External"/><Relationship Id="rId8061" Type="http://schemas.openxmlformats.org/officeDocument/2006/relationships/hyperlink" Target="http://www.zipcodestogo.com/Miami/FL/33186/" TargetMode="External"/><Relationship Id="rId9399" Type="http://schemas.openxmlformats.org/officeDocument/2006/relationships/hyperlink" Target="http://www.zipcodestogo.com/Kissimmee/FL/34744/" TargetMode="External"/><Relationship Id="rId8068" Type="http://schemas.openxmlformats.org/officeDocument/2006/relationships/hyperlink" Target="http://www.zipcodestogo.com/Miami-dade/FL/" TargetMode="External"/><Relationship Id="rId9392" Type="http://schemas.openxmlformats.org/officeDocument/2006/relationships/hyperlink" Target="http://www.zipcodestogo.com/Orange/FL/" TargetMode="External"/><Relationship Id="rId8067" Type="http://schemas.openxmlformats.org/officeDocument/2006/relationships/hyperlink" Target="http://www.zipcodestogo.com/Miami/FL/33189/" TargetMode="External"/><Relationship Id="rId9393" Type="http://schemas.openxmlformats.org/officeDocument/2006/relationships/hyperlink" Target="http://www.zipcodestogo.com/Kissimmee/FL/34741/" TargetMode="External"/><Relationship Id="rId8066" Type="http://schemas.openxmlformats.org/officeDocument/2006/relationships/hyperlink" Target="http://www.zipcodestogo.com/Miami-dade/FL/" TargetMode="External"/><Relationship Id="rId9394" Type="http://schemas.openxmlformats.org/officeDocument/2006/relationships/hyperlink" Target="http://www.zipcodestogo.com/Osceola/FL/" TargetMode="External"/><Relationship Id="rId8065" Type="http://schemas.openxmlformats.org/officeDocument/2006/relationships/hyperlink" Target="http://www.zipcodestogo.com/Miami/FL/33188/" TargetMode="External"/><Relationship Id="rId9395" Type="http://schemas.openxmlformats.org/officeDocument/2006/relationships/hyperlink" Target="http://www.zipcodestogo.com/Kissimmee/FL/34742/" TargetMode="External"/><Relationship Id="rId8069" Type="http://schemas.openxmlformats.org/officeDocument/2006/relationships/hyperlink" Target="http://www.zipcodestogo.com/Miami/FL/33190/" TargetMode="External"/><Relationship Id="rId9390" Type="http://schemas.openxmlformats.org/officeDocument/2006/relationships/hyperlink" Target="http://www.zipcodestogo.com/Osceola/FL/" TargetMode="External"/><Relationship Id="rId9391" Type="http://schemas.openxmlformats.org/officeDocument/2006/relationships/hyperlink" Target="http://www.zipcodestogo.com/Killarney/FL/34740/" TargetMode="External"/><Relationship Id="rId8060" Type="http://schemas.openxmlformats.org/officeDocument/2006/relationships/hyperlink" Target="http://www.zipcodestogo.com/Miami-dade/FL/" TargetMode="External"/><Relationship Id="rId8053" Type="http://schemas.openxmlformats.org/officeDocument/2006/relationships/hyperlink" Target="http://www.zipcodestogo.com/Miami/FL/33182/" TargetMode="External"/><Relationship Id="rId9385" Type="http://schemas.openxmlformats.org/officeDocument/2006/relationships/hyperlink" Target="http://www.zipcodestogo.com/Groveland/FL/34736/" TargetMode="External"/><Relationship Id="rId8052" Type="http://schemas.openxmlformats.org/officeDocument/2006/relationships/hyperlink" Target="http://www.zipcodestogo.com/Miami-dade/FL/" TargetMode="External"/><Relationship Id="rId9386" Type="http://schemas.openxmlformats.org/officeDocument/2006/relationships/hyperlink" Target="http://www.zipcodestogo.com/Lake/FL/" TargetMode="External"/><Relationship Id="rId8051" Type="http://schemas.openxmlformats.org/officeDocument/2006/relationships/hyperlink" Target="http://www.zipcodestogo.com/Miami/FL/33181/" TargetMode="External"/><Relationship Id="rId9387" Type="http://schemas.openxmlformats.org/officeDocument/2006/relationships/hyperlink" Target="http://www.zipcodestogo.com/Howey%20In%20The%20Hills/FL/34737/" TargetMode="External"/><Relationship Id="rId8050" Type="http://schemas.openxmlformats.org/officeDocument/2006/relationships/hyperlink" Target="http://www.zipcodestogo.com/Miami-dade/FL/" TargetMode="External"/><Relationship Id="rId9388" Type="http://schemas.openxmlformats.org/officeDocument/2006/relationships/hyperlink" Target="http://www.zipcodestogo.com/Lake/FL/" TargetMode="External"/><Relationship Id="rId8057" Type="http://schemas.openxmlformats.org/officeDocument/2006/relationships/hyperlink" Target="http://www.zipcodestogo.com/Miami/FL/33184/" TargetMode="External"/><Relationship Id="rId9381" Type="http://schemas.openxmlformats.org/officeDocument/2006/relationships/hyperlink" Target="http://www.zipcodestogo.com/Fruitland%20Park/FL/34731/" TargetMode="External"/><Relationship Id="rId8056" Type="http://schemas.openxmlformats.org/officeDocument/2006/relationships/hyperlink" Target="http://www.zipcodestogo.com/Miami-dade/FL/" TargetMode="External"/><Relationship Id="rId9382" Type="http://schemas.openxmlformats.org/officeDocument/2006/relationships/hyperlink" Target="http://www.zipcodestogo.com/Lake/FL/" TargetMode="External"/><Relationship Id="rId8055" Type="http://schemas.openxmlformats.org/officeDocument/2006/relationships/hyperlink" Target="http://www.zipcodestogo.com/Miami/FL/33183/" TargetMode="External"/><Relationship Id="rId9383" Type="http://schemas.openxmlformats.org/officeDocument/2006/relationships/hyperlink" Target="http://www.zipcodestogo.com/Gotha/FL/34734/" TargetMode="External"/><Relationship Id="rId8054" Type="http://schemas.openxmlformats.org/officeDocument/2006/relationships/hyperlink" Target="http://www.zipcodestogo.com/Miami-dade/FL/" TargetMode="External"/><Relationship Id="rId9384" Type="http://schemas.openxmlformats.org/officeDocument/2006/relationships/hyperlink" Target="http://www.zipcodestogo.com/Orange/FL/" TargetMode="External"/><Relationship Id="rId8059" Type="http://schemas.openxmlformats.org/officeDocument/2006/relationships/hyperlink" Target="http://www.zipcodestogo.com/Miami/FL/33185/" TargetMode="External"/><Relationship Id="rId8058" Type="http://schemas.openxmlformats.org/officeDocument/2006/relationships/hyperlink" Target="http://www.zipcodestogo.com/Miami-dade/FL/" TargetMode="External"/><Relationship Id="rId9389" Type="http://schemas.openxmlformats.org/officeDocument/2006/relationships/hyperlink" Target="http://www.zipcodestogo.com/Kenansville/FL/34739/" TargetMode="External"/><Relationship Id="rId3238" Type="http://schemas.openxmlformats.org/officeDocument/2006/relationships/hyperlink" Target="http://www.zipcodestogo.com/Nassau/NY/" TargetMode="External"/><Relationship Id="rId4569" Type="http://schemas.openxmlformats.org/officeDocument/2006/relationships/hyperlink" Target="http://www.zipcodestogo.com/Victory%20Mills/NY/12884/" TargetMode="External"/><Relationship Id="rId3237" Type="http://schemas.openxmlformats.org/officeDocument/2006/relationships/hyperlink" Target="http://www.zipcodestogo.com/Uniondale/NY/11556/" TargetMode="External"/><Relationship Id="rId4568" Type="http://schemas.openxmlformats.org/officeDocument/2006/relationships/hyperlink" Target="http://www.zipcodestogo.com/Essex/NY/" TargetMode="External"/><Relationship Id="rId5899" Type="http://schemas.openxmlformats.org/officeDocument/2006/relationships/hyperlink" Target="http://www.zipcodestogo.com/Buffalo/NY/14231/" TargetMode="External"/><Relationship Id="rId3239" Type="http://schemas.openxmlformats.org/officeDocument/2006/relationships/hyperlink" Target="http://www.zipcodestogo.com/Hewlett/NY/11557/" TargetMode="External"/><Relationship Id="rId5890" Type="http://schemas.openxmlformats.org/officeDocument/2006/relationships/hyperlink" Target="http://www.zipcodestogo.com/Erie/NY/" TargetMode="External"/><Relationship Id="rId3230" Type="http://schemas.openxmlformats.org/officeDocument/2006/relationships/hyperlink" Target="http://www.zipcodestogo.com/Nassau/NY/" TargetMode="External"/><Relationship Id="rId4561" Type="http://schemas.openxmlformats.org/officeDocument/2006/relationships/hyperlink" Target="http://www.zipcodestogo.com/Silver%20Bay/NY/12874/" TargetMode="External"/><Relationship Id="rId5893" Type="http://schemas.openxmlformats.org/officeDocument/2006/relationships/hyperlink" Target="http://www.zipcodestogo.com/Buffalo/NY/14226/" TargetMode="External"/><Relationship Id="rId4560" Type="http://schemas.openxmlformats.org/officeDocument/2006/relationships/hyperlink" Target="http://www.zipcodestogo.com/Washington/NY/" TargetMode="External"/><Relationship Id="rId5894" Type="http://schemas.openxmlformats.org/officeDocument/2006/relationships/hyperlink" Target="http://www.zipcodestogo.com/Erie/NY/" TargetMode="External"/><Relationship Id="rId3232" Type="http://schemas.openxmlformats.org/officeDocument/2006/relationships/hyperlink" Target="http://www.zipcodestogo.com/Nassau/NY/" TargetMode="External"/><Relationship Id="rId4563" Type="http://schemas.openxmlformats.org/officeDocument/2006/relationships/hyperlink" Target="http://www.zipcodestogo.com/Stony%20Creek/NY/12878/" TargetMode="External"/><Relationship Id="rId5891" Type="http://schemas.openxmlformats.org/officeDocument/2006/relationships/hyperlink" Target="http://www.zipcodestogo.com/Buffalo/NY/14225/" TargetMode="External"/><Relationship Id="rId3231" Type="http://schemas.openxmlformats.org/officeDocument/2006/relationships/hyperlink" Target="http://www.zipcodestogo.com/Uniondale/NY/11553/" TargetMode="External"/><Relationship Id="rId4562" Type="http://schemas.openxmlformats.org/officeDocument/2006/relationships/hyperlink" Target="http://www.zipcodestogo.com/Warren/NY/" TargetMode="External"/><Relationship Id="rId5892" Type="http://schemas.openxmlformats.org/officeDocument/2006/relationships/hyperlink" Target="http://www.zipcodestogo.com/Erie/NY/" TargetMode="External"/><Relationship Id="rId3234" Type="http://schemas.openxmlformats.org/officeDocument/2006/relationships/hyperlink" Target="http://www.zipcodestogo.com/Nassau/NY/" TargetMode="External"/><Relationship Id="rId4565" Type="http://schemas.openxmlformats.org/officeDocument/2006/relationships/hyperlink" Target="http://www.zipcodestogo.com/Newcomb/NY/12879/" TargetMode="External"/><Relationship Id="rId5897" Type="http://schemas.openxmlformats.org/officeDocument/2006/relationships/hyperlink" Target="http://www.zipcodestogo.com/Buffalo/NY/14228/" TargetMode="External"/><Relationship Id="rId3233" Type="http://schemas.openxmlformats.org/officeDocument/2006/relationships/hyperlink" Target="http://www.zipcodestogo.com/East%20Meadow/NY/11554/" TargetMode="External"/><Relationship Id="rId4564" Type="http://schemas.openxmlformats.org/officeDocument/2006/relationships/hyperlink" Target="http://www.zipcodestogo.com/Warren/NY/" TargetMode="External"/><Relationship Id="rId5898" Type="http://schemas.openxmlformats.org/officeDocument/2006/relationships/hyperlink" Target="http://www.zipcodestogo.com/Erie/NY/" TargetMode="External"/><Relationship Id="rId3236" Type="http://schemas.openxmlformats.org/officeDocument/2006/relationships/hyperlink" Target="http://www.zipcodestogo.com/Nassau/NY/" TargetMode="External"/><Relationship Id="rId4567" Type="http://schemas.openxmlformats.org/officeDocument/2006/relationships/hyperlink" Target="http://www.zipcodestogo.com/Ticonderoga/NY/12883/" TargetMode="External"/><Relationship Id="rId5895" Type="http://schemas.openxmlformats.org/officeDocument/2006/relationships/hyperlink" Target="http://www.zipcodestogo.com/Buffalo/NY/14227/" TargetMode="External"/><Relationship Id="rId3235" Type="http://schemas.openxmlformats.org/officeDocument/2006/relationships/hyperlink" Target="http://www.zipcodestogo.com/Uniondale/NY/11555/" TargetMode="External"/><Relationship Id="rId4566" Type="http://schemas.openxmlformats.org/officeDocument/2006/relationships/hyperlink" Target="http://www.zipcodestogo.com/Essex/NY/" TargetMode="External"/><Relationship Id="rId5896" Type="http://schemas.openxmlformats.org/officeDocument/2006/relationships/hyperlink" Target="http://www.zipcodestogo.com/Erie/NY/" TargetMode="External"/><Relationship Id="rId3227" Type="http://schemas.openxmlformats.org/officeDocument/2006/relationships/hyperlink" Target="http://www.zipcodestogo.com/Hempstead/NY/11551/" TargetMode="External"/><Relationship Id="rId4558" Type="http://schemas.openxmlformats.org/officeDocument/2006/relationships/hyperlink" Target="http://www.zipcodestogo.com/Essex/NY/" TargetMode="External"/><Relationship Id="rId3226" Type="http://schemas.openxmlformats.org/officeDocument/2006/relationships/hyperlink" Target="http://www.zipcodestogo.com/Nassau/NY/" TargetMode="External"/><Relationship Id="rId4557" Type="http://schemas.openxmlformats.org/officeDocument/2006/relationships/hyperlink" Target="http://www.zipcodestogo.com/Severance/NY/12872/" TargetMode="External"/><Relationship Id="rId3229" Type="http://schemas.openxmlformats.org/officeDocument/2006/relationships/hyperlink" Target="http://www.zipcodestogo.com/West%20Hempstead/NY/11552/" TargetMode="External"/><Relationship Id="rId5888" Type="http://schemas.openxmlformats.org/officeDocument/2006/relationships/hyperlink" Target="http://www.zipcodestogo.com/Erie/NY/" TargetMode="External"/><Relationship Id="rId3228" Type="http://schemas.openxmlformats.org/officeDocument/2006/relationships/hyperlink" Target="http://www.zipcodestogo.com/Nassau/NY/" TargetMode="External"/><Relationship Id="rId4559" Type="http://schemas.openxmlformats.org/officeDocument/2006/relationships/hyperlink" Target="http://www.zipcodestogo.com/Shushan/NY/12873/" TargetMode="External"/><Relationship Id="rId5889" Type="http://schemas.openxmlformats.org/officeDocument/2006/relationships/hyperlink" Target="http://www.zipcodestogo.com/Buffalo/NY/14224/" TargetMode="External"/><Relationship Id="rId4550" Type="http://schemas.openxmlformats.org/officeDocument/2006/relationships/hyperlink" Target="http://www.zipcodestogo.com/Washington/NY/" TargetMode="External"/><Relationship Id="rId5882" Type="http://schemas.openxmlformats.org/officeDocument/2006/relationships/hyperlink" Target="http://www.zipcodestogo.com/Erie/NY/" TargetMode="External"/><Relationship Id="rId5883" Type="http://schemas.openxmlformats.org/officeDocument/2006/relationships/hyperlink" Target="http://www.zipcodestogo.com/Buffalo/NY/14221/" TargetMode="External"/><Relationship Id="rId3221" Type="http://schemas.openxmlformats.org/officeDocument/2006/relationships/hyperlink" Target="http://www.zipcodestogo.com/Greenvale/NY/11548/" TargetMode="External"/><Relationship Id="rId4552" Type="http://schemas.openxmlformats.org/officeDocument/2006/relationships/hyperlink" Target="http://www.zipcodestogo.com/Saratoga/NY/" TargetMode="External"/><Relationship Id="rId5880" Type="http://schemas.openxmlformats.org/officeDocument/2006/relationships/hyperlink" Target="http://www.zipcodestogo.com/Erie/NY/" TargetMode="External"/><Relationship Id="rId3220" Type="http://schemas.openxmlformats.org/officeDocument/2006/relationships/hyperlink" Target="http://www.zipcodestogo.com/Nassau/NY/" TargetMode="External"/><Relationship Id="rId4551" Type="http://schemas.openxmlformats.org/officeDocument/2006/relationships/hyperlink" Target="http://www.zipcodestogo.com/Saratoga%20Springs/NY/12866/" TargetMode="External"/><Relationship Id="rId5881" Type="http://schemas.openxmlformats.org/officeDocument/2006/relationships/hyperlink" Target="http://www.zipcodestogo.com/Buffalo/NY/14220/" TargetMode="External"/><Relationship Id="rId3223" Type="http://schemas.openxmlformats.org/officeDocument/2006/relationships/hyperlink" Target="http://www.zipcodestogo.com/Hempstead/NY/11549/" TargetMode="External"/><Relationship Id="rId4554" Type="http://schemas.openxmlformats.org/officeDocument/2006/relationships/hyperlink" Target="http://www.zipcodestogo.com/Essex/NY/" TargetMode="External"/><Relationship Id="rId5886" Type="http://schemas.openxmlformats.org/officeDocument/2006/relationships/hyperlink" Target="http://www.zipcodestogo.com/Erie/NY/" TargetMode="External"/><Relationship Id="rId3222" Type="http://schemas.openxmlformats.org/officeDocument/2006/relationships/hyperlink" Target="http://www.zipcodestogo.com/Nassau/NY/" TargetMode="External"/><Relationship Id="rId4553" Type="http://schemas.openxmlformats.org/officeDocument/2006/relationships/hyperlink" Target="http://www.zipcodestogo.com/Schroon%20Lake/NY/12870/" TargetMode="External"/><Relationship Id="rId5887" Type="http://schemas.openxmlformats.org/officeDocument/2006/relationships/hyperlink" Target="http://www.zipcodestogo.com/Buffalo/NY/14223/" TargetMode="External"/><Relationship Id="rId3225" Type="http://schemas.openxmlformats.org/officeDocument/2006/relationships/hyperlink" Target="http://www.zipcodestogo.com/Hempstead/NY/11550/" TargetMode="External"/><Relationship Id="rId4556" Type="http://schemas.openxmlformats.org/officeDocument/2006/relationships/hyperlink" Target="http://www.zipcodestogo.com/Saratoga/NY/" TargetMode="External"/><Relationship Id="rId5884" Type="http://schemas.openxmlformats.org/officeDocument/2006/relationships/hyperlink" Target="http://www.zipcodestogo.com/Erie/NY/" TargetMode="External"/><Relationship Id="rId3224" Type="http://schemas.openxmlformats.org/officeDocument/2006/relationships/hyperlink" Target="http://www.zipcodestogo.com/Nassau/NY/" TargetMode="External"/><Relationship Id="rId4555" Type="http://schemas.openxmlformats.org/officeDocument/2006/relationships/hyperlink" Target="http://www.zipcodestogo.com/Schuylerville/NY/12871/" TargetMode="External"/><Relationship Id="rId5885" Type="http://schemas.openxmlformats.org/officeDocument/2006/relationships/hyperlink" Target="http://www.zipcodestogo.com/Buffalo/NY/14222/" TargetMode="External"/><Relationship Id="rId3259" Type="http://schemas.openxmlformats.org/officeDocument/2006/relationships/hyperlink" Target="http://www.zipcodestogo.com/Rockville%20Centre/NY/11570/" TargetMode="External"/><Relationship Id="rId3250" Type="http://schemas.openxmlformats.org/officeDocument/2006/relationships/hyperlink" Target="http://www.zipcodestogo.com/Nassau/NY/" TargetMode="External"/><Relationship Id="rId4581" Type="http://schemas.openxmlformats.org/officeDocument/2006/relationships/hyperlink" Target="http://www.zipcodestogo.com/Altona/NY/12910/" TargetMode="External"/><Relationship Id="rId4580" Type="http://schemas.openxmlformats.org/officeDocument/2006/relationships/hyperlink" Target="http://www.zipcodestogo.com/Clinton/NY/" TargetMode="External"/><Relationship Id="rId3252" Type="http://schemas.openxmlformats.org/officeDocument/2006/relationships/hyperlink" Target="http://www.zipcodestogo.com/Nassau/NY/" TargetMode="External"/><Relationship Id="rId4583" Type="http://schemas.openxmlformats.org/officeDocument/2006/relationships/hyperlink" Target="http://www.zipcodestogo.com/Keeseville/NY/12911/" TargetMode="External"/><Relationship Id="rId3251" Type="http://schemas.openxmlformats.org/officeDocument/2006/relationships/hyperlink" Target="http://www.zipcodestogo.com/Malverne/NY/11565/" TargetMode="External"/><Relationship Id="rId4582" Type="http://schemas.openxmlformats.org/officeDocument/2006/relationships/hyperlink" Target="http://www.zipcodestogo.com/Clinton/NY/" TargetMode="External"/><Relationship Id="rId3254" Type="http://schemas.openxmlformats.org/officeDocument/2006/relationships/hyperlink" Target="http://www.zipcodestogo.com/Nassau/NY/" TargetMode="External"/><Relationship Id="rId4585" Type="http://schemas.openxmlformats.org/officeDocument/2006/relationships/hyperlink" Target="http://www.zipcodestogo.com/Au%20Sable%20Forks/NY/12912/" TargetMode="External"/><Relationship Id="rId3253" Type="http://schemas.openxmlformats.org/officeDocument/2006/relationships/hyperlink" Target="http://www.zipcodestogo.com/Merrick/NY/11566/" TargetMode="External"/><Relationship Id="rId4584" Type="http://schemas.openxmlformats.org/officeDocument/2006/relationships/hyperlink" Target="http://www.zipcodestogo.com/Clinton/NY/" TargetMode="External"/><Relationship Id="rId3256" Type="http://schemas.openxmlformats.org/officeDocument/2006/relationships/hyperlink" Target="http://www.zipcodestogo.com/Nassau/NY/" TargetMode="External"/><Relationship Id="rId4587" Type="http://schemas.openxmlformats.org/officeDocument/2006/relationships/hyperlink" Target="http://www.zipcodestogo.com/Bloomingdale/NY/12913/" TargetMode="External"/><Relationship Id="rId3255" Type="http://schemas.openxmlformats.org/officeDocument/2006/relationships/hyperlink" Target="http://www.zipcodestogo.com/Old%20Westbury/NY/11568/" TargetMode="External"/><Relationship Id="rId4586" Type="http://schemas.openxmlformats.org/officeDocument/2006/relationships/hyperlink" Target="http://www.zipcodestogo.com/Clinton/NY/" TargetMode="External"/><Relationship Id="rId3258" Type="http://schemas.openxmlformats.org/officeDocument/2006/relationships/hyperlink" Target="http://www.zipcodestogo.com/Nassau/NY/" TargetMode="External"/><Relationship Id="rId4589" Type="http://schemas.openxmlformats.org/officeDocument/2006/relationships/hyperlink" Target="http://www.zipcodestogo.com/Bombay/NY/12914/" TargetMode="External"/><Relationship Id="rId3257" Type="http://schemas.openxmlformats.org/officeDocument/2006/relationships/hyperlink" Target="http://www.zipcodestogo.com/Point%20Lookout/NY/11569/" TargetMode="External"/><Relationship Id="rId4588" Type="http://schemas.openxmlformats.org/officeDocument/2006/relationships/hyperlink" Target="http://www.zipcodestogo.com/Essex/NY/" TargetMode="External"/><Relationship Id="rId3249" Type="http://schemas.openxmlformats.org/officeDocument/2006/relationships/hyperlink" Target="http://www.zipcodestogo.com/Lynbrook/NY/11563/" TargetMode="External"/><Relationship Id="rId3248" Type="http://schemas.openxmlformats.org/officeDocument/2006/relationships/hyperlink" Target="http://www.zipcodestogo.com/Nassau/NY/" TargetMode="External"/><Relationship Id="rId4579" Type="http://schemas.openxmlformats.org/officeDocument/2006/relationships/hyperlink" Target="http://www.zipcodestogo.com/Plattsburgh/NY/12903/" TargetMode="External"/><Relationship Id="rId4570" Type="http://schemas.openxmlformats.org/officeDocument/2006/relationships/hyperlink" Target="http://www.zipcodestogo.com/Saratoga/NY/" TargetMode="External"/><Relationship Id="rId3241" Type="http://schemas.openxmlformats.org/officeDocument/2006/relationships/hyperlink" Target="http://www.zipcodestogo.com/Island%20Park/NY/11558/" TargetMode="External"/><Relationship Id="rId4572" Type="http://schemas.openxmlformats.org/officeDocument/2006/relationships/hyperlink" Target="http://www.zipcodestogo.com/Warren/NY/" TargetMode="External"/><Relationship Id="rId3240" Type="http://schemas.openxmlformats.org/officeDocument/2006/relationships/hyperlink" Target="http://www.zipcodestogo.com/Nassau/NY/" TargetMode="External"/><Relationship Id="rId4571" Type="http://schemas.openxmlformats.org/officeDocument/2006/relationships/hyperlink" Target="http://www.zipcodestogo.com/Warrensburg/NY/12885/" TargetMode="External"/><Relationship Id="rId3243" Type="http://schemas.openxmlformats.org/officeDocument/2006/relationships/hyperlink" Target="http://www.zipcodestogo.com/Lawrence/NY/11559/" TargetMode="External"/><Relationship Id="rId4574" Type="http://schemas.openxmlformats.org/officeDocument/2006/relationships/hyperlink" Target="http://www.zipcodestogo.com/Warren/NY/" TargetMode="External"/><Relationship Id="rId3242" Type="http://schemas.openxmlformats.org/officeDocument/2006/relationships/hyperlink" Target="http://www.zipcodestogo.com/Nassau/NY/" TargetMode="External"/><Relationship Id="rId4573" Type="http://schemas.openxmlformats.org/officeDocument/2006/relationships/hyperlink" Target="http://www.zipcodestogo.com/Wevertown/NY/12886/" TargetMode="External"/><Relationship Id="rId3245" Type="http://schemas.openxmlformats.org/officeDocument/2006/relationships/hyperlink" Target="http://www.zipcodestogo.com/Locust%20Valley/NY/11560/" TargetMode="External"/><Relationship Id="rId4576" Type="http://schemas.openxmlformats.org/officeDocument/2006/relationships/hyperlink" Target="http://www.zipcodestogo.com/Washington/NY/" TargetMode="External"/><Relationship Id="rId3244" Type="http://schemas.openxmlformats.org/officeDocument/2006/relationships/hyperlink" Target="http://www.zipcodestogo.com/Nassau/NY/" TargetMode="External"/><Relationship Id="rId4575" Type="http://schemas.openxmlformats.org/officeDocument/2006/relationships/hyperlink" Target="http://www.zipcodestogo.com/Whitehall/NY/12887/" TargetMode="External"/><Relationship Id="rId3247" Type="http://schemas.openxmlformats.org/officeDocument/2006/relationships/hyperlink" Target="http://www.zipcodestogo.com/Long%20Beach/NY/11561/" TargetMode="External"/><Relationship Id="rId4578" Type="http://schemas.openxmlformats.org/officeDocument/2006/relationships/hyperlink" Target="http://www.zipcodestogo.com/Clinton/NY/" TargetMode="External"/><Relationship Id="rId3246" Type="http://schemas.openxmlformats.org/officeDocument/2006/relationships/hyperlink" Target="http://www.zipcodestogo.com/Nassau/NY/" TargetMode="External"/><Relationship Id="rId4577" Type="http://schemas.openxmlformats.org/officeDocument/2006/relationships/hyperlink" Target="http://www.zipcodestogo.com/Plattsburgh/NY/12901/" TargetMode="External"/><Relationship Id="rId4525" Type="http://schemas.openxmlformats.org/officeDocument/2006/relationships/hyperlink" Target="http://www.zipcodestogo.com/North%20Creek/NY/12853/" TargetMode="External"/><Relationship Id="rId5857" Type="http://schemas.openxmlformats.org/officeDocument/2006/relationships/hyperlink" Target="http://www.zipcodestogo.com/Buffalo/NY/14208/" TargetMode="External"/><Relationship Id="rId4524" Type="http://schemas.openxmlformats.org/officeDocument/2006/relationships/hyperlink" Target="http://www.zipcodestogo.com/Essex/NY/" TargetMode="External"/><Relationship Id="rId5858" Type="http://schemas.openxmlformats.org/officeDocument/2006/relationships/hyperlink" Target="http://www.zipcodestogo.com/Erie/NY/" TargetMode="External"/><Relationship Id="rId4527" Type="http://schemas.openxmlformats.org/officeDocument/2006/relationships/hyperlink" Target="http://www.zipcodestogo.com/North%20Granville/NY/12854/" TargetMode="External"/><Relationship Id="rId5855" Type="http://schemas.openxmlformats.org/officeDocument/2006/relationships/hyperlink" Target="http://www.zipcodestogo.com/Buffalo/NY/14207/" TargetMode="External"/><Relationship Id="rId4526" Type="http://schemas.openxmlformats.org/officeDocument/2006/relationships/hyperlink" Target="http://www.zipcodestogo.com/Warren/NY/" TargetMode="External"/><Relationship Id="rId5856" Type="http://schemas.openxmlformats.org/officeDocument/2006/relationships/hyperlink" Target="http://www.zipcodestogo.com/Erie/NY/" TargetMode="External"/><Relationship Id="rId4529" Type="http://schemas.openxmlformats.org/officeDocument/2006/relationships/hyperlink" Target="http://www.zipcodestogo.com/North%20Hudson/NY/12855/" TargetMode="External"/><Relationship Id="rId4528" Type="http://schemas.openxmlformats.org/officeDocument/2006/relationships/hyperlink" Target="http://www.zipcodestogo.com/Washington/NY/" TargetMode="External"/><Relationship Id="rId5859" Type="http://schemas.openxmlformats.org/officeDocument/2006/relationships/hyperlink" Target="http://www.zipcodestogo.com/Buffalo/NY/14209/" TargetMode="External"/><Relationship Id="rId5850" Type="http://schemas.openxmlformats.org/officeDocument/2006/relationships/hyperlink" Target="http://www.zipcodestogo.com/Erie/NY/" TargetMode="External"/><Relationship Id="rId4521" Type="http://schemas.openxmlformats.org/officeDocument/2006/relationships/hyperlink" Target="http://www.zipcodestogo.com/Minerva/NY/12851/" TargetMode="External"/><Relationship Id="rId5853" Type="http://schemas.openxmlformats.org/officeDocument/2006/relationships/hyperlink" Target="http://www.zipcodestogo.com/Buffalo/NY/14206/" TargetMode="External"/><Relationship Id="rId4520" Type="http://schemas.openxmlformats.org/officeDocument/2006/relationships/hyperlink" Target="http://www.zipcodestogo.com/Saratoga/NY/" TargetMode="External"/><Relationship Id="rId5854" Type="http://schemas.openxmlformats.org/officeDocument/2006/relationships/hyperlink" Target="http://www.zipcodestogo.com/Erie/NY/" TargetMode="External"/><Relationship Id="rId4523" Type="http://schemas.openxmlformats.org/officeDocument/2006/relationships/hyperlink" Target="http://www.zipcodestogo.com/Newcomb/NY/12852/" TargetMode="External"/><Relationship Id="rId5851" Type="http://schemas.openxmlformats.org/officeDocument/2006/relationships/hyperlink" Target="http://www.zipcodestogo.com/Buffalo/NY/14205/" TargetMode="External"/><Relationship Id="rId4522" Type="http://schemas.openxmlformats.org/officeDocument/2006/relationships/hyperlink" Target="http://www.zipcodestogo.com/Essex/NY/" TargetMode="External"/><Relationship Id="rId5852" Type="http://schemas.openxmlformats.org/officeDocument/2006/relationships/hyperlink" Target="http://www.zipcodestogo.com/Erie/NY/" TargetMode="External"/><Relationship Id="rId4514" Type="http://schemas.openxmlformats.org/officeDocument/2006/relationships/hyperlink" Target="http://www.zipcodestogo.com/Hamilton/NY/" TargetMode="External"/><Relationship Id="rId5846" Type="http://schemas.openxmlformats.org/officeDocument/2006/relationships/hyperlink" Target="http://www.zipcodestogo.com/Erie/NY/" TargetMode="External"/><Relationship Id="rId4513" Type="http://schemas.openxmlformats.org/officeDocument/2006/relationships/hyperlink" Target="http://www.zipcodestogo.com/Long%20Lake/NY/12847/" TargetMode="External"/><Relationship Id="rId5847" Type="http://schemas.openxmlformats.org/officeDocument/2006/relationships/hyperlink" Target="http://www.zipcodestogo.com/Buffalo/NY/14203/" TargetMode="External"/><Relationship Id="rId4516" Type="http://schemas.openxmlformats.org/officeDocument/2006/relationships/hyperlink" Target="http://www.zipcodestogo.com/Washington/NY/" TargetMode="External"/><Relationship Id="rId5844" Type="http://schemas.openxmlformats.org/officeDocument/2006/relationships/hyperlink" Target="http://www.zipcodestogo.com/Erie/NY/" TargetMode="External"/><Relationship Id="rId4515" Type="http://schemas.openxmlformats.org/officeDocument/2006/relationships/hyperlink" Target="http://www.zipcodestogo.com/Middle%20Falls/NY/12848/" TargetMode="External"/><Relationship Id="rId5845" Type="http://schemas.openxmlformats.org/officeDocument/2006/relationships/hyperlink" Target="http://www.zipcodestogo.com/Buffalo/NY/14202/" TargetMode="External"/><Relationship Id="rId4518" Type="http://schemas.openxmlformats.org/officeDocument/2006/relationships/hyperlink" Target="http://www.zipcodestogo.com/Washington/NY/" TargetMode="External"/><Relationship Id="rId4517" Type="http://schemas.openxmlformats.org/officeDocument/2006/relationships/hyperlink" Target="http://www.zipcodestogo.com/Middle%20Granville/NY/12849/" TargetMode="External"/><Relationship Id="rId5848" Type="http://schemas.openxmlformats.org/officeDocument/2006/relationships/hyperlink" Target="http://www.zipcodestogo.com/Erie/NY/" TargetMode="External"/><Relationship Id="rId4519" Type="http://schemas.openxmlformats.org/officeDocument/2006/relationships/hyperlink" Target="http://www.zipcodestogo.com/Middle%20Grove/NY/12850/" TargetMode="External"/><Relationship Id="rId5849" Type="http://schemas.openxmlformats.org/officeDocument/2006/relationships/hyperlink" Target="http://www.zipcodestogo.com/Buffalo/NY/14204/" TargetMode="External"/><Relationship Id="rId4510" Type="http://schemas.openxmlformats.org/officeDocument/2006/relationships/hyperlink" Target="http://www.zipcodestogo.com/Warren/NY/" TargetMode="External"/><Relationship Id="rId5842" Type="http://schemas.openxmlformats.org/officeDocument/2006/relationships/hyperlink" Target="http://www.zipcodestogo.com/Niagara/NY/" TargetMode="External"/><Relationship Id="rId5843" Type="http://schemas.openxmlformats.org/officeDocument/2006/relationships/hyperlink" Target="http://www.zipcodestogo.com/Buffalo/NY/14201/" TargetMode="External"/><Relationship Id="rId4512" Type="http://schemas.openxmlformats.org/officeDocument/2006/relationships/hyperlink" Target="http://www.zipcodestogo.com/Warren/NY/" TargetMode="External"/><Relationship Id="rId5840" Type="http://schemas.openxmlformats.org/officeDocument/2006/relationships/hyperlink" Target="http://www.zipcodestogo.com/Cattaraugus/NY/" TargetMode="External"/><Relationship Id="rId4511" Type="http://schemas.openxmlformats.org/officeDocument/2006/relationships/hyperlink" Target="http://www.zipcodestogo.com/Lake%20Luzerne/NY/12846/" TargetMode="External"/><Relationship Id="rId5841" Type="http://schemas.openxmlformats.org/officeDocument/2006/relationships/hyperlink" Target="http://www.zipcodestogo.com/Youngstown/NY/14174/" TargetMode="External"/><Relationship Id="rId3216" Type="http://schemas.openxmlformats.org/officeDocument/2006/relationships/hyperlink" Target="http://www.zipcodestogo.com/Nassau/NY/" TargetMode="External"/><Relationship Id="rId4547" Type="http://schemas.openxmlformats.org/officeDocument/2006/relationships/hyperlink" Target="http://www.zipcodestogo.com/Sabael/NY/12864/" TargetMode="External"/><Relationship Id="rId5879" Type="http://schemas.openxmlformats.org/officeDocument/2006/relationships/hyperlink" Target="http://www.zipcodestogo.com/Buffalo/NY/14219/" TargetMode="External"/><Relationship Id="rId3215" Type="http://schemas.openxmlformats.org/officeDocument/2006/relationships/hyperlink" Target="http://www.zipcodestogo.com/Glen%20Cove/NY/11542/" TargetMode="External"/><Relationship Id="rId4546" Type="http://schemas.openxmlformats.org/officeDocument/2006/relationships/hyperlink" Target="http://www.zipcodestogo.com/Saratoga/NY/" TargetMode="External"/><Relationship Id="rId3218" Type="http://schemas.openxmlformats.org/officeDocument/2006/relationships/hyperlink" Target="http://www.zipcodestogo.com/Nassau/NY/" TargetMode="External"/><Relationship Id="rId4549" Type="http://schemas.openxmlformats.org/officeDocument/2006/relationships/hyperlink" Target="http://www.zipcodestogo.com/Salem/NY/12865/" TargetMode="External"/><Relationship Id="rId5877" Type="http://schemas.openxmlformats.org/officeDocument/2006/relationships/hyperlink" Target="http://www.zipcodestogo.com/Buffalo/NY/14218/" TargetMode="External"/><Relationship Id="rId3217" Type="http://schemas.openxmlformats.org/officeDocument/2006/relationships/hyperlink" Target="http://www.zipcodestogo.com/Glen%20Head/NY/11545/" TargetMode="External"/><Relationship Id="rId4548" Type="http://schemas.openxmlformats.org/officeDocument/2006/relationships/hyperlink" Target="http://www.zipcodestogo.com/Hamilton/NY/" TargetMode="External"/><Relationship Id="rId5878" Type="http://schemas.openxmlformats.org/officeDocument/2006/relationships/hyperlink" Target="http://www.zipcodestogo.com/Erie/NY/" TargetMode="External"/><Relationship Id="rId3219" Type="http://schemas.openxmlformats.org/officeDocument/2006/relationships/hyperlink" Target="http://www.zipcodestogo.com/Glenwood%20Landing/NY/11547/" TargetMode="External"/><Relationship Id="rId5871" Type="http://schemas.openxmlformats.org/officeDocument/2006/relationships/hyperlink" Target="http://www.zipcodestogo.com/Buffalo/NY/14215/" TargetMode="External"/><Relationship Id="rId5872" Type="http://schemas.openxmlformats.org/officeDocument/2006/relationships/hyperlink" Target="http://www.zipcodestogo.com/Erie/NY/" TargetMode="External"/><Relationship Id="rId3210" Type="http://schemas.openxmlformats.org/officeDocument/2006/relationships/hyperlink" Target="http://www.zipcodestogo.com/Nassau/NY/" TargetMode="External"/><Relationship Id="rId4541" Type="http://schemas.openxmlformats.org/officeDocument/2006/relationships/hyperlink" Target="http://www.zipcodestogo.com/Putnam%20Station/NY/12861/" TargetMode="External"/><Relationship Id="rId4540" Type="http://schemas.openxmlformats.org/officeDocument/2006/relationships/hyperlink" Target="http://www.zipcodestogo.com/Warren/NY/" TargetMode="External"/><Relationship Id="rId5870" Type="http://schemas.openxmlformats.org/officeDocument/2006/relationships/hyperlink" Target="http://www.zipcodestogo.com/Erie/NY/" TargetMode="External"/><Relationship Id="rId3212" Type="http://schemas.openxmlformats.org/officeDocument/2006/relationships/hyperlink" Target="http://www.zipcodestogo.com/Nassau/NY/" TargetMode="External"/><Relationship Id="rId4543" Type="http://schemas.openxmlformats.org/officeDocument/2006/relationships/hyperlink" Target="http://www.zipcodestogo.com/Riparius/NY/12862/" TargetMode="External"/><Relationship Id="rId5875" Type="http://schemas.openxmlformats.org/officeDocument/2006/relationships/hyperlink" Target="http://www.zipcodestogo.com/Buffalo/NY/14217/" TargetMode="External"/><Relationship Id="rId3211" Type="http://schemas.openxmlformats.org/officeDocument/2006/relationships/hyperlink" Target="http://www.zipcodestogo.com/Garden%20City/NY/11535/" TargetMode="External"/><Relationship Id="rId4542" Type="http://schemas.openxmlformats.org/officeDocument/2006/relationships/hyperlink" Target="http://www.zipcodestogo.com/Washington/NY/" TargetMode="External"/><Relationship Id="rId5876" Type="http://schemas.openxmlformats.org/officeDocument/2006/relationships/hyperlink" Target="http://www.zipcodestogo.com/Erie/NY/" TargetMode="External"/><Relationship Id="rId3214" Type="http://schemas.openxmlformats.org/officeDocument/2006/relationships/hyperlink" Target="http://www.zipcodestogo.com/Nassau/NY/" TargetMode="External"/><Relationship Id="rId4545" Type="http://schemas.openxmlformats.org/officeDocument/2006/relationships/hyperlink" Target="http://www.zipcodestogo.com/Rock%20City%20Falls/NY/12863/" TargetMode="External"/><Relationship Id="rId5873" Type="http://schemas.openxmlformats.org/officeDocument/2006/relationships/hyperlink" Target="http://www.zipcodestogo.com/Buffalo/NY/14216/" TargetMode="External"/><Relationship Id="rId3213" Type="http://schemas.openxmlformats.org/officeDocument/2006/relationships/hyperlink" Target="http://www.zipcodestogo.com/Garden%20City/NY/11536/" TargetMode="External"/><Relationship Id="rId4544" Type="http://schemas.openxmlformats.org/officeDocument/2006/relationships/hyperlink" Target="http://www.zipcodestogo.com/Warren/NY/" TargetMode="External"/><Relationship Id="rId5874" Type="http://schemas.openxmlformats.org/officeDocument/2006/relationships/hyperlink" Target="http://www.zipcodestogo.com/Erie/NY/" TargetMode="External"/><Relationship Id="rId3205" Type="http://schemas.openxmlformats.org/officeDocument/2006/relationships/hyperlink" Target="http://www.zipcodestogo.com/Freeport/NY/11520/" TargetMode="External"/><Relationship Id="rId4536" Type="http://schemas.openxmlformats.org/officeDocument/2006/relationships/hyperlink" Target="http://www.zipcodestogo.com/Essex/NY/" TargetMode="External"/><Relationship Id="rId5868" Type="http://schemas.openxmlformats.org/officeDocument/2006/relationships/hyperlink" Target="http://www.zipcodestogo.com/Erie/NY/" TargetMode="External"/><Relationship Id="rId3204" Type="http://schemas.openxmlformats.org/officeDocument/2006/relationships/hyperlink" Target="http://www.zipcodestogo.com/Nassau/NY/" TargetMode="External"/><Relationship Id="rId4535" Type="http://schemas.openxmlformats.org/officeDocument/2006/relationships/hyperlink" Target="http://www.zipcodestogo.com/Paradox/NY/12858/" TargetMode="External"/><Relationship Id="rId5869" Type="http://schemas.openxmlformats.org/officeDocument/2006/relationships/hyperlink" Target="http://www.zipcodestogo.com/Buffalo/NY/14214/" TargetMode="External"/><Relationship Id="rId3207" Type="http://schemas.openxmlformats.org/officeDocument/2006/relationships/hyperlink" Target="http://www.zipcodestogo.com/Garden%20City/NY/11530/" TargetMode="External"/><Relationship Id="rId4538" Type="http://schemas.openxmlformats.org/officeDocument/2006/relationships/hyperlink" Target="http://www.zipcodestogo.com/Saratoga/NY/" TargetMode="External"/><Relationship Id="rId5866" Type="http://schemas.openxmlformats.org/officeDocument/2006/relationships/hyperlink" Target="http://www.zipcodestogo.com/Erie/NY/" TargetMode="External"/><Relationship Id="rId3206" Type="http://schemas.openxmlformats.org/officeDocument/2006/relationships/hyperlink" Target="http://www.zipcodestogo.com/Nassau/NY/" TargetMode="External"/><Relationship Id="rId4537" Type="http://schemas.openxmlformats.org/officeDocument/2006/relationships/hyperlink" Target="http://www.zipcodestogo.com/Porter%20Corners/NY/12859/" TargetMode="External"/><Relationship Id="rId5867" Type="http://schemas.openxmlformats.org/officeDocument/2006/relationships/hyperlink" Target="http://www.zipcodestogo.com/Buffalo/NY/14213/" TargetMode="External"/><Relationship Id="rId3209" Type="http://schemas.openxmlformats.org/officeDocument/2006/relationships/hyperlink" Target="http://www.zipcodestogo.com/Garden%20City/NY/11531/" TargetMode="External"/><Relationship Id="rId3208" Type="http://schemas.openxmlformats.org/officeDocument/2006/relationships/hyperlink" Target="http://www.zipcodestogo.com/Nassau/NY/" TargetMode="External"/><Relationship Id="rId4539" Type="http://schemas.openxmlformats.org/officeDocument/2006/relationships/hyperlink" Target="http://www.zipcodestogo.com/Pottersville/NY/12860/" TargetMode="External"/><Relationship Id="rId5860" Type="http://schemas.openxmlformats.org/officeDocument/2006/relationships/hyperlink" Target="http://www.zipcodestogo.com/Erie/NY/" TargetMode="External"/><Relationship Id="rId5861" Type="http://schemas.openxmlformats.org/officeDocument/2006/relationships/hyperlink" Target="http://www.zipcodestogo.com/Buffalo/NY/14210/" TargetMode="External"/><Relationship Id="rId4530" Type="http://schemas.openxmlformats.org/officeDocument/2006/relationships/hyperlink" Target="http://www.zipcodestogo.com/Essex/NY/" TargetMode="External"/><Relationship Id="rId3201" Type="http://schemas.openxmlformats.org/officeDocument/2006/relationships/hyperlink" Target="http://www.zipcodestogo.com/Cedarhurst/NY/11516/" TargetMode="External"/><Relationship Id="rId4532" Type="http://schemas.openxmlformats.org/officeDocument/2006/relationships/hyperlink" Target="http://www.zipcodestogo.com/Warren/NY/" TargetMode="External"/><Relationship Id="rId5864" Type="http://schemas.openxmlformats.org/officeDocument/2006/relationships/hyperlink" Target="http://www.zipcodestogo.com/Erie/NY/" TargetMode="External"/><Relationship Id="rId3200" Type="http://schemas.openxmlformats.org/officeDocument/2006/relationships/hyperlink" Target="http://www.zipcodestogo.com/Nassau/NY/" TargetMode="External"/><Relationship Id="rId4531" Type="http://schemas.openxmlformats.org/officeDocument/2006/relationships/hyperlink" Target="http://www.zipcodestogo.com/North%20River/NY/12856/" TargetMode="External"/><Relationship Id="rId5865" Type="http://schemas.openxmlformats.org/officeDocument/2006/relationships/hyperlink" Target="http://www.zipcodestogo.com/Buffalo/NY/14212/" TargetMode="External"/><Relationship Id="rId3203" Type="http://schemas.openxmlformats.org/officeDocument/2006/relationships/hyperlink" Target="http://www.zipcodestogo.com/East%20Rockaway/NY/11518/" TargetMode="External"/><Relationship Id="rId4534" Type="http://schemas.openxmlformats.org/officeDocument/2006/relationships/hyperlink" Target="http://www.zipcodestogo.com/Essex/NY/" TargetMode="External"/><Relationship Id="rId5862" Type="http://schemas.openxmlformats.org/officeDocument/2006/relationships/hyperlink" Target="http://www.zipcodestogo.com/Erie/NY/" TargetMode="External"/><Relationship Id="rId3202" Type="http://schemas.openxmlformats.org/officeDocument/2006/relationships/hyperlink" Target="http://www.zipcodestogo.com/Nassau/NY/" TargetMode="External"/><Relationship Id="rId4533" Type="http://schemas.openxmlformats.org/officeDocument/2006/relationships/hyperlink" Target="http://www.zipcodestogo.com/Olmstedville/NY/12857/" TargetMode="External"/><Relationship Id="rId5863" Type="http://schemas.openxmlformats.org/officeDocument/2006/relationships/hyperlink" Target="http://www.zipcodestogo.com/Buffalo/NY/14211/" TargetMode="External"/><Relationship Id="rId190" Type="http://schemas.openxmlformats.org/officeDocument/2006/relationships/hyperlink" Target="http://www.zipcodestogo.com/Belknap/NH/" TargetMode="External"/><Relationship Id="rId194" Type="http://schemas.openxmlformats.org/officeDocument/2006/relationships/hyperlink" Target="http://www.zipcodestogo.com/Merrimack/NH/" TargetMode="External"/><Relationship Id="rId193" Type="http://schemas.openxmlformats.org/officeDocument/2006/relationships/hyperlink" Target="http://www.zipcodestogo.com/South%20Sutton/NH/03273/" TargetMode="External"/><Relationship Id="rId192" Type="http://schemas.openxmlformats.org/officeDocument/2006/relationships/hyperlink" Target="http://www.zipcodestogo.com/Merrimack/NH/" TargetMode="External"/><Relationship Id="rId191" Type="http://schemas.openxmlformats.org/officeDocument/2006/relationships/hyperlink" Target="http://www.zipcodestogo.com/South%20Newbury/NH/03272/" TargetMode="External"/><Relationship Id="rId187" Type="http://schemas.openxmlformats.org/officeDocument/2006/relationships/hyperlink" Target="http://www.zipcodestogo.com/Salisbury/NH/03268/" TargetMode="External"/><Relationship Id="rId186" Type="http://schemas.openxmlformats.org/officeDocument/2006/relationships/hyperlink" Target="http://www.zipcodestogo.com/Grafton/NH/" TargetMode="External"/><Relationship Id="rId185" Type="http://schemas.openxmlformats.org/officeDocument/2006/relationships/hyperlink" Target="http://www.zipcodestogo.com/Rumney/NH/03266/" TargetMode="External"/><Relationship Id="rId184" Type="http://schemas.openxmlformats.org/officeDocument/2006/relationships/hyperlink" Target="http://www.zipcodestogo.com/Grafton/NH/" TargetMode="External"/><Relationship Id="rId189" Type="http://schemas.openxmlformats.org/officeDocument/2006/relationships/hyperlink" Target="http://www.zipcodestogo.com/Sanbornton/NH/03269/" TargetMode="External"/><Relationship Id="rId188" Type="http://schemas.openxmlformats.org/officeDocument/2006/relationships/hyperlink" Target="http://www.zipcodestogo.com/Merrimack/NH/" TargetMode="External"/><Relationship Id="rId183" Type="http://schemas.openxmlformats.org/officeDocument/2006/relationships/hyperlink" Target="http://www.zipcodestogo.com/Plymouth/NH/03264/" TargetMode="External"/><Relationship Id="rId182" Type="http://schemas.openxmlformats.org/officeDocument/2006/relationships/hyperlink" Target="http://www.zipcodestogo.com/Merrimack/NH/" TargetMode="External"/><Relationship Id="rId181" Type="http://schemas.openxmlformats.org/officeDocument/2006/relationships/hyperlink" Target="http://www.zipcodestogo.com/Pittsfield/NH/03263/" TargetMode="External"/><Relationship Id="rId180" Type="http://schemas.openxmlformats.org/officeDocument/2006/relationships/hyperlink" Target="http://www.zipcodestogo.com/Grafton/NH/" TargetMode="External"/><Relationship Id="rId176" Type="http://schemas.openxmlformats.org/officeDocument/2006/relationships/hyperlink" Target="http://www.zipcodestogo.com/Merrimack/NH/" TargetMode="External"/><Relationship Id="rId175" Type="http://schemas.openxmlformats.org/officeDocument/2006/relationships/hyperlink" Target="http://www.zipcodestogo.com/North%20Sutton/NH/03260/" TargetMode="External"/><Relationship Id="rId174" Type="http://schemas.openxmlformats.org/officeDocument/2006/relationships/hyperlink" Target="http://www.zipcodestogo.com/Carroll/NH/" TargetMode="External"/><Relationship Id="rId173" Type="http://schemas.openxmlformats.org/officeDocument/2006/relationships/hyperlink" Target="http://www.zipcodestogo.com/North%20Sandwich/NH/03259/" TargetMode="External"/><Relationship Id="rId179" Type="http://schemas.openxmlformats.org/officeDocument/2006/relationships/hyperlink" Target="http://www.zipcodestogo.com/North%20Woodstock/NH/03262/" TargetMode="External"/><Relationship Id="rId178" Type="http://schemas.openxmlformats.org/officeDocument/2006/relationships/hyperlink" Target="http://www.zipcodestogo.com/Rockingham/NH/" TargetMode="External"/><Relationship Id="rId177" Type="http://schemas.openxmlformats.org/officeDocument/2006/relationships/hyperlink" Target="http://www.zipcodestogo.com/Northwood/NH/03261/" TargetMode="External"/><Relationship Id="rId198" Type="http://schemas.openxmlformats.org/officeDocument/2006/relationships/hyperlink" Target="http://www.zipcodestogo.com/Merrimack/NH/" TargetMode="External"/><Relationship Id="rId197" Type="http://schemas.openxmlformats.org/officeDocument/2006/relationships/hyperlink" Target="http://www.zipcodestogo.com/Suncook/NH/03275/" TargetMode="External"/><Relationship Id="rId196" Type="http://schemas.openxmlformats.org/officeDocument/2006/relationships/hyperlink" Target="http://www.zipcodestogo.com/Grafton/NH/" TargetMode="External"/><Relationship Id="rId195" Type="http://schemas.openxmlformats.org/officeDocument/2006/relationships/hyperlink" Target="http://www.zipcodestogo.com/Stinson%20Lake/NH/03274/" TargetMode="External"/><Relationship Id="rId199" Type="http://schemas.openxmlformats.org/officeDocument/2006/relationships/hyperlink" Target="http://www.zipcodestogo.com/Tilton/NH/03276/" TargetMode="External"/><Relationship Id="rId150" Type="http://schemas.openxmlformats.org/officeDocument/2006/relationships/hyperlink" Target="http://www.zipcodestogo.com/Grafton/NH/" TargetMode="External"/><Relationship Id="rId149" Type="http://schemas.openxmlformats.org/officeDocument/2006/relationships/hyperlink" Target="http://www.zipcodestogo.com/Holderness/NH/03245/" TargetMode="External"/><Relationship Id="rId148" Type="http://schemas.openxmlformats.org/officeDocument/2006/relationships/hyperlink" Target="http://www.zipcodestogo.com/Hillsborough/NH/" TargetMode="External"/><Relationship Id="rId3270" Type="http://schemas.openxmlformats.org/officeDocument/2006/relationships/hyperlink" Target="http://www.zipcodestogo.com/Nassau/NY/" TargetMode="External"/><Relationship Id="rId3272" Type="http://schemas.openxmlformats.org/officeDocument/2006/relationships/hyperlink" Target="http://www.zipcodestogo.com/Nassau/NY/" TargetMode="External"/><Relationship Id="rId3271" Type="http://schemas.openxmlformats.org/officeDocument/2006/relationships/hyperlink" Target="http://www.zipcodestogo.com/Sea%20Cliff/NY/11579/" TargetMode="External"/><Relationship Id="rId143" Type="http://schemas.openxmlformats.org/officeDocument/2006/relationships/hyperlink" Target="http://www.zipcodestogo.com/Henniker/NH/03242/" TargetMode="External"/><Relationship Id="rId3274" Type="http://schemas.openxmlformats.org/officeDocument/2006/relationships/hyperlink" Target="http://www.zipcodestogo.com/Nassau/NY/" TargetMode="External"/><Relationship Id="rId142" Type="http://schemas.openxmlformats.org/officeDocument/2006/relationships/hyperlink" Target="http://www.zipcodestogo.com/Grafton/NH/" TargetMode="External"/><Relationship Id="rId3273" Type="http://schemas.openxmlformats.org/officeDocument/2006/relationships/hyperlink" Target="http://www.zipcodestogo.com/Valley%20Stream/NY/11580/" TargetMode="External"/><Relationship Id="rId141" Type="http://schemas.openxmlformats.org/officeDocument/2006/relationships/hyperlink" Target="http://www.zipcodestogo.com/Hebron/NH/03241/" TargetMode="External"/><Relationship Id="rId3276" Type="http://schemas.openxmlformats.org/officeDocument/2006/relationships/hyperlink" Target="http://www.zipcodestogo.com/Nassau/NY/" TargetMode="External"/><Relationship Id="rId140" Type="http://schemas.openxmlformats.org/officeDocument/2006/relationships/hyperlink" Target="http://www.zipcodestogo.com/Grafton/NH/" TargetMode="External"/><Relationship Id="rId3275" Type="http://schemas.openxmlformats.org/officeDocument/2006/relationships/hyperlink" Target="http://www.zipcodestogo.com/Valley%20Stream/NY/11581/" TargetMode="External"/><Relationship Id="rId147" Type="http://schemas.openxmlformats.org/officeDocument/2006/relationships/hyperlink" Target="http://www.zipcodestogo.com/Hillsborough/NH/03244/" TargetMode="External"/><Relationship Id="rId3278" Type="http://schemas.openxmlformats.org/officeDocument/2006/relationships/hyperlink" Target="http://www.zipcodestogo.com/Nassau/NY/" TargetMode="External"/><Relationship Id="rId146" Type="http://schemas.openxmlformats.org/officeDocument/2006/relationships/hyperlink" Target="http://www.zipcodestogo.com/Merrimack/NH/" TargetMode="External"/><Relationship Id="rId3277" Type="http://schemas.openxmlformats.org/officeDocument/2006/relationships/hyperlink" Target="http://www.zipcodestogo.com/Valley%20Stream/NY/11582/" TargetMode="External"/><Relationship Id="rId145" Type="http://schemas.openxmlformats.org/officeDocument/2006/relationships/hyperlink" Target="http://www.zipcodestogo.com/Hill/NH/03243/" TargetMode="External"/><Relationship Id="rId144" Type="http://schemas.openxmlformats.org/officeDocument/2006/relationships/hyperlink" Target="http://www.zipcodestogo.com/Merrimack/NH/" TargetMode="External"/><Relationship Id="rId3279" Type="http://schemas.openxmlformats.org/officeDocument/2006/relationships/hyperlink" Target="http://www.zipcodestogo.com/Westbury/NY/11590/" TargetMode="External"/><Relationship Id="rId139" Type="http://schemas.openxmlformats.org/officeDocument/2006/relationships/hyperlink" Target="http://www.zipcodestogo.com/Grafton/NH/03240/" TargetMode="External"/><Relationship Id="rId138" Type="http://schemas.openxmlformats.org/officeDocument/2006/relationships/hyperlink" Target="http://www.zipcodestogo.com/Grafton/NH/" TargetMode="External"/><Relationship Id="rId137" Type="http://schemas.openxmlformats.org/officeDocument/2006/relationships/hyperlink" Target="http://www.zipcodestogo.com/Glencliff/NH/03238/" TargetMode="External"/><Relationship Id="rId4590" Type="http://schemas.openxmlformats.org/officeDocument/2006/relationships/hyperlink" Target="http://www.zipcodestogo.com/Franklin/NY/" TargetMode="External"/><Relationship Id="rId3261" Type="http://schemas.openxmlformats.org/officeDocument/2006/relationships/hyperlink" Target="http://www.zipcodestogo.com/Rockville%20Centre/NY/11571/" TargetMode="External"/><Relationship Id="rId4592" Type="http://schemas.openxmlformats.org/officeDocument/2006/relationships/hyperlink" Target="http://www.zipcodestogo.com/Franklin/NY/" TargetMode="External"/><Relationship Id="rId3260" Type="http://schemas.openxmlformats.org/officeDocument/2006/relationships/hyperlink" Target="http://www.zipcodestogo.com/Nassau/NY/" TargetMode="External"/><Relationship Id="rId4591" Type="http://schemas.openxmlformats.org/officeDocument/2006/relationships/hyperlink" Target="http://www.zipcodestogo.com/Brainardsville/NY/12915/" TargetMode="External"/><Relationship Id="rId132" Type="http://schemas.openxmlformats.org/officeDocument/2006/relationships/hyperlink" Target="http://www.zipcodestogo.com/Merrimack/NH/" TargetMode="External"/><Relationship Id="rId3263" Type="http://schemas.openxmlformats.org/officeDocument/2006/relationships/hyperlink" Target="http://www.zipcodestogo.com/Oceanside/NY/11572/" TargetMode="External"/><Relationship Id="rId4594" Type="http://schemas.openxmlformats.org/officeDocument/2006/relationships/hyperlink" Target="http://www.zipcodestogo.com/Franklin/NY/" TargetMode="External"/><Relationship Id="rId131" Type="http://schemas.openxmlformats.org/officeDocument/2006/relationships/hyperlink" Target="http://www.zipcodestogo.com/Epsom/NH/03234/" TargetMode="External"/><Relationship Id="rId3262" Type="http://schemas.openxmlformats.org/officeDocument/2006/relationships/hyperlink" Target="http://www.zipcodestogo.com/Nassau/NY/" TargetMode="External"/><Relationship Id="rId4593" Type="http://schemas.openxmlformats.org/officeDocument/2006/relationships/hyperlink" Target="http://www.zipcodestogo.com/Brushton/NY/12916/" TargetMode="External"/><Relationship Id="rId130" Type="http://schemas.openxmlformats.org/officeDocument/2006/relationships/hyperlink" Target="http://www.zipcodestogo.com/Merrimack/NH/" TargetMode="External"/><Relationship Id="rId3265" Type="http://schemas.openxmlformats.org/officeDocument/2006/relationships/hyperlink" Target="http://www.zipcodestogo.com/Roosevelt/NY/11575/" TargetMode="External"/><Relationship Id="rId4596" Type="http://schemas.openxmlformats.org/officeDocument/2006/relationships/hyperlink" Target="http://www.zipcodestogo.com/Franklin/NY/" TargetMode="External"/><Relationship Id="rId3264" Type="http://schemas.openxmlformats.org/officeDocument/2006/relationships/hyperlink" Target="http://www.zipcodestogo.com/Nassau/NY/" TargetMode="External"/><Relationship Id="rId4595" Type="http://schemas.openxmlformats.org/officeDocument/2006/relationships/hyperlink" Target="http://www.zipcodestogo.com/Burke/NY/12917/" TargetMode="External"/><Relationship Id="rId136" Type="http://schemas.openxmlformats.org/officeDocument/2006/relationships/hyperlink" Target="http://www.zipcodestogo.com/Belknap/NH/" TargetMode="External"/><Relationship Id="rId3267" Type="http://schemas.openxmlformats.org/officeDocument/2006/relationships/hyperlink" Target="http://www.zipcodestogo.com/Roslyn/NY/11576/" TargetMode="External"/><Relationship Id="rId4598" Type="http://schemas.openxmlformats.org/officeDocument/2006/relationships/hyperlink" Target="http://www.zipcodestogo.com/Clinton/NY/" TargetMode="External"/><Relationship Id="rId135" Type="http://schemas.openxmlformats.org/officeDocument/2006/relationships/hyperlink" Target="http://www.zipcodestogo.com/Gilmanton/NH/03237/" TargetMode="External"/><Relationship Id="rId3266" Type="http://schemas.openxmlformats.org/officeDocument/2006/relationships/hyperlink" Target="http://www.zipcodestogo.com/Nassau/NY/" TargetMode="External"/><Relationship Id="rId4597" Type="http://schemas.openxmlformats.org/officeDocument/2006/relationships/hyperlink" Target="http://www.zipcodestogo.com/Cadyville/NY/12918/" TargetMode="External"/><Relationship Id="rId134" Type="http://schemas.openxmlformats.org/officeDocument/2006/relationships/hyperlink" Target="http://www.zipcodestogo.com/Merrimack/NH/" TargetMode="External"/><Relationship Id="rId3269" Type="http://schemas.openxmlformats.org/officeDocument/2006/relationships/hyperlink" Target="http://www.zipcodestogo.com/Roslyn%20Heights/NY/11577/" TargetMode="External"/><Relationship Id="rId133" Type="http://schemas.openxmlformats.org/officeDocument/2006/relationships/hyperlink" Target="http://www.zipcodestogo.com/Franklin/NH/03235/" TargetMode="External"/><Relationship Id="rId3268" Type="http://schemas.openxmlformats.org/officeDocument/2006/relationships/hyperlink" Target="http://www.zipcodestogo.com/Nassau/NY/" TargetMode="External"/><Relationship Id="rId4599" Type="http://schemas.openxmlformats.org/officeDocument/2006/relationships/hyperlink" Target="http://www.zipcodestogo.com/Champlain/NY/12919/" TargetMode="External"/><Relationship Id="rId172" Type="http://schemas.openxmlformats.org/officeDocument/2006/relationships/hyperlink" Target="http://www.zipcodestogo.com/Merrimack/NH/" TargetMode="External"/><Relationship Id="rId171" Type="http://schemas.openxmlformats.org/officeDocument/2006/relationships/hyperlink" Target="http://www.zipcodestogo.com/Chichester/NH/03258/" TargetMode="External"/><Relationship Id="rId170" Type="http://schemas.openxmlformats.org/officeDocument/2006/relationships/hyperlink" Target="http://www.zipcodestogo.com/Merrimack/NH/" TargetMode="External"/><Relationship Id="rId3290" Type="http://schemas.openxmlformats.org/officeDocument/2006/relationships/hyperlink" Target="http://www.zipcodestogo.com/Nassau/NY/" TargetMode="External"/><Relationship Id="rId3292" Type="http://schemas.openxmlformats.org/officeDocument/2006/relationships/hyperlink" Target="http://www.zipcodestogo.com/Nassau/NY/" TargetMode="External"/><Relationship Id="rId3291" Type="http://schemas.openxmlformats.org/officeDocument/2006/relationships/hyperlink" Target="http://www.zipcodestogo.com/Woodmere/NY/11598/" TargetMode="External"/><Relationship Id="rId3294" Type="http://schemas.openxmlformats.org/officeDocument/2006/relationships/hyperlink" Target="http://www.zipcodestogo.com/Nassau/NY/" TargetMode="External"/><Relationship Id="rId3293" Type="http://schemas.openxmlformats.org/officeDocument/2006/relationships/hyperlink" Target="http://www.zipcodestogo.com/Garden%20City/NY/11599/" TargetMode="External"/><Relationship Id="rId165" Type="http://schemas.openxmlformats.org/officeDocument/2006/relationships/hyperlink" Target="http://www.zipcodestogo.com/Newbury/NH/03255/" TargetMode="External"/><Relationship Id="rId3296" Type="http://schemas.openxmlformats.org/officeDocument/2006/relationships/hyperlink" Target="http://www.zipcodestogo.com/Queens/NY/" TargetMode="External"/><Relationship Id="rId164" Type="http://schemas.openxmlformats.org/officeDocument/2006/relationships/hyperlink" Target="http://www.zipcodestogo.com/Carroll/NH/" TargetMode="External"/><Relationship Id="rId3295" Type="http://schemas.openxmlformats.org/officeDocument/2006/relationships/hyperlink" Target="http://www.zipcodestogo.com/Far%20Rockaway/NY/11690/" TargetMode="External"/><Relationship Id="rId163" Type="http://schemas.openxmlformats.org/officeDocument/2006/relationships/hyperlink" Target="http://www.zipcodestogo.com/Moultonborough/NH/03254/" TargetMode="External"/><Relationship Id="rId3298" Type="http://schemas.openxmlformats.org/officeDocument/2006/relationships/hyperlink" Target="http://www.zipcodestogo.com/Queens/NY/" TargetMode="External"/><Relationship Id="rId162" Type="http://schemas.openxmlformats.org/officeDocument/2006/relationships/hyperlink" Target="http://www.zipcodestogo.com/Belknap/NH/" TargetMode="External"/><Relationship Id="rId3297" Type="http://schemas.openxmlformats.org/officeDocument/2006/relationships/hyperlink" Target="http://www.zipcodestogo.com/Far%20Rockaway/NY/11691/" TargetMode="External"/><Relationship Id="rId169" Type="http://schemas.openxmlformats.org/officeDocument/2006/relationships/hyperlink" Target="http://www.zipcodestogo.com/New%20London/NH/03257/" TargetMode="External"/><Relationship Id="rId168" Type="http://schemas.openxmlformats.org/officeDocument/2006/relationships/hyperlink" Target="http://www.zipcodestogo.com/Belknap/NH/" TargetMode="External"/><Relationship Id="rId3299" Type="http://schemas.openxmlformats.org/officeDocument/2006/relationships/hyperlink" Target="http://www.zipcodestogo.com/Arverne/NY/11692/" TargetMode="External"/><Relationship Id="rId167" Type="http://schemas.openxmlformats.org/officeDocument/2006/relationships/hyperlink" Target="http://www.zipcodestogo.com/New%20Hampton/NH/03256/" TargetMode="External"/><Relationship Id="rId166" Type="http://schemas.openxmlformats.org/officeDocument/2006/relationships/hyperlink" Target="http://www.zipcodestogo.com/Merrimack/NH/" TargetMode="External"/><Relationship Id="rId161" Type="http://schemas.openxmlformats.org/officeDocument/2006/relationships/hyperlink" Target="http://www.zipcodestogo.com/Meredith/NH/03253/" TargetMode="External"/><Relationship Id="rId160" Type="http://schemas.openxmlformats.org/officeDocument/2006/relationships/hyperlink" Target="http://www.zipcodestogo.com/Belknap/NH/" TargetMode="External"/><Relationship Id="rId159" Type="http://schemas.openxmlformats.org/officeDocument/2006/relationships/hyperlink" Target="http://www.zipcodestogo.com/Lochmere/NH/03252/" TargetMode="External"/><Relationship Id="rId3281" Type="http://schemas.openxmlformats.org/officeDocument/2006/relationships/hyperlink" Target="http://www.zipcodestogo.com/Rockville%20Centre/NY/11592/" TargetMode="External"/><Relationship Id="rId3280" Type="http://schemas.openxmlformats.org/officeDocument/2006/relationships/hyperlink" Target="http://www.zipcodestogo.com/Nassau/NY/" TargetMode="External"/><Relationship Id="rId3283" Type="http://schemas.openxmlformats.org/officeDocument/2006/relationships/hyperlink" Target="http://www.zipcodestogo.com/Westbury/NY/11594/" TargetMode="External"/><Relationship Id="rId3282" Type="http://schemas.openxmlformats.org/officeDocument/2006/relationships/hyperlink" Target="http://www.zipcodestogo.com/Nassau/NY/" TargetMode="External"/><Relationship Id="rId154" Type="http://schemas.openxmlformats.org/officeDocument/2006/relationships/hyperlink" Target="http://www.zipcodestogo.com/Belknap/NH/" TargetMode="External"/><Relationship Id="rId3285" Type="http://schemas.openxmlformats.org/officeDocument/2006/relationships/hyperlink" Target="http://www.zipcodestogo.com/Westbury/NY/11595/" TargetMode="External"/><Relationship Id="rId153" Type="http://schemas.openxmlformats.org/officeDocument/2006/relationships/hyperlink" Target="http://www.zipcodestogo.com/Laconia/NH/03247/" TargetMode="External"/><Relationship Id="rId3284" Type="http://schemas.openxmlformats.org/officeDocument/2006/relationships/hyperlink" Target="http://www.zipcodestogo.com/Nassau/NY/" TargetMode="External"/><Relationship Id="rId152" Type="http://schemas.openxmlformats.org/officeDocument/2006/relationships/hyperlink" Target="http://www.zipcodestogo.com/Belknap/NH/" TargetMode="External"/><Relationship Id="rId3287" Type="http://schemas.openxmlformats.org/officeDocument/2006/relationships/hyperlink" Target="http://www.zipcodestogo.com/Williston%20Park/NY/11596/" TargetMode="External"/><Relationship Id="rId151" Type="http://schemas.openxmlformats.org/officeDocument/2006/relationships/hyperlink" Target="http://www.zipcodestogo.com/Laconia/NH/03246/" TargetMode="External"/><Relationship Id="rId3286" Type="http://schemas.openxmlformats.org/officeDocument/2006/relationships/hyperlink" Target="http://www.zipcodestogo.com/Nassau/NY/" TargetMode="External"/><Relationship Id="rId158" Type="http://schemas.openxmlformats.org/officeDocument/2006/relationships/hyperlink" Target="http://www.zipcodestogo.com/Grafton/NH/" TargetMode="External"/><Relationship Id="rId3289" Type="http://schemas.openxmlformats.org/officeDocument/2006/relationships/hyperlink" Target="http://www.zipcodestogo.com/Westbury/NY/11597/" TargetMode="External"/><Relationship Id="rId157" Type="http://schemas.openxmlformats.org/officeDocument/2006/relationships/hyperlink" Target="http://www.zipcodestogo.com/Lincoln/NH/03251/" TargetMode="External"/><Relationship Id="rId3288" Type="http://schemas.openxmlformats.org/officeDocument/2006/relationships/hyperlink" Target="http://www.zipcodestogo.com/Nassau/NY/" TargetMode="External"/><Relationship Id="rId156" Type="http://schemas.openxmlformats.org/officeDocument/2006/relationships/hyperlink" Target="http://www.zipcodestogo.com/Belknap/NH/" TargetMode="External"/><Relationship Id="rId155" Type="http://schemas.openxmlformats.org/officeDocument/2006/relationships/hyperlink" Target="http://www.zipcodestogo.com/Gilford/NH/03249/" TargetMode="External"/><Relationship Id="rId9451" Type="http://schemas.openxmlformats.org/officeDocument/2006/relationships/hyperlink" Target="http://www.zipcodestogo.com/Yalaha/FL/34797/" TargetMode="External"/><Relationship Id="rId9452" Type="http://schemas.openxmlformats.org/officeDocument/2006/relationships/hyperlink" Target="http://www.zipcodestogo.com/Lake/FL/" TargetMode="External"/><Relationship Id="rId9453" Type="http://schemas.openxmlformats.org/officeDocument/2006/relationships/hyperlink" Target="http://www.zipcodestogo.com/Fort%20Pierce/FL/34945/" TargetMode="External"/><Relationship Id="rId9454" Type="http://schemas.openxmlformats.org/officeDocument/2006/relationships/hyperlink" Target="http://www.zipcodestogo.com/Saint%20lucie/FL/" TargetMode="External"/><Relationship Id="rId8123" Type="http://schemas.openxmlformats.org/officeDocument/2006/relationships/hyperlink" Target="http://www.zipcodestogo.com/Fort%20Lauderdale/FL/33301/" TargetMode="External"/><Relationship Id="rId8122" Type="http://schemas.openxmlformats.org/officeDocument/2006/relationships/hyperlink" Target="http://www.zipcodestogo.com/Miami-dade/FL/" TargetMode="External"/><Relationship Id="rId8121" Type="http://schemas.openxmlformats.org/officeDocument/2006/relationships/hyperlink" Target="http://www.zipcodestogo.com/Miami/FL/33299/" TargetMode="External"/><Relationship Id="rId8120" Type="http://schemas.openxmlformats.org/officeDocument/2006/relationships/hyperlink" Target="http://www.zipcodestogo.com/Miami-dade/FL/" TargetMode="External"/><Relationship Id="rId9450" Type="http://schemas.openxmlformats.org/officeDocument/2006/relationships/hyperlink" Target="http://www.zipcodestogo.com/Lake/FL/" TargetMode="External"/><Relationship Id="rId8127" Type="http://schemas.openxmlformats.org/officeDocument/2006/relationships/hyperlink" Target="http://www.zipcodestogo.com/Fort%20Lauderdale/FL/33303/" TargetMode="External"/><Relationship Id="rId9459" Type="http://schemas.openxmlformats.org/officeDocument/2006/relationships/hyperlink" Target="http://www.zipcodestogo.com/Fort%20Pierce/FL/34948/" TargetMode="External"/><Relationship Id="rId8126" Type="http://schemas.openxmlformats.org/officeDocument/2006/relationships/hyperlink" Target="http://www.zipcodestogo.com/Broward/FL/" TargetMode="External"/><Relationship Id="rId8125" Type="http://schemas.openxmlformats.org/officeDocument/2006/relationships/hyperlink" Target="http://www.zipcodestogo.com/Fort%20Lauderdale/FL/33302/" TargetMode="External"/><Relationship Id="rId8124" Type="http://schemas.openxmlformats.org/officeDocument/2006/relationships/hyperlink" Target="http://www.zipcodestogo.com/Broward/FL/" TargetMode="External"/><Relationship Id="rId9455" Type="http://schemas.openxmlformats.org/officeDocument/2006/relationships/hyperlink" Target="http://www.zipcodestogo.com/Fort%20Pierce/FL/34946/" TargetMode="External"/><Relationship Id="rId9456" Type="http://schemas.openxmlformats.org/officeDocument/2006/relationships/hyperlink" Target="http://www.zipcodestogo.com/Saint%20lucie/FL/" TargetMode="External"/><Relationship Id="rId8129" Type="http://schemas.openxmlformats.org/officeDocument/2006/relationships/hyperlink" Target="http://www.zipcodestogo.com/Fort%20Lauderdale/FL/33304/" TargetMode="External"/><Relationship Id="rId9457" Type="http://schemas.openxmlformats.org/officeDocument/2006/relationships/hyperlink" Target="http://www.zipcodestogo.com/Fort%20Pierce/FL/34947/" TargetMode="External"/><Relationship Id="rId8128" Type="http://schemas.openxmlformats.org/officeDocument/2006/relationships/hyperlink" Target="http://www.zipcodestogo.com/Broward/FL/" TargetMode="External"/><Relationship Id="rId9458" Type="http://schemas.openxmlformats.org/officeDocument/2006/relationships/hyperlink" Target="http://www.zipcodestogo.com/Saint%20lucie/FL/" TargetMode="External"/><Relationship Id="rId9440" Type="http://schemas.openxmlformats.org/officeDocument/2006/relationships/hyperlink" Target="http://www.zipcodestogo.com/Orange/FL/" TargetMode="External"/><Relationship Id="rId9441" Type="http://schemas.openxmlformats.org/officeDocument/2006/relationships/hyperlink" Target="http://www.zipcodestogo.com/Wildwood/FL/34785/" TargetMode="External"/><Relationship Id="rId9442" Type="http://schemas.openxmlformats.org/officeDocument/2006/relationships/hyperlink" Target="http://www.zipcodestogo.com/Sumter/FL/" TargetMode="External"/><Relationship Id="rId9443" Type="http://schemas.openxmlformats.org/officeDocument/2006/relationships/hyperlink" Target="http://www.zipcodestogo.com/Windermere/FL/34786/" TargetMode="External"/><Relationship Id="rId8112" Type="http://schemas.openxmlformats.org/officeDocument/2006/relationships/hyperlink" Target="http://www.zipcodestogo.com/Miami-dade/FL/" TargetMode="External"/><Relationship Id="rId8111" Type="http://schemas.openxmlformats.org/officeDocument/2006/relationships/hyperlink" Target="http://www.zipcodestogo.com/Miami/FL/33266/" TargetMode="External"/><Relationship Id="rId8110" Type="http://schemas.openxmlformats.org/officeDocument/2006/relationships/hyperlink" Target="http://www.zipcodestogo.com/Miami-dade/FL/" TargetMode="External"/><Relationship Id="rId8116" Type="http://schemas.openxmlformats.org/officeDocument/2006/relationships/hyperlink" Target="http://www.zipcodestogo.com/Miami-dade/FL/" TargetMode="External"/><Relationship Id="rId9448" Type="http://schemas.openxmlformats.org/officeDocument/2006/relationships/hyperlink" Target="http://www.zipcodestogo.com/Lake/FL/" TargetMode="External"/><Relationship Id="rId8115" Type="http://schemas.openxmlformats.org/officeDocument/2006/relationships/hyperlink" Target="http://www.zipcodestogo.com/Miami/FL/33280/" TargetMode="External"/><Relationship Id="rId9449" Type="http://schemas.openxmlformats.org/officeDocument/2006/relationships/hyperlink" Target="http://www.zipcodestogo.com/Leesburg/FL/34789/" TargetMode="External"/><Relationship Id="rId8114" Type="http://schemas.openxmlformats.org/officeDocument/2006/relationships/hyperlink" Target="http://www.zipcodestogo.com/Miami-dade/FL/" TargetMode="External"/><Relationship Id="rId8113" Type="http://schemas.openxmlformats.org/officeDocument/2006/relationships/hyperlink" Target="http://www.zipcodestogo.com/Miami/FL/33269/" TargetMode="External"/><Relationship Id="rId9444" Type="http://schemas.openxmlformats.org/officeDocument/2006/relationships/hyperlink" Target="http://www.zipcodestogo.com/Orange/FL/" TargetMode="External"/><Relationship Id="rId8119" Type="http://schemas.openxmlformats.org/officeDocument/2006/relationships/hyperlink" Target="http://www.zipcodestogo.com/Miami/FL/33296/" TargetMode="External"/><Relationship Id="rId9445" Type="http://schemas.openxmlformats.org/officeDocument/2006/relationships/hyperlink" Target="http://www.zipcodestogo.com/Winter%20Garden/FL/34787/" TargetMode="External"/><Relationship Id="rId8118" Type="http://schemas.openxmlformats.org/officeDocument/2006/relationships/hyperlink" Target="http://www.zipcodestogo.com/Miami-dade/FL/" TargetMode="External"/><Relationship Id="rId9446" Type="http://schemas.openxmlformats.org/officeDocument/2006/relationships/hyperlink" Target="http://www.zipcodestogo.com/Orange/FL/" TargetMode="External"/><Relationship Id="rId8117" Type="http://schemas.openxmlformats.org/officeDocument/2006/relationships/hyperlink" Target="http://www.zipcodestogo.com/Miami/FL/33283/" TargetMode="External"/><Relationship Id="rId9447" Type="http://schemas.openxmlformats.org/officeDocument/2006/relationships/hyperlink" Target="http://www.zipcodestogo.com/Leesburg/FL/34788/" TargetMode="External"/><Relationship Id="rId8141" Type="http://schemas.openxmlformats.org/officeDocument/2006/relationships/hyperlink" Target="http://www.zipcodestogo.com/Fort%20Lauderdale/FL/33310/" TargetMode="External"/><Relationship Id="rId9473" Type="http://schemas.openxmlformats.org/officeDocument/2006/relationships/hyperlink" Target="http://www.zipcodestogo.com/Indiantown/FL/34956/" TargetMode="External"/><Relationship Id="rId8140" Type="http://schemas.openxmlformats.org/officeDocument/2006/relationships/hyperlink" Target="http://www.zipcodestogo.com/Broward/FL/" TargetMode="External"/><Relationship Id="rId9474" Type="http://schemas.openxmlformats.org/officeDocument/2006/relationships/hyperlink" Target="http://www.zipcodestogo.com/Martin/FL/" TargetMode="External"/><Relationship Id="rId9475" Type="http://schemas.openxmlformats.org/officeDocument/2006/relationships/hyperlink" Target="http://www.zipcodestogo.com/Jensen%20Beach/FL/34957/" TargetMode="External"/><Relationship Id="rId9476" Type="http://schemas.openxmlformats.org/officeDocument/2006/relationships/hyperlink" Target="http://www.zipcodestogo.com/Martin/FL/" TargetMode="External"/><Relationship Id="rId8145" Type="http://schemas.openxmlformats.org/officeDocument/2006/relationships/hyperlink" Target="http://www.zipcodestogo.com/Fort%20Lauderdale/FL/33312/" TargetMode="External"/><Relationship Id="rId8144" Type="http://schemas.openxmlformats.org/officeDocument/2006/relationships/hyperlink" Target="http://www.zipcodestogo.com/Broward/FL/" TargetMode="External"/><Relationship Id="rId9470" Type="http://schemas.openxmlformats.org/officeDocument/2006/relationships/hyperlink" Target="http://www.zipcodestogo.com/Saint%20lucie/FL/" TargetMode="External"/><Relationship Id="rId8143" Type="http://schemas.openxmlformats.org/officeDocument/2006/relationships/hyperlink" Target="http://www.zipcodestogo.com/Fort%20Lauderdale/FL/33311/" TargetMode="External"/><Relationship Id="rId9471" Type="http://schemas.openxmlformats.org/officeDocument/2006/relationships/hyperlink" Target="http://www.zipcodestogo.com/Fort%20Pierce/FL/34954/" TargetMode="External"/><Relationship Id="rId8142" Type="http://schemas.openxmlformats.org/officeDocument/2006/relationships/hyperlink" Target="http://www.zipcodestogo.com/Broward/FL/" TargetMode="External"/><Relationship Id="rId9472" Type="http://schemas.openxmlformats.org/officeDocument/2006/relationships/hyperlink" Target="http://www.zipcodestogo.com/Saint%20lucie/FL/" TargetMode="External"/><Relationship Id="rId8149" Type="http://schemas.openxmlformats.org/officeDocument/2006/relationships/hyperlink" Target="http://www.zipcodestogo.com/Fort%20Lauderdale/FL/33314/" TargetMode="External"/><Relationship Id="rId8148" Type="http://schemas.openxmlformats.org/officeDocument/2006/relationships/hyperlink" Target="http://www.zipcodestogo.com/Broward/FL/" TargetMode="External"/><Relationship Id="rId8147" Type="http://schemas.openxmlformats.org/officeDocument/2006/relationships/hyperlink" Target="http://www.zipcodestogo.com/Fort%20Lauderdale/FL/33313/" TargetMode="External"/><Relationship Id="rId8146" Type="http://schemas.openxmlformats.org/officeDocument/2006/relationships/hyperlink" Target="http://www.zipcodestogo.com/Broward/FL/" TargetMode="External"/><Relationship Id="rId9477" Type="http://schemas.openxmlformats.org/officeDocument/2006/relationships/hyperlink" Target="http://www.zipcodestogo.com/Jensen%20Beach/FL/34958/" TargetMode="External"/><Relationship Id="rId9478" Type="http://schemas.openxmlformats.org/officeDocument/2006/relationships/hyperlink" Target="http://www.zipcodestogo.com/Martin/FL/" TargetMode="External"/><Relationship Id="rId9479" Type="http://schemas.openxmlformats.org/officeDocument/2006/relationships/hyperlink" Target="http://www.zipcodestogo.com/Okeechobee/FL/34972/" TargetMode="External"/><Relationship Id="rId8130" Type="http://schemas.openxmlformats.org/officeDocument/2006/relationships/hyperlink" Target="http://www.zipcodestogo.com/Broward/FL/" TargetMode="External"/><Relationship Id="rId9462" Type="http://schemas.openxmlformats.org/officeDocument/2006/relationships/hyperlink" Target="http://www.zipcodestogo.com/Saint%20lucie/FL/" TargetMode="External"/><Relationship Id="rId9463" Type="http://schemas.openxmlformats.org/officeDocument/2006/relationships/hyperlink" Target="http://www.zipcodestogo.com/Fort%20Pierce/FL/34950/" TargetMode="External"/><Relationship Id="rId9464" Type="http://schemas.openxmlformats.org/officeDocument/2006/relationships/hyperlink" Target="http://www.zipcodestogo.com/Saint%20lucie/FL/" TargetMode="External"/><Relationship Id="rId9465" Type="http://schemas.openxmlformats.org/officeDocument/2006/relationships/hyperlink" Target="http://www.zipcodestogo.com/Fort%20Pierce/FL/34951/" TargetMode="External"/><Relationship Id="rId8134" Type="http://schemas.openxmlformats.org/officeDocument/2006/relationships/hyperlink" Target="http://www.zipcodestogo.com/Broward/FL/" TargetMode="External"/><Relationship Id="rId8133" Type="http://schemas.openxmlformats.org/officeDocument/2006/relationships/hyperlink" Target="http://www.zipcodestogo.com/Fort%20Lauderdale/FL/33306/" TargetMode="External"/><Relationship Id="rId8132" Type="http://schemas.openxmlformats.org/officeDocument/2006/relationships/hyperlink" Target="http://www.zipcodestogo.com/Broward/FL/" TargetMode="External"/><Relationship Id="rId9460" Type="http://schemas.openxmlformats.org/officeDocument/2006/relationships/hyperlink" Target="http://www.zipcodestogo.com/Saint%20lucie/FL/" TargetMode="External"/><Relationship Id="rId8131" Type="http://schemas.openxmlformats.org/officeDocument/2006/relationships/hyperlink" Target="http://www.zipcodestogo.com/Fort%20Lauderdale/FL/33305/" TargetMode="External"/><Relationship Id="rId9461" Type="http://schemas.openxmlformats.org/officeDocument/2006/relationships/hyperlink" Target="http://www.zipcodestogo.com/Fort%20Pierce/FL/34949/" TargetMode="External"/><Relationship Id="rId8138" Type="http://schemas.openxmlformats.org/officeDocument/2006/relationships/hyperlink" Target="http://www.zipcodestogo.com/Broward/FL/" TargetMode="External"/><Relationship Id="rId8137" Type="http://schemas.openxmlformats.org/officeDocument/2006/relationships/hyperlink" Target="http://www.zipcodestogo.com/Fort%20Lauderdale/FL/33308/" TargetMode="External"/><Relationship Id="rId8136" Type="http://schemas.openxmlformats.org/officeDocument/2006/relationships/hyperlink" Target="http://www.zipcodestogo.com/Broward/FL/" TargetMode="External"/><Relationship Id="rId8135" Type="http://schemas.openxmlformats.org/officeDocument/2006/relationships/hyperlink" Target="http://www.zipcodestogo.com/Fort%20Lauderdale/FL/33307/" TargetMode="External"/><Relationship Id="rId9466" Type="http://schemas.openxmlformats.org/officeDocument/2006/relationships/hyperlink" Target="http://www.zipcodestogo.com/Saint%20lucie/FL/" TargetMode="External"/><Relationship Id="rId9467" Type="http://schemas.openxmlformats.org/officeDocument/2006/relationships/hyperlink" Target="http://www.zipcodestogo.com/Port%20Saint%20Lucie/FL/34952/" TargetMode="External"/><Relationship Id="rId9468" Type="http://schemas.openxmlformats.org/officeDocument/2006/relationships/hyperlink" Target="http://www.zipcodestogo.com/Saint%20lucie/FL/" TargetMode="External"/><Relationship Id="rId8139" Type="http://schemas.openxmlformats.org/officeDocument/2006/relationships/hyperlink" Target="http://www.zipcodestogo.com/Fort%20Lauderdale/FL/33309/" TargetMode="External"/><Relationship Id="rId9469" Type="http://schemas.openxmlformats.org/officeDocument/2006/relationships/hyperlink" Target="http://www.zipcodestogo.com/Port%20Saint%20Lucie/FL/34953/" TargetMode="External"/><Relationship Id="rId9419" Type="http://schemas.openxmlformats.org/officeDocument/2006/relationships/hyperlink" Target="http://www.zipcodestogo.com/Kissimmee/FL/34759/" TargetMode="External"/><Relationship Id="rId9410" Type="http://schemas.openxmlformats.org/officeDocument/2006/relationships/hyperlink" Target="http://www.zipcodestogo.com/Lake/FL/" TargetMode="External"/><Relationship Id="rId9415" Type="http://schemas.openxmlformats.org/officeDocument/2006/relationships/hyperlink" Target="http://www.zipcodestogo.com/Montverde/FL/34756/" TargetMode="External"/><Relationship Id="rId9416" Type="http://schemas.openxmlformats.org/officeDocument/2006/relationships/hyperlink" Target="http://www.zipcodestogo.com/Lake/FL/" TargetMode="External"/><Relationship Id="rId9417" Type="http://schemas.openxmlformats.org/officeDocument/2006/relationships/hyperlink" Target="http://www.zipcodestogo.com/Kissimmee/FL/34758/" TargetMode="External"/><Relationship Id="rId9418" Type="http://schemas.openxmlformats.org/officeDocument/2006/relationships/hyperlink" Target="http://www.zipcodestogo.com/Osceola/FL/" TargetMode="External"/><Relationship Id="rId9411" Type="http://schemas.openxmlformats.org/officeDocument/2006/relationships/hyperlink" Target="http://www.zipcodestogo.com/Mascotte/FL/34753/" TargetMode="External"/><Relationship Id="rId9412" Type="http://schemas.openxmlformats.org/officeDocument/2006/relationships/hyperlink" Target="http://www.zipcodestogo.com/Lake/FL/" TargetMode="External"/><Relationship Id="rId9413" Type="http://schemas.openxmlformats.org/officeDocument/2006/relationships/hyperlink" Target="http://www.zipcodestogo.com/Minneola/FL/34755/" TargetMode="External"/><Relationship Id="rId9414" Type="http://schemas.openxmlformats.org/officeDocument/2006/relationships/hyperlink" Target="http://www.zipcodestogo.com/Lake/FL/" TargetMode="External"/><Relationship Id="rId9408" Type="http://schemas.openxmlformats.org/officeDocument/2006/relationships/hyperlink" Target="http://www.zipcodestogo.com/Lake/FL/" TargetMode="External"/><Relationship Id="rId9409" Type="http://schemas.openxmlformats.org/officeDocument/2006/relationships/hyperlink" Target="http://www.zipcodestogo.com/Leesburg/FL/34749/" TargetMode="External"/><Relationship Id="rId9404" Type="http://schemas.openxmlformats.org/officeDocument/2006/relationships/hyperlink" Target="http://www.zipcodestogo.com/Osceola/FL/" TargetMode="External"/><Relationship Id="rId9405" Type="http://schemas.openxmlformats.org/officeDocument/2006/relationships/hyperlink" Target="http://www.zipcodestogo.com/Kissimmee/FL/34747/" TargetMode="External"/><Relationship Id="rId9406" Type="http://schemas.openxmlformats.org/officeDocument/2006/relationships/hyperlink" Target="http://www.zipcodestogo.com/Osceola/FL/" TargetMode="External"/><Relationship Id="rId9407" Type="http://schemas.openxmlformats.org/officeDocument/2006/relationships/hyperlink" Target="http://www.zipcodestogo.com/Leesburg/FL/34748/" TargetMode="External"/><Relationship Id="rId9400" Type="http://schemas.openxmlformats.org/officeDocument/2006/relationships/hyperlink" Target="http://www.zipcodestogo.com/Osceola/FL/" TargetMode="External"/><Relationship Id="rId9401" Type="http://schemas.openxmlformats.org/officeDocument/2006/relationships/hyperlink" Target="http://www.zipcodestogo.com/Kissimmee/FL/34745/" TargetMode="External"/><Relationship Id="rId9402" Type="http://schemas.openxmlformats.org/officeDocument/2006/relationships/hyperlink" Target="http://www.zipcodestogo.com/Osceola/FL/" TargetMode="External"/><Relationship Id="rId9403" Type="http://schemas.openxmlformats.org/officeDocument/2006/relationships/hyperlink" Target="http://www.zipcodestogo.com/Kissimmee/FL/34746/" TargetMode="External"/><Relationship Id="rId9430" Type="http://schemas.openxmlformats.org/officeDocument/2006/relationships/hyperlink" Target="http://www.zipcodestogo.com/Osceola/FL/" TargetMode="External"/><Relationship Id="rId9431" Type="http://schemas.openxmlformats.org/officeDocument/2006/relationships/hyperlink" Target="http://www.zipcodestogo.com/Saint%20Cloud/FL/34771/" TargetMode="External"/><Relationship Id="rId9432" Type="http://schemas.openxmlformats.org/officeDocument/2006/relationships/hyperlink" Target="http://www.zipcodestogo.com/Osceola/FL/" TargetMode="External"/><Relationship Id="rId8101" Type="http://schemas.openxmlformats.org/officeDocument/2006/relationships/hyperlink" Target="http://www.zipcodestogo.com/Miami/FL/33255/" TargetMode="External"/><Relationship Id="rId8100" Type="http://schemas.openxmlformats.org/officeDocument/2006/relationships/hyperlink" Target="http://www.zipcodestogo.com/Miami-dade/FL/" TargetMode="External"/><Relationship Id="rId8105" Type="http://schemas.openxmlformats.org/officeDocument/2006/relationships/hyperlink" Target="http://www.zipcodestogo.com/Miami/FL/33257/" TargetMode="External"/><Relationship Id="rId9437" Type="http://schemas.openxmlformats.org/officeDocument/2006/relationships/hyperlink" Target="http://www.zipcodestogo.com/Winter%20Garden/FL/34777/" TargetMode="External"/><Relationship Id="rId8104" Type="http://schemas.openxmlformats.org/officeDocument/2006/relationships/hyperlink" Target="http://www.zipcodestogo.com/Miami-dade/FL/" TargetMode="External"/><Relationship Id="rId9438" Type="http://schemas.openxmlformats.org/officeDocument/2006/relationships/hyperlink" Target="http://www.zipcodestogo.com/Orange/FL/" TargetMode="External"/><Relationship Id="rId8103" Type="http://schemas.openxmlformats.org/officeDocument/2006/relationships/hyperlink" Target="http://www.zipcodestogo.com/Miami/FL/33256/" TargetMode="External"/><Relationship Id="rId9439" Type="http://schemas.openxmlformats.org/officeDocument/2006/relationships/hyperlink" Target="http://www.zipcodestogo.com/Winter%20Garden/FL/34778/" TargetMode="External"/><Relationship Id="rId8102" Type="http://schemas.openxmlformats.org/officeDocument/2006/relationships/hyperlink" Target="http://www.zipcodestogo.com/Miami-dade/FL/" TargetMode="External"/><Relationship Id="rId8109" Type="http://schemas.openxmlformats.org/officeDocument/2006/relationships/hyperlink" Target="http://www.zipcodestogo.com/Miami/FL/33265/" TargetMode="External"/><Relationship Id="rId9433" Type="http://schemas.openxmlformats.org/officeDocument/2006/relationships/hyperlink" Target="http://www.zipcodestogo.com/Saint%20Cloud/FL/34772/" TargetMode="External"/><Relationship Id="rId8108" Type="http://schemas.openxmlformats.org/officeDocument/2006/relationships/hyperlink" Target="http://www.zipcodestogo.com/Miami-dade/FL/" TargetMode="External"/><Relationship Id="rId9434" Type="http://schemas.openxmlformats.org/officeDocument/2006/relationships/hyperlink" Target="http://www.zipcodestogo.com/Osceola/FL/" TargetMode="External"/><Relationship Id="rId8107" Type="http://schemas.openxmlformats.org/officeDocument/2006/relationships/hyperlink" Target="http://www.zipcodestogo.com/Miami/FL/33261/" TargetMode="External"/><Relationship Id="rId9435" Type="http://schemas.openxmlformats.org/officeDocument/2006/relationships/hyperlink" Target="http://www.zipcodestogo.com/Saint%20Cloud/FL/34773/" TargetMode="External"/><Relationship Id="rId8106" Type="http://schemas.openxmlformats.org/officeDocument/2006/relationships/hyperlink" Target="http://www.zipcodestogo.com/Miami-dade/FL/" TargetMode="External"/><Relationship Id="rId9436" Type="http://schemas.openxmlformats.org/officeDocument/2006/relationships/hyperlink" Target="http://www.zipcodestogo.com/Osceola/FL/" TargetMode="External"/><Relationship Id="rId9420" Type="http://schemas.openxmlformats.org/officeDocument/2006/relationships/hyperlink" Target="http://www.zipcodestogo.com/Polk/FL/" TargetMode="External"/><Relationship Id="rId9421" Type="http://schemas.openxmlformats.org/officeDocument/2006/relationships/hyperlink" Target="http://www.zipcodestogo.com/Oakland/FL/34760/" TargetMode="External"/><Relationship Id="rId9426" Type="http://schemas.openxmlformats.org/officeDocument/2006/relationships/hyperlink" Target="http://www.zipcodestogo.com/Lake/FL/" TargetMode="External"/><Relationship Id="rId9427" Type="http://schemas.openxmlformats.org/officeDocument/2006/relationships/hyperlink" Target="http://www.zipcodestogo.com/Saint%20Cloud/FL/34769/" TargetMode="External"/><Relationship Id="rId9428" Type="http://schemas.openxmlformats.org/officeDocument/2006/relationships/hyperlink" Target="http://www.zipcodestogo.com/Osceola/FL/" TargetMode="External"/><Relationship Id="rId9429" Type="http://schemas.openxmlformats.org/officeDocument/2006/relationships/hyperlink" Target="http://www.zipcodestogo.com/Saint%20Cloud/FL/34770/" TargetMode="External"/><Relationship Id="rId9422" Type="http://schemas.openxmlformats.org/officeDocument/2006/relationships/hyperlink" Target="http://www.zipcodestogo.com/Orange/FL/" TargetMode="External"/><Relationship Id="rId9423" Type="http://schemas.openxmlformats.org/officeDocument/2006/relationships/hyperlink" Target="http://www.zipcodestogo.com/Ocoee/FL/34761/" TargetMode="External"/><Relationship Id="rId9424" Type="http://schemas.openxmlformats.org/officeDocument/2006/relationships/hyperlink" Target="http://www.zipcodestogo.com/Orange/FL/" TargetMode="External"/><Relationship Id="rId9425" Type="http://schemas.openxmlformats.org/officeDocument/2006/relationships/hyperlink" Target="http://www.zipcodestogo.com/Okahumpka/FL/34762/" TargetMode="External"/><Relationship Id="rId4602" Type="http://schemas.openxmlformats.org/officeDocument/2006/relationships/hyperlink" Target="http://www.zipcodestogo.com/Franklin/NY/" TargetMode="External"/><Relationship Id="rId5934" Type="http://schemas.openxmlformats.org/officeDocument/2006/relationships/hyperlink" Target="http://www.zipcodestogo.com/Niagara/NY/" TargetMode="External"/><Relationship Id="rId4601" Type="http://schemas.openxmlformats.org/officeDocument/2006/relationships/hyperlink" Target="http://www.zipcodestogo.com/Chateaugay/NY/12920/" TargetMode="External"/><Relationship Id="rId5935" Type="http://schemas.openxmlformats.org/officeDocument/2006/relationships/hyperlink" Target="http://www.zipcodestogo.com/Niagara%20Falls/NY/14303/" TargetMode="External"/><Relationship Id="rId4604" Type="http://schemas.openxmlformats.org/officeDocument/2006/relationships/hyperlink" Target="http://www.zipcodestogo.com/Clinton/NY/" TargetMode="External"/><Relationship Id="rId5932" Type="http://schemas.openxmlformats.org/officeDocument/2006/relationships/hyperlink" Target="http://www.zipcodestogo.com/Niagara/NY/" TargetMode="External"/><Relationship Id="rId4603" Type="http://schemas.openxmlformats.org/officeDocument/2006/relationships/hyperlink" Target="http://www.zipcodestogo.com/Chazy/NY/12921/" TargetMode="External"/><Relationship Id="rId5933" Type="http://schemas.openxmlformats.org/officeDocument/2006/relationships/hyperlink" Target="http://www.zipcodestogo.com/Niagara%20Falls/NY/14302/" TargetMode="External"/><Relationship Id="rId4606" Type="http://schemas.openxmlformats.org/officeDocument/2006/relationships/hyperlink" Target="http://www.zipcodestogo.com/Saint%20lawrence/NY/" TargetMode="External"/><Relationship Id="rId5938" Type="http://schemas.openxmlformats.org/officeDocument/2006/relationships/hyperlink" Target="http://www.zipcodestogo.com/Niagara/NY/" TargetMode="External"/><Relationship Id="rId4605" Type="http://schemas.openxmlformats.org/officeDocument/2006/relationships/hyperlink" Target="http://www.zipcodestogo.com/Childwold/NY/12922/" TargetMode="External"/><Relationship Id="rId5939" Type="http://schemas.openxmlformats.org/officeDocument/2006/relationships/hyperlink" Target="http://www.zipcodestogo.com/Niagara%20Falls/NY/14305/" TargetMode="External"/><Relationship Id="rId4608" Type="http://schemas.openxmlformats.org/officeDocument/2006/relationships/hyperlink" Target="http://www.zipcodestogo.com/Clinton/NY/" TargetMode="External"/><Relationship Id="rId5936" Type="http://schemas.openxmlformats.org/officeDocument/2006/relationships/hyperlink" Target="http://www.zipcodestogo.com/Niagara/NY/" TargetMode="External"/><Relationship Id="rId4607" Type="http://schemas.openxmlformats.org/officeDocument/2006/relationships/hyperlink" Target="http://www.zipcodestogo.com/Churubusco/NY/12923/" TargetMode="External"/><Relationship Id="rId5937" Type="http://schemas.openxmlformats.org/officeDocument/2006/relationships/hyperlink" Target="http://www.zipcodestogo.com/Niagara%20Falls/NY/14304/" TargetMode="External"/><Relationship Id="rId4609" Type="http://schemas.openxmlformats.org/officeDocument/2006/relationships/hyperlink" Target="http://www.zipcodestogo.com/Keeseville/NY/12924/" TargetMode="External"/><Relationship Id="rId5930" Type="http://schemas.openxmlformats.org/officeDocument/2006/relationships/hyperlink" Target="http://www.zipcodestogo.com/Erie/NY/" TargetMode="External"/><Relationship Id="rId5931" Type="http://schemas.openxmlformats.org/officeDocument/2006/relationships/hyperlink" Target="http://www.zipcodestogo.com/Niagara%20Falls/NY/14301/" TargetMode="External"/><Relationship Id="rId4600" Type="http://schemas.openxmlformats.org/officeDocument/2006/relationships/hyperlink" Target="http://www.zipcodestogo.com/Clinton/NY/" TargetMode="External"/><Relationship Id="rId5923" Type="http://schemas.openxmlformats.org/officeDocument/2006/relationships/hyperlink" Target="http://www.zipcodestogo.com/Buffalo/NY/14272/" TargetMode="External"/><Relationship Id="rId5924" Type="http://schemas.openxmlformats.org/officeDocument/2006/relationships/hyperlink" Target="http://www.zipcodestogo.com/Erie/NY/" TargetMode="External"/><Relationship Id="rId5921" Type="http://schemas.openxmlformats.org/officeDocument/2006/relationships/hyperlink" Target="http://www.zipcodestogo.com/Buffalo/NY/14270/" TargetMode="External"/><Relationship Id="rId5922" Type="http://schemas.openxmlformats.org/officeDocument/2006/relationships/hyperlink" Target="http://www.zipcodestogo.com/Erie/NY/" TargetMode="External"/><Relationship Id="rId5927" Type="http://schemas.openxmlformats.org/officeDocument/2006/relationships/hyperlink" Target="http://www.zipcodestogo.com/Buffalo/NY/14276/" TargetMode="External"/><Relationship Id="rId5928" Type="http://schemas.openxmlformats.org/officeDocument/2006/relationships/hyperlink" Target="http://www.zipcodestogo.com/Erie/NY/" TargetMode="External"/><Relationship Id="rId5925" Type="http://schemas.openxmlformats.org/officeDocument/2006/relationships/hyperlink" Target="http://www.zipcodestogo.com/Buffalo/NY/14273/" TargetMode="External"/><Relationship Id="rId5926" Type="http://schemas.openxmlformats.org/officeDocument/2006/relationships/hyperlink" Target="http://www.zipcodestogo.com/Erie/NY/" TargetMode="External"/><Relationship Id="rId5929" Type="http://schemas.openxmlformats.org/officeDocument/2006/relationships/hyperlink" Target="http://www.zipcodestogo.com/Buffalo/NY/14280/" TargetMode="External"/><Relationship Id="rId8196" Type="http://schemas.openxmlformats.org/officeDocument/2006/relationships/hyperlink" Target="http://www.zipcodestogo.com/Broward/FL/" TargetMode="External"/><Relationship Id="rId8195" Type="http://schemas.openxmlformats.org/officeDocument/2006/relationships/hyperlink" Target="http://www.zipcodestogo.com/Fort%20Lauderdale/FL/33338/" TargetMode="External"/><Relationship Id="rId8194" Type="http://schemas.openxmlformats.org/officeDocument/2006/relationships/hyperlink" Target="http://www.zipcodestogo.com/Broward/FL/" TargetMode="External"/><Relationship Id="rId8193" Type="http://schemas.openxmlformats.org/officeDocument/2006/relationships/hyperlink" Target="http://www.zipcodestogo.com/Fort%20Lauderdale/FL/33337/" TargetMode="External"/><Relationship Id="rId8199" Type="http://schemas.openxmlformats.org/officeDocument/2006/relationships/hyperlink" Target="http://www.zipcodestogo.com/Fort%20Lauderdale/FL/33340/" TargetMode="External"/><Relationship Id="rId8198" Type="http://schemas.openxmlformats.org/officeDocument/2006/relationships/hyperlink" Target="http://www.zipcodestogo.com/Broward/FL/" TargetMode="External"/><Relationship Id="rId8197" Type="http://schemas.openxmlformats.org/officeDocument/2006/relationships/hyperlink" Target="http://www.zipcodestogo.com/Fort%20Lauderdale/FL/33339/" TargetMode="External"/><Relationship Id="rId5920" Type="http://schemas.openxmlformats.org/officeDocument/2006/relationships/hyperlink" Target="http://www.zipcodestogo.com/Erie/NY/" TargetMode="External"/><Relationship Id="rId4624" Type="http://schemas.openxmlformats.org/officeDocument/2006/relationships/hyperlink" Target="http://www.zipcodestogo.com/Clinton/NY/" TargetMode="External"/><Relationship Id="rId5956" Type="http://schemas.openxmlformats.org/officeDocument/2006/relationships/hyperlink" Target="http://www.zipcodestogo.com/Monroe/NY/" TargetMode="External"/><Relationship Id="rId4623" Type="http://schemas.openxmlformats.org/officeDocument/2006/relationships/hyperlink" Target="http://www.zipcodestogo.com/Ellenburg/NY/12933/" TargetMode="External"/><Relationship Id="rId5957" Type="http://schemas.openxmlformats.org/officeDocument/2006/relationships/hyperlink" Target="http://www.zipcodestogo.com/Byron/NY/14422/" TargetMode="External"/><Relationship Id="rId4626" Type="http://schemas.openxmlformats.org/officeDocument/2006/relationships/hyperlink" Target="http://www.zipcodestogo.com/Clinton/NY/" TargetMode="External"/><Relationship Id="rId5954" Type="http://schemas.openxmlformats.org/officeDocument/2006/relationships/hyperlink" Target="http://www.zipcodestogo.com/Yates/NY/" TargetMode="External"/><Relationship Id="rId4625" Type="http://schemas.openxmlformats.org/officeDocument/2006/relationships/hyperlink" Target="http://www.zipcodestogo.com/Ellenburg%20Center/NY/12934/" TargetMode="External"/><Relationship Id="rId5955" Type="http://schemas.openxmlformats.org/officeDocument/2006/relationships/hyperlink" Target="http://www.zipcodestogo.com/Brockport/NY/14420/" TargetMode="External"/><Relationship Id="rId4628" Type="http://schemas.openxmlformats.org/officeDocument/2006/relationships/hyperlink" Target="http://www.zipcodestogo.com/Clinton/NY/" TargetMode="External"/><Relationship Id="rId4627" Type="http://schemas.openxmlformats.org/officeDocument/2006/relationships/hyperlink" Target="http://www.zipcodestogo.com/Ellenburg%20Depot/NY/12935/" TargetMode="External"/><Relationship Id="rId5958" Type="http://schemas.openxmlformats.org/officeDocument/2006/relationships/hyperlink" Target="http://www.zipcodestogo.com/Genesee/NY/" TargetMode="External"/><Relationship Id="rId4629" Type="http://schemas.openxmlformats.org/officeDocument/2006/relationships/hyperlink" Target="http://www.zipcodestogo.com/Essex/NY/12936/" TargetMode="External"/><Relationship Id="rId5959" Type="http://schemas.openxmlformats.org/officeDocument/2006/relationships/hyperlink" Target="http://www.zipcodestogo.com/Caledonia/NY/14423/" TargetMode="External"/><Relationship Id="rId4620" Type="http://schemas.openxmlformats.org/officeDocument/2006/relationships/hyperlink" Target="http://www.zipcodestogo.com/Franklin/NY/" TargetMode="External"/><Relationship Id="rId5952" Type="http://schemas.openxmlformats.org/officeDocument/2006/relationships/hyperlink" Target="http://www.zipcodestogo.com/Genesee/NY/" TargetMode="External"/><Relationship Id="rId5953" Type="http://schemas.openxmlformats.org/officeDocument/2006/relationships/hyperlink" Target="http://www.zipcodestogo.com/Branchport/NY/14418/" TargetMode="External"/><Relationship Id="rId4622" Type="http://schemas.openxmlformats.org/officeDocument/2006/relationships/hyperlink" Target="http://www.zipcodestogo.com/Essex/NY/" TargetMode="External"/><Relationship Id="rId5950" Type="http://schemas.openxmlformats.org/officeDocument/2006/relationships/hyperlink" Target="http://www.zipcodestogo.com/Yates/NY/" TargetMode="External"/><Relationship Id="rId4621" Type="http://schemas.openxmlformats.org/officeDocument/2006/relationships/hyperlink" Target="http://www.zipcodestogo.com/Elizabethtown/NY/12932/" TargetMode="External"/><Relationship Id="rId5951" Type="http://schemas.openxmlformats.org/officeDocument/2006/relationships/hyperlink" Target="http://www.zipcodestogo.com/Bergen/NY/14416/" TargetMode="External"/><Relationship Id="rId4613" Type="http://schemas.openxmlformats.org/officeDocument/2006/relationships/hyperlink" Target="http://www.zipcodestogo.com/Cranberry%20Lake/NY/12927/" TargetMode="External"/><Relationship Id="rId5945" Type="http://schemas.openxmlformats.org/officeDocument/2006/relationships/hyperlink" Target="http://www.zipcodestogo.com/Alton/NY/14413/" TargetMode="External"/><Relationship Id="rId4612" Type="http://schemas.openxmlformats.org/officeDocument/2006/relationships/hyperlink" Target="http://www.zipcodestogo.com/Franklin/NY/" TargetMode="External"/><Relationship Id="rId5946" Type="http://schemas.openxmlformats.org/officeDocument/2006/relationships/hyperlink" Target="http://www.zipcodestogo.com/Wayne/NY/" TargetMode="External"/><Relationship Id="rId4615" Type="http://schemas.openxmlformats.org/officeDocument/2006/relationships/hyperlink" Target="http://www.zipcodestogo.com/Crown%20Point/NY/12928/" TargetMode="External"/><Relationship Id="rId5943" Type="http://schemas.openxmlformats.org/officeDocument/2006/relationships/hyperlink" Target="http://www.zipcodestogo.com/Albion/NY/14411/" TargetMode="External"/><Relationship Id="rId4614" Type="http://schemas.openxmlformats.org/officeDocument/2006/relationships/hyperlink" Target="http://www.zipcodestogo.com/Saint%20lawrence/NY/" TargetMode="External"/><Relationship Id="rId5944" Type="http://schemas.openxmlformats.org/officeDocument/2006/relationships/hyperlink" Target="http://www.zipcodestogo.com/Orleans/NY/" TargetMode="External"/><Relationship Id="rId4617" Type="http://schemas.openxmlformats.org/officeDocument/2006/relationships/hyperlink" Target="http://www.zipcodestogo.com/Dannemora/NY/12929/" TargetMode="External"/><Relationship Id="rId5949" Type="http://schemas.openxmlformats.org/officeDocument/2006/relationships/hyperlink" Target="http://www.zipcodestogo.com/Bellona/NY/14415/" TargetMode="External"/><Relationship Id="rId4616" Type="http://schemas.openxmlformats.org/officeDocument/2006/relationships/hyperlink" Target="http://www.zipcodestogo.com/Essex/NY/" TargetMode="External"/><Relationship Id="rId4619" Type="http://schemas.openxmlformats.org/officeDocument/2006/relationships/hyperlink" Target="http://www.zipcodestogo.com/Dickinson%20Center/NY/12930/" TargetMode="External"/><Relationship Id="rId5947" Type="http://schemas.openxmlformats.org/officeDocument/2006/relationships/hyperlink" Target="http://www.zipcodestogo.com/Avon/NY/14414/" TargetMode="External"/><Relationship Id="rId4618" Type="http://schemas.openxmlformats.org/officeDocument/2006/relationships/hyperlink" Target="http://www.zipcodestogo.com/Clinton/NY/" TargetMode="External"/><Relationship Id="rId5948" Type="http://schemas.openxmlformats.org/officeDocument/2006/relationships/hyperlink" Target="http://www.zipcodestogo.com/Livingston/NY/" TargetMode="External"/><Relationship Id="rId5941" Type="http://schemas.openxmlformats.org/officeDocument/2006/relationships/hyperlink" Target="http://www.zipcodestogo.com/Adams%20Basin/NY/14410/" TargetMode="External"/><Relationship Id="rId5942" Type="http://schemas.openxmlformats.org/officeDocument/2006/relationships/hyperlink" Target="http://www.zipcodestogo.com/Monroe/NY/" TargetMode="External"/><Relationship Id="rId4611" Type="http://schemas.openxmlformats.org/officeDocument/2006/relationships/hyperlink" Target="http://www.zipcodestogo.com/Constable/NY/12926/" TargetMode="External"/><Relationship Id="rId4610" Type="http://schemas.openxmlformats.org/officeDocument/2006/relationships/hyperlink" Target="http://www.zipcodestogo.com/Clinton/NY/" TargetMode="External"/><Relationship Id="rId5940" Type="http://schemas.openxmlformats.org/officeDocument/2006/relationships/hyperlink" Target="http://www.zipcodestogo.com/Niagara/NY/" TargetMode="External"/><Relationship Id="rId8170" Type="http://schemas.openxmlformats.org/officeDocument/2006/relationships/hyperlink" Target="http://www.zipcodestogo.com/Broward/FL/" TargetMode="External"/><Relationship Id="rId8163" Type="http://schemas.openxmlformats.org/officeDocument/2006/relationships/hyperlink" Target="http://www.zipcodestogo.com/Fort%20Lauderdale/FL/33321/" TargetMode="External"/><Relationship Id="rId9495" Type="http://schemas.openxmlformats.org/officeDocument/2006/relationships/hyperlink" Target="http://www.zipcodestogo.com/Port%20Saint%20Lucie/FL/34985/" TargetMode="External"/><Relationship Id="rId8162" Type="http://schemas.openxmlformats.org/officeDocument/2006/relationships/hyperlink" Target="http://www.zipcodestogo.com/Broward/FL/" TargetMode="External"/><Relationship Id="rId9496" Type="http://schemas.openxmlformats.org/officeDocument/2006/relationships/hyperlink" Target="http://www.zipcodestogo.com/Saint%20lucie/FL/" TargetMode="External"/><Relationship Id="rId8161" Type="http://schemas.openxmlformats.org/officeDocument/2006/relationships/hyperlink" Target="http://www.zipcodestogo.com/Fort%20Lauderdale/FL/33320/" TargetMode="External"/><Relationship Id="rId9497" Type="http://schemas.openxmlformats.org/officeDocument/2006/relationships/hyperlink" Target="http://www.zipcodestogo.com/Port%20Saint%20Lucie/FL/34986/" TargetMode="External"/><Relationship Id="rId8160" Type="http://schemas.openxmlformats.org/officeDocument/2006/relationships/hyperlink" Target="http://www.zipcodestogo.com/Broward/FL/" TargetMode="External"/><Relationship Id="rId9498" Type="http://schemas.openxmlformats.org/officeDocument/2006/relationships/hyperlink" Target="http://www.zipcodestogo.com/Saint%20lucie/FL/" TargetMode="External"/><Relationship Id="rId8167" Type="http://schemas.openxmlformats.org/officeDocument/2006/relationships/hyperlink" Target="http://www.zipcodestogo.com/Fort%20Lauderdale/FL/33323/" TargetMode="External"/><Relationship Id="rId9491" Type="http://schemas.openxmlformats.org/officeDocument/2006/relationships/hyperlink" Target="http://www.zipcodestogo.com/Port%20Saint%20Lucie/FL/34983/" TargetMode="External"/><Relationship Id="rId8166" Type="http://schemas.openxmlformats.org/officeDocument/2006/relationships/hyperlink" Target="http://www.zipcodestogo.com/Broward/FL/" TargetMode="External"/><Relationship Id="rId9492" Type="http://schemas.openxmlformats.org/officeDocument/2006/relationships/hyperlink" Target="http://www.zipcodestogo.com/Saint%20lucie/FL/" TargetMode="External"/><Relationship Id="rId8165" Type="http://schemas.openxmlformats.org/officeDocument/2006/relationships/hyperlink" Target="http://www.zipcodestogo.com/Fort%20Lauderdale/FL/33322/" TargetMode="External"/><Relationship Id="rId9493" Type="http://schemas.openxmlformats.org/officeDocument/2006/relationships/hyperlink" Target="http://www.zipcodestogo.com/Port%20Saint%20Lucie/FL/34984/" TargetMode="External"/><Relationship Id="rId8164" Type="http://schemas.openxmlformats.org/officeDocument/2006/relationships/hyperlink" Target="http://www.zipcodestogo.com/Broward/FL/" TargetMode="External"/><Relationship Id="rId9494" Type="http://schemas.openxmlformats.org/officeDocument/2006/relationships/hyperlink" Target="http://www.zipcodestogo.com/Saint%20lucie/FL/" TargetMode="External"/><Relationship Id="rId8169" Type="http://schemas.openxmlformats.org/officeDocument/2006/relationships/hyperlink" Target="http://www.zipcodestogo.com/Fort%20Lauderdale/FL/33324/" TargetMode="External"/><Relationship Id="rId8168" Type="http://schemas.openxmlformats.org/officeDocument/2006/relationships/hyperlink" Target="http://www.zipcodestogo.com/Broward/FL/" TargetMode="External"/><Relationship Id="rId9499" Type="http://schemas.openxmlformats.org/officeDocument/2006/relationships/hyperlink" Target="http://www.zipcodestogo.com/Port%20Saint%20Lucie/FL/34987/" TargetMode="External"/><Relationship Id="rId9490" Type="http://schemas.openxmlformats.org/officeDocument/2006/relationships/hyperlink" Target="http://www.zipcodestogo.com/Saint%20lucie/FL/" TargetMode="External"/><Relationship Id="rId8152" Type="http://schemas.openxmlformats.org/officeDocument/2006/relationships/hyperlink" Target="http://www.zipcodestogo.com/Broward/FL/" TargetMode="External"/><Relationship Id="rId9484" Type="http://schemas.openxmlformats.org/officeDocument/2006/relationships/hyperlink" Target="http://www.zipcodestogo.com/Okeechobee/FL/" TargetMode="External"/><Relationship Id="rId8151" Type="http://schemas.openxmlformats.org/officeDocument/2006/relationships/hyperlink" Target="http://www.zipcodestogo.com/Fort%20Lauderdale/FL/33315/" TargetMode="External"/><Relationship Id="rId9485" Type="http://schemas.openxmlformats.org/officeDocument/2006/relationships/hyperlink" Target="http://www.zipcodestogo.com/Fort%20Pierce/FL/34979/" TargetMode="External"/><Relationship Id="rId8150" Type="http://schemas.openxmlformats.org/officeDocument/2006/relationships/hyperlink" Target="http://www.zipcodestogo.com/Broward/FL/" TargetMode="External"/><Relationship Id="rId9486" Type="http://schemas.openxmlformats.org/officeDocument/2006/relationships/hyperlink" Target="http://www.zipcodestogo.com/Saint%20lucie/FL/" TargetMode="External"/><Relationship Id="rId9487" Type="http://schemas.openxmlformats.org/officeDocument/2006/relationships/hyperlink" Target="http://www.zipcodestogo.com/Fort%20Pierce/FL/34981/" TargetMode="External"/><Relationship Id="rId8156" Type="http://schemas.openxmlformats.org/officeDocument/2006/relationships/hyperlink" Target="http://www.zipcodestogo.com/Broward/FL/" TargetMode="External"/><Relationship Id="rId9480" Type="http://schemas.openxmlformats.org/officeDocument/2006/relationships/hyperlink" Target="http://www.zipcodestogo.com/Okeechobee/FL/" TargetMode="External"/><Relationship Id="rId8155" Type="http://schemas.openxmlformats.org/officeDocument/2006/relationships/hyperlink" Target="http://www.zipcodestogo.com/Fort%20Lauderdale/FL/33317/" TargetMode="External"/><Relationship Id="rId9481" Type="http://schemas.openxmlformats.org/officeDocument/2006/relationships/hyperlink" Target="http://www.zipcodestogo.com/Okeechobee/FL/34973/" TargetMode="External"/><Relationship Id="rId8154" Type="http://schemas.openxmlformats.org/officeDocument/2006/relationships/hyperlink" Target="http://www.zipcodestogo.com/Broward/FL/" TargetMode="External"/><Relationship Id="rId9482" Type="http://schemas.openxmlformats.org/officeDocument/2006/relationships/hyperlink" Target="http://www.zipcodestogo.com/Okeechobee/FL/" TargetMode="External"/><Relationship Id="rId8153" Type="http://schemas.openxmlformats.org/officeDocument/2006/relationships/hyperlink" Target="http://www.zipcodestogo.com/Fort%20Lauderdale/FL/33316/" TargetMode="External"/><Relationship Id="rId9483" Type="http://schemas.openxmlformats.org/officeDocument/2006/relationships/hyperlink" Target="http://www.zipcodestogo.com/Okeechobee/FL/34974/" TargetMode="External"/><Relationship Id="rId8159" Type="http://schemas.openxmlformats.org/officeDocument/2006/relationships/hyperlink" Target="http://www.zipcodestogo.com/Fort%20Lauderdale/FL/33319/" TargetMode="External"/><Relationship Id="rId8158" Type="http://schemas.openxmlformats.org/officeDocument/2006/relationships/hyperlink" Target="http://www.zipcodestogo.com/Broward/FL/" TargetMode="External"/><Relationship Id="rId8157" Type="http://schemas.openxmlformats.org/officeDocument/2006/relationships/hyperlink" Target="http://www.zipcodestogo.com/Fort%20Lauderdale/FL/33318/" TargetMode="External"/><Relationship Id="rId9488" Type="http://schemas.openxmlformats.org/officeDocument/2006/relationships/hyperlink" Target="http://www.zipcodestogo.com/Saint%20lucie/FL/" TargetMode="External"/><Relationship Id="rId9489" Type="http://schemas.openxmlformats.org/officeDocument/2006/relationships/hyperlink" Target="http://www.zipcodestogo.com/Fort%20Pierce/FL/34982/" TargetMode="External"/><Relationship Id="rId5912" Type="http://schemas.openxmlformats.org/officeDocument/2006/relationships/hyperlink" Target="http://www.zipcodestogo.com/Erie/NY/" TargetMode="External"/><Relationship Id="rId5913" Type="http://schemas.openxmlformats.org/officeDocument/2006/relationships/hyperlink" Target="http://www.zipcodestogo.com/Buffalo/NY/14264/" TargetMode="External"/><Relationship Id="rId5910" Type="http://schemas.openxmlformats.org/officeDocument/2006/relationships/hyperlink" Target="http://www.zipcodestogo.com/Erie/NY/" TargetMode="External"/><Relationship Id="rId5911" Type="http://schemas.openxmlformats.org/officeDocument/2006/relationships/hyperlink" Target="http://www.zipcodestogo.com/Buffalo/NY/14263/" TargetMode="External"/><Relationship Id="rId5916" Type="http://schemas.openxmlformats.org/officeDocument/2006/relationships/hyperlink" Target="http://www.zipcodestogo.com/Erie/NY/" TargetMode="External"/><Relationship Id="rId5917" Type="http://schemas.openxmlformats.org/officeDocument/2006/relationships/hyperlink" Target="http://www.zipcodestogo.com/Buffalo/NY/14267/" TargetMode="External"/><Relationship Id="rId5914" Type="http://schemas.openxmlformats.org/officeDocument/2006/relationships/hyperlink" Target="http://www.zipcodestogo.com/Erie/NY/" TargetMode="External"/><Relationship Id="rId5915" Type="http://schemas.openxmlformats.org/officeDocument/2006/relationships/hyperlink" Target="http://www.zipcodestogo.com/Buffalo/NY/14265/" TargetMode="External"/><Relationship Id="rId5918" Type="http://schemas.openxmlformats.org/officeDocument/2006/relationships/hyperlink" Target="http://www.zipcodestogo.com/Erie/NY/" TargetMode="External"/><Relationship Id="rId5919" Type="http://schemas.openxmlformats.org/officeDocument/2006/relationships/hyperlink" Target="http://www.zipcodestogo.com/Buffalo/NY/14269/" TargetMode="External"/><Relationship Id="rId8192" Type="http://schemas.openxmlformats.org/officeDocument/2006/relationships/hyperlink" Target="http://www.zipcodestogo.com/Broward/FL/" TargetMode="External"/><Relationship Id="rId8191" Type="http://schemas.openxmlformats.org/officeDocument/2006/relationships/hyperlink" Target="http://www.zipcodestogo.com/Fort%20Lauderdale/FL/33336/" TargetMode="External"/><Relationship Id="rId8190" Type="http://schemas.openxmlformats.org/officeDocument/2006/relationships/hyperlink" Target="http://www.zipcodestogo.com/Broward/FL/" TargetMode="External"/><Relationship Id="rId8185" Type="http://schemas.openxmlformats.org/officeDocument/2006/relationships/hyperlink" Target="http://www.zipcodestogo.com/Fort%20Lauderdale/FL/33332/" TargetMode="External"/><Relationship Id="rId8184" Type="http://schemas.openxmlformats.org/officeDocument/2006/relationships/hyperlink" Target="http://www.zipcodestogo.com/Broward/FL/" TargetMode="External"/><Relationship Id="rId8183" Type="http://schemas.openxmlformats.org/officeDocument/2006/relationships/hyperlink" Target="http://www.zipcodestogo.com/Fort%20Lauderdale/FL/33331/" TargetMode="External"/><Relationship Id="rId8182" Type="http://schemas.openxmlformats.org/officeDocument/2006/relationships/hyperlink" Target="http://www.zipcodestogo.com/Broward/FL/" TargetMode="External"/><Relationship Id="rId8189" Type="http://schemas.openxmlformats.org/officeDocument/2006/relationships/hyperlink" Target="http://www.zipcodestogo.com/Fort%20Lauderdale/FL/33335/" TargetMode="External"/><Relationship Id="rId8188" Type="http://schemas.openxmlformats.org/officeDocument/2006/relationships/hyperlink" Target="http://www.zipcodestogo.com/Broward/FL/" TargetMode="External"/><Relationship Id="rId8187" Type="http://schemas.openxmlformats.org/officeDocument/2006/relationships/hyperlink" Target="http://www.zipcodestogo.com/Fort%20Lauderdale/FL/33334/" TargetMode="External"/><Relationship Id="rId8186" Type="http://schemas.openxmlformats.org/officeDocument/2006/relationships/hyperlink" Target="http://www.zipcodestogo.com/Broward/FL/" TargetMode="External"/><Relationship Id="rId5901" Type="http://schemas.openxmlformats.org/officeDocument/2006/relationships/hyperlink" Target="http://www.zipcodestogo.com/Buffalo/NY/14233/" TargetMode="External"/><Relationship Id="rId5902" Type="http://schemas.openxmlformats.org/officeDocument/2006/relationships/hyperlink" Target="http://www.zipcodestogo.com/Erie/NY/" TargetMode="External"/><Relationship Id="rId5900" Type="http://schemas.openxmlformats.org/officeDocument/2006/relationships/hyperlink" Target="http://www.zipcodestogo.com/Erie/NY/" TargetMode="External"/><Relationship Id="rId5905" Type="http://schemas.openxmlformats.org/officeDocument/2006/relationships/hyperlink" Target="http://www.zipcodestogo.com/Buffalo/NY/14241/" TargetMode="External"/><Relationship Id="rId5906" Type="http://schemas.openxmlformats.org/officeDocument/2006/relationships/hyperlink" Target="http://www.zipcodestogo.com/Erie/NY/" TargetMode="External"/><Relationship Id="rId5903" Type="http://schemas.openxmlformats.org/officeDocument/2006/relationships/hyperlink" Target="http://www.zipcodestogo.com/Buffalo/NY/14240/" TargetMode="External"/><Relationship Id="rId5904" Type="http://schemas.openxmlformats.org/officeDocument/2006/relationships/hyperlink" Target="http://www.zipcodestogo.com/Erie/NY/" TargetMode="External"/><Relationship Id="rId5909" Type="http://schemas.openxmlformats.org/officeDocument/2006/relationships/hyperlink" Target="http://www.zipcodestogo.com/Buffalo/NY/14261/" TargetMode="External"/><Relationship Id="rId5907" Type="http://schemas.openxmlformats.org/officeDocument/2006/relationships/hyperlink" Target="http://www.zipcodestogo.com/Buffalo/NY/14260/" TargetMode="External"/><Relationship Id="rId5908" Type="http://schemas.openxmlformats.org/officeDocument/2006/relationships/hyperlink" Target="http://www.zipcodestogo.com/Erie/NY/" TargetMode="External"/><Relationship Id="rId8181" Type="http://schemas.openxmlformats.org/officeDocument/2006/relationships/hyperlink" Target="http://www.zipcodestogo.com/Fort%20Lauderdale/FL/33330/" TargetMode="External"/><Relationship Id="rId8180" Type="http://schemas.openxmlformats.org/officeDocument/2006/relationships/hyperlink" Target="http://www.zipcodestogo.com/Broward/FL/" TargetMode="External"/><Relationship Id="rId8174" Type="http://schemas.openxmlformats.org/officeDocument/2006/relationships/hyperlink" Target="http://www.zipcodestogo.com/Broward/FL/" TargetMode="External"/><Relationship Id="rId8173" Type="http://schemas.openxmlformats.org/officeDocument/2006/relationships/hyperlink" Target="http://www.zipcodestogo.com/Fort%20Lauderdale/FL/33326/" TargetMode="External"/><Relationship Id="rId8172" Type="http://schemas.openxmlformats.org/officeDocument/2006/relationships/hyperlink" Target="http://www.zipcodestogo.com/Broward/FL/" TargetMode="External"/><Relationship Id="rId8171" Type="http://schemas.openxmlformats.org/officeDocument/2006/relationships/hyperlink" Target="http://www.zipcodestogo.com/Fort%20Lauderdale/FL/33325/" TargetMode="External"/><Relationship Id="rId8178" Type="http://schemas.openxmlformats.org/officeDocument/2006/relationships/hyperlink" Target="http://www.zipcodestogo.com/Broward/FL/" TargetMode="External"/><Relationship Id="rId8177" Type="http://schemas.openxmlformats.org/officeDocument/2006/relationships/hyperlink" Target="http://www.zipcodestogo.com/Fort%20Lauderdale/FL/33328/" TargetMode="External"/><Relationship Id="rId8176" Type="http://schemas.openxmlformats.org/officeDocument/2006/relationships/hyperlink" Target="http://www.zipcodestogo.com/Broward/FL/" TargetMode="External"/><Relationship Id="rId8175" Type="http://schemas.openxmlformats.org/officeDocument/2006/relationships/hyperlink" Target="http://www.zipcodestogo.com/Fort%20Lauderdale/FL/33327/" TargetMode="External"/><Relationship Id="rId8179" Type="http://schemas.openxmlformats.org/officeDocument/2006/relationships/hyperlink" Target="http://www.zipcodestogo.com/Fort%20Lauderdale/FL/33329/" TargetMode="External"/><Relationship Id="rId2027" Type="http://schemas.openxmlformats.org/officeDocument/2006/relationships/hyperlink" Target="http://www.zipcodestogo.com/Albion/ME/04910/" TargetMode="External"/><Relationship Id="rId3359" Type="http://schemas.openxmlformats.org/officeDocument/2006/relationships/hyperlink" Target="http://www.zipcodestogo.com/East%20Islip/NY/11730/" TargetMode="External"/><Relationship Id="rId2028" Type="http://schemas.openxmlformats.org/officeDocument/2006/relationships/hyperlink" Target="http://www.zipcodestogo.com/Kennebec/ME/" TargetMode="External"/><Relationship Id="rId3358" Type="http://schemas.openxmlformats.org/officeDocument/2006/relationships/hyperlink" Target="http://www.zipcodestogo.com/Suffolk/NY/" TargetMode="External"/><Relationship Id="rId4689" Type="http://schemas.openxmlformats.org/officeDocument/2006/relationships/hyperlink" Target="http://www.zipcodestogo.com/Port%20Kent/NY/12975/" TargetMode="External"/><Relationship Id="rId2029" Type="http://schemas.openxmlformats.org/officeDocument/2006/relationships/hyperlink" Target="http://www.zipcodestogo.com/Anson/ME/04911/" TargetMode="External"/><Relationship Id="rId107" Type="http://schemas.openxmlformats.org/officeDocument/2006/relationships/hyperlink" Target="http://www.zipcodestogo.com/Belmont/NH/03220/" TargetMode="External"/><Relationship Id="rId106" Type="http://schemas.openxmlformats.org/officeDocument/2006/relationships/hyperlink" Target="http://www.zipcodestogo.com/Belknap/NH/" TargetMode="External"/><Relationship Id="rId105" Type="http://schemas.openxmlformats.org/officeDocument/2006/relationships/hyperlink" Target="http://www.zipcodestogo.com/Barnstead/NH/03218/" TargetMode="External"/><Relationship Id="rId104" Type="http://schemas.openxmlformats.org/officeDocument/2006/relationships/hyperlink" Target="http://www.zipcodestogo.com/Grafton/NH/" TargetMode="External"/><Relationship Id="rId109" Type="http://schemas.openxmlformats.org/officeDocument/2006/relationships/hyperlink" Target="http://www.zipcodestogo.com/Bradford/NH/03221/" TargetMode="External"/><Relationship Id="rId4680" Type="http://schemas.openxmlformats.org/officeDocument/2006/relationships/hyperlink" Target="http://www.zipcodestogo.com/Franklin/NY/" TargetMode="External"/><Relationship Id="rId108" Type="http://schemas.openxmlformats.org/officeDocument/2006/relationships/hyperlink" Target="http://www.zipcodestogo.com/Belknap/NH/" TargetMode="External"/><Relationship Id="rId3351" Type="http://schemas.openxmlformats.org/officeDocument/2006/relationships/hyperlink" Target="http://www.zipcodestogo.com/Commack/NY/11725/" TargetMode="External"/><Relationship Id="rId4682" Type="http://schemas.openxmlformats.org/officeDocument/2006/relationships/hyperlink" Target="http://www.zipcodestogo.com/Franklin/NY/" TargetMode="External"/><Relationship Id="rId2020" Type="http://schemas.openxmlformats.org/officeDocument/2006/relationships/hyperlink" Target="http://www.zipcodestogo.com/Knox/ME/" TargetMode="External"/><Relationship Id="rId3350" Type="http://schemas.openxmlformats.org/officeDocument/2006/relationships/hyperlink" Target="http://www.zipcodestogo.com/Suffolk/NY/" TargetMode="External"/><Relationship Id="rId4681" Type="http://schemas.openxmlformats.org/officeDocument/2006/relationships/hyperlink" Target="http://www.zipcodestogo.com/Paul%20Smiths/NY/12970/" TargetMode="External"/><Relationship Id="rId2021" Type="http://schemas.openxmlformats.org/officeDocument/2006/relationships/hyperlink" Target="http://www.zipcodestogo.com/West%20Rockport/ME/04865/" TargetMode="External"/><Relationship Id="rId3353" Type="http://schemas.openxmlformats.org/officeDocument/2006/relationships/hyperlink" Target="http://www.zipcodestogo.com/Copiague/NY/11726/" TargetMode="External"/><Relationship Id="rId4684" Type="http://schemas.openxmlformats.org/officeDocument/2006/relationships/hyperlink" Target="http://www.zipcodestogo.com/Clinton/NY/" TargetMode="External"/><Relationship Id="rId2022" Type="http://schemas.openxmlformats.org/officeDocument/2006/relationships/hyperlink" Target="http://www.zipcodestogo.com/Knox/ME/" TargetMode="External"/><Relationship Id="rId3352" Type="http://schemas.openxmlformats.org/officeDocument/2006/relationships/hyperlink" Target="http://www.zipcodestogo.com/Suffolk/NY/" TargetMode="External"/><Relationship Id="rId4683" Type="http://schemas.openxmlformats.org/officeDocument/2006/relationships/hyperlink" Target="http://www.zipcodestogo.com/Peru/NY/12972/" TargetMode="External"/><Relationship Id="rId103" Type="http://schemas.openxmlformats.org/officeDocument/2006/relationships/hyperlink" Target="http://www.zipcodestogo.com/Ashland/NH/03217/" TargetMode="External"/><Relationship Id="rId2023" Type="http://schemas.openxmlformats.org/officeDocument/2006/relationships/hyperlink" Target="http://www.zipcodestogo.com/Waterville/ME/04901/" TargetMode="External"/><Relationship Id="rId3355" Type="http://schemas.openxmlformats.org/officeDocument/2006/relationships/hyperlink" Target="http://www.zipcodestogo.com/Coram/NY/11727/" TargetMode="External"/><Relationship Id="rId4686" Type="http://schemas.openxmlformats.org/officeDocument/2006/relationships/hyperlink" Target="http://www.zipcodestogo.com/Saint%20lawrence/NY/" TargetMode="External"/><Relationship Id="rId102" Type="http://schemas.openxmlformats.org/officeDocument/2006/relationships/hyperlink" Target="http://www.zipcodestogo.com/Merrimack/NH/" TargetMode="External"/><Relationship Id="rId2024" Type="http://schemas.openxmlformats.org/officeDocument/2006/relationships/hyperlink" Target="http://www.zipcodestogo.com/Kennebec/ME/" TargetMode="External"/><Relationship Id="rId3354" Type="http://schemas.openxmlformats.org/officeDocument/2006/relationships/hyperlink" Target="http://www.zipcodestogo.com/Suffolk/NY/" TargetMode="External"/><Relationship Id="rId4685" Type="http://schemas.openxmlformats.org/officeDocument/2006/relationships/hyperlink" Target="http://www.zipcodestogo.com/Piercefield/NY/12973/" TargetMode="External"/><Relationship Id="rId101" Type="http://schemas.openxmlformats.org/officeDocument/2006/relationships/hyperlink" Target="http://www.zipcodestogo.com/Andover/NH/03216/" TargetMode="External"/><Relationship Id="rId2025" Type="http://schemas.openxmlformats.org/officeDocument/2006/relationships/hyperlink" Target="http://www.zipcodestogo.com/Waterville/ME/04903/" TargetMode="External"/><Relationship Id="rId3357" Type="http://schemas.openxmlformats.org/officeDocument/2006/relationships/hyperlink" Target="http://www.zipcodestogo.com/Deer%20Park/NY/11729/" TargetMode="External"/><Relationship Id="rId4688" Type="http://schemas.openxmlformats.org/officeDocument/2006/relationships/hyperlink" Target="http://www.zipcodestogo.com/Essex/NY/" TargetMode="External"/><Relationship Id="rId100" Type="http://schemas.openxmlformats.org/officeDocument/2006/relationships/hyperlink" Target="http://www.zipcodestogo.com/Grafton/NH/" TargetMode="External"/><Relationship Id="rId2026" Type="http://schemas.openxmlformats.org/officeDocument/2006/relationships/hyperlink" Target="http://www.zipcodestogo.com/Kennebec/ME/" TargetMode="External"/><Relationship Id="rId3356" Type="http://schemas.openxmlformats.org/officeDocument/2006/relationships/hyperlink" Target="http://www.zipcodestogo.com/Suffolk/NY/" TargetMode="External"/><Relationship Id="rId4687" Type="http://schemas.openxmlformats.org/officeDocument/2006/relationships/hyperlink" Target="http://www.zipcodestogo.com/Port%20Henry/NY/12974/" TargetMode="External"/><Relationship Id="rId2016" Type="http://schemas.openxmlformats.org/officeDocument/2006/relationships/hyperlink" Target="http://www.zipcodestogo.com/Knox/ME/" TargetMode="External"/><Relationship Id="rId3348" Type="http://schemas.openxmlformats.org/officeDocument/2006/relationships/hyperlink" Target="http://www.zipcodestogo.com/Suffolk/NY/" TargetMode="External"/><Relationship Id="rId4679" Type="http://schemas.openxmlformats.org/officeDocument/2006/relationships/hyperlink" Target="http://www.zipcodestogo.com/Owls%20Head/NY/12969/" TargetMode="External"/><Relationship Id="rId2017" Type="http://schemas.openxmlformats.org/officeDocument/2006/relationships/hyperlink" Target="http://www.zipcodestogo.com/Vinalhaven/ME/04863/" TargetMode="External"/><Relationship Id="rId3347" Type="http://schemas.openxmlformats.org/officeDocument/2006/relationships/hyperlink" Target="http://www.zipcodestogo.com/Central%20Islip/NY/11722/" TargetMode="External"/><Relationship Id="rId4678" Type="http://schemas.openxmlformats.org/officeDocument/2006/relationships/hyperlink" Target="http://www.zipcodestogo.com/Saint%20lawrence/NY/" TargetMode="External"/><Relationship Id="rId2018" Type="http://schemas.openxmlformats.org/officeDocument/2006/relationships/hyperlink" Target="http://www.zipcodestogo.com/Knox/ME/" TargetMode="External"/><Relationship Id="rId2019" Type="http://schemas.openxmlformats.org/officeDocument/2006/relationships/hyperlink" Target="http://www.zipcodestogo.com/Warren/ME/04864/" TargetMode="External"/><Relationship Id="rId3349" Type="http://schemas.openxmlformats.org/officeDocument/2006/relationships/hyperlink" Target="http://www.zipcodestogo.com/Cold%20Spring%20Harbor/NY/11724/" TargetMode="External"/><Relationship Id="rId3340" Type="http://schemas.openxmlformats.org/officeDocument/2006/relationships/hyperlink" Target="http://www.zipcodestogo.com/Suffolk/NY/" TargetMode="External"/><Relationship Id="rId4671" Type="http://schemas.openxmlformats.org/officeDocument/2006/relationships/hyperlink" Target="http://www.zipcodestogo.com/New%20Russia/NY/12964/" TargetMode="External"/><Relationship Id="rId4670" Type="http://schemas.openxmlformats.org/officeDocument/2006/relationships/hyperlink" Target="http://www.zipcodestogo.com/Clinton/NY/" TargetMode="External"/><Relationship Id="rId2010" Type="http://schemas.openxmlformats.org/officeDocument/2006/relationships/hyperlink" Target="http://www.zipcodestogo.com/Knox/ME/" TargetMode="External"/><Relationship Id="rId3342" Type="http://schemas.openxmlformats.org/officeDocument/2006/relationships/hyperlink" Target="http://www.zipcodestogo.com/Suffolk/NY/" TargetMode="External"/><Relationship Id="rId4673" Type="http://schemas.openxmlformats.org/officeDocument/2006/relationships/hyperlink" Target="http://www.zipcodestogo.com/Nicholville/NY/12965/" TargetMode="External"/><Relationship Id="rId2011" Type="http://schemas.openxmlformats.org/officeDocument/2006/relationships/hyperlink" Target="http://www.zipcodestogo.com/Tenants%20Harbor/ME/04860/" TargetMode="External"/><Relationship Id="rId3341" Type="http://schemas.openxmlformats.org/officeDocument/2006/relationships/hyperlink" Target="http://www.zipcodestogo.com/Brookhaven/NY/11719/" TargetMode="External"/><Relationship Id="rId4672" Type="http://schemas.openxmlformats.org/officeDocument/2006/relationships/hyperlink" Target="http://www.zipcodestogo.com/Essex/NY/" TargetMode="External"/><Relationship Id="rId2012" Type="http://schemas.openxmlformats.org/officeDocument/2006/relationships/hyperlink" Target="http://www.zipcodestogo.com/Knox/ME/" TargetMode="External"/><Relationship Id="rId3344" Type="http://schemas.openxmlformats.org/officeDocument/2006/relationships/hyperlink" Target="http://www.zipcodestogo.com/Suffolk/NY/" TargetMode="External"/><Relationship Id="rId4675" Type="http://schemas.openxmlformats.org/officeDocument/2006/relationships/hyperlink" Target="http://www.zipcodestogo.com/North%20Bangor/NY/12966/" TargetMode="External"/><Relationship Id="rId2013" Type="http://schemas.openxmlformats.org/officeDocument/2006/relationships/hyperlink" Target="http://www.zipcodestogo.com/Thomaston/ME/04861/" TargetMode="External"/><Relationship Id="rId3343" Type="http://schemas.openxmlformats.org/officeDocument/2006/relationships/hyperlink" Target="http://www.zipcodestogo.com/Centereach/NY/11720/" TargetMode="External"/><Relationship Id="rId4674" Type="http://schemas.openxmlformats.org/officeDocument/2006/relationships/hyperlink" Target="http://www.zipcodestogo.com/Saint%20lawrence/NY/" TargetMode="External"/><Relationship Id="rId2014" Type="http://schemas.openxmlformats.org/officeDocument/2006/relationships/hyperlink" Target="http://www.zipcodestogo.com/Knox/ME/" TargetMode="External"/><Relationship Id="rId3346" Type="http://schemas.openxmlformats.org/officeDocument/2006/relationships/hyperlink" Target="http://www.zipcodestogo.com/Suffolk/NY/" TargetMode="External"/><Relationship Id="rId4677" Type="http://schemas.openxmlformats.org/officeDocument/2006/relationships/hyperlink" Target="http://www.zipcodestogo.com/North%20Lawrence/NY/12967/" TargetMode="External"/><Relationship Id="rId2015" Type="http://schemas.openxmlformats.org/officeDocument/2006/relationships/hyperlink" Target="http://www.zipcodestogo.com/Union/ME/04862/" TargetMode="External"/><Relationship Id="rId3345" Type="http://schemas.openxmlformats.org/officeDocument/2006/relationships/hyperlink" Target="http://www.zipcodestogo.com/Centerport/NY/11721/" TargetMode="External"/><Relationship Id="rId4676" Type="http://schemas.openxmlformats.org/officeDocument/2006/relationships/hyperlink" Target="http://www.zipcodestogo.com/Franklin/NY/" TargetMode="External"/><Relationship Id="rId2049" Type="http://schemas.openxmlformats.org/officeDocument/2006/relationships/hyperlink" Target="http://www.zipcodestogo.com/Caratunk/ME/04925/" TargetMode="External"/><Relationship Id="rId129" Type="http://schemas.openxmlformats.org/officeDocument/2006/relationships/hyperlink" Target="http://www.zipcodestogo.com/Elkins/NH/03233/" TargetMode="External"/><Relationship Id="rId128" Type="http://schemas.openxmlformats.org/officeDocument/2006/relationships/hyperlink" Target="http://www.zipcodestogo.com/Merrimack/NH/" TargetMode="External"/><Relationship Id="rId127" Type="http://schemas.openxmlformats.org/officeDocument/2006/relationships/hyperlink" Target="http://www.zipcodestogo.com/East%20Andover/NH/03231/" TargetMode="External"/><Relationship Id="rId126" Type="http://schemas.openxmlformats.org/officeDocument/2006/relationships/hyperlink" Target="http://www.zipcodestogo.com/Merrimack/NH/" TargetMode="External"/><Relationship Id="rId3371" Type="http://schemas.openxmlformats.org/officeDocument/2006/relationships/hyperlink" Target="http://www.zipcodestogo.com/Farmingdale/NY/11737/" TargetMode="External"/><Relationship Id="rId2040" Type="http://schemas.openxmlformats.org/officeDocument/2006/relationships/hyperlink" Target="http://www.zipcodestogo.com/Somerset/ME/" TargetMode="External"/><Relationship Id="rId3370" Type="http://schemas.openxmlformats.org/officeDocument/2006/relationships/hyperlink" Target="http://www.zipcodestogo.com/Nassau/NY/" TargetMode="External"/><Relationship Id="rId121" Type="http://schemas.openxmlformats.org/officeDocument/2006/relationships/hyperlink" Target="http://www.zipcodestogo.com/Center%20Sandwich/NH/03227/" TargetMode="External"/><Relationship Id="rId2041" Type="http://schemas.openxmlformats.org/officeDocument/2006/relationships/hyperlink" Target="http://www.zipcodestogo.com/Brooks/ME/04921/" TargetMode="External"/><Relationship Id="rId3373" Type="http://schemas.openxmlformats.org/officeDocument/2006/relationships/hyperlink" Target="http://www.zipcodestogo.com/Farmingville/NY/11738/" TargetMode="External"/><Relationship Id="rId120" Type="http://schemas.openxmlformats.org/officeDocument/2006/relationships/hyperlink" Target="http://www.zipcodestogo.com/Belknap/NH/" TargetMode="External"/><Relationship Id="rId2042" Type="http://schemas.openxmlformats.org/officeDocument/2006/relationships/hyperlink" Target="http://www.zipcodestogo.com/Waldo/ME/" TargetMode="External"/><Relationship Id="rId3372" Type="http://schemas.openxmlformats.org/officeDocument/2006/relationships/hyperlink" Target="http://www.zipcodestogo.com/Nassau/NY/" TargetMode="External"/><Relationship Id="rId2043" Type="http://schemas.openxmlformats.org/officeDocument/2006/relationships/hyperlink" Target="http://www.zipcodestogo.com/Burnham/ME/04922/" TargetMode="External"/><Relationship Id="rId3375" Type="http://schemas.openxmlformats.org/officeDocument/2006/relationships/hyperlink" Target="http://www.zipcodestogo.com/Great%20River/NY/11739/" TargetMode="External"/><Relationship Id="rId2044" Type="http://schemas.openxmlformats.org/officeDocument/2006/relationships/hyperlink" Target="http://www.zipcodestogo.com/Waldo/ME/" TargetMode="External"/><Relationship Id="rId3374" Type="http://schemas.openxmlformats.org/officeDocument/2006/relationships/hyperlink" Target="http://www.zipcodestogo.com/Suffolk/NY/" TargetMode="External"/><Relationship Id="rId125" Type="http://schemas.openxmlformats.org/officeDocument/2006/relationships/hyperlink" Target="http://www.zipcodestogo.com/Danbury/NH/03230/" TargetMode="External"/><Relationship Id="rId2045" Type="http://schemas.openxmlformats.org/officeDocument/2006/relationships/hyperlink" Target="http://www.zipcodestogo.com/Cambridge/ME/04923/" TargetMode="External"/><Relationship Id="rId3377" Type="http://schemas.openxmlformats.org/officeDocument/2006/relationships/hyperlink" Target="http://www.zipcodestogo.com/Greenlawn/NY/11740/" TargetMode="External"/><Relationship Id="rId124" Type="http://schemas.openxmlformats.org/officeDocument/2006/relationships/hyperlink" Target="http://www.zipcodestogo.com/Merrimack/NH/" TargetMode="External"/><Relationship Id="rId2046" Type="http://schemas.openxmlformats.org/officeDocument/2006/relationships/hyperlink" Target="http://www.zipcodestogo.com/Somerset/ME/" TargetMode="External"/><Relationship Id="rId3376" Type="http://schemas.openxmlformats.org/officeDocument/2006/relationships/hyperlink" Target="http://www.zipcodestogo.com/Suffolk/NY/" TargetMode="External"/><Relationship Id="rId123" Type="http://schemas.openxmlformats.org/officeDocument/2006/relationships/hyperlink" Target="http://www.zipcodestogo.com/Contoocook/NH/03229/" TargetMode="External"/><Relationship Id="rId2047" Type="http://schemas.openxmlformats.org/officeDocument/2006/relationships/hyperlink" Target="http://www.zipcodestogo.com/Canaan/ME/04924/" TargetMode="External"/><Relationship Id="rId3379" Type="http://schemas.openxmlformats.org/officeDocument/2006/relationships/hyperlink" Target="http://www.zipcodestogo.com/Holbrook/NY/11741/" TargetMode="External"/><Relationship Id="rId122" Type="http://schemas.openxmlformats.org/officeDocument/2006/relationships/hyperlink" Target="http://www.zipcodestogo.com/Carroll/NH/" TargetMode="External"/><Relationship Id="rId2048" Type="http://schemas.openxmlformats.org/officeDocument/2006/relationships/hyperlink" Target="http://www.zipcodestogo.com/Somerset/ME/" TargetMode="External"/><Relationship Id="rId3378" Type="http://schemas.openxmlformats.org/officeDocument/2006/relationships/hyperlink" Target="http://www.zipcodestogo.com/Suffolk/NY/" TargetMode="External"/><Relationship Id="rId2038" Type="http://schemas.openxmlformats.org/officeDocument/2006/relationships/hyperlink" Target="http://www.zipcodestogo.com/Kennebec/ME/" TargetMode="External"/><Relationship Id="rId2039" Type="http://schemas.openxmlformats.org/officeDocument/2006/relationships/hyperlink" Target="http://www.zipcodestogo.com/Bingham/ME/04920/" TargetMode="External"/><Relationship Id="rId3369" Type="http://schemas.openxmlformats.org/officeDocument/2006/relationships/hyperlink" Target="http://www.zipcodestogo.com/Farmingdale/NY/11736/" TargetMode="External"/><Relationship Id="rId118" Type="http://schemas.openxmlformats.org/officeDocument/2006/relationships/hyperlink" Target="http://www.zipcodestogo.com/Belknap/NH/" TargetMode="External"/><Relationship Id="rId117" Type="http://schemas.openxmlformats.org/officeDocument/2006/relationships/hyperlink" Target="http://www.zipcodestogo.com/Center%20Barnstead/NH/03225/" TargetMode="External"/><Relationship Id="rId116" Type="http://schemas.openxmlformats.org/officeDocument/2006/relationships/hyperlink" Target="http://www.zipcodestogo.com/Merrimack/NH/" TargetMode="External"/><Relationship Id="rId115" Type="http://schemas.openxmlformats.org/officeDocument/2006/relationships/hyperlink" Target="http://www.zipcodestogo.com/Canterbury/NH/03224/" TargetMode="External"/><Relationship Id="rId3360" Type="http://schemas.openxmlformats.org/officeDocument/2006/relationships/hyperlink" Target="http://www.zipcodestogo.com/Suffolk/NY/" TargetMode="External"/><Relationship Id="rId4691" Type="http://schemas.openxmlformats.org/officeDocument/2006/relationships/hyperlink" Target="http://www.zipcodestogo.com/Rainbow%20Lake/NY/12976/" TargetMode="External"/><Relationship Id="rId119" Type="http://schemas.openxmlformats.org/officeDocument/2006/relationships/hyperlink" Target="http://www.zipcodestogo.com/Center%20Harbor/NH/03226/" TargetMode="External"/><Relationship Id="rId4690" Type="http://schemas.openxmlformats.org/officeDocument/2006/relationships/hyperlink" Target="http://www.zipcodestogo.com/Essex/NY/" TargetMode="External"/><Relationship Id="rId110" Type="http://schemas.openxmlformats.org/officeDocument/2006/relationships/hyperlink" Target="http://www.zipcodestogo.com/Merrimack/NH/" TargetMode="External"/><Relationship Id="rId2030" Type="http://schemas.openxmlformats.org/officeDocument/2006/relationships/hyperlink" Target="http://www.zipcodestogo.com/Somerset/ME/" TargetMode="External"/><Relationship Id="rId3362" Type="http://schemas.openxmlformats.org/officeDocument/2006/relationships/hyperlink" Target="http://www.zipcodestogo.com/Suffolk/NY/" TargetMode="External"/><Relationship Id="rId4693" Type="http://schemas.openxmlformats.org/officeDocument/2006/relationships/hyperlink" Target="http://www.zipcodestogo.com/Ray%20Brook/NY/12977/" TargetMode="External"/><Relationship Id="rId2031" Type="http://schemas.openxmlformats.org/officeDocument/2006/relationships/hyperlink" Target="http://www.zipcodestogo.com/Athens/ME/04912/" TargetMode="External"/><Relationship Id="rId3361" Type="http://schemas.openxmlformats.org/officeDocument/2006/relationships/hyperlink" Target="http://www.zipcodestogo.com/East%20Northport/NY/11731/" TargetMode="External"/><Relationship Id="rId4692" Type="http://schemas.openxmlformats.org/officeDocument/2006/relationships/hyperlink" Target="http://www.zipcodestogo.com/Franklin/NY/" TargetMode="External"/><Relationship Id="rId2032" Type="http://schemas.openxmlformats.org/officeDocument/2006/relationships/hyperlink" Target="http://www.zipcodestogo.com/Somerset/ME/" TargetMode="External"/><Relationship Id="rId3364" Type="http://schemas.openxmlformats.org/officeDocument/2006/relationships/hyperlink" Target="http://www.zipcodestogo.com/Nassau/NY/" TargetMode="External"/><Relationship Id="rId4695" Type="http://schemas.openxmlformats.org/officeDocument/2006/relationships/hyperlink" Target="http://www.zipcodestogo.com/Redford/NY/12978/" TargetMode="External"/><Relationship Id="rId2033" Type="http://schemas.openxmlformats.org/officeDocument/2006/relationships/hyperlink" Target="http://www.zipcodestogo.com/Belfast/ME/04915/" TargetMode="External"/><Relationship Id="rId3363" Type="http://schemas.openxmlformats.org/officeDocument/2006/relationships/hyperlink" Target="http://www.zipcodestogo.com/East%20Norwich/NY/11732/" TargetMode="External"/><Relationship Id="rId4694" Type="http://schemas.openxmlformats.org/officeDocument/2006/relationships/hyperlink" Target="http://www.zipcodestogo.com/Essex/NY/" TargetMode="External"/><Relationship Id="rId114" Type="http://schemas.openxmlformats.org/officeDocument/2006/relationships/hyperlink" Target="http://www.zipcodestogo.com/Grafton/NH/" TargetMode="External"/><Relationship Id="rId2034" Type="http://schemas.openxmlformats.org/officeDocument/2006/relationships/hyperlink" Target="http://www.zipcodestogo.com/Waldo/ME/" TargetMode="External"/><Relationship Id="rId3366" Type="http://schemas.openxmlformats.org/officeDocument/2006/relationships/hyperlink" Target="http://www.zipcodestogo.com/Suffolk/NY/" TargetMode="External"/><Relationship Id="rId4697" Type="http://schemas.openxmlformats.org/officeDocument/2006/relationships/hyperlink" Target="http://www.zipcodestogo.com/Rouses%20Point/NY/12979/" TargetMode="External"/><Relationship Id="rId113" Type="http://schemas.openxmlformats.org/officeDocument/2006/relationships/hyperlink" Target="http://www.zipcodestogo.com/Campton/NH/03223/" TargetMode="External"/><Relationship Id="rId2035" Type="http://schemas.openxmlformats.org/officeDocument/2006/relationships/hyperlink" Target="http://www.zipcodestogo.com/Belgrade/ME/04917/" TargetMode="External"/><Relationship Id="rId3365" Type="http://schemas.openxmlformats.org/officeDocument/2006/relationships/hyperlink" Target="http://www.zipcodestogo.com/East%20Setauket/NY/11733/" TargetMode="External"/><Relationship Id="rId4696" Type="http://schemas.openxmlformats.org/officeDocument/2006/relationships/hyperlink" Target="http://www.zipcodestogo.com/Clinton/NY/" TargetMode="External"/><Relationship Id="rId112" Type="http://schemas.openxmlformats.org/officeDocument/2006/relationships/hyperlink" Target="http://www.zipcodestogo.com/Grafton/NH/" TargetMode="External"/><Relationship Id="rId2036" Type="http://schemas.openxmlformats.org/officeDocument/2006/relationships/hyperlink" Target="http://www.zipcodestogo.com/Kennebec/ME/" TargetMode="External"/><Relationship Id="rId3368" Type="http://schemas.openxmlformats.org/officeDocument/2006/relationships/hyperlink" Target="http://www.zipcodestogo.com/Nassau/NY/" TargetMode="External"/><Relationship Id="rId4699" Type="http://schemas.openxmlformats.org/officeDocument/2006/relationships/hyperlink" Target="http://www.zipcodestogo.com/Saint%20Regis%20Falls/NY/12980/" TargetMode="External"/><Relationship Id="rId111" Type="http://schemas.openxmlformats.org/officeDocument/2006/relationships/hyperlink" Target="http://www.zipcodestogo.com/Bristol/NH/03222/" TargetMode="External"/><Relationship Id="rId2037" Type="http://schemas.openxmlformats.org/officeDocument/2006/relationships/hyperlink" Target="http://www.zipcodestogo.com/Belgrade%20Lakes/ME/04918/" TargetMode="External"/><Relationship Id="rId3367" Type="http://schemas.openxmlformats.org/officeDocument/2006/relationships/hyperlink" Target="http://www.zipcodestogo.com/Farmingdale/NY/11735/" TargetMode="External"/><Relationship Id="rId4698" Type="http://schemas.openxmlformats.org/officeDocument/2006/relationships/hyperlink" Target="http://www.zipcodestogo.com/Clinton/NY/" TargetMode="External"/><Relationship Id="rId3315" Type="http://schemas.openxmlformats.org/officeDocument/2006/relationships/hyperlink" Target="http://www.zipcodestogo.com/West%20Babylon/NY/11704/" TargetMode="External"/><Relationship Id="rId4646" Type="http://schemas.openxmlformats.org/officeDocument/2006/relationships/hyperlink" Target="http://www.zipcodestogo.com/Essex/NY/" TargetMode="External"/><Relationship Id="rId5978" Type="http://schemas.openxmlformats.org/officeDocument/2006/relationships/hyperlink" Target="http://www.zipcodestogo.com/Livingston/NY/" TargetMode="External"/><Relationship Id="rId3314" Type="http://schemas.openxmlformats.org/officeDocument/2006/relationships/hyperlink" Target="http://www.zipcodestogo.com/Suffolk/NY/" TargetMode="External"/><Relationship Id="rId4645" Type="http://schemas.openxmlformats.org/officeDocument/2006/relationships/hyperlink" Target="http://www.zipcodestogo.com/Lake%20Placid/NY/12946/" TargetMode="External"/><Relationship Id="rId5979" Type="http://schemas.openxmlformats.org/officeDocument/2006/relationships/hyperlink" Target="http://www.zipcodestogo.com/Dansville/NY/14437/" TargetMode="External"/><Relationship Id="rId3317" Type="http://schemas.openxmlformats.org/officeDocument/2006/relationships/hyperlink" Target="http://www.zipcodestogo.com/Bayport/NY/11705/" TargetMode="External"/><Relationship Id="rId4648" Type="http://schemas.openxmlformats.org/officeDocument/2006/relationships/hyperlink" Target="http://www.zipcodestogo.com/Saint%20lawrence/NY/" TargetMode="External"/><Relationship Id="rId5976" Type="http://schemas.openxmlformats.org/officeDocument/2006/relationships/hyperlink" Target="http://www.zipcodestogo.com/Wayne/NY/" TargetMode="External"/><Relationship Id="rId3316" Type="http://schemas.openxmlformats.org/officeDocument/2006/relationships/hyperlink" Target="http://www.zipcodestogo.com/Suffolk/NY/" TargetMode="External"/><Relationship Id="rId4647" Type="http://schemas.openxmlformats.org/officeDocument/2006/relationships/hyperlink" Target="http://www.zipcodestogo.com/Lawrenceville/NY/12949/" TargetMode="External"/><Relationship Id="rId5977" Type="http://schemas.openxmlformats.org/officeDocument/2006/relationships/hyperlink" Target="http://www.zipcodestogo.com/Conesus/NY/14435/" TargetMode="External"/><Relationship Id="rId3319" Type="http://schemas.openxmlformats.org/officeDocument/2006/relationships/hyperlink" Target="http://www.zipcodestogo.com/Bay%20Shore/NY/11706/" TargetMode="External"/><Relationship Id="rId3318" Type="http://schemas.openxmlformats.org/officeDocument/2006/relationships/hyperlink" Target="http://www.zipcodestogo.com/Suffolk/NY/" TargetMode="External"/><Relationship Id="rId4649" Type="http://schemas.openxmlformats.org/officeDocument/2006/relationships/hyperlink" Target="http://www.zipcodestogo.com/Lewis/NY/12950/" TargetMode="External"/><Relationship Id="rId5970" Type="http://schemas.openxmlformats.org/officeDocument/2006/relationships/hyperlink" Target="http://www.zipcodestogo.com/Orleans/NY/" TargetMode="External"/><Relationship Id="rId5971" Type="http://schemas.openxmlformats.org/officeDocument/2006/relationships/hyperlink" Target="http://www.zipcodestogo.com/Clarkson/NY/14430/" TargetMode="External"/><Relationship Id="rId4640" Type="http://schemas.openxmlformats.org/officeDocument/2006/relationships/hyperlink" Target="http://www.zipcodestogo.com/Essex/NY/" TargetMode="External"/><Relationship Id="rId3311" Type="http://schemas.openxmlformats.org/officeDocument/2006/relationships/hyperlink" Target="http://www.zipcodestogo.com/Babylon/NY/11702/" TargetMode="External"/><Relationship Id="rId4642" Type="http://schemas.openxmlformats.org/officeDocument/2006/relationships/hyperlink" Target="http://www.zipcodestogo.com/Clinton/NY/" TargetMode="External"/><Relationship Id="rId5974" Type="http://schemas.openxmlformats.org/officeDocument/2006/relationships/hyperlink" Target="http://www.zipcodestogo.com/Ontario/NY/" TargetMode="External"/><Relationship Id="rId3310" Type="http://schemas.openxmlformats.org/officeDocument/2006/relationships/hyperlink" Target="http://www.zipcodestogo.com/Suffolk/NY/" TargetMode="External"/><Relationship Id="rId4641" Type="http://schemas.openxmlformats.org/officeDocument/2006/relationships/hyperlink" Target="http://www.zipcodestogo.com/Keeseville/NY/12944/" TargetMode="External"/><Relationship Id="rId5975" Type="http://schemas.openxmlformats.org/officeDocument/2006/relationships/hyperlink" Target="http://www.zipcodestogo.com/Clyde/NY/14433/" TargetMode="External"/><Relationship Id="rId3313" Type="http://schemas.openxmlformats.org/officeDocument/2006/relationships/hyperlink" Target="http://www.zipcodestogo.com/North%20Babylon/NY/11703/" TargetMode="External"/><Relationship Id="rId4644" Type="http://schemas.openxmlformats.org/officeDocument/2006/relationships/hyperlink" Target="http://www.zipcodestogo.com/Franklin/NY/" TargetMode="External"/><Relationship Id="rId5972" Type="http://schemas.openxmlformats.org/officeDocument/2006/relationships/hyperlink" Target="http://www.zipcodestogo.com/Monroe/NY/" TargetMode="External"/><Relationship Id="rId3312" Type="http://schemas.openxmlformats.org/officeDocument/2006/relationships/hyperlink" Target="http://www.zipcodestogo.com/Suffolk/NY/" TargetMode="External"/><Relationship Id="rId4643" Type="http://schemas.openxmlformats.org/officeDocument/2006/relationships/hyperlink" Target="http://www.zipcodestogo.com/Lake%20Clear/NY/12945/" TargetMode="External"/><Relationship Id="rId5973" Type="http://schemas.openxmlformats.org/officeDocument/2006/relationships/hyperlink" Target="http://www.zipcodestogo.com/Clifton%20Springs/NY/14432/" TargetMode="External"/><Relationship Id="rId3304" Type="http://schemas.openxmlformats.org/officeDocument/2006/relationships/hyperlink" Target="http://www.zipcodestogo.com/Queens/NY/" TargetMode="External"/><Relationship Id="rId4635" Type="http://schemas.openxmlformats.org/officeDocument/2006/relationships/hyperlink" Target="http://www.zipcodestogo.com/Jay/NY/12941/" TargetMode="External"/><Relationship Id="rId5967" Type="http://schemas.openxmlformats.org/officeDocument/2006/relationships/hyperlink" Target="http://www.zipcodestogo.com/Churchville/NY/14428/" TargetMode="External"/><Relationship Id="rId3303" Type="http://schemas.openxmlformats.org/officeDocument/2006/relationships/hyperlink" Target="http://www.zipcodestogo.com/Rockaway%20Park/NY/11694/" TargetMode="External"/><Relationship Id="rId4634" Type="http://schemas.openxmlformats.org/officeDocument/2006/relationships/hyperlink" Target="http://www.zipcodestogo.com/Franklin/NY/" TargetMode="External"/><Relationship Id="rId5968" Type="http://schemas.openxmlformats.org/officeDocument/2006/relationships/hyperlink" Target="http://www.zipcodestogo.com/Monroe/NY/" TargetMode="External"/><Relationship Id="rId3306" Type="http://schemas.openxmlformats.org/officeDocument/2006/relationships/hyperlink" Target="http://www.zipcodestogo.com/Queens/NY/" TargetMode="External"/><Relationship Id="rId4637" Type="http://schemas.openxmlformats.org/officeDocument/2006/relationships/hyperlink" Target="http://www.zipcodestogo.com/Keene/NY/12942/" TargetMode="External"/><Relationship Id="rId5965" Type="http://schemas.openxmlformats.org/officeDocument/2006/relationships/hyperlink" Target="http://www.zipcodestogo.com/Castile/NY/14427/" TargetMode="External"/><Relationship Id="rId3305" Type="http://schemas.openxmlformats.org/officeDocument/2006/relationships/hyperlink" Target="http://www.zipcodestogo.com/Far%20Rockaway/NY/11695/" TargetMode="External"/><Relationship Id="rId4636" Type="http://schemas.openxmlformats.org/officeDocument/2006/relationships/hyperlink" Target="http://www.zipcodestogo.com/Essex/NY/" TargetMode="External"/><Relationship Id="rId5966" Type="http://schemas.openxmlformats.org/officeDocument/2006/relationships/hyperlink" Target="http://www.zipcodestogo.com/Wyoming/NY/" TargetMode="External"/><Relationship Id="rId3308" Type="http://schemas.openxmlformats.org/officeDocument/2006/relationships/hyperlink" Target="http://www.zipcodestogo.com/Queens/NY/" TargetMode="External"/><Relationship Id="rId4639" Type="http://schemas.openxmlformats.org/officeDocument/2006/relationships/hyperlink" Target="http://www.zipcodestogo.com/Keene%20Valley/NY/12943/" TargetMode="External"/><Relationship Id="rId3307" Type="http://schemas.openxmlformats.org/officeDocument/2006/relationships/hyperlink" Target="http://www.zipcodestogo.com/Breezy%20Point/NY/11697/" TargetMode="External"/><Relationship Id="rId4638" Type="http://schemas.openxmlformats.org/officeDocument/2006/relationships/hyperlink" Target="http://www.zipcodestogo.com/Essex/NY/" TargetMode="External"/><Relationship Id="rId5969" Type="http://schemas.openxmlformats.org/officeDocument/2006/relationships/hyperlink" Target="http://www.zipcodestogo.com/Clarendon/NY/14429/" TargetMode="External"/><Relationship Id="rId3309" Type="http://schemas.openxmlformats.org/officeDocument/2006/relationships/hyperlink" Target="http://www.zipcodestogo.com/Amityville/NY/11701/" TargetMode="External"/><Relationship Id="rId5960" Type="http://schemas.openxmlformats.org/officeDocument/2006/relationships/hyperlink" Target="http://www.zipcodestogo.com/Livingston/NY/" TargetMode="External"/><Relationship Id="rId3300" Type="http://schemas.openxmlformats.org/officeDocument/2006/relationships/hyperlink" Target="http://www.zipcodestogo.com/Queens/NY/" TargetMode="External"/><Relationship Id="rId4631" Type="http://schemas.openxmlformats.org/officeDocument/2006/relationships/hyperlink" Target="http://www.zipcodestogo.com/Fort%20Covington/NY/12937/" TargetMode="External"/><Relationship Id="rId5963" Type="http://schemas.openxmlformats.org/officeDocument/2006/relationships/hyperlink" Target="http://www.zipcodestogo.com/Farmington/NY/14425/" TargetMode="External"/><Relationship Id="rId4630" Type="http://schemas.openxmlformats.org/officeDocument/2006/relationships/hyperlink" Target="http://www.zipcodestogo.com/Essex/NY/" TargetMode="External"/><Relationship Id="rId5964" Type="http://schemas.openxmlformats.org/officeDocument/2006/relationships/hyperlink" Target="http://www.zipcodestogo.com/Ontario/NY/" TargetMode="External"/><Relationship Id="rId3302" Type="http://schemas.openxmlformats.org/officeDocument/2006/relationships/hyperlink" Target="http://www.zipcodestogo.com/Queens/NY/" TargetMode="External"/><Relationship Id="rId4633" Type="http://schemas.openxmlformats.org/officeDocument/2006/relationships/hyperlink" Target="http://www.zipcodestogo.com/Gabriels/NY/12939/" TargetMode="External"/><Relationship Id="rId5961" Type="http://schemas.openxmlformats.org/officeDocument/2006/relationships/hyperlink" Target="http://www.zipcodestogo.com/Canandaigua/NY/14424/" TargetMode="External"/><Relationship Id="rId3301" Type="http://schemas.openxmlformats.org/officeDocument/2006/relationships/hyperlink" Target="http://www.zipcodestogo.com/Far%20Rockaway/NY/11693/" TargetMode="External"/><Relationship Id="rId4632" Type="http://schemas.openxmlformats.org/officeDocument/2006/relationships/hyperlink" Target="http://www.zipcodestogo.com/Franklin/NY/" TargetMode="External"/><Relationship Id="rId5962" Type="http://schemas.openxmlformats.org/officeDocument/2006/relationships/hyperlink" Target="http://www.zipcodestogo.com/Ontario/NY/" TargetMode="External"/><Relationship Id="rId2005" Type="http://schemas.openxmlformats.org/officeDocument/2006/relationships/hyperlink" Target="http://www.zipcodestogo.com/Rockport/ME/04856/" TargetMode="External"/><Relationship Id="rId3337" Type="http://schemas.openxmlformats.org/officeDocument/2006/relationships/hyperlink" Target="http://www.zipcodestogo.com/Brentwood/NY/11717/" TargetMode="External"/><Relationship Id="rId4668" Type="http://schemas.openxmlformats.org/officeDocument/2006/relationships/hyperlink" Target="http://www.zipcodestogo.com/Essex/NY/" TargetMode="External"/><Relationship Id="rId2006" Type="http://schemas.openxmlformats.org/officeDocument/2006/relationships/hyperlink" Target="http://www.zipcodestogo.com/Knox/ME/" TargetMode="External"/><Relationship Id="rId3336" Type="http://schemas.openxmlformats.org/officeDocument/2006/relationships/hyperlink" Target="http://www.zipcodestogo.com/Suffolk/NY/" TargetMode="External"/><Relationship Id="rId4667" Type="http://schemas.openxmlformats.org/officeDocument/2006/relationships/hyperlink" Target="http://www.zipcodestogo.com/Moriah%20Center/NY/12961/" TargetMode="External"/><Relationship Id="rId2007" Type="http://schemas.openxmlformats.org/officeDocument/2006/relationships/hyperlink" Target="http://www.zipcodestogo.com/South%20Thomaston/ME/04858/" TargetMode="External"/><Relationship Id="rId3339" Type="http://schemas.openxmlformats.org/officeDocument/2006/relationships/hyperlink" Target="http://www.zipcodestogo.com/Brightwaters/NY/11718/" TargetMode="External"/><Relationship Id="rId5998" Type="http://schemas.openxmlformats.org/officeDocument/2006/relationships/hyperlink" Target="http://www.zipcodestogo.com/Ontario/NY/" TargetMode="External"/><Relationship Id="rId2008" Type="http://schemas.openxmlformats.org/officeDocument/2006/relationships/hyperlink" Target="http://www.zipcodestogo.com/Knox/ME/" TargetMode="External"/><Relationship Id="rId3338" Type="http://schemas.openxmlformats.org/officeDocument/2006/relationships/hyperlink" Target="http://www.zipcodestogo.com/Suffolk/NY/" TargetMode="External"/><Relationship Id="rId4669" Type="http://schemas.openxmlformats.org/officeDocument/2006/relationships/hyperlink" Target="http://www.zipcodestogo.com/Morrisonville/NY/12962/" TargetMode="External"/><Relationship Id="rId5999" Type="http://schemas.openxmlformats.org/officeDocument/2006/relationships/hyperlink" Target="http://www.zipcodestogo.com/Gorham/NY/14461/" TargetMode="External"/><Relationship Id="rId2009" Type="http://schemas.openxmlformats.org/officeDocument/2006/relationships/hyperlink" Target="http://www.zipcodestogo.com/Spruce%20Head/ME/04859/" TargetMode="External"/><Relationship Id="rId4660" Type="http://schemas.openxmlformats.org/officeDocument/2006/relationships/hyperlink" Target="http://www.zipcodestogo.com/Franklin/NY/" TargetMode="External"/><Relationship Id="rId5992" Type="http://schemas.openxmlformats.org/officeDocument/2006/relationships/hyperlink" Target="http://www.zipcodestogo.com/Orleans/NY/" TargetMode="External"/><Relationship Id="rId5993" Type="http://schemas.openxmlformats.org/officeDocument/2006/relationships/hyperlink" Target="http://www.zipcodestogo.com/Fishers/NY/14453/" TargetMode="External"/><Relationship Id="rId3331" Type="http://schemas.openxmlformats.org/officeDocument/2006/relationships/hyperlink" Target="http://www.zipcodestogo.com/Bethpage/NY/11714/" TargetMode="External"/><Relationship Id="rId4662" Type="http://schemas.openxmlformats.org/officeDocument/2006/relationships/hyperlink" Target="http://www.zipcodestogo.com/Clinton/NY/" TargetMode="External"/><Relationship Id="rId5990" Type="http://schemas.openxmlformats.org/officeDocument/2006/relationships/hyperlink" Target="http://www.zipcodestogo.com/Monroe/NY/" TargetMode="External"/><Relationship Id="rId2000" Type="http://schemas.openxmlformats.org/officeDocument/2006/relationships/hyperlink" Target="http://www.zipcodestogo.com/Knox/ME/" TargetMode="External"/><Relationship Id="rId3330" Type="http://schemas.openxmlformats.org/officeDocument/2006/relationships/hyperlink" Target="http://www.zipcodestogo.com/Suffolk/NY/" TargetMode="External"/><Relationship Id="rId4661" Type="http://schemas.openxmlformats.org/officeDocument/2006/relationships/hyperlink" Target="http://www.zipcodestogo.com/Mooers/NY/12958/" TargetMode="External"/><Relationship Id="rId5991" Type="http://schemas.openxmlformats.org/officeDocument/2006/relationships/hyperlink" Target="http://www.zipcodestogo.com/Fancher/NY/14452/" TargetMode="External"/><Relationship Id="rId2001" Type="http://schemas.openxmlformats.org/officeDocument/2006/relationships/hyperlink" Target="http://www.zipcodestogo.com/Owls%20Head/ME/04854/" TargetMode="External"/><Relationship Id="rId3333" Type="http://schemas.openxmlformats.org/officeDocument/2006/relationships/hyperlink" Target="http://www.zipcodestogo.com/Blue%20Point/NY/11715/" TargetMode="External"/><Relationship Id="rId4664" Type="http://schemas.openxmlformats.org/officeDocument/2006/relationships/hyperlink" Target="http://www.zipcodestogo.com/Clinton/NY/" TargetMode="External"/><Relationship Id="rId5996" Type="http://schemas.openxmlformats.org/officeDocument/2006/relationships/hyperlink" Target="http://www.zipcodestogo.com/Livingston/NY/" TargetMode="External"/><Relationship Id="rId2002" Type="http://schemas.openxmlformats.org/officeDocument/2006/relationships/hyperlink" Target="http://www.zipcodestogo.com/Knox/ME/" TargetMode="External"/><Relationship Id="rId3332" Type="http://schemas.openxmlformats.org/officeDocument/2006/relationships/hyperlink" Target="http://www.zipcodestogo.com/Nassau/NY/" TargetMode="External"/><Relationship Id="rId4663" Type="http://schemas.openxmlformats.org/officeDocument/2006/relationships/hyperlink" Target="http://www.zipcodestogo.com/Mooers%20Forks/NY/12959/" TargetMode="External"/><Relationship Id="rId5997" Type="http://schemas.openxmlformats.org/officeDocument/2006/relationships/hyperlink" Target="http://www.zipcodestogo.com/Geneva/NY/14456/" TargetMode="External"/><Relationship Id="rId2003" Type="http://schemas.openxmlformats.org/officeDocument/2006/relationships/hyperlink" Target="http://www.zipcodestogo.com/Port%20Clyde/ME/04855/" TargetMode="External"/><Relationship Id="rId3335" Type="http://schemas.openxmlformats.org/officeDocument/2006/relationships/hyperlink" Target="http://www.zipcodestogo.com/Bohemia/NY/11716/" TargetMode="External"/><Relationship Id="rId4666" Type="http://schemas.openxmlformats.org/officeDocument/2006/relationships/hyperlink" Target="http://www.zipcodestogo.com/Essex/NY/" TargetMode="External"/><Relationship Id="rId5994" Type="http://schemas.openxmlformats.org/officeDocument/2006/relationships/hyperlink" Target="http://www.zipcodestogo.com/Ontario/NY/" TargetMode="External"/><Relationship Id="rId2004" Type="http://schemas.openxmlformats.org/officeDocument/2006/relationships/hyperlink" Target="http://www.zipcodestogo.com/Knox/ME/" TargetMode="External"/><Relationship Id="rId3334" Type="http://schemas.openxmlformats.org/officeDocument/2006/relationships/hyperlink" Target="http://www.zipcodestogo.com/Suffolk/NY/" TargetMode="External"/><Relationship Id="rId4665" Type="http://schemas.openxmlformats.org/officeDocument/2006/relationships/hyperlink" Target="http://www.zipcodestogo.com/Moriah/NY/12960/" TargetMode="External"/><Relationship Id="rId5995" Type="http://schemas.openxmlformats.org/officeDocument/2006/relationships/hyperlink" Target="http://www.zipcodestogo.com/Geneseo/NY/14454/" TargetMode="External"/><Relationship Id="rId3326" Type="http://schemas.openxmlformats.org/officeDocument/2006/relationships/hyperlink" Target="http://www.zipcodestogo.com/Nassau/NY/" TargetMode="External"/><Relationship Id="rId4657" Type="http://schemas.openxmlformats.org/officeDocument/2006/relationships/hyperlink" Target="http://www.zipcodestogo.com/Mineville/NY/12956/" TargetMode="External"/><Relationship Id="rId5989" Type="http://schemas.openxmlformats.org/officeDocument/2006/relationships/hyperlink" Target="http://www.zipcodestogo.com/Fairport/NY/14450/" TargetMode="External"/><Relationship Id="rId3325" Type="http://schemas.openxmlformats.org/officeDocument/2006/relationships/hyperlink" Target="http://www.zipcodestogo.com/Bayville/NY/11709/" TargetMode="External"/><Relationship Id="rId4656" Type="http://schemas.openxmlformats.org/officeDocument/2006/relationships/hyperlink" Target="http://www.zipcodestogo.com/Clinton/NY/" TargetMode="External"/><Relationship Id="rId3328" Type="http://schemas.openxmlformats.org/officeDocument/2006/relationships/hyperlink" Target="http://www.zipcodestogo.com/Nassau/NY/" TargetMode="External"/><Relationship Id="rId4659" Type="http://schemas.openxmlformats.org/officeDocument/2006/relationships/hyperlink" Target="http://www.zipcodestogo.com/Moira/NY/12957/" TargetMode="External"/><Relationship Id="rId5987" Type="http://schemas.openxmlformats.org/officeDocument/2006/relationships/hyperlink" Target="http://www.zipcodestogo.com/East%20Williamson/NY/14449/" TargetMode="External"/><Relationship Id="rId3327" Type="http://schemas.openxmlformats.org/officeDocument/2006/relationships/hyperlink" Target="http://www.zipcodestogo.com/Bellmore/NY/11710/" TargetMode="External"/><Relationship Id="rId4658" Type="http://schemas.openxmlformats.org/officeDocument/2006/relationships/hyperlink" Target="http://www.zipcodestogo.com/Essex/NY/" TargetMode="External"/><Relationship Id="rId5988" Type="http://schemas.openxmlformats.org/officeDocument/2006/relationships/hyperlink" Target="http://www.zipcodestogo.com/Wayne/NY/" TargetMode="External"/><Relationship Id="rId3329" Type="http://schemas.openxmlformats.org/officeDocument/2006/relationships/hyperlink" Target="http://www.zipcodestogo.com/Bellport/NY/11713/" TargetMode="External"/><Relationship Id="rId5981" Type="http://schemas.openxmlformats.org/officeDocument/2006/relationships/hyperlink" Target="http://www.zipcodestogo.com/Dresden/NY/14441/" TargetMode="External"/><Relationship Id="rId5982" Type="http://schemas.openxmlformats.org/officeDocument/2006/relationships/hyperlink" Target="http://www.zipcodestogo.com/Yates/NY/" TargetMode="External"/><Relationship Id="rId3320" Type="http://schemas.openxmlformats.org/officeDocument/2006/relationships/hyperlink" Target="http://www.zipcodestogo.com/Suffolk/NY/" TargetMode="External"/><Relationship Id="rId4651" Type="http://schemas.openxmlformats.org/officeDocument/2006/relationships/hyperlink" Target="http://www.zipcodestogo.com/Lyon%20Mountain/NY/12952/" TargetMode="External"/><Relationship Id="rId4650" Type="http://schemas.openxmlformats.org/officeDocument/2006/relationships/hyperlink" Target="http://www.zipcodestogo.com/Essex/NY/" TargetMode="External"/><Relationship Id="rId5980" Type="http://schemas.openxmlformats.org/officeDocument/2006/relationships/hyperlink" Target="http://www.zipcodestogo.com/Livingston/NY/" TargetMode="External"/><Relationship Id="rId3322" Type="http://schemas.openxmlformats.org/officeDocument/2006/relationships/hyperlink" Target="http://www.zipcodestogo.com/Suffolk/NY/" TargetMode="External"/><Relationship Id="rId4653" Type="http://schemas.openxmlformats.org/officeDocument/2006/relationships/hyperlink" Target="http://www.zipcodestogo.com/Malone/NY/12953/" TargetMode="External"/><Relationship Id="rId5985" Type="http://schemas.openxmlformats.org/officeDocument/2006/relationships/hyperlink" Target="http://www.zipcodestogo.com/East%20Rochester/NY/14445/" TargetMode="External"/><Relationship Id="rId3321" Type="http://schemas.openxmlformats.org/officeDocument/2006/relationships/hyperlink" Target="http://www.zipcodestogo.com/West%20Babylon/NY/11707/" TargetMode="External"/><Relationship Id="rId4652" Type="http://schemas.openxmlformats.org/officeDocument/2006/relationships/hyperlink" Target="http://www.zipcodestogo.com/Clinton/NY/" TargetMode="External"/><Relationship Id="rId5986" Type="http://schemas.openxmlformats.org/officeDocument/2006/relationships/hyperlink" Target="http://www.zipcodestogo.com/Monroe/NY/" TargetMode="External"/><Relationship Id="rId3324" Type="http://schemas.openxmlformats.org/officeDocument/2006/relationships/hyperlink" Target="http://www.zipcodestogo.com/Suffolk/NY/" TargetMode="External"/><Relationship Id="rId4655" Type="http://schemas.openxmlformats.org/officeDocument/2006/relationships/hyperlink" Target="http://www.zipcodestogo.com/Lyon%20Mountain/NY/12955/" TargetMode="External"/><Relationship Id="rId5983" Type="http://schemas.openxmlformats.org/officeDocument/2006/relationships/hyperlink" Target="http://www.zipcodestogo.com/East%20Bloomfield/NY/14443/" TargetMode="External"/><Relationship Id="rId3323" Type="http://schemas.openxmlformats.org/officeDocument/2006/relationships/hyperlink" Target="http://www.zipcodestogo.com/Amityville/NY/11708/" TargetMode="External"/><Relationship Id="rId4654" Type="http://schemas.openxmlformats.org/officeDocument/2006/relationships/hyperlink" Target="http://www.zipcodestogo.com/Franklin/NY/" TargetMode="External"/><Relationship Id="rId5984" Type="http://schemas.openxmlformats.org/officeDocument/2006/relationships/hyperlink" Target="http://www.zipcodestogo.com/Ontario/NY/" TargetMode="External"/><Relationship Id="rId2090" Type="http://schemas.openxmlformats.org/officeDocument/2006/relationships/hyperlink" Target="http://www.zipcodestogo.com/Waldo/ME/" TargetMode="External"/><Relationship Id="rId2091" Type="http://schemas.openxmlformats.org/officeDocument/2006/relationships/hyperlink" Target="http://www.zipcodestogo.com/Madison/ME/04950/" TargetMode="External"/><Relationship Id="rId2092" Type="http://schemas.openxmlformats.org/officeDocument/2006/relationships/hyperlink" Target="http://www.zipcodestogo.com/Somerset/ME/" TargetMode="External"/><Relationship Id="rId2093" Type="http://schemas.openxmlformats.org/officeDocument/2006/relationships/hyperlink" Target="http://www.zipcodestogo.com/Monroe/ME/04951/" TargetMode="External"/><Relationship Id="rId2094" Type="http://schemas.openxmlformats.org/officeDocument/2006/relationships/hyperlink" Target="http://www.zipcodestogo.com/Waldo/ME/" TargetMode="External"/><Relationship Id="rId2095" Type="http://schemas.openxmlformats.org/officeDocument/2006/relationships/hyperlink" Target="http://www.zipcodestogo.com/Morrill/ME/04952/" TargetMode="External"/><Relationship Id="rId2096" Type="http://schemas.openxmlformats.org/officeDocument/2006/relationships/hyperlink" Target="http://www.zipcodestogo.com/Waldo/ME/" TargetMode="External"/><Relationship Id="rId2097" Type="http://schemas.openxmlformats.org/officeDocument/2006/relationships/hyperlink" Target="http://www.zipcodestogo.com/Newport/ME/04953/" TargetMode="External"/><Relationship Id="rId2098" Type="http://schemas.openxmlformats.org/officeDocument/2006/relationships/hyperlink" Target="http://www.zipcodestogo.com/Penobscot/ME/" TargetMode="External"/><Relationship Id="rId2099" Type="http://schemas.openxmlformats.org/officeDocument/2006/relationships/hyperlink" Target="http://www.zipcodestogo.com/New%20Portland/ME/04954/" TargetMode="External"/><Relationship Id="rId9514" Type="http://schemas.openxmlformats.org/officeDocument/2006/relationships/hyperlink" Target="http://www.zipcodestogo.com/Martin/FL/" TargetMode="External"/><Relationship Id="rId9515" Type="http://schemas.openxmlformats.org/officeDocument/2006/relationships/hyperlink" Target="http://www.zipcodestogo.com/Stuart/FL/34997/" TargetMode="External"/><Relationship Id="rId9516" Type="http://schemas.openxmlformats.org/officeDocument/2006/relationships/hyperlink" Target="http://www.zipcodestogo.com/Martin/FL/" TargetMode="External"/><Relationship Id="rId9517" Type="http://schemas.openxmlformats.org/officeDocument/2006/relationships/drawing" Target="../drawings/drawing26.xml"/><Relationship Id="rId9510" Type="http://schemas.openxmlformats.org/officeDocument/2006/relationships/hyperlink" Target="http://www.zipcodestogo.com/Martin/FL/" TargetMode="External"/><Relationship Id="rId9511" Type="http://schemas.openxmlformats.org/officeDocument/2006/relationships/hyperlink" Target="http://www.zipcodestogo.com/Stuart/FL/34995/" TargetMode="External"/><Relationship Id="rId9512" Type="http://schemas.openxmlformats.org/officeDocument/2006/relationships/hyperlink" Target="http://www.zipcodestogo.com/Martin/FL/" TargetMode="External"/><Relationship Id="rId9513" Type="http://schemas.openxmlformats.org/officeDocument/2006/relationships/hyperlink" Target="http://www.zipcodestogo.com/Stuart/FL/34996/" TargetMode="External"/><Relationship Id="rId9507" Type="http://schemas.openxmlformats.org/officeDocument/2006/relationships/hyperlink" Target="http://www.zipcodestogo.com/Port%20Salerno/FL/34992/" TargetMode="External"/><Relationship Id="rId9508" Type="http://schemas.openxmlformats.org/officeDocument/2006/relationships/hyperlink" Target="http://www.zipcodestogo.com/Martin/FL/" TargetMode="External"/><Relationship Id="rId9509" Type="http://schemas.openxmlformats.org/officeDocument/2006/relationships/hyperlink" Target="http://www.zipcodestogo.com/Stuart/FL/34994/" TargetMode="External"/><Relationship Id="rId9503" Type="http://schemas.openxmlformats.org/officeDocument/2006/relationships/hyperlink" Target="http://www.zipcodestogo.com/Palm%20City/FL/34990/" TargetMode="External"/><Relationship Id="rId9504" Type="http://schemas.openxmlformats.org/officeDocument/2006/relationships/hyperlink" Target="http://www.zipcodestogo.com/Martin/FL/" TargetMode="External"/><Relationship Id="rId9505" Type="http://schemas.openxmlformats.org/officeDocument/2006/relationships/hyperlink" Target="http://www.zipcodestogo.com/Palm%20City/FL/34991/" TargetMode="External"/><Relationship Id="rId9506" Type="http://schemas.openxmlformats.org/officeDocument/2006/relationships/hyperlink" Target="http://www.zipcodestogo.com/Martin/FL/" TargetMode="External"/><Relationship Id="rId9500" Type="http://schemas.openxmlformats.org/officeDocument/2006/relationships/hyperlink" Target="http://www.zipcodestogo.com/Saint%20lucie/FL/" TargetMode="External"/><Relationship Id="rId9501" Type="http://schemas.openxmlformats.org/officeDocument/2006/relationships/hyperlink" Target="http://www.zipcodestogo.com/Port%20Saint%20Lucie/FL/34988/" TargetMode="External"/><Relationship Id="rId9502" Type="http://schemas.openxmlformats.org/officeDocument/2006/relationships/hyperlink" Target="http://www.zipcodestogo.com/Saint%20lucie/FL/" TargetMode="External"/><Relationship Id="rId3391" Type="http://schemas.openxmlformats.org/officeDocument/2006/relationships/hyperlink" Target="http://www.zipcodestogo.com/Huntington%20Station/NY/11750/" TargetMode="External"/><Relationship Id="rId2060" Type="http://schemas.openxmlformats.org/officeDocument/2006/relationships/hyperlink" Target="http://www.zipcodestogo.com/Penobscot/ME/" TargetMode="External"/><Relationship Id="rId3390" Type="http://schemas.openxmlformats.org/officeDocument/2006/relationships/hyperlink" Target="http://www.zipcodestogo.com/Suffolk/NY/" TargetMode="External"/><Relationship Id="rId2061" Type="http://schemas.openxmlformats.org/officeDocument/2006/relationships/hyperlink" Target="http://www.zipcodestogo.com/Dixmont/ME/04932/" TargetMode="External"/><Relationship Id="rId3393" Type="http://schemas.openxmlformats.org/officeDocument/2006/relationships/hyperlink" Target="http://www.zipcodestogo.com/Islip/NY/11751/" TargetMode="External"/><Relationship Id="rId2062" Type="http://schemas.openxmlformats.org/officeDocument/2006/relationships/hyperlink" Target="http://www.zipcodestogo.com/Penobscot/ME/" TargetMode="External"/><Relationship Id="rId3392" Type="http://schemas.openxmlformats.org/officeDocument/2006/relationships/hyperlink" Target="http://www.zipcodestogo.com/Suffolk/NY/" TargetMode="External"/><Relationship Id="rId2063" Type="http://schemas.openxmlformats.org/officeDocument/2006/relationships/hyperlink" Target="http://www.zipcodestogo.com/East%20Newport/ME/04933/" TargetMode="External"/><Relationship Id="rId3395" Type="http://schemas.openxmlformats.org/officeDocument/2006/relationships/hyperlink" Target="http://www.zipcodestogo.com/Islip%20Terrace/NY/11752/" TargetMode="External"/><Relationship Id="rId2064" Type="http://schemas.openxmlformats.org/officeDocument/2006/relationships/hyperlink" Target="http://www.zipcodestogo.com/Penobscot/ME/" TargetMode="External"/><Relationship Id="rId3394" Type="http://schemas.openxmlformats.org/officeDocument/2006/relationships/hyperlink" Target="http://www.zipcodestogo.com/Suffolk/NY/" TargetMode="External"/><Relationship Id="rId2065" Type="http://schemas.openxmlformats.org/officeDocument/2006/relationships/hyperlink" Target="http://www.zipcodestogo.com/East%20Vassalboro/ME/04935/" TargetMode="External"/><Relationship Id="rId3397" Type="http://schemas.openxmlformats.org/officeDocument/2006/relationships/hyperlink" Target="http://www.zipcodestogo.com/Jericho/NY/11753/" TargetMode="External"/><Relationship Id="rId2066" Type="http://schemas.openxmlformats.org/officeDocument/2006/relationships/hyperlink" Target="http://www.zipcodestogo.com/Kennebec/ME/" TargetMode="External"/><Relationship Id="rId3396" Type="http://schemas.openxmlformats.org/officeDocument/2006/relationships/hyperlink" Target="http://www.zipcodestogo.com/Suffolk/NY/" TargetMode="External"/><Relationship Id="rId2067" Type="http://schemas.openxmlformats.org/officeDocument/2006/relationships/hyperlink" Target="http://www.zipcodestogo.com/Eustis/ME/04936/" TargetMode="External"/><Relationship Id="rId3399" Type="http://schemas.openxmlformats.org/officeDocument/2006/relationships/hyperlink" Target="http://www.zipcodestogo.com/Kings%20Park/NY/11754/" TargetMode="External"/><Relationship Id="rId2068" Type="http://schemas.openxmlformats.org/officeDocument/2006/relationships/hyperlink" Target="http://www.zipcodestogo.com/Franklin/ME/" TargetMode="External"/><Relationship Id="rId3398" Type="http://schemas.openxmlformats.org/officeDocument/2006/relationships/hyperlink" Target="http://www.zipcodestogo.com/Nassau/NY/" TargetMode="External"/><Relationship Id="rId2069" Type="http://schemas.openxmlformats.org/officeDocument/2006/relationships/hyperlink" Target="http://www.zipcodestogo.com/Fairfield/ME/04937/" TargetMode="External"/><Relationship Id="rId3380" Type="http://schemas.openxmlformats.org/officeDocument/2006/relationships/hyperlink" Target="http://www.zipcodestogo.com/Suffolk/NY/" TargetMode="External"/><Relationship Id="rId2050" Type="http://schemas.openxmlformats.org/officeDocument/2006/relationships/hyperlink" Target="http://www.zipcodestogo.com/Somerset/ME/" TargetMode="External"/><Relationship Id="rId3382" Type="http://schemas.openxmlformats.org/officeDocument/2006/relationships/hyperlink" Target="http://www.zipcodestogo.com/Suffolk/NY/" TargetMode="External"/><Relationship Id="rId2051" Type="http://schemas.openxmlformats.org/officeDocument/2006/relationships/hyperlink" Target="http://www.zipcodestogo.com/China%20Village/ME/04926/" TargetMode="External"/><Relationship Id="rId3381" Type="http://schemas.openxmlformats.org/officeDocument/2006/relationships/hyperlink" Target="http://www.zipcodestogo.com/Holtsville/NY/11742/" TargetMode="External"/><Relationship Id="rId2052" Type="http://schemas.openxmlformats.org/officeDocument/2006/relationships/hyperlink" Target="http://www.zipcodestogo.com/Kennebec/ME/" TargetMode="External"/><Relationship Id="rId3384" Type="http://schemas.openxmlformats.org/officeDocument/2006/relationships/hyperlink" Target="http://www.zipcodestogo.com/Suffolk/NY/" TargetMode="External"/><Relationship Id="rId2053" Type="http://schemas.openxmlformats.org/officeDocument/2006/relationships/hyperlink" Target="http://www.zipcodestogo.com/Clinton/ME/04927/" TargetMode="External"/><Relationship Id="rId3383" Type="http://schemas.openxmlformats.org/officeDocument/2006/relationships/hyperlink" Target="http://www.zipcodestogo.com/Huntington/NY/11743/" TargetMode="External"/><Relationship Id="rId2054" Type="http://schemas.openxmlformats.org/officeDocument/2006/relationships/hyperlink" Target="http://www.zipcodestogo.com/Kennebec/ME/" TargetMode="External"/><Relationship Id="rId3386" Type="http://schemas.openxmlformats.org/officeDocument/2006/relationships/hyperlink" Target="http://www.zipcodestogo.com/Suffolk/NY/" TargetMode="External"/><Relationship Id="rId2055" Type="http://schemas.openxmlformats.org/officeDocument/2006/relationships/hyperlink" Target="http://www.zipcodestogo.com/Corinna/ME/04928/" TargetMode="External"/><Relationship Id="rId3385" Type="http://schemas.openxmlformats.org/officeDocument/2006/relationships/hyperlink" Target="http://www.zipcodestogo.com/Huntington%20Station/NY/11746/" TargetMode="External"/><Relationship Id="rId2056" Type="http://schemas.openxmlformats.org/officeDocument/2006/relationships/hyperlink" Target="http://www.zipcodestogo.com/Penobscot/ME/" TargetMode="External"/><Relationship Id="rId3388" Type="http://schemas.openxmlformats.org/officeDocument/2006/relationships/hyperlink" Target="http://www.zipcodestogo.com/Suffolk/NY/" TargetMode="External"/><Relationship Id="rId2057" Type="http://schemas.openxmlformats.org/officeDocument/2006/relationships/hyperlink" Target="http://www.zipcodestogo.com/Detroit/ME/04929/" TargetMode="External"/><Relationship Id="rId3387" Type="http://schemas.openxmlformats.org/officeDocument/2006/relationships/hyperlink" Target="http://www.zipcodestogo.com/Melville/NY/11747/" TargetMode="External"/><Relationship Id="rId2058" Type="http://schemas.openxmlformats.org/officeDocument/2006/relationships/hyperlink" Target="http://www.zipcodestogo.com/Somerset/ME/" TargetMode="External"/><Relationship Id="rId2059" Type="http://schemas.openxmlformats.org/officeDocument/2006/relationships/hyperlink" Target="http://www.zipcodestogo.com/Dexter/ME/04930/" TargetMode="External"/><Relationship Id="rId3389" Type="http://schemas.openxmlformats.org/officeDocument/2006/relationships/hyperlink" Target="http://www.zipcodestogo.com/Islandia/NY/11749/" TargetMode="External"/><Relationship Id="rId2080" Type="http://schemas.openxmlformats.org/officeDocument/2006/relationships/hyperlink" Target="http://www.zipcodestogo.com/Somerset/ME/" TargetMode="External"/><Relationship Id="rId2081" Type="http://schemas.openxmlformats.org/officeDocument/2006/relationships/hyperlink" Target="http://www.zipcodestogo.com/Hartland/ME/04943/" TargetMode="External"/><Relationship Id="rId2082" Type="http://schemas.openxmlformats.org/officeDocument/2006/relationships/hyperlink" Target="http://www.zipcodestogo.com/Somerset/ME/" TargetMode="External"/><Relationship Id="rId2083" Type="http://schemas.openxmlformats.org/officeDocument/2006/relationships/hyperlink" Target="http://www.zipcodestogo.com/Hinckley/ME/04944/" TargetMode="External"/><Relationship Id="rId2084" Type="http://schemas.openxmlformats.org/officeDocument/2006/relationships/hyperlink" Target="http://www.zipcodestogo.com/Somerset/ME/" TargetMode="External"/><Relationship Id="rId2085" Type="http://schemas.openxmlformats.org/officeDocument/2006/relationships/hyperlink" Target="http://www.zipcodestogo.com/Jackman/ME/04945/" TargetMode="External"/><Relationship Id="rId2086" Type="http://schemas.openxmlformats.org/officeDocument/2006/relationships/hyperlink" Target="http://www.zipcodestogo.com/Somerset/ME/" TargetMode="External"/><Relationship Id="rId2087" Type="http://schemas.openxmlformats.org/officeDocument/2006/relationships/hyperlink" Target="http://www.zipcodestogo.com/Kingfield/ME/04947/" TargetMode="External"/><Relationship Id="rId2088" Type="http://schemas.openxmlformats.org/officeDocument/2006/relationships/hyperlink" Target="http://www.zipcodestogo.com/Franklin/ME/" TargetMode="External"/><Relationship Id="rId2089" Type="http://schemas.openxmlformats.org/officeDocument/2006/relationships/hyperlink" Target="http://www.zipcodestogo.com/Liberty/ME/04949/" TargetMode="External"/><Relationship Id="rId2070" Type="http://schemas.openxmlformats.org/officeDocument/2006/relationships/hyperlink" Target="http://www.zipcodestogo.com/Somerset/ME/" TargetMode="External"/><Relationship Id="rId2071" Type="http://schemas.openxmlformats.org/officeDocument/2006/relationships/hyperlink" Target="http://www.zipcodestogo.com/Farmington/ME/04938/" TargetMode="External"/><Relationship Id="rId2072" Type="http://schemas.openxmlformats.org/officeDocument/2006/relationships/hyperlink" Target="http://www.zipcodestogo.com/Franklin/ME/" TargetMode="External"/><Relationship Id="rId2073" Type="http://schemas.openxmlformats.org/officeDocument/2006/relationships/hyperlink" Target="http://www.zipcodestogo.com/Garland/ME/04939/" TargetMode="External"/><Relationship Id="rId2074" Type="http://schemas.openxmlformats.org/officeDocument/2006/relationships/hyperlink" Target="http://www.zipcodestogo.com/Penobscot/ME/" TargetMode="External"/><Relationship Id="rId2075" Type="http://schemas.openxmlformats.org/officeDocument/2006/relationships/hyperlink" Target="http://www.zipcodestogo.com/Farmington%20Falls/ME/04940/" TargetMode="External"/><Relationship Id="rId2076" Type="http://schemas.openxmlformats.org/officeDocument/2006/relationships/hyperlink" Target="http://www.zipcodestogo.com/Franklin/ME/" TargetMode="External"/><Relationship Id="rId2077" Type="http://schemas.openxmlformats.org/officeDocument/2006/relationships/hyperlink" Target="http://www.zipcodestogo.com/Freedom/ME/04941/" TargetMode="External"/><Relationship Id="rId2078" Type="http://schemas.openxmlformats.org/officeDocument/2006/relationships/hyperlink" Target="http://www.zipcodestogo.com/Waldo/ME/" TargetMode="External"/><Relationship Id="rId2079" Type="http://schemas.openxmlformats.org/officeDocument/2006/relationships/hyperlink" Target="http://www.zipcodestogo.com/Harmony/ME/04942/" TargetMode="External"/><Relationship Id="rId8240" Type="http://schemas.openxmlformats.org/officeDocument/2006/relationships/hyperlink" Target="http://www.zipcodestogo.com/Palm%20beach/FL/" TargetMode="External"/><Relationship Id="rId8244" Type="http://schemas.openxmlformats.org/officeDocument/2006/relationships/hyperlink" Target="http://www.zipcodestogo.com/Palm%20beach/FL/" TargetMode="External"/><Relationship Id="rId8243" Type="http://schemas.openxmlformats.org/officeDocument/2006/relationships/hyperlink" Target="http://www.zipcodestogo.com/West%20Palm%20Beach/FL/33413/" TargetMode="External"/><Relationship Id="rId8242" Type="http://schemas.openxmlformats.org/officeDocument/2006/relationships/hyperlink" Target="http://www.zipcodestogo.com/Palm%20beach/FL/" TargetMode="External"/><Relationship Id="rId8241" Type="http://schemas.openxmlformats.org/officeDocument/2006/relationships/hyperlink" Target="http://www.zipcodestogo.com/West%20Palm%20Beach/FL/33412/" TargetMode="External"/><Relationship Id="rId8248" Type="http://schemas.openxmlformats.org/officeDocument/2006/relationships/hyperlink" Target="http://www.zipcodestogo.com/Palm%20beach/FL/" TargetMode="External"/><Relationship Id="rId8247" Type="http://schemas.openxmlformats.org/officeDocument/2006/relationships/hyperlink" Target="http://www.zipcodestogo.com/West%20Palm%20Beach/FL/33415/" TargetMode="External"/><Relationship Id="rId8246" Type="http://schemas.openxmlformats.org/officeDocument/2006/relationships/hyperlink" Target="http://www.zipcodestogo.com/Palm%20beach/FL/" TargetMode="External"/><Relationship Id="rId8245" Type="http://schemas.openxmlformats.org/officeDocument/2006/relationships/hyperlink" Target="http://www.zipcodestogo.com/West%20Palm%20Beach/FL/33414/" TargetMode="External"/><Relationship Id="rId8249" Type="http://schemas.openxmlformats.org/officeDocument/2006/relationships/hyperlink" Target="http://www.zipcodestogo.com/West%20Palm%20Beach/FL/33416/" TargetMode="External"/><Relationship Id="rId8233" Type="http://schemas.openxmlformats.org/officeDocument/2006/relationships/hyperlink" Target="http://www.zipcodestogo.com/North%20Palm%20Beach/FL/33408/" TargetMode="External"/><Relationship Id="rId8232" Type="http://schemas.openxmlformats.org/officeDocument/2006/relationships/hyperlink" Target="http://www.zipcodestogo.com/Palm%20beach/FL/" TargetMode="External"/><Relationship Id="rId8231" Type="http://schemas.openxmlformats.org/officeDocument/2006/relationships/hyperlink" Target="http://www.zipcodestogo.com/West%20Palm%20Beach/FL/33407/" TargetMode="External"/><Relationship Id="rId8230" Type="http://schemas.openxmlformats.org/officeDocument/2006/relationships/hyperlink" Target="http://www.zipcodestogo.com/Palm%20beach/FL/" TargetMode="External"/><Relationship Id="rId8237" Type="http://schemas.openxmlformats.org/officeDocument/2006/relationships/hyperlink" Target="http://www.zipcodestogo.com/Palm%20Beach%20Gardens/FL/33410/" TargetMode="External"/><Relationship Id="rId8236" Type="http://schemas.openxmlformats.org/officeDocument/2006/relationships/hyperlink" Target="http://www.zipcodestogo.com/Palm%20beach/FL/" TargetMode="External"/><Relationship Id="rId8235" Type="http://schemas.openxmlformats.org/officeDocument/2006/relationships/hyperlink" Target="http://www.zipcodestogo.com/West%20Palm%20Beach/FL/33409/" TargetMode="External"/><Relationship Id="rId8234" Type="http://schemas.openxmlformats.org/officeDocument/2006/relationships/hyperlink" Target="http://www.zipcodestogo.com/Palm%20beach/FL/" TargetMode="External"/><Relationship Id="rId8239" Type="http://schemas.openxmlformats.org/officeDocument/2006/relationships/hyperlink" Target="http://www.zipcodestogo.com/West%20Palm%20Beach/FL/33411/" TargetMode="External"/><Relationship Id="rId8238" Type="http://schemas.openxmlformats.org/officeDocument/2006/relationships/hyperlink" Target="http://www.zipcodestogo.com/Palm%20beach/FL/" TargetMode="External"/><Relationship Id="rId8262" Type="http://schemas.openxmlformats.org/officeDocument/2006/relationships/hyperlink" Target="http://www.zipcodestogo.com/Palm%20beach/FL/" TargetMode="External"/><Relationship Id="rId8261" Type="http://schemas.openxmlformats.org/officeDocument/2006/relationships/hyperlink" Target="http://www.zipcodestogo.com/West%20Palm%20Beach/FL/33422/" TargetMode="External"/><Relationship Id="rId8260" Type="http://schemas.openxmlformats.org/officeDocument/2006/relationships/hyperlink" Target="http://www.zipcodestogo.com/Palm%20beach/FL/" TargetMode="External"/><Relationship Id="rId8266" Type="http://schemas.openxmlformats.org/officeDocument/2006/relationships/hyperlink" Target="http://www.zipcodestogo.com/Palm%20beach/FL/" TargetMode="External"/><Relationship Id="rId8265" Type="http://schemas.openxmlformats.org/officeDocument/2006/relationships/hyperlink" Target="http://www.zipcodestogo.com/Boynton%20Beach/FL/33425/" TargetMode="External"/><Relationship Id="rId8264" Type="http://schemas.openxmlformats.org/officeDocument/2006/relationships/hyperlink" Target="http://www.zipcodestogo.com/Palm%20beach/FL/" TargetMode="External"/><Relationship Id="rId8263" Type="http://schemas.openxmlformats.org/officeDocument/2006/relationships/hyperlink" Target="http://www.zipcodestogo.com/Boynton%20Beach/FL/33424/" TargetMode="External"/><Relationship Id="rId8269" Type="http://schemas.openxmlformats.org/officeDocument/2006/relationships/hyperlink" Target="http://www.zipcodestogo.com/Boca%20Raton/FL/33427/" TargetMode="External"/><Relationship Id="rId8268" Type="http://schemas.openxmlformats.org/officeDocument/2006/relationships/hyperlink" Target="http://www.zipcodestogo.com/Palm%20beach/FL/" TargetMode="External"/><Relationship Id="rId8267" Type="http://schemas.openxmlformats.org/officeDocument/2006/relationships/hyperlink" Target="http://www.zipcodestogo.com/Boynton%20Beach/FL/33426/" TargetMode="External"/><Relationship Id="rId8251" Type="http://schemas.openxmlformats.org/officeDocument/2006/relationships/hyperlink" Target="http://www.zipcodestogo.com/West%20Palm%20Beach/FL/33417/" TargetMode="External"/><Relationship Id="rId8250" Type="http://schemas.openxmlformats.org/officeDocument/2006/relationships/hyperlink" Target="http://www.zipcodestogo.com/Palm%20beach/FL/" TargetMode="External"/><Relationship Id="rId8255" Type="http://schemas.openxmlformats.org/officeDocument/2006/relationships/hyperlink" Target="http://www.zipcodestogo.com/West%20Palm%20Beach/FL/33419/" TargetMode="External"/><Relationship Id="rId8254" Type="http://schemas.openxmlformats.org/officeDocument/2006/relationships/hyperlink" Target="http://www.zipcodestogo.com/Palm%20beach/FL/" TargetMode="External"/><Relationship Id="rId8253" Type="http://schemas.openxmlformats.org/officeDocument/2006/relationships/hyperlink" Target="http://www.zipcodestogo.com/Palm%20Beach%20Gardens/FL/33418/" TargetMode="External"/><Relationship Id="rId8252" Type="http://schemas.openxmlformats.org/officeDocument/2006/relationships/hyperlink" Target="http://www.zipcodestogo.com/Palm%20beach/FL/" TargetMode="External"/><Relationship Id="rId8259" Type="http://schemas.openxmlformats.org/officeDocument/2006/relationships/hyperlink" Target="http://www.zipcodestogo.com/West%20Palm%20Beach/FL/33421/" TargetMode="External"/><Relationship Id="rId8258" Type="http://schemas.openxmlformats.org/officeDocument/2006/relationships/hyperlink" Target="http://www.zipcodestogo.com/Palm%20beach/FL/" TargetMode="External"/><Relationship Id="rId8257" Type="http://schemas.openxmlformats.org/officeDocument/2006/relationships/hyperlink" Target="http://www.zipcodestogo.com/West%20Palm%20Beach/FL/33420/" TargetMode="External"/><Relationship Id="rId8256" Type="http://schemas.openxmlformats.org/officeDocument/2006/relationships/hyperlink" Target="http://www.zipcodestogo.com/Palm%20beach/FL/" TargetMode="External"/><Relationship Id="rId8209" Type="http://schemas.openxmlformats.org/officeDocument/2006/relationships/hyperlink" Target="http://www.zipcodestogo.com/Fort%20Lauderdale/FL/33351/" TargetMode="External"/><Relationship Id="rId8200" Type="http://schemas.openxmlformats.org/officeDocument/2006/relationships/hyperlink" Target="http://www.zipcodestogo.com/Broward/FL/" TargetMode="External"/><Relationship Id="rId8204" Type="http://schemas.openxmlformats.org/officeDocument/2006/relationships/hyperlink" Target="http://www.zipcodestogo.com/Broward/FL/" TargetMode="External"/><Relationship Id="rId8203" Type="http://schemas.openxmlformats.org/officeDocument/2006/relationships/hyperlink" Target="http://www.zipcodestogo.com/Fort%20Lauderdale/FL/33346/" TargetMode="External"/><Relationship Id="rId8202" Type="http://schemas.openxmlformats.org/officeDocument/2006/relationships/hyperlink" Target="http://www.zipcodestogo.com/Broward/FL/" TargetMode="External"/><Relationship Id="rId8201" Type="http://schemas.openxmlformats.org/officeDocument/2006/relationships/hyperlink" Target="http://www.zipcodestogo.com/Fort%20Lauderdale/FL/33345/" TargetMode="External"/><Relationship Id="rId8208" Type="http://schemas.openxmlformats.org/officeDocument/2006/relationships/hyperlink" Target="http://www.zipcodestogo.com/Broward/FL/" TargetMode="External"/><Relationship Id="rId8207" Type="http://schemas.openxmlformats.org/officeDocument/2006/relationships/hyperlink" Target="http://www.zipcodestogo.com/Fort%20Lauderdale/FL/33349/" TargetMode="External"/><Relationship Id="rId8206" Type="http://schemas.openxmlformats.org/officeDocument/2006/relationships/hyperlink" Target="http://www.zipcodestogo.com/Broward/FL/" TargetMode="External"/><Relationship Id="rId8205" Type="http://schemas.openxmlformats.org/officeDocument/2006/relationships/hyperlink" Target="http://www.zipcodestogo.com/Fort%20Lauderdale/FL/33348/" TargetMode="External"/><Relationship Id="rId8222" Type="http://schemas.openxmlformats.org/officeDocument/2006/relationships/hyperlink" Target="http://www.zipcodestogo.com/Palm%20beach/FL/" TargetMode="External"/><Relationship Id="rId8221" Type="http://schemas.openxmlformats.org/officeDocument/2006/relationships/hyperlink" Target="http://www.zipcodestogo.com/West%20Palm%20Beach/FL/33402/" TargetMode="External"/><Relationship Id="rId8220" Type="http://schemas.openxmlformats.org/officeDocument/2006/relationships/hyperlink" Target="http://www.zipcodestogo.com/Palm%20beach/FL/" TargetMode="External"/><Relationship Id="rId8226" Type="http://schemas.openxmlformats.org/officeDocument/2006/relationships/hyperlink" Target="http://www.zipcodestogo.com/Palm%20beach/FL/" TargetMode="External"/><Relationship Id="rId8225" Type="http://schemas.openxmlformats.org/officeDocument/2006/relationships/hyperlink" Target="http://www.zipcodestogo.com/West%20Palm%20Beach/FL/33404/" TargetMode="External"/><Relationship Id="rId8224" Type="http://schemas.openxmlformats.org/officeDocument/2006/relationships/hyperlink" Target="http://www.zipcodestogo.com/Palm%20beach/FL/" TargetMode="External"/><Relationship Id="rId8223" Type="http://schemas.openxmlformats.org/officeDocument/2006/relationships/hyperlink" Target="http://www.zipcodestogo.com/West%20Palm%20Beach/FL/33403/" TargetMode="External"/><Relationship Id="rId8229" Type="http://schemas.openxmlformats.org/officeDocument/2006/relationships/hyperlink" Target="http://www.zipcodestogo.com/West%20Palm%20Beach/FL/33406/" TargetMode="External"/><Relationship Id="rId8228" Type="http://schemas.openxmlformats.org/officeDocument/2006/relationships/hyperlink" Target="http://www.zipcodestogo.com/Palm%20beach/FL/" TargetMode="External"/><Relationship Id="rId8227" Type="http://schemas.openxmlformats.org/officeDocument/2006/relationships/hyperlink" Target="http://www.zipcodestogo.com/West%20Palm%20Beach/FL/33405/" TargetMode="External"/><Relationship Id="rId8211" Type="http://schemas.openxmlformats.org/officeDocument/2006/relationships/hyperlink" Target="http://www.zipcodestogo.com/Fort%20Lauderdale/FL/33355/" TargetMode="External"/><Relationship Id="rId8210" Type="http://schemas.openxmlformats.org/officeDocument/2006/relationships/hyperlink" Target="http://www.zipcodestogo.com/Broward/FL/" TargetMode="External"/><Relationship Id="rId8215" Type="http://schemas.openxmlformats.org/officeDocument/2006/relationships/hyperlink" Target="http://www.zipcodestogo.com/Fort%20Lauderdale/FL/33388/" TargetMode="External"/><Relationship Id="rId8214" Type="http://schemas.openxmlformats.org/officeDocument/2006/relationships/hyperlink" Target="http://www.zipcodestogo.com/Broward/FL/" TargetMode="External"/><Relationship Id="rId8213" Type="http://schemas.openxmlformats.org/officeDocument/2006/relationships/hyperlink" Target="http://www.zipcodestogo.com/Fort%20Lauderdale/FL/33359/" TargetMode="External"/><Relationship Id="rId8212" Type="http://schemas.openxmlformats.org/officeDocument/2006/relationships/hyperlink" Target="http://www.zipcodestogo.com/Broward/FL/" TargetMode="External"/><Relationship Id="rId8219" Type="http://schemas.openxmlformats.org/officeDocument/2006/relationships/hyperlink" Target="http://www.zipcodestogo.com/West%20Palm%20Beach/FL/33401/" TargetMode="External"/><Relationship Id="rId8218" Type="http://schemas.openxmlformats.org/officeDocument/2006/relationships/hyperlink" Target="http://www.zipcodestogo.com/Broward/FL/" TargetMode="External"/><Relationship Id="rId8217" Type="http://schemas.openxmlformats.org/officeDocument/2006/relationships/hyperlink" Target="http://www.zipcodestogo.com/Fort%20Lauderdale/FL/33394/" TargetMode="External"/><Relationship Id="rId8216" Type="http://schemas.openxmlformats.org/officeDocument/2006/relationships/hyperlink" Target="http://www.zipcodestogo.com/Broward/FL/" TargetMode="External"/><Relationship Id="rId4723" Type="http://schemas.openxmlformats.org/officeDocument/2006/relationships/hyperlink" Target="http://www.zipcodestogo.com/Witherbee/NY/12998/" TargetMode="External"/><Relationship Id="rId4722" Type="http://schemas.openxmlformats.org/officeDocument/2006/relationships/hyperlink" Target="http://www.zipcodestogo.com/Essex/NY/" TargetMode="External"/><Relationship Id="rId4725" Type="http://schemas.openxmlformats.org/officeDocument/2006/relationships/hyperlink" Target="http://www.zipcodestogo.com/Apulia%20Station/NY/13020/" TargetMode="External"/><Relationship Id="rId4724" Type="http://schemas.openxmlformats.org/officeDocument/2006/relationships/hyperlink" Target="http://www.zipcodestogo.com/Essex/NY/" TargetMode="External"/><Relationship Id="rId4727" Type="http://schemas.openxmlformats.org/officeDocument/2006/relationships/hyperlink" Target="http://www.zipcodestogo.com/Auburn/NY/13021/" TargetMode="External"/><Relationship Id="rId4726" Type="http://schemas.openxmlformats.org/officeDocument/2006/relationships/hyperlink" Target="http://www.zipcodestogo.com/Onondaga/NY/" TargetMode="External"/><Relationship Id="rId4729" Type="http://schemas.openxmlformats.org/officeDocument/2006/relationships/hyperlink" Target="http://www.zipcodestogo.com/Auburn/NY/13022/" TargetMode="External"/><Relationship Id="rId4728" Type="http://schemas.openxmlformats.org/officeDocument/2006/relationships/hyperlink" Target="http://www.zipcodestogo.com/Cayuga/NY/" TargetMode="External"/><Relationship Id="rId4721" Type="http://schemas.openxmlformats.org/officeDocument/2006/relationships/hyperlink" Target="http://www.zipcodestogo.com/Wilmington/NY/12997/" TargetMode="External"/><Relationship Id="rId4720" Type="http://schemas.openxmlformats.org/officeDocument/2006/relationships/hyperlink" Target="http://www.zipcodestogo.com/Essex/NY/" TargetMode="External"/><Relationship Id="rId4712" Type="http://schemas.openxmlformats.org/officeDocument/2006/relationships/hyperlink" Target="http://www.zipcodestogo.com/Franklin/NY/" TargetMode="External"/><Relationship Id="rId4711" Type="http://schemas.openxmlformats.org/officeDocument/2006/relationships/hyperlink" Target="http://www.zipcodestogo.com/Vermontville/NY/12989/" TargetMode="External"/><Relationship Id="rId4714" Type="http://schemas.openxmlformats.org/officeDocument/2006/relationships/hyperlink" Target="http://www.zipcodestogo.com/Clinton/NY/" TargetMode="External"/><Relationship Id="rId4713" Type="http://schemas.openxmlformats.org/officeDocument/2006/relationships/hyperlink" Target="http://www.zipcodestogo.com/West%20Chazy/NY/12992/" TargetMode="External"/><Relationship Id="rId4716" Type="http://schemas.openxmlformats.org/officeDocument/2006/relationships/hyperlink" Target="http://www.zipcodestogo.com/Essex/NY/" TargetMode="External"/><Relationship Id="rId4715" Type="http://schemas.openxmlformats.org/officeDocument/2006/relationships/hyperlink" Target="http://www.zipcodestogo.com/Westport/NY/12993/" TargetMode="External"/><Relationship Id="rId4718" Type="http://schemas.openxmlformats.org/officeDocument/2006/relationships/hyperlink" Target="http://www.zipcodestogo.com/Franklin/NY/" TargetMode="External"/><Relationship Id="rId4717" Type="http://schemas.openxmlformats.org/officeDocument/2006/relationships/hyperlink" Target="http://www.zipcodestogo.com/Whippleville/NY/12995/" TargetMode="External"/><Relationship Id="rId4719" Type="http://schemas.openxmlformats.org/officeDocument/2006/relationships/hyperlink" Target="http://www.zipcodestogo.com/Willsboro/NY/12996/" TargetMode="External"/><Relationship Id="rId4710" Type="http://schemas.openxmlformats.org/officeDocument/2006/relationships/hyperlink" Target="http://www.zipcodestogo.com/Essex/NY/" TargetMode="External"/><Relationship Id="rId3414" Type="http://schemas.openxmlformats.org/officeDocument/2006/relationships/hyperlink" Target="http://www.zipcodestogo.com/Suffolk/NY/" TargetMode="External"/><Relationship Id="rId4745" Type="http://schemas.openxmlformats.org/officeDocument/2006/relationships/hyperlink" Target="http://www.zipcodestogo.com/Canastota/NY/13032/" TargetMode="External"/><Relationship Id="rId3413" Type="http://schemas.openxmlformats.org/officeDocument/2006/relationships/hyperlink" Target="http://www.zipcodestogo.com/Medford/NY/11763/" TargetMode="External"/><Relationship Id="rId4744" Type="http://schemas.openxmlformats.org/officeDocument/2006/relationships/hyperlink" Target="http://www.zipcodestogo.com/Onondaga/NY/" TargetMode="External"/><Relationship Id="rId3416" Type="http://schemas.openxmlformats.org/officeDocument/2006/relationships/hyperlink" Target="http://www.zipcodestogo.com/Suffolk/NY/" TargetMode="External"/><Relationship Id="rId4747" Type="http://schemas.openxmlformats.org/officeDocument/2006/relationships/hyperlink" Target="http://www.zipcodestogo.com/Cato/NY/13033/" TargetMode="External"/><Relationship Id="rId3415" Type="http://schemas.openxmlformats.org/officeDocument/2006/relationships/hyperlink" Target="http://www.zipcodestogo.com/Miller%20Place/NY/11764/" TargetMode="External"/><Relationship Id="rId4746" Type="http://schemas.openxmlformats.org/officeDocument/2006/relationships/hyperlink" Target="http://www.zipcodestogo.com/Madison/NY/" TargetMode="External"/><Relationship Id="rId3418" Type="http://schemas.openxmlformats.org/officeDocument/2006/relationships/hyperlink" Target="http://www.zipcodestogo.com/Nassau/NY/" TargetMode="External"/><Relationship Id="rId4749" Type="http://schemas.openxmlformats.org/officeDocument/2006/relationships/hyperlink" Target="http://www.zipcodestogo.com/Cayuga/NY/13034/" TargetMode="External"/><Relationship Id="rId3417" Type="http://schemas.openxmlformats.org/officeDocument/2006/relationships/hyperlink" Target="http://www.zipcodestogo.com/Mill%20Neck/NY/11765/" TargetMode="External"/><Relationship Id="rId4748" Type="http://schemas.openxmlformats.org/officeDocument/2006/relationships/hyperlink" Target="http://www.zipcodestogo.com/Cayuga/NY/" TargetMode="External"/><Relationship Id="rId3419" Type="http://schemas.openxmlformats.org/officeDocument/2006/relationships/hyperlink" Target="http://www.zipcodestogo.com/Mount%20Sinai/NY/11766/" TargetMode="External"/><Relationship Id="rId3410" Type="http://schemas.openxmlformats.org/officeDocument/2006/relationships/hyperlink" Target="http://www.zipcodestogo.com/Suffolk/NY/" TargetMode="External"/><Relationship Id="rId4741" Type="http://schemas.openxmlformats.org/officeDocument/2006/relationships/hyperlink" Target="http://www.zipcodestogo.com/Bridgeport/NY/13030/" TargetMode="External"/><Relationship Id="rId4740" Type="http://schemas.openxmlformats.org/officeDocument/2006/relationships/hyperlink" Target="http://www.zipcodestogo.com/Onondaga/NY/" TargetMode="External"/><Relationship Id="rId3412" Type="http://schemas.openxmlformats.org/officeDocument/2006/relationships/hyperlink" Target="http://www.zipcodestogo.com/Nassau/NY/" TargetMode="External"/><Relationship Id="rId4743" Type="http://schemas.openxmlformats.org/officeDocument/2006/relationships/hyperlink" Target="http://www.zipcodestogo.com/Camillus/NY/13031/" TargetMode="External"/><Relationship Id="rId3411" Type="http://schemas.openxmlformats.org/officeDocument/2006/relationships/hyperlink" Target="http://www.zipcodestogo.com/Massapequa%20Park/NY/11762/" TargetMode="External"/><Relationship Id="rId4742" Type="http://schemas.openxmlformats.org/officeDocument/2006/relationships/hyperlink" Target="http://www.zipcodestogo.com/Onondaga/NY/" TargetMode="External"/><Relationship Id="rId3403" Type="http://schemas.openxmlformats.org/officeDocument/2006/relationships/hyperlink" Target="http://www.zipcodestogo.com/Levittown/NY/11756/" TargetMode="External"/><Relationship Id="rId4734" Type="http://schemas.openxmlformats.org/officeDocument/2006/relationships/hyperlink" Target="http://www.zipcodestogo.com/Cayuga/NY/" TargetMode="External"/><Relationship Id="rId3402" Type="http://schemas.openxmlformats.org/officeDocument/2006/relationships/hyperlink" Target="http://www.zipcodestogo.com/Suffolk/NY/" TargetMode="External"/><Relationship Id="rId4733" Type="http://schemas.openxmlformats.org/officeDocument/2006/relationships/hyperlink" Target="http://www.zipcodestogo.com/Aurora/NY/13026/" TargetMode="External"/><Relationship Id="rId3405" Type="http://schemas.openxmlformats.org/officeDocument/2006/relationships/hyperlink" Target="http://www.zipcodestogo.com/Lindenhurst/NY/11757/" TargetMode="External"/><Relationship Id="rId4736" Type="http://schemas.openxmlformats.org/officeDocument/2006/relationships/hyperlink" Target="http://www.zipcodestogo.com/Onondaga/NY/" TargetMode="External"/><Relationship Id="rId3404" Type="http://schemas.openxmlformats.org/officeDocument/2006/relationships/hyperlink" Target="http://www.zipcodestogo.com/Nassau/NY/" TargetMode="External"/><Relationship Id="rId4735" Type="http://schemas.openxmlformats.org/officeDocument/2006/relationships/hyperlink" Target="http://www.zipcodestogo.com/Baldwinsville/NY/13027/" TargetMode="External"/><Relationship Id="rId3407" Type="http://schemas.openxmlformats.org/officeDocument/2006/relationships/hyperlink" Target="http://www.zipcodestogo.com/Massapequa/NY/11758/" TargetMode="External"/><Relationship Id="rId4738" Type="http://schemas.openxmlformats.org/officeDocument/2006/relationships/hyperlink" Target="http://www.zipcodestogo.com/Oswego/NY/" TargetMode="External"/><Relationship Id="rId3406" Type="http://schemas.openxmlformats.org/officeDocument/2006/relationships/hyperlink" Target="http://www.zipcodestogo.com/Suffolk/NY/" TargetMode="External"/><Relationship Id="rId4737" Type="http://schemas.openxmlformats.org/officeDocument/2006/relationships/hyperlink" Target="http://www.zipcodestogo.com/Bernhards%20Bay/NY/13028/" TargetMode="External"/><Relationship Id="rId3409" Type="http://schemas.openxmlformats.org/officeDocument/2006/relationships/hyperlink" Target="http://www.zipcodestogo.com/Islandia/NY/11760/" TargetMode="External"/><Relationship Id="rId3408" Type="http://schemas.openxmlformats.org/officeDocument/2006/relationships/hyperlink" Target="http://www.zipcodestogo.com/Nassau/NY/" TargetMode="External"/><Relationship Id="rId4739" Type="http://schemas.openxmlformats.org/officeDocument/2006/relationships/hyperlink" Target="http://www.zipcodestogo.com/Brewerton/NY/13029/" TargetMode="External"/><Relationship Id="rId4730" Type="http://schemas.openxmlformats.org/officeDocument/2006/relationships/hyperlink" Target="http://www.zipcodestogo.com/Cayuga/NY/" TargetMode="External"/><Relationship Id="rId3401" Type="http://schemas.openxmlformats.org/officeDocument/2006/relationships/hyperlink" Target="http://www.zipcodestogo.com/Lake%20Grove/NY/11755/" TargetMode="External"/><Relationship Id="rId4732" Type="http://schemas.openxmlformats.org/officeDocument/2006/relationships/hyperlink" Target="http://www.zipcodestogo.com/Cayuga/NY/" TargetMode="External"/><Relationship Id="rId3400" Type="http://schemas.openxmlformats.org/officeDocument/2006/relationships/hyperlink" Target="http://www.zipcodestogo.com/Suffolk/NY/" TargetMode="External"/><Relationship Id="rId4731" Type="http://schemas.openxmlformats.org/officeDocument/2006/relationships/hyperlink" Target="http://www.zipcodestogo.com/Auburn/NY/13024/" TargetMode="External"/><Relationship Id="rId8291" Type="http://schemas.openxmlformats.org/officeDocument/2006/relationships/hyperlink" Target="http://www.zipcodestogo.com/Canal%20Point/FL/33438/" TargetMode="External"/><Relationship Id="rId8290" Type="http://schemas.openxmlformats.org/officeDocument/2006/relationships/hyperlink" Target="http://www.zipcodestogo.com/Palm%20beach/FL/" TargetMode="External"/><Relationship Id="rId8284" Type="http://schemas.openxmlformats.org/officeDocument/2006/relationships/hyperlink" Target="http://www.zipcodestogo.com/Palm%20beach/FL/" TargetMode="External"/><Relationship Id="rId8283" Type="http://schemas.openxmlformats.org/officeDocument/2006/relationships/hyperlink" Target="http://www.zipcodestogo.com/Boca%20Raton/FL/33434/" TargetMode="External"/><Relationship Id="rId8282" Type="http://schemas.openxmlformats.org/officeDocument/2006/relationships/hyperlink" Target="http://www.zipcodestogo.com/Palm%20beach/FL/" TargetMode="External"/><Relationship Id="rId8281" Type="http://schemas.openxmlformats.org/officeDocument/2006/relationships/hyperlink" Target="http://www.zipcodestogo.com/Boca%20Raton/FL/33433/" TargetMode="External"/><Relationship Id="rId8288" Type="http://schemas.openxmlformats.org/officeDocument/2006/relationships/hyperlink" Target="http://www.zipcodestogo.com/Palm%20beach/FL/" TargetMode="External"/><Relationship Id="rId8287" Type="http://schemas.openxmlformats.org/officeDocument/2006/relationships/hyperlink" Target="http://www.zipcodestogo.com/Boynton%20Beach/FL/33436/" TargetMode="External"/><Relationship Id="rId8286" Type="http://schemas.openxmlformats.org/officeDocument/2006/relationships/hyperlink" Target="http://www.zipcodestogo.com/Palm%20beach/FL/" TargetMode="External"/><Relationship Id="rId8285" Type="http://schemas.openxmlformats.org/officeDocument/2006/relationships/hyperlink" Target="http://www.zipcodestogo.com/Boynton%20Beach/FL/33435/" TargetMode="External"/><Relationship Id="rId8289" Type="http://schemas.openxmlformats.org/officeDocument/2006/relationships/hyperlink" Target="http://www.zipcodestogo.com/Boynton%20Beach/FL/33437/" TargetMode="External"/><Relationship Id="rId8280" Type="http://schemas.openxmlformats.org/officeDocument/2006/relationships/hyperlink" Target="http://www.zipcodestogo.com/Palm%20beach/FL/" TargetMode="External"/><Relationship Id="rId8273" Type="http://schemas.openxmlformats.org/officeDocument/2006/relationships/hyperlink" Target="http://www.zipcodestogo.com/Boca%20Raton/FL/33429/" TargetMode="External"/><Relationship Id="rId8272" Type="http://schemas.openxmlformats.org/officeDocument/2006/relationships/hyperlink" Target="http://www.zipcodestogo.com/Palm%20beach/FL/" TargetMode="External"/><Relationship Id="rId8271" Type="http://schemas.openxmlformats.org/officeDocument/2006/relationships/hyperlink" Target="http://www.zipcodestogo.com/Boca%20Raton/FL/33428/" TargetMode="External"/><Relationship Id="rId8270" Type="http://schemas.openxmlformats.org/officeDocument/2006/relationships/hyperlink" Target="http://www.zipcodestogo.com/Palm%20beach/FL/" TargetMode="External"/><Relationship Id="rId8277" Type="http://schemas.openxmlformats.org/officeDocument/2006/relationships/hyperlink" Target="http://www.zipcodestogo.com/Boca%20Raton/FL/33431/" TargetMode="External"/><Relationship Id="rId8276" Type="http://schemas.openxmlformats.org/officeDocument/2006/relationships/hyperlink" Target="http://www.zipcodestogo.com/Palm%20beach/FL/" TargetMode="External"/><Relationship Id="rId8275" Type="http://schemas.openxmlformats.org/officeDocument/2006/relationships/hyperlink" Target="http://www.zipcodestogo.com/Belle%20Glade/FL/33430/" TargetMode="External"/><Relationship Id="rId8274" Type="http://schemas.openxmlformats.org/officeDocument/2006/relationships/hyperlink" Target="http://www.zipcodestogo.com/Palm%20beach/FL/" TargetMode="External"/><Relationship Id="rId8279" Type="http://schemas.openxmlformats.org/officeDocument/2006/relationships/hyperlink" Target="http://www.zipcodestogo.com/Boca%20Raton/FL/33432/" TargetMode="External"/><Relationship Id="rId8278" Type="http://schemas.openxmlformats.org/officeDocument/2006/relationships/hyperlink" Target="http://www.zipcodestogo.com/Palm%20beach/FL/" TargetMode="External"/><Relationship Id="rId4701" Type="http://schemas.openxmlformats.org/officeDocument/2006/relationships/hyperlink" Target="http://www.zipcodestogo.com/Saranac/NY/12981/" TargetMode="External"/><Relationship Id="rId4700" Type="http://schemas.openxmlformats.org/officeDocument/2006/relationships/hyperlink" Target="http://www.zipcodestogo.com/Franklin/NY/" TargetMode="External"/><Relationship Id="rId4703" Type="http://schemas.openxmlformats.org/officeDocument/2006/relationships/hyperlink" Target="http://www.zipcodestogo.com/Saranac%20Lake/NY/12983/" TargetMode="External"/><Relationship Id="rId4702" Type="http://schemas.openxmlformats.org/officeDocument/2006/relationships/hyperlink" Target="http://www.zipcodestogo.com/Clinton/NY/" TargetMode="External"/><Relationship Id="rId4705" Type="http://schemas.openxmlformats.org/officeDocument/2006/relationships/hyperlink" Target="http://www.zipcodestogo.com/Schuyler%20Falls/NY/12985/" TargetMode="External"/><Relationship Id="rId4704" Type="http://schemas.openxmlformats.org/officeDocument/2006/relationships/hyperlink" Target="http://www.zipcodestogo.com/Franklin/NY/" TargetMode="External"/><Relationship Id="rId4707" Type="http://schemas.openxmlformats.org/officeDocument/2006/relationships/hyperlink" Target="http://www.zipcodestogo.com/Tupper%20Lake/NY/12986/" TargetMode="External"/><Relationship Id="rId4706" Type="http://schemas.openxmlformats.org/officeDocument/2006/relationships/hyperlink" Target="http://www.zipcodestogo.com/Clinton/NY/" TargetMode="External"/><Relationship Id="rId4709" Type="http://schemas.openxmlformats.org/officeDocument/2006/relationships/hyperlink" Target="http://www.zipcodestogo.com/Upper%20Jay/NY/12987/" TargetMode="External"/><Relationship Id="rId4708" Type="http://schemas.openxmlformats.org/officeDocument/2006/relationships/hyperlink" Target="http://www.zipcodestogo.com/Franklin/NY/" TargetMode="External"/><Relationship Id="rId8295" Type="http://schemas.openxmlformats.org/officeDocument/2006/relationships/hyperlink" Target="http://www.zipcodestogo.com/Clewiston/FL/33440/" TargetMode="External"/><Relationship Id="rId8294" Type="http://schemas.openxmlformats.org/officeDocument/2006/relationships/hyperlink" Target="http://www.zipcodestogo.com/Palm%20beach/FL/" TargetMode="External"/><Relationship Id="rId8293" Type="http://schemas.openxmlformats.org/officeDocument/2006/relationships/hyperlink" Target="http://www.zipcodestogo.com/Bryant/FL/33439/" TargetMode="External"/><Relationship Id="rId8292" Type="http://schemas.openxmlformats.org/officeDocument/2006/relationships/hyperlink" Target="http://www.zipcodestogo.com/Palm%20beach/FL/" TargetMode="External"/><Relationship Id="rId8299" Type="http://schemas.openxmlformats.org/officeDocument/2006/relationships/hyperlink" Target="http://www.zipcodestogo.com/Deerfield%20Beach/FL/33442/" TargetMode="External"/><Relationship Id="rId8298" Type="http://schemas.openxmlformats.org/officeDocument/2006/relationships/hyperlink" Target="http://www.zipcodestogo.com/Broward/FL/" TargetMode="External"/><Relationship Id="rId8297" Type="http://schemas.openxmlformats.org/officeDocument/2006/relationships/hyperlink" Target="http://www.zipcodestogo.com/Deerfield%20Beach/FL/33441/" TargetMode="External"/><Relationship Id="rId8296" Type="http://schemas.openxmlformats.org/officeDocument/2006/relationships/hyperlink" Target="http://www.zipcodestogo.com/Hendry/FL/" TargetMode="External"/><Relationship Id="rId2148" Type="http://schemas.openxmlformats.org/officeDocument/2006/relationships/hyperlink" Target="http://www.zipcodestogo.com/Franklin/ME/" TargetMode="External"/><Relationship Id="rId2149" Type="http://schemas.openxmlformats.org/officeDocument/2006/relationships/hyperlink" Target="http://www.zipcodestogo.com/Temple/ME/04984/" TargetMode="External"/><Relationship Id="rId3479" Type="http://schemas.openxmlformats.org/officeDocument/2006/relationships/hyperlink" Target="http://www.zipcodestogo.com/Wyandanch/NY/11798/" TargetMode="External"/><Relationship Id="rId3470" Type="http://schemas.openxmlformats.org/officeDocument/2006/relationships/hyperlink" Target="http://www.zipcodestogo.com/Nassau/NY/" TargetMode="External"/><Relationship Id="rId2140" Type="http://schemas.openxmlformats.org/officeDocument/2006/relationships/hyperlink" Target="http://www.zipcodestogo.com/Somerset/ME/" TargetMode="External"/><Relationship Id="rId3472" Type="http://schemas.openxmlformats.org/officeDocument/2006/relationships/hyperlink" Target="http://www.zipcodestogo.com/Suffolk/NY/" TargetMode="External"/><Relationship Id="rId2141" Type="http://schemas.openxmlformats.org/officeDocument/2006/relationships/hyperlink" Target="http://www.zipcodestogo.com/Solon/ME/04979/" TargetMode="External"/><Relationship Id="rId3471" Type="http://schemas.openxmlformats.org/officeDocument/2006/relationships/hyperlink" Target="http://www.zipcodestogo.com/Stony%20Brook/NY/11794/" TargetMode="External"/><Relationship Id="rId2142" Type="http://schemas.openxmlformats.org/officeDocument/2006/relationships/hyperlink" Target="http://www.zipcodestogo.com/Somerset/ME/" TargetMode="External"/><Relationship Id="rId3474" Type="http://schemas.openxmlformats.org/officeDocument/2006/relationships/hyperlink" Target="http://www.zipcodestogo.com/Suffolk/NY/" TargetMode="External"/><Relationship Id="rId2143" Type="http://schemas.openxmlformats.org/officeDocument/2006/relationships/hyperlink" Target="http://www.zipcodestogo.com/Stockton%20Springs/ME/04981/" TargetMode="External"/><Relationship Id="rId3473" Type="http://schemas.openxmlformats.org/officeDocument/2006/relationships/hyperlink" Target="http://www.zipcodestogo.com/West%20Islip/NY/11795/" TargetMode="External"/><Relationship Id="rId2144" Type="http://schemas.openxmlformats.org/officeDocument/2006/relationships/hyperlink" Target="http://www.zipcodestogo.com/Waldo/ME/" TargetMode="External"/><Relationship Id="rId3476" Type="http://schemas.openxmlformats.org/officeDocument/2006/relationships/hyperlink" Target="http://www.zipcodestogo.com/Suffolk/NY/" TargetMode="External"/><Relationship Id="rId2145" Type="http://schemas.openxmlformats.org/officeDocument/2006/relationships/hyperlink" Target="http://www.zipcodestogo.com/Stratton/ME/04982/" TargetMode="External"/><Relationship Id="rId3475" Type="http://schemas.openxmlformats.org/officeDocument/2006/relationships/hyperlink" Target="http://www.zipcodestogo.com/West%20Sayville/NY/11796/" TargetMode="External"/><Relationship Id="rId2146" Type="http://schemas.openxmlformats.org/officeDocument/2006/relationships/hyperlink" Target="http://www.zipcodestogo.com/Franklin/ME/" TargetMode="External"/><Relationship Id="rId3478" Type="http://schemas.openxmlformats.org/officeDocument/2006/relationships/hyperlink" Target="http://www.zipcodestogo.com/Nassau/NY/" TargetMode="External"/><Relationship Id="rId2147" Type="http://schemas.openxmlformats.org/officeDocument/2006/relationships/hyperlink" Target="http://www.zipcodestogo.com/Strong/ME/04983/" TargetMode="External"/><Relationship Id="rId3477" Type="http://schemas.openxmlformats.org/officeDocument/2006/relationships/hyperlink" Target="http://www.zipcodestogo.com/Woodbury/NY/11797/" TargetMode="External"/><Relationship Id="rId2137" Type="http://schemas.openxmlformats.org/officeDocument/2006/relationships/hyperlink" Target="http://www.zipcodestogo.com/Skowhegan/ME/04976/" TargetMode="External"/><Relationship Id="rId3469" Type="http://schemas.openxmlformats.org/officeDocument/2006/relationships/hyperlink" Target="http://www.zipcodestogo.com/Wantagh/NY/11793/" TargetMode="External"/><Relationship Id="rId2138" Type="http://schemas.openxmlformats.org/officeDocument/2006/relationships/hyperlink" Target="http://www.zipcodestogo.com/Somerset/ME/" TargetMode="External"/><Relationship Id="rId3468" Type="http://schemas.openxmlformats.org/officeDocument/2006/relationships/hyperlink" Target="http://www.zipcodestogo.com/Suffolk/NY/" TargetMode="External"/><Relationship Id="rId4799" Type="http://schemas.openxmlformats.org/officeDocument/2006/relationships/hyperlink" Target="http://www.zipcodestogo.com/Fulton/NY/13069/" TargetMode="External"/><Relationship Id="rId2139" Type="http://schemas.openxmlformats.org/officeDocument/2006/relationships/hyperlink" Target="http://www.zipcodestogo.com/Smithfield/ME/04978/" TargetMode="External"/><Relationship Id="rId4790" Type="http://schemas.openxmlformats.org/officeDocument/2006/relationships/hyperlink" Target="http://www.zipcodestogo.com/Onondaga/NY/" TargetMode="External"/><Relationship Id="rId3461" Type="http://schemas.openxmlformats.org/officeDocument/2006/relationships/hyperlink" Target="http://www.zipcodestogo.com/Sound%20Beach/NY/11789/" TargetMode="External"/><Relationship Id="rId4792" Type="http://schemas.openxmlformats.org/officeDocument/2006/relationships/hyperlink" Target="http://www.zipcodestogo.com/Cayuga/NY/" TargetMode="External"/><Relationship Id="rId2130" Type="http://schemas.openxmlformats.org/officeDocument/2006/relationships/hyperlink" Target="http://www.zipcodestogo.com/Waldo/ME/" TargetMode="External"/><Relationship Id="rId3460" Type="http://schemas.openxmlformats.org/officeDocument/2006/relationships/hyperlink" Target="http://www.zipcodestogo.com/Suffolk/NY/" TargetMode="External"/><Relationship Id="rId4791" Type="http://schemas.openxmlformats.org/officeDocument/2006/relationships/hyperlink" Target="http://www.zipcodestogo.com/Fair%20Haven/NY/13064/" TargetMode="External"/><Relationship Id="rId2131" Type="http://schemas.openxmlformats.org/officeDocument/2006/relationships/hyperlink" Target="http://www.zipcodestogo.com/Searsmont/ME/04973/" TargetMode="External"/><Relationship Id="rId3463" Type="http://schemas.openxmlformats.org/officeDocument/2006/relationships/hyperlink" Target="http://www.zipcodestogo.com/Stony%20Brook/NY/11790/" TargetMode="External"/><Relationship Id="rId4794" Type="http://schemas.openxmlformats.org/officeDocument/2006/relationships/hyperlink" Target="http://www.zipcodestogo.com/Seneca/NY/" TargetMode="External"/><Relationship Id="rId2132" Type="http://schemas.openxmlformats.org/officeDocument/2006/relationships/hyperlink" Target="http://www.zipcodestogo.com/Waldo/ME/" TargetMode="External"/><Relationship Id="rId3462" Type="http://schemas.openxmlformats.org/officeDocument/2006/relationships/hyperlink" Target="http://www.zipcodestogo.com/Suffolk/NY/" TargetMode="External"/><Relationship Id="rId4793" Type="http://schemas.openxmlformats.org/officeDocument/2006/relationships/hyperlink" Target="http://www.zipcodestogo.com/Fayette/NY/13065/" TargetMode="External"/><Relationship Id="rId2133" Type="http://schemas.openxmlformats.org/officeDocument/2006/relationships/hyperlink" Target="http://www.zipcodestogo.com/Searsport/ME/04974/" TargetMode="External"/><Relationship Id="rId3465" Type="http://schemas.openxmlformats.org/officeDocument/2006/relationships/hyperlink" Target="http://www.zipcodestogo.com/Syosset/NY/11791/" TargetMode="External"/><Relationship Id="rId4796" Type="http://schemas.openxmlformats.org/officeDocument/2006/relationships/hyperlink" Target="http://www.zipcodestogo.com/Onondaga/NY/" TargetMode="External"/><Relationship Id="rId2134" Type="http://schemas.openxmlformats.org/officeDocument/2006/relationships/hyperlink" Target="http://www.zipcodestogo.com/Waldo/ME/" TargetMode="External"/><Relationship Id="rId3464" Type="http://schemas.openxmlformats.org/officeDocument/2006/relationships/hyperlink" Target="http://www.zipcodestogo.com/Suffolk/NY/" TargetMode="External"/><Relationship Id="rId4795" Type="http://schemas.openxmlformats.org/officeDocument/2006/relationships/hyperlink" Target="http://www.zipcodestogo.com/Fayetteville/NY/13066/" TargetMode="External"/><Relationship Id="rId2135" Type="http://schemas.openxmlformats.org/officeDocument/2006/relationships/hyperlink" Target="http://www.zipcodestogo.com/Shawmut/ME/04975/" TargetMode="External"/><Relationship Id="rId3467" Type="http://schemas.openxmlformats.org/officeDocument/2006/relationships/hyperlink" Target="http://www.zipcodestogo.com/Wading%20River/NY/11792/" TargetMode="External"/><Relationship Id="rId4798" Type="http://schemas.openxmlformats.org/officeDocument/2006/relationships/hyperlink" Target="http://www.zipcodestogo.com/Tompkins/NY/" TargetMode="External"/><Relationship Id="rId2136" Type="http://schemas.openxmlformats.org/officeDocument/2006/relationships/hyperlink" Target="http://www.zipcodestogo.com/Somerset/ME/" TargetMode="External"/><Relationship Id="rId3466" Type="http://schemas.openxmlformats.org/officeDocument/2006/relationships/hyperlink" Target="http://www.zipcodestogo.com/Nassau/NY/" TargetMode="External"/><Relationship Id="rId4797" Type="http://schemas.openxmlformats.org/officeDocument/2006/relationships/hyperlink" Target="http://www.zipcodestogo.com/Freeville/NY/13068/" TargetMode="External"/><Relationship Id="rId3490" Type="http://schemas.openxmlformats.org/officeDocument/2006/relationships/hyperlink" Target="http://www.zipcodestogo.com/Nassau/NY/" TargetMode="External"/><Relationship Id="rId2160" Type="http://schemas.openxmlformats.org/officeDocument/2006/relationships/hyperlink" Target="http://www.zipcodestogo.com/Kennebec/ME/" TargetMode="External"/><Relationship Id="rId3492" Type="http://schemas.openxmlformats.org/officeDocument/2006/relationships/hyperlink" Target="http://www.zipcodestogo.com/Nassau/NY/" TargetMode="External"/><Relationship Id="rId2161" Type="http://schemas.openxmlformats.org/officeDocument/2006/relationships/hyperlink" Target="http://www.zipcodestogo.com/West%20Farmington/ME/04992/" TargetMode="External"/><Relationship Id="rId3491" Type="http://schemas.openxmlformats.org/officeDocument/2006/relationships/hyperlink" Target="http://www.zipcodestogo.com/Hicksville/NY/11819/" TargetMode="External"/><Relationship Id="rId2162" Type="http://schemas.openxmlformats.org/officeDocument/2006/relationships/hyperlink" Target="http://www.zipcodestogo.com/Franklin/ME/" TargetMode="External"/><Relationship Id="rId3494" Type="http://schemas.openxmlformats.org/officeDocument/2006/relationships/hyperlink" Target="http://www.zipcodestogo.com/Nassau/NY/" TargetMode="External"/><Relationship Id="rId2163" Type="http://schemas.openxmlformats.org/officeDocument/2006/relationships/hyperlink" Target="http://www.zipcodestogo.com/Holtsville/NY/00501/" TargetMode="External"/><Relationship Id="rId3493" Type="http://schemas.openxmlformats.org/officeDocument/2006/relationships/hyperlink" Target="http://www.zipcodestogo.com/Jericho/NY/11853/" TargetMode="External"/><Relationship Id="rId2164" Type="http://schemas.openxmlformats.org/officeDocument/2006/relationships/hyperlink" Target="http://www.zipcodestogo.com/Suffolk/NY/" TargetMode="External"/><Relationship Id="rId3496" Type="http://schemas.openxmlformats.org/officeDocument/2006/relationships/hyperlink" Target="http://www.zipcodestogo.com/Nassau/NY/" TargetMode="External"/><Relationship Id="rId2165" Type="http://schemas.openxmlformats.org/officeDocument/2006/relationships/hyperlink" Target="http://www.zipcodestogo.com/Holtsville/NY/00544/" TargetMode="External"/><Relationship Id="rId3495" Type="http://schemas.openxmlformats.org/officeDocument/2006/relationships/hyperlink" Target="http://www.zipcodestogo.com/Hicksville/NY/11854/" TargetMode="External"/><Relationship Id="rId2166" Type="http://schemas.openxmlformats.org/officeDocument/2006/relationships/hyperlink" Target="http://www.zipcodestogo.com/Suffolk/NY/" TargetMode="External"/><Relationship Id="rId3498" Type="http://schemas.openxmlformats.org/officeDocument/2006/relationships/hyperlink" Target="http://www.zipcodestogo.com/Nassau/NY/" TargetMode="External"/><Relationship Id="rId2167" Type="http://schemas.openxmlformats.org/officeDocument/2006/relationships/hyperlink" Target="http://www.zipcodestogo.com/Fishers%20Island/NY/06390/" TargetMode="External"/><Relationship Id="rId3497" Type="http://schemas.openxmlformats.org/officeDocument/2006/relationships/hyperlink" Target="http://www.zipcodestogo.com/Hicksville/NY/11855/" TargetMode="External"/><Relationship Id="rId2168" Type="http://schemas.openxmlformats.org/officeDocument/2006/relationships/hyperlink" Target="http://www.zipcodestogo.com/Suffolk/NY/" TargetMode="External"/><Relationship Id="rId2169" Type="http://schemas.openxmlformats.org/officeDocument/2006/relationships/hyperlink" Target="http://www.zipcodestogo.com/New%20York/NY/10001/" TargetMode="External"/><Relationship Id="rId3499" Type="http://schemas.openxmlformats.org/officeDocument/2006/relationships/hyperlink" Target="http://www.zipcodestogo.com/Riverhead/NY/11901/" TargetMode="External"/><Relationship Id="rId2159" Type="http://schemas.openxmlformats.org/officeDocument/2006/relationships/hyperlink" Target="http://www.zipcodestogo.com/Vassalboro/ME/04989/" TargetMode="External"/><Relationship Id="rId3481" Type="http://schemas.openxmlformats.org/officeDocument/2006/relationships/hyperlink" Target="http://www.zipcodestogo.com/Hicksville/NY/11801/" TargetMode="External"/><Relationship Id="rId2150" Type="http://schemas.openxmlformats.org/officeDocument/2006/relationships/hyperlink" Target="http://www.zipcodestogo.com/Franklin/ME/" TargetMode="External"/><Relationship Id="rId3480" Type="http://schemas.openxmlformats.org/officeDocument/2006/relationships/hyperlink" Target="http://www.zipcodestogo.com/Suffolk/NY/" TargetMode="External"/><Relationship Id="rId2151" Type="http://schemas.openxmlformats.org/officeDocument/2006/relationships/hyperlink" Target="http://www.zipcodestogo.com/West%20Forks/ME/04985/" TargetMode="External"/><Relationship Id="rId3483" Type="http://schemas.openxmlformats.org/officeDocument/2006/relationships/hyperlink" Target="http://www.zipcodestogo.com/Hicksville/NY/11802/" TargetMode="External"/><Relationship Id="rId2152" Type="http://schemas.openxmlformats.org/officeDocument/2006/relationships/hyperlink" Target="http://www.zipcodestogo.com/Somerset/ME/" TargetMode="External"/><Relationship Id="rId3482" Type="http://schemas.openxmlformats.org/officeDocument/2006/relationships/hyperlink" Target="http://www.zipcodestogo.com/Nassau/NY/" TargetMode="External"/><Relationship Id="rId2153" Type="http://schemas.openxmlformats.org/officeDocument/2006/relationships/hyperlink" Target="http://www.zipcodestogo.com/Thorndike/ME/04986/" TargetMode="External"/><Relationship Id="rId3485" Type="http://schemas.openxmlformats.org/officeDocument/2006/relationships/hyperlink" Target="http://www.zipcodestogo.com/Plainview/NY/11803/" TargetMode="External"/><Relationship Id="rId2154" Type="http://schemas.openxmlformats.org/officeDocument/2006/relationships/hyperlink" Target="http://www.zipcodestogo.com/Waldo/ME/" TargetMode="External"/><Relationship Id="rId3484" Type="http://schemas.openxmlformats.org/officeDocument/2006/relationships/hyperlink" Target="http://www.zipcodestogo.com/Nassau/NY/" TargetMode="External"/><Relationship Id="rId2155" Type="http://schemas.openxmlformats.org/officeDocument/2006/relationships/hyperlink" Target="http://www.zipcodestogo.com/Troy/ME/04987/" TargetMode="External"/><Relationship Id="rId3487" Type="http://schemas.openxmlformats.org/officeDocument/2006/relationships/hyperlink" Target="http://www.zipcodestogo.com/Old%20Bethpage/NY/11804/" TargetMode="External"/><Relationship Id="rId2156" Type="http://schemas.openxmlformats.org/officeDocument/2006/relationships/hyperlink" Target="http://www.zipcodestogo.com/Waldo/ME/" TargetMode="External"/><Relationship Id="rId3486" Type="http://schemas.openxmlformats.org/officeDocument/2006/relationships/hyperlink" Target="http://www.zipcodestogo.com/Nassau/NY/" TargetMode="External"/><Relationship Id="rId2157" Type="http://schemas.openxmlformats.org/officeDocument/2006/relationships/hyperlink" Target="http://www.zipcodestogo.com/Unity/ME/04988/" TargetMode="External"/><Relationship Id="rId3489" Type="http://schemas.openxmlformats.org/officeDocument/2006/relationships/hyperlink" Target="http://www.zipcodestogo.com/Hicksville/NY/11815/" TargetMode="External"/><Relationship Id="rId2158" Type="http://schemas.openxmlformats.org/officeDocument/2006/relationships/hyperlink" Target="http://www.zipcodestogo.com/Waldo/ME/" TargetMode="External"/><Relationship Id="rId3488" Type="http://schemas.openxmlformats.org/officeDocument/2006/relationships/hyperlink" Target="http://www.zipcodestogo.com/Nassau/NY/" TargetMode="External"/><Relationship Id="rId2104" Type="http://schemas.openxmlformats.org/officeDocument/2006/relationships/hyperlink" Target="http://www.zipcodestogo.com/Franklin/ME/" TargetMode="External"/><Relationship Id="rId3436" Type="http://schemas.openxmlformats.org/officeDocument/2006/relationships/hyperlink" Target="http://www.zipcodestogo.com/Nassau/NY/" TargetMode="External"/><Relationship Id="rId4767" Type="http://schemas.openxmlformats.org/officeDocument/2006/relationships/hyperlink" Target="http://www.zipcodestogo.com/Constantia/NY/13044/" TargetMode="External"/><Relationship Id="rId2105" Type="http://schemas.openxmlformats.org/officeDocument/2006/relationships/hyperlink" Target="http://www.zipcodestogo.com/Norridgewock/ME/04957/" TargetMode="External"/><Relationship Id="rId3435" Type="http://schemas.openxmlformats.org/officeDocument/2006/relationships/hyperlink" Target="http://www.zipcodestogo.com/Farmingdale/NY/11774/" TargetMode="External"/><Relationship Id="rId4766" Type="http://schemas.openxmlformats.org/officeDocument/2006/relationships/hyperlink" Target="http://www.zipcodestogo.com/Madison/NY/" TargetMode="External"/><Relationship Id="rId2106" Type="http://schemas.openxmlformats.org/officeDocument/2006/relationships/hyperlink" Target="http://www.zipcodestogo.com/Somerset/ME/" TargetMode="External"/><Relationship Id="rId3438" Type="http://schemas.openxmlformats.org/officeDocument/2006/relationships/hyperlink" Target="http://www.zipcodestogo.com/Suffolk/NY/" TargetMode="External"/><Relationship Id="rId4769" Type="http://schemas.openxmlformats.org/officeDocument/2006/relationships/hyperlink" Target="http://www.zipcodestogo.com/Cortland/NY/13045/" TargetMode="External"/><Relationship Id="rId2107" Type="http://schemas.openxmlformats.org/officeDocument/2006/relationships/hyperlink" Target="http://www.zipcodestogo.com/North%20Anson/ME/04958/" TargetMode="External"/><Relationship Id="rId3437" Type="http://schemas.openxmlformats.org/officeDocument/2006/relationships/hyperlink" Target="http://www.zipcodestogo.com/Melville/NY/11775/" TargetMode="External"/><Relationship Id="rId4768" Type="http://schemas.openxmlformats.org/officeDocument/2006/relationships/hyperlink" Target="http://www.zipcodestogo.com/Oswego/NY/" TargetMode="External"/><Relationship Id="rId2108" Type="http://schemas.openxmlformats.org/officeDocument/2006/relationships/hyperlink" Target="http://www.zipcodestogo.com/Somerset/ME/" TargetMode="External"/><Relationship Id="rId2109" Type="http://schemas.openxmlformats.org/officeDocument/2006/relationships/hyperlink" Target="http://www.zipcodestogo.com/New%20Portland/ME/04961/" TargetMode="External"/><Relationship Id="rId3439" Type="http://schemas.openxmlformats.org/officeDocument/2006/relationships/hyperlink" Target="http://www.zipcodestogo.com/Port%20Jefferson%20Station/NY/11776/" TargetMode="External"/><Relationship Id="rId3430" Type="http://schemas.openxmlformats.org/officeDocument/2006/relationships/hyperlink" Target="http://www.zipcodestogo.com/Nassau/NY/" TargetMode="External"/><Relationship Id="rId4761" Type="http://schemas.openxmlformats.org/officeDocument/2006/relationships/hyperlink" Target="http://www.zipcodestogo.com/Clay/NY/13041/" TargetMode="External"/><Relationship Id="rId4760" Type="http://schemas.openxmlformats.org/officeDocument/2006/relationships/hyperlink" Target="http://www.zipcodestogo.com/Cortland/NY/" TargetMode="External"/><Relationship Id="rId2100" Type="http://schemas.openxmlformats.org/officeDocument/2006/relationships/hyperlink" Target="http://www.zipcodestogo.com/Somerset/ME/" TargetMode="External"/><Relationship Id="rId3432" Type="http://schemas.openxmlformats.org/officeDocument/2006/relationships/hyperlink" Target="http://www.zipcodestogo.com/Suffolk/NY/" TargetMode="External"/><Relationship Id="rId4763" Type="http://schemas.openxmlformats.org/officeDocument/2006/relationships/hyperlink" Target="http://www.zipcodestogo.com/Cleveland/NY/13042/" TargetMode="External"/><Relationship Id="rId2101" Type="http://schemas.openxmlformats.org/officeDocument/2006/relationships/hyperlink" Target="http://www.zipcodestogo.com/New%20Sharon/ME/04955/" TargetMode="External"/><Relationship Id="rId3431" Type="http://schemas.openxmlformats.org/officeDocument/2006/relationships/hyperlink" Target="http://www.zipcodestogo.com/Patchogue/NY/11772/" TargetMode="External"/><Relationship Id="rId4762" Type="http://schemas.openxmlformats.org/officeDocument/2006/relationships/hyperlink" Target="http://www.zipcodestogo.com/Onondaga/NY/" TargetMode="External"/><Relationship Id="rId2102" Type="http://schemas.openxmlformats.org/officeDocument/2006/relationships/hyperlink" Target="http://www.zipcodestogo.com/Franklin/ME/" TargetMode="External"/><Relationship Id="rId3434" Type="http://schemas.openxmlformats.org/officeDocument/2006/relationships/hyperlink" Target="http://www.zipcodestogo.com/Nassau/NY/" TargetMode="External"/><Relationship Id="rId4765" Type="http://schemas.openxmlformats.org/officeDocument/2006/relationships/hyperlink" Target="http://www.zipcodestogo.com/Clockville/NY/13043/" TargetMode="External"/><Relationship Id="rId2103" Type="http://schemas.openxmlformats.org/officeDocument/2006/relationships/hyperlink" Target="http://www.zipcodestogo.com/New%20Vineyard/ME/04956/" TargetMode="External"/><Relationship Id="rId3433" Type="http://schemas.openxmlformats.org/officeDocument/2006/relationships/hyperlink" Target="http://www.zipcodestogo.com/Syosset/NY/11773/" TargetMode="External"/><Relationship Id="rId4764" Type="http://schemas.openxmlformats.org/officeDocument/2006/relationships/hyperlink" Target="http://www.zipcodestogo.com/Oswego/NY/" TargetMode="External"/><Relationship Id="rId3425" Type="http://schemas.openxmlformats.org/officeDocument/2006/relationships/hyperlink" Target="http://www.zipcodestogo.com/Oakdale/NY/11769/" TargetMode="External"/><Relationship Id="rId4756" Type="http://schemas.openxmlformats.org/officeDocument/2006/relationships/hyperlink" Target="http://www.zipcodestogo.com/Madison/NY/" TargetMode="External"/><Relationship Id="rId3424" Type="http://schemas.openxmlformats.org/officeDocument/2006/relationships/hyperlink" Target="http://www.zipcodestogo.com/Suffolk/NY/" TargetMode="External"/><Relationship Id="rId4755" Type="http://schemas.openxmlformats.org/officeDocument/2006/relationships/hyperlink" Target="http://www.zipcodestogo.com/Chittenango/NY/13037/" TargetMode="External"/><Relationship Id="rId3427" Type="http://schemas.openxmlformats.org/officeDocument/2006/relationships/hyperlink" Target="http://www.zipcodestogo.com/Ocean%20Beach/NY/11770/" TargetMode="External"/><Relationship Id="rId4758" Type="http://schemas.openxmlformats.org/officeDocument/2006/relationships/hyperlink" Target="http://www.zipcodestogo.com/Onondaga/NY/" TargetMode="External"/><Relationship Id="rId3426" Type="http://schemas.openxmlformats.org/officeDocument/2006/relationships/hyperlink" Target="http://www.zipcodestogo.com/Suffolk/NY/" TargetMode="External"/><Relationship Id="rId4757" Type="http://schemas.openxmlformats.org/officeDocument/2006/relationships/hyperlink" Target="http://www.zipcodestogo.com/Cicero/NY/13039/" TargetMode="External"/><Relationship Id="rId3429" Type="http://schemas.openxmlformats.org/officeDocument/2006/relationships/hyperlink" Target="http://www.zipcodestogo.com/Oyster%20Bay/NY/11771/" TargetMode="External"/><Relationship Id="rId3428" Type="http://schemas.openxmlformats.org/officeDocument/2006/relationships/hyperlink" Target="http://www.zipcodestogo.com/Suffolk/NY/" TargetMode="External"/><Relationship Id="rId4759" Type="http://schemas.openxmlformats.org/officeDocument/2006/relationships/hyperlink" Target="http://www.zipcodestogo.com/Cincinnatus/NY/13040/" TargetMode="External"/><Relationship Id="rId4750" Type="http://schemas.openxmlformats.org/officeDocument/2006/relationships/hyperlink" Target="http://www.zipcodestogo.com/Cayuga/NY/" TargetMode="External"/><Relationship Id="rId3421" Type="http://schemas.openxmlformats.org/officeDocument/2006/relationships/hyperlink" Target="http://www.zipcodestogo.com/Nesconset/NY/11767/" TargetMode="External"/><Relationship Id="rId4752" Type="http://schemas.openxmlformats.org/officeDocument/2006/relationships/hyperlink" Target="http://www.zipcodestogo.com/Madison/NY/" TargetMode="External"/><Relationship Id="rId3420" Type="http://schemas.openxmlformats.org/officeDocument/2006/relationships/hyperlink" Target="http://www.zipcodestogo.com/Suffolk/NY/" TargetMode="External"/><Relationship Id="rId4751" Type="http://schemas.openxmlformats.org/officeDocument/2006/relationships/hyperlink" Target="http://www.zipcodestogo.com/Cazenovia/NY/13035/" TargetMode="External"/><Relationship Id="rId3423" Type="http://schemas.openxmlformats.org/officeDocument/2006/relationships/hyperlink" Target="http://www.zipcodestogo.com/Northport/NY/11768/" TargetMode="External"/><Relationship Id="rId4754" Type="http://schemas.openxmlformats.org/officeDocument/2006/relationships/hyperlink" Target="http://www.zipcodestogo.com/Oswego/NY/" TargetMode="External"/><Relationship Id="rId3422" Type="http://schemas.openxmlformats.org/officeDocument/2006/relationships/hyperlink" Target="http://www.zipcodestogo.com/Suffolk/NY/" TargetMode="External"/><Relationship Id="rId4753" Type="http://schemas.openxmlformats.org/officeDocument/2006/relationships/hyperlink" Target="http://www.zipcodestogo.com/Central%20Square/NY/13036/" TargetMode="External"/><Relationship Id="rId2126" Type="http://schemas.openxmlformats.org/officeDocument/2006/relationships/hyperlink" Target="http://www.zipcodestogo.com/Franklin/ME/" TargetMode="External"/><Relationship Id="rId3458" Type="http://schemas.openxmlformats.org/officeDocument/2006/relationships/hyperlink" Target="http://www.zipcodestogo.com/Suffolk/NY/" TargetMode="External"/><Relationship Id="rId4789" Type="http://schemas.openxmlformats.org/officeDocument/2006/relationships/hyperlink" Target="http://www.zipcodestogo.com/Fabius/NY/13063/" TargetMode="External"/><Relationship Id="rId2127" Type="http://schemas.openxmlformats.org/officeDocument/2006/relationships/hyperlink" Target="http://www.zipcodestogo.com/Saint%20Albans/ME/04971/" TargetMode="External"/><Relationship Id="rId3457" Type="http://schemas.openxmlformats.org/officeDocument/2006/relationships/hyperlink" Target="http://www.zipcodestogo.com/Smithtown/NY/11787/" TargetMode="External"/><Relationship Id="rId4788" Type="http://schemas.openxmlformats.org/officeDocument/2006/relationships/hyperlink" Target="http://www.zipcodestogo.com/Tompkins/NY/" TargetMode="External"/><Relationship Id="rId2128" Type="http://schemas.openxmlformats.org/officeDocument/2006/relationships/hyperlink" Target="http://www.zipcodestogo.com/Somerset/ME/" TargetMode="External"/><Relationship Id="rId2129" Type="http://schemas.openxmlformats.org/officeDocument/2006/relationships/hyperlink" Target="http://www.zipcodestogo.com/Sandy%20Point/ME/04972/" TargetMode="External"/><Relationship Id="rId3459" Type="http://schemas.openxmlformats.org/officeDocument/2006/relationships/hyperlink" Target="http://www.zipcodestogo.com/Hauppauge/NY/11788/" TargetMode="External"/><Relationship Id="rId3450" Type="http://schemas.openxmlformats.org/officeDocument/2006/relationships/hyperlink" Target="http://www.zipcodestogo.com/Suffolk/NY/" TargetMode="External"/><Relationship Id="rId4781" Type="http://schemas.openxmlformats.org/officeDocument/2006/relationships/hyperlink" Target="http://www.zipcodestogo.com/East%20Syracuse/NY/13057/" TargetMode="External"/><Relationship Id="rId4780" Type="http://schemas.openxmlformats.org/officeDocument/2006/relationships/hyperlink" Target="http://www.zipcodestogo.com/Cortland/NY/" TargetMode="External"/><Relationship Id="rId2120" Type="http://schemas.openxmlformats.org/officeDocument/2006/relationships/hyperlink" Target="http://www.zipcodestogo.com/Franklin/ME/" TargetMode="External"/><Relationship Id="rId3452" Type="http://schemas.openxmlformats.org/officeDocument/2006/relationships/hyperlink" Target="http://www.zipcodestogo.com/Nassau/NY/" TargetMode="External"/><Relationship Id="rId4783" Type="http://schemas.openxmlformats.org/officeDocument/2006/relationships/hyperlink" Target="http://www.zipcodestogo.com/Elbridge/NY/13060/" TargetMode="External"/><Relationship Id="rId2121" Type="http://schemas.openxmlformats.org/officeDocument/2006/relationships/hyperlink" Target="http://www.zipcodestogo.com/Pittsfield/ME/04967/" TargetMode="External"/><Relationship Id="rId3451" Type="http://schemas.openxmlformats.org/officeDocument/2006/relationships/hyperlink" Target="http://www.zipcodestogo.com/Seaford/NY/11783/" TargetMode="External"/><Relationship Id="rId4782" Type="http://schemas.openxmlformats.org/officeDocument/2006/relationships/hyperlink" Target="http://www.zipcodestogo.com/Onondaga/NY/" TargetMode="External"/><Relationship Id="rId2122" Type="http://schemas.openxmlformats.org/officeDocument/2006/relationships/hyperlink" Target="http://www.zipcodestogo.com/Somerset/ME/" TargetMode="External"/><Relationship Id="rId3454" Type="http://schemas.openxmlformats.org/officeDocument/2006/relationships/hyperlink" Target="http://www.zipcodestogo.com/Suffolk/NY/" TargetMode="External"/><Relationship Id="rId4785" Type="http://schemas.openxmlformats.org/officeDocument/2006/relationships/hyperlink" Target="http://www.zipcodestogo.com/Erieville/NY/13061/" TargetMode="External"/><Relationship Id="rId2123" Type="http://schemas.openxmlformats.org/officeDocument/2006/relationships/hyperlink" Target="http://www.zipcodestogo.com/Plymouth/ME/04969/" TargetMode="External"/><Relationship Id="rId3453" Type="http://schemas.openxmlformats.org/officeDocument/2006/relationships/hyperlink" Target="http://www.zipcodestogo.com/Selden/NY/11784/" TargetMode="External"/><Relationship Id="rId4784" Type="http://schemas.openxmlformats.org/officeDocument/2006/relationships/hyperlink" Target="http://www.zipcodestogo.com/Onondaga/NY/" TargetMode="External"/><Relationship Id="rId2124" Type="http://schemas.openxmlformats.org/officeDocument/2006/relationships/hyperlink" Target="http://www.zipcodestogo.com/Penobscot/ME/" TargetMode="External"/><Relationship Id="rId3456" Type="http://schemas.openxmlformats.org/officeDocument/2006/relationships/hyperlink" Target="http://www.zipcodestogo.com/Suffolk/NY/" TargetMode="External"/><Relationship Id="rId4787" Type="http://schemas.openxmlformats.org/officeDocument/2006/relationships/hyperlink" Target="http://www.zipcodestogo.com/Etna/NY/13062/" TargetMode="External"/><Relationship Id="rId2125" Type="http://schemas.openxmlformats.org/officeDocument/2006/relationships/hyperlink" Target="http://www.zipcodestogo.com/Rangeley/ME/04970/" TargetMode="External"/><Relationship Id="rId3455" Type="http://schemas.openxmlformats.org/officeDocument/2006/relationships/hyperlink" Target="http://www.zipcodestogo.com/Shoreham/NY/11786/" TargetMode="External"/><Relationship Id="rId4786" Type="http://schemas.openxmlformats.org/officeDocument/2006/relationships/hyperlink" Target="http://www.zipcodestogo.com/Madison/NY/" TargetMode="External"/><Relationship Id="rId2115" Type="http://schemas.openxmlformats.org/officeDocument/2006/relationships/hyperlink" Target="http://www.zipcodestogo.com/Oquossoc/ME/04964/" TargetMode="External"/><Relationship Id="rId3447" Type="http://schemas.openxmlformats.org/officeDocument/2006/relationships/hyperlink" Target="http://www.zipcodestogo.com/Saint%20James/NY/11780/" TargetMode="External"/><Relationship Id="rId4778" Type="http://schemas.openxmlformats.org/officeDocument/2006/relationships/hyperlink" Target="http://www.zipcodestogo.com/Oneida/NY/" TargetMode="External"/><Relationship Id="rId2116" Type="http://schemas.openxmlformats.org/officeDocument/2006/relationships/hyperlink" Target="http://www.zipcodestogo.com/Franklin/ME/" TargetMode="External"/><Relationship Id="rId3446" Type="http://schemas.openxmlformats.org/officeDocument/2006/relationships/hyperlink" Target="http://www.zipcodestogo.com/Suffolk/NY/" TargetMode="External"/><Relationship Id="rId4777" Type="http://schemas.openxmlformats.org/officeDocument/2006/relationships/hyperlink" Target="http://www.zipcodestogo.com/Durhamville/NY/13054/" TargetMode="External"/><Relationship Id="rId2117" Type="http://schemas.openxmlformats.org/officeDocument/2006/relationships/hyperlink" Target="http://www.zipcodestogo.com/Palmyra/ME/04965/" TargetMode="External"/><Relationship Id="rId3449" Type="http://schemas.openxmlformats.org/officeDocument/2006/relationships/hyperlink" Target="http://www.zipcodestogo.com/Sayville/NY/11782/" TargetMode="External"/><Relationship Id="rId2118" Type="http://schemas.openxmlformats.org/officeDocument/2006/relationships/hyperlink" Target="http://www.zipcodestogo.com/Somerset/ME/" TargetMode="External"/><Relationship Id="rId3448" Type="http://schemas.openxmlformats.org/officeDocument/2006/relationships/hyperlink" Target="http://www.zipcodestogo.com/Suffolk/NY/" TargetMode="External"/><Relationship Id="rId4779" Type="http://schemas.openxmlformats.org/officeDocument/2006/relationships/hyperlink" Target="http://www.zipcodestogo.com/East%20Homer/NY/13056/" TargetMode="External"/><Relationship Id="rId2119" Type="http://schemas.openxmlformats.org/officeDocument/2006/relationships/hyperlink" Target="http://www.zipcodestogo.com/Phillips/ME/04966/" TargetMode="External"/><Relationship Id="rId4770" Type="http://schemas.openxmlformats.org/officeDocument/2006/relationships/hyperlink" Target="http://www.zipcodestogo.com/Cortland/NY/" TargetMode="External"/><Relationship Id="rId3441" Type="http://schemas.openxmlformats.org/officeDocument/2006/relationships/hyperlink" Target="http://www.zipcodestogo.com/Port%20Jefferson/NY/11777/" TargetMode="External"/><Relationship Id="rId4772" Type="http://schemas.openxmlformats.org/officeDocument/2006/relationships/hyperlink" Target="http://www.zipcodestogo.com/Onondaga/NY/" TargetMode="External"/><Relationship Id="rId2110" Type="http://schemas.openxmlformats.org/officeDocument/2006/relationships/hyperlink" Target="http://www.zipcodestogo.com/Somerset/ME/" TargetMode="External"/><Relationship Id="rId3440" Type="http://schemas.openxmlformats.org/officeDocument/2006/relationships/hyperlink" Target="http://www.zipcodestogo.com/Suffolk/NY/" TargetMode="External"/><Relationship Id="rId4771" Type="http://schemas.openxmlformats.org/officeDocument/2006/relationships/hyperlink" Target="http://www.zipcodestogo.com/Delphi%20Falls/NY/13051/" TargetMode="External"/><Relationship Id="rId2111" Type="http://schemas.openxmlformats.org/officeDocument/2006/relationships/hyperlink" Target="http://www.zipcodestogo.com/North%20Vassalboro/ME/04962/" TargetMode="External"/><Relationship Id="rId3443" Type="http://schemas.openxmlformats.org/officeDocument/2006/relationships/hyperlink" Target="http://www.zipcodestogo.com/Rocky%20Point/NY/11778/" TargetMode="External"/><Relationship Id="rId4774" Type="http://schemas.openxmlformats.org/officeDocument/2006/relationships/hyperlink" Target="http://www.zipcodestogo.com/Madison/NY/" TargetMode="External"/><Relationship Id="rId2112" Type="http://schemas.openxmlformats.org/officeDocument/2006/relationships/hyperlink" Target="http://www.zipcodestogo.com/Kennebec/ME/" TargetMode="External"/><Relationship Id="rId3442" Type="http://schemas.openxmlformats.org/officeDocument/2006/relationships/hyperlink" Target="http://www.zipcodestogo.com/Suffolk/NY/" TargetMode="External"/><Relationship Id="rId4773" Type="http://schemas.openxmlformats.org/officeDocument/2006/relationships/hyperlink" Target="http://www.zipcodestogo.com/De%20Ruyter/NY/13052/" TargetMode="External"/><Relationship Id="rId2113" Type="http://schemas.openxmlformats.org/officeDocument/2006/relationships/hyperlink" Target="http://www.zipcodestogo.com/Oakland/ME/04963/" TargetMode="External"/><Relationship Id="rId3445" Type="http://schemas.openxmlformats.org/officeDocument/2006/relationships/hyperlink" Target="http://www.zipcodestogo.com/Ronkonkoma/NY/11779/" TargetMode="External"/><Relationship Id="rId4776" Type="http://schemas.openxmlformats.org/officeDocument/2006/relationships/hyperlink" Target="http://www.zipcodestogo.com/Tompkins/NY/" TargetMode="External"/><Relationship Id="rId2114" Type="http://schemas.openxmlformats.org/officeDocument/2006/relationships/hyperlink" Target="http://www.zipcodestogo.com/Kennebec/ME/" TargetMode="External"/><Relationship Id="rId3444" Type="http://schemas.openxmlformats.org/officeDocument/2006/relationships/hyperlink" Target="http://www.zipcodestogo.com/Suffolk/NY/" TargetMode="External"/><Relationship Id="rId4775" Type="http://schemas.openxmlformats.org/officeDocument/2006/relationships/hyperlink" Target="http://www.zipcodestogo.com/Dryden/NY/13053/" TargetMode="External"/><Relationship Id="rId5251" Type="http://schemas.openxmlformats.org/officeDocument/2006/relationships/hyperlink" Target="http://www.zipcodestogo.com/Utica/NY/13503/" TargetMode="External"/><Relationship Id="rId6582" Type="http://schemas.openxmlformats.org/officeDocument/2006/relationships/hyperlink" Target="http://www.zipcodestogo.com/Suwannee/FL/" TargetMode="External"/><Relationship Id="rId5252" Type="http://schemas.openxmlformats.org/officeDocument/2006/relationships/hyperlink" Target="http://www.zipcodestogo.com/Oneida/NY/" TargetMode="External"/><Relationship Id="rId6583" Type="http://schemas.openxmlformats.org/officeDocument/2006/relationships/hyperlink" Target="http://www.zipcodestogo.com/Bryceville/FL/32009/" TargetMode="External"/><Relationship Id="rId6580" Type="http://schemas.openxmlformats.org/officeDocument/2006/relationships/hyperlink" Target="http://www.zipcodestogo.com/Putnam/FL/" TargetMode="External"/><Relationship Id="rId5250" Type="http://schemas.openxmlformats.org/officeDocument/2006/relationships/hyperlink" Target="http://www.zipcodestogo.com/Oneida/NY/" TargetMode="External"/><Relationship Id="rId6581" Type="http://schemas.openxmlformats.org/officeDocument/2006/relationships/hyperlink" Target="http://www.zipcodestogo.com/Branford/FL/32008/" TargetMode="External"/><Relationship Id="rId5255" Type="http://schemas.openxmlformats.org/officeDocument/2006/relationships/hyperlink" Target="http://www.zipcodestogo.com/Utica/NY/13505/" TargetMode="External"/><Relationship Id="rId6586" Type="http://schemas.openxmlformats.org/officeDocument/2006/relationships/hyperlink" Target="http://www.zipcodestogo.com/Nassau/FL/" TargetMode="External"/><Relationship Id="rId5256" Type="http://schemas.openxmlformats.org/officeDocument/2006/relationships/hyperlink" Target="http://www.zipcodestogo.com/Oneida/NY/" TargetMode="External"/><Relationship Id="rId6587" Type="http://schemas.openxmlformats.org/officeDocument/2006/relationships/hyperlink" Target="http://www.zipcodestogo.com/Day/FL/32013/" TargetMode="External"/><Relationship Id="rId5253" Type="http://schemas.openxmlformats.org/officeDocument/2006/relationships/hyperlink" Target="http://www.zipcodestogo.com/Utica/NY/13504/" TargetMode="External"/><Relationship Id="rId6584" Type="http://schemas.openxmlformats.org/officeDocument/2006/relationships/hyperlink" Target="http://www.zipcodestogo.com/Nassau/FL/" TargetMode="External"/><Relationship Id="rId5254" Type="http://schemas.openxmlformats.org/officeDocument/2006/relationships/hyperlink" Target="http://www.zipcodestogo.com/Oneida/NY/" TargetMode="External"/><Relationship Id="rId6585" Type="http://schemas.openxmlformats.org/officeDocument/2006/relationships/hyperlink" Target="http://www.zipcodestogo.com/Callahan/FL/32011/" TargetMode="External"/><Relationship Id="rId5259" Type="http://schemas.openxmlformats.org/officeDocument/2006/relationships/hyperlink" Target="http://www.zipcodestogo.com/Watertown/NY/13601/" TargetMode="External"/><Relationship Id="rId5257" Type="http://schemas.openxmlformats.org/officeDocument/2006/relationships/hyperlink" Target="http://www.zipcodestogo.com/Utica/NY/13599/" TargetMode="External"/><Relationship Id="rId6588" Type="http://schemas.openxmlformats.org/officeDocument/2006/relationships/hyperlink" Target="http://www.zipcodestogo.com/Lafayette/FL/" TargetMode="External"/><Relationship Id="rId5258" Type="http://schemas.openxmlformats.org/officeDocument/2006/relationships/hyperlink" Target="http://www.zipcodestogo.com/Oneida/NY/" TargetMode="External"/><Relationship Id="rId6589" Type="http://schemas.openxmlformats.org/officeDocument/2006/relationships/hyperlink" Target="http://www.zipcodestogo.com/Lake%20City/FL/32024/" TargetMode="External"/><Relationship Id="rId5240" Type="http://schemas.openxmlformats.org/officeDocument/2006/relationships/hyperlink" Target="http://www.zipcodestogo.com/Oneida/NY/" TargetMode="External"/><Relationship Id="rId6571" Type="http://schemas.openxmlformats.org/officeDocument/2006/relationships/hyperlink" Target="http://www.zipcodestogo.com/Elmira/NY/14925/" TargetMode="External"/><Relationship Id="rId5241" Type="http://schemas.openxmlformats.org/officeDocument/2006/relationships/hyperlink" Target="http://www.zipcodestogo.com/Williamstown/NY/13493/" TargetMode="External"/><Relationship Id="rId6572" Type="http://schemas.openxmlformats.org/officeDocument/2006/relationships/hyperlink" Target="http://www.zipcodestogo.com/Chemung/NY/" TargetMode="External"/><Relationship Id="rId6570" Type="http://schemas.openxmlformats.org/officeDocument/2006/relationships/hyperlink" Target="http://www.zipcodestogo.com/Chemung/NY/" TargetMode="External"/><Relationship Id="rId5244" Type="http://schemas.openxmlformats.org/officeDocument/2006/relationships/hyperlink" Target="http://www.zipcodestogo.com/Oneida/NY/" TargetMode="External"/><Relationship Id="rId6575" Type="http://schemas.openxmlformats.org/officeDocument/2006/relationships/hyperlink" Target="http://www.zipcodestogo.com/Ponte%20Vedra%20Beach/FL/32004/" TargetMode="External"/><Relationship Id="rId5245" Type="http://schemas.openxmlformats.org/officeDocument/2006/relationships/hyperlink" Target="http://www.zipcodestogo.com/Yorkville/NY/13495/" TargetMode="External"/><Relationship Id="rId6576" Type="http://schemas.openxmlformats.org/officeDocument/2006/relationships/hyperlink" Target="http://www.zipcodestogo.com/Saint%20johns/FL/" TargetMode="External"/><Relationship Id="rId5242" Type="http://schemas.openxmlformats.org/officeDocument/2006/relationships/hyperlink" Target="http://www.zipcodestogo.com/Oswego/NY/" TargetMode="External"/><Relationship Id="rId6573" Type="http://schemas.openxmlformats.org/officeDocument/2006/relationships/hyperlink" Target="http://www.zipcodestogo.com/Orange%20Park/FL/32003/" TargetMode="External"/><Relationship Id="rId5243" Type="http://schemas.openxmlformats.org/officeDocument/2006/relationships/hyperlink" Target="http://www.zipcodestogo.com/Woodgate/NY/13494/" TargetMode="External"/><Relationship Id="rId6574" Type="http://schemas.openxmlformats.org/officeDocument/2006/relationships/hyperlink" Target="http://www.zipcodestogo.com/Clay/FL/" TargetMode="External"/><Relationship Id="rId5248" Type="http://schemas.openxmlformats.org/officeDocument/2006/relationships/hyperlink" Target="http://www.zipcodestogo.com/Oneida/NY/" TargetMode="External"/><Relationship Id="rId6579" Type="http://schemas.openxmlformats.org/officeDocument/2006/relationships/hyperlink" Target="http://www.zipcodestogo.com/Bostwick/FL/32007/" TargetMode="External"/><Relationship Id="rId5249" Type="http://schemas.openxmlformats.org/officeDocument/2006/relationships/hyperlink" Target="http://www.zipcodestogo.com/Utica/NY/13502/" TargetMode="External"/><Relationship Id="rId5246" Type="http://schemas.openxmlformats.org/officeDocument/2006/relationships/hyperlink" Target="http://www.zipcodestogo.com/Oneida/NY/" TargetMode="External"/><Relationship Id="rId6577" Type="http://schemas.openxmlformats.org/officeDocument/2006/relationships/hyperlink" Target="http://www.zipcodestogo.com/Fleming%20Island/FL/32006/" TargetMode="External"/><Relationship Id="rId5247" Type="http://schemas.openxmlformats.org/officeDocument/2006/relationships/hyperlink" Target="http://www.zipcodestogo.com/Utica/NY/13501/" TargetMode="External"/><Relationship Id="rId6578" Type="http://schemas.openxmlformats.org/officeDocument/2006/relationships/hyperlink" Target="http://www.zipcodestogo.com/Clay/FL/" TargetMode="External"/><Relationship Id="rId5270" Type="http://schemas.openxmlformats.org/officeDocument/2006/relationships/hyperlink" Target="http://www.zipcodestogo.com/Jefferson/NY/" TargetMode="External"/><Relationship Id="rId5273" Type="http://schemas.openxmlformats.org/officeDocument/2006/relationships/hyperlink" Target="http://www.zipcodestogo.com/Belleville/NY/13611/" TargetMode="External"/><Relationship Id="rId5274" Type="http://schemas.openxmlformats.org/officeDocument/2006/relationships/hyperlink" Target="http://www.zipcodestogo.com/Jefferson/NY/" TargetMode="External"/><Relationship Id="rId5271" Type="http://schemas.openxmlformats.org/officeDocument/2006/relationships/hyperlink" Target="http://www.zipcodestogo.com/Antwerp/NY/13608/" TargetMode="External"/><Relationship Id="rId5272" Type="http://schemas.openxmlformats.org/officeDocument/2006/relationships/hyperlink" Target="http://www.zipcodestogo.com/Jefferson/NY/" TargetMode="External"/><Relationship Id="rId5277" Type="http://schemas.openxmlformats.org/officeDocument/2006/relationships/hyperlink" Target="http://www.zipcodestogo.com/Brasher%20Falls/NY/13613/" TargetMode="External"/><Relationship Id="rId5278" Type="http://schemas.openxmlformats.org/officeDocument/2006/relationships/hyperlink" Target="http://www.zipcodestogo.com/Saint%20lawrence/NY/" TargetMode="External"/><Relationship Id="rId5275" Type="http://schemas.openxmlformats.org/officeDocument/2006/relationships/hyperlink" Target="http://www.zipcodestogo.com/Black%20River/NY/13612/" TargetMode="External"/><Relationship Id="rId5276" Type="http://schemas.openxmlformats.org/officeDocument/2006/relationships/hyperlink" Target="http://www.zipcodestogo.com/Jefferson/NY/" TargetMode="External"/><Relationship Id="rId5279" Type="http://schemas.openxmlformats.org/officeDocument/2006/relationships/hyperlink" Target="http://www.zipcodestogo.com/Brier%20Hill/NY/13614/" TargetMode="External"/><Relationship Id="rId6590" Type="http://schemas.openxmlformats.org/officeDocument/2006/relationships/hyperlink" Target="http://www.zipcodestogo.com/Columbia/FL/" TargetMode="External"/><Relationship Id="rId5262" Type="http://schemas.openxmlformats.org/officeDocument/2006/relationships/hyperlink" Target="http://www.zipcodestogo.com/Jefferson/NY/" TargetMode="External"/><Relationship Id="rId6593" Type="http://schemas.openxmlformats.org/officeDocument/2006/relationships/hyperlink" Target="http://www.zipcodestogo.com/Raiford/FL/32026/" TargetMode="External"/><Relationship Id="rId5263" Type="http://schemas.openxmlformats.org/officeDocument/2006/relationships/hyperlink" Target="http://www.zipcodestogo.com/Watertown/NY/13603/" TargetMode="External"/><Relationship Id="rId6594" Type="http://schemas.openxmlformats.org/officeDocument/2006/relationships/hyperlink" Target="http://www.zipcodestogo.com/Union/FL/" TargetMode="External"/><Relationship Id="rId5260" Type="http://schemas.openxmlformats.org/officeDocument/2006/relationships/hyperlink" Target="http://www.zipcodestogo.com/Jefferson/NY/" TargetMode="External"/><Relationship Id="rId6591" Type="http://schemas.openxmlformats.org/officeDocument/2006/relationships/hyperlink" Target="http://www.zipcodestogo.com/Lake%20City/FL/32025/" TargetMode="External"/><Relationship Id="rId5261" Type="http://schemas.openxmlformats.org/officeDocument/2006/relationships/hyperlink" Target="http://www.zipcodestogo.com/Fort%20Drum/NY/13602/" TargetMode="External"/><Relationship Id="rId6592" Type="http://schemas.openxmlformats.org/officeDocument/2006/relationships/hyperlink" Target="http://www.zipcodestogo.com/Columbia/FL/" TargetMode="External"/><Relationship Id="rId5266" Type="http://schemas.openxmlformats.org/officeDocument/2006/relationships/hyperlink" Target="http://www.zipcodestogo.com/Jefferson/NY/" TargetMode="External"/><Relationship Id="rId6597" Type="http://schemas.openxmlformats.org/officeDocument/2006/relationships/hyperlink" Target="http://www.zipcodestogo.com/Elkton/FL/32033/" TargetMode="External"/><Relationship Id="rId5267" Type="http://schemas.openxmlformats.org/officeDocument/2006/relationships/hyperlink" Target="http://www.zipcodestogo.com/Adams%20Center/NY/13606/" TargetMode="External"/><Relationship Id="rId6598" Type="http://schemas.openxmlformats.org/officeDocument/2006/relationships/hyperlink" Target="http://www.zipcodestogo.com/Saint%20johns/FL/" TargetMode="External"/><Relationship Id="rId5264" Type="http://schemas.openxmlformats.org/officeDocument/2006/relationships/hyperlink" Target="http://www.zipcodestogo.com/Jefferson/NY/" TargetMode="External"/><Relationship Id="rId6595" Type="http://schemas.openxmlformats.org/officeDocument/2006/relationships/hyperlink" Target="http://www.zipcodestogo.com/Doctors%20Inlet/FL/32030/" TargetMode="External"/><Relationship Id="rId5265" Type="http://schemas.openxmlformats.org/officeDocument/2006/relationships/hyperlink" Target="http://www.zipcodestogo.com/Adams/NY/13605/" TargetMode="External"/><Relationship Id="rId6596" Type="http://schemas.openxmlformats.org/officeDocument/2006/relationships/hyperlink" Target="http://www.zipcodestogo.com/Clay/FL/" TargetMode="External"/><Relationship Id="rId5268" Type="http://schemas.openxmlformats.org/officeDocument/2006/relationships/hyperlink" Target="http://www.zipcodestogo.com/Jefferson/NY/" TargetMode="External"/><Relationship Id="rId6599" Type="http://schemas.openxmlformats.org/officeDocument/2006/relationships/hyperlink" Target="http://www.zipcodestogo.com/Fernandina%20Beach/FL/32034/" TargetMode="External"/><Relationship Id="rId5269" Type="http://schemas.openxmlformats.org/officeDocument/2006/relationships/hyperlink" Target="http://www.zipcodestogo.com/Alexandria%20Bay/NY/13607/" TargetMode="External"/><Relationship Id="rId5219" Type="http://schemas.openxmlformats.org/officeDocument/2006/relationships/hyperlink" Target="http://www.zipcodestogo.com/Waterville/NY/13480/" TargetMode="External"/><Relationship Id="rId5217" Type="http://schemas.openxmlformats.org/officeDocument/2006/relationships/hyperlink" Target="http://www.zipcodestogo.com/Washington%20Mills/NY/13479/" TargetMode="External"/><Relationship Id="rId6548" Type="http://schemas.openxmlformats.org/officeDocument/2006/relationships/hyperlink" Target="http://www.zipcodestogo.com/Schuyler/NY/" TargetMode="External"/><Relationship Id="rId5218" Type="http://schemas.openxmlformats.org/officeDocument/2006/relationships/hyperlink" Target="http://www.zipcodestogo.com/Oneida/NY/" TargetMode="External"/><Relationship Id="rId6549" Type="http://schemas.openxmlformats.org/officeDocument/2006/relationships/hyperlink" Target="http://www.zipcodestogo.com/Waverly/NY/14892/" TargetMode="External"/><Relationship Id="rId7879" Type="http://schemas.openxmlformats.org/officeDocument/2006/relationships/hyperlink" Target="http://www.zipcodestogo.com/Pompano%20Beach/FL/33069/" TargetMode="External"/><Relationship Id="rId392" Type="http://schemas.openxmlformats.org/officeDocument/2006/relationships/hyperlink" Target="http://www.zipcodestogo.com/Sullivan/NH/" TargetMode="External"/><Relationship Id="rId391" Type="http://schemas.openxmlformats.org/officeDocument/2006/relationships/hyperlink" Target="http://www.zipcodestogo.com/Meriden/NH/03770/" TargetMode="External"/><Relationship Id="rId390" Type="http://schemas.openxmlformats.org/officeDocument/2006/relationships/hyperlink" Target="http://www.zipcodestogo.com/Grafton/NH/" TargetMode="External"/><Relationship Id="rId7870" Type="http://schemas.openxmlformats.org/officeDocument/2006/relationships/hyperlink" Target="http://www.zipcodestogo.com/Broward/FL/" TargetMode="External"/><Relationship Id="rId385" Type="http://schemas.openxmlformats.org/officeDocument/2006/relationships/hyperlink" Target="http://www.zipcodestogo.com/Lebanon/NH/03766/" TargetMode="External"/><Relationship Id="rId5211" Type="http://schemas.openxmlformats.org/officeDocument/2006/relationships/hyperlink" Target="http://www.zipcodestogo.com/Vernon/NY/13476/" TargetMode="External"/><Relationship Id="rId6542" Type="http://schemas.openxmlformats.org/officeDocument/2006/relationships/hyperlink" Target="http://www.zipcodestogo.com/Tompkins/NY/" TargetMode="External"/><Relationship Id="rId7874" Type="http://schemas.openxmlformats.org/officeDocument/2006/relationships/hyperlink" Target="http://www.zipcodestogo.com/Broward/FL/" TargetMode="External"/><Relationship Id="rId384" Type="http://schemas.openxmlformats.org/officeDocument/2006/relationships/hyperlink" Target="http://www.zipcodestogo.com/Grafton/NH/" TargetMode="External"/><Relationship Id="rId5212" Type="http://schemas.openxmlformats.org/officeDocument/2006/relationships/hyperlink" Target="http://www.zipcodestogo.com/Oneida/NY/" TargetMode="External"/><Relationship Id="rId6543" Type="http://schemas.openxmlformats.org/officeDocument/2006/relationships/hyperlink" Target="http://www.zipcodestogo.com/Tyrone/NY/14887/" TargetMode="External"/><Relationship Id="rId7873" Type="http://schemas.openxmlformats.org/officeDocument/2006/relationships/hyperlink" Target="http://www.zipcodestogo.com/Pompano%20Beach/FL/33066/" TargetMode="External"/><Relationship Id="rId383" Type="http://schemas.openxmlformats.org/officeDocument/2006/relationships/hyperlink" Target="http://www.zipcodestogo.com/Haverhill/NH/03765/" TargetMode="External"/><Relationship Id="rId6540" Type="http://schemas.openxmlformats.org/officeDocument/2006/relationships/hyperlink" Target="http://www.zipcodestogo.com/Steuben/NY/" TargetMode="External"/><Relationship Id="rId7872" Type="http://schemas.openxmlformats.org/officeDocument/2006/relationships/hyperlink" Target="http://www.zipcodestogo.com/Broward/FL/" TargetMode="External"/><Relationship Id="rId382" Type="http://schemas.openxmlformats.org/officeDocument/2006/relationships/hyperlink" Target="http://www.zipcodestogo.com/Grafton/NH/" TargetMode="External"/><Relationship Id="rId5210" Type="http://schemas.openxmlformats.org/officeDocument/2006/relationships/hyperlink" Target="http://www.zipcodestogo.com/Herkimer/NY/" TargetMode="External"/><Relationship Id="rId6541" Type="http://schemas.openxmlformats.org/officeDocument/2006/relationships/hyperlink" Target="http://www.zipcodestogo.com/Trumansburg/NY/14886/" TargetMode="External"/><Relationship Id="rId7871" Type="http://schemas.openxmlformats.org/officeDocument/2006/relationships/hyperlink" Target="http://www.zipcodestogo.com/Pompano%20Beach/FL/33065/" TargetMode="External"/><Relationship Id="rId389" Type="http://schemas.openxmlformats.org/officeDocument/2006/relationships/hyperlink" Target="http://www.zipcodestogo.com/Lyme%20Center/NH/03769/" TargetMode="External"/><Relationship Id="rId5215" Type="http://schemas.openxmlformats.org/officeDocument/2006/relationships/hyperlink" Target="http://www.zipcodestogo.com/Verona/NY/13478/" TargetMode="External"/><Relationship Id="rId6546" Type="http://schemas.openxmlformats.org/officeDocument/2006/relationships/hyperlink" Target="http://www.zipcodestogo.com/Chemung/NY/" TargetMode="External"/><Relationship Id="rId7878" Type="http://schemas.openxmlformats.org/officeDocument/2006/relationships/hyperlink" Target="http://www.zipcodestogo.com/Broward/FL/" TargetMode="External"/><Relationship Id="rId388" Type="http://schemas.openxmlformats.org/officeDocument/2006/relationships/hyperlink" Target="http://www.zipcodestogo.com/Grafton/NH/" TargetMode="External"/><Relationship Id="rId5216" Type="http://schemas.openxmlformats.org/officeDocument/2006/relationships/hyperlink" Target="http://www.zipcodestogo.com/Oneida/NY/" TargetMode="External"/><Relationship Id="rId6547" Type="http://schemas.openxmlformats.org/officeDocument/2006/relationships/hyperlink" Target="http://www.zipcodestogo.com/Watkins%20Glen/NY/14891/" TargetMode="External"/><Relationship Id="rId7877" Type="http://schemas.openxmlformats.org/officeDocument/2006/relationships/hyperlink" Target="http://www.zipcodestogo.com/Pompano%20Beach/FL/33068/" TargetMode="External"/><Relationship Id="rId387" Type="http://schemas.openxmlformats.org/officeDocument/2006/relationships/hyperlink" Target="http://www.zipcodestogo.com/Lyme/NH/03768/" TargetMode="External"/><Relationship Id="rId5213" Type="http://schemas.openxmlformats.org/officeDocument/2006/relationships/hyperlink" Target="http://www.zipcodestogo.com/Vernon%20Center/NY/13477/" TargetMode="External"/><Relationship Id="rId6544" Type="http://schemas.openxmlformats.org/officeDocument/2006/relationships/hyperlink" Target="http://www.zipcodestogo.com/Schuyler/NY/" TargetMode="External"/><Relationship Id="rId7876" Type="http://schemas.openxmlformats.org/officeDocument/2006/relationships/hyperlink" Target="http://www.zipcodestogo.com/Broward/FL/" TargetMode="External"/><Relationship Id="rId386" Type="http://schemas.openxmlformats.org/officeDocument/2006/relationships/hyperlink" Target="http://www.zipcodestogo.com/Grafton/NH/" TargetMode="External"/><Relationship Id="rId5214" Type="http://schemas.openxmlformats.org/officeDocument/2006/relationships/hyperlink" Target="http://www.zipcodestogo.com/Oneida/NY/" TargetMode="External"/><Relationship Id="rId6545" Type="http://schemas.openxmlformats.org/officeDocument/2006/relationships/hyperlink" Target="http://www.zipcodestogo.com/Van%20Etten/NY/14889/" TargetMode="External"/><Relationship Id="rId7875" Type="http://schemas.openxmlformats.org/officeDocument/2006/relationships/hyperlink" Target="http://www.zipcodestogo.com/Pompano%20Beach/FL/33067/" TargetMode="External"/><Relationship Id="rId5208" Type="http://schemas.openxmlformats.org/officeDocument/2006/relationships/hyperlink" Target="http://www.zipcodestogo.com/Lewis/NY/" TargetMode="External"/><Relationship Id="rId6539" Type="http://schemas.openxmlformats.org/officeDocument/2006/relationships/hyperlink" Target="http://www.zipcodestogo.com/Troupsburg/NY/14885/" TargetMode="External"/><Relationship Id="rId5209" Type="http://schemas.openxmlformats.org/officeDocument/2006/relationships/hyperlink" Target="http://www.zipcodestogo.com/Van%20Hornesville/NY/13475/" TargetMode="External"/><Relationship Id="rId5206" Type="http://schemas.openxmlformats.org/officeDocument/2006/relationships/hyperlink" Target="http://www.zipcodestogo.com/Herkimer/NY/" TargetMode="External"/><Relationship Id="rId6537" Type="http://schemas.openxmlformats.org/officeDocument/2006/relationships/hyperlink" Target="http://www.zipcodestogo.com/Swain/NY/14884/" TargetMode="External"/><Relationship Id="rId7869" Type="http://schemas.openxmlformats.org/officeDocument/2006/relationships/hyperlink" Target="http://www.zipcodestogo.com/Pompano%20Beach/FL/33064/" TargetMode="External"/><Relationship Id="rId5207" Type="http://schemas.openxmlformats.org/officeDocument/2006/relationships/hyperlink" Target="http://www.zipcodestogo.com/Turin/NY/13473/" TargetMode="External"/><Relationship Id="rId6538" Type="http://schemas.openxmlformats.org/officeDocument/2006/relationships/hyperlink" Target="http://www.zipcodestogo.com/Allegany/NY/" TargetMode="External"/><Relationship Id="rId7868" Type="http://schemas.openxmlformats.org/officeDocument/2006/relationships/hyperlink" Target="http://www.zipcodestogo.com/Broward/FL/" TargetMode="External"/><Relationship Id="rId381" Type="http://schemas.openxmlformats.org/officeDocument/2006/relationships/hyperlink" Target="http://www.zipcodestogo.com/Lebanon/NH/03756/" TargetMode="External"/><Relationship Id="rId380" Type="http://schemas.openxmlformats.org/officeDocument/2006/relationships/hyperlink" Target="http://www.zipcodestogo.com/Grafton/NH/" TargetMode="External"/><Relationship Id="rId379" Type="http://schemas.openxmlformats.org/officeDocument/2006/relationships/hyperlink" Target="http://www.zipcodestogo.com/Hanover/NH/03755/" TargetMode="External"/><Relationship Id="rId374" Type="http://schemas.openxmlformats.org/officeDocument/2006/relationships/hyperlink" Target="http://www.zipcodestogo.com/Sullivan/NH/" TargetMode="External"/><Relationship Id="rId5200" Type="http://schemas.openxmlformats.org/officeDocument/2006/relationships/hyperlink" Target="http://www.zipcodestogo.com/Oneida/NY/" TargetMode="External"/><Relationship Id="rId6531" Type="http://schemas.openxmlformats.org/officeDocument/2006/relationships/hyperlink" Target="http://www.zipcodestogo.com/Slaterville%20Springs/NY/14881/" TargetMode="External"/><Relationship Id="rId7863" Type="http://schemas.openxmlformats.org/officeDocument/2006/relationships/hyperlink" Target="http://www.zipcodestogo.com/Pompano%20Beach/FL/33061/" TargetMode="External"/><Relationship Id="rId373" Type="http://schemas.openxmlformats.org/officeDocument/2006/relationships/hyperlink" Target="http://www.zipcodestogo.com/Goshen/NH/03752/" TargetMode="External"/><Relationship Id="rId5201" Type="http://schemas.openxmlformats.org/officeDocument/2006/relationships/hyperlink" Target="http://www.zipcodestogo.com/Stratford/NY/13470/" TargetMode="External"/><Relationship Id="rId6532" Type="http://schemas.openxmlformats.org/officeDocument/2006/relationships/hyperlink" Target="http://www.zipcodestogo.com/Tompkins/NY/" TargetMode="External"/><Relationship Id="rId7862" Type="http://schemas.openxmlformats.org/officeDocument/2006/relationships/hyperlink" Target="http://www.zipcodestogo.com/Broward/FL/" TargetMode="External"/><Relationship Id="rId372" Type="http://schemas.openxmlformats.org/officeDocument/2006/relationships/hyperlink" Target="http://www.zipcodestogo.com/Sullivan/NH/" TargetMode="External"/><Relationship Id="rId7861" Type="http://schemas.openxmlformats.org/officeDocument/2006/relationships/hyperlink" Target="http://www.zipcodestogo.com/Pompano%20Beach/FL/33060/" TargetMode="External"/><Relationship Id="rId371" Type="http://schemas.openxmlformats.org/officeDocument/2006/relationships/hyperlink" Target="http://www.zipcodestogo.com/Georges%20Mills/NH/03751/" TargetMode="External"/><Relationship Id="rId6530" Type="http://schemas.openxmlformats.org/officeDocument/2006/relationships/hyperlink" Target="http://www.zipcodestogo.com/Allegany/NY/" TargetMode="External"/><Relationship Id="rId7860" Type="http://schemas.openxmlformats.org/officeDocument/2006/relationships/hyperlink" Target="http://www.zipcodestogo.com/Miami-dade/FL/" TargetMode="External"/><Relationship Id="rId378" Type="http://schemas.openxmlformats.org/officeDocument/2006/relationships/hyperlink" Target="http://www.zipcodestogo.com/Sullivan/NH/" TargetMode="External"/><Relationship Id="rId5204" Type="http://schemas.openxmlformats.org/officeDocument/2006/relationships/hyperlink" Target="http://www.zipcodestogo.com/Oneida/NY/" TargetMode="External"/><Relationship Id="rId6535" Type="http://schemas.openxmlformats.org/officeDocument/2006/relationships/hyperlink" Target="http://www.zipcodestogo.com/Spencer/NY/14883/" TargetMode="External"/><Relationship Id="rId7867" Type="http://schemas.openxmlformats.org/officeDocument/2006/relationships/hyperlink" Target="http://www.zipcodestogo.com/Pompano%20Beach/FL/33063/" TargetMode="External"/><Relationship Id="rId377" Type="http://schemas.openxmlformats.org/officeDocument/2006/relationships/hyperlink" Target="http://www.zipcodestogo.com/Guild/NH/03754/" TargetMode="External"/><Relationship Id="rId5205" Type="http://schemas.openxmlformats.org/officeDocument/2006/relationships/hyperlink" Target="http://www.zipcodestogo.com/Thendara/NY/13472/" TargetMode="External"/><Relationship Id="rId6536" Type="http://schemas.openxmlformats.org/officeDocument/2006/relationships/hyperlink" Target="http://www.zipcodestogo.com/Tioga/NY/" TargetMode="External"/><Relationship Id="rId7866" Type="http://schemas.openxmlformats.org/officeDocument/2006/relationships/hyperlink" Target="http://www.zipcodestogo.com/Broward/FL/" TargetMode="External"/><Relationship Id="rId376" Type="http://schemas.openxmlformats.org/officeDocument/2006/relationships/hyperlink" Target="http://www.zipcodestogo.com/Sullivan/NH/" TargetMode="External"/><Relationship Id="rId5202" Type="http://schemas.openxmlformats.org/officeDocument/2006/relationships/hyperlink" Target="http://www.zipcodestogo.com/Fulton/NY/" TargetMode="External"/><Relationship Id="rId6533" Type="http://schemas.openxmlformats.org/officeDocument/2006/relationships/hyperlink" Target="http://www.zipcodestogo.com/Lansing/NY/14882/" TargetMode="External"/><Relationship Id="rId7865" Type="http://schemas.openxmlformats.org/officeDocument/2006/relationships/hyperlink" Target="http://www.zipcodestogo.com/Pompano%20Beach/FL/33062/" TargetMode="External"/><Relationship Id="rId375" Type="http://schemas.openxmlformats.org/officeDocument/2006/relationships/hyperlink" Target="http://www.zipcodestogo.com/Grantham/NH/03753/" TargetMode="External"/><Relationship Id="rId5203" Type="http://schemas.openxmlformats.org/officeDocument/2006/relationships/hyperlink" Target="http://www.zipcodestogo.com/Taberg/NY/13471/" TargetMode="External"/><Relationship Id="rId6534" Type="http://schemas.openxmlformats.org/officeDocument/2006/relationships/hyperlink" Target="http://www.zipcodestogo.com/Tompkins/NY/" TargetMode="External"/><Relationship Id="rId7864" Type="http://schemas.openxmlformats.org/officeDocument/2006/relationships/hyperlink" Target="http://www.zipcodestogo.com/Broward/FL/" TargetMode="External"/><Relationship Id="rId5239" Type="http://schemas.openxmlformats.org/officeDocument/2006/relationships/hyperlink" Target="http://www.zipcodestogo.com/Whitesboro/NY/13492/" TargetMode="External"/><Relationship Id="rId6560" Type="http://schemas.openxmlformats.org/officeDocument/2006/relationships/hyperlink" Target="http://www.zipcodestogo.com/Steuben/NY/" TargetMode="External"/><Relationship Id="rId7892" Type="http://schemas.openxmlformats.org/officeDocument/2006/relationships/hyperlink" Target="http://www.zipcodestogo.com/Broward/FL/" TargetMode="External"/><Relationship Id="rId5230" Type="http://schemas.openxmlformats.org/officeDocument/2006/relationships/hyperlink" Target="http://www.zipcodestogo.com/Oneida/NY/" TargetMode="External"/><Relationship Id="rId6561" Type="http://schemas.openxmlformats.org/officeDocument/2006/relationships/hyperlink" Target="http://www.zipcodestogo.com/Elmira/NY/14901/" TargetMode="External"/><Relationship Id="rId7891" Type="http://schemas.openxmlformats.org/officeDocument/2006/relationships/hyperlink" Target="http://www.zipcodestogo.com/Pompano%20Beach/FL/33075/" TargetMode="External"/><Relationship Id="rId7890" Type="http://schemas.openxmlformats.org/officeDocument/2006/relationships/hyperlink" Target="http://www.zipcodestogo.com/Broward/FL/" TargetMode="External"/><Relationship Id="rId5233" Type="http://schemas.openxmlformats.org/officeDocument/2006/relationships/hyperlink" Target="http://www.zipcodestogo.com/West%20Leyden/NY/13489/" TargetMode="External"/><Relationship Id="rId6564" Type="http://schemas.openxmlformats.org/officeDocument/2006/relationships/hyperlink" Target="http://www.zipcodestogo.com/Chemung/NY/" TargetMode="External"/><Relationship Id="rId7896" Type="http://schemas.openxmlformats.org/officeDocument/2006/relationships/hyperlink" Target="http://www.zipcodestogo.com/Broward/FL/" TargetMode="External"/><Relationship Id="rId5234" Type="http://schemas.openxmlformats.org/officeDocument/2006/relationships/hyperlink" Target="http://www.zipcodestogo.com/Lewis/NY/" TargetMode="External"/><Relationship Id="rId6565" Type="http://schemas.openxmlformats.org/officeDocument/2006/relationships/hyperlink" Target="http://www.zipcodestogo.com/Elmira/NY/14903/" TargetMode="External"/><Relationship Id="rId7895" Type="http://schemas.openxmlformats.org/officeDocument/2006/relationships/hyperlink" Target="http://www.zipcodestogo.com/Pompano%20Beach/FL/33077/" TargetMode="External"/><Relationship Id="rId5231" Type="http://schemas.openxmlformats.org/officeDocument/2006/relationships/hyperlink" Target="http://www.zipcodestogo.com/Westford/NY/13488/" TargetMode="External"/><Relationship Id="rId6562" Type="http://schemas.openxmlformats.org/officeDocument/2006/relationships/hyperlink" Target="http://www.zipcodestogo.com/Chemung/NY/" TargetMode="External"/><Relationship Id="rId7894" Type="http://schemas.openxmlformats.org/officeDocument/2006/relationships/hyperlink" Target="http://www.zipcodestogo.com/Broward/FL/" TargetMode="External"/><Relationship Id="rId5232" Type="http://schemas.openxmlformats.org/officeDocument/2006/relationships/hyperlink" Target="http://www.zipcodestogo.com/Otsego/NY/" TargetMode="External"/><Relationship Id="rId6563" Type="http://schemas.openxmlformats.org/officeDocument/2006/relationships/hyperlink" Target="http://www.zipcodestogo.com/Elmira/NY/14902/" TargetMode="External"/><Relationship Id="rId7893" Type="http://schemas.openxmlformats.org/officeDocument/2006/relationships/hyperlink" Target="http://www.zipcodestogo.com/Pompano%20Beach/FL/33076/" TargetMode="External"/><Relationship Id="rId5237" Type="http://schemas.openxmlformats.org/officeDocument/2006/relationships/hyperlink" Target="http://www.zipcodestogo.com/West%20Winfield/NY/13491/" TargetMode="External"/><Relationship Id="rId6568" Type="http://schemas.openxmlformats.org/officeDocument/2006/relationships/hyperlink" Target="http://www.zipcodestogo.com/Chemung/NY/" TargetMode="External"/><Relationship Id="rId5238" Type="http://schemas.openxmlformats.org/officeDocument/2006/relationships/hyperlink" Target="http://www.zipcodestogo.com/Herkimer/NY/" TargetMode="External"/><Relationship Id="rId6569" Type="http://schemas.openxmlformats.org/officeDocument/2006/relationships/hyperlink" Target="http://www.zipcodestogo.com/Elmira/NY/14905/" TargetMode="External"/><Relationship Id="rId7899" Type="http://schemas.openxmlformats.org/officeDocument/2006/relationships/hyperlink" Target="http://www.zipcodestogo.com/Pembroke%20Pines/FL/33082/" TargetMode="External"/><Relationship Id="rId5235" Type="http://schemas.openxmlformats.org/officeDocument/2006/relationships/hyperlink" Target="http://www.zipcodestogo.com/Westmoreland/NY/13490/" TargetMode="External"/><Relationship Id="rId6566" Type="http://schemas.openxmlformats.org/officeDocument/2006/relationships/hyperlink" Target="http://www.zipcodestogo.com/Chemung/NY/" TargetMode="External"/><Relationship Id="rId7898" Type="http://schemas.openxmlformats.org/officeDocument/2006/relationships/hyperlink" Target="http://www.zipcodestogo.com/Broward/FL/" TargetMode="External"/><Relationship Id="rId5236" Type="http://schemas.openxmlformats.org/officeDocument/2006/relationships/hyperlink" Target="http://www.zipcodestogo.com/Oneida/NY/" TargetMode="External"/><Relationship Id="rId6567" Type="http://schemas.openxmlformats.org/officeDocument/2006/relationships/hyperlink" Target="http://www.zipcodestogo.com/Elmira/NY/14904/" TargetMode="External"/><Relationship Id="rId7897" Type="http://schemas.openxmlformats.org/officeDocument/2006/relationships/hyperlink" Target="http://www.zipcodestogo.com/Hollywood/FL/33081/" TargetMode="External"/><Relationship Id="rId5228" Type="http://schemas.openxmlformats.org/officeDocument/2006/relationships/hyperlink" Target="http://www.zipcodestogo.com/Madison/NY/" TargetMode="External"/><Relationship Id="rId6559" Type="http://schemas.openxmlformats.org/officeDocument/2006/relationships/hyperlink" Target="http://www.zipcodestogo.com/Woodhull/NY/14898/" TargetMode="External"/><Relationship Id="rId5229" Type="http://schemas.openxmlformats.org/officeDocument/2006/relationships/hyperlink" Target="http://www.zipcodestogo.com/Westernville/NY/13486/" TargetMode="External"/><Relationship Id="rId7881" Type="http://schemas.openxmlformats.org/officeDocument/2006/relationships/hyperlink" Target="http://www.zipcodestogo.com/Tavernier/FL/33070/" TargetMode="External"/><Relationship Id="rId6550" Type="http://schemas.openxmlformats.org/officeDocument/2006/relationships/hyperlink" Target="http://www.zipcodestogo.com/Tioga/NY/" TargetMode="External"/><Relationship Id="rId7880" Type="http://schemas.openxmlformats.org/officeDocument/2006/relationships/hyperlink" Target="http://www.zipcodestogo.com/Broward/FL/" TargetMode="External"/><Relationship Id="rId396" Type="http://schemas.openxmlformats.org/officeDocument/2006/relationships/hyperlink" Target="http://www.zipcodestogo.com/Sullivan/NH/" TargetMode="External"/><Relationship Id="rId5222" Type="http://schemas.openxmlformats.org/officeDocument/2006/relationships/hyperlink" Target="http://www.zipcodestogo.com/Otsego/NY/" TargetMode="External"/><Relationship Id="rId6553" Type="http://schemas.openxmlformats.org/officeDocument/2006/relationships/hyperlink" Target="http://www.zipcodestogo.com/Wellsburg/NY/14894/" TargetMode="External"/><Relationship Id="rId7885" Type="http://schemas.openxmlformats.org/officeDocument/2006/relationships/hyperlink" Target="http://www.zipcodestogo.com/Pompano%20Beach/FL/33072/" TargetMode="External"/><Relationship Id="rId395" Type="http://schemas.openxmlformats.org/officeDocument/2006/relationships/hyperlink" Target="http://www.zipcodestogo.com/Newport/NH/03773/" TargetMode="External"/><Relationship Id="rId5223" Type="http://schemas.openxmlformats.org/officeDocument/2006/relationships/hyperlink" Target="http://www.zipcodestogo.com/Westdale/NY/13483/" TargetMode="External"/><Relationship Id="rId6554" Type="http://schemas.openxmlformats.org/officeDocument/2006/relationships/hyperlink" Target="http://www.zipcodestogo.com/Chemung/NY/" TargetMode="External"/><Relationship Id="rId7884" Type="http://schemas.openxmlformats.org/officeDocument/2006/relationships/hyperlink" Target="http://www.zipcodestogo.com/Broward/FL/" TargetMode="External"/><Relationship Id="rId394" Type="http://schemas.openxmlformats.org/officeDocument/2006/relationships/hyperlink" Target="http://www.zipcodestogo.com/Grafton/NH/" TargetMode="External"/><Relationship Id="rId5220" Type="http://schemas.openxmlformats.org/officeDocument/2006/relationships/hyperlink" Target="http://www.zipcodestogo.com/Oneida/NY/" TargetMode="External"/><Relationship Id="rId6551" Type="http://schemas.openxmlformats.org/officeDocument/2006/relationships/hyperlink" Target="http://www.zipcodestogo.com/Wayne/NY/14893/" TargetMode="External"/><Relationship Id="rId7883" Type="http://schemas.openxmlformats.org/officeDocument/2006/relationships/hyperlink" Target="http://www.zipcodestogo.com/Pompano%20Beach/FL/33071/" TargetMode="External"/><Relationship Id="rId393" Type="http://schemas.openxmlformats.org/officeDocument/2006/relationships/hyperlink" Target="http://www.zipcodestogo.com/Monroe/NH/03771/" TargetMode="External"/><Relationship Id="rId5221" Type="http://schemas.openxmlformats.org/officeDocument/2006/relationships/hyperlink" Target="http://www.zipcodestogo.com/West%20Burlington/NY/13482/" TargetMode="External"/><Relationship Id="rId6552" Type="http://schemas.openxmlformats.org/officeDocument/2006/relationships/hyperlink" Target="http://www.zipcodestogo.com/Schuyler/NY/" TargetMode="External"/><Relationship Id="rId7882" Type="http://schemas.openxmlformats.org/officeDocument/2006/relationships/hyperlink" Target="http://www.zipcodestogo.com/Monroe/FL/" TargetMode="External"/><Relationship Id="rId5226" Type="http://schemas.openxmlformats.org/officeDocument/2006/relationships/hyperlink" Target="http://www.zipcodestogo.com/Madison/NY/" TargetMode="External"/><Relationship Id="rId6557" Type="http://schemas.openxmlformats.org/officeDocument/2006/relationships/hyperlink" Target="http://www.zipcodestogo.com/Whitesville/NY/14897/" TargetMode="External"/><Relationship Id="rId7889" Type="http://schemas.openxmlformats.org/officeDocument/2006/relationships/hyperlink" Target="http://www.zipcodestogo.com/Pompano%20Beach/FL/33074/" TargetMode="External"/><Relationship Id="rId399" Type="http://schemas.openxmlformats.org/officeDocument/2006/relationships/hyperlink" Target="http://www.zipcodestogo.com/Orford/NH/03777/" TargetMode="External"/><Relationship Id="rId5227" Type="http://schemas.openxmlformats.org/officeDocument/2006/relationships/hyperlink" Target="http://www.zipcodestogo.com/West%20Edmeston/NY/13485/" TargetMode="External"/><Relationship Id="rId6558" Type="http://schemas.openxmlformats.org/officeDocument/2006/relationships/hyperlink" Target="http://www.zipcodestogo.com/Allegany/NY/" TargetMode="External"/><Relationship Id="rId7888" Type="http://schemas.openxmlformats.org/officeDocument/2006/relationships/hyperlink" Target="http://www.zipcodestogo.com/Broward/FL/" TargetMode="External"/><Relationship Id="rId398" Type="http://schemas.openxmlformats.org/officeDocument/2006/relationships/hyperlink" Target="http://www.zipcodestogo.com/Grafton/NH/" TargetMode="External"/><Relationship Id="rId5224" Type="http://schemas.openxmlformats.org/officeDocument/2006/relationships/hyperlink" Target="http://www.zipcodestogo.com/Oneida/NY/" TargetMode="External"/><Relationship Id="rId6555" Type="http://schemas.openxmlformats.org/officeDocument/2006/relationships/hyperlink" Target="http://www.zipcodestogo.com/Wellsville/NY/14895/" TargetMode="External"/><Relationship Id="rId7887" Type="http://schemas.openxmlformats.org/officeDocument/2006/relationships/hyperlink" Target="http://www.zipcodestogo.com/Pompano%20Beach/FL/33073/" TargetMode="External"/><Relationship Id="rId397" Type="http://schemas.openxmlformats.org/officeDocument/2006/relationships/hyperlink" Target="http://www.zipcodestogo.com/North%20Haverhill/NH/03774/" TargetMode="External"/><Relationship Id="rId5225" Type="http://schemas.openxmlformats.org/officeDocument/2006/relationships/hyperlink" Target="http://www.zipcodestogo.com/West%20Eaton/NY/13484/" TargetMode="External"/><Relationship Id="rId6556" Type="http://schemas.openxmlformats.org/officeDocument/2006/relationships/hyperlink" Target="http://www.zipcodestogo.com/Allegany/NY/" TargetMode="External"/><Relationship Id="rId7886" Type="http://schemas.openxmlformats.org/officeDocument/2006/relationships/hyperlink" Target="http://www.zipcodestogo.com/Broward/FL/" TargetMode="External"/><Relationship Id="rId1730" Type="http://schemas.openxmlformats.org/officeDocument/2006/relationships/hyperlink" Target="http://www.zipcodestogo.com/Lincoln/ME/" TargetMode="External"/><Relationship Id="rId1731" Type="http://schemas.openxmlformats.org/officeDocument/2006/relationships/hyperlink" Target="http://www.zipcodestogo.com/New%20Harbor/ME/04554/" TargetMode="External"/><Relationship Id="rId1732" Type="http://schemas.openxmlformats.org/officeDocument/2006/relationships/hyperlink" Target="http://www.zipcodestogo.com/Lincoln/ME/" TargetMode="External"/><Relationship Id="rId1733" Type="http://schemas.openxmlformats.org/officeDocument/2006/relationships/hyperlink" Target="http://www.zipcodestogo.com/Nobleboro/ME/04555/" TargetMode="External"/><Relationship Id="rId1734" Type="http://schemas.openxmlformats.org/officeDocument/2006/relationships/hyperlink" Target="http://www.zipcodestogo.com/Lincoln/ME/" TargetMode="External"/><Relationship Id="rId1735" Type="http://schemas.openxmlformats.org/officeDocument/2006/relationships/hyperlink" Target="http://www.zipcodestogo.com/Edgecomb/ME/04556/" TargetMode="External"/><Relationship Id="rId1736" Type="http://schemas.openxmlformats.org/officeDocument/2006/relationships/hyperlink" Target="http://www.zipcodestogo.com/Lincoln/ME/" TargetMode="External"/><Relationship Id="rId1737" Type="http://schemas.openxmlformats.org/officeDocument/2006/relationships/hyperlink" Target="http://www.zipcodestogo.com/Pemaquid/ME/04558/" TargetMode="External"/><Relationship Id="rId1738" Type="http://schemas.openxmlformats.org/officeDocument/2006/relationships/hyperlink" Target="http://www.zipcodestogo.com/Lincoln/ME/" TargetMode="External"/><Relationship Id="rId1739" Type="http://schemas.openxmlformats.org/officeDocument/2006/relationships/hyperlink" Target="http://www.zipcodestogo.com/Phippsburg/ME/04562/" TargetMode="External"/><Relationship Id="rId1720" Type="http://schemas.openxmlformats.org/officeDocument/2006/relationships/hyperlink" Target="http://www.zipcodestogo.com/Lincoln/ME/" TargetMode="External"/><Relationship Id="rId1721" Type="http://schemas.openxmlformats.org/officeDocument/2006/relationships/hyperlink" Target="http://www.zipcodestogo.com/Friendship/ME/04547/" TargetMode="External"/><Relationship Id="rId1722" Type="http://schemas.openxmlformats.org/officeDocument/2006/relationships/hyperlink" Target="http://www.zipcodestogo.com/Knox/ME/" TargetMode="External"/><Relationship Id="rId1723" Type="http://schemas.openxmlformats.org/officeDocument/2006/relationships/hyperlink" Target="http://www.zipcodestogo.com/Georgetown/ME/04548/" TargetMode="External"/><Relationship Id="rId1724" Type="http://schemas.openxmlformats.org/officeDocument/2006/relationships/hyperlink" Target="http://www.zipcodestogo.com/Sagadahoc/ME/" TargetMode="External"/><Relationship Id="rId1725" Type="http://schemas.openxmlformats.org/officeDocument/2006/relationships/hyperlink" Target="http://www.zipcodestogo.com/Isle%20Of%20Springs/ME/04549/" TargetMode="External"/><Relationship Id="rId1726" Type="http://schemas.openxmlformats.org/officeDocument/2006/relationships/hyperlink" Target="http://www.zipcodestogo.com/Lincoln/ME/" TargetMode="External"/><Relationship Id="rId1727" Type="http://schemas.openxmlformats.org/officeDocument/2006/relationships/hyperlink" Target="http://www.zipcodestogo.com/Bremen/ME/04551/" TargetMode="External"/><Relationship Id="rId1728" Type="http://schemas.openxmlformats.org/officeDocument/2006/relationships/hyperlink" Target="http://www.zipcodestogo.com/Lincoln/ME/" TargetMode="External"/><Relationship Id="rId1729" Type="http://schemas.openxmlformats.org/officeDocument/2006/relationships/hyperlink" Target="http://www.zipcodestogo.com/Newcastle/ME/04553/" TargetMode="External"/><Relationship Id="rId1752" Type="http://schemas.openxmlformats.org/officeDocument/2006/relationships/hyperlink" Target="http://www.zipcodestogo.com/Lincoln/ME/" TargetMode="External"/><Relationship Id="rId1753" Type="http://schemas.openxmlformats.org/officeDocument/2006/relationships/hyperlink" Target="http://www.zipcodestogo.com/Waldoboro/ME/04572/" TargetMode="External"/><Relationship Id="rId1754" Type="http://schemas.openxmlformats.org/officeDocument/2006/relationships/hyperlink" Target="http://www.zipcodestogo.com/Lincoln/ME/" TargetMode="External"/><Relationship Id="rId1755" Type="http://schemas.openxmlformats.org/officeDocument/2006/relationships/hyperlink" Target="http://www.zipcodestogo.com/Walpole/ME/04573/" TargetMode="External"/><Relationship Id="rId1756" Type="http://schemas.openxmlformats.org/officeDocument/2006/relationships/hyperlink" Target="http://www.zipcodestogo.com/Lincoln/ME/" TargetMode="External"/><Relationship Id="rId1757" Type="http://schemas.openxmlformats.org/officeDocument/2006/relationships/hyperlink" Target="http://www.zipcodestogo.com/Washington/ME/04574/" TargetMode="External"/><Relationship Id="rId1758" Type="http://schemas.openxmlformats.org/officeDocument/2006/relationships/hyperlink" Target="http://www.zipcodestogo.com/Knox/ME/" TargetMode="External"/><Relationship Id="rId1759" Type="http://schemas.openxmlformats.org/officeDocument/2006/relationships/hyperlink" Target="http://www.zipcodestogo.com/West%20Boothbay%20Harbor/ME/04575/" TargetMode="External"/><Relationship Id="rId1750" Type="http://schemas.openxmlformats.org/officeDocument/2006/relationships/hyperlink" Target="http://www.zipcodestogo.com/Lincoln/ME/" TargetMode="External"/><Relationship Id="rId1751" Type="http://schemas.openxmlformats.org/officeDocument/2006/relationships/hyperlink" Target="http://www.zipcodestogo.com/Trevett/ME/04571/" TargetMode="External"/><Relationship Id="rId1741" Type="http://schemas.openxmlformats.org/officeDocument/2006/relationships/hyperlink" Target="http://www.zipcodestogo.com/Cushing/ME/04563/" TargetMode="External"/><Relationship Id="rId1742" Type="http://schemas.openxmlformats.org/officeDocument/2006/relationships/hyperlink" Target="http://www.zipcodestogo.com/Knox/ME/" TargetMode="External"/><Relationship Id="rId1743" Type="http://schemas.openxmlformats.org/officeDocument/2006/relationships/hyperlink" Target="http://www.zipcodestogo.com/Round%20Pond/ME/04564/" TargetMode="External"/><Relationship Id="rId1744" Type="http://schemas.openxmlformats.org/officeDocument/2006/relationships/hyperlink" Target="http://www.zipcodestogo.com/Lincoln/ME/" TargetMode="External"/><Relationship Id="rId1745" Type="http://schemas.openxmlformats.org/officeDocument/2006/relationships/hyperlink" Target="http://www.zipcodestogo.com/Sebasco%20Estates/ME/04565/" TargetMode="External"/><Relationship Id="rId1746" Type="http://schemas.openxmlformats.org/officeDocument/2006/relationships/hyperlink" Target="http://www.zipcodestogo.com/Sagadahoc/ME/" TargetMode="External"/><Relationship Id="rId1747" Type="http://schemas.openxmlformats.org/officeDocument/2006/relationships/hyperlink" Target="http://www.zipcodestogo.com/South%20Bristol/ME/04568/" TargetMode="External"/><Relationship Id="rId1748" Type="http://schemas.openxmlformats.org/officeDocument/2006/relationships/hyperlink" Target="http://www.zipcodestogo.com/Lincoln/ME/" TargetMode="External"/><Relationship Id="rId1749" Type="http://schemas.openxmlformats.org/officeDocument/2006/relationships/hyperlink" Target="http://www.zipcodestogo.com/Squirrel%20Island/ME/04570/" TargetMode="External"/><Relationship Id="rId1740" Type="http://schemas.openxmlformats.org/officeDocument/2006/relationships/hyperlink" Target="http://www.zipcodestogo.com/Sagadahoc/ME/" TargetMode="External"/><Relationship Id="rId5291" Type="http://schemas.openxmlformats.org/officeDocument/2006/relationships/hyperlink" Target="http://www.zipcodestogo.com/Castorland/NY/13620/" TargetMode="External"/><Relationship Id="rId5292" Type="http://schemas.openxmlformats.org/officeDocument/2006/relationships/hyperlink" Target="http://www.zipcodestogo.com/Lewis/NY/" TargetMode="External"/><Relationship Id="rId5290" Type="http://schemas.openxmlformats.org/officeDocument/2006/relationships/hyperlink" Target="http://www.zipcodestogo.com/Jefferson/NY/" TargetMode="External"/><Relationship Id="rId5295" Type="http://schemas.openxmlformats.org/officeDocument/2006/relationships/hyperlink" Target="http://www.zipcodestogo.com/Chaumont/NY/13622/" TargetMode="External"/><Relationship Id="rId5296" Type="http://schemas.openxmlformats.org/officeDocument/2006/relationships/hyperlink" Target="http://www.zipcodestogo.com/Jefferson/NY/" TargetMode="External"/><Relationship Id="rId5293" Type="http://schemas.openxmlformats.org/officeDocument/2006/relationships/hyperlink" Target="http://www.zipcodestogo.com/Chase%20Mills/NY/13621/" TargetMode="External"/><Relationship Id="rId5294" Type="http://schemas.openxmlformats.org/officeDocument/2006/relationships/hyperlink" Target="http://www.zipcodestogo.com/Saint%20lawrence/NY/" TargetMode="External"/><Relationship Id="rId5299" Type="http://schemas.openxmlformats.org/officeDocument/2006/relationships/hyperlink" Target="http://www.zipcodestogo.com/Clayton/NY/13624/" TargetMode="External"/><Relationship Id="rId5297" Type="http://schemas.openxmlformats.org/officeDocument/2006/relationships/hyperlink" Target="http://www.zipcodestogo.com/Chippewa%20Bay/NY/13623/" TargetMode="External"/><Relationship Id="rId5298" Type="http://schemas.openxmlformats.org/officeDocument/2006/relationships/hyperlink" Target="http://www.zipcodestogo.com/Saint%20lawrence/NY/" TargetMode="External"/><Relationship Id="rId5280" Type="http://schemas.openxmlformats.org/officeDocument/2006/relationships/hyperlink" Target="http://www.zipcodestogo.com/Saint%20lawrence/NY/" TargetMode="External"/><Relationship Id="rId5281" Type="http://schemas.openxmlformats.org/officeDocument/2006/relationships/hyperlink" Target="http://www.zipcodestogo.com/Brownville/NY/13615/" TargetMode="External"/><Relationship Id="rId5284" Type="http://schemas.openxmlformats.org/officeDocument/2006/relationships/hyperlink" Target="http://www.zipcodestogo.com/Jefferson/NY/" TargetMode="External"/><Relationship Id="rId5285" Type="http://schemas.openxmlformats.org/officeDocument/2006/relationships/hyperlink" Target="http://www.zipcodestogo.com/Canton/NY/13617/" TargetMode="External"/><Relationship Id="rId5282" Type="http://schemas.openxmlformats.org/officeDocument/2006/relationships/hyperlink" Target="http://www.zipcodestogo.com/Jefferson/NY/" TargetMode="External"/><Relationship Id="rId5283" Type="http://schemas.openxmlformats.org/officeDocument/2006/relationships/hyperlink" Target="http://www.zipcodestogo.com/Calcium/NY/13616/" TargetMode="External"/><Relationship Id="rId5288" Type="http://schemas.openxmlformats.org/officeDocument/2006/relationships/hyperlink" Target="http://www.zipcodestogo.com/Jefferson/NY/" TargetMode="External"/><Relationship Id="rId5289" Type="http://schemas.openxmlformats.org/officeDocument/2006/relationships/hyperlink" Target="http://www.zipcodestogo.com/Carthage/NY/13619/" TargetMode="External"/><Relationship Id="rId5286" Type="http://schemas.openxmlformats.org/officeDocument/2006/relationships/hyperlink" Target="http://www.zipcodestogo.com/Saint%20lawrence/NY/" TargetMode="External"/><Relationship Id="rId5287" Type="http://schemas.openxmlformats.org/officeDocument/2006/relationships/hyperlink" Target="http://www.zipcodestogo.com/Cape%20Vincent/NY/13618/" TargetMode="External"/><Relationship Id="rId1710" Type="http://schemas.openxmlformats.org/officeDocument/2006/relationships/hyperlink" Target="http://www.zipcodestogo.com/Lincoln/ME/" TargetMode="External"/><Relationship Id="rId1711" Type="http://schemas.openxmlformats.org/officeDocument/2006/relationships/hyperlink" Target="http://www.zipcodestogo.com/Boothbay%20Harbor/ME/04538/" TargetMode="External"/><Relationship Id="rId1712" Type="http://schemas.openxmlformats.org/officeDocument/2006/relationships/hyperlink" Target="http://www.zipcodestogo.com/Lincoln/ME/" TargetMode="External"/><Relationship Id="rId1713" Type="http://schemas.openxmlformats.org/officeDocument/2006/relationships/hyperlink" Target="http://www.zipcodestogo.com/Bristol/ME/04539/" TargetMode="External"/><Relationship Id="rId1714" Type="http://schemas.openxmlformats.org/officeDocument/2006/relationships/hyperlink" Target="http://www.zipcodestogo.com/Lincoln/ME/" TargetMode="External"/><Relationship Id="rId1715" Type="http://schemas.openxmlformats.org/officeDocument/2006/relationships/hyperlink" Target="http://www.zipcodestogo.com/Chamberlain/ME/04541/" TargetMode="External"/><Relationship Id="rId1716" Type="http://schemas.openxmlformats.org/officeDocument/2006/relationships/hyperlink" Target="http://www.zipcodestogo.com/Lincoln/ME/" TargetMode="External"/><Relationship Id="rId1717" Type="http://schemas.openxmlformats.org/officeDocument/2006/relationships/hyperlink" Target="http://www.zipcodestogo.com/Damariscotta/ME/04543/" TargetMode="External"/><Relationship Id="rId1718" Type="http://schemas.openxmlformats.org/officeDocument/2006/relationships/hyperlink" Target="http://www.zipcodestogo.com/Lincoln/ME/" TargetMode="External"/><Relationship Id="rId1719" Type="http://schemas.openxmlformats.org/officeDocument/2006/relationships/hyperlink" Target="http://www.zipcodestogo.com/East%20Boothbay/ME/04544/" TargetMode="External"/><Relationship Id="rId1700" Type="http://schemas.openxmlformats.org/officeDocument/2006/relationships/hyperlink" Target="http://www.zipcodestogo.com/Penobscot/ME/" TargetMode="External"/><Relationship Id="rId1701" Type="http://schemas.openxmlformats.org/officeDocument/2006/relationships/hyperlink" Target="http://www.zipcodestogo.com/Winterport/ME/04496/" TargetMode="External"/><Relationship Id="rId1702" Type="http://schemas.openxmlformats.org/officeDocument/2006/relationships/hyperlink" Target="http://www.zipcodestogo.com/Waldo/ME/" TargetMode="External"/><Relationship Id="rId1703" Type="http://schemas.openxmlformats.org/officeDocument/2006/relationships/hyperlink" Target="http://www.zipcodestogo.com/Wytopitlock/ME/04497/" TargetMode="External"/><Relationship Id="rId1704" Type="http://schemas.openxmlformats.org/officeDocument/2006/relationships/hyperlink" Target="http://www.zipcodestogo.com/Aroostook/ME/" TargetMode="External"/><Relationship Id="rId1705" Type="http://schemas.openxmlformats.org/officeDocument/2006/relationships/hyperlink" Target="http://www.zipcodestogo.com/Bath/ME/04530/" TargetMode="External"/><Relationship Id="rId1706" Type="http://schemas.openxmlformats.org/officeDocument/2006/relationships/hyperlink" Target="http://www.zipcodestogo.com/Sagadahoc/ME/" TargetMode="External"/><Relationship Id="rId1707" Type="http://schemas.openxmlformats.org/officeDocument/2006/relationships/hyperlink" Target="http://www.zipcodestogo.com/Alna/ME/04535/" TargetMode="External"/><Relationship Id="rId1708" Type="http://schemas.openxmlformats.org/officeDocument/2006/relationships/hyperlink" Target="http://www.zipcodestogo.com/Lincoln/ME/" TargetMode="External"/><Relationship Id="rId1709" Type="http://schemas.openxmlformats.org/officeDocument/2006/relationships/hyperlink" Target="http://www.zipcodestogo.com/Boothbay/ME/04537/" TargetMode="External"/><Relationship Id="rId40" Type="http://schemas.openxmlformats.org/officeDocument/2006/relationships/hyperlink" Target="http://www.zipcodestogo.com/Rockingham/NH/" TargetMode="External"/><Relationship Id="rId42" Type="http://schemas.openxmlformats.org/officeDocument/2006/relationships/hyperlink" Target="http://www.zipcodestogo.com/Hillsborough/NH/" TargetMode="External"/><Relationship Id="rId41" Type="http://schemas.openxmlformats.org/officeDocument/2006/relationships/hyperlink" Target="http://www.zipcodestogo.com/Merrimack/NH/03054/" TargetMode="External"/><Relationship Id="rId44" Type="http://schemas.openxmlformats.org/officeDocument/2006/relationships/hyperlink" Target="http://www.zipcodestogo.com/Hillsborough/NH/" TargetMode="External"/><Relationship Id="rId43" Type="http://schemas.openxmlformats.org/officeDocument/2006/relationships/hyperlink" Target="http://www.zipcodestogo.com/Milford/NH/03055/" TargetMode="External"/><Relationship Id="rId46" Type="http://schemas.openxmlformats.org/officeDocument/2006/relationships/hyperlink" Target="http://www.zipcodestogo.com/Hillsborough/NH/" TargetMode="External"/><Relationship Id="rId45" Type="http://schemas.openxmlformats.org/officeDocument/2006/relationships/hyperlink" Target="http://www.zipcodestogo.com/Mont%20Vernon/NH/03057/" TargetMode="External"/><Relationship Id="rId48" Type="http://schemas.openxmlformats.org/officeDocument/2006/relationships/hyperlink" Target="http://www.zipcodestogo.com/Hillsborough/NH/" TargetMode="External"/><Relationship Id="rId47" Type="http://schemas.openxmlformats.org/officeDocument/2006/relationships/hyperlink" Target="http://www.zipcodestogo.com/Nashua/NH/03060/" TargetMode="External"/><Relationship Id="rId49" Type="http://schemas.openxmlformats.org/officeDocument/2006/relationships/hyperlink" Target="http://www.zipcodestogo.com/Nashua/NH/03061/" TargetMode="External"/><Relationship Id="rId31" Type="http://schemas.openxmlformats.org/officeDocument/2006/relationships/hyperlink" Target="http://www.zipcodestogo.com/Greenville/NH/03048/" TargetMode="External"/><Relationship Id="rId30" Type="http://schemas.openxmlformats.org/officeDocument/2006/relationships/hyperlink" Target="http://www.zipcodestogo.com/Hillsborough/NH/" TargetMode="External"/><Relationship Id="rId33" Type="http://schemas.openxmlformats.org/officeDocument/2006/relationships/hyperlink" Target="http://www.zipcodestogo.com/Hollis/NH/03049/" TargetMode="External"/><Relationship Id="rId32" Type="http://schemas.openxmlformats.org/officeDocument/2006/relationships/hyperlink" Target="http://www.zipcodestogo.com/Hillsborough/NH/" TargetMode="External"/><Relationship Id="rId35" Type="http://schemas.openxmlformats.org/officeDocument/2006/relationships/hyperlink" Target="http://www.zipcodestogo.com/Hudson/NH/03051/" TargetMode="External"/><Relationship Id="rId34" Type="http://schemas.openxmlformats.org/officeDocument/2006/relationships/hyperlink" Target="http://www.zipcodestogo.com/Hillsborough/NH/" TargetMode="External"/><Relationship Id="rId37" Type="http://schemas.openxmlformats.org/officeDocument/2006/relationships/hyperlink" Target="http://www.zipcodestogo.com/Litchfield/NH/03052/" TargetMode="External"/><Relationship Id="rId36" Type="http://schemas.openxmlformats.org/officeDocument/2006/relationships/hyperlink" Target="http://www.zipcodestogo.com/Hillsborough/NH/" TargetMode="External"/><Relationship Id="rId39" Type="http://schemas.openxmlformats.org/officeDocument/2006/relationships/hyperlink" Target="http://www.zipcodestogo.com/Londonderry/NH/03053/" TargetMode="External"/><Relationship Id="rId38" Type="http://schemas.openxmlformats.org/officeDocument/2006/relationships/hyperlink" Target="http://www.zipcodestogo.com/Hillsborough/NH/" TargetMode="External"/><Relationship Id="rId20" Type="http://schemas.openxmlformats.org/officeDocument/2006/relationships/hyperlink" Target="http://www.zipcodestogo.com/Rockingham/NH/" TargetMode="External"/><Relationship Id="rId22" Type="http://schemas.openxmlformats.org/officeDocument/2006/relationships/hyperlink" Target="http://www.zipcodestogo.com/Hillsborough/NH/" TargetMode="External"/><Relationship Id="rId21" Type="http://schemas.openxmlformats.org/officeDocument/2006/relationships/hyperlink" Target="http://www.zipcodestogo.com/Francestown/NH/03043/" TargetMode="External"/><Relationship Id="rId24" Type="http://schemas.openxmlformats.org/officeDocument/2006/relationships/hyperlink" Target="http://www.zipcodestogo.com/Rockingham/NH/" TargetMode="External"/><Relationship Id="rId23" Type="http://schemas.openxmlformats.org/officeDocument/2006/relationships/hyperlink" Target="http://www.zipcodestogo.com/Fremont/NH/03044/" TargetMode="External"/><Relationship Id="rId26" Type="http://schemas.openxmlformats.org/officeDocument/2006/relationships/hyperlink" Target="http://www.zipcodestogo.com/Hillsborough/NH/" TargetMode="External"/><Relationship Id="rId25" Type="http://schemas.openxmlformats.org/officeDocument/2006/relationships/hyperlink" Target="http://www.zipcodestogo.com/Goffstown/NH/03045/" TargetMode="External"/><Relationship Id="rId28" Type="http://schemas.openxmlformats.org/officeDocument/2006/relationships/hyperlink" Target="http://www.zipcodestogo.com/Merrimack/NH/" TargetMode="External"/><Relationship Id="rId27" Type="http://schemas.openxmlformats.org/officeDocument/2006/relationships/hyperlink" Target="http://www.zipcodestogo.com/Dunbarton/NH/03046/" TargetMode="External"/><Relationship Id="rId29" Type="http://schemas.openxmlformats.org/officeDocument/2006/relationships/hyperlink" Target="http://www.zipcodestogo.com/Greenfield/NH/03047/" TargetMode="External"/><Relationship Id="rId11" Type="http://schemas.openxmlformats.org/officeDocument/2006/relationships/hyperlink" Target="http://www.zipcodestogo.com/Deerfield/NH/03037/" TargetMode="External"/><Relationship Id="rId10" Type="http://schemas.openxmlformats.org/officeDocument/2006/relationships/hyperlink" Target="http://www.zipcodestogo.com/Rockingham/NH/" TargetMode="External"/><Relationship Id="rId13" Type="http://schemas.openxmlformats.org/officeDocument/2006/relationships/hyperlink" Target="http://www.zipcodestogo.com/Derry/NH/03038/" TargetMode="External"/><Relationship Id="rId12" Type="http://schemas.openxmlformats.org/officeDocument/2006/relationships/hyperlink" Target="http://www.zipcodestogo.com/Rockingham/NH/" TargetMode="External"/><Relationship Id="rId15" Type="http://schemas.openxmlformats.org/officeDocument/2006/relationships/hyperlink" Target="http://www.zipcodestogo.com/East%20Candia/NH/03040/" TargetMode="External"/><Relationship Id="rId14" Type="http://schemas.openxmlformats.org/officeDocument/2006/relationships/hyperlink" Target="http://www.zipcodestogo.com/Rockingham/NH/" TargetMode="External"/><Relationship Id="rId17" Type="http://schemas.openxmlformats.org/officeDocument/2006/relationships/hyperlink" Target="http://www.zipcodestogo.com/East%20Derry/NH/03041/" TargetMode="External"/><Relationship Id="rId16" Type="http://schemas.openxmlformats.org/officeDocument/2006/relationships/hyperlink" Target="http://www.zipcodestogo.com/Rockingham/NH/" TargetMode="External"/><Relationship Id="rId19" Type="http://schemas.openxmlformats.org/officeDocument/2006/relationships/hyperlink" Target="http://www.zipcodestogo.com/Epping/NH/03042/" TargetMode="External"/><Relationship Id="rId18" Type="http://schemas.openxmlformats.org/officeDocument/2006/relationships/hyperlink" Target="http://www.zipcodestogo.com/Rockingham/NH/" TargetMode="External"/><Relationship Id="rId84" Type="http://schemas.openxmlformats.org/officeDocument/2006/relationships/hyperlink" Target="http://www.zipcodestogo.com/Hillsborough/NH/" TargetMode="External"/><Relationship Id="rId1774" Type="http://schemas.openxmlformats.org/officeDocument/2006/relationships/hyperlink" Target="http://www.zipcodestogo.com/Hancock/ME/" TargetMode="External"/><Relationship Id="rId83" Type="http://schemas.openxmlformats.org/officeDocument/2006/relationships/hyperlink" Target="http://www.zipcodestogo.com/Manchester/NH/03104/" TargetMode="External"/><Relationship Id="rId1775" Type="http://schemas.openxmlformats.org/officeDocument/2006/relationships/hyperlink" Target="http://www.zipcodestogo.com/Beals/ME/04611/" TargetMode="External"/><Relationship Id="rId86" Type="http://schemas.openxmlformats.org/officeDocument/2006/relationships/hyperlink" Target="http://www.zipcodestogo.com/Hillsborough/NH/" TargetMode="External"/><Relationship Id="rId1776" Type="http://schemas.openxmlformats.org/officeDocument/2006/relationships/hyperlink" Target="http://www.zipcodestogo.com/Washington/ME/" TargetMode="External"/><Relationship Id="rId85" Type="http://schemas.openxmlformats.org/officeDocument/2006/relationships/hyperlink" Target="http://www.zipcodestogo.com/Manchester/NH/03105/" TargetMode="External"/><Relationship Id="rId1777" Type="http://schemas.openxmlformats.org/officeDocument/2006/relationships/hyperlink" Target="http://www.zipcodestogo.com/Bernard/ME/04612/" TargetMode="External"/><Relationship Id="rId88" Type="http://schemas.openxmlformats.org/officeDocument/2006/relationships/hyperlink" Target="http://www.zipcodestogo.com/Merrimack/NH/" TargetMode="External"/><Relationship Id="rId1778" Type="http://schemas.openxmlformats.org/officeDocument/2006/relationships/hyperlink" Target="http://www.zipcodestogo.com/Hancock/ME/" TargetMode="External"/><Relationship Id="rId87" Type="http://schemas.openxmlformats.org/officeDocument/2006/relationships/hyperlink" Target="http://www.zipcodestogo.com/Hooksett/NH/03106/" TargetMode="External"/><Relationship Id="rId1779" Type="http://schemas.openxmlformats.org/officeDocument/2006/relationships/hyperlink" Target="http://www.zipcodestogo.com/Birch%20Harbor/ME/04613/" TargetMode="External"/><Relationship Id="rId89" Type="http://schemas.openxmlformats.org/officeDocument/2006/relationships/hyperlink" Target="http://www.zipcodestogo.com/Manchester/NH/03107/" TargetMode="External"/><Relationship Id="rId80" Type="http://schemas.openxmlformats.org/officeDocument/2006/relationships/hyperlink" Target="http://www.zipcodestogo.com/Hillsborough/NH/" TargetMode="External"/><Relationship Id="rId82" Type="http://schemas.openxmlformats.org/officeDocument/2006/relationships/hyperlink" Target="http://www.zipcodestogo.com/Hillsborough/NH/" TargetMode="External"/><Relationship Id="rId81" Type="http://schemas.openxmlformats.org/officeDocument/2006/relationships/hyperlink" Target="http://www.zipcodestogo.com/Manchester/NH/03103/" TargetMode="External"/><Relationship Id="rId1770" Type="http://schemas.openxmlformats.org/officeDocument/2006/relationships/hyperlink" Target="http://www.zipcodestogo.com/Washington/ME/" TargetMode="External"/><Relationship Id="rId1771" Type="http://schemas.openxmlformats.org/officeDocument/2006/relationships/hyperlink" Target="http://www.zipcodestogo.com/Gouldsboro/ME/04607/" TargetMode="External"/><Relationship Id="rId1772" Type="http://schemas.openxmlformats.org/officeDocument/2006/relationships/hyperlink" Target="http://www.zipcodestogo.com/Hancock/ME/" TargetMode="External"/><Relationship Id="rId1773" Type="http://schemas.openxmlformats.org/officeDocument/2006/relationships/hyperlink" Target="http://www.zipcodestogo.com/Bar%20Harbor/ME/04609/" TargetMode="External"/><Relationship Id="rId73" Type="http://schemas.openxmlformats.org/officeDocument/2006/relationships/hyperlink" Target="http://www.zipcodestogo.com/Wilton/NH/03086/" TargetMode="External"/><Relationship Id="rId1763" Type="http://schemas.openxmlformats.org/officeDocument/2006/relationships/hyperlink" Target="http://www.zipcodestogo.com/Wiscasset/ME/04578/" TargetMode="External"/><Relationship Id="rId72" Type="http://schemas.openxmlformats.org/officeDocument/2006/relationships/hyperlink" Target="http://www.zipcodestogo.com/Hillsborough/NH/" TargetMode="External"/><Relationship Id="rId1764" Type="http://schemas.openxmlformats.org/officeDocument/2006/relationships/hyperlink" Target="http://www.zipcodestogo.com/Lincoln/ME/" TargetMode="External"/><Relationship Id="rId75" Type="http://schemas.openxmlformats.org/officeDocument/2006/relationships/hyperlink" Target="http://www.zipcodestogo.com/Windham/NH/03087/" TargetMode="External"/><Relationship Id="rId1765" Type="http://schemas.openxmlformats.org/officeDocument/2006/relationships/hyperlink" Target="http://www.zipcodestogo.com/Woolwich/ME/04579/" TargetMode="External"/><Relationship Id="rId74" Type="http://schemas.openxmlformats.org/officeDocument/2006/relationships/hyperlink" Target="http://www.zipcodestogo.com/Hillsborough/NH/" TargetMode="External"/><Relationship Id="rId1766" Type="http://schemas.openxmlformats.org/officeDocument/2006/relationships/hyperlink" Target="http://www.zipcodestogo.com/Sagadahoc/ME/" TargetMode="External"/><Relationship Id="rId77" Type="http://schemas.openxmlformats.org/officeDocument/2006/relationships/hyperlink" Target="http://www.zipcodestogo.com/Manchester/NH/03101/" TargetMode="External"/><Relationship Id="rId1767" Type="http://schemas.openxmlformats.org/officeDocument/2006/relationships/hyperlink" Target="http://www.zipcodestogo.com/Ellsworth/ME/04605/" TargetMode="External"/><Relationship Id="rId76" Type="http://schemas.openxmlformats.org/officeDocument/2006/relationships/hyperlink" Target="http://www.zipcodestogo.com/Rockingham/NH/" TargetMode="External"/><Relationship Id="rId1768" Type="http://schemas.openxmlformats.org/officeDocument/2006/relationships/hyperlink" Target="http://www.zipcodestogo.com/Hancock/ME/" TargetMode="External"/><Relationship Id="rId79" Type="http://schemas.openxmlformats.org/officeDocument/2006/relationships/hyperlink" Target="http://www.zipcodestogo.com/Manchester/NH/03102/" TargetMode="External"/><Relationship Id="rId1769" Type="http://schemas.openxmlformats.org/officeDocument/2006/relationships/hyperlink" Target="http://www.zipcodestogo.com/Addison/ME/04606/" TargetMode="External"/><Relationship Id="rId78" Type="http://schemas.openxmlformats.org/officeDocument/2006/relationships/hyperlink" Target="http://www.zipcodestogo.com/Hillsborough/NH/" TargetMode="External"/><Relationship Id="rId71" Type="http://schemas.openxmlformats.org/officeDocument/2006/relationships/hyperlink" Target="http://www.zipcodestogo.com/Temple/NH/03084/" TargetMode="External"/><Relationship Id="rId70" Type="http://schemas.openxmlformats.org/officeDocument/2006/relationships/hyperlink" Target="http://www.zipcodestogo.com/Hillsborough/NH/" TargetMode="External"/><Relationship Id="rId1760" Type="http://schemas.openxmlformats.org/officeDocument/2006/relationships/hyperlink" Target="http://www.zipcodestogo.com/Lincoln/ME/" TargetMode="External"/><Relationship Id="rId1761" Type="http://schemas.openxmlformats.org/officeDocument/2006/relationships/hyperlink" Target="http://www.zipcodestogo.com/Southport/ME/04576/" TargetMode="External"/><Relationship Id="rId1762" Type="http://schemas.openxmlformats.org/officeDocument/2006/relationships/hyperlink" Target="http://www.zipcodestogo.com/Lincoln/ME/" TargetMode="External"/><Relationship Id="rId62" Type="http://schemas.openxmlformats.org/officeDocument/2006/relationships/hyperlink" Target="http://www.zipcodestogo.com/Rockingham/NH/" TargetMode="External"/><Relationship Id="rId1796" Type="http://schemas.openxmlformats.org/officeDocument/2006/relationships/hyperlink" Target="http://www.zipcodestogo.com/Hancock/ME/" TargetMode="External"/><Relationship Id="rId61" Type="http://schemas.openxmlformats.org/officeDocument/2006/relationships/hyperlink" Target="http://www.zipcodestogo.com/North%20Salem/NH/03073/" TargetMode="External"/><Relationship Id="rId1797" Type="http://schemas.openxmlformats.org/officeDocument/2006/relationships/hyperlink" Target="http://www.zipcodestogo.com/Cutler/ME/04626/" TargetMode="External"/><Relationship Id="rId64" Type="http://schemas.openxmlformats.org/officeDocument/2006/relationships/hyperlink" Target="http://www.zipcodestogo.com/Hillsborough/NH/" TargetMode="External"/><Relationship Id="rId1798" Type="http://schemas.openxmlformats.org/officeDocument/2006/relationships/hyperlink" Target="http://www.zipcodestogo.com/Washington/ME/" TargetMode="External"/><Relationship Id="rId63" Type="http://schemas.openxmlformats.org/officeDocument/2006/relationships/hyperlink" Target="http://www.zipcodestogo.com/Pelham/NH/03076/" TargetMode="External"/><Relationship Id="rId1799" Type="http://schemas.openxmlformats.org/officeDocument/2006/relationships/hyperlink" Target="http://www.zipcodestogo.com/Deer%20Isle/ME/04627/" TargetMode="External"/><Relationship Id="rId66" Type="http://schemas.openxmlformats.org/officeDocument/2006/relationships/hyperlink" Target="http://www.zipcodestogo.com/Rockingham/NH/" TargetMode="External"/><Relationship Id="rId65" Type="http://schemas.openxmlformats.org/officeDocument/2006/relationships/hyperlink" Target="http://www.zipcodestogo.com/Raymond/NH/03077/" TargetMode="External"/><Relationship Id="rId68" Type="http://schemas.openxmlformats.org/officeDocument/2006/relationships/hyperlink" Target="http://www.zipcodestogo.com/Rockingham/NH/" TargetMode="External"/><Relationship Id="rId67" Type="http://schemas.openxmlformats.org/officeDocument/2006/relationships/hyperlink" Target="http://www.zipcodestogo.com/Salem/NH/03079/" TargetMode="External"/><Relationship Id="rId60" Type="http://schemas.openxmlformats.org/officeDocument/2006/relationships/hyperlink" Target="http://www.zipcodestogo.com/Hillsborough/NH/" TargetMode="External"/><Relationship Id="rId69" Type="http://schemas.openxmlformats.org/officeDocument/2006/relationships/hyperlink" Target="http://www.zipcodestogo.com/Lyndeborough/NH/03082/" TargetMode="External"/><Relationship Id="rId1790" Type="http://schemas.openxmlformats.org/officeDocument/2006/relationships/hyperlink" Target="http://www.zipcodestogo.com/Washington/ME/" TargetMode="External"/><Relationship Id="rId1791" Type="http://schemas.openxmlformats.org/officeDocument/2006/relationships/hyperlink" Target="http://www.zipcodestogo.com/Columbia%20Falls/ME/04623/" TargetMode="External"/><Relationship Id="rId1792" Type="http://schemas.openxmlformats.org/officeDocument/2006/relationships/hyperlink" Target="http://www.zipcodestogo.com/Washington/ME/" TargetMode="External"/><Relationship Id="rId1793" Type="http://schemas.openxmlformats.org/officeDocument/2006/relationships/hyperlink" Target="http://www.zipcodestogo.com/Corea/ME/04624/" TargetMode="External"/><Relationship Id="rId1794" Type="http://schemas.openxmlformats.org/officeDocument/2006/relationships/hyperlink" Target="http://www.zipcodestogo.com/Hancock/ME/" TargetMode="External"/><Relationship Id="rId1795" Type="http://schemas.openxmlformats.org/officeDocument/2006/relationships/hyperlink" Target="http://www.zipcodestogo.com/Cranberry%20Isles/ME/04625/" TargetMode="External"/><Relationship Id="rId51" Type="http://schemas.openxmlformats.org/officeDocument/2006/relationships/hyperlink" Target="http://www.zipcodestogo.com/Nashua/NH/03062/" TargetMode="External"/><Relationship Id="rId1785" Type="http://schemas.openxmlformats.org/officeDocument/2006/relationships/hyperlink" Target="http://www.zipcodestogo.com/Brooksville/ME/04617/" TargetMode="External"/><Relationship Id="rId50" Type="http://schemas.openxmlformats.org/officeDocument/2006/relationships/hyperlink" Target="http://www.zipcodestogo.com/Hillsborough/NH/" TargetMode="External"/><Relationship Id="rId1786" Type="http://schemas.openxmlformats.org/officeDocument/2006/relationships/hyperlink" Target="http://www.zipcodestogo.com/Hancock/ME/" TargetMode="External"/><Relationship Id="rId53" Type="http://schemas.openxmlformats.org/officeDocument/2006/relationships/hyperlink" Target="http://www.zipcodestogo.com/Nashua/NH/03063/" TargetMode="External"/><Relationship Id="rId1787" Type="http://schemas.openxmlformats.org/officeDocument/2006/relationships/hyperlink" Target="http://www.zipcodestogo.com/Calais/ME/04619/" TargetMode="External"/><Relationship Id="rId52" Type="http://schemas.openxmlformats.org/officeDocument/2006/relationships/hyperlink" Target="http://www.zipcodestogo.com/Hillsborough/NH/" TargetMode="External"/><Relationship Id="rId1788" Type="http://schemas.openxmlformats.org/officeDocument/2006/relationships/hyperlink" Target="http://www.zipcodestogo.com/Washington/ME/" TargetMode="External"/><Relationship Id="rId55" Type="http://schemas.openxmlformats.org/officeDocument/2006/relationships/hyperlink" Target="http://www.zipcodestogo.com/Nashua/NH/03064/" TargetMode="External"/><Relationship Id="rId1789" Type="http://schemas.openxmlformats.org/officeDocument/2006/relationships/hyperlink" Target="http://www.zipcodestogo.com/Cherryfield/ME/04622/" TargetMode="External"/><Relationship Id="rId54" Type="http://schemas.openxmlformats.org/officeDocument/2006/relationships/hyperlink" Target="http://www.zipcodestogo.com/Hillsborough/NH/" TargetMode="External"/><Relationship Id="rId57" Type="http://schemas.openxmlformats.org/officeDocument/2006/relationships/hyperlink" Target="http://www.zipcodestogo.com/New%20Boston/NH/03070/" TargetMode="External"/><Relationship Id="rId56" Type="http://schemas.openxmlformats.org/officeDocument/2006/relationships/hyperlink" Target="http://www.zipcodestogo.com/Hillsborough/NH/" TargetMode="External"/><Relationship Id="rId59" Type="http://schemas.openxmlformats.org/officeDocument/2006/relationships/hyperlink" Target="http://www.zipcodestogo.com/New%20Ipswich/NH/03071/" TargetMode="External"/><Relationship Id="rId58" Type="http://schemas.openxmlformats.org/officeDocument/2006/relationships/hyperlink" Target="http://www.zipcodestogo.com/Hillsborough/NH/" TargetMode="External"/><Relationship Id="rId1780" Type="http://schemas.openxmlformats.org/officeDocument/2006/relationships/hyperlink" Target="http://www.zipcodestogo.com/Hancock/ME/" TargetMode="External"/><Relationship Id="rId1781" Type="http://schemas.openxmlformats.org/officeDocument/2006/relationships/hyperlink" Target="http://www.zipcodestogo.com/Blue%20Hill/ME/04614/" TargetMode="External"/><Relationship Id="rId1782" Type="http://schemas.openxmlformats.org/officeDocument/2006/relationships/hyperlink" Target="http://www.zipcodestogo.com/Hancock/ME/" TargetMode="External"/><Relationship Id="rId1783" Type="http://schemas.openxmlformats.org/officeDocument/2006/relationships/hyperlink" Target="http://www.zipcodestogo.com/Brooklin/ME/04616/" TargetMode="External"/><Relationship Id="rId1784" Type="http://schemas.openxmlformats.org/officeDocument/2006/relationships/hyperlink" Target="http://www.zipcodestogo.com/Hancock/ME/" TargetMode="External"/><Relationship Id="rId6627" Type="http://schemas.openxmlformats.org/officeDocument/2006/relationships/hyperlink" Target="http://www.zipcodestogo.com/Lake%20City/FL/32056/" TargetMode="External"/><Relationship Id="rId7959" Type="http://schemas.openxmlformats.org/officeDocument/2006/relationships/hyperlink" Target="http://www.zipcodestogo.com/Miami/FL/33134/" TargetMode="External"/><Relationship Id="rId6628" Type="http://schemas.openxmlformats.org/officeDocument/2006/relationships/hyperlink" Target="http://www.zipcodestogo.com/Columbia/FL/" TargetMode="External"/><Relationship Id="rId7958" Type="http://schemas.openxmlformats.org/officeDocument/2006/relationships/hyperlink" Target="http://www.zipcodestogo.com/Miami-dade/FL/" TargetMode="External"/><Relationship Id="rId6625" Type="http://schemas.openxmlformats.org/officeDocument/2006/relationships/hyperlink" Target="http://www.zipcodestogo.com/Lake%20City/FL/32055/" TargetMode="External"/><Relationship Id="rId7957" Type="http://schemas.openxmlformats.org/officeDocument/2006/relationships/hyperlink" Target="http://www.zipcodestogo.com/Miami/FL/33133/" TargetMode="External"/><Relationship Id="rId6626" Type="http://schemas.openxmlformats.org/officeDocument/2006/relationships/hyperlink" Target="http://www.zipcodestogo.com/Columbia/FL/" TargetMode="External"/><Relationship Id="rId7956" Type="http://schemas.openxmlformats.org/officeDocument/2006/relationships/hyperlink" Target="http://www.zipcodestogo.com/Miami-dade/FL/" TargetMode="External"/><Relationship Id="rId6629" Type="http://schemas.openxmlformats.org/officeDocument/2006/relationships/hyperlink" Target="http://www.zipcodestogo.com/Lawtey/FL/32058/" TargetMode="External"/><Relationship Id="rId349" Type="http://schemas.openxmlformats.org/officeDocument/2006/relationships/hyperlink" Target="http://www.zipcodestogo.com/South%20Acworth/NH/03607/" TargetMode="External"/><Relationship Id="rId348" Type="http://schemas.openxmlformats.org/officeDocument/2006/relationships/hyperlink" Target="http://www.zipcodestogo.com/Sullivan/NH/" TargetMode="External"/><Relationship Id="rId347" Type="http://schemas.openxmlformats.org/officeDocument/2006/relationships/hyperlink" Target="http://www.zipcodestogo.com/Lempster/NH/03605/" TargetMode="External"/><Relationship Id="rId346" Type="http://schemas.openxmlformats.org/officeDocument/2006/relationships/hyperlink" Target="http://www.zipcodestogo.com/Cheshire/NH/" TargetMode="External"/><Relationship Id="rId341" Type="http://schemas.openxmlformats.org/officeDocument/2006/relationships/hyperlink" Target="http://www.zipcodestogo.com/Alstead/NH/03602/" TargetMode="External"/><Relationship Id="rId7951" Type="http://schemas.openxmlformats.org/officeDocument/2006/relationships/hyperlink" Target="http://www.zipcodestogo.com/Miami/FL/33130/" TargetMode="External"/><Relationship Id="rId340" Type="http://schemas.openxmlformats.org/officeDocument/2006/relationships/hyperlink" Target="http://www.zipcodestogo.com/Sullivan/NH/" TargetMode="External"/><Relationship Id="rId6620" Type="http://schemas.openxmlformats.org/officeDocument/2006/relationships/hyperlink" Target="http://www.zipcodestogo.com/Hamilton/FL/" TargetMode="External"/><Relationship Id="rId7950" Type="http://schemas.openxmlformats.org/officeDocument/2006/relationships/hyperlink" Target="http://www.zipcodestogo.com/Miami-dade/FL/" TargetMode="External"/><Relationship Id="rId345" Type="http://schemas.openxmlformats.org/officeDocument/2006/relationships/hyperlink" Target="http://www.zipcodestogo.com/Drewsville/NH/03604/" TargetMode="External"/><Relationship Id="rId6623" Type="http://schemas.openxmlformats.org/officeDocument/2006/relationships/hyperlink" Target="http://www.zipcodestogo.com/Lake%20Butler/FL/32054/" TargetMode="External"/><Relationship Id="rId7955" Type="http://schemas.openxmlformats.org/officeDocument/2006/relationships/hyperlink" Target="http://www.zipcodestogo.com/Miami/FL/33132/" TargetMode="External"/><Relationship Id="rId344" Type="http://schemas.openxmlformats.org/officeDocument/2006/relationships/hyperlink" Target="http://www.zipcodestogo.com/Sullivan/NH/" TargetMode="External"/><Relationship Id="rId6624" Type="http://schemas.openxmlformats.org/officeDocument/2006/relationships/hyperlink" Target="http://www.zipcodestogo.com/Union/FL/" TargetMode="External"/><Relationship Id="rId7954" Type="http://schemas.openxmlformats.org/officeDocument/2006/relationships/hyperlink" Target="http://www.zipcodestogo.com/Miami-dade/FL/" TargetMode="External"/><Relationship Id="rId343" Type="http://schemas.openxmlformats.org/officeDocument/2006/relationships/hyperlink" Target="http://www.zipcodestogo.com/Charlestown/NH/03603/" TargetMode="External"/><Relationship Id="rId6621" Type="http://schemas.openxmlformats.org/officeDocument/2006/relationships/hyperlink" Target="http://www.zipcodestogo.com/Jennings/FL/32053/" TargetMode="External"/><Relationship Id="rId7953" Type="http://schemas.openxmlformats.org/officeDocument/2006/relationships/hyperlink" Target="http://www.zipcodestogo.com/Miami/FL/33131/" TargetMode="External"/><Relationship Id="rId342" Type="http://schemas.openxmlformats.org/officeDocument/2006/relationships/hyperlink" Target="http://www.zipcodestogo.com/Cheshire/NH/" TargetMode="External"/><Relationship Id="rId6622" Type="http://schemas.openxmlformats.org/officeDocument/2006/relationships/hyperlink" Target="http://www.zipcodestogo.com/Hamilton/FL/" TargetMode="External"/><Relationship Id="rId7952" Type="http://schemas.openxmlformats.org/officeDocument/2006/relationships/hyperlink" Target="http://www.zipcodestogo.com/Miami-dade/FL/" TargetMode="External"/><Relationship Id="rId6616" Type="http://schemas.openxmlformats.org/officeDocument/2006/relationships/hyperlink" Target="http://www.zipcodestogo.com/Nassau/FL/" TargetMode="External"/><Relationship Id="rId7948" Type="http://schemas.openxmlformats.org/officeDocument/2006/relationships/hyperlink" Target="http://www.zipcodestogo.com/Miami-dade/FL/" TargetMode="External"/><Relationship Id="rId6617" Type="http://schemas.openxmlformats.org/officeDocument/2006/relationships/hyperlink" Target="http://www.zipcodestogo.com/Middleburg/FL/32050/" TargetMode="External"/><Relationship Id="rId7947" Type="http://schemas.openxmlformats.org/officeDocument/2006/relationships/hyperlink" Target="http://www.zipcodestogo.com/Miami/FL/33128/" TargetMode="External"/><Relationship Id="rId6614" Type="http://schemas.openxmlformats.org/officeDocument/2006/relationships/hyperlink" Target="http://www.zipcodestogo.com/Bradford/FL/" TargetMode="External"/><Relationship Id="rId7946" Type="http://schemas.openxmlformats.org/officeDocument/2006/relationships/hyperlink" Target="http://www.zipcodestogo.com/Miami-dade/FL/" TargetMode="External"/><Relationship Id="rId6615" Type="http://schemas.openxmlformats.org/officeDocument/2006/relationships/hyperlink" Target="http://www.zipcodestogo.com/Hilliard/FL/32046/" TargetMode="External"/><Relationship Id="rId7945" Type="http://schemas.openxmlformats.org/officeDocument/2006/relationships/hyperlink" Target="http://www.zipcodestogo.com/Miami/FL/33127/" TargetMode="External"/><Relationship Id="rId6618" Type="http://schemas.openxmlformats.org/officeDocument/2006/relationships/hyperlink" Target="http://www.zipcodestogo.com/Clay/FL/" TargetMode="External"/><Relationship Id="rId6619" Type="http://schemas.openxmlformats.org/officeDocument/2006/relationships/hyperlink" Target="http://www.zipcodestogo.com/Jasper/FL/32052/" TargetMode="External"/><Relationship Id="rId7949" Type="http://schemas.openxmlformats.org/officeDocument/2006/relationships/hyperlink" Target="http://www.zipcodestogo.com/Miami/FL/33129/" TargetMode="External"/><Relationship Id="rId338" Type="http://schemas.openxmlformats.org/officeDocument/2006/relationships/hyperlink" Target="http://www.zipcodestogo.com/Coos/NH/" TargetMode="External"/><Relationship Id="rId337" Type="http://schemas.openxmlformats.org/officeDocument/2006/relationships/hyperlink" Target="http://www.zipcodestogo.com/Whitefield/NH/03598/" TargetMode="External"/><Relationship Id="rId336" Type="http://schemas.openxmlformats.org/officeDocument/2006/relationships/hyperlink" Target="http://www.zipcodestogo.com/Coos/NH/" TargetMode="External"/><Relationship Id="rId335" Type="http://schemas.openxmlformats.org/officeDocument/2006/relationships/hyperlink" Target="http://www.zipcodestogo.com/West%20Stewartstown/NH/03597/" TargetMode="External"/><Relationship Id="rId339" Type="http://schemas.openxmlformats.org/officeDocument/2006/relationships/hyperlink" Target="http://www.zipcodestogo.com/Acworth/NH/03601/" TargetMode="External"/><Relationship Id="rId330" Type="http://schemas.openxmlformats.org/officeDocument/2006/relationships/hyperlink" Target="http://www.zipcodestogo.com/Coos/NH/" TargetMode="External"/><Relationship Id="rId7940" Type="http://schemas.openxmlformats.org/officeDocument/2006/relationships/hyperlink" Target="http://www.zipcodestogo.com/Miami-dade/FL/" TargetMode="External"/><Relationship Id="rId334" Type="http://schemas.openxmlformats.org/officeDocument/2006/relationships/hyperlink" Target="http://www.zipcodestogo.com/Coos/NH/" TargetMode="External"/><Relationship Id="rId6612" Type="http://schemas.openxmlformats.org/officeDocument/2006/relationships/hyperlink" Target="http://www.zipcodestogo.com/Clay/FL/" TargetMode="External"/><Relationship Id="rId7944" Type="http://schemas.openxmlformats.org/officeDocument/2006/relationships/hyperlink" Target="http://www.zipcodestogo.com/Miami-dade/FL/" TargetMode="External"/><Relationship Id="rId333" Type="http://schemas.openxmlformats.org/officeDocument/2006/relationships/hyperlink" Target="http://www.zipcodestogo.com/Twin%20Mountain/NH/03595/" TargetMode="External"/><Relationship Id="rId6613" Type="http://schemas.openxmlformats.org/officeDocument/2006/relationships/hyperlink" Target="http://www.zipcodestogo.com/Hampton/FL/32044/" TargetMode="External"/><Relationship Id="rId7943" Type="http://schemas.openxmlformats.org/officeDocument/2006/relationships/hyperlink" Target="http://www.zipcodestogo.com/Miami/FL/33126/" TargetMode="External"/><Relationship Id="rId332" Type="http://schemas.openxmlformats.org/officeDocument/2006/relationships/hyperlink" Target="http://www.zipcodestogo.com/Coos/NH/" TargetMode="External"/><Relationship Id="rId6610" Type="http://schemas.openxmlformats.org/officeDocument/2006/relationships/hyperlink" Target="http://www.zipcodestogo.com/Bradford/FL/" TargetMode="External"/><Relationship Id="rId7942" Type="http://schemas.openxmlformats.org/officeDocument/2006/relationships/hyperlink" Target="http://www.zipcodestogo.com/Miami-dade/FL/" TargetMode="External"/><Relationship Id="rId331" Type="http://schemas.openxmlformats.org/officeDocument/2006/relationships/hyperlink" Target="http://www.zipcodestogo.com/Randolph/NH/03593/" TargetMode="External"/><Relationship Id="rId6611" Type="http://schemas.openxmlformats.org/officeDocument/2006/relationships/hyperlink" Target="http://www.zipcodestogo.com/Green%20Cove%20Springs/FL/32043/" TargetMode="External"/><Relationship Id="rId7941" Type="http://schemas.openxmlformats.org/officeDocument/2006/relationships/hyperlink" Target="http://www.zipcodestogo.com/Miami/FL/33125/" TargetMode="External"/><Relationship Id="rId5318" Type="http://schemas.openxmlformats.org/officeDocument/2006/relationships/hyperlink" Target="http://www.zipcodestogo.com/Jefferson/NY/" TargetMode="External"/><Relationship Id="rId6649" Type="http://schemas.openxmlformats.org/officeDocument/2006/relationships/hyperlink" Target="http://www.zipcodestogo.com/Middleburg/FL/32068/" TargetMode="External"/><Relationship Id="rId5319" Type="http://schemas.openxmlformats.org/officeDocument/2006/relationships/hyperlink" Target="http://www.zipcodestogo.com/Edwards/NY/13635/" TargetMode="External"/><Relationship Id="rId5316" Type="http://schemas.openxmlformats.org/officeDocument/2006/relationships/hyperlink" Target="http://www.zipcodestogo.com/Saint%20lawrence/NY/" TargetMode="External"/><Relationship Id="rId6647" Type="http://schemas.openxmlformats.org/officeDocument/2006/relationships/hyperlink" Target="http://www.zipcodestogo.com/Orange%20Park/FL/32067/" TargetMode="External"/><Relationship Id="rId7979" Type="http://schemas.openxmlformats.org/officeDocument/2006/relationships/hyperlink" Target="http://www.zipcodestogo.com/Miami/FL/33144/" TargetMode="External"/><Relationship Id="rId5317" Type="http://schemas.openxmlformats.org/officeDocument/2006/relationships/hyperlink" Target="http://www.zipcodestogo.com/Dexter/NY/13634/" TargetMode="External"/><Relationship Id="rId6648" Type="http://schemas.openxmlformats.org/officeDocument/2006/relationships/hyperlink" Target="http://www.zipcodestogo.com/Clay/FL/" TargetMode="External"/><Relationship Id="rId7978" Type="http://schemas.openxmlformats.org/officeDocument/2006/relationships/hyperlink" Target="http://www.zipcodestogo.com/Miami-dade/FL/" TargetMode="External"/><Relationship Id="rId370" Type="http://schemas.openxmlformats.org/officeDocument/2006/relationships/hyperlink" Target="http://www.zipcodestogo.com/Grafton/NH/" TargetMode="External"/><Relationship Id="rId369" Type="http://schemas.openxmlformats.org/officeDocument/2006/relationships/hyperlink" Target="http://www.zipcodestogo.com/Etna/NH/03750/" TargetMode="External"/><Relationship Id="rId368" Type="http://schemas.openxmlformats.org/officeDocument/2006/relationships/hyperlink" Target="http://www.zipcodestogo.com/Grafton/NH/" TargetMode="External"/><Relationship Id="rId363" Type="http://schemas.openxmlformats.org/officeDocument/2006/relationships/hyperlink" Target="http://www.zipcodestogo.com/Cornish%20Flat/NH/03746/" TargetMode="External"/><Relationship Id="rId5310" Type="http://schemas.openxmlformats.org/officeDocument/2006/relationships/hyperlink" Target="http://www.zipcodestogo.com/Saint%20lawrence/NY/" TargetMode="External"/><Relationship Id="rId6641" Type="http://schemas.openxmlformats.org/officeDocument/2006/relationships/hyperlink" Target="http://www.zipcodestogo.com/Live%20Oak/FL/32064/" TargetMode="External"/><Relationship Id="rId7973" Type="http://schemas.openxmlformats.org/officeDocument/2006/relationships/hyperlink" Target="http://www.zipcodestogo.com/Miami%20Beach/FL/33141/" TargetMode="External"/><Relationship Id="rId362" Type="http://schemas.openxmlformats.org/officeDocument/2006/relationships/hyperlink" Target="http://www.zipcodestogo.com/Sullivan/NH/" TargetMode="External"/><Relationship Id="rId5311" Type="http://schemas.openxmlformats.org/officeDocument/2006/relationships/hyperlink" Target="http://www.zipcodestogo.com/Denmark/NY/13631/" TargetMode="External"/><Relationship Id="rId6642" Type="http://schemas.openxmlformats.org/officeDocument/2006/relationships/hyperlink" Target="http://www.zipcodestogo.com/Suwannee/FL/" TargetMode="External"/><Relationship Id="rId7972" Type="http://schemas.openxmlformats.org/officeDocument/2006/relationships/hyperlink" Target="http://www.zipcodestogo.com/Miami-dade/FL/" TargetMode="External"/><Relationship Id="rId361" Type="http://schemas.openxmlformats.org/officeDocument/2006/relationships/hyperlink" Target="http://www.zipcodestogo.com/Cornish/NH/03745/" TargetMode="External"/><Relationship Id="rId7971" Type="http://schemas.openxmlformats.org/officeDocument/2006/relationships/hyperlink" Target="http://www.zipcodestogo.com/Miami%20Beach/FL/33140/" TargetMode="External"/><Relationship Id="rId360" Type="http://schemas.openxmlformats.org/officeDocument/2006/relationships/hyperlink" Target="http://www.zipcodestogo.com/Sullivan/NH/" TargetMode="External"/><Relationship Id="rId6640" Type="http://schemas.openxmlformats.org/officeDocument/2006/relationships/hyperlink" Target="http://www.zipcodestogo.com/Baker/FL/" TargetMode="External"/><Relationship Id="rId7970" Type="http://schemas.openxmlformats.org/officeDocument/2006/relationships/hyperlink" Target="http://www.zipcodestogo.com/Miami-dade/FL/" TargetMode="External"/><Relationship Id="rId367" Type="http://schemas.openxmlformats.org/officeDocument/2006/relationships/hyperlink" Target="http://www.zipcodestogo.com/Enfield%20Center/NH/03749/" TargetMode="External"/><Relationship Id="rId5314" Type="http://schemas.openxmlformats.org/officeDocument/2006/relationships/hyperlink" Target="http://www.zipcodestogo.com/Jefferson/NY/" TargetMode="External"/><Relationship Id="rId6645" Type="http://schemas.openxmlformats.org/officeDocument/2006/relationships/hyperlink" Target="http://www.zipcodestogo.com/Mayo/FL/32066/" TargetMode="External"/><Relationship Id="rId7977" Type="http://schemas.openxmlformats.org/officeDocument/2006/relationships/hyperlink" Target="http://www.zipcodestogo.com/Miami/FL/33143/" TargetMode="External"/><Relationship Id="rId366" Type="http://schemas.openxmlformats.org/officeDocument/2006/relationships/hyperlink" Target="http://www.zipcodestogo.com/Grafton/NH/" TargetMode="External"/><Relationship Id="rId5315" Type="http://schemas.openxmlformats.org/officeDocument/2006/relationships/hyperlink" Target="http://www.zipcodestogo.com/De%20Peyster/NY/13633/" TargetMode="External"/><Relationship Id="rId6646" Type="http://schemas.openxmlformats.org/officeDocument/2006/relationships/hyperlink" Target="http://www.zipcodestogo.com/Lafayette/FL/" TargetMode="External"/><Relationship Id="rId7976" Type="http://schemas.openxmlformats.org/officeDocument/2006/relationships/hyperlink" Target="http://www.zipcodestogo.com/Miami-dade/FL/" TargetMode="External"/><Relationship Id="rId365" Type="http://schemas.openxmlformats.org/officeDocument/2006/relationships/hyperlink" Target="http://www.zipcodestogo.com/Enfield/NH/03748/" TargetMode="External"/><Relationship Id="rId5312" Type="http://schemas.openxmlformats.org/officeDocument/2006/relationships/hyperlink" Target="http://www.zipcodestogo.com/Lewis/NY/" TargetMode="External"/><Relationship Id="rId6643" Type="http://schemas.openxmlformats.org/officeDocument/2006/relationships/hyperlink" Target="http://www.zipcodestogo.com/Orange%20Park/FL/32065/" TargetMode="External"/><Relationship Id="rId7975" Type="http://schemas.openxmlformats.org/officeDocument/2006/relationships/hyperlink" Target="http://www.zipcodestogo.com/Miami/FL/33142/" TargetMode="External"/><Relationship Id="rId364" Type="http://schemas.openxmlformats.org/officeDocument/2006/relationships/hyperlink" Target="http://www.zipcodestogo.com/Sullivan/NH/" TargetMode="External"/><Relationship Id="rId5313" Type="http://schemas.openxmlformats.org/officeDocument/2006/relationships/hyperlink" Target="http://www.zipcodestogo.com/Depauville/NY/13632/" TargetMode="External"/><Relationship Id="rId6644" Type="http://schemas.openxmlformats.org/officeDocument/2006/relationships/hyperlink" Target="http://www.zipcodestogo.com/Clay/FL/" TargetMode="External"/><Relationship Id="rId7974" Type="http://schemas.openxmlformats.org/officeDocument/2006/relationships/hyperlink" Target="http://www.zipcodestogo.com/Miami-dade/FL/" TargetMode="External"/><Relationship Id="rId95" Type="http://schemas.openxmlformats.org/officeDocument/2006/relationships/hyperlink" Target="http://www.zipcodestogo.com/Bedford/NH/03110/" TargetMode="External"/><Relationship Id="rId5307" Type="http://schemas.openxmlformats.org/officeDocument/2006/relationships/hyperlink" Target="http://www.zipcodestogo.com/Deferiet/NY/13628/" TargetMode="External"/><Relationship Id="rId6638" Type="http://schemas.openxmlformats.org/officeDocument/2006/relationships/hyperlink" Target="http://www.zipcodestogo.com/Suwannee/FL/" TargetMode="External"/><Relationship Id="rId94" Type="http://schemas.openxmlformats.org/officeDocument/2006/relationships/hyperlink" Target="http://www.zipcodestogo.com/Hillsborough/NH/" TargetMode="External"/><Relationship Id="rId5308" Type="http://schemas.openxmlformats.org/officeDocument/2006/relationships/hyperlink" Target="http://www.zipcodestogo.com/Jefferson/NY/" TargetMode="External"/><Relationship Id="rId6639" Type="http://schemas.openxmlformats.org/officeDocument/2006/relationships/hyperlink" Target="http://www.zipcodestogo.com/Macclenny/FL/32063/" TargetMode="External"/><Relationship Id="rId7969" Type="http://schemas.openxmlformats.org/officeDocument/2006/relationships/hyperlink" Target="http://www.zipcodestogo.com/Miami%20Beach/FL/33139/" TargetMode="External"/><Relationship Id="rId97" Type="http://schemas.openxmlformats.org/officeDocument/2006/relationships/hyperlink" Target="http://www.zipcodestogo.com/Manchester/NH/03111/" TargetMode="External"/><Relationship Id="rId5305" Type="http://schemas.openxmlformats.org/officeDocument/2006/relationships/hyperlink" Target="http://www.zipcodestogo.com/Deer%20River/NY/13627/" TargetMode="External"/><Relationship Id="rId6636" Type="http://schemas.openxmlformats.org/officeDocument/2006/relationships/hyperlink" Target="http://www.zipcodestogo.com/Columbia/FL/" TargetMode="External"/><Relationship Id="rId7968" Type="http://schemas.openxmlformats.org/officeDocument/2006/relationships/hyperlink" Target="http://www.zipcodestogo.com/Miami-dade/FL/" TargetMode="External"/><Relationship Id="rId96" Type="http://schemas.openxmlformats.org/officeDocument/2006/relationships/hyperlink" Target="http://www.zipcodestogo.com/Hillsborough/NH/" TargetMode="External"/><Relationship Id="rId5306" Type="http://schemas.openxmlformats.org/officeDocument/2006/relationships/hyperlink" Target="http://www.zipcodestogo.com/Lewis/NY/" TargetMode="External"/><Relationship Id="rId6637" Type="http://schemas.openxmlformats.org/officeDocument/2006/relationships/hyperlink" Target="http://www.zipcodestogo.com/Mc%20Alpin/FL/32062/" TargetMode="External"/><Relationship Id="rId7967" Type="http://schemas.openxmlformats.org/officeDocument/2006/relationships/hyperlink" Target="http://www.zipcodestogo.com/Miami/FL/33138/" TargetMode="External"/><Relationship Id="rId99" Type="http://schemas.openxmlformats.org/officeDocument/2006/relationships/hyperlink" Target="http://www.zipcodestogo.com/Waterville%20Valley/NH/03215/" TargetMode="External"/><Relationship Id="rId98" Type="http://schemas.openxmlformats.org/officeDocument/2006/relationships/hyperlink" Target="http://www.zipcodestogo.com/Hillsborough/NH/" TargetMode="External"/><Relationship Id="rId5309" Type="http://schemas.openxmlformats.org/officeDocument/2006/relationships/hyperlink" Target="http://www.zipcodestogo.com/De%20Kalb%20Junction/NY/13630/" TargetMode="External"/><Relationship Id="rId91" Type="http://schemas.openxmlformats.org/officeDocument/2006/relationships/hyperlink" Target="http://www.zipcodestogo.com/Manchester/NH/03108/" TargetMode="External"/><Relationship Id="rId90" Type="http://schemas.openxmlformats.org/officeDocument/2006/relationships/hyperlink" Target="http://www.zipcodestogo.com/Hillsborough/NH/" TargetMode="External"/><Relationship Id="rId93" Type="http://schemas.openxmlformats.org/officeDocument/2006/relationships/hyperlink" Target="http://www.zipcodestogo.com/Manchester/NH/03109/" TargetMode="External"/><Relationship Id="rId92" Type="http://schemas.openxmlformats.org/officeDocument/2006/relationships/hyperlink" Target="http://www.zipcodestogo.com/Hillsborough/NH/" TargetMode="External"/><Relationship Id="rId359" Type="http://schemas.openxmlformats.org/officeDocument/2006/relationships/hyperlink" Target="http://www.zipcodestogo.com/Claremont/NH/03743/" TargetMode="External"/><Relationship Id="rId358" Type="http://schemas.openxmlformats.org/officeDocument/2006/relationships/hyperlink" Target="http://www.zipcodestogo.com/Grafton/NH/" TargetMode="External"/><Relationship Id="rId357" Type="http://schemas.openxmlformats.org/officeDocument/2006/relationships/hyperlink" Target="http://www.zipcodestogo.com/Canaan/NH/03741/" TargetMode="External"/><Relationship Id="rId352" Type="http://schemas.openxmlformats.org/officeDocument/2006/relationships/hyperlink" Target="http://www.zipcodestogo.com/Cheshire/NH/" TargetMode="External"/><Relationship Id="rId6630" Type="http://schemas.openxmlformats.org/officeDocument/2006/relationships/hyperlink" Target="http://www.zipcodestogo.com/Bradford/FL/" TargetMode="External"/><Relationship Id="rId7962" Type="http://schemas.openxmlformats.org/officeDocument/2006/relationships/hyperlink" Target="http://www.zipcodestogo.com/Miami-dade/FL/" TargetMode="External"/><Relationship Id="rId351" Type="http://schemas.openxmlformats.org/officeDocument/2006/relationships/hyperlink" Target="http://www.zipcodestogo.com/Walpole/NH/03608/" TargetMode="External"/><Relationship Id="rId5300" Type="http://schemas.openxmlformats.org/officeDocument/2006/relationships/hyperlink" Target="http://www.zipcodestogo.com/Jefferson/NY/" TargetMode="External"/><Relationship Id="rId6631" Type="http://schemas.openxmlformats.org/officeDocument/2006/relationships/hyperlink" Target="http://www.zipcodestogo.com/Lee/FL/32059/" TargetMode="External"/><Relationship Id="rId7961" Type="http://schemas.openxmlformats.org/officeDocument/2006/relationships/hyperlink" Target="http://www.zipcodestogo.com/Miami/FL/33135/" TargetMode="External"/><Relationship Id="rId350" Type="http://schemas.openxmlformats.org/officeDocument/2006/relationships/hyperlink" Target="http://www.zipcodestogo.com/Sullivan/NH/" TargetMode="External"/><Relationship Id="rId7960" Type="http://schemas.openxmlformats.org/officeDocument/2006/relationships/hyperlink" Target="http://www.zipcodestogo.com/Miami-dade/FL/" TargetMode="External"/><Relationship Id="rId356" Type="http://schemas.openxmlformats.org/officeDocument/2006/relationships/hyperlink" Target="http://www.zipcodestogo.com/Grafton/NH/" TargetMode="External"/><Relationship Id="rId5303" Type="http://schemas.openxmlformats.org/officeDocument/2006/relationships/hyperlink" Target="http://www.zipcodestogo.com/Copenhagen/NY/13626/" TargetMode="External"/><Relationship Id="rId6634" Type="http://schemas.openxmlformats.org/officeDocument/2006/relationships/hyperlink" Target="http://www.zipcodestogo.com/Suwannee/FL/" TargetMode="External"/><Relationship Id="rId7966" Type="http://schemas.openxmlformats.org/officeDocument/2006/relationships/hyperlink" Target="http://www.zipcodestogo.com/Miami-dade/FL/" TargetMode="External"/><Relationship Id="rId355" Type="http://schemas.openxmlformats.org/officeDocument/2006/relationships/hyperlink" Target="http://www.zipcodestogo.com/Bath/NH/03740/" TargetMode="External"/><Relationship Id="rId5304" Type="http://schemas.openxmlformats.org/officeDocument/2006/relationships/hyperlink" Target="http://www.zipcodestogo.com/Lewis/NY/" TargetMode="External"/><Relationship Id="rId6635" Type="http://schemas.openxmlformats.org/officeDocument/2006/relationships/hyperlink" Target="http://www.zipcodestogo.com/Lulu/FL/32061/" TargetMode="External"/><Relationship Id="rId7965" Type="http://schemas.openxmlformats.org/officeDocument/2006/relationships/hyperlink" Target="http://www.zipcodestogo.com/Miami/FL/33137/" TargetMode="External"/><Relationship Id="rId354" Type="http://schemas.openxmlformats.org/officeDocument/2006/relationships/hyperlink" Target="http://www.zipcodestogo.com/Cheshire/NH/" TargetMode="External"/><Relationship Id="rId5301" Type="http://schemas.openxmlformats.org/officeDocument/2006/relationships/hyperlink" Target="http://www.zipcodestogo.com/Colton/NY/13625/" TargetMode="External"/><Relationship Id="rId6632" Type="http://schemas.openxmlformats.org/officeDocument/2006/relationships/hyperlink" Target="http://www.zipcodestogo.com/Madison/FL/" TargetMode="External"/><Relationship Id="rId7964" Type="http://schemas.openxmlformats.org/officeDocument/2006/relationships/hyperlink" Target="http://www.zipcodestogo.com/Miami-dade/FL/" TargetMode="External"/><Relationship Id="rId353" Type="http://schemas.openxmlformats.org/officeDocument/2006/relationships/hyperlink" Target="http://www.zipcodestogo.com/North%20Walpole/NH/03609/" TargetMode="External"/><Relationship Id="rId5302" Type="http://schemas.openxmlformats.org/officeDocument/2006/relationships/hyperlink" Target="http://www.zipcodestogo.com/Saint%20lawrence/NY/" TargetMode="External"/><Relationship Id="rId6633" Type="http://schemas.openxmlformats.org/officeDocument/2006/relationships/hyperlink" Target="http://www.zipcodestogo.com/Live%20Oak/FL/32060/" TargetMode="External"/><Relationship Id="rId7963" Type="http://schemas.openxmlformats.org/officeDocument/2006/relationships/hyperlink" Target="http://www.zipcodestogo.com/Miami/FL/33136/" TargetMode="External"/><Relationship Id="rId7915" Type="http://schemas.openxmlformats.org/officeDocument/2006/relationships/hyperlink" Target="http://www.zipcodestogo.com/Miami/FL/33101/" TargetMode="External"/><Relationship Id="rId7914" Type="http://schemas.openxmlformats.org/officeDocument/2006/relationships/hyperlink" Target="http://www.zipcodestogo.com/Broward/FL/" TargetMode="External"/><Relationship Id="rId7913" Type="http://schemas.openxmlformats.org/officeDocument/2006/relationships/hyperlink" Target="http://www.zipcodestogo.com/Pompano%20Beach/FL/33097/" TargetMode="External"/><Relationship Id="rId7912" Type="http://schemas.openxmlformats.org/officeDocument/2006/relationships/hyperlink" Target="http://www.zipcodestogo.com/Broward/FL/" TargetMode="External"/><Relationship Id="rId7919" Type="http://schemas.openxmlformats.org/officeDocument/2006/relationships/hyperlink" Target="http://www.zipcodestogo.com/Miami/FL/33107/" TargetMode="External"/><Relationship Id="rId7918" Type="http://schemas.openxmlformats.org/officeDocument/2006/relationships/hyperlink" Target="http://www.zipcodestogo.com/Miami-dade/FL/" TargetMode="External"/><Relationship Id="rId7917" Type="http://schemas.openxmlformats.org/officeDocument/2006/relationships/hyperlink" Target="http://www.zipcodestogo.com/Miami/FL/33102/" TargetMode="External"/><Relationship Id="rId7916" Type="http://schemas.openxmlformats.org/officeDocument/2006/relationships/hyperlink" Target="http://www.zipcodestogo.com/Miami-dade/FL/" TargetMode="External"/><Relationship Id="rId305" Type="http://schemas.openxmlformats.org/officeDocument/2006/relationships/hyperlink" Target="http://www.zipcodestogo.com/Errol/NH/03579/" TargetMode="External"/><Relationship Id="rId304" Type="http://schemas.openxmlformats.org/officeDocument/2006/relationships/hyperlink" Target="http://www.zipcodestogo.com/Coos/NH/" TargetMode="External"/><Relationship Id="rId303" Type="http://schemas.openxmlformats.org/officeDocument/2006/relationships/hyperlink" Target="http://www.zipcodestogo.com/Colebrook/NH/03576/" TargetMode="External"/><Relationship Id="rId302" Type="http://schemas.openxmlformats.org/officeDocument/2006/relationships/hyperlink" Target="http://www.zipcodestogo.com/Coos/NH/" TargetMode="External"/><Relationship Id="rId309" Type="http://schemas.openxmlformats.org/officeDocument/2006/relationships/hyperlink" Target="http://www.zipcodestogo.com/Gorham/NH/03581/" TargetMode="External"/><Relationship Id="rId308" Type="http://schemas.openxmlformats.org/officeDocument/2006/relationships/hyperlink" Target="http://www.zipcodestogo.com/Grafton/NH/" TargetMode="External"/><Relationship Id="rId307" Type="http://schemas.openxmlformats.org/officeDocument/2006/relationships/hyperlink" Target="http://www.zipcodestogo.com/Franconia/NH/03580/" TargetMode="External"/><Relationship Id="rId306" Type="http://schemas.openxmlformats.org/officeDocument/2006/relationships/hyperlink" Target="http://www.zipcodestogo.com/Coos/NH/" TargetMode="External"/><Relationship Id="rId301" Type="http://schemas.openxmlformats.org/officeDocument/2006/relationships/hyperlink" Target="http://www.zipcodestogo.com/Bretton%20Woods/NH/03575/" TargetMode="External"/><Relationship Id="rId7911" Type="http://schemas.openxmlformats.org/officeDocument/2006/relationships/hyperlink" Target="http://www.zipcodestogo.com/Pompano%20Beach/FL/33093/" TargetMode="External"/><Relationship Id="rId300" Type="http://schemas.openxmlformats.org/officeDocument/2006/relationships/hyperlink" Target="http://www.zipcodestogo.com/Grafton/NH/" TargetMode="External"/><Relationship Id="rId7910" Type="http://schemas.openxmlformats.org/officeDocument/2006/relationships/hyperlink" Target="http://www.zipcodestogo.com/Broward/FL/" TargetMode="External"/><Relationship Id="rId7904" Type="http://schemas.openxmlformats.org/officeDocument/2006/relationships/hyperlink" Target="http://www.zipcodestogo.com/Broward/FL/" TargetMode="External"/><Relationship Id="rId7903" Type="http://schemas.openxmlformats.org/officeDocument/2006/relationships/hyperlink" Target="http://www.zipcodestogo.com/Hollywood/FL/33084/" TargetMode="External"/><Relationship Id="rId7902" Type="http://schemas.openxmlformats.org/officeDocument/2006/relationships/hyperlink" Target="http://www.zipcodestogo.com/Broward/FL/" TargetMode="External"/><Relationship Id="rId7901" Type="http://schemas.openxmlformats.org/officeDocument/2006/relationships/hyperlink" Target="http://www.zipcodestogo.com/Hollywood/FL/33083/" TargetMode="External"/><Relationship Id="rId7908" Type="http://schemas.openxmlformats.org/officeDocument/2006/relationships/hyperlink" Target="http://www.zipcodestogo.com/Miami-dade/FL/" TargetMode="External"/><Relationship Id="rId7907" Type="http://schemas.openxmlformats.org/officeDocument/2006/relationships/hyperlink" Target="http://www.zipcodestogo.com/Homestead/FL/33092/" TargetMode="External"/><Relationship Id="rId7906" Type="http://schemas.openxmlformats.org/officeDocument/2006/relationships/hyperlink" Target="http://www.zipcodestogo.com/Miami-dade/FL/" TargetMode="External"/><Relationship Id="rId7905" Type="http://schemas.openxmlformats.org/officeDocument/2006/relationships/hyperlink" Target="http://www.zipcodestogo.com/Homestead/FL/33090/" TargetMode="External"/><Relationship Id="rId7909" Type="http://schemas.openxmlformats.org/officeDocument/2006/relationships/hyperlink" Target="http://www.zipcodestogo.com/Coconut%20Creek/FL/33093/" TargetMode="External"/><Relationship Id="rId7900" Type="http://schemas.openxmlformats.org/officeDocument/2006/relationships/hyperlink" Target="http://www.zipcodestogo.com/Broward/FL/" TargetMode="External"/><Relationship Id="rId6605" Type="http://schemas.openxmlformats.org/officeDocument/2006/relationships/hyperlink" Target="http://www.zipcodestogo.com/Glen%20Saint%20Mary/FL/32040/" TargetMode="External"/><Relationship Id="rId7937" Type="http://schemas.openxmlformats.org/officeDocument/2006/relationships/hyperlink" Target="http://www.zipcodestogo.com/Miami/FL/33122/" TargetMode="External"/><Relationship Id="rId6606" Type="http://schemas.openxmlformats.org/officeDocument/2006/relationships/hyperlink" Target="http://www.zipcodestogo.com/Baker/FL/" TargetMode="External"/><Relationship Id="rId7936" Type="http://schemas.openxmlformats.org/officeDocument/2006/relationships/hyperlink" Target="http://www.zipcodestogo.com/Miami-dade/FL/" TargetMode="External"/><Relationship Id="rId6603" Type="http://schemas.openxmlformats.org/officeDocument/2006/relationships/hyperlink" Target="http://www.zipcodestogo.com/Fort%20White/FL/32038/" TargetMode="External"/><Relationship Id="rId7935" Type="http://schemas.openxmlformats.org/officeDocument/2006/relationships/hyperlink" Target="http://www.zipcodestogo.com/Miami/FL/33121/" TargetMode="External"/><Relationship Id="rId6604" Type="http://schemas.openxmlformats.org/officeDocument/2006/relationships/hyperlink" Target="http://www.zipcodestogo.com/Columbia/FL/" TargetMode="External"/><Relationship Id="rId7934" Type="http://schemas.openxmlformats.org/officeDocument/2006/relationships/hyperlink" Target="http://www.zipcodestogo.com/Miami-dade/FL/" TargetMode="External"/><Relationship Id="rId6609" Type="http://schemas.openxmlformats.org/officeDocument/2006/relationships/hyperlink" Target="http://www.zipcodestogo.com/Graham/FL/32042/" TargetMode="External"/><Relationship Id="rId6607" Type="http://schemas.openxmlformats.org/officeDocument/2006/relationships/hyperlink" Target="http://www.zipcodestogo.com/Yulee/FL/32041/" TargetMode="External"/><Relationship Id="rId7939" Type="http://schemas.openxmlformats.org/officeDocument/2006/relationships/hyperlink" Target="http://www.zipcodestogo.com/Miami/FL/33124/" TargetMode="External"/><Relationship Id="rId6608" Type="http://schemas.openxmlformats.org/officeDocument/2006/relationships/hyperlink" Target="http://www.zipcodestogo.com/Nassau/FL/" TargetMode="External"/><Relationship Id="rId7938" Type="http://schemas.openxmlformats.org/officeDocument/2006/relationships/hyperlink" Target="http://www.zipcodestogo.com/Miami-dade/FL/" TargetMode="External"/><Relationship Id="rId327" Type="http://schemas.openxmlformats.org/officeDocument/2006/relationships/hyperlink" Target="http://www.zipcodestogo.com/North%20Stratford/NH/03590/" TargetMode="External"/><Relationship Id="rId326" Type="http://schemas.openxmlformats.org/officeDocument/2006/relationships/hyperlink" Target="http://www.zipcodestogo.com/Coos/NH/" TargetMode="External"/><Relationship Id="rId325" Type="http://schemas.openxmlformats.org/officeDocument/2006/relationships/hyperlink" Target="http://www.zipcodestogo.com/Mount%20Washington/NH/03589/" TargetMode="External"/><Relationship Id="rId324" Type="http://schemas.openxmlformats.org/officeDocument/2006/relationships/hyperlink" Target="http://www.zipcodestogo.com/Coos/NH/" TargetMode="External"/><Relationship Id="rId329" Type="http://schemas.openxmlformats.org/officeDocument/2006/relationships/hyperlink" Target="http://www.zipcodestogo.com/Pittsburg/NH/03592/" TargetMode="External"/><Relationship Id="rId328" Type="http://schemas.openxmlformats.org/officeDocument/2006/relationships/hyperlink" Target="http://www.zipcodestogo.com/Coos/NH/" TargetMode="External"/><Relationship Id="rId323" Type="http://schemas.openxmlformats.org/officeDocument/2006/relationships/hyperlink" Target="http://www.zipcodestogo.com/Milan/NH/03588/" TargetMode="External"/><Relationship Id="rId6601" Type="http://schemas.openxmlformats.org/officeDocument/2006/relationships/hyperlink" Target="http://www.zipcodestogo.com/Fernandina%20Beach/FL/32035/" TargetMode="External"/><Relationship Id="rId7933" Type="http://schemas.openxmlformats.org/officeDocument/2006/relationships/hyperlink" Target="http://www.zipcodestogo.com/Miami%20Beach/FL/33119/" TargetMode="External"/><Relationship Id="rId322" Type="http://schemas.openxmlformats.org/officeDocument/2006/relationships/hyperlink" Target="http://www.zipcodestogo.com/Grafton/NH/" TargetMode="External"/><Relationship Id="rId6602" Type="http://schemas.openxmlformats.org/officeDocument/2006/relationships/hyperlink" Target="http://www.zipcodestogo.com/Nassau/FL/" TargetMode="External"/><Relationship Id="rId7932" Type="http://schemas.openxmlformats.org/officeDocument/2006/relationships/hyperlink" Target="http://www.zipcodestogo.com/Miami-dade/FL/" TargetMode="External"/><Relationship Id="rId321" Type="http://schemas.openxmlformats.org/officeDocument/2006/relationships/hyperlink" Target="http://www.zipcodestogo.com/Sugar%20Hill/NH/03586/" TargetMode="External"/><Relationship Id="rId7931" Type="http://schemas.openxmlformats.org/officeDocument/2006/relationships/hyperlink" Target="http://www.zipcodestogo.com/Miami/FL/33116/" TargetMode="External"/><Relationship Id="rId320" Type="http://schemas.openxmlformats.org/officeDocument/2006/relationships/hyperlink" Target="http://www.zipcodestogo.com/Grafton/NH/" TargetMode="External"/><Relationship Id="rId6600" Type="http://schemas.openxmlformats.org/officeDocument/2006/relationships/hyperlink" Target="http://www.zipcodestogo.com/Nassau/FL/" TargetMode="External"/><Relationship Id="rId7930" Type="http://schemas.openxmlformats.org/officeDocument/2006/relationships/hyperlink" Target="http://www.zipcodestogo.com/Miami-dade/FL/" TargetMode="External"/><Relationship Id="rId7926" Type="http://schemas.openxmlformats.org/officeDocument/2006/relationships/hyperlink" Target="http://www.zipcodestogo.com/Miami-dade/FL/" TargetMode="External"/><Relationship Id="rId7925" Type="http://schemas.openxmlformats.org/officeDocument/2006/relationships/hyperlink" Target="http://www.zipcodestogo.com/Miami/FL/33111/" TargetMode="External"/><Relationship Id="rId7924" Type="http://schemas.openxmlformats.org/officeDocument/2006/relationships/hyperlink" Target="http://www.zipcodestogo.com/Miami-dade/FL/" TargetMode="External"/><Relationship Id="rId7923" Type="http://schemas.openxmlformats.org/officeDocument/2006/relationships/hyperlink" Target="http://www.zipcodestogo.com/Miami/FL/33110/" TargetMode="External"/><Relationship Id="rId7929" Type="http://schemas.openxmlformats.org/officeDocument/2006/relationships/hyperlink" Target="http://www.zipcodestogo.com/Miami/FL/33114/" TargetMode="External"/><Relationship Id="rId7928" Type="http://schemas.openxmlformats.org/officeDocument/2006/relationships/hyperlink" Target="http://www.zipcodestogo.com/Miami-dade/FL/" TargetMode="External"/><Relationship Id="rId7927" Type="http://schemas.openxmlformats.org/officeDocument/2006/relationships/hyperlink" Target="http://www.zipcodestogo.com/Miami/FL/33112/" TargetMode="External"/><Relationship Id="rId316" Type="http://schemas.openxmlformats.org/officeDocument/2006/relationships/hyperlink" Target="http://www.zipcodestogo.com/Coos/NH/" TargetMode="External"/><Relationship Id="rId315" Type="http://schemas.openxmlformats.org/officeDocument/2006/relationships/hyperlink" Target="http://www.zipcodestogo.com/Jefferson/NH/03583/" TargetMode="External"/><Relationship Id="rId314" Type="http://schemas.openxmlformats.org/officeDocument/2006/relationships/hyperlink" Target="http://www.zipcodestogo.com/Coos/NH/" TargetMode="External"/><Relationship Id="rId313" Type="http://schemas.openxmlformats.org/officeDocument/2006/relationships/hyperlink" Target="http://www.zipcodestogo.com/Northumberland/NH/03582/" TargetMode="External"/><Relationship Id="rId319" Type="http://schemas.openxmlformats.org/officeDocument/2006/relationships/hyperlink" Target="http://www.zipcodestogo.com/Lisbon/NH/03585/" TargetMode="External"/><Relationship Id="rId318" Type="http://schemas.openxmlformats.org/officeDocument/2006/relationships/hyperlink" Target="http://www.zipcodestogo.com/Coos/NH/" TargetMode="External"/><Relationship Id="rId317" Type="http://schemas.openxmlformats.org/officeDocument/2006/relationships/hyperlink" Target="http://www.zipcodestogo.com/Lancaster/NH/03584/" TargetMode="External"/><Relationship Id="rId312" Type="http://schemas.openxmlformats.org/officeDocument/2006/relationships/hyperlink" Target="http://www.zipcodestogo.com/Coos/NH/" TargetMode="External"/><Relationship Id="rId7922" Type="http://schemas.openxmlformats.org/officeDocument/2006/relationships/hyperlink" Target="http://www.zipcodestogo.com/Miami-dade/FL/" TargetMode="External"/><Relationship Id="rId311" Type="http://schemas.openxmlformats.org/officeDocument/2006/relationships/hyperlink" Target="http://www.zipcodestogo.com/Groveton/NH/03582/" TargetMode="External"/><Relationship Id="rId7921" Type="http://schemas.openxmlformats.org/officeDocument/2006/relationships/hyperlink" Target="http://www.zipcodestogo.com/Miami%20Beach/FL/33109/" TargetMode="External"/><Relationship Id="rId310" Type="http://schemas.openxmlformats.org/officeDocument/2006/relationships/hyperlink" Target="http://www.zipcodestogo.com/Coos/NH/" TargetMode="External"/><Relationship Id="rId7920" Type="http://schemas.openxmlformats.org/officeDocument/2006/relationships/hyperlink" Target="http://www.zipcodestogo.com/Miami-dade/FL/" TargetMode="External"/><Relationship Id="rId4040" Type="http://schemas.openxmlformats.org/officeDocument/2006/relationships/hyperlink" Target="http://www.zipcodestogo.com/Greene/NY/" TargetMode="External"/><Relationship Id="rId5372" Type="http://schemas.openxmlformats.org/officeDocument/2006/relationships/hyperlink" Target="http://www.zipcodestogo.com/Saint%20lawrence/NY/" TargetMode="External"/><Relationship Id="rId5373" Type="http://schemas.openxmlformats.org/officeDocument/2006/relationships/hyperlink" Target="http://www.zipcodestogo.com/Natural%20Bridge/NY/13665/" TargetMode="External"/><Relationship Id="rId4042" Type="http://schemas.openxmlformats.org/officeDocument/2006/relationships/hyperlink" Target="http://www.zipcodestogo.com/Greene/NY/" TargetMode="External"/><Relationship Id="rId5370" Type="http://schemas.openxmlformats.org/officeDocument/2006/relationships/hyperlink" Target="http://www.zipcodestogo.com/Saint%20lawrence/NY/" TargetMode="External"/><Relationship Id="rId4041" Type="http://schemas.openxmlformats.org/officeDocument/2006/relationships/hyperlink" Target="http://www.zipcodestogo.com/Elka%20Park/NY/12427/" TargetMode="External"/><Relationship Id="rId5371" Type="http://schemas.openxmlformats.org/officeDocument/2006/relationships/hyperlink" Target="http://www.zipcodestogo.com/Morristown/NY/13664/" TargetMode="External"/><Relationship Id="rId4044" Type="http://schemas.openxmlformats.org/officeDocument/2006/relationships/hyperlink" Target="http://www.zipcodestogo.com/Ulster/NY/" TargetMode="External"/><Relationship Id="rId5376" Type="http://schemas.openxmlformats.org/officeDocument/2006/relationships/hyperlink" Target="http://www.zipcodestogo.com/Saint%20lawrence/NY/" TargetMode="External"/><Relationship Id="rId4043" Type="http://schemas.openxmlformats.org/officeDocument/2006/relationships/hyperlink" Target="http://www.zipcodestogo.com/Ellenville/NY/12428/" TargetMode="External"/><Relationship Id="rId5377" Type="http://schemas.openxmlformats.org/officeDocument/2006/relationships/hyperlink" Target="http://www.zipcodestogo.com/Norfolk/NY/13667/" TargetMode="External"/><Relationship Id="rId4046" Type="http://schemas.openxmlformats.org/officeDocument/2006/relationships/hyperlink" Target="http://www.zipcodestogo.com/Ulster/NY/" TargetMode="External"/><Relationship Id="rId5374" Type="http://schemas.openxmlformats.org/officeDocument/2006/relationships/hyperlink" Target="http://www.zipcodestogo.com/Jefferson/NY/" TargetMode="External"/><Relationship Id="rId4045" Type="http://schemas.openxmlformats.org/officeDocument/2006/relationships/hyperlink" Target="http://www.zipcodestogo.com/Esopus/NY/12429/" TargetMode="External"/><Relationship Id="rId5375" Type="http://schemas.openxmlformats.org/officeDocument/2006/relationships/hyperlink" Target="http://www.zipcodestogo.com/Newton%20Falls/NY/13666/" TargetMode="External"/><Relationship Id="rId4048" Type="http://schemas.openxmlformats.org/officeDocument/2006/relationships/hyperlink" Target="http://www.zipcodestogo.com/Delaware/NY/" TargetMode="External"/><Relationship Id="rId4047" Type="http://schemas.openxmlformats.org/officeDocument/2006/relationships/hyperlink" Target="http://www.zipcodestogo.com/Fleischmanns/NY/12430/" TargetMode="External"/><Relationship Id="rId5378" Type="http://schemas.openxmlformats.org/officeDocument/2006/relationships/hyperlink" Target="http://www.zipcodestogo.com/Saint%20lawrence/NY/" TargetMode="External"/><Relationship Id="rId4049" Type="http://schemas.openxmlformats.org/officeDocument/2006/relationships/hyperlink" Target="http://www.zipcodestogo.com/Freehold/NY/12431/" TargetMode="External"/><Relationship Id="rId5379" Type="http://schemas.openxmlformats.org/officeDocument/2006/relationships/hyperlink" Target="http://www.zipcodestogo.com/Norwood/NY/13668/" TargetMode="External"/><Relationship Id="rId5361" Type="http://schemas.openxmlformats.org/officeDocument/2006/relationships/hyperlink" Target="http://www.zipcodestogo.com/Lisbon/NY/13658/" TargetMode="External"/><Relationship Id="rId6692" Type="http://schemas.openxmlformats.org/officeDocument/2006/relationships/hyperlink" Target="http://www.zipcodestogo.com/Volusia/FL/" TargetMode="External"/><Relationship Id="rId5362" Type="http://schemas.openxmlformats.org/officeDocument/2006/relationships/hyperlink" Target="http://www.zipcodestogo.com/Saint%20lawrence/NY/" TargetMode="External"/><Relationship Id="rId6693" Type="http://schemas.openxmlformats.org/officeDocument/2006/relationships/hyperlink" Target="http://www.zipcodestogo.com/Bunnell/FL/32110/" TargetMode="External"/><Relationship Id="rId4031" Type="http://schemas.openxmlformats.org/officeDocument/2006/relationships/hyperlink" Target="http://www.zipcodestogo.com/Cragsmoor/NY/12420/" TargetMode="External"/><Relationship Id="rId6690" Type="http://schemas.openxmlformats.org/officeDocument/2006/relationships/hyperlink" Target="http://www.zipcodestogo.com/Lake/FL/" TargetMode="External"/><Relationship Id="rId4030" Type="http://schemas.openxmlformats.org/officeDocument/2006/relationships/hyperlink" Target="http://www.zipcodestogo.com/Ulster/NY/" TargetMode="External"/><Relationship Id="rId5360" Type="http://schemas.openxmlformats.org/officeDocument/2006/relationships/hyperlink" Target="http://www.zipcodestogo.com/Jefferson/NY/" TargetMode="External"/><Relationship Id="rId6691" Type="http://schemas.openxmlformats.org/officeDocument/2006/relationships/hyperlink" Target="http://www.zipcodestogo.com/Barberville/FL/32105/" TargetMode="External"/><Relationship Id="rId297" Type="http://schemas.openxmlformats.org/officeDocument/2006/relationships/hyperlink" Target="http://www.zipcodestogo.com/Berlin/NH/03570/" TargetMode="External"/><Relationship Id="rId4033" Type="http://schemas.openxmlformats.org/officeDocument/2006/relationships/hyperlink" Target="http://www.zipcodestogo.com/Denver/NY/12421/" TargetMode="External"/><Relationship Id="rId5365" Type="http://schemas.openxmlformats.org/officeDocument/2006/relationships/hyperlink" Target="http://www.zipcodestogo.com/Madrid/NY/13660/" TargetMode="External"/><Relationship Id="rId6696" Type="http://schemas.openxmlformats.org/officeDocument/2006/relationships/hyperlink" Target="http://www.zipcodestogo.com/Marion/FL/" TargetMode="External"/><Relationship Id="rId296" Type="http://schemas.openxmlformats.org/officeDocument/2006/relationships/hyperlink" Target="http://www.zipcodestogo.com/Grafton/NH/" TargetMode="External"/><Relationship Id="rId4032" Type="http://schemas.openxmlformats.org/officeDocument/2006/relationships/hyperlink" Target="http://www.zipcodestogo.com/Ulster/NY/" TargetMode="External"/><Relationship Id="rId5366" Type="http://schemas.openxmlformats.org/officeDocument/2006/relationships/hyperlink" Target="http://www.zipcodestogo.com/Saint%20lawrence/NY/" TargetMode="External"/><Relationship Id="rId6697" Type="http://schemas.openxmlformats.org/officeDocument/2006/relationships/hyperlink" Target="http://www.zipcodestogo.com/Crescent%20City/FL/32112/" TargetMode="External"/><Relationship Id="rId295" Type="http://schemas.openxmlformats.org/officeDocument/2006/relationships/hyperlink" Target="http://www.zipcodestogo.com/Littleton/NH/03561/" TargetMode="External"/><Relationship Id="rId4035" Type="http://schemas.openxmlformats.org/officeDocument/2006/relationships/hyperlink" Target="http://www.zipcodestogo.com/Durham/NY/12422/" TargetMode="External"/><Relationship Id="rId5363" Type="http://schemas.openxmlformats.org/officeDocument/2006/relationships/hyperlink" Target="http://www.zipcodestogo.com/Lorraine/NY/13659/" TargetMode="External"/><Relationship Id="rId6694" Type="http://schemas.openxmlformats.org/officeDocument/2006/relationships/hyperlink" Target="http://www.zipcodestogo.com/Flagler/FL/" TargetMode="External"/><Relationship Id="rId294" Type="http://schemas.openxmlformats.org/officeDocument/2006/relationships/hyperlink" Target="http://www.zipcodestogo.com/Cheshire/NH/" TargetMode="External"/><Relationship Id="rId4034" Type="http://schemas.openxmlformats.org/officeDocument/2006/relationships/hyperlink" Target="http://www.zipcodestogo.com/Delaware/NY/" TargetMode="External"/><Relationship Id="rId5364" Type="http://schemas.openxmlformats.org/officeDocument/2006/relationships/hyperlink" Target="http://www.zipcodestogo.com/Jefferson/NY/" TargetMode="External"/><Relationship Id="rId6695" Type="http://schemas.openxmlformats.org/officeDocument/2006/relationships/hyperlink" Target="http://www.zipcodestogo.com/Candler/FL/32111/" TargetMode="External"/><Relationship Id="rId4037" Type="http://schemas.openxmlformats.org/officeDocument/2006/relationships/hyperlink" Target="http://www.zipcodestogo.com/East%20Durham/NY/12423/" TargetMode="External"/><Relationship Id="rId5369" Type="http://schemas.openxmlformats.org/officeDocument/2006/relationships/hyperlink" Target="http://www.zipcodestogo.com/Massena/NY/13662/" TargetMode="External"/><Relationship Id="rId4036" Type="http://schemas.openxmlformats.org/officeDocument/2006/relationships/hyperlink" Target="http://www.zipcodestogo.com/Greene/NY/" TargetMode="External"/><Relationship Id="rId299" Type="http://schemas.openxmlformats.org/officeDocument/2006/relationships/hyperlink" Target="http://www.zipcodestogo.com/Bethlehem/NH/03574/" TargetMode="External"/><Relationship Id="rId4039" Type="http://schemas.openxmlformats.org/officeDocument/2006/relationships/hyperlink" Target="http://www.zipcodestogo.com/East%20Jewett/NY/12424/" TargetMode="External"/><Relationship Id="rId5367" Type="http://schemas.openxmlformats.org/officeDocument/2006/relationships/hyperlink" Target="http://www.zipcodestogo.com/Mannsville/NY/13661/" TargetMode="External"/><Relationship Id="rId6698" Type="http://schemas.openxmlformats.org/officeDocument/2006/relationships/hyperlink" Target="http://www.zipcodestogo.com/Putnam/FL/" TargetMode="External"/><Relationship Id="rId298" Type="http://schemas.openxmlformats.org/officeDocument/2006/relationships/hyperlink" Target="http://www.zipcodestogo.com/Coos/NH/" TargetMode="External"/><Relationship Id="rId4038" Type="http://schemas.openxmlformats.org/officeDocument/2006/relationships/hyperlink" Target="http://www.zipcodestogo.com/Greene/NY/" TargetMode="External"/><Relationship Id="rId5368" Type="http://schemas.openxmlformats.org/officeDocument/2006/relationships/hyperlink" Target="http://www.zipcodestogo.com/Jefferson/NY/" TargetMode="External"/><Relationship Id="rId6699" Type="http://schemas.openxmlformats.org/officeDocument/2006/relationships/hyperlink" Target="http://www.zipcodestogo.com/Citra/FL/32113/" TargetMode="External"/><Relationship Id="rId5390" Type="http://schemas.openxmlformats.org/officeDocument/2006/relationships/hyperlink" Target="http://www.zipcodestogo.com/Jefferson/NY/" TargetMode="External"/><Relationship Id="rId5391" Type="http://schemas.openxmlformats.org/officeDocument/2006/relationships/hyperlink" Target="http://www.zipcodestogo.com/Pierrepont%20Manor/NY/13674/" TargetMode="External"/><Relationship Id="rId4060" Type="http://schemas.openxmlformats.org/officeDocument/2006/relationships/hyperlink" Target="http://www.zipcodestogo.com/Greene/NY/" TargetMode="External"/><Relationship Id="rId4062" Type="http://schemas.openxmlformats.org/officeDocument/2006/relationships/hyperlink" Target="http://www.zipcodestogo.com/Delaware/NY/" TargetMode="External"/><Relationship Id="rId5394" Type="http://schemas.openxmlformats.org/officeDocument/2006/relationships/hyperlink" Target="http://www.zipcodestogo.com/Jefferson/NY/" TargetMode="External"/><Relationship Id="rId4061" Type="http://schemas.openxmlformats.org/officeDocument/2006/relationships/hyperlink" Target="http://www.zipcodestogo.com/Halcottsville/NY/12438/" TargetMode="External"/><Relationship Id="rId5395" Type="http://schemas.openxmlformats.org/officeDocument/2006/relationships/hyperlink" Target="http://www.zipcodestogo.com/Potsdam/NY/13676/" TargetMode="External"/><Relationship Id="rId4064" Type="http://schemas.openxmlformats.org/officeDocument/2006/relationships/hyperlink" Target="http://www.zipcodestogo.com/Greene/NY/" TargetMode="External"/><Relationship Id="rId5392" Type="http://schemas.openxmlformats.org/officeDocument/2006/relationships/hyperlink" Target="http://www.zipcodestogo.com/Jefferson/NY/" TargetMode="External"/><Relationship Id="rId4063" Type="http://schemas.openxmlformats.org/officeDocument/2006/relationships/hyperlink" Target="http://www.zipcodestogo.com/Hensonville/NY/12439/" TargetMode="External"/><Relationship Id="rId5393" Type="http://schemas.openxmlformats.org/officeDocument/2006/relationships/hyperlink" Target="http://www.zipcodestogo.com/Plessis/NY/13675/" TargetMode="External"/><Relationship Id="rId4066" Type="http://schemas.openxmlformats.org/officeDocument/2006/relationships/hyperlink" Target="http://www.zipcodestogo.com/Ulster/NY/" TargetMode="External"/><Relationship Id="rId5398" Type="http://schemas.openxmlformats.org/officeDocument/2006/relationships/hyperlink" Target="http://www.zipcodestogo.com/Saint%20lawrence/NY/" TargetMode="External"/><Relationship Id="rId4065" Type="http://schemas.openxmlformats.org/officeDocument/2006/relationships/hyperlink" Target="http://www.zipcodestogo.com/High%20Falls/NY/12440/" TargetMode="External"/><Relationship Id="rId5399" Type="http://schemas.openxmlformats.org/officeDocument/2006/relationships/hyperlink" Target="http://www.zipcodestogo.com/Raymondville/NY/13678/" TargetMode="External"/><Relationship Id="rId4068" Type="http://schemas.openxmlformats.org/officeDocument/2006/relationships/hyperlink" Target="http://www.zipcodestogo.com/Ulster/NY/" TargetMode="External"/><Relationship Id="rId5396" Type="http://schemas.openxmlformats.org/officeDocument/2006/relationships/hyperlink" Target="http://www.zipcodestogo.com/Saint%20lawrence/NY/" TargetMode="External"/><Relationship Id="rId4067" Type="http://schemas.openxmlformats.org/officeDocument/2006/relationships/hyperlink" Target="http://www.zipcodestogo.com/Highmount/NY/12441/" TargetMode="External"/><Relationship Id="rId5397" Type="http://schemas.openxmlformats.org/officeDocument/2006/relationships/hyperlink" Target="http://www.zipcodestogo.com/Pyrites/NY/13677/" TargetMode="External"/><Relationship Id="rId4069" Type="http://schemas.openxmlformats.org/officeDocument/2006/relationships/hyperlink" Target="http://www.zipcodestogo.com/Hunter/NY/12442/" TargetMode="External"/><Relationship Id="rId5380" Type="http://schemas.openxmlformats.org/officeDocument/2006/relationships/hyperlink" Target="http://www.zipcodestogo.com/Saint%20lawrence/NY/" TargetMode="External"/><Relationship Id="rId4051" Type="http://schemas.openxmlformats.org/officeDocument/2006/relationships/hyperlink" Target="http://www.zipcodestogo.com/Glasco/NY/12432/" TargetMode="External"/><Relationship Id="rId5383" Type="http://schemas.openxmlformats.org/officeDocument/2006/relationships/hyperlink" Target="http://www.zipcodestogo.com/Oswegatchie/NY/13670/" TargetMode="External"/><Relationship Id="rId4050" Type="http://schemas.openxmlformats.org/officeDocument/2006/relationships/hyperlink" Target="http://www.zipcodestogo.com/Greene/NY/" TargetMode="External"/><Relationship Id="rId5384" Type="http://schemas.openxmlformats.org/officeDocument/2006/relationships/hyperlink" Target="http://www.zipcodestogo.com/Saint%20lawrence/NY/" TargetMode="External"/><Relationship Id="rId4053" Type="http://schemas.openxmlformats.org/officeDocument/2006/relationships/hyperlink" Target="http://www.zipcodestogo.com/Glenford/NY/12433/" TargetMode="External"/><Relationship Id="rId5381" Type="http://schemas.openxmlformats.org/officeDocument/2006/relationships/hyperlink" Target="http://www.zipcodestogo.com/Ogdensburg/NY/13669/" TargetMode="External"/><Relationship Id="rId4052" Type="http://schemas.openxmlformats.org/officeDocument/2006/relationships/hyperlink" Target="http://www.zipcodestogo.com/Ulster/NY/" TargetMode="External"/><Relationship Id="rId5382" Type="http://schemas.openxmlformats.org/officeDocument/2006/relationships/hyperlink" Target="http://www.zipcodestogo.com/Saint%20lawrence/NY/" TargetMode="External"/><Relationship Id="rId4055" Type="http://schemas.openxmlformats.org/officeDocument/2006/relationships/hyperlink" Target="http://www.zipcodestogo.com/Grand%20Gorge/NY/12434/" TargetMode="External"/><Relationship Id="rId5387" Type="http://schemas.openxmlformats.org/officeDocument/2006/relationships/hyperlink" Target="http://www.zipcodestogo.com/Parishville/NY/13672/" TargetMode="External"/><Relationship Id="rId4054" Type="http://schemas.openxmlformats.org/officeDocument/2006/relationships/hyperlink" Target="http://www.zipcodestogo.com/Ulster/NY/" TargetMode="External"/><Relationship Id="rId5388" Type="http://schemas.openxmlformats.org/officeDocument/2006/relationships/hyperlink" Target="http://www.zipcodestogo.com/Saint%20lawrence/NY/" TargetMode="External"/><Relationship Id="rId4057" Type="http://schemas.openxmlformats.org/officeDocument/2006/relationships/hyperlink" Target="http://www.zipcodestogo.com/Greenfield%20Park/NY/12435/" TargetMode="External"/><Relationship Id="rId5385" Type="http://schemas.openxmlformats.org/officeDocument/2006/relationships/hyperlink" Target="http://www.zipcodestogo.com/Oxbow/NY/13671/" TargetMode="External"/><Relationship Id="rId4056" Type="http://schemas.openxmlformats.org/officeDocument/2006/relationships/hyperlink" Target="http://www.zipcodestogo.com/Delaware/NY/" TargetMode="External"/><Relationship Id="rId5386" Type="http://schemas.openxmlformats.org/officeDocument/2006/relationships/hyperlink" Target="http://www.zipcodestogo.com/Jefferson/NY/" TargetMode="External"/><Relationship Id="rId4059" Type="http://schemas.openxmlformats.org/officeDocument/2006/relationships/hyperlink" Target="http://www.zipcodestogo.com/Haines%20Falls/NY/12436/" TargetMode="External"/><Relationship Id="rId4058" Type="http://schemas.openxmlformats.org/officeDocument/2006/relationships/hyperlink" Target="http://www.zipcodestogo.com/Ulster/NY/" TargetMode="External"/><Relationship Id="rId5389" Type="http://schemas.openxmlformats.org/officeDocument/2006/relationships/hyperlink" Target="http://www.zipcodestogo.com/Philadelphia/NY/13673/" TargetMode="External"/><Relationship Id="rId4008" Type="http://schemas.openxmlformats.org/officeDocument/2006/relationships/hyperlink" Target="http://www.zipcodestogo.com/Delaware/NY/" TargetMode="External"/><Relationship Id="rId4007" Type="http://schemas.openxmlformats.org/officeDocument/2006/relationships/hyperlink" Target="http://www.zipcodestogo.com/Arkville/NY/12406/" TargetMode="External"/><Relationship Id="rId5338" Type="http://schemas.openxmlformats.org/officeDocument/2006/relationships/hyperlink" Target="http://www.zipcodestogo.com/Saint%20lawrence/NY/" TargetMode="External"/><Relationship Id="rId6669" Type="http://schemas.openxmlformats.org/officeDocument/2006/relationships/hyperlink" Target="http://www.zipcodestogo.com/Saint%20Augustine/FL/32085/" TargetMode="External"/><Relationship Id="rId4009" Type="http://schemas.openxmlformats.org/officeDocument/2006/relationships/hyperlink" Target="http://www.zipcodestogo.com/Ashland/NY/12407/" TargetMode="External"/><Relationship Id="rId5339" Type="http://schemas.openxmlformats.org/officeDocument/2006/relationships/hyperlink" Target="http://www.zipcodestogo.com/Hammond/NY/13646/" TargetMode="External"/><Relationship Id="rId271" Type="http://schemas.openxmlformats.org/officeDocument/2006/relationships/hyperlink" Target="http://www.zipcodestogo.com/Marlow/NH/03456/" TargetMode="External"/><Relationship Id="rId270" Type="http://schemas.openxmlformats.org/officeDocument/2006/relationships/hyperlink" Target="http://www.zipcodestogo.com/Cheshire/NH/" TargetMode="External"/><Relationship Id="rId269" Type="http://schemas.openxmlformats.org/officeDocument/2006/relationships/hyperlink" Target="http://www.zipcodestogo.com/Marlborough/NH/03455/" TargetMode="External"/><Relationship Id="rId7991" Type="http://schemas.openxmlformats.org/officeDocument/2006/relationships/hyperlink" Target="http://www.zipcodestogo.com/Miami/FL/33150/" TargetMode="External"/><Relationship Id="rId6660" Type="http://schemas.openxmlformats.org/officeDocument/2006/relationships/hyperlink" Target="http://www.zipcodestogo.com/Saint%20johns/FL/" TargetMode="External"/><Relationship Id="rId7990" Type="http://schemas.openxmlformats.org/officeDocument/2006/relationships/hyperlink" Target="http://www.zipcodestogo.com/Miami-dade/FL/" TargetMode="External"/><Relationship Id="rId264" Type="http://schemas.openxmlformats.org/officeDocument/2006/relationships/hyperlink" Target="http://www.zipcodestogo.com/Cheshire/NH/" TargetMode="External"/><Relationship Id="rId4000" Type="http://schemas.openxmlformats.org/officeDocument/2006/relationships/hyperlink" Target="http://www.zipcodestogo.com/Ulster/NY/" TargetMode="External"/><Relationship Id="rId5332" Type="http://schemas.openxmlformats.org/officeDocument/2006/relationships/hyperlink" Target="http://www.zipcodestogo.com/Jefferson/NY/" TargetMode="External"/><Relationship Id="rId6663" Type="http://schemas.openxmlformats.org/officeDocument/2006/relationships/hyperlink" Target="http://www.zipcodestogo.com/Ponte%20Vedra%20Beach/FL/32082/" TargetMode="External"/><Relationship Id="rId7995" Type="http://schemas.openxmlformats.org/officeDocument/2006/relationships/hyperlink" Target="http://www.zipcodestogo.com/Miami/FL/33152/" TargetMode="External"/><Relationship Id="rId263" Type="http://schemas.openxmlformats.org/officeDocument/2006/relationships/hyperlink" Target="http://www.zipcodestogo.com/Harrisville/NH/03450/" TargetMode="External"/><Relationship Id="rId5333" Type="http://schemas.openxmlformats.org/officeDocument/2006/relationships/hyperlink" Target="http://www.zipcodestogo.com/Gouverneur/NY/13642/" TargetMode="External"/><Relationship Id="rId6664" Type="http://schemas.openxmlformats.org/officeDocument/2006/relationships/hyperlink" Target="http://www.zipcodestogo.com/Saint%20johns/FL/" TargetMode="External"/><Relationship Id="rId7994" Type="http://schemas.openxmlformats.org/officeDocument/2006/relationships/hyperlink" Target="http://www.zipcodestogo.com/Miami-dade/FL/" TargetMode="External"/><Relationship Id="rId262" Type="http://schemas.openxmlformats.org/officeDocument/2006/relationships/hyperlink" Target="http://www.zipcodestogo.com/Hillsborough/NH/" TargetMode="External"/><Relationship Id="rId4002" Type="http://schemas.openxmlformats.org/officeDocument/2006/relationships/hyperlink" Target="http://www.zipcodestogo.com/Ulster/NY/" TargetMode="External"/><Relationship Id="rId5330" Type="http://schemas.openxmlformats.org/officeDocument/2006/relationships/hyperlink" Target="http://www.zipcodestogo.com/Jefferson/NY/" TargetMode="External"/><Relationship Id="rId6661" Type="http://schemas.openxmlformats.org/officeDocument/2006/relationships/hyperlink" Target="http://www.zipcodestogo.com/Ponte%20Vedra/FL/32081/" TargetMode="External"/><Relationship Id="rId7993" Type="http://schemas.openxmlformats.org/officeDocument/2006/relationships/hyperlink" Target="http://www.zipcodestogo.com/Miami/FL/33151/" TargetMode="External"/><Relationship Id="rId261" Type="http://schemas.openxmlformats.org/officeDocument/2006/relationships/hyperlink" Target="http://www.zipcodestogo.com/Hancock/NH/03449/" TargetMode="External"/><Relationship Id="rId4001" Type="http://schemas.openxmlformats.org/officeDocument/2006/relationships/hyperlink" Target="http://www.zipcodestogo.com/Kingston/NY/12402/" TargetMode="External"/><Relationship Id="rId5331" Type="http://schemas.openxmlformats.org/officeDocument/2006/relationships/hyperlink" Target="http://www.zipcodestogo.com/Fishers%20Landing/NY/13641/" TargetMode="External"/><Relationship Id="rId6662" Type="http://schemas.openxmlformats.org/officeDocument/2006/relationships/hyperlink" Target="http://www.zipcodestogo.com/Saint%20johns/FL/" TargetMode="External"/><Relationship Id="rId7992" Type="http://schemas.openxmlformats.org/officeDocument/2006/relationships/hyperlink" Target="http://www.zipcodestogo.com/Miami-dade/FL/" TargetMode="External"/><Relationship Id="rId268" Type="http://schemas.openxmlformats.org/officeDocument/2006/relationships/hyperlink" Target="http://www.zipcodestogo.com/Cheshire/NH/" TargetMode="External"/><Relationship Id="rId4004" Type="http://schemas.openxmlformats.org/officeDocument/2006/relationships/hyperlink" Target="http://www.zipcodestogo.com/Ulster/NY/" TargetMode="External"/><Relationship Id="rId5336" Type="http://schemas.openxmlformats.org/officeDocument/2006/relationships/hyperlink" Target="http://www.zipcodestogo.com/Jefferson/NY/" TargetMode="External"/><Relationship Id="rId6667" Type="http://schemas.openxmlformats.org/officeDocument/2006/relationships/hyperlink" Target="http://www.zipcodestogo.com/Saint%20Augustine/FL/32084/" TargetMode="External"/><Relationship Id="rId7999" Type="http://schemas.openxmlformats.org/officeDocument/2006/relationships/hyperlink" Target="http://www.zipcodestogo.com/Miami%20Beach/FL/33154/" TargetMode="External"/><Relationship Id="rId267" Type="http://schemas.openxmlformats.org/officeDocument/2006/relationships/hyperlink" Target="http://www.zipcodestogo.com/Jaffrey/NH/03452/" TargetMode="External"/><Relationship Id="rId4003" Type="http://schemas.openxmlformats.org/officeDocument/2006/relationships/hyperlink" Target="http://www.zipcodestogo.com/Accord/NY/12404/" TargetMode="External"/><Relationship Id="rId5337" Type="http://schemas.openxmlformats.org/officeDocument/2006/relationships/hyperlink" Target="http://www.zipcodestogo.com/Hailesboro/NY/13645/" TargetMode="External"/><Relationship Id="rId6668" Type="http://schemas.openxmlformats.org/officeDocument/2006/relationships/hyperlink" Target="http://www.zipcodestogo.com/Saint%20johns/FL/" TargetMode="External"/><Relationship Id="rId7998" Type="http://schemas.openxmlformats.org/officeDocument/2006/relationships/hyperlink" Target="http://www.zipcodestogo.com/Miami-dade/FL/" TargetMode="External"/><Relationship Id="rId266" Type="http://schemas.openxmlformats.org/officeDocument/2006/relationships/hyperlink" Target="http://www.zipcodestogo.com/Cheshire/NH/" TargetMode="External"/><Relationship Id="rId4006" Type="http://schemas.openxmlformats.org/officeDocument/2006/relationships/hyperlink" Target="http://www.zipcodestogo.com/Greene/NY/" TargetMode="External"/><Relationship Id="rId5334" Type="http://schemas.openxmlformats.org/officeDocument/2006/relationships/hyperlink" Target="http://www.zipcodestogo.com/Saint%20lawrence/NY/" TargetMode="External"/><Relationship Id="rId6665" Type="http://schemas.openxmlformats.org/officeDocument/2006/relationships/hyperlink" Target="http://www.zipcodestogo.com/Raiford/FL/32083/" TargetMode="External"/><Relationship Id="rId7997" Type="http://schemas.openxmlformats.org/officeDocument/2006/relationships/hyperlink" Target="http://www.zipcodestogo.com/Miami/FL/33153/" TargetMode="External"/><Relationship Id="rId265" Type="http://schemas.openxmlformats.org/officeDocument/2006/relationships/hyperlink" Target="http://www.zipcodestogo.com/Hinsdale/NH/03451/" TargetMode="External"/><Relationship Id="rId4005" Type="http://schemas.openxmlformats.org/officeDocument/2006/relationships/hyperlink" Target="http://www.zipcodestogo.com/Acra/NY/12405/" TargetMode="External"/><Relationship Id="rId5335" Type="http://schemas.openxmlformats.org/officeDocument/2006/relationships/hyperlink" Target="http://www.zipcodestogo.com/Great%20Bend/NY/13643/" TargetMode="External"/><Relationship Id="rId6666" Type="http://schemas.openxmlformats.org/officeDocument/2006/relationships/hyperlink" Target="http://www.zipcodestogo.com/Union/FL/" TargetMode="External"/><Relationship Id="rId7996" Type="http://schemas.openxmlformats.org/officeDocument/2006/relationships/hyperlink" Target="http://www.zipcodestogo.com/Miami-dade/FL/" TargetMode="External"/><Relationship Id="rId5329" Type="http://schemas.openxmlformats.org/officeDocument/2006/relationships/hyperlink" Target="http://www.zipcodestogo.com/Wellesley%20Island/NY/13640/" TargetMode="External"/><Relationship Id="rId5327" Type="http://schemas.openxmlformats.org/officeDocument/2006/relationships/hyperlink" Target="http://www.zipcodestogo.com/Fine/NY/13639/" TargetMode="External"/><Relationship Id="rId6658" Type="http://schemas.openxmlformats.org/officeDocument/2006/relationships/hyperlink" Target="http://www.zipcodestogo.com/Clay/FL/" TargetMode="External"/><Relationship Id="rId5328" Type="http://schemas.openxmlformats.org/officeDocument/2006/relationships/hyperlink" Target="http://www.zipcodestogo.com/Saint%20lawrence/NY/" TargetMode="External"/><Relationship Id="rId6659" Type="http://schemas.openxmlformats.org/officeDocument/2006/relationships/hyperlink" Target="http://www.zipcodestogo.com/Saint%20Augustine/FL/32080/" TargetMode="External"/><Relationship Id="rId7989" Type="http://schemas.openxmlformats.org/officeDocument/2006/relationships/hyperlink" Target="http://www.zipcodestogo.com/Key%20Biscayne/FL/33149/" TargetMode="External"/><Relationship Id="rId260" Type="http://schemas.openxmlformats.org/officeDocument/2006/relationships/hyperlink" Target="http://www.zipcodestogo.com/Cheshire/NH/" TargetMode="External"/><Relationship Id="rId259" Type="http://schemas.openxmlformats.org/officeDocument/2006/relationships/hyperlink" Target="http://www.zipcodestogo.com/Gilsum/NH/03448/" TargetMode="External"/><Relationship Id="rId258" Type="http://schemas.openxmlformats.org/officeDocument/2006/relationships/hyperlink" Target="http://www.zipcodestogo.com/Cheshire/NH/" TargetMode="External"/><Relationship Id="rId7980" Type="http://schemas.openxmlformats.org/officeDocument/2006/relationships/hyperlink" Target="http://www.zipcodestogo.com/Miami-dade/FL/" TargetMode="External"/><Relationship Id="rId253" Type="http://schemas.openxmlformats.org/officeDocument/2006/relationships/hyperlink" Target="http://www.zipcodestogo.com/Sullivan/NH/03445/" TargetMode="External"/><Relationship Id="rId5321" Type="http://schemas.openxmlformats.org/officeDocument/2006/relationships/hyperlink" Target="http://www.zipcodestogo.com/Ellisburg/NY/13636/" TargetMode="External"/><Relationship Id="rId6652" Type="http://schemas.openxmlformats.org/officeDocument/2006/relationships/hyperlink" Target="http://www.zipcodestogo.com/Suwannee/FL/" TargetMode="External"/><Relationship Id="rId7984" Type="http://schemas.openxmlformats.org/officeDocument/2006/relationships/hyperlink" Target="http://www.zipcodestogo.com/Miami-dade/FL/" TargetMode="External"/><Relationship Id="rId252" Type="http://schemas.openxmlformats.org/officeDocument/2006/relationships/hyperlink" Target="http://www.zipcodestogo.com/Cheshire/NH/" TargetMode="External"/><Relationship Id="rId5322" Type="http://schemas.openxmlformats.org/officeDocument/2006/relationships/hyperlink" Target="http://www.zipcodestogo.com/Jefferson/NY/" TargetMode="External"/><Relationship Id="rId6653" Type="http://schemas.openxmlformats.org/officeDocument/2006/relationships/hyperlink" Target="http://www.zipcodestogo.com/Olustee/FL/32072/" TargetMode="External"/><Relationship Id="rId7983" Type="http://schemas.openxmlformats.org/officeDocument/2006/relationships/hyperlink" Target="http://www.zipcodestogo.com/Miami/FL/33146/" TargetMode="External"/><Relationship Id="rId251" Type="http://schemas.openxmlformats.org/officeDocument/2006/relationships/hyperlink" Target="http://www.zipcodestogo.com/Dublin/NH/03444/" TargetMode="External"/><Relationship Id="rId6650" Type="http://schemas.openxmlformats.org/officeDocument/2006/relationships/hyperlink" Target="http://www.zipcodestogo.com/Clay/FL/" TargetMode="External"/><Relationship Id="rId7982" Type="http://schemas.openxmlformats.org/officeDocument/2006/relationships/hyperlink" Target="http://www.zipcodestogo.com/Miami-dade/FL/" TargetMode="External"/><Relationship Id="rId250" Type="http://schemas.openxmlformats.org/officeDocument/2006/relationships/hyperlink" Target="http://www.zipcodestogo.com/Cheshire/NH/" TargetMode="External"/><Relationship Id="rId5320" Type="http://schemas.openxmlformats.org/officeDocument/2006/relationships/hyperlink" Target="http://www.zipcodestogo.com/Saint%20lawrence/NY/" TargetMode="External"/><Relationship Id="rId6651" Type="http://schemas.openxmlformats.org/officeDocument/2006/relationships/hyperlink" Target="http://www.zipcodestogo.com/O%20Brien/FL/32071/" TargetMode="External"/><Relationship Id="rId7981" Type="http://schemas.openxmlformats.org/officeDocument/2006/relationships/hyperlink" Target="http://www.zipcodestogo.com/Miami/FL/33145/" TargetMode="External"/><Relationship Id="rId257" Type="http://schemas.openxmlformats.org/officeDocument/2006/relationships/hyperlink" Target="http://www.zipcodestogo.com/Fitzwilliam/NH/03447/" TargetMode="External"/><Relationship Id="rId5325" Type="http://schemas.openxmlformats.org/officeDocument/2006/relationships/hyperlink" Target="http://www.zipcodestogo.com/Felts%20Mills/NY/13638/" TargetMode="External"/><Relationship Id="rId6656" Type="http://schemas.openxmlformats.org/officeDocument/2006/relationships/hyperlink" Target="http://www.zipcodestogo.com/Clay/FL/" TargetMode="External"/><Relationship Id="rId7988" Type="http://schemas.openxmlformats.org/officeDocument/2006/relationships/hyperlink" Target="http://www.zipcodestogo.com/Miami-dade/FL/" TargetMode="External"/><Relationship Id="rId256" Type="http://schemas.openxmlformats.org/officeDocument/2006/relationships/hyperlink" Target="http://www.zipcodestogo.com/Cheshire/NH/" TargetMode="External"/><Relationship Id="rId5326" Type="http://schemas.openxmlformats.org/officeDocument/2006/relationships/hyperlink" Target="http://www.zipcodestogo.com/Jefferson/NY/" TargetMode="External"/><Relationship Id="rId6657" Type="http://schemas.openxmlformats.org/officeDocument/2006/relationships/hyperlink" Target="http://www.zipcodestogo.com/Penney%20Farms/FL/32079/" TargetMode="External"/><Relationship Id="rId7987" Type="http://schemas.openxmlformats.org/officeDocument/2006/relationships/hyperlink" Target="http://www.zipcodestogo.com/Miami/FL/33148/" TargetMode="External"/><Relationship Id="rId255" Type="http://schemas.openxmlformats.org/officeDocument/2006/relationships/hyperlink" Target="http://www.zipcodestogo.com/Swanzey/NH/03446/" TargetMode="External"/><Relationship Id="rId5323" Type="http://schemas.openxmlformats.org/officeDocument/2006/relationships/hyperlink" Target="http://www.zipcodestogo.com/Evans%20Mills/NY/13637/" TargetMode="External"/><Relationship Id="rId6654" Type="http://schemas.openxmlformats.org/officeDocument/2006/relationships/hyperlink" Target="http://www.zipcodestogo.com/Baker/FL/" TargetMode="External"/><Relationship Id="rId7986" Type="http://schemas.openxmlformats.org/officeDocument/2006/relationships/hyperlink" Target="http://www.zipcodestogo.com/Miami-dade/FL/" TargetMode="External"/><Relationship Id="rId254" Type="http://schemas.openxmlformats.org/officeDocument/2006/relationships/hyperlink" Target="http://www.zipcodestogo.com/Cheshire/NH/" TargetMode="External"/><Relationship Id="rId5324" Type="http://schemas.openxmlformats.org/officeDocument/2006/relationships/hyperlink" Target="http://www.zipcodestogo.com/Jefferson/NY/" TargetMode="External"/><Relationship Id="rId6655" Type="http://schemas.openxmlformats.org/officeDocument/2006/relationships/hyperlink" Target="http://www.zipcodestogo.com/Orange%20Park/FL/32073/" TargetMode="External"/><Relationship Id="rId7985" Type="http://schemas.openxmlformats.org/officeDocument/2006/relationships/hyperlink" Target="http://www.zipcodestogo.com/Miami/FL/33147/" TargetMode="External"/><Relationship Id="rId4029" Type="http://schemas.openxmlformats.org/officeDocument/2006/relationships/hyperlink" Target="http://www.zipcodestogo.com/Cottekill/NY/12419/" TargetMode="External"/><Relationship Id="rId293" Type="http://schemas.openxmlformats.org/officeDocument/2006/relationships/hyperlink" Target="http://www.zipcodestogo.com/Winchester/NH/03470/" TargetMode="External"/><Relationship Id="rId292" Type="http://schemas.openxmlformats.org/officeDocument/2006/relationships/hyperlink" Target="http://www.zipcodestogo.com/Cheshire/NH/" TargetMode="External"/><Relationship Id="rId291" Type="http://schemas.openxmlformats.org/officeDocument/2006/relationships/hyperlink" Target="http://www.zipcodestogo.com/West%20Swanzey/NH/03469/" TargetMode="External"/><Relationship Id="rId290" Type="http://schemas.openxmlformats.org/officeDocument/2006/relationships/hyperlink" Target="http://www.zipcodestogo.com/Hillsborough/NH/" TargetMode="External"/><Relationship Id="rId5350" Type="http://schemas.openxmlformats.org/officeDocument/2006/relationships/hyperlink" Target="http://www.zipcodestogo.com/Jefferson/NY/" TargetMode="External"/><Relationship Id="rId6681" Type="http://schemas.openxmlformats.org/officeDocument/2006/relationships/hyperlink" Target="http://www.zipcodestogo.com/Saint%20Augustine/FL/32095/" TargetMode="External"/><Relationship Id="rId5351" Type="http://schemas.openxmlformats.org/officeDocument/2006/relationships/hyperlink" Target="http://www.zipcodestogo.com/Hermon/NY/13652/" TargetMode="External"/><Relationship Id="rId6682" Type="http://schemas.openxmlformats.org/officeDocument/2006/relationships/hyperlink" Target="http://www.zipcodestogo.com/Saint%20johns/FL/" TargetMode="External"/><Relationship Id="rId4020" Type="http://schemas.openxmlformats.org/officeDocument/2006/relationships/hyperlink" Target="http://www.zipcodestogo.com/Greene/NY/" TargetMode="External"/><Relationship Id="rId6680" Type="http://schemas.openxmlformats.org/officeDocument/2006/relationships/hyperlink" Target="http://www.zipcodestogo.com/Suwannee/FL/" TargetMode="External"/><Relationship Id="rId286" Type="http://schemas.openxmlformats.org/officeDocument/2006/relationships/hyperlink" Target="http://www.zipcodestogo.com/Cheshire/NH/" TargetMode="External"/><Relationship Id="rId4022" Type="http://schemas.openxmlformats.org/officeDocument/2006/relationships/hyperlink" Target="http://www.zipcodestogo.com/Greene/NY/" TargetMode="External"/><Relationship Id="rId5354" Type="http://schemas.openxmlformats.org/officeDocument/2006/relationships/hyperlink" Target="http://www.zipcodestogo.com/Saint%20lawrence/NY/" TargetMode="External"/><Relationship Id="rId6685" Type="http://schemas.openxmlformats.org/officeDocument/2006/relationships/hyperlink" Target="http://www.zipcodestogo.com/Yulee/FL/32097/" TargetMode="External"/><Relationship Id="rId285" Type="http://schemas.openxmlformats.org/officeDocument/2006/relationships/hyperlink" Target="http://www.zipcodestogo.com/West%20Chesterfield/NH/03466/" TargetMode="External"/><Relationship Id="rId4021" Type="http://schemas.openxmlformats.org/officeDocument/2006/relationships/hyperlink" Target="http://www.zipcodestogo.com/Catskill/NY/12414/" TargetMode="External"/><Relationship Id="rId5355" Type="http://schemas.openxmlformats.org/officeDocument/2006/relationships/hyperlink" Target="http://www.zipcodestogo.com/Hogansburg/NY/13655/" TargetMode="External"/><Relationship Id="rId6686" Type="http://schemas.openxmlformats.org/officeDocument/2006/relationships/hyperlink" Target="http://www.zipcodestogo.com/Nassau/FL/" TargetMode="External"/><Relationship Id="rId284" Type="http://schemas.openxmlformats.org/officeDocument/2006/relationships/hyperlink" Target="http://www.zipcodestogo.com/Cheshire/NH/" TargetMode="External"/><Relationship Id="rId4024" Type="http://schemas.openxmlformats.org/officeDocument/2006/relationships/hyperlink" Target="http://www.zipcodestogo.com/Ulster/NY/" TargetMode="External"/><Relationship Id="rId5352" Type="http://schemas.openxmlformats.org/officeDocument/2006/relationships/hyperlink" Target="http://www.zipcodestogo.com/Saint%20lawrence/NY/" TargetMode="External"/><Relationship Id="rId6683" Type="http://schemas.openxmlformats.org/officeDocument/2006/relationships/hyperlink" Target="http://www.zipcodestogo.com/White%20Springs/FL/32096/" TargetMode="External"/><Relationship Id="rId283" Type="http://schemas.openxmlformats.org/officeDocument/2006/relationships/hyperlink" Target="http://www.zipcodestogo.com/Troy/NH/03465/" TargetMode="External"/><Relationship Id="rId4023" Type="http://schemas.openxmlformats.org/officeDocument/2006/relationships/hyperlink" Target="http://www.zipcodestogo.com/Chichester/NY/12416/" TargetMode="External"/><Relationship Id="rId5353" Type="http://schemas.openxmlformats.org/officeDocument/2006/relationships/hyperlink" Target="http://www.zipcodestogo.com/Heuvelton/NY/13654/" TargetMode="External"/><Relationship Id="rId6684" Type="http://schemas.openxmlformats.org/officeDocument/2006/relationships/hyperlink" Target="http://www.zipcodestogo.com/Hamilton/FL/" TargetMode="External"/><Relationship Id="rId4026" Type="http://schemas.openxmlformats.org/officeDocument/2006/relationships/hyperlink" Target="http://www.zipcodestogo.com/Ulster/NY/" TargetMode="External"/><Relationship Id="rId5358" Type="http://schemas.openxmlformats.org/officeDocument/2006/relationships/hyperlink" Target="http://www.zipcodestogo.com/Jefferson/NY/" TargetMode="External"/><Relationship Id="rId6689" Type="http://schemas.openxmlformats.org/officeDocument/2006/relationships/hyperlink" Target="http://www.zipcodestogo.com/Astor/FL/32102/" TargetMode="External"/><Relationship Id="rId289" Type="http://schemas.openxmlformats.org/officeDocument/2006/relationships/hyperlink" Target="http://www.zipcodestogo.com/West%20Peterborough/NH/03468/" TargetMode="External"/><Relationship Id="rId4025" Type="http://schemas.openxmlformats.org/officeDocument/2006/relationships/hyperlink" Target="http://www.zipcodestogo.com/Connelly/NY/12417/" TargetMode="External"/><Relationship Id="rId5359" Type="http://schemas.openxmlformats.org/officeDocument/2006/relationships/hyperlink" Target="http://www.zipcodestogo.com/Limerick/NY/13657/" TargetMode="External"/><Relationship Id="rId288" Type="http://schemas.openxmlformats.org/officeDocument/2006/relationships/hyperlink" Target="http://www.zipcodestogo.com/Cheshire/NH/" TargetMode="External"/><Relationship Id="rId4028" Type="http://schemas.openxmlformats.org/officeDocument/2006/relationships/hyperlink" Target="http://www.zipcodestogo.com/Greene/NY/" TargetMode="External"/><Relationship Id="rId5356" Type="http://schemas.openxmlformats.org/officeDocument/2006/relationships/hyperlink" Target="http://www.zipcodestogo.com/Franklin/NY/" TargetMode="External"/><Relationship Id="rId6687" Type="http://schemas.openxmlformats.org/officeDocument/2006/relationships/hyperlink" Target="http://www.zipcodestogo.com/Jacksonville/FL/32099/" TargetMode="External"/><Relationship Id="rId287" Type="http://schemas.openxmlformats.org/officeDocument/2006/relationships/hyperlink" Target="http://www.zipcodestogo.com/Westmoreland/NH/03467/" TargetMode="External"/><Relationship Id="rId4027" Type="http://schemas.openxmlformats.org/officeDocument/2006/relationships/hyperlink" Target="http://www.zipcodestogo.com/Cornwallville/NY/12418/" TargetMode="External"/><Relationship Id="rId5357" Type="http://schemas.openxmlformats.org/officeDocument/2006/relationships/hyperlink" Target="http://www.zipcodestogo.com/La%20Fargeville/NY/13656/" TargetMode="External"/><Relationship Id="rId6688" Type="http://schemas.openxmlformats.org/officeDocument/2006/relationships/hyperlink" Target="http://www.zipcodestogo.com/Duval/FL/" TargetMode="External"/><Relationship Id="rId4019" Type="http://schemas.openxmlformats.org/officeDocument/2006/relationships/hyperlink" Target="http://www.zipcodestogo.com/Cairo/NY/12413/" TargetMode="External"/><Relationship Id="rId4018" Type="http://schemas.openxmlformats.org/officeDocument/2006/relationships/hyperlink" Target="http://www.zipcodestogo.com/Ulster/NY/" TargetMode="External"/><Relationship Id="rId5349" Type="http://schemas.openxmlformats.org/officeDocument/2006/relationships/hyperlink" Target="http://www.zipcodestogo.com/Henderson%20Harbor/NY/13651/" TargetMode="External"/><Relationship Id="rId282" Type="http://schemas.openxmlformats.org/officeDocument/2006/relationships/hyperlink" Target="http://www.zipcodestogo.com/Cheshire/NH/" TargetMode="External"/><Relationship Id="rId281" Type="http://schemas.openxmlformats.org/officeDocument/2006/relationships/hyperlink" Target="http://www.zipcodestogo.com/Stoddard/NH/03464/" TargetMode="External"/><Relationship Id="rId280" Type="http://schemas.openxmlformats.org/officeDocument/2006/relationships/hyperlink" Target="http://www.zipcodestogo.com/Cheshire/NH/" TargetMode="External"/><Relationship Id="rId6670" Type="http://schemas.openxmlformats.org/officeDocument/2006/relationships/hyperlink" Target="http://www.zipcodestogo.com/Saint%20johns/FL/" TargetMode="External"/><Relationship Id="rId5340" Type="http://schemas.openxmlformats.org/officeDocument/2006/relationships/hyperlink" Target="http://www.zipcodestogo.com/Saint%20lawrence/NY/" TargetMode="External"/><Relationship Id="rId6671" Type="http://schemas.openxmlformats.org/officeDocument/2006/relationships/hyperlink" Target="http://www.zipcodestogo.com/Saint%20Augustine/FL/32086/" TargetMode="External"/><Relationship Id="rId275" Type="http://schemas.openxmlformats.org/officeDocument/2006/relationships/hyperlink" Target="http://www.zipcodestogo.com/Peterborough/NH/03458/" TargetMode="External"/><Relationship Id="rId4011" Type="http://schemas.openxmlformats.org/officeDocument/2006/relationships/hyperlink" Target="http://www.zipcodestogo.com/Bearsville/NY/12409/" TargetMode="External"/><Relationship Id="rId5343" Type="http://schemas.openxmlformats.org/officeDocument/2006/relationships/hyperlink" Target="http://www.zipcodestogo.com/Harrisville/NY/13648/" TargetMode="External"/><Relationship Id="rId6674" Type="http://schemas.openxmlformats.org/officeDocument/2006/relationships/hyperlink" Target="http://www.zipcodestogo.com/Baker/FL/" TargetMode="External"/><Relationship Id="rId274" Type="http://schemas.openxmlformats.org/officeDocument/2006/relationships/hyperlink" Target="http://www.zipcodestogo.com/Cheshire/NH/" TargetMode="External"/><Relationship Id="rId4010" Type="http://schemas.openxmlformats.org/officeDocument/2006/relationships/hyperlink" Target="http://www.zipcodestogo.com/Greene/NY/" TargetMode="External"/><Relationship Id="rId5344" Type="http://schemas.openxmlformats.org/officeDocument/2006/relationships/hyperlink" Target="http://www.zipcodestogo.com/Lewis/NY/" TargetMode="External"/><Relationship Id="rId6675" Type="http://schemas.openxmlformats.org/officeDocument/2006/relationships/hyperlink" Target="http://www.zipcodestogo.com/Starke/FL/32091/" TargetMode="External"/><Relationship Id="rId273" Type="http://schemas.openxmlformats.org/officeDocument/2006/relationships/hyperlink" Target="http://www.zipcodestogo.com/Nelson/NH/03457/" TargetMode="External"/><Relationship Id="rId4013" Type="http://schemas.openxmlformats.org/officeDocument/2006/relationships/hyperlink" Target="http://www.zipcodestogo.com/Big%20Indian/NY/12410/" TargetMode="External"/><Relationship Id="rId5341" Type="http://schemas.openxmlformats.org/officeDocument/2006/relationships/hyperlink" Target="http://www.zipcodestogo.com/Hannawa%20Falls/NY/13647/" TargetMode="External"/><Relationship Id="rId6672" Type="http://schemas.openxmlformats.org/officeDocument/2006/relationships/hyperlink" Target="http://www.zipcodestogo.com/Saint%20johns/FL/" TargetMode="External"/><Relationship Id="rId272" Type="http://schemas.openxmlformats.org/officeDocument/2006/relationships/hyperlink" Target="http://www.zipcodestogo.com/Cheshire/NH/" TargetMode="External"/><Relationship Id="rId4012" Type="http://schemas.openxmlformats.org/officeDocument/2006/relationships/hyperlink" Target="http://www.zipcodestogo.com/Ulster/NY/" TargetMode="External"/><Relationship Id="rId5342" Type="http://schemas.openxmlformats.org/officeDocument/2006/relationships/hyperlink" Target="http://www.zipcodestogo.com/Saint%20lawrence/NY/" TargetMode="External"/><Relationship Id="rId6673" Type="http://schemas.openxmlformats.org/officeDocument/2006/relationships/hyperlink" Target="http://www.zipcodestogo.com/Sanderson/FL/32087/" TargetMode="External"/><Relationship Id="rId279" Type="http://schemas.openxmlformats.org/officeDocument/2006/relationships/hyperlink" Target="http://www.zipcodestogo.com/Spofford/NH/03462/" TargetMode="External"/><Relationship Id="rId4015" Type="http://schemas.openxmlformats.org/officeDocument/2006/relationships/hyperlink" Target="http://www.zipcodestogo.com/Bloomington/NY/12411/" TargetMode="External"/><Relationship Id="rId5347" Type="http://schemas.openxmlformats.org/officeDocument/2006/relationships/hyperlink" Target="http://www.zipcodestogo.com/Henderson/NY/13650/" TargetMode="External"/><Relationship Id="rId6678" Type="http://schemas.openxmlformats.org/officeDocument/2006/relationships/hyperlink" Target="http://www.zipcodestogo.com/Saint%20johns/FL/" TargetMode="External"/><Relationship Id="rId278" Type="http://schemas.openxmlformats.org/officeDocument/2006/relationships/hyperlink" Target="http://www.zipcodestogo.com/Cheshire/NH/" TargetMode="External"/><Relationship Id="rId4014" Type="http://schemas.openxmlformats.org/officeDocument/2006/relationships/hyperlink" Target="http://www.zipcodestogo.com/Ulster/NY/" TargetMode="External"/><Relationship Id="rId5348" Type="http://schemas.openxmlformats.org/officeDocument/2006/relationships/hyperlink" Target="http://www.zipcodestogo.com/Jefferson/NY/" TargetMode="External"/><Relationship Id="rId6679" Type="http://schemas.openxmlformats.org/officeDocument/2006/relationships/hyperlink" Target="http://www.zipcodestogo.com/Wellborn/FL/32094/" TargetMode="External"/><Relationship Id="rId277" Type="http://schemas.openxmlformats.org/officeDocument/2006/relationships/hyperlink" Target="http://www.zipcodestogo.com/Rindge/NH/03461/" TargetMode="External"/><Relationship Id="rId4017" Type="http://schemas.openxmlformats.org/officeDocument/2006/relationships/hyperlink" Target="http://www.zipcodestogo.com/Boiceville/NY/12412/" TargetMode="External"/><Relationship Id="rId5345" Type="http://schemas.openxmlformats.org/officeDocument/2006/relationships/hyperlink" Target="http://www.zipcodestogo.com/Helena/NY/13649/" TargetMode="External"/><Relationship Id="rId6676" Type="http://schemas.openxmlformats.org/officeDocument/2006/relationships/hyperlink" Target="http://www.zipcodestogo.com/Bradford/FL/" TargetMode="External"/><Relationship Id="rId276" Type="http://schemas.openxmlformats.org/officeDocument/2006/relationships/hyperlink" Target="http://www.zipcodestogo.com/Hillsborough/NH/" TargetMode="External"/><Relationship Id="rId4016" Type="http://schemas.openxmlformats.org/officeDocument/2006/relationships/hyperlink" Target="http://www.zipcodestogo.com/Ulster/NY/" TargetMode="External"/><Relationship Id="rId5346" Type="http://schemas.openxmlformats.org/officeDocument/2006/relationships/hyperlink" Target="http://www.zipcodestogo.com/Saint%20lawrence/NY/" TargetMode="External"/><Relationship Id="rId6677" Type="http://schemas.openxmlformats.org/officeDocument/2006/relationships/hyperlink" Target="http://www.zipcodestogo.com/Saint%20Augustine/FL/32092/" TargetMode="External"/><Relationship Id="rId1851" Type="http://schemas.openxmlformats.org/officeDocument/2006/relationships/hyperlink" Target="http://www.zipcodestogo.com/Pembroke/ME/04666/" TargetMode="External"/><Relationship Id="rId1852" Type="http://schemas.openxmlformats.org/officeDocument/2006/relationships/hyperlink" Target="http://www.zipcodestogo.com/Washington/ME/" TargetMode="External"/><Relationship Id="rId1853" Type="http://schemas.openxmlformats.org/officeDocument/2006/relationships/hyperlink" Target="http://www.zipcodestogo.com/Perry/ME/04667/" TargetMode="External"/><Relationship Id="rId1854" Type="http://schemas.openxmlformats.org/officeDocument/2006/relationships/hyperlink" Target="http://www.zipcodestogo.com/Washington/ME/" TargetMode="External"/><Relationship Id="rId1855" Type="http://schemas.openxmlformats.org/officeDocument/2006/relationships/hyperlink" Target="http://www.zipcodestogo.com/Princeton/ME/04668/" TargetMode="External"/><Relationship Id="rId1856" Type="http://schemas.openxmlformats.org/officeDocument/2006/relationships/hyperlink" Target="http://www.zipcodestogo.com/Washington/ME/" TargetMode="External"/><Relationship Id="rId1857" Type="http://schemas.openxmlformats.org/officeDocument/2006/relationships/hyperlink" Target="http://www.zipcodestogo.com/Prospect%20Harbor/ME/04669/" TargetMode="External"/><Relationship Id="rId1858" Type="http://schemas.openxmlformats.org/officeDocument/2006/relationships/hyperlink" Target="http://www.zipcodestogo.com/Hancock/ME/" TargetMode="External"/><Relationship Id="rId1859" Type="http://schemas.openxmlformats.org/officeDocument/2006/relationships/hyperlink" Target="http://www.zipcodestogo.com/Robbinston/ME/04671/" TargetMode="External"/><Relationship Id="rId1850" Type="http://schemas.openxmlformats.org/officeDocument/2006/relationships/hyperlink" Target="http://www.zipcodestogo.com/Hancock/ME/" TargetMode="External"/><Relationship Id="rId1840" Type="http://schemas.openxmlformats.org/officeDocument/2006/relationships/hyperlink" Target="http://www.zipcodestogo.com/Washington/ME/" TargetMode="External"/><Relationship Id="rId1841" Type="http://schemas.openxmlformats.org/officeDocument/2006/relationships/hyperlink" Target="http://www.zipcodestogo.com/Meddybemps/ME/04657/" TargetMode="External"/><Relationship Id="rId1842" Type="http://schemas.openxmlformats.org/officeDocument/2006/relationships/hyperlink" Target="http://www.zipcodestogo.com/Washington/ME/" TargetMode="External"/><Relationship Id="rId1843" Type="http://schemas.openxmlformats.org/officeDocument/2006/relationships/hyperlink" Target="http://www.zipcodestogo.com/Milbridge/ME/04658/" TargetMode="External"/><Relationship Id="rId1844" Type="http://schemas.openxmlformats.org/officeDocument/2006/relationships/hyperlink" Target="http://www.zipcodestogo.com/Washington/ME/" TargetMode="External"/><Relationship Id="rId1845" Type="http://schemas.openxmlformats.org/officeDocument/2006/relationships/hyperlink" Target="http://www.zipcodestogo.com/Mount%20Desert/ME/04660/" TargetMode="External"/><Relationship Id="rId1846" Type="http://schemas.openxmlformats.org/officeDocument/2006/relationships/hyperlink" Target="http://www.zipcodestogo.com/Hancock/ME/" TargetMode="External"/><Relationship Id="rId1847" Type="http://schemas.openxmlformats.org/officeDocument/2006/relationships/hyperlink" Target="http://www.zipcodestogo.com/Northeast%20Harbor/ME/04662/" TargetMode="External"/><Relationship Id="rId1848" Type="http://schemas.openxmlformats.org/officeDocument/2006/relationships/hyperlink" Target="http://www.zipcodestogo.com/Hancock/ME/" TargetMode="External"/><Relationship Id="rId1849" Type="http://schemas.openxmlformats.org/officeDocument/2006/relationships/hyperlink" Target="http://www.zipcodestogo.com/Sullivan/ME/04664/" TargetMode="External"/><Relationship Id="rId1873" Type="http://schemas.openxmlformats.org/officeDocument/2006/relationships/hyperlink" Target="http://www.zipcodestogo.com/Southwest%20Harbor/ME/04679/" TargetMode="External"/><Relationship Id="rId1874" Type="http://schemas.openxmlformats.org/officeDocument/2006/relationships/hyperlink" Target="http://www.zipcodestogo.com/Hancock/ME/" TargetMode="External"/><Relationship Id="rId1875" Type="http://schemas.openxmlformats.org/officeDocument/2006/relationships/hyperlink" Target="http://www.zipcodestogo.com/Steuben/ME/04680/" TargetMode="External"/><Relationship Id="rId1876" Type="http://schemas.openxmlformats.org/officeDocument/2006/relationships/hyperlink" Target="http://www.zipcodestogo.com/Washington/ME/" TargetMode="External"/><Relationship Id="rId1877" Type="http://schemas.openxmlformats.org/officeDocument/2006/relationships/hyperlink" Target="http://www.zipcodestogo.com/Stonington/ME/04681/" TargetMode="External"/><Relationship Id="rId1878" Type="http://schemas.openxmlformats.org/officeDocument/2006/relationships/hyperlink" Target="http://www.zipcodestogo.com/Hancock/ME/" TargetMode="External"/><Relationship Id="rId1879" Type="http://schemas.openxmlformats.org/officeDocument/2006/relationships/hyperlink" Target="http://www.zipcodestogo.com/Sunset/ME/04683/" TargetMode="External"/><Relationship Id="rId1870" Type="http://schemas.openxmlformats.org/officeDocument/2006/relationships/hyperlink" Target="http://www.zipcodestogo.com/Hancock/ME/" TargetMode="External"/><Relationship Id="rId1871" Type="http://schemas.openxmlformats.org/officeDocument/2006/relationships/hyperlink" Target="http://www.zipcodestogo.com/Sorrento/ME/04677/" TargetMode="External"/><Relationship Id="rId1872" Type="http://schemas.openxmlformats.org/officeDocument/2006/relationships/hyperlink" Target="http://www.zipcodestogo.com/Hancock/ME/" TargetMode="External"/><Relationship Id="rId1862" Type="http://schemas.openxmlformats.org/officeDocument/2006/relationships/hyperlink" Target="http://www.zipcodestogo.com/Hancock/ME/" TargetMode="External"/><Relationship Id="rId1863" Type="http://schemas.openxmlformats.org/officeDocument/2006/relationships/hyperlink" Target="http://www.zipcodestogo.com/Sargentville/ME/04673/" TargetMode="External"/><Relationship Id="rId1864" Type="http://schemas.openxmlformats.org/officeDocument/2006/relationships/hyperlink" Target="http://www.zipcodestogo.com/Hancock/ME/" TargetMode="External"/><Relationship Id="rId1865" Type="http://schemas.openxmlformats.org/officeDocument/2006/relationships/hyperlink" Target="http://www.zipcodestogo.com/Seal%20Cove/ME/04674/" TargetMode="External"/><Relationship Id="rId1866" Type="http://schemas.openxmlformats.org/officeDocument/2006/relationships/hyperlink" Target="http://www.zipcodestogo.com/Hancock/ME/" TargetMode="External"/><Relationship Id="rId1867" Type="http://schemas.openxmlformats.org/officeDocument/2006/relationships/hyperlink" Target="http://www.zipcodestogo.com/Seal%20Harbor/ME/04675/" TargetMode="External"/><Relationship Id="rId1868" Type="http://schemas.openxmlformats.org/officeDocument/2006/relationships/hyperlink" Target="http://www.zipcodestogo.com/Hancock/ME/" TargetMode="External"/><Relationship Id="rId1869" Type="http://schemas.openxmlformats.org/officeDocument/2006/relationships/hyperlink" Target="http://www.zipcodestogo.com/Sedgwick/ME/04676/" TargetMode="External"/><Relationship Id="rId1860" Type="http://schemas.openxmlformats.org/officeDocument/2006/relationships/hyperlink" Target="http://www.zipcodestogo.com/Washington/ME/" TargetMode="External"/><Relationship Id="rId1861" Type="http://schemas.openxmlformats.org/officeDocument/2006/relationships/hyperlink" Target="http://www.zipcodestogo.com/Salsbury%20Cove/ME/04672/" TargetMode="External"/><Relationship Id="rId1810" Type="http://schemas.openxmlformats.org/officeDocument/2006/relationships/hyperlink" Target="http://www.zipcodestogo.com/Hancock/ME/" TargetMode="External"/><Relationship Id="rId1811" Type="http://schemas.openxmlformats.org/officeDocument/2006/relationships/hyperlink" Target="http://www.zipcodestogo.com/Frenchboro/ME/04635/" TargetMode="External"/><Relationship Id="rId1812" Type="http://schemas.openxmlformats.org/officeDocument/2006/relationships/hyperlink" Target="http://www.zipcodestogo.com/Hancock/ME/" TargetMode="External"/><Relationship Id="rId1813" Type="http://schemas.openxmlformats.org/officeDocument/2006/relationships/hyperlink" Target="http://www.zipcodestogo.com/Grand%20Lake%20Stream/ME/04637/" TargetMode="External"/><Relationship Id="rId1814" Type="http://schemas.openxmlformats.org/officeDocument/2006/relationships/hyperlink" Target="http://www.zipcodestogo.com/Washington/ME/" TargetMode="External"/><Relationship Id="rId1815" Type="http://schemas.openxmlformats.org/officeDocument/2006/relationships/hyperlink" Target="http://www.zipcodestogo.com/Hancock/ME/04640/" TargetMode="External"/><Relationship Id="rId1816" Type="http://schemas.openxmlformats.org/officeDocument/2006/relationships/hyperlink" Target="http://www.zipcodestogo.com/Hancock/ME/" TargetMode="External"/><Relationship Id="rId1817" Type="http://schemas.openxmlformats.org/officeDocument/2006/relationships/hyperlink" Target="http://www.zipcodestogo.com/Harborside/ME/04642/" TargetMode="External"/><Relationship Id="rId1818" Type="http://schemas.openxmlformats.org/officeDocument/2006/relationships/hyperlink" Target="http://www.zipcodestogo.com/Hancock/ME/" TargetMode="External"/><Relationship Id="rId1819" Type="http://schemas.openxmlformats.org/officeDocument/2006/relationships/hyperlink" Target="http://www.zipcodestogo.com/Harrington/ME/04643/" TargetMode="External"/><Relationship Id="rId4080" Type="http://schemas.openxmlformats.org/officeDocument/2006/relationships/hyperlink" Target="http://www.zipcodestogo.com/Ulster/NY/" TargetMode="External"/><Relationship Id="rId4082" Type="http://schemas.openxmlformats.org/officeDocument/2006/relationships/hyperlink" Target="http://www.zipcodestogo.com/Greene/NY/" TargetMode="External"/><Relationship Id="rId4081" Type="http://schemas.openxmlformats.org/officeDocument/2006/relationships/hyperlink" Target="http://www.zipcodestogo.com/Lanesville/NY/12450/" TargetMode="External"/><Relationship Id="rId4084" Type="http://schemas.openxmlformats.org/officeDocument/2006/relationships/hyperlink" Target="http://www.zipcodestogo.com/Greene/NY/" TargetMode="External"/><Relationship Id="rId4083" Type="http://schemas.openxmlformats.org/officeDocument/2006/relationships/hyperlink" Target="http://www.zipcodestogo.com/Leeds/NY/12451/" TargetMode="External"/><Relationship Id="rId4086" Type="http://schemas.openxmlformats.org/officeDocument/2006/relationships/hyperlink" Target="http://www.zipcodestogo.com/Greene/NY/" TargetMode="External"/><Relationship Id="rId4085" Type="http://schemas.openxmlformats.org/officeDocument/2006/relationships/hyperlink" Target="http://www.zipcodestogo.com/Lexington/NY/12452/" TargetMode="External"/><Relationship Id="rId4088" Type="http://schemas.openxmlformats.org/officeDocument/2006/relationships/hyperlink" Target="http://www.zipcodestogo.com/Ulster/NY/" TargetMode="External"/><Relationship Id="rId4087" Type="http://schemas.openxmlformats.org/officeDocument/2006/relationships/hyperlink" Target="http://www.zipcodestogo.com/Malden%20On%20Hudson/NY/12453/" TargetMode="External"/><Relationship Id="rId4089" Type="http://schemas.openxmlformats.org/officeDocument/2006/relationships/hyperlink" Target="http://www.zipcodestogo.com/Maplecrest/NY/12454/" TargetMode="External"/><Relationship Id="rId1800" Type="http://schemas.openxmlformats.org/officeDocument/2006/relationships/hyperlink" Target="http://www.zipcodestogo.com/Hancock/ME/" TargetMode="External"/><Relationship Id="rId1801" Type="http://schemas.openxmlformats.org/officeDocument/2006/relationships/hyperlink" Target="http://www.zipcodestogo.com/Dennysville/ME/04628/" TargetMode="External"/><Relationship Id="rId1802" Type="http://schemas.openxmlformats.org/officeDocument/2006/relationships/hyperlink" Target="http://www.zipcodestogo.com/Washington/ME/" TargetMode="External"/><Relationship Id="rId1803" Type="http://schemas.openxmlformats.org/officeDocument/2006/relationships/hyperlink" Target="http://www.zipcodestogo.com/East%20Blue%20Hill/ME/04629/" TargetMode="External"/><Relationship Id="rId1804" Type="http://schemas.openxmlformats.org/officeDocument/2006/relationships/hyperlink" Target="http://www.zipcodestogo.com/Hancock/ME/" TargetMode="External"/><Relationship Id="rId1805" Type="http://schemas.openxmlformats.org/officeDocument/2006/relationships/hyperlink" Target="http://www.zipcodestogo.com/East%20Machias/ME/04630/" TargetMode="External"/><Relationship Id="rId1806" Type="http://schemas.openxmlformats.org/officeDocument/2006/relationships/hyperlink" Target="http://www.zipcodestogo.com/Washington/ME/" TargetMode="External"/><Relationship Id="rId1807" Type="http://schemas.openxmlformats.org/officeDocument/2006/relationships/hyperlink" Target="http://www.zipcodestogo.com/Eastport/ME/04631/" TargetMode="External"/><Relationship Id="rId1808" Type="http://schemas.openxmlformats.org/officeDocument/2006/relationships/hyperlink" Target="http://www.zipcodestogo.com/Washington/ME/" TargetMode="External"/><Relationship Id="rId1809" Type="http://schemas.openxmlformats.org/officeDocument/2006/relationships/hyperlink" Target="http://www.zipcodestogo.com/Franklin/ME/04634/" TargetMode="External"/><Relationship Id="rId4071" Type="http://schemas.openxmlformats.org/officeDocument/2006/relationships/hyperlink" Target="http://www.zipcodestogo.com/Hurley/NY/12443/" TargetMode="External"/><Relationship Id="rId4070" Type="http://schemas.openxmlformats.org/officeDocument/2006/relationships/hyperlink" Target="http://www.zipcodestogo.com/Greene/NY/" TargetMode="External"/><Relationship Id="rId4073" Type="http://schemas.openxmlformats.org/officeDocument/2006/relationships/hyperlink" Target="http://www.zipcodestogo.com/Jewett/NY/12444/" TargetMode="External"/><Relationship Id="rId4072" Type="http://schemas.openxmlformats.org/officeDocument/2006/relationships/hyperlink" Target="http://www.zipcodestogo.com/Ulster/NY/" TargetMode="External"/><Relationship Id="rId4075" Type="http://schemas.openxmlformats.org/officeDocument/2006/relationships/hyperlink" Target="http://www.zipcodestogo.com/Kerhonkson/NY/12446/" TargetMode="External"/><Relationship Id="rId4074" Type="http://schemas.openxmlformats.org/officeDocument/2006/relationships/hyperlink" Target="http://www.zipcodestogo.com/Greene/NY/" TargetMode="External"/><Relationship Id="rId4077" Type="http://schemas.openxmlformats.org/officeDocument/2006/relationships/hyperlink" Target="http://www.zipcodestogo.com/Lake%20Hill/NY/12448/" TargetMode="External"/><Relationship Id="rId4076" Type="http://schemas.openxmlformats.org/officeDocument/2006/relationships/hyperlink" Target="http://www.zipcodestogo.com/Ulster/NY/" TargetMode="External"/><Relationship Id="rId4079" Type="http://schemas.openxmlformats.org/officeDocument/2006/relationships/hyperlink" Target="http://www.zipcodestogo.com/Lake%20Katrine/NY/12449/" TargetMode="External"/><Relationship Id="rId4078" Type="http://schemas.openxmlformats.org/officeDocument/2006/relationships/hyperlink" Target="http://www.zipcodestogo.com/Ulster/NY/" TargetMode="External"/><Relationship Id="rId1830" Type="http://schemas.openxmlformats.org/officeDocument/2006/relationships/hyperlink" Target="http://www.zipcodestogo.com/Washington/ME/" TargetMode="External"/><Relationship Id="rId1831" Type="http://schemas.openxmlformats.org/officeDocument/2006/relationships/hyperlink" Target="http://www.zipcodestogo.com/Little%20Deer%20Isle/ME/04650/" TargetMode="External"/><Relationship Id="rId1832" Type="http://schemas.openxmlformats.org/officeDocument/2006/relationships/hyperlink" Target="http://www.zipcodestogo.com/Hancock/ME/" TargetMode="External"/><Relationship Id="rId1833" Type="http://schemas.openxmlformats.org/officeDocument/2006/relationships/hyperlink" Target="http://www.zipcodestogo.com/Lubec/ME/04652/" TargetMode="External"/><Relationship Id="rId1834" Type="http://schemas.openxmlformats.org/officeDocument/2006/relationships/hyperlink" Target="http://www.zipcodestogo.com/Washington/ME/" TargetMode="External"/><Relationship Id="rId1835" Type="http://schemas.openxmlformats.org/officeDocument/2006/relationships/hyperlink" Target="http://www.zipcodestogo.com/Bass%20Harbor/ME/04653/" TargetMode="External"/><Relationship Id="rId1836" Type="http://schemas.openxmlformats.org/officeDocument/2006/relationships/hyperlink" Target="http://www.zipcodestogo.com/Hancock/ME/" TargetMode="External"/><Relationship Id="rId1837" Type="http://schemas.openxmlformats.org/officeDocument/2006/relationships/hyperlink" Target="http://www.zipcodestogo.com/Machias/ME/04654/" TargetMode="External"/><Relationship Id="rId1838" Type="http://schemas.openxmlformats.org/officeDocument/2006/relationships/hyperlink" Target="http://www.zipcodestogo.com/Washington/ME/" TargetMode="External"/><Relationship Id="rId1839" Type="http://schemas.openxmlformats.org/officeDocument/2006/relationships/hyperlink" Target="http://www.zipcodestogo.com/Machiasport/ME/04655/" TargetMode="External"/><Relationship Id="rId1820" Type="http://schemas.openxmlformats.org/officeDocument/2006/relationships/hyperlink" Target="http://www.zipcodestogo.com/Washington/ME/" TargetMode="External"/><Relationship Id="rId1821" Type="http://schemas.openxmlformats.org/officeDocument/2006/relationships/hyperlink" Target="http://www.zipcodestogo.com/Hulls%20Cove/ME/04644/" TargetMode="External"/><Relationship Id="rId1822" Type="http://schemas.openxmlformats.org/officeDocument/2006/relationships/hyperlink" Target="http://www.zipcodestogo.com/Hancock/ME/" TargetMode="External"/><Relationship Id="rId1823" Type="http://schemas.openxmlformats.org/officeDocument/2006/relationships/hyperlink" Target="http://www.zipcodestogo.com/Isle%20Au%20Haut/ME/04645/" TargetMode="External"/><Relationship Id="rId1824" Type="http://schemas.openxmlformats.org/officeDocument/2006/relationships/hyperlink" Target="http://www.zipcodestogo.com/Knox/ME/" TargetMode="External"/><Relationship Id="rId1825" Type="http://schemas.openxmlformats.org/officeDocument/2006/relationships/hyperlink" Target="http://www.zipcodestogo.com/Islesford/ME/04646/" TargetMode="External"/><Relationship Id="rId1826" Type="http://schemas.openxmlformats.org/officeDocument/2006/relationships/hyperlink" Target="http://www.zipcodestogo.com/Hancock/ME/" TargetMode="External"/><Relationship Id="rId1827" Type="http://schemas.openxmlformats.org/officeDocument/2006/relationships/hyperlink" Target="http://www.zipcodestogo.com/Jonesboro/ME/04648/" TargetMode="External"/><Relationship Id="rId1828" Type="http://schemas.openxmlformats.org/officeDocument/2006/relationships/hyperlink" Target="http://www.zipcodestogo.com/Washington/ME/" TargetMode="External"/><Relationship Id="rId1829" Type="http://schemas.openxmlformats.org/officeDocument/2006/relationships/hyperlink" Target="http://www.zipcodestogo.com/Jonesport/ME/04649/" TargetMode="External"/><Relationship Id="rId4091" Type="http://schemas.openxmlformats.org/officeDocument/2006/relationships/hyperlink" Target="http://www.zipcodestogo.com/Margaretville/NY/12455/" TargetMode="External"/><Relationship Id="rId4090" Type="http://schemas.openxmlformats.org/officeDocument/2006/relationships/hyperlink" Target="http://www.zipcodestogo.com/Greene/NY/" TargetMode="External"/><Relationship Id="rId4093" Type="http://schemas.openxmlformats.org/officeDocument/2006/relationships/hyperlink" Target="http://www.zipcodestogo.com/Mount%20Marion/NY/12456/" TargetMode="External"/><Relationship Id="rId4092" Type="http://schemas.openxmlformats.org/officeDocument/2006/relationships/hyperlink" Target="http://www.zipcodestogo.com/Delaware/NY/" TargetMode="External"/><Relationship Id="rId4095" Type="http://schemas.openxmlformats.org/officeDocument/2006/relationships/hyperlink" Target="http://www.zipcodestogo.com/Mount%20Tremper/NY/12457/" TargetMode="External"/><Relationship Id="rId4094" Type="http://schemas.openxmlformats.org/officeDocument/2006/relationships/hyperlink" Target="http://www.zipcodestogo.com/Ulster/NY/" TargetMode="External"/><Relationship Id="rId4097" Type="http://schemas.openxmlformats.org/officeDocument/2006/relationships/hyperlink" Target="http://www.zipcodestogo.com/Napanoch/NY/12458/" TargetMode="External"/><Relationship Id="rId4096" Type="http://schemas.openxmlformats.org/officeDocument/2006/relationships/hyperlink" Target="http://www.zipcodestogo.com/Ulster/NY/" TargetMode="External"/><Relationship Id="rId4099" Type="http://schemas.openxmlformats.org/officeDocument/2006/relationships/hyperlink" Target="http://www.zipcodestogo.com/New%20Kingston/NY/12459/" TargetMode="External"/><Relationship Id="rId4098" Type="http://schemas.openxmlformats.org/officeDocument/2006/relationships/hyperlink" Target="http://www.zipcodestogo.com/Ulster/NY/" TargetMode="External"/><Relationship Id="rId1895" Type="http://schemas.openxmlformats.org/officeDocument/2006/relationships/hyperlink" Target="http://www.zipcodestogo.com/Ashland/ME/04732/" TargetMode="External"/><Relationship Id="rId1896" Type="http://schemas.openxmlformats.org/officeDocument/2006/relationships/hyperlink" Target="http://www.zipcodestogo.com/Aroostook/ME/" TargetMode="External"/><Relationship Id="rId1897" Type="http://schemas.openxmlformats.org/officeDocument/2006/relationships/hyperlink" Target="http://www.zipcodestogo.com/Benedicta/ME/04733/" TargetMode="External"/><Relationship Id="rId1898" Type="http://schemas.openxmlformats.org/officeDocument/2006/relationships/hyperlink" Target="http://www.zipcodestogo.com/Aroostook/ME/" TargetMode="External"/><Relationship Id="rId1899" Type="http://schemas.openxmlformats.org/officeDocument/2006/relationships/hyperlink" Target="http://www.zipcodestogo.com/Blaine/ME/04734/" TargetMode="External"/><Relationship Id="rId1890" Type="http://schemas.openxmlformats.org/officeDocument/2006/relationships/hyperlink" Target="http://www.zipcodestogo.com/Hancock/ME/" TargetMode="External"/><Relationship Id="rId1891" Type="http://schemas.openxmlformats.org/officeDocument/2006/relationships/hyperlink" Target="http://www.zipcodestogo.com/Baileyville/ME/04694/" TargetMode="External"/><Relationship Id="rId1892" Type="http://schemas.openxmlformats.org/officeDocument/2006/relationships/hyperlink" Target="http://www.zipcodestogo.com/Washington/ME/" TargetMode="External"/><Relationship Id="rId1893" Type="http://schemas.openxmlformats.org/officeDocument/2006/relationships/hyperlink" Target="http://www.zipcodestogo.com/Houlton/ME/04730/" TargetMode="External"/><Relationship Id="rId1894" Type="http://schemas.openxmlformats.org/officeDocument/2006/relationships/hyperlink" Target="http://www.zipcodestogo.com/Aroostook/ME/" TargetMode="External"/><Relationship Id="rId1884" Type="http://schemas.openxmlformats.org/officeDocument/2006/relationships/hyperlink" Target="http://www.zipcodestogo.com/Hancock/ME/" TargetMode="External"/><Relationship Id="rId1885" Type="http://schemas.openxmlformats.org/officeDocument/2006/relationships/hyperlink" Target="http://www.zipcodestogo.com/Wesley/ME/04686/" TargetMode="External"/><Relationship Id="rId1886" Type="http://schemas.openxmlformats.org/officeDocument/2006/relationships/hyperlink" Target="http://www.zipcodestogo.com/Washington/ME/" TargetMode="External"/><Relationship Id="rId1887" Type="http://schemas.openxmlformats.org/officeDocument/2006/relationships/hyperlink" Target="http://www.zipcodestogo.com/Whiting/ME/04691/" TargetMode="External"/><Relationship Id="rId1888" Type="http://schemas.openxmlformats.org/officeDocument/2006/relationships/hyperlink" Target="http://www.zipcodestogo.com/Washington/ME/" TargetMode="External"/><Relationship Id="rId1889" Type="http://schemas.openxmlformats.org/officeDocument/2006/relationships/hyperlink" Target="http://www.zipcodestogo.com/Winter%20Harbor/ME/04693/" TargetMode="External"/><Relationship Id="rId1880" Type="http://schemas.openxmlformats.org/officeDocument/2006/relationships/hyperlink" Target="http://www.zipcodestogo.com/Hancock/ME/" TargetMode="External"/><Relationship Id="rId1881" Type="http://schemas.openxmlformats.org/officeDocument/2006/relationships/hyperlink" Target="http://www.zipcodestogo.com/Surry/ME/04684/" TargetMode="External"/><Relationship Id="rId1882" Type="http://schemas.openxmlformats.org/officeDocument/2006/relationships/hyperlink" Target="http://www.zipcodestogo.com/Hancock/ME/" TargetMode="External"/><Relationship Id="rId1883" Type="http://schemas.openxmlformats.org/officeDocument/2006/relationships/hyperlink" Target="http://www.zipcodestogo.com/Swans%20Island/ME/04685/" TargetMode="External"/><Relationship Id="rId5417" Type="http://schemas.openxmlformats.org/officeDocument/2006/relationships/hyperlink" Target="http://www.zipcodestogo.com/Star%20Lake/NY/13690/" TargetMode="External"/><Relationship Id="rId6748" Type="http://schemas.openxmlformats.org/officeDocument/2006/relationships/hyperlink" Target="http://www.zipcodestogo.com/Flagler/FL/" TargetMode="External"/><Relationship Id="rId5418" Type="http://schemas.openxmlformats.org/officeDocument/2006/relationships/hyperlink" Target="http://www.zipcodestogo.com/Saint%20lawrence/NY/" TargetMode="External"/><Relationship Id="rId6749" Type="http://schemas.openxmlformats.org/officeDocument/2006/relationships/hyperlink" Target="http://www.zipcodestogo.com/Grandin/FL/32138/" TargetMode="External"/><Relationship Id="rId5415" Type="http://schemas.openxmlformats.org/officeDocument/2006/relationships/hyperlink" Target="http://www.zipcodestogo.com/South%20Colton/NY/13687/" TargetMode="External"/><Relationship Id="rId6746" Type="http://schemas.openxmlformats.org/officeDocument/2006/relationships/hyperlink" Target="http://www.zipcodestogo.com/Flagler/FL/" TargetMode="External"/><Relationship Id="rId5416" Type="http://schemas.openxmlformats.org/officeDocument/2006/relationships/hyperlink" Target="http://www.zipcodestogo.com/Saint%20lawrence/NY/" TargetMode="External"/><Relationship Id="rId6747" Type="http://schemas.openxmlformats.org/officeDocument/2006/relationships/hyperlink" Target="http://www.zipcodestogo.com/Palm%20Coast/FL/32137/" TargetMode="External"/><Relationship Id="rId5419" Type="http://schemas.openxmlformats.org/officeDocument/2006/relationships/hyperlink" Target="http://www.zipcodestogo.com/Theresa/NY/13691/" TargetMode="External"/><Relationship Id="rId228" Type="http://schemas.openxmlformats.org/officeDocument/2006/relationships/hyperlink" Target="http://www.zipcodestogo.com/Merrimack/NH/" TargetMode="External"/><Relationship Id="rId227" Type="http://schemas.openxmlformats.org/officeDocument/2006/relationships/hyperlink" Target="http://www.zipcodestogo.com/Concord/NH/03301/" TargetMode="External"/><Relationship Id="rId226" Type="http://schemas.openxmlformats.org/officeDocument/2006/relationships/hyperlink" Target="http://www.zipcodestogo.com/Belknap/NH/" TargetMode="External"/><Relationship Id="rId225" Type="http://schemas.openxmlformats.org/officeDocument/2006/relationships/hyperlink" Target="http://www.zipcodestogo.com/Tilton/NH/03299/" TargetMode="External"/><Relationship Id="rId229" Type="http://schemas.openxmlformats.org/officeDocument/2006/relationships/hyperlink" Target="http://www.zipcodestogo.com/Concord/NH/03302/" TargetMode="External"/><Relationship Id="rId220" Type="http://schemas.openxmlformats.org/officeDocument/2006/relationships/hyperlink" Target="http://www.zipcodestogo.com/Rockingham/NH/" TargetMode="External"/><Relationship Id="rId6740" Type="http://schemas.openxmlformats.org/officeDocument/2006/relationships/hyperlink" Target="http://www.zipcodestogo.com/Marion/FL/" TargetMode="External"/><Relationship Id="rId5410" Type="http://schemas.openxmlformats.org/officeDocument/2006/relationships/hyperlink" Target="http://www.zipcodestogo.com/Saint%20lawrence/NY/" TargetMode="External"/><Relationship Id="rId6741" Type="http://schemas.openxmlformats.org/officeDocument/2006/relationships/hyperlink" Target="http://www.zipcodestogo.com/Fort%20Mc%20Coy/FL/32134/" TargetMode="External"/><Relationship Id="rId224" Type="http://schemas.openxmlformats.org/officeDocument/2006/relationships/hyperlink" Target="http://www.zipcodestogo.com/Belknap/NH/" TargetMode="External"/><Relationship Id="rId5413" Type="http://schemas.openxmlformats.org/officeDocument/2006/relationships/hyperlink" Target="http://www.zipcodestogo.com/Sackets%20Harbor/NY/13685/" TargetMode="External"/><Relationship Id="rId6744" Type="http://schemas.openxmlformats.org/officeDocument/2006/relationships/hyperlink" Target="http://www.zipcodestogo.com/Flagler/FL/" TargetMode="External"/><Relationship Id="rId223" Type="http://schemas.openxmlformats.org/officeDocument/2006/relationships/hyperlink" Target="http://www.zipcodestogo.com/Tilton/NH/03298/" TargetMode="External"/><Relationship Id="rId5414" Type="http://schemas.openxmlformats.org/officeDocument/2006/relationships/hyperlink" Target="http://www.zipcodestogo.com/Jefferson/NY/" TargetMode="External"/><Relationship Id="rId6745" Type="http://schemas.openxmlformats.org/officeDocument/2006/relationships/hyperlink" Target="http://www.zipcodestogo.com/Flagler%20Beach/FL/32136/" TargetMode="External"/><Relationship Id="rId222" Type="http://schemas.openxmlformats.org/officeDocument/2006/relationships/hyperlink" Target="http://www.zipcodestogo.com/Grafton/NH/" TargetMode="External"/><Relationship Id="rId5411" Type="http://schemas.openxmlformats.org/officeDocument/2006/relationships/hyperlink" Target="http://www.zipcodestogo.com/Russell/NY/13684/" TargetMode="External"/><Relationship Id="rId6742" Type="http://schemas.openxmlformats.org/officeDocument/2006/relationships/hyperlink" Target="http://www.zipcodestogo.com/Marion/FL/" TargetMode="External"/><Relationship Id="rId221" Type="http://schemas.openxmlformats.org/officeDocument/2006/relationships/hyperlink" Target="http://www.zipcodestogo.com/Woodstock/NH/03293/" TargetMode="External"/><Relationship Id="rId5412" Type="http://schemas.openxmlformats.org/officeDocument/2006/relationships/hyperlink" Target="http://www.zipcodestogo.com/Saint%20lawrence/NY/" TargetMode="External"/><Relationship Id="rId6743" Type="http://schemas.openxmlformats.org/officeDocument/2006/relationships/hyperlink" Target="http://www.zipcodestogo.com/Palm%20Coast/FL/32135/" TargetMode="External"/><Relationship Id="rId5406" Type="http://schemas.openxmlformats.org/officeDocument/2006/relationships/hyperlink" Target="http://www.zipcodestogo.com/Saint%20lawrence/NY/" TargetMode="External"/><Relationship Id="rId6737" Type="http://schemas.openxmlformats.org/officeDocument/2006/relationships/hyperlink" Target="http://www.zipcodestogo.com/Edgewater/FL/32132/" TargetMode="External"/><Relationship Id="rId5407" Type="http://schemas.openxmlformats.org/officeDocument/2006/relationships/hyperlink" Target="http://www.zipcodestogo.com/Rodman/NY/13682/" TargetMode="External"/><Relationship Id="rId6738" Type="http://schemas.openxmlformats.org/officeDocument/2006/relationships/hyperlink" Target="http://www.zipcodestogo.com/Volusia/FL/" TargetMode="External"/><Relationship Id="rId5404" Type="http://schemas.openxmlformats.org/officeDocument/2006/relationships/hyperlink" Target="http://www.zipcodestogo.com/Saint%20lawrence/NY/" TargetMode="External"/><Relationship Id="rId6735" Type="http://schemas.openxmlformats.org/officeDocument/2006/relationships/hyperlink" Target="http://www.zipcodestogo.com/East%20Palatka/FL/32131/" TargetMode="External"/><Relationship Id="rId5405" Type="http://schemas.openxmlformats.org/officeDocument/2006/relationships/hyperlink" Target="http://www.zipcodestogo.com/Richville/NY/13681/" TargetMode="External"/><Relationship Id="rId6736" Type="http://schemas.openxmlformats.org/officeDocument/2006/relationships/hyperlink" Target="http://www.zipcodestogo.com/Putnam/FL/" TargetMode="External"/><Relationship Id="rId5408" Type="http://schemas.openxmlformats.org/officeDocument/2006/relationships/hyperlink" Target="http://www.zipcodestogo.com/Jefferson/NY/" TargetMode="External"/><Relationship Id="rId6739" Type="http://schemas.openxmlformats.org/officeDocument/2006/relationships/hyperlink" Target="http://www.zipcodestogo.com/Eastlake%20Weir/FL/32133/" TargetMode="External"/><Relationship Id="rId5409" Type="http://schemas.openxmlformats.org/officeDocument/2006/relationships/hyperlink" Target="http://www.zipcodestogo.com/Rooseveltown/NY/13683/" TargetMode="External"/><Relationship Id="rId217" Type="http://schemas.openxmlformats.org/officeDocument/2006/relationships/hyperlink" Target="http://www.zipcodestogo.com/Nottingham/NH/03290/" TargetMode="External"/><Relationship Id="rId216" Type="http://schemas.openxmlformats.org/officeDocument/2006/relationships/hyperlink" Target="http://www.zipcodestogo.com/Belknap/NH/" TargetMode="External"/><Relationship Id="rId215" Type="http://schemas.openxmlformats.org/officeDocument/2006/relationships/hyperlink" Target="http://www.zipcodestogo.com/Winnisquam/NH/03289/" TargetMode="External"/><Relationship Id="rId214" Type="http://schemas.openxmlformats.org/officeDocument/2006/relationships/hyperlink" Target="http://www.zipcodestogo.com/Merrimack/NH/" TargetMode="External"/><Relationship Id="rId219" Type="http://schemas.openxmlformats.org/officeDocument/2006/relationships/hyperlink" Target="http://www.zipcodestogo.com/West%20Nottingham/NH/03291/" TargetMode="External"/><Relationship Id="rId218" Type="http://schemas.openxmlformats.org/officeDocument/2006/relationships/hyperlink" Target="http://www.zipcodestogo.com/Rockingham/NH/" TargetMode="External"/><Relationship Id="rId6730" Type="http://schemas.openxmlformats.org/officeDocument/2006/relationships/hyperlink" Target="http://www.zipcodestogo.com/Volusia/FL/" TargetMode="External"/><Relationship Id="rId213" Type="http://schemas.openxmlformats.org/officeDocument/2006/relationships/hyperlink" Target="http://www.zipcodestogo.com/Wilmot/NH/03287/" TargetMode="External"/><Relationship Id="rId5402" Type="http://schemas.openxmlformats.org/officeDocument/2006/relationships/hyperlink" Target="http://www.zipcodestogo.com/Jefferson/NY/" TargetMode="External"/><Relationship Id="rId6733" Type="http://schemas.openxmlformats.org/officeDocument/2006/relationships/hyperlink" Target="http://www.zipcodestogo.com/De%20Leon%20Springs/FL/32130/" TargetMode="External"/><Relationship Id="rId212" Type="http://schemas.openxmlformats.org/officeDocument/2006/relationships/hyperlink" Target="http://www.zipcodestogo.com/Sullivan/NH/" TargetMode="External"/><Relationship Id="rId5403" Type="http://schemas.openxmlformats.org/officeDocument/2006/relationships/hyperlink" Target="http://www.zipcodestogo.com/Rensselaer%20Falls/NY/13680/" TargetMode="External"/><Relationship Id="rId6734" Type="http://schemas.openxmlformats.org/officeDocument/2006/relationships/hyperlink" Target="http://www.zipcodestogo.com/Volusia/FL/" TargetMode="External"/><Relationship Id="rId211" Type="http://schemas.openxmlformats.org/officeDocument/2006/relationships/hyperlink" Target="http://www.zipcodestogo.com/Springfield/NH/03284/" TargetMode="External"/><Relationship Id="rId5400" Type="http://schemas.openxmlformats.org/officeDocument/2006/relationships/hyperlink" Target="http://www.zipcodestogo.com/Saint%20lawrence/NY/" TargetMode="External"/><Relationship Id="rId6731" Type="http://schemas.openxmlformats.org/officeDocument/2006/relationships/hyperlink" Target="http://www.zipcodestogo.com/Port%20Orange/FL/32129/" TargetMode="External"/><Relationship Id="rId210" Type="http://schemas.openxmlformats.org/officeDocument/2006/relationships/hyperlink" Target="http://www.zipcodestogo.com/Grafton/NH/" TargetMode="External"/><Relationship Id="rId5401" Type="http://schemas.openxmlformats.org/officeDocument/2006/relationships/hyperlink" Target="http://www.zipcodestogo.com/Redwood/NY/13679/" TargetMode="External"/><Relationship Id="rId6732" Type="http://schemas.openxmlformats.org/officeDocument/2006/relationships/hyperlink" Target="http://www.zipcodestogo.com/Volusia/FL/" TargetMode="External"/><Relationship Id="rId4107" Type="http://schemas.openxmlformats.org/officeDocument/2006/relationships/hyperlink" Target="http://www.zipcodestogo.com/Phoenicia/NY/12464/" TargetMode="External"/><Relationship Id="rId5439" Type="http://schemas.openxmlformats.org/officeDocument/2006/relationships/hyperlink" Target="http://www.zipcodestogo.com/Apalachin/NY/13732/" TargetMode="External"/><Relationship Id="rId4106" Type="http://schemas.openxmlformats.org/officeDocument/2006/relationships/hyperlink" Target="http://www.zipcodestogo.com/Greene/NY/" TargetMode="External"/><Relationship Id="rId4109" Type="http://schemas.openxmlformats.org/officeDocument/2006/relationships/hyperlink" Target="http://www.zipcodestogo.com/Pine%20Hill/NY/12465/" TargetMode="External"/><Relationship Id="rId5437" Type="http://schemas.openxmlformats.org/officeDocument/2006/relationships/hyperlink" Target="http://www.zipcodestogo.com/Andes/NY/13731/" TargetMode="External"/><Relationship Id="rId6768" Type="http://schemas.openxmlformats.org/officeDocument/2006/relationships/hyperlink" Target="http://www.zipcodestogo.com/Putnam/FL/" TargetMode="External"/><Relationship Id="rId4108" Type="http://schemas.openxmlformats.org/officeDocument/2006/relationships/hyperlink" Target="http://www.zipcodestogo.com/Ulster/NY/" TargetMode="External"/><Relationship Id="rId5438" Type="http://schemas.openxmlformats.org/officeDocument/2006/relationships/hyperlink" Target="http://www.zipcodestogo.com/Delaware/NY/" TargetMode="External"/><Relationship Id="rId6769" Type="http://schemas.openxmlformats.org/officeDocument/2006/relationships/hyperlink" Target="http://www.zipcodestogo.com/Lady%20Lake/FL/32158/" TargetMode="External"/><Relationship Id="rId249" Type="http://schemas.openxmlformats.org/officeDocument/2006/relationships/hyperlink" Target="http://www.zipcodestogo.com/Chesterfield/NH/03443/" TargetMode="External"/><Relationship Id="rId248" Type="http://schemas.openxmlformats.org/officeDocument/2006/relationships/hyperlink" Target="http://www.zipcodestogo.com/Hillsborough/NH/" TargetMode="External"/><Relationship Id="rId247" Type="http://schemas.openxmlformats.org/officeDocument/2006/relationships/hyperlink" Target="http://www.zipcodestogo.com/Bennington/NH/03442/" TargetMode="External"/><Relationship Id="rId242" Type="http://schemas.openxmlformats.org/officeDocument/2006/relationships/hyperlink" Target="http://www.zipcodestogo.com/Cheshire/NH/" TargetMode="External"/><Relationship Id="rId5431" Type="http://schemas.openxmlformats.org/officeDocument/2006/relationships/hyperlink" Target="http://www.zipcodestogo.com/Winthrop/NY/13697/" TargetMode="External"/><Relationship Id="rId6762" Type="http://schemas.openxmlformats.org/officeDocument/2006/relationships/hyperlink" Target="http://www.zipcodestogo.com/Putnam/FL/" TargetMode="External"/><Relationship Id="rId241" Type="http://schemas.openxmlformats.org/officeDocument/2006/relationships/hyperlink" Target="http://www.zipcodestogo.com/Keene/NH/03435/" TargetMode="External"/><Relationship Id="rId5432" Type="http://schemas.openxmlformats.org/officeDocument/2006/relationships/hyperlink" Target="http://www.zipcodestogo.com/Saint%20lawrence/NY/" TargetMode="External"/><Relationship Id="rId6763" Type="http://schemas.openxmlformats.org/officeDocument/2006/relationships/hyperlink" Target="http://www.zipcodestogo.com/Interlachen/FL/32148/" TargetMode="External"/><Relationship Id="rId240" Type="http://schemas.openxmlformats.org/officeDocument/2006/relationships/hyperlink" Target="http://www.zipcodestogo.com/Cheshire/NH/" TargetMode="External"/><Relationship Id="rId4101" Type="http://schemas.openxmlformats.org/officeDocument/2006/relationships/hyperlink" Target="http://www.zipcodestogo.com/Oak%20Hill/NY/12460/" TargetMode="External"/><Relationship Id="rId6760" Type="http://schemas.openxmlformats.org/officeDocument/2006/relationships/hyperlink" Target="http://www.zipcodestogo.com/Saint%20johns/FL/" TargetMode="External"/><Relationship Id="rId4100" Type="http://schemas.openxmlformats.org/officeDocument/2006/relationships/hyperlink" Target="http://www.zipcodestogo.com/Delaware/NY/" TargetMode="External"/><Relationship Id="rId5430" Type="http://schemas.openxmlformats.org/officeDocument/2006/relationships/hyperlink" Target="http://www.zipcodestogo.com/Saint%20lawrence/NY/" TargetMode="External"/><Relationship Id="rId6761" Type="http://schemas.openxmlformats.org/officeDocument/2006/relationships/hyperlink" Target="http://www.zipcodestogo.com/Hollister/FL/32147/" TargetMode="External"/><Relationship Id="rId246" Type="http://schemas.openxmlformats.org/officeDocument/2006/relationships/hyperlink" Target="http://www.zipcodestogo.com/Cheshire/NH/" TargetMode="External"/><Relationship Id="rId4103" Type="http://schemas.openxmlformats.org/officeDocument/2006/relationships/hyperlink" Target="http://www.zipcodestogo.com/Olivebridge/NY/12461/" TargetMode="External"/><Relationship Id="rId5435" Type="http://schemas.openxmlformats.org/officeDocument/2006/relationships/hyperlink" Target="http://www.zipcodestogo.com/Afton/NY/13730/" TargetMode="External"/><Relationship Id="rId6766" Type="http://schemas.openxmlformats.org/officeDocument/2006/relationships/hyperlink" Target="http://www.zipcodestogo.com/Putnam/FL/" TargetMode="External"/><Relationship Id="rId245" Type="http://schemas.openxmlformats.org/officeDocument/2006/relationships/hyperlink" Target="http://www.zipcodestogo.com/Ashuelot/NH/03441/" TargetMode="External"/><Relationship Id="rId4102" Type="http://schemas.openxmlformats.org/officeDocument/2006/relationships/hyperlink" Target="http://www.zipcodestogo.com/Greene/NY/" TargetMode="External"/><Relationship Id="rId5436" Type="http://schemas.openxmlformats.org/officeDocument/2006/relationships/hyperlink" Target="http://www.zipcodestogo.com/Chenango/NY/" TargetMode="External"/><Relationship Id="rId6767" Type="http://schemas.openxmlformats.org/officeDocument/2006/relationships/hyperlink" Target="http://www.zipcodestogo.com/Lake%20Como/FL/32157/" TargetMode="External"/><Relationship Id="rId244" Type="http://schemas.openxmlformats.org/officeDocument/2006/relationships/hyperlink" Target="http://www.zipcodestogo.com/Hillsborough/NH/" TargetMode="External"/><Relationship Id="rId4105" Type="http://schemas.openxmlformats.org/officeDocument/2006/relationships/hyperlink" Target="http://www.zipcodestogo.com/Palenville/NY/12463/" TargetMode="External"/><Relationship Id="rId5433" Type="http://schemas.openxmlformats.org/officeDocument/2006/relationships/hyperlink" Target="http://www.zipcodestogo.com/Potsdam/NY/13699/" TargetMode="External"/><Relationship Id="rId6764" Type="http://schemas.openxmlformats.org/officeDocument/2006/relationships/hyperlink" Target="http://www.zipcodestogo.com/Putnam/FL/" TargetMode="External"/><Relationship Id="rId243" Type="http://schemas.openxmlformats.org/officeDocument/2006/relationships/hyperlink" Target="http://www.zipcodestogo.com/Antrim/NH/03440/" TargetMode="External"/><Relationship Id="rId4104" Type="http://schemas.openxmlformats.org/officeDocument/2006/relationships/hyperlink" Target="http://www.zipcodestogo.com/Ulster/NY/" TargetMode="External"/><Relationship Id="rId5434" Type="http://schemas.openxmlformats.org/officeDocument/2006/relationships/hyperlink" Target="http://www.zipcodestogo.com/Saint%20lawrence/NY/" TargetMode="External"/><Relationship Id="rId6765" Type="http://schemas.openxmlformats.org/officeDocument/2006/relationships/hyperlink" Target="http://www.zipcodestogo.com/Edgar/FL/32149/" TargetMode="External"/><Relationship Id="rId5428" Type="http://schemas.openxmlformats.org/officeDocument/2006/relationships/hyperlink" Target="http://www.zipcodestogo.com/Saint%20lawrence/NY/" TargetMode="External"/><Relationship Id="rId6759" Type="http://schemas.openxmlformats.org/officeDocument/2006/relationships/hyperlink" Target="http://www.zipcodestogo.com/Hastings/FL/32145/" TargetMode="External"/><Relationship Id="rId5429" Type="http://schemas.openxmlformats.org/officeDocument/2006/relationships/hyperlink" Target="http://www.zipcodestogo.com/West%20Stockholm/NY/13696/" TargetMode="External"/><Relationship Id="rId5426" Type="http://schemas.openxmlformats.org/officeDocument/2006/relationships/hyperlink" Target="http://www.zipcodestogo.com/Saint%20lawrence/NY/" TargetMode="External"/><Relationship Id="rId6757" Type="http://schemas.openxmlformats.org/officeDocument/2006/relationships/hyperlink" Target="http://www.zipcodestogo.com/Palm%20Coast/FL/32142/" TargetMode="External"/><Relationship Id="rId5427" Type="http://schemas.openxmlformats.org/officeDocument/2006/relationships/hyperlink" Target="http://www.zipcodestogo.com/Wanakena/NY/13695/" TargetMode="External"/><Relationship Id="rId6758" Type="http://schemas.openxmlformats.org/officeDocument/2006/relationships/hyperlink" Target="http://www.zipcodestogo.com/Flagler/FL/" TargetMode="External"/><Relationship Id="rId239" Type="http://schemas.openxmlformats.org/officeDocument/2006/relationships/hyperlink" Target="http://www.zipcodestogo.com/Keene/NH/03431/" TargetMode="External"/><Relationship Id="rId238" Type="http://schemas.openxmlformats.org/officeDocument/2006/relationships/hyperlink" Target="http://www.zipcodestogo.com/Merrimack/NH/" TargetMode="External"/><Relationship Id="rId237" Type="http://schemas.openxmlformats.org/officeDocument/2006/relationships/hyperlink" Target="http://www.zipcodestogo.com/Loudon/NH/03307/" TargetMode="External"/><Relationship Id="rId236" Type="http://schemas.openxmlformats.org/officeDocument/2006/relationships/hyperlink" Target="http://www.zipcodestogo.com/Merrimack/NH/" TargetMode="External"/><Relationship Id="rId231" Type="http://schemas.openxmlformats.org/officeDocument/2006/relationships/hyperlink" Target="http://www.zipcodestogo.com/Concord/NH/03303/" TargetMode="External"/><Relationship Id="rId5420" Type="http://schemas.openxmlformats.org/officeDocument/2006/relationships/hyperlink" Target="http://www.zipcodestogo.com/Jefferson/NY/" TargetMode="External"/><Relationship Id="rId6751" Type="http://schemas.openxmlformats.org/officeDocument/2006/relationships/hyperlink" Target="http://www.zipcodestogo.com/Georgetown/FL/32139/" TargetMode="External"/><Relationship Id="rId230" Type="http://schemas.openxmlformats.org/officeDocument/2006/relationships/hyperlink" Target="http://www.zipcodestogo.com/Merrimack/NH/" TargetMode="External"/><Relationship Id="rId5421" Type="http://schemas.openxmlformats.org/officeDocument/2006/relationships/hyperlink" Target="http://www.zipcodestogo.com/Thousand%20Island%20Park/NY/13692/" TargetMode="External"/><Relationship Id="rId6752" Type="http://schemas.openxmlformats.org/officeDocument/2006/relationships/hyperlink" Target="http://www.zipcodestogo.com/Putnam/FL/" TargetMode="External"/><Relationship Id="rId6750" Type="http://schemas.openxmlformats.org/officeDocument/2006/relationships/hyperlink" Target="http://www.zipcodestogo.com/Putnam/FL/" TargetMode="External"/><Relationship Id="rId235" Type="http://schemas.openxmlformats.org/officeDocument/2006/relationships/hyperlink" Target="http://www.zipcodestogo.com/Concord/NH/03305/" TargetMode="External"/><Relationship Id="rId5424" Type="http://schemas.openxmlformats.org/officeDocument/2006/relationships/hyperlink" Target="http://www.zipcodestogo.com/Jefferson/NY/" TargetMode="External"/><Relationship Id="rId6755" Type="http://schemas.openxmlformats.org/officeDocument/2006/relationships/hyperlink" Target="http://www.zipcodestogo.com/Edgewater/FL/32141/" TargetMode="External"/><Relationship Id="rId234" Type="http://schemas.openxmlformats.org/officeDocument/2006/relationships/hyperlink" Target="http://www.zipcodestogo.com/Merrimack/NH/" TargetMode="External"/><Relationship Id="rId5425" Type="http://schemas.openxmlformats.org/officeDocument/2006/relationships/hyperlink" Target="http://www.zipcodestogo.com/Waddington/NY/13694/" TargetMode="External"/><Relationship Id="rId6756" Type="http://schemas.openxmlformats.org/officeDocument/2006/relationships/hyperlink" Target="http://www.zipcodestogo.com/Volusia/FL/" TargetMode="External"/><Relationship Id="rId233" Type="http://schemas.openxmlformats.org/officeDocument/2006/relationships/hyperlink" Target="http://www.zipcodestogo.com/Bow/NH/03304/" TargetMode="External"/><Relationship Id="rId5422" Type="http://schemas.openxmlformats.org/officeDocument/2006/relationships/hyperlink" Target="http://www.zipcodestogo.com/Jefferson/NY/" TargetMode="External"/><Relationship Id="rId6753" Type="http://schemas.openxmlformats.org/officeDocument/2006/relationships/hyperlink" Target="http://www.zipcodestogo.com/Florahome/FL/32140/" TargetMode="External"/><Relationship Id="rId232" Type="http://schemas.openxmlformats.org/officeDocument/2006/relationships/hyperlink" Target="http://www.zipcodestogo.com/Merrimack/NH/" TargetMode="External"/><Relationship Id="rId5423" Type="http://schemas.openxmlformats.org/officeDocument/2006/relationships/hyperlink" Target="http://www.zipcodestogo.com/Three%20Mile%20Bay/NY/13693/" TargetMode="External"/><Relationship Id="rId6754" Type="http://schemas.openxmlformats.org/officeDocument/2006/relationships/hyperlink" Target="http://www.zipcodestogo.com/Putnam/FL/" TargetMode="External"/><Relationship Id="rId6704" Type="http://schemas.openxmlformats.org/officeDocument/2006/relationships/hyperlink" Target="http://www.zipcodestogo.com/Volusia/FL/" TargetMode="External"/><Relationship Id="rId6705" Type="http://schemas.openxmlformats.org/officeDocument/2006/relationships/hyperlink" Target="http://www.zipcodestogo.com/Daytona%20Beach/FL/32116/" TargetMode="External"/><Relationship Id="rId6702" Type="http://schemas.openxmlformats.org/officeDocument/2006/relationships/hyperlink" Target="http://www.zipcodestogo.com/Volusia/FL/" TargetMode="External"/><Relationship Id="rId6703" Type="http://schemas.openxmlformats.org/officeDocument/2006/relationships/hyperlink" Target="http://www.zipcodestogo.com/Daytona%20Beach/FL/32115/" TargetMode="External"/><Relationship Id="rId6708" Type="http://schemas.openxmlformats.org/officeDocument/2006/relationships/hyperlink" Target="http://www.zipcodestogo.com/Volusia/FL/" TargetMode="External"/><Relationship Id="rId6709" Type="http://schemas.openxmlformats.org/officeDocument/2006/relationships/hyperlink" Target="http://www.zipcodestogo.com/Daytona%20Beach/FL/32118/" TargetMode="External"/><Relationship Id="rId6706" Type="http://schemas.openxmlformats.org/officeDocument/2006/relationships/hyperlink" Target="http://www.zipcodestogo.com/Volusia/FL/" TargetMode="External"/><Relationship Id="rId6707" Type="http://schemas.openxmlformats.org/officeDocument/2006/relationships/hyperlink" Target="http://www.zipcodestogo.com/Daytona%20Beach/FL/32117/" TargetMode="External"/><Relationship Id="rId6700" Type="http://schemas.openxmlformats.org/officeDocument/2006/relationships/hyperlink" Target="http://www.zipcodestogo.com/Marion/FL/" TargetMode="External"/><Relationship Id="rId6701" Type="http://schemas.openxmlformats.org/officeDocument/2006/relationships/hyperlink" Target="http://www.zipcodestogo.com/Daytona%20Beach/FL/32114/" TargetMode="External"/><Relationship Id="rId6726" Type="http://schemas.openxmlformats.org/officeDocument/2006/relationships/hyperlink" Target="http://www.zipcodestogo.com/Volusia/FL/" TargetMode="External"/><Relationship Id="rId6727" Type="http://schemas.openxmlformats.org/officeDocument/2006/relationships/hyperlink" Target="http://www.zipcodestogo.com/Port%20Orange/FL/32127/" TargetMode="External"/><Relationship Id="rId6724" Type="http://schemas.openxmlformats.org/officeDocument/2006/relationships/hyperlink" Target="http://www.zipcodestogo.com/Volusia/FL/" TargetMode="External"/><Relationship Id="rId6725" Type="http://schemas.openxmlformats.org/officeDocument/2006/relationships/hyperlink" Target="http://www.zipcodestogo.com/Daytona%20Beach/FL/32126/" TargetMode="External"/><Relationship Id="rId6728" Type="http://schemas.openxmlformats.org/officeDocument/2006/relationships/hyperlink" Target="http://www.zipcodestogo.com/Volusia/FL/" TargetMode="External"/><Relationship Id="rId6729" Type="http://schemas.openxmlformats.org/officeDocument/2006/relationships/hyperlink" Target="http://www.zipcodestogo.com/Port%20Orange/FL/32128/" TargetMode="External"/><Relationship Id="rId206" Type="http://schemas.openxmlformats.org/officeDocument/2006/relationships/hyperlink" Target="http://www.zipcodestogo.com/Sullivan/NH/" TargetMode="External"/><Relationship Id="rId205" Type="http://schemas.openxmlformats.org/officeDocument/2006/relationships/hyperlink" Target="http://www.zipcodestogo.com/Washington/NH/03280/" TargetMode="External"/><Relationship Id="rId204" Type="http://schemas.openxmlformats.org/officeDocument/2006/relationships/hyperlink" Target="http://www.zipcodestogo.com/Grafton/NH/" TargetMode="External"/><Relationship Id="rId203" Type="http://schemas.openxmlformats.org/officeDocument/2006/relationships/hyperlink" Target="http://www.zipcodestogo.com/Warren/NH/03279/" TargetMode="External"/><Relationship Id="rId209" Type="http://schemas.openxmlformats.org/officeDocument/2006/relationships/hyperlink" Target="http://www.zipcodestogo.com/Wentworth/NH/03282/" TargetMode="External"/><Relationship Id="rId208" Type="http://schemas.openxmlformats.org/officeDocument/2006/relationships/hyperlink" Target="http://www.zipcodestogo.com/Hillsborough/NH/" TargetMode="External"/><Relationship Id="rId207" Type="http://schemas.openxmlformats.org/officeDocument/2006/relationships/hyperlink" Target="http://www.zipcodestogo.com/Weare/NH/03281/" TargetMode="External"/><Relationship Id="rId202" Type="http://schemas.openxmlformats.org/officeDocument/2006/relationships/hyperlink" Target="http://www.zipcodestogo.com/Merrimack/NH/" TargetMode="External"/><Relationship Id="rId6722" Type="http://schemas.openxmlformats.org/officeDocument/2006/relationships/hyperlink" Target="http://www.zipcodestogo.com/Volusia/FL/" TargetMode="External"/><Relationship Id="rId201" Type="http://schemas.openxmlformats.org/officeDocument/2006/relationships/hyperlink" Target="http://www.zipcodestogo.com/Warner/NH/03278/" TargetMode="External"/><Relationship Id="rId6723" Type="http://schemas.openxmlformats.org/officeDocument/2006/relationships/hyperlink" Target="http://www.zipcodestogo.com/Daytona%20Beach/FL/32125/" TargetMode="External"/><Relationship Id="rId200" Type="http://schemas.openxmlformats.org/officeDocument/2006/relationships/hyperlink" Target="http://www.zipcodestogo.com/Belknap/NH/" TargetMode="External"/><Relationship Id="rId6720" Type="http://schemas.openxmlformats.org/officeDocument/2006/relationships/hyperlink" Target="http://www.zipcodestogo.com/Volusia/FL/" TargetMode="External"/><Relationship Id="rId6721" Type="http://schemas.openxmlformats.org/officeDocument/2006/relationships/hyperlink" Target="http://www.zipcodestogo.com/Daytona%20Beach/FL/32124/" TargetMode="External"/><Relationship Id="rId6715" Type="http://schemas.openxmlformats.org/officeDocument/2006/relationships/hyperlink" Target="http://www.zipcodestogo.com/Daytona%20Beach/FL/32121/" TargetMode="External"/><Relationship Id="rId6716" Type="http://schemas.openxmlformats.org/officeDocument/2006/relationships/hyperlink" Target="http://www.zipcodestogo.com/Volusia/FL/" TargetMode="External"/><Relationship Id="rId6713" Type="http://schemas.openxmlformats.org/officeDocument/2006/relationships/hyperlink" Target="http://www.zipcodestogo.com/Daytona%20Beach/FL/32120/" TargetMode="External"/><Relationship Id="rId6714" Type="http://schemas.openxmlformats.org/officeDocument/2006/relationships/hyperlink" Target="http://www.zipcodestogo.com/Volusia/FL/" TargetMode="External"/><Relationship Id="rId6719" Type="http://schemas.openxmlformats.org/officeDocument/2006/relationships/hyperlink" Target="http://www.zipcodestogo.com/Port%20Orange/FL/32123/" TargetMode="External"/><Relationship Id="rId6717" Type="http://schemas.openxmlformats.org/officeDocument/2006/relationships/hyperlink" Target="http://www.zipcodestogo.com/Daytona%20Beach/FL/32122/" TargetMode="External"/><Relationship Id="rId6718" Type="http://schemas.openxmlformats.org/officeDocument/2006/relationships/hyperlink" Target="http://www.zipcodestogo.com/Volusia/FL/" TargetMode="External"/><Relationship Id="rId6711" Type="http://schemas.openxmlformats.org/officeDocument/2006/relationships/hyperlink" Target="http://www.zipcodestogo.com/Daytona%20Beach/FL/32119/" TargetMode="External"/><Relationship Id="rId6712" Type="http://schemas.openxmlformats.org/officeDocument/2006/relationships/hyperlink" Target="http://www.zipcodestogo.com/Volusia/FL/" TargetMode="External"/><Relationship Id="rId6710" Type="http://schemas.openxmlformats.org/officeDocument/2006/relationships/hyperlink" Target="http://www.zipcodestogo.com/Volusia/FL/" TargetMode="External"/><Relationship Id="rId5490" Type="http://schemas.openxmlformats.org/officeDocument/2006/relationships/hyperlink" Target="http://www.zipcodestogo.com/Broome/NY/" TargetMode="External"/><Relationship Id="rId4161" Type="http://schemas.openxmlformats.org/officeDocument/2006/relationships/hyperlink" Target="http://www.zipcodestogo.com/Windham/NY/12496/" TargetMode="External"/><Relationship Id="rId5493" Type="http://schemas.openxmlformats.org/officeDocument/2006/relationships/hyperlink" Target="http://www.zipcodestogo.com/Endicott/NY/13763/" TargetMode="External"/><Relationship Id="rId4160" Type="http://schemas.openxmlformats.org/officeDocument/2006/relationships/hyperlink" Target="http://www.zipcodestogo.com/Ulster/NY/" TargetMode="External"/><Relationship Id="rId5494" Type="http://schemas.openxmlformats.org/officeDocument/2006/relationships/hyperlink" Target="http://www.zipcodestogo.com/Broome/NY/" TargetMode="External"/><Relationship Id="rId4163" Type="http://schemas.openxmlformats.org/officeDocument/2006/relationships/hyperlink" Target="http://www.zipcodestogo.com/Woodstock/NY/12498/" TargetMode="External"/><Relationship Id="rId5491" Type="http://schemas.openxmlformats.org/officeDocument/2006/relationships/hyperlink" Target="http://www.zipcodestogo.com/Endwell/NY/13762/" TargetMode="External"/><Relationship Id="rId4162" Type="http://schemas.openxmlformats.org/officeDocument/2006/relationships/hyperlink" Target="http://www.zipcodestogo.com/Greene/NY/" TargetMode="External"/><Relationship Id="rId5492" Type="http://schemas.openxmlformats.org/officeDocument/2006/relationships/hyperlink" Target="http://www.zipcodestogo.com/Broome/NY/" TargetMode="External"/><Relationship Id="rId4165" Type="http://schemas.openxmlformats.org/officeDocument/2006/relationships/hyperlink" Target="http://www.zipcodestogo.com/Amenia/NY/12501/" TargetMode="External"/><Relationship Id="rId5497" Type="http://schemas.openxmlformats.org/officeDocument/2006/relationships/hyperlink" Target="http://www.zipcodestogo.com/Franklin/NY/13775/" TargetMode="External"/><Relationship Id="rId4164" Type="http://schemas.openxmlformats.org/officeDocument/2006/relationships/hyperlink" Target="http://www.zipcodestogo.com/Ulster/NY/" TargetMode="External"/><Relationship Id="rId5498" Type="http://schemas.openxmlformats.org/officeDocument/2006/relationships/hyperlink" Target="http://www.zipcodestogo.com/Delaware/NY/" TargetMode="External"/><Relationship Id="rId4167" Type="http://schemas.openxmlformats.org/officeDocument/2006/relationships/hyperlink" Target="http://www.zipcodestogo.com/Ancram/NY/12502/" TargetMode="External"/><Relationship Id="rId5495" Type="http://schemas.openxmlformats.org/officeDocument/2006/relationships/hyperlink" Target="http://www.zipcodestogo.com/Fishs%20Eddy/NY/13774/" TargetMode="External"/><Relationship Id="rId4166" Type="http://schemas.openxmlformats.org/officeDocument/2006/relationships/hyperlink" Target="http://www.zipcodestogo.com/Dutchess/NY/" TargetMode="External"/><Relationship Id="rId5496" Type="http://schemas.openxmlformats.org/officeDocument/2006/relationships/hyperlink" Target="http://www.zipcodestogo.com/Delaware/NY/" TargetMode="External"/><Relationship Id="rId4169" Type="http://schemas.openxmlformats.org/officeDocument/2006/relationships/hyperlink" Target="http://www.zipcodestogo.com/Ancramdale/NY/12503/" TargetMode="External"/><Relationship Id="rId4168" Type="http://schemas.openxmlformats.org/officeDocument/2006/relationships/hyperlink" Target="http://www.zipcodestogo.com/Columbia/NY/" TargetMode="External"/><Relationship Id="rId5499" Type="http://schemas.openxmlformats.org/officeDocument/2006/relationships/hyperlink" Target="http://www.zipcodestogo.com/Gilbertsville/NY/13776/" TargetMode="External"/><Relationship Id="rId4150" Type="http://schemas.openxmlformats.org/officeDocument/2006/relationships/hyperlink" Target="http://www.zipcodestogo.com/Ulster/NY/" TargetMode="External"/><Relationship Id="rId5482" Type="http://schemas.openxmlformats.org/officeDocument/2006/relationships/hyperlink" Target="http://www.zipcodestogo.com/Delaware/NY/" TargetMode="External"/><Relationship Id="rId5483" Type="http://schemas.openxmlformats.org/officeDocument/2006/relationships/hyperlink" Target="http://www.zipcodestogo.com/East%20Meredith/NY/13757/" TargetMode="External"/><Relationship Id="rId4152" Type="http://schemas.openxmlformats.org/officeDocument/2006/relationships/hyperlink" Target="http://www.zipcodestogo.com/Ulster/NY/" TargetMode="External"/><Relationship Id="rId5480" Type="http://schemas.openxmlformats.org/officeDocument/2006/relationships/hyperlink" Target="http://www.zipcodestogo.com/Delaware/NY/" TargetMode="External"/><Relationship Id="rId4151" Type="http://schemas.openxmlformats.org/officeDocument/2006/relationships/hyperlink" Target="http://www.zipcodestogo.com/West%20Hurley/NY/12491/" TargetMode="External"/><Relationship Id="rId5481" Type="http://schemas.openxmlformats.org/officeDocument/2006/relationships/hyperlink" Target="http://www.zipcodestogo.com/East%20Branch/NY/13756/" TargetMode="External"/><Relationship Id="rId4154" Type="http://schemas.openxmlformats.org/officeDocument/2006/relationships/hyperlink" Target="http://www.zipcodestogo.com/Greene/NY/" TargetMode="External"/><Relationship Id="rId5486" Type="http://schemas.openxmlformats.org/officeDocument/2006/relationships/hyperlink" Target="http://www.zipcodestogo.com/Chenango/NY/" TargetMode="External"/><Relationship Id="rId4153" Type="http://schemas.openxmlformats.org/officeDocument/2006/relationships/hyperlink" Target="http://www.zipcodestogo.com/West%20Kill/NY/12492/" TargetMode="External"/><Relationship Id="rId5487" Type="http://schemas.openxmlformats.org/officeDocument/2006/relationships/hyperlink" Target="http://www.zipcodestogo.com/Endicott/NY/13760/" TargetMode="External"/><Relationship Id="rId4156" Type="http://schemas.openxmlformats.org/officeDocument/2006/relationships/hyperlink" Target="http://www.zipcodestogo.com/Ulster/NY/" TargetMode="External"/><Relationship Id="rId5484" Type="http://schemas.openxmlformats.org/officeDocument/2006/relationships/hyperlink" Target="http://www.zipcodestogo.com/Delaware/NY/" TargetMode="External"/><Relationship Id="rId4155" Type="http://schemas.openxmlformats.org/officeDocument/2006/relationships/hyperlink" Target="http://www.zipcodestogo.com/West%20Park/NY/12493/" TargetMode="External"/><Relationship Id="rId5485" Type="http://schemas.openxmlformats.org/officeDocument/2006/relationships/hyperlink" Target="http://www.zipcodestogo.com/East%20Pharsalia/NY/13758/" TargetMode="External"/><Relationship Id="rId4158" Type="http://schemas.openxmlformats.org/officeDocument/2006/relationships/hyperlink" Target="http://www.zipcodestogo.com/Ulster/NY/" TargetMode="External"/><Relationship Id="rId4157" Type="http://schemas.openxmlformats.org/officeDocument/2006/relationships/hyperlink" Target="http://www.zipcodestogo.com/West%20Shokan/NY/12494/" TargetMode="External"/><Relationship Id="rId5488" Type="http://schemas.openxmlformats.org/officeDocument/2006/relationships/hyperlink" Target="http://www.zipcodestogo.com/Broome/NY/" TargetMode="External"/><Relationship Id="rId4159" Type="http://schemas.openxmlformats.org/officeDocument/2006/relationships/hyperlink" Target="http://www.zipcodestogo.com/Willow/NY/12495/" TargetMode="External"/><Relationship Id="rId5489" Type="http://schemas.openxmlformats.org/officeDocument/2006/relationships/hyperlink" Target="http://www.zipcodestogo.com/Endicott/NY/13761/" TargetMode="External"/><Relationship Id="rId1910" Type="http://schemas.openxmlformats.org/officeDocument/2006/relationships/hyperlink" Target="http://www.zipcodestogo.com/Aroostook/ME/" TargetMode="External"/><Relationship Id="rId1911" Type="http://schemas.openxmlformats.org/officeDocument/2006/relationships/hyperlink" Target="http://www.zipcodestogo.com/Easton/ME/04740/" TargetMode="External"/><Relationship Id="rId1912" Type="http://schemas.openxmlformats.org/officeDocument/2006/relationships/hyperlink" Target="http://www.zipcodestogo.com/Aroostook/ME/" TargetMode="External"/><Relationship Id="rId1913" Type="http://schemas.openxmlformats.org/officeDocument/2006/relationships/hyperlink" Target="http://www.zipcodestogo.com/Estcourt%20Station/ME/04741/" TargetMode="External"/><Relationship Id="rId1914" Type="http://schemas.openxmlformats.org/officeDocument/2006/relationships/hyperlink" Target="http://www.zipcodestogo.com/Aroostook/ME/" TargetMode="External"/><Relationship Id="rId1915" Type="http://schemas.openxmlformats.org/officeDocument/2006/relationships/hyperlink" Target="http://www.zipcodestogo.com/Fort%20Fairfield/ME/04742/" TargetMode="External"/><Relationship Id="rId1916" Type="http://schemas.openxmlformats.org/officeDocument/2006/relationships/hyperlink" Target="http://www.zipcodestogo.com/Aroostook/ME/" TargetMode="External"/><Relationship Id="rId1917" Type="http://schemas.openxmlformats.org/officeDocument/2006/relationships/hyperlink" Target="http://www.zipcodestogo.com/Fort%20Kent/ME/04743/" TargetMode="External"/><Relationship Id="rId1918" Type="http://schemas.openxmlformats.org/officeDocument/2006/relationships/hyperlink" Target="http://www.zipcodestogo.com/Aroostook/ME/" TargetMode="External"/><Relationship Id="rId1919" Type="http://schemas.openxmlformats.org/officeDocument/2006/relationships/hyperlink" Target="http://www.zipcodestogo.com/Fort%20Kent%20Mills/ME/04744/" TargetMode="External"/><Relationship Id="rId4181" Type="http://schemas.openxmlformats.org/officeDocument/2006/relationships/hyperlink" Target="http://www.zipcodestogo.com/Castle%20Point/NY/12511/" TargetMode="External"/><Relationship Id="rId4180" Type="http://schemas.openxmlformats.org/officeDocument/2006/relationships/hyperlink" Target="http://www.zipcodestogo.com/Dutchess/NY/" TargetMode="External"/><Relationship Id="rId4183" Type="http://schemas.openxmlformats.org/officeDocument/2006/relationships/hyperlink" Target="http://www.zipcodestogo.com/Chelsea/NY/12512/" TargetMode="External"/><Relationship Id="rId4182" Type="http://schemas.openxmlformats.org/officeDocument/2006/relationships/hyperlink" Target="http://www.zipcodestogo.com/Dutchess/NY/" TargetMode="External"/><Relationship Id="rId4185" Type="http://schemas.openxmlformats.org/officeDocument/2006/relationships/hyperlink" Target="http://www.zipcodestogo.com/Claverack/NY/12513/" TargetMode="External"/><Relationship Id="rId4184" Type="http://schemas.openxmlformats.org/officeDocument/2006/relationships/hyperlink" Target="http://www.zipcodestogo.com/Dutchess/NY/" TargetMode="External"/><Relationship Id="rId4187" Type="http://schemas.openxmlformats.org/officeDocument/2006/relationships/hyperlink" Target="http://www.zipcodestogo.com/Clinton%20Corners/NY/12514/" TargetMode="External"/><Relationship Id="rId4186" Type="http://schemas.openxmlformats.org/officeDocument/2006/relationships/hyperlink" Target="http://www.zipcodestogo.com/Columbia/NY/" TargetMode="External"/><Relationship Id="rId4189" Type="http://schemas.openxmlformats.org/officeDocument/2006/relationships/hyperlink" Target="http://www.zipcodestogo.com/Clintondale/NY/12515/" TargetMode="External"/><Relationship Id="rId4188" Type="http://schemas.openxmlformats.org/officeDocument/2006/relationships/hyperlink" Target="http://www.zipcodestogo.com/Dutchess/NY/" TargetMode="External"/><Relationship Id="rId1900" Type="http://schemas.openxmlformats.org/officeDocument/2006/relationships/hyperlink" Target="http://www.zipcodestogo.com/Aroostook/ME/" TargetMode="External"/><Relationship Id="rId1901" Type="http://schemas.openxmlformats.org/officeDocument/2006/relationships/hyperlink" Target="http://www.zipcodestogo.com/Bridgewater/ME/04735/" TargetMode="External"/><Relationship Id="rId1902" Type="http://schemas.openxmlformats.org/officeDocument/2006/relationships/hyperlink" Target="http://www.zipcodestogo.com/Aroostook/ME/" TargetMode="External"/><Relationship Id="rId1903" Type="http://schemas.openxmlformats.org/officeDocument/2006/relationships/hyperlink" Target="http://www.zipcodestogo.com/Caribou/ME/04736/" TargetMode="External"/><Relationship Id="rId1904" Type="http://schemas.openxmlformats.org/officeDocument/2006/relationships/hyperlink" Target="http://www.zipcodestogo.com/Aroostook/ME/" TargetMode="External"/><Relationship Id="rId1905" Type="http://schemas.openxmlformats.org/officeDocument/2006/relationships/hyperlink" Target="http://www.zipcodestogo.com/Clayton%20Lake/ME/04737/" TargetMode="External"/><Relationship Id="rId1906" Type="http://schemas.openxmlformats.org/officeDocument/2006/relationships/hyperlink" Target="http://www.zipcodestogo.com/Aroostook/ME/" TargetMode="External"/><Relationship Id="rId1907" Type="http://schemas.openxmlformats.org/officeDocument/2006/relationships/hyperlink" Target="http://www.zipcodestogo.com/Crouseville/ME/04738/" TargetMode="External"/><Relationship Id="rId1908" Type="http://schemas.openxmlformats.org/officeDocument/2006/relationships/hyperlink" Target="http://www.zipcodestogo.com/Aroostook/ME/" TargetMode="External"/><Relationship Id="rId1909" Type="http://schemas.openxmlformats.org/officeDocument/2006/relationships/hyperlink" Target="http://www.zipcodestogo.com/Eagle%20Lake/ME/04739/" TargetMode="External"/><Relationship Id="rId4170" Type="http://schemas.openxmlformats.org/officeDocument/2006/relationships/hyperlink" Target="http://www.zipcodestogo.com/Columbia/NY/" TargetMode="External"/><Relationship Id="rId4172" Type="http://schemas.openxmlformats.org/officeDocument/2006/relationships/hyperlink" Target="http://www.zipcodestogo.com/Dutchess/NY/" TargetMode="External"/><Relationship Id="rId4171" Type="http://schemas.openxmlformats.org/officeDocument/2006/relationships/hyperlink" Target="http://www.zipcodestogo.com/Annandale%20On%20Hudson/NY/12504/" TargetMode="External"/><Relationship Id="rId4174" Type="http://schemas.openxmlformats.org/officeDocument/2006/relationships/hyperlink" Target="http://www.zipcodestogo.com/Dutchess/NY/" TargetMode="External"/><Relationship Id="rId4173" Type="http://schemas.openxmlformats.org/officeDocument/2006/relationships/hyperlink" Target="http://www.zipcodestogo.com/Bangall/NY/12506/" TargetMode="External"/><Relationship Id="rId4176" Type="http://schemas.openxmlformats.org/officeDocument/2006/relationships/hyperlink" Target="http://www.zipcodestogo.com/Dutchess/NY/" TargetMode="External"/><Relationship Id="rId4175" Type="http://schemas.openxmlformats.org/officeDocument/2006/relationships/hyperlink" Target="http://www.zipcodestogo.com/Barrytown/NY/12507/" TargetMode="External"/><Relationship Id="rId4178" Type="http://schemas.openxmlformats.org/officeDocument/2006/relationships/hyperlink" Target="http://www.zipcodestogo.com/Dutchess/NY/" TargetMode="External"/><Relationship Id="rId4177" Type="http://schemas.openxmlformats.org/officeDocument/2006/relationships/hyperlink" Target="http://www.zipcodestogo.com/Beacon/NY/12508/" TargetMode="External"/><Relationship Id="rId4179" Type="http://schemas.openxmlformats.org/officeDocument/2006/relationships/hyperlink" Target="http://www.zipcodestogo.com/Billings/NY/12510/" TargetMode="External"/><Relationship Id="rId4129" Type="http://schemas.openxmlformats.org/officeDocument/2006/relationships/hyperlink" Target="http://www.zipcodestogo.com/Saugerties/NY/12477/" TargetMode="External"/><Relationship Id="rId4128" Type="http://schemas.openxmlformats.org/officeDocument/2006/relationships/hyperlink" Target="http://www.zipcodestogo.com/Ulster/NY/" TargetMode="External"/><Relationship Id="rId5459" Type="http://schemas.openxmlformats.org/officeDocument/2006/relationships/hyperlink" Target="http://www.zipcodestogo.com/Chenango%20Bridge/NY/13745/" TargetMode="External"/><Relationship Id="rId6780" Type="http://schemas.openxmlformats.org/officeDocument/2006/relationships/hyperlink" Target="http://www.zipcodestogo.com/Volusia/FL/" TargetMode="External"/><Relationship Id="rId5450" Type="http://schemas.openxmlformats.org/officeDocument/2006/relationships/hyperlink" Target="http://www.zipcodestogo.com/Cortland/NY/" TargetMode="External"/><Relationship Id="rId6781" Type="http://schemas.openxmlformats.org/officeDocument/2006/relationships/hyperlink" Target="http://www.zipcodestogo.com/New%20Smyrna%20Beach/FL/32169/" TargetMode="External"/><Relationship Id="rId4121" Type="http://schemas.openxmlformats.org/officeDocument/2006/relationships/hyperlink" Target="http://www.zipcodestogo.com/Rosendale/NY/12472/" TargetMode="External"/><Relationship Id="rId5453" Type="http://schemas.openxmlformats.org/officeDocument/2006/relationships/hyperlink" Target="http://www.zipcodestogo.com/Bovina%20Center/NY/13740/" TargetMode="External"/><Relationship Id="rId6784" Type="http://schemas.openxmlformats.org/officeDocument/2006/relationships/hyperlink" Target="http://www.zipcodestogo.com/Volusia/FL/" TargetMode="External"/><Relationship Id="rId4120" Type="http://schemas.openxmlformats.org/officeDocument/2006/relationships/hyperlink" Target="http://www.zipcodestogo.com/Ulster/NY/" TargetMode="External"/><Relationship Id="rId5454" Type="http://schemas.openxmlformats.org/officeDocument/2006/relationships/hyperlink" Target="http://www.zipcodestogo.com/Delaware/NY/" TargetMode="External"/><Relationship Id="rId6785" Type="http://schemas.openxmlformats.org/officeDocument/2006/relationships/hyperlink" Target="http://www.zipcodestogo.com/Ormond%20Beach/FL/32173/" TargetMode="External"/><Relationship Id="rId4123" Type="http://schemas.openxmlformats.org/officeDocument/2006/relationships/hyperlink" Target="http://www.zipcodestogo.com/Round%20Top/NY/12473/" TargetMode="External"/><Relationship Id="rId5451" Type="http://schemas.openxmlformats.org/officeDocument/2006/relationships/hyperlink" Target="http://www.zipcodestogo.com/Bloomville/NY/13739/" TargetMode="External"/><Relationship Id="rId6782" Type="http://schemas.openxmlformats.org/officeDocument/2006/relationships/hyperlink" Target="http://www.zipcodestogo.com/Volusia/FL/" TargetMode="External"/><Relationship Id="rId4122" Type="http://schemas.openxmlformats.org/officeDocument/2006/relationships/hyperlink" Target="http://www.zipcodestogo.com/Ulster/NY/" TargetMode="External"/><Relationship Id="rId5452" Type="http://schemas.openxmlformats.org/officeDocument/2006/relationships/hyperlink" Target="http://www.zipcodestogo.com/Delaware/NY/" TargetMode="External"/><Relationship Id="rId6783" Type="http://schemas.openxmlformats.org/officeDocument/2006/relationships/hyperlink" Target="http://www.zipcodestogo.com/New%20Smyrna%20Beach/FL/32170/" TargetMode="External"/><Relationship Id="rId4125" Type="http://schemas.openxmlformats.org/officeDocument/2006/relationships/hyperlink" Target="http://www.zipcodestogo.com/Roxbury/NY/12474/" TargetMode="External"/><Relationship Id="rId5457" Type="http://schemas.openxmlformats.org/officeDocument/2006/relationships/hyperlink" Target="http://www.zipcodestogo.com/Castle%20Creek/NY/13744/" TargetMode="External"/><Relationship Id="rId6788" Type="http://schemas.openxmlformats.org/officeDocument/2006/relationships/hyperlink" Target="http://www.zipcodestogo.com/Volusia/FL/" TargetMode="External"/><Relationship Id="rId4124" Type="http://schemas.openxmlformats.org/officeDocument/2006/relationships/hyperlink" Target="http://www.zipcodestogo.com/Greene/NY/" TargetMode="External"/><Relationship Id="rId5458" Type="http://schemas.openxmlformats.org/officeDocument/2006/relationships/hyperlink" Target="http://www.zipcodestogo.com/Broome/NY/" TargetMode="External"/><Relationship Id="rId6789" Type="http://schemas.openxmlformats.org/officeDocument/2006/relationships/hyperlink" Target="http://www.zipcodestogo.com/Ormond%20Beach/FL/32175/" TargetMode="External"/><Relationship Id="rId4127" Type="http://schemas.openxmlformats.org/officeDocument/2006/relationships/hyperlink" Target="http://www.zipcodestogo.com/Ruby/NY/12475/" TargetMode="External"/><Relationship Id="rId5455" Type="http://schemas.openxmlformats.org/officeDocument/2006/relationships/hyperlink" Target="http://www.zipcodestogo.com/Candor/NY/13743/" TargetMode="External"/><Relationship Id="rId6786" Type="http://schemas.openxmlformats.org/officeDocument/2006/relationships/hyperlink" Target="http://www.zipcodestogo.com/Volusia/FL/" TargetMode="External"/><Relationship Id="rId4126" Type="http://schemas.openxmlformats.org/officeDocument/2006/relationships/hyperlink" Target="http://www.zipcodestogo.com/Delaware/NY/" TargetMode="External"/><Relationship Id="rId5456" Type="http://schemas.openxmlformats.org/officeDocument/2006/relationships/hyperlink" Target="http://www.zipcodestogo.com/Tioga/NY/" TargetMode="External"/><Relationship Id="rId6787" Type="http://schemas.openxmlformats.org/officeDocument/2006/relationships/hyperlink" Target="http://www.zipcodestogo.com/Ormond%20Beach/FL/32174/" TargetMode="External"/><Relationship Id="rId4118" Type="http://schemas.openxmlformats.org/officeDocument/2006/relationships/hyperlink" Target="http://www.zipcodestogo.com/Greene/NY/" TargetMode="External"/><Relationship Id="rId4117" Type="http://schemas.openxmlformats.org/officeDocument/2006/relationships/hyperlink" Target="http://www.zipcodestogo.com/Purling/NY/12470/" TargetMode="External"/><Relationship Id="rId5448" Type="http://schemas.openxmlformats.org/officeDocument/2006/relationships/hyperlink" Target="http://www.zipcodestogo.com/Broome/NY/" TargetMode="External"/><Relationship Id="rId6779" Type="http://schemas.openxmlformats.org/officeDocument/2006/relationships/hyperlink" Target="http://www.zipcodestogo.com/New%20Smyrna%20Beach/FL/32168/" TargetMode="External"/><Relationship Id="rId4119" Type="http://schemas.openxmlformats.org/officeDocument/2006/relationships/hyperlink" Target="http://www.zipcodestogo.com/Rifton/NY/12471/" TargetMode="External"/><Relationship Id="rId5449" Type="http://schemas.openxmlformats.org/officeDocument/2006/relationships/hyperlink" Target="http://www.zipcodestogo.com/Blodgett%20Mills/NY/13738/" TargetMode="External"/><Relationship Id="rId6770" Type="http://schemas.openxmlformats.org/officeDocument/2006/relationships/hyperlink" Target="http://www.zipcodestogo.com/Lake/FL/" TargetMode="External"/><Relationship Id="rId4110" Type="http://schemas.openxmlformats.org/officeDocument/2006/relationships/hyperlink" Target="http://www.zipcodestogo.com/Ulster/NY/" TargetMode="External"/><Relationship Id="rId5442" Type="http://schemas.openxmlformats.org/officeDocument/2006/relationships/hyperlink" Target="http://www.zipcodestogo.com/Chenango/NY/" TargetMode="External"/><Relationship Id="rId6773" Type="http://schemas.openxmlformats.org/officeDocument/2006/relationships/hyperlink" Target="http://www.zipcodestogo.com/Lake%20Geneva/FL/32160/" TargetMode="External"/><Relationship Id="rId5443" Type="http://schemas.openxmlformats.org/officeDocument/2006/relationships/hyperlink" Target="http://www.zipcodestogo.com/Barton/NY/13734/" TargetMode="External"/><Relationship Id="rId6774" Type="http://schemas.openxmlformats.org/officeDocument/2006/relationships/hyperlink" Target="http://www.zipcodestogo.com/Clay/FL/" TargetMode="External"/><Relationship Id="rId4112" Type="http://schemas.openxmlformats.org/officeDocument/2006/relationships/hyperlink" Target="http://www.zipcodestogo.com/Ulster/NY/" TargetMode="External"/><Relationship Id="rId5440" Type="http://schemas.openxmlformats.org/officeDocument/2006/relationships/hyperlink" Target="http://www.zipcodestogo.com/Tioga/NY/" TargetMode="External"/><Relationship Id="rId6771" Type="http://schemas.openxmlformats.org/officeDocument/2006/relationships/hyperlink" Target="http://www.zipcodestogo.com/Lady%20Lake/FL/32159/" TargetMode="External"/><Relationship Id="rId4111" Type="http://schemas.openxmlformats.org/officeDocument/2006/relationships/hyperlink" Target="http://www.zipcodestogo.com/Port%20Ewen/NY/12466/" TargetMode="External"/><Relationship Id="rId5441" Type="http://schemas.openxmlformats.org/officeDocument/2006/relationships/hyperlink" Target="http://www.zipcodestogo.com/Bainbridge/NY/13733/" TargetMode="External"/><Relationship Id="rId6772" Type="http://schemas.openxmlformats.org/officeDocument/2006/relationships/hyperlink" Target="http://www.zipcodestogo.com/Lake/FL/" TargetMode="External"/><Relationship Id="rId4114" Type="http://schemas.openxmlformats.org/officeDocument/2006/relationships/hyperlink" Target="http://www.zipcodestogo.com/Greene/NY/" TargetMode="External"/><Relationship Id="rId5446" Type="http://schemas.openxmlformats.org/officeDocument/2006/relationships/hyperlink" Target="http://www.zipcodestogo.com/Tioga/NY/" TargetMode="External"/><Relationship Id="rId6777" Type="http://schemas.openxmlformats.org/officeDocument/2006/relationships/hyperlink" Target="http://www.zipcodestogo.com/Palm%20Coast/FL/32164/" TargetMode="External"/><Relationship Id="rId4113" Type="http://schemas.openxmlformats.org/officeDocument/2006/relationships/hyperlink" Target="http://www.zipcodestogo.com/Prattsville/NY/12468/" TargetMode="External"/><Relationship Id="rId5447" Type="http://schemas.openxmlformats.org/officeDocument/2006/relationships/hyperlink" Target="http://www.zipcodestogo.com/Bible%20School%20Park/NY/13737/" TargetMode="External"/><Relationship Id="rId6778" Type="http://schemas.openxmlformats.org/officeDocument/2006/relationships/hyperlink" Target="http://www.zipcodestogo.com/Flagler/FL/" TargetMode="External"/><Relationship Id="rId4116" Type="http://schemas.openxmlformats.org/officeDocument/2006/relationships/hyperlink" Target="http://www.zipcodestogo.com/Albany/NY/" TargetMode="External"/><Relationship Id="rId5444" Type="http://schemas.openxmlformats.org/officeDocument/2006/relationships/hyperlink" Target="http://www.zipcodestogo.com/Tioga/NY/" TargetMode="External"/><Relationship Id="rId6775" Type="http://schemas.openxmlformats.org/officeDocument/2006/relationships/hyperlink" Target="http://www.zipcodestogo.com/Lady%20Lake/FL/32162/" TargetMode="External"/><Relationship Id="rId4115" Type="http://schemas.openxmlformats.org/officeDocument/2006/relationships/hyperlink" Target="http://www.zipcodestogo.com/Preston%20Hollow/NY/12469/" TargetMode="External"/><Relationship Id="rId5445" Type="http://schemas.openxmlformats.org/officeDocument/2006/relationships/hyperlink" Target="http://www.zipcodestogo.com/Berkshire/NY/13736/" TargetMode="External"/><Relationship Id="rId6776" Type="http://schemas.openxmlformats.org/officeDocument/2006/relationships/hyperlink" Target="http://www.zipcodestogo.com/Sumter/FL/" TargetMode="External"/><Relationship Id="rId5471" Type="http://schemas.openxmlformats.org/officeDocument/2006/relationships/hyperlink" Target="http://www.zipcodestogo.com/Davenport%20Center/NY/13751/" TargetMode="External"/><Relationship Id="rId5472" Type="http://schemas.openxmlformats.org/officeDocument/2006/relationships/hyperlink" Target="http://www.zipcodestogo.com/Delaware/NY/" TargetMode="External"/><Relationship Id="rId4141" Type="http://schemas.openxmlformats.org/officeDocument/2006/relationships/hyperlink" Target="http://www.zipcodestogo.com/Tannersville/NY/12485/" TargetMode="External"/><Relationship Id="rId4140" Type="http://schemas.openxmlformats.org/officeDocument/2006/relationships/hyperlink" Target="http://www.zipcodestogo.com/Ulster/NY/" TargetMode="External"/><Relationship Id="rId5470" Type="http://schemas.openxmlformats.org/officeDocument/2006/relationships/hyperlink" Target="http://www.zipcodestogo.com/Delaware/NY/" TargetMode="External"/><Relationship Id="rId4143" Type="http://schemas.openxmlformats.org/officeDocument/2006/relationships/hyperlink" Target="http://www.zipcodestogo.com/Tillson/NY/12486/" TargetMode="External"/><Relationship Id="rId5475" Type="http://schemas.openxmlformats.org/officeDocument/2006/relationships/hyperlink" Target="http://www.zipcodestogo.com/Delhi/NY/13753/" TargetMode="External"/><Relationship Id="rId4142" Type="http://schemas.openxmlformats.org/officeDocument/2006/relationships/hyperlink" Target="http://www.zipcodestogo.com/Greene/NY/" TargetMode="External"/><Relationship Id="rId5476" Type="http://schemas.openxmlformats.org/officeDocument/2006/relationships/hyperlink" Target="http://www.zipcodestogo.com/Delaware/NY/" TargetMode="External"/><Relationship Id="rId4145" Type="http://schemas.openxmlformats.org/officeDocument/2006/relationships/hyperlink" Target="http://www.zipcodestogo.com/Ulster%20Park/NY/12487/" TargetMode="External"/><Relationship Id="rId5473" Type="http://schemas.openxmlformats.org/officeDocument/2006/relationships/hyperlink" Target="http://www.zipcodestogo.com/Delancey/NY/13752/" TargetMode="External"/><Relationship Id="rId4144" Type="http://schemas.openxmlformats.org/officeDocument/2006/relationships/hyperlink" Target="http://www.zipcodestogo.com/Ulster/NY/" TargetMode="External"/><Relationship Id="rId5474" Type="http://schemas.openxmlformats.org/officeDocument/2006/relationships/hyperlink" Target="http://www.zipcodestogo.com/Delaware/NY/" TargetMode="External"/><Relationship Id="rId4147" Type="http://schemas.openxmlformats.org/officeDocument/2006/relationships/hyperlink" Target="http://www.zipcodestogo.com/Wawarsing/NY/12489/" TargetMode="External"/><Relationship Id="rId5479" Type="http://schemas.openxmlformats.org/officeDocument/2006/relationships/hyperlink" Target="http://www.zipcodestogo.com/Downsville/NY/13755/" TargetMode="External"/><Relationship Id="rId4146" Type="http://schemas.openxmlformats.org/officeDocument/2006/relationships/hyperlink" Target="http://www.zipcodestogo.com/Ulster/NY/" TargetMode="External"/><Relationship Id="rId4149" Type="http://schemas.openxmlformats.org/officeDocument/2006/relationships/hyperlink" Target="http://www.zipcodestogo.com/West%20Camp/NY/12490/" TargetMode="External"/><Relationship Id="rId5477" Type="http://schemas.openxmlformats.org/officeDocument/2006/relationships/hyperlink" Target="http://www.zipcodestogo.com/Deposit/NY/13754/" TargetMode="External"/><Relationship Id="rId4148" Type="http://schemas.openxmlformats.org/officeDocument/2006/relationships/hyperlink" Target="http://www.zipcodestogo.com/Ulster/NY/" TargetMode="External"/><Relationship Id="rId5478" Type="http://schemas.openxmlformats.org/officeDocument/2006/relationships/hyperlink" Target="http://www.zipcodestogo.com/Broome/NY/" TargetMode="External"/><Relationship Id="rId4139" Type="http://schemas.openxmlformats.org/officeDocument/2006/relationships/hyperlink" Target="http://www.zipcodestogo.com/Stone%20Ridge/NY/12484/" TargetMode="External"/><Relationship Id="rId5460" Type="http://schemas.openxmlformats.org/officeDocument/2006/relationships/hyperlink" Target="http://www.zipcodestogo.com/Broome/NY/" TargetMode="External"/><Relationship Id="rId6791" Type="http://schemas.openxmlformats.org/officeDocument/2006/relationships/hyperlink" Target="http://www.zipcodestogo.com/Ormond%20Beach/FL/32176/" TargetMode="External"/><Relationship Id="rId5461" Type="http://schemas.openxmlformats.org/officeDocument/2006/relationships/hyperlink" Target="http://www.zipcodestogo.com/Chenango%20Forks/NY/13746/" TargetMode="External"/><Relationship Id="rId6792" Type="http://schemas.openxmlformats.org/officeDocument/2006/relationships/hyperlink" Target="http://www.zipcodestogo.com/Volusia/FL/" TargetMode="External"/><Relationship Id="rId4130" Type="http://schemas.openxmlformats.org/officeDocument/2006/relationships/hyperlink" Target="http://www.zipcodestogo.com/Ulster/NY/" TargetMode="External"/><Relationship Id="rId6790" Type="http://schemas.openxmlformats.org/officeDocument/2006/relationships/hyperlink" Target="http://www.zipcodestogo.com/Volusia/FL/" TargetMode="External"/><Relationship Id="rId4132" Type="http://schemas.openxmlformats.org/officeDocument/2006/relationships/hyperlink" Target="http://www.zipcodestogo.com/Ulster/NY/" TargetMode="External"/><Relationship Id="rId5464" Type="http://schemas.openxmlformats.org/officeDocument/2006/relationships/hyperlink" Target="http://www.zipcodestogo.com/Otsego/NY/" TargetMode="External"/><Relationship Id="rId6795" Type="http://schemas.openxmlformats.org/officeDocument/2006/relationships/hyperlink" Target="http://www.zipcodestogo.com/Palatka/FL/32178/" TargetMode="External"/><Relationship Id="rId4131" Type="http://schemas.openxmlformats.org/officeDocument/2006/relationships/hyperlink" Target="http://www.zipcodestogo.com/Shandaken/NY/12480/" TargetMode="External"/><Relationship Id="rId5465" Type="http://schemas.openxmlformats.org/officeDocument/2006/relationships/hyperlink" Target="http://www.zipcodestogo.com/Conklin/NY/13748/" TargetMode="External"/><Relationship Id="rId6796" Type="http://schemas.openxmlformats.org/officeDocument/2006/relationships/hyperlink" Target="http://www.zipcodestogo.com/Putnam/FL/" TargetMode="External"/><Relationship Id="rId4134" Type="http://schemas.openxmlformats.org/officeDocument/2006/relationships/hyperlink" Target="http://www.zipcodestogo.com/Ulster/NY/" TargetMode="External"/><Relationship Id="rId5462" Type="http://schemas.openxmlformats.org/officeDocument/2006/relationships/hyperlink" Target="http://www.zipcodestogo.com/Broome/NY/" TargetMode="External"/><Relationship Id="rId6793" Type="http://schemas.openxmlformats.org/officeDocument/2006/relationships/hyperlink" Target="http://www.zipcodestogo.com/Palatka/FL/32177/" TargetMode="External"/><Relationship Id="rId4133" Type="http://schemas.openxmlformats.org/officeDocument/2006/relationships/hyperlink" Target="http://www.zipcodestogo.com/Shokan/NY/12481/" TargetMode="External"/><Relationship Id="rId5463" Type="http://schemas.openxmlformats.org/officeDocument/2006/relationships/hyperlink" Target="http://www.zipcodestogo.com/Colliersville/NY/13747/" TargetMode="External"/><Relationship Id="rId6794" Type="http://schemas.openxmlformats.org/officeDocument/2006/relationships/hyperlink" Target="http://www.zipcodestogo.com/Putnam/FL/" TargetMode="External"/><Relationship Id="rId4136" Type="http://schemas.openxmlformats.org/officeDocument/2006/relationships/hyperlink" Target="http://www.zipcodestogo.com/Greene/NY/" TargetMode="External"/><Relationship Id="rId5468" Type="http://schemas.openxmlformats.org/officeDocument/2006/relationships/hyperlink" Target="http://www.zipcodestogo.com/Broome/NY/" TargetMode="External"/><Relationship Id="rId6799" Type="http://schemas.openxmlformats.org/officeDocument/2006/relationships/hyperlink" Target="http://www.zipcodestogo.com/Pierson/FL/32180/" TargetMode="External"/><Relationship Id="rId4135" Type="http://schemas.openxmlformats.org/officeDocument/2006/relationships/hyperlink" Target="http://www.zipcodestogo.com/South%20Cairo/NY/12482/" TargetMode="External"/><Relationship Id="rId5469" Type="http://schemas.openxmlformats.org/officeDocument/2006/relationships/hyperlink" Target="http://www.zipcodestogo.com/Davenport/NY/13750/" TargetMode="External"/><Relationship Id="rId4138" Type="http://schemas.openxmlformats.org/officeDocument/2006/relationships/hyperlink" Target="http://www.zipcodestogo.com/Ulster/NY/" TargetMode="External"/><Relationship Id="rId5466" Type="http://schemas.openxmlformats.org/officeDocument/2006/relationships/hyperlink" Target="http://www.zipcodestogo.com/Broome/NY/" TargetMode="External"/><Relationship Id="rId6797" Type="http://schemas.openxmlformats.org/officeDocument/2006/relationships/hyperlink" Target="http://www.zipcodestogo.com/Ocklawaha/FL/32179/" TargetMode="External"/><Relationship Id="rId4137" Type="http://schemas.openxmlformats.org/officeDocument/2006/relationships/hyperlink" Target="http://www.zipcodestogo.com/Spring%20Glen/NY/12483/" TargetMode="External"/><Relationship Id="rId5467" Type="http://schemas.openxmlformats.org/officeDocument/2006/relationships/hyperlink" Target="http://www.zipcodestogo.com/Corbettsville/NY/13749/" TargetMode="External"/><Relationship Id="rId6798" Type="http://schemas.openxmlformats.org/officeDocument/2006/relationships/hyperlink" Target="http://www.zipcodestogo.com/Marion/FL/" TargetMode="External"/><Relationship Id="rId1972" Type="http://schemas.openxmlformats.org/officeDocument/2006/relationships/hyperlink" Target="http://www.zipcodestogo.com/Aroostook/ME/" TargetMode="External"/><Relationship Id="rId1973" Type="http://schemas.openxmlformats.org/officeDocument/2006/relationships/hyperlink" Target="http://www.zipcodestogo.com/Stockholm/ME/04783/" TargetMode="External"/><Relationship Id="rId1974" Type="http://schemas.openxmlformats.org/officeDocument/2006/relationships/hyperlink" Target="http://www.zipcodestogo.com/Aroostook/ME/" TargetMode="External"/><Relationship Id="rId1975" Type="http://schemas.openxmlformats.org/officeDocument/2006/relationships/hyperlink" Target="http://www.zipcodestogo.com/Van%20Buren/ME/04785/" TargetMode="External"/><Relationship Id="rId1976" Type="http://schemas.openxmlformats.org/officeDocument/2006/relationships/hyperlink" Target="http://www.zipcodestogo.com/Aroostook/ME/" TargetMode="External"/><Relationship Id="rId1977" Type="http://schemas.openxmlformats.org/officeDocument/2006/relationships/hyperlink" Target="http://www.zipcodestogo.com/Washburn/ME/04786/" TargetMode="External"/><Relationship Id="rId1978" Type="http://schemas.openxmlformats.org/officeDocument/2006/relationships/hyperlink" Target="http://www.zipcodestogo.com/Aroostook/ME/" TargetMode="External"/><Relationship Id="rId1979" Type="http://schemas.openxmlformats.org/officeDocument/2006/relationships/hyperlink" Target="http://www.zipcodestogo.com/Westfield/ME/04787/" TargetMode="External"/><Relationship Id="rId1970" Type="http://schemas.openxmlformats.org/officeDocument/2006/relationships/hyperlink" Target="http://www.zipcodestogo.com/Aroostook/ME/" TargetMode="External"/><Relationship Id="rId1971" Type="http://schemas.openxmlformats.org/officeDocument/2006/relationships/hyperlink" Target="http://www.zipcodestogo.com/Wallagrass/ME/04781/" TargetMode="External"/><Relationship Id="rId1961" Type="http://schemas.openxmlformats.org/officeDocument/2006/relationships/hyperlink" Target="http://www.zipcodestogo.com/Sheridan/ME/04775/" TargetMode="External"/><Relationship Id="rId1962" Type="http://schemas.openxmlformats.org/officeDocument/2006/relationships/hyperlink" Target="http://www.zipcodestogo.com/Aroostook/ME/" TargetMode="External"/><Relationship Id="rId1963" Type="http://schemas.openxmlformats.org/officeDocument/2006/relationships/hyperlink" Target="http://www.zipcodestogo.com/Sherman/ME/04776/" TargetMode="External"/><Relationship Id="rId1964" Type="http://schemas.openxmlformats.org/officeDocument/2006/relationships/hyperlink" Target="http://www.zipcodestogo.com/Aroostook/ME/" TargetMode="External"/><Relationship Id="rId1965" Type="http://schemas.openxmlformats.org/officeDocument/2006/relationships/hyperlink" Target="http://www.zipcodestogo.com/Stacyville/ME/04777/" TargetMode="External"/><Relationship Id="rId1966" Type="http://schemas.openxmlformats.org/officeDocument/2006/relationships/hyperlink" Target="http://www.zipcodestogo.com/Penobscot/ME/" TargetMode="External"/><Relationship Id="rId1967" Type="http://schemas.openxmlformats.org/officeDocument/2006/relationships/hyperlink" Target="http://www.zipcodestogo.com/Sinclair/ME/04779/" TargetMode="External"/><Relationship Id="rId1968" Type="http://schemas.openxmlformats.org/officeDocument/2006/relationships/hyperlink" Target="http://www.zipcodestogo.com/Aroostook/ME/" TargetMode="External"/><Relationship Id="rId1969" Type="http://schemas.openxmlformats.org/officeDocument/2006/relationships/hyperlink" Target="http://www.zipcodestogo.com/Smyrna%20Mills/ME/04780/" TargetMode="External"/><Relationship Id="rId1960" Type="http://schemas.openxmlformats.org/officeDocument/2006/relationships/hyperlink" Target="http://www.zipcodestogo.com/Aroostook/ME/" TargetMode="External"/><Relationship Id="rId1994" Type="http://schemas.openxmlformats.org/officeDocument/2006/relationships/hyperlink" Target="http://www.zipcodestogo.com/Waldo/ME/" TargetMode="External"/><Relationship Id="rId1995" Type="http://schemas.openxmlformats.org/officeDocument/2006/relationships/hyperlink" Target="http://www.zipcodestogo.com/Matinicus/ME/04851/" TargetMode="External"/><Relationship Id="rId1996" Type="http://schemas.openxmlformats.org/officeDocument/2006/relationships/hyperlink" Target="http://www.zipcodestogo.com/Knox/ME/" TargetMode="External"/><Relationship Id="rId1997" Type="http://schemas.openxmlformats.org/officeDocument/2006/relationships/hyperlink" Target="http://www.zipcodestogo.com/Monhegan/ME/04852/" TargetMode="External"/><Relationship Id="rId1998" Type="http://schemas.openxmlformats.org/officeDocument/2006/relationships/hyperlink" Target="http://www.zipcodestogo.com/Lincoln/ME/" TargetMode="External"/><Relationship Id="rId1999" Type="http://schemas.openxmlformats.org/officeDocument/2006/relationships/hyperlink" Target="http://www.zipcodestogo.com/North%20Haven/ME/04853/" TargetMode="External"/><Relationship Id="rId1990" Type="http://schemas.openxmlformats.org/officeDocument/2006/relationships/hyperlink" Target="http://www.zipcodestogo.com/Waldo/ME/" TargetMode="External"/><Relationship Id="rId1991" Type="http://schemas.openxmlformats.org/officeDocument/2006/relationships/hyperlink" Target="http://www.zipcodestogo.com/Lincolnville/ME/04849/" TargetMode="External"/><Relationship Id="rId1992" Type="http://schemas.openxmlformats.org/officeDocument/2006/relationships/hyperlink" Target="http://www.zipcodestogo.com/Waldo/ME/" TargetMode="External"/><Relationship Id="rId1993" Type="http://schemas.openxmlformats.org/officeDocument/2006/relationships/hyperlink" Target="http://www.zipcodestogo.com/Lincolnville%20Center/ME/04850/" TargetMode="External"/><Relationship Id="rId1983" Type="http://schemas.openxmlformats.org/officeDocument/2006/relationships/hyperlink" Target="http://www.zipcodestogo.com/Camden/ME/04843/" TargetMode="External"/><Relationship Id="rId1984" Type="http://schemas.openxmlformats.org/officeDocument/2006/relationships/hyperlink" Target="http://www.zipcodestogo.com/Knox/ME/" TargetMode="External"/><Relationship Id="rId1985" Type="http://schemas.openxmlformats.org/officeDocument/2006/relationships/hyperlink" Target="http://www.zipcodestogo.com/Glen%20Cove/ME/04846/" TargetMode="External"/><Relationship Id="rId1986" Type="http://schemas.openxmlformats.org/officeDocument/2006/relationships/hyperlink" Target="http://www.zipcodestogo.com/Knox/ME/" TargetMode="External"/><Relationship Id="rId1987" Type="http://schemas.openxmlformats.org/officeDocument/2006/relationships/hyperlink" Target="http://www.zipcodestogo.com/Hope/ME/04847/" TargetMode="External"/><Relationship Id="rId1988" Type="http://schemas.openxmlformats.org/officeDocument/2006/relationships/hyperlink" Target="http://www.zipcodestogo.com/Knox/ME/" TargetMode="External"/><Relationship Id="rId1989" Type="http://schemas.openxmlformats.org/officeDocument/2006/relationships/hyperlink" Target="http://www.zipcodestogo.com/Islesboro/ME/04848/" TargetMode="External"/><Relationship Id="rId1980" Type="http://schemas.openxmlformats.org/officeDocument/2006/relationships/hyperlink" Target="http://www.zipcodestogo.com/Aroostook/ME/" TargetMode="External"/><Relationship Id="rId1981" Type="http://schemas.openxmlformats.org/officeDocument/2006/relationships/hyperlink" Target="http://www.zipcodestogo.com/Rockland/ME/04841/" TargetMode="External"/><Relationship Id="rId1982" Type="http://schemas.openxmlformats.org/officeDocument/2006/relationships/hyperlink" Target="http://www.zipcodestogo.com/Knox/ME/" TargetMode="External"/><Relationship Id="rId1930" Type="http://schemas.openxmlformats.org/officeDocument/2006/relationships/hyperlink" Target="http://www.zipcodestogo.com/Aroostook/ME/" TargetMode="External"/><Relationship Id="rId1931" Type="http://schemas.openxmlformats.org/officeDocument/2006/relationships/hyperlink" Target="http://www.zipcodestogo.com/Madawaska/ME/04756/" TargetMode="External"/><Relationship Id="rId1932" Type="http://schemas.openxmlformats.org/officeDocument/2006/relationships/hyperlink" Target="http://www.zipcodestogo.com/Aroostook/ME/" TargetMode="External"/><Relationship Id="rId1933" Type="http://schemas.openxmlformats.org/officeDocument/2006/relationships/hyperlink" Target="http://www.zipcodestogo.com/Mapleton/ME/04757/" TargetMode="External"/><Relationship Id="rId1934" Type="http://schemas.openxmlformats.org/officeDocument/2006/relationships/hyperlink" Target="http://www.zipcodestogo.com/Aroostook/ME/" TargetMode="External"/><Relationship Id="rId1935" Type="http://schemas.openxmlformats.org/officeDocument/2006/relationships/hyperlink" Target="http://www.zipcodestogo.com/Mars%20Hill/ME/04758/" TargetMode="External"/><Relationship Id="rId1936" Type="http://schemas.openxmlformats.org/officeDocument/2006/relationships/hyperlink" Target="http://www.zipcodestogo.com/Aroostook/ME/" TargetMode="External"/><Relationship Id="rId1937" Type="http://schemas.openxmlformats.org/officeDocument/2006/relationships/hyperlink" Target="http://www.zipcodestogo.com/Monticello/ME/04760/" TargetMode="External"/><Relationship Id="rId1938" Type="http://schemas.openxmlformats.org/officeDocument/2006/relationships/hyperlink" Target="http://www.zipcodestogo.com/Aroostook/ME/" TargetMode="External"/><Relationship Id="rId1939" Type="http://schemas.openxmlformats.org/officeDocument/2006/relationships/hyperlink" Target="http://www.zipcodestogo.com/New%20Limerick/ME/04761/" TargetMode="External"/><Relationship Id="rId1920" Type="http://schemas.openxmlformats.org/officeDocument/2006/relationships/hyperlink" Target="http://www.zipcodestogo.com/Aroostook/ME/" TargetMode="External"/><Relationship Id="rId1921" Type="http://schemas.openxmlformats.org/officeDocument/2006/relationships/hyperlink" Target="http://www.zipcodestogo.com/Frenchville/ME/04745/" TargetMode="External"/><Relationship Id="rId1922" Type="http://schemas.openxmlformats.org/officeDocument/2006/relationships/hyperlink" Target="http://www.zipcodestogo.com/Aroostook/ME/" TargetMode="External"/><Relationship Id="rId1923" Type="http://schemas.openxmlformats.org/officeDocument/2006/relationships/hyperlink" Target="http://www.zipcodestogo.com/Grand%20Isle/ME/04746/" TargetMode="External"/><Relationship Id="rId1924" Type="http://schemas.openxmlformats.org/officeDocument/2006/relationships/hyperlink" Target="http://www.zipcodestogo.com/Aroostook/ME/" TargetMode="External"/><Relationship Id="rId1925" Type="http://schemas.openxmlformats.org/officeDocument/2006/relationships/hyperlink" Target="http://www.zipcodestogo.com/Island%20Falls/ME/04747/" TargetMode="External"/><Relationship Id="rId1926" Type="http://schemas.openxmlformats.org/officeDocument/2006/relationships/hyperlink" Target="http://www.zipcodestogo.com/Aroostook/ME/" TargetMode="External"/><Relationship Id="rId1927" Type="http://schemas.openxmlformats.org/officeDocument/2006/relationships/hyperlink" Target="http://www.zipcodestogo.com/Limestone/ME/04750/" TargetMode="External"/><Relationship Id="rId1928" Type="http://schemas.openxmlformats.org/officeDocument/2006/relationships/hyperlink" Target="http://www.zipcodestogo.com/Aroostook/ME/" TargetMode="External"/><Relationship Id="rId1929" Type="http://schemas.openxmlformats.org/officeDocument/2006/relationships/hyperlink" Target="http://www.zipcodestogo.com/Limestone/ME/04751/" TargetMode="External"/><Relationship Id="rId4190" Type="http://schemas.openxmlformats.org/officeDocument/2006/relationships/hyperlink" Target="http://www.zipcodestogo.com/Ulster/NY/" TargetMode="External"/><Relationship Id="rId4192" Type="http://schemas.openxmlformats.org/officeDocument/2006/relationships/hyperlink" Target="http://www.zipcodestogo.com/Columbia/NY/" TargetMode="External"/><Relationship Id="rId4191" Type="http://schemas.openxmlformats.org/officeDocument/2006/relationships/hyperlink" Target="http://www.zipcodestogo.com/Copake/NY/12516/" TargetMode="External"/><Relationship Id="rId4194" Type="http://schemas.openxmlformats.org/officeDocument/2006/relationships/hyperlink" Target="http://www.zipcodestogo.com/Columbia/NY/" TargetMode="External"/><Relationship Id="rId4193" Type="http://schemas.openxmlformats.org/officeDocument/2006/relationships/hyperlink" Target="http://www.zipcodestogo.com/Copake%20Falls/NY/12517/" TargetMode="External"/><Relationship Id="rId4196" Type="http://schemas.openxmlformats.org/officeDocument/2006/relationships/hyperlink" Target="http://www.zipcodestogo.com/Orange/NY/" TargetMode="External"/><Relationship Id="rId4195" Type="http://schemas.openxmlformats.org/officeDocument/2006/relationships/hyperlink" Target="http://www.zipcodestogo.com/Cornwall/NY/12518/" TargetMode="External"/><Relationship Id="rId4198" Type="http://schemas.openxmlformats.org/officeDocument/2006/relationships/hyperlink" Target="http://www.zipcodestogo.com/Orange/NY/" TargetMode="External"/><Relationship Id="rId4197" Type="http://schemas.openxmlformats.org/officeDocument/2006/relationships/hyperlink" Target="http://www.zipcodestogo.com/Cornwall%20On%20Hudson/NY/12520/" TargetMode="External"/><Relationship Id="rId4199" Type="http://schemas.openxmlformats.org/officeDocument/2006/relationships/hyperlink" Target="http://www.zipcodestogo.com/Craryville/NY/12521/" TargetMode="External"/><Relationship Id="rId1950" Type="http://schemas.openxmlformats.org/officeDocument/2006/relationships/hyperlink" Target="http://www.zipcodestogo.com/Aroostook/ME/" TargetMode="External"/><Relationship Id="rId1951" Type="http://schemas.openxmlformats.org/officeDocument/2006/relationships/hyperlink" Target="http://www.zipcodestogo.com/Portage/ME/04768/" TargetMode="External"/><Relationship Id="rId1952" Type="http://schemas.openxmlformats.org/officeDocument/2006/relationships/hyperlink" Target="http://www.zipcodestogo.com/Aroostook/ME/" TargetMode="External"/><Relationship Id="rId1953" Type="http://schemas.openxmlformats.org/officeDocument/2006/relationships/hyperlink" Target="http://www.zipcodestogo.com/Presque%20Isle/ME/04769/" TargetMode="External"/><Relationship Id="rId1954" Type="http://schemas.openxmlformats.org/officeDocument/2006/relationships/hyperlink" Target="http://www.zipcodestogo.com/Aroostook/ME/" TargetMode="External"/><Relationship Id="rId1955" Type="http://schemas.openxmlformats.org/officeDocument/2006/relationships/hyperlink" Target="http://www.zipcodestogo.com/Saint%20Agatha/ME/04772/" TargetMode="External"/><Relationship Id="rId1956" Type="http://schemas.openxmlformats.org/officeDocument/2006/relationships/hyperlink" Target="http://www.zipcodestogo.com/Aroostook/ME/" TargetMode="External"/><Relationship Id="rId1957" Type="http://schemas.openxmlformats.org/officeDocument/2006/relationships/hyperlink" Target="http://www.zipcodestogo.com/Saint%20David/ME/04773/" TargetMode="External"/><Relationship Id="rId1958" Type="http://schemas.openxmlformats.org/officeDocument/2006/relationships/hyperlink" Target="http://www.zipcodestogo.com/Aroostook/ME/" TargetMode="External"/><Relationship Id="rId1959" Type="http://schemas.openxmlformats.org/officeDocument/2006/relationships/hyperlink" Target="http://www.zipcodestogo.com/Saint%20Francis/ME/04774/" TargetMode="External"/><Relationship Id="rId1940" Type="http://schemas.openxmlformats.org/officeDocument/2006/relationships/hyperlink" Target="http://www.zipcodestogo.com/Aroostook/ME/" TargetMode="External"/><Relationship Id="rId1941" Type="http://schemas.openxmlformats.org/officeDocument/2006/relationships/hyperlink" Target="http://www.zipcodestogo.com/New%20Sweden/ME/04762/" TargetMode="External"/><Relationship Id="rId1942" Type="http://schemas.openxmlformats.org/officeDocument/2006/relationships/hyperlink" Target="http://www.zipcodestogo.com/Aroostook/ME/" TargetMode="External"/><Relationship Id="rId1943" Type="http://schemas.openxmlformats.org/officeDocument/2006/relationships/hyperlink" Target="http://www.zipcodestogo.com/Oakfield/ME/04763/" TargetMode="External"/><Relationship Id="rId1944" Type="http://schemas.openxmlformats.org/officeDocument/2006/relationships/hyperlink" Target="http://www.zipcodestogo.com/Aroostook/ME/" TargetMode="External"/><Relationship Id="rId1945" Type="http://schemas.openxmlformats.org/officeDocument/2006/relationships/hyperlink" Target="http://www.zipcodestogo.com/Oxbow/ME/04764/" TargetMode="External"/><Relationship Id="rId1946" Type="http://schemas.openxmlformats.org/officeDocument/2006/relationships/hyperlink" Target="http://www.zipcodestogo.com/Aroostook/ME/" TargetMode="External"/><Relationship Id="rId1947" Type="http://schemas.openxmlformats.org/officeDocument/2006/relationships/hyperlink" Target="http://www.zipcodestogo.com/Patten/ME/04765/" TargetMode="External"/><Relationship Id="rId1948" Type="http://schemas.openxmlformats.org/officeDocument/2006/relationships/hyperlink" Target="http://www.zipcodestogo.com/Penobscot/ME/" TargetMode="External"/><Relationship Id="rId1949" Type="http://schemas.openxmlformats.org/officeDocument/2006/relationships/hyperlink" Target="http://www.zipcodestogo.com/Perham/ME/04766/" TargetMode="External"/><Relationship Id="rId509" Type="http://schemas.openxmlformats.org/officeDocument/2006/relationships/hyperlink" Target="http://www.zipcodestogo.com/Newfields/NH/03856/" TargetMode="External"/><Relationship Id="rId508" Type="http://schemas.openxmlformats.org/officeDocument/2006/relationships/hyperlink" Target="http://www.zipcodestogo.com/Strafford/NH/" TargetMode="External"/><Relationship Id="rId9061" Type="http://schemas.openxmlformats.org/officeDocument/2006/relationships/hyperlink" Target="http://www.zipcodestogo.com/Bradenton/FL/34205/" TargetMode="External"/><Relationship Id="rId9060" Type="http://schemas.openxmlformats.org/officeDocument/2006/relationships/hyperlink" Target="http://www.zipcodestogo.com/Manatee/FL/" TargetMode="External"/><Relationship Id="rId503" Type="http://schemas.openxmlformats.org/officeDocument/2006/relationships/hyperlink" Target="http://www.zipcodestogo.com/Mirror%20Lake/NH/03853/" TargetMode="External"/><Relationship Id="rId9054" Type="http://schemas.openxmlformats.org/officeDocument/2006/relationships/hyperlink" Target="http://www.zipcodestogo.com/Manatee/FL/" TargetMode="External"/><Relationship Id="rId502" Type="http://schemas.openxmlformats.org/officeDocument/2006/relationships/hyperlink" Target="http://www.zipcodestogo.com/Strafford/NH/" TargetMode="External"/><Relationship Id="rId9053" Type="http://schemas.openxmlformats.org/officeDocument/2006/relationships/hyperlink" Target="http://www.zipcodestogo.com/Bradenton/FL/34201/" TargetMode="External"/><Relationship Id="rId501" Type="http://schemas.openxmlformats.org/officeDocument/2006/relationships/hyperlink" Target="http://www.zipcodestogo.com/Milton%20Mills/NH/03852/" TargetMode="External"/><Relationship Id="rId9052" Type="http://schemas.openxmlformats.org/officeDocument/2006/relationships/hyperlink" Target="http://www.zipcodestogo.com/Collier/FL/" TargetMode="External"/><Relationship Id="rId500" Type="http://schemas.openxmlformats.org/officeDocument/2006/relationships/hyperlink" Target="http://www.zipcodestogo.com/Strafford/NH/" TargetMode="External"/><Relationship Id="rId9051" Type="http://schemas.openxmlformats.org/officeDocument/2006/relationships/hyperlink" Target="http://www.zipcodestogo.com/Marco%20Island/FL/34146/" TargetMode="External"/><Relationship Id="rId507" Type="http://schemas.openxmlformats.org/officeDocument/2006/relationships/hyperlink" Target="http://www.zipcodestogo.com/New%20Durham/NH/03855/" TargetMode="External"/><Relationship Id="rId9058" Type="http://schemas.openxmlformats.org/officeDocument/2006/relationships/hyperlink" Target="http://www.zipcodestogo.com/Manatee/FL/" TargetMode="External"/><Relationship Id="rId506" Type="http://schemas.openxmlformats.org/officeDocument/2006/relationships/hyperlink" Target="http://www.zipcodestogo.com/Rockingham/NH/" TargetMode="External"/><Relationship Id="rId9057" Type="http://schemas.openxmlformats.org/officeDocument/2006/relationships/hyperlink" Target="http://www.zipcodestogo.com/Bradenton/FL/34203/" TargetMode="External"/><Relationship Id="rId505" Type="http://schemas.openxmlformats.org/officeDocument/2006/relationships/hyperlink" Target="http://www.zipcodestogo.com/New%20Castle/NH/03854/" TargetMode="External"/><Relationship Id="rId9056" Type="http://schemas.openxmlformats.org/officeDocument/2006/relationships/hyperlink" Target="http://www.zipcodestogo.com/Manatee/FL/" TargetMode="External"/><Relationship Id="rId504" Type="http://schemas.openxmlformats.org/officeDocument/2006/relationships/hyperlink" Target="http://www.zipcodestogo.com/Carroll/NH/" TargetMode="External"/><Relationship Id="rId9055" Type="http://schemas.openxmlformats.org/officeDocument/2006/relationships/hyperlink" Target="http://www.zipcodestogo.com/Bradenton/FL/34202/" TargetMode="External"/><Relationship Id="rId9059" Type="http://schemas.openxmlformats.org/officeDocument/2006/relationships/hyperlink" Target="http://www.zipcodestogo.com/Bradenton/FL/34204/" TargetMode="External"/><Relationship Id="rId9050" Type="http://schemas.openxmlformats.org/officeDocument/2006/relationships/hyperlink" Target="http://www.zipcodestogo.com/Collier/FL/" TargetMode="External"/><Relationship Id="rId9043" Type="http://schemas.openxmlformats.org/officeDocument/2006/relationships/hyperlink" Target="http://www.zipcodestogo.com/Ochopee/FL/34141/" TargetMode="External"/><Relationship Id="rId9042" Type="http://schemas.openxmlformats.org/officeDocument/2006/relationships/hyperlink" Target="http://www.zipcodestogo.com/Collier/FL/" TargetMode="External"/><Relationship Id="rId9041" Type="http://schemas.openxmlformats.org/officeDocument/2006/relationships/hyperlink" Target="http://www.zipcodestogo.com/Goodland/FL/34140/" TargetMode="External"/><Relationship Id="rId9040" Type="http://schemas.openxmlformats.org/officeDocument/2006/relationships/hyperlink" Target="http://www.zipcodestogo.com/Collier/FL/" TargetMode="External"/><Relationship Id="rId9047" Type="http://schemas.openxmlformats.org/officeDocument/2006/relationships/hyperlink" Target="http://www.zipcodestogo.com/Immokalee/FL/34143/" TargetMode="External"/><Relationship Id="rId9046" Type="http://schemas.openxmlformats.org/officeDocument/2006/relationships/hyperlink" Target="http://www.zipcodestogo.com/Collier/FL/" TargetMode="External"/><Relationship Id="rId9045" Type="http://schemas.openxmlformats.org/officeDocument/2006/relationships/hyperlink" Target="http://www.zipcodestogo.com/Immokalee/FL/34142/" TargetMode="External"/><Relationship Id="rId9044" Type="http://schemas.openxmlformats.org/officeDocument/2006/relationships/hyperlink" Target="http://www.zipcodestogo.com/Miami-dade/FL/" TargetMode="External"/><Relationship Id="rId9049" Type="http://schemas.openxmlformats.org/officeDocument/2006/relationships/hyperlink" Target="http://www.zipcodestogo.com/Marco%20Island/FL/34145/" TargetMode="External"/><Relationship Id="rId9048" Type="http://schemas.openxmlformats.org/officeDocument/2006/relationships/hyperlink" Target="http://www.zipcodestogo.com/Collier/FL/" TargetMode="External"/><Relationship Id="rId6803" Type="http://schemas.openxmlformats.org/officeDocument/2006/relationships/hyperlink" Target="http://www.zipcodestogo.com/Orange%20Springs/FL/32182/" TargetMode="External"/><Relationship Id="rId6804" Type="http://schemas.openxmlformats.org/officeDocument/2006/relationships/hyperlink" Target="http://www.zipcodestogo.com/Marion/FL/" TargetMode="External"/><Relationship Id="rId6801" Type="http://schemas.openxmlformats.org/officeDocument/2006/relationships/hyperlink" Target="http://www.zipcodestogo.com/Pomona%20Park/FL/32181/" TargetMode="External"/><Relationship Id="rId6802" Type="http://schemas.openxmlformats.org/officeDocument/2006/relationships/hyperlink" Target="http://www.zipcodestogo.com/Putnam/FL/" TargetMode="External"/><Relationship Id="rId6807" Type="http://schemas.openxmlformats.org/officeDocument/2006/relationships/hyperlink" Target="http://www.zipcodestogo.com/Putnam%20Hall/FL/32185/" TargetMode="External"/><Relationship Id="rId6808" Type="http://schemas.openxmlformats.org/officeDocument/2006/relationships/hyperlink" Target="http://www.zipcodestogo.com/Putnam/FL/" TargetMode="External"/><Relationship Id="rId6805" Type="http://schemas.openxmlformats.org/officeDocument/2006/relationships/hyperlink" Target="http://www.zipcodestogo.com/Ocklawaha/FL/32183/" TargetMode="External"/><Relationship Id="rId6806" Type="http://schemas.openxmlformats.org/officeDocument/2006/relationships/hyperlink" Target="http://www.zipcodestogo.com/Marion/FL/" TargetMode="External"/><Relationship Id="rId6809" Type="http://schemas.openxmlformats.org/officeDocument/2006/relationships/hyperlink" Target="http://www.zipcodestogo.com/San%20Mateo/FL/32187/" TargetMode="External"/><Relationship Id="rId9083" Type="http://schemas.openxmlformats.org/officeDocument/2006/relationships/hyperlink" Target="http://www.zipcodestogo.com/Holmes%20Beach/FL/34218/" TargetMode="External"/><Relationship Id="rId9082" Type="http://schemas.openxmlformats.org/officeDocument/2006/relationships/hyperlink" Target="http://www.zipcodestogo.com/Manatee/FL/" TargetMode="External"/><Relationship Id="rId9081" Type="http://schemas.openxmlformats.org/officeDocument/2006/relationships/hyperlink" Target="http://www.zipcodestogo.com/Bradenton%20Beach/FL/34217/" TargetMode="External"/><Relationship Id="rId9080" Type="http://schemas.openxmlformats.org/officeDocument/2006/relationships/hyperlink" Target="http://www.zipcodestogo.com/Manatee/FL/" TargetMode="External"/><Relationship Id="rId525" Type="http://schemas.openxmlformats.org/officeDocument/2006/relationships/hyperlink" Target="http://www.zipcodestogo.com/Rochester/NH/03866/" TargetMode="External"/><Relationship Id="rId9076" Type="http://schemas.openxmlformats.org/officeDocument/2006/relationships/hyperlink" Target="http://www.zipcodestogo.com/Manatee/FL/" TargetMode="External"/><Relationship Id="rId524" Type="http://schemas.openxmlformats.org/officeDocument/2006/relationships/hyperlink" Target="http://www.zipcodestogo.com/Rockingham/NH/" TargetMode="External"/><Relationship Id="rId9075" Type="http://schemas.openxmlformats.org/officeDocument/2006/relationships/hyperlink" Target="http://www.zipcodestogo.com/Bradenton/FL/34212/" TargetMode="External"/><Relationship Id="rId523" Type="http://schemas.openxmlformats.org/officeDocument/2006/relationships/hyperlink" Target="http://www.zipcodestogo.com/Plaistow/NH/03865/" TargetMode="External"/><Relationship Id="rId9074" Type="http://schemas.openxmlformats.org/officeDocument/2006/relationships/hyperlink" Target="http://www.zipcodestogo.com/Manatee/FL/" TargetMode="External"/><Relationship Id="rId522" Type="http://schemas.openxmlformats.org/officeDocument/2006/relationships/hyperlink" Target="http://www.zipcodestogo.com/Carroll/NH/" TargetMode="External"/><Relationship Id="rId9073" Type="http://schemas.openxmlformats.org/officeDocument/2006/relationships/hyperlink" Target="http://www.zipcodestogo.com/Bradenton/FL/34211/" TargetMode="External"/><Relationship Id="rId529" Type="http://schemas.openxmlformats.org/officeDocument/2006/relationships/hyperlink" Target="http://www.zipcodestogo.com/Rochester/NH/03868/" TargetMode="External"/><Relationship Id="rId528" Type="http://schemas.openxmlformats.org/officeDocument/2006/relationships/hyperlink" Target="http://www.zipcodestogo.com/Strafford/NH/" TargetMode="External"/><Relationship Id="rId9079" Type="http://schemas.openxmlformats.org/officeDocument/2006/relationships/hyperlink" Target="http://www.zipcodestogo.com/Anna%20Maria/FL/34216/" TargetMode="External"/><Relationship Id="rId527" Type="http://schemas.openxmlformats.org/officeDocument/2006/relationships/hyperlink" Target="http://www.zipcodestogo.com/Rochester/NH/03867/" TargetMode="External"/><Relationship Id="rId9078" Type="http://schemas.openxmlformats.org/officeDocument/2006/relationships/hyperlink" Target="http://www.zipcodestogo.com/Manatee/FL/" TargetMode="External"/><Relationship Id="rId526" Type="http://schemas.openxmlformats.org/officeDocument/2006/relationships/hyperlink" Target="http://www.zipcodestogo.com/Strafford/NH/" TargetMode="External"/><Relationship Id="rId9077" Type="http://schemas.openxmlformats.org/officeDocument/2006/relationships/hyperlink" Target="http://www.zipcodestogo.com/Cortez/FL/34215/" TargetMode="External"/><Relationship Id="rId521" Type="http://schemas.openxmlformats.org/officeDocument/2006/relationships/hyperlink" Target="http://www.zipcodestogo.com/Ossipee/NH/03864/" TargetMode="External"/><Relationship Id="rId520" Type="http://schemas.openxmlformats.org/officeDocument/2006/relationships/hyperlink" Target="http://www.zipcodestogo.com/Rockingham/NH/" TargetMode="External"/><Relationship Id="rId6800" Type="http://schemas.openxmlformats.org/officeDocument/2006/relationships/hyperlink" Target="http://www.zipcodestogo.com/Volusia/FL/" TargetMode="External"/><Relationship Id="rId519" Type="http://schemas.openxmlformats.org/officeDocument/2006/relationships/hyperlink" Target="http://www.zipcodestogo.com/North%20Hampton/NH/03862/" TargetMode="External"/><Relationship Id="rId9072" Type="http://schemas.openxmlformats.org/officeDocument/2006/relationships/hyperlink" Target="http://www.zipcodestogo.com/Manatee/FL/" TargetMode="External"/><Relationship Id="rId9071" Type="http://schemas.openxmlformats.org/officeDocument/2006/relationships/hyperlink" Target="http://www.zipcodestogo.com/Bradenton/FL/34210/" TargetMode="External"/><Relationship Id="rId9070" Type="http://schemas.openxmlformats.org/officeDocument/2006/relationships/hyperlink" Target="http://www.zipcodestogo.com/Manatee/FL/" TargetMode="External"/><Relationship Id="rId514" Type="http://schemas.openxmlformats.org/officeDocument/2006/relationships/hyperlink" Target="http://www.zipcodestogo.com/Rockingham/NH/" TargetMode="External"/><Relationship Id="rId9065" Type="http://schemas.openxmlformats.org/officeDocument/2006/relationships/hyperlink" Target="http://www.zipcodestogo.com/Bradenton/FL/34207/" TargetMode="External"/><Relationship Id="rId513" Type="http://schemas.openxmlformats.org/officeDocument/2006/relationships/hyperlink" Target="http://www.zipcodestogo.com/Newton/NH/03858/" TargetMode="External"/><Relationship Id="rId9064" Type="http://schemas.openxmlformats.org/officeDocument/2006/relationships/hyperlink" Target="http://www.zipcodestogo.com/Manatee/FL/" TargetMode="External"/><Relationship Id="rId512" Type="http://schemas.openxmlformats.org/officeDocument/2006/relationships/hyperlink" Target="http://www.zipcodestogo.com/Rockingham/NH/" TargetMode="External"/><Relationship Id="rId9063" Type="http://schemas.openxmlformats.org/officeDocument/2006/relationships/hyperlink" Target="http://www.zipcodestogo.com/Bradenton/FL/34206/" TargetMode="External"/><Relationship Id="rId511" Type="http://schemas.openxmlformats.org/officeDocument/2006/relationships/hyperlink" Target="http://www.zipcodestogo.com/Newmarket/NH/03857/" TargetMode="External"/><Relationship Id="rId9062" Type="http://schemas.openxmlformats.org/officeDocument/2006/relationships/hyperlink" Target="http://www.zipcodestogo.com/Manatee/FL/" TargetMode="External"/><Relationship Id="rId518" Type="http://schemas.openxmlformats.org/officeDocument/2006/relationships/hyperlink" Target="http://www.zipcodestogo.com/Carroll/NH/" TargetMode="External"/><Relationship Id="rId9069" Type="http://schemas.openxmlformats.org/officeDocument/2006/relationships/hyperlink" Target="http://www.zipcodestogo.com/Bradenton/FL/34209/" TargetMode="External"/><Relationship Id="rId517" Type="http://schemas.openxmlformats.org/officeDocument/2006/relationships/hyperlink" Target="http://www.zipcodestogo.com/North%20Conway/NH/03860/" TargetMode="External"/><Relationship Id="rId9068" Type="http://schemas.openxmlformats.org/officeDocument/2006/relationships/hyperlink" Target="http://www.zipcodestogo.com/Manatee/FL/" TargetMode="External"/><Relationship Id="rId516" Type="http://schemas.openxmlformats.org/officeDocument/2006/relationships/hyperlink" Target="http://www.zipcodestogo.com/Rockingham/NH/" TargetMode="External"/><Relationship Id="rId9067" Type="http://schemas.openxmlformats.org/officeDocument/2006/relationships/hyperlink" Target="http://www.zipcodestogo.com/Bradenton/FL/34208/" TargetMode="External"/><Relationship Id="rId515" Type="http://schemas.openxmlformats.org/officeDocument/2006/relationships/hyperlink" Target="http://www.zipcodestogo.com/Newton%20Junction/NH/03859/" TargetMode="External"/><Relationship Id="rId9066" Type="http://schemas.openxmlformats.org/officeDocument/2006/relationships/hyperlink" Target="http://www.zipcodestogo.com/Manatee/FL/" TargetMode="External"/><Relationship Id="rId510" Type="http://schemas.openxmlformats.org/officeDocument/2006/relationships/hyperlink" Target="http://www.zipcodestogo.com/Rockingham/NH/" TargetMode="External"/><Relationship Id="rId9010" Type="http://schemas.openxmlformats.org/officeDocument/2006/relationships/hyperlink" Target="http://www.zipcodestogo.com/Collier/FL/" TargetMode="External"/><Relationship Id="rId9014" Type="http://schemas.openxmlformats.org/officeDocument/2006/relationships/hyperlink" Target="http://www.zipcodestogo.com/Collier/FL/" TargetMode="External"/><Relationship Id="rId9013" Type="http://schemas.openxmlformats.org/officeDocument/2006/relationships/hyperlink" Target="http://www.zipcodestogo.com/Naples/FL/34112/" TargetMode="External"/><Relationship Id="rId9012" Type="http://schemas.openxmlformats.org/officeDocument/2006/relationships/hyperlink" Target="http://www.zipcodestogo.com/Collier/FL/" TargetMode="External"/><Relationship Id="rId9011" Type="http://schemas.openxmlformats.org/officeDocument/2006/relationships/hyperlink" Target="http://www.zipcodestogo.com/Naples/FL/34110/" TargetMode="External"/><Relationship Id="rId9018" Type="http://schemas.openxmlformats.org/officeDocument/2006/relationships/hyperlink" Target="http://www.zipcodestogo.com/Collier/FL/" TargetMode="External"/><Relationship Id="rId9017" Type="http://schemas.openxmlformats.org/officeDocument/2006/relationships/hyperlink" Target="http://www.zipcodestogo.com/Naples/FL/34114/" TargetMode="External"/><Relationship Id="rId9016" Type="http://schemas.openxmlformats.org/officeDocument/2006/relationships/hyperlink" Target="http://www.zipcodestogo.com/Collier/FL/" TargetMode="External"/><Relationship Id="rId9015" Type="http://schemas.openxmlformats.org/officeDocument/2006/relationships/hyperlink" Target="http://www.zipcodestogo.com/Naples/FL/34113/" TargetMode="External"/><Relationship Id="rId9019" Type="http://schemas.openxmlformats.org/officeDocument/2006/relationships/hyperlink" Target="http://www.zipcodestogo.com/Naples/FL/34116/" TargetMode="External"/><Relationship Id="rId9003" Type="http://schemas.openxmlformats.org/officeDocument/2006/relationships/hyperlink" Target="http://www.zipcodestogo.com/Naples/FL/34106/" TargetMode="External"/><Relationship Id="rId9002" Type="http://schemas.openxmlformats.org/officeDocument/2006/relationships/hyperlink" Target="http://www.zipcodestogo.com/Collier/FL/" TargetMode="External"/><Relationship Id="rId9001" Type="http://schemas.openxmlformats.org/officeDocument/2006/relationships/hyperlink" Target="http://www.zipcodestogo.com/Naples/FL/34105/" TargetMode="External"/><Relationship Id="rId9000" Type="http://schemas.openxmlformats.org/officeDocument/2006/relationships/hyperlink" Target="http://www.zipcodestogo.com/Collier/FL/" TargetMode="External"/><Relationship Id="rId9007" Type="http://schemas.openxmlformats.org/officeDocument/2006/relationships/hyperlink" Target="http://www.zipcodestogo.com/Naples/FL/34108/" TargetMode="External"/><Relationship Id="rId9006" Type="http://schemas.openxmlformats.org/officeDocument/2006/relationships/hyperlink" Target="http://www.zipcodestogo.com/Collier/FL/" TargetMode="External"/><Relationship Id="rId9005" Type="http://schemas.openxmlformats.org/officeDocument/2006/relationships/hyperlink" Target="http://www.zipcodestogo.com/Vanderbilt%20Beach/FL/34107/" TargetMode="External"/><Relationship Id="rId9004" Type="http://schemas.openxmlformats.org/officeDocument/2006/relationships/hyperlink" Target="http://www.zipcodestogo.com/Collier/FL/" TargetMode="External"/><Relationship Id="rId9009" Type="http://schemas.openxmlformats.org/officeDocument/2006/relationships/hyperlink" Target="http://www.zipcodestogo.com/Naples/FL/34109/" TargetMode="External"/><Relationship Id="rId9008" Type="http://schemas.openxmlformats.org/officeDocument/2006/relationships/hyperlink" Target="http://www.zipcodestogo.com/Collier/FL/" TargetMode="External"/><Relationship Id="rId9032" Type="http://schemas.openxmlformats.org/officeDocument/2006/relationships/hyperlink" Target="http://www.zipcodestogo.com/Lee/FL/" TargetMode="External"/><Relationship Id="rId9031" Type="http://schemas.openxmlformats.org/officeDocument/2006/relationships/hyperlink" Target="http://www.zipcodestogo.com/Bonita%20Springs/FL/34135/" TargetMode="External"/><Relationship Id="rId9030" Type="http://schemas.openxmlformats.org/officeDocument/2006/relationships/hyperlink" Target="http://www.zipcodestogo.com/Lee/FL/" TargetMode="External"/><Relationship Id="rId9036" Type="http://schemas.openxmlformats.org/officeDocument/2006/relationships/hyperlink" Target="http://www.zipcodestogo.com/Collier/FL/" TargetMode="External"/><Relationship Id="rId9035" Type="http://schemas.openxmlformats.org/officeDocument/2006/relationships/hyperlink" Target="http://www.zipcodestogo.com/Copeland/FL/34137/" TargetMode="External"/><Relationship Id="rId9034" Type="http://schemas.openxmlformats.org/officeDocument/2006/relationships/hyperlink" Target="http://www.zipcodestogo.com/Lee/FL/" TargetMode="External"/><Relationship Id="rId9033" Type="http://schemas.openxmlformats.org/officeDocument/2006/relationships/hyperlink" Target="http://www.zipcodestogo.com/Bonita%20Springs/FL/34136/" TargetMode="External"/><Relationship Id="rId9039" Type="http://schemas.openxmlformats.org/officeDocument/2006/relationships/hyperlink" Target="http://www.zipcodestogo.com/Everglades%20City/FL/34139/" TargetMode="External"/><Relationship Id="rId9038" Type="http://schemas.openxmlformats.org/officeDocument/2006/relationships/hyperlink" Target="http://www.zipcodestogo.com/Collier/FL/" TargetMode="External"/><Relationship Id="rId9037" Type="http://schemas.openxmlformats.org/officeDocument/2006/relationships/hyperlink" Target="http://www.zipcodestogo.com/Chokoloskee/FL/34138/" TargetMode="External"/><Relationship Id="rId9021" Type="http://schemas.openxmlformats.org/officeDocument/2006/relationships/hyperlink" Target="http://www.zipcodestogo.com/Naples/FL/34117/" TargetMode="External"/><Relationship Id="rId9020" Type="http://schemas.openxmlformats.org/officeDocument/2006/relationships/hyperlink" Target="http://www.zipcodestogo.com/Collier/FL/" TargetMode="External"/><Relationship Id="rId9025" Type="http://schemas.openxmlformats.org/officeDocument/2006/relationships/hyperlink" Target="http://www.zipcodestogo.com/Naples/FL/34120/" TargetMode="External"/><Relationship Id="rId9024" Type="http://schemas.openxmlformats.org/officeDocument/2006/relationships/hyperlink" Target="http://www.zipcodestogo.com/Collier/FL/" TargetMode="External"/><Relationship Id="rId9023" Type="http://schemas.openxmlformats.org/officeDocument/2006/relationships/hyperlink" Target="http://www.zipcodestogo.com/Naples/FL/34119/" TargetMode="External"/><Relationship Id="rId9022" Type="http://schemas.openxmlformats.org/officeDocument/2006/relationships/hyperlink" Target="http://www.zipcodestogo.com/Collier/FL/" TargetMode="External"/><Relationship Id="rId9029" Type="http://schemas.openxmlformats.org/officeDocument/2006/relationships/hyperlink" Target="http://www.zipcodestogo.com/Bonita%20Springs/FL/34134/" TargetMode="External"/><Relationship Id="rId9028" Type="http://schemas.openxmlformats.org/officeDocument/2006/relationships/hyperlink" Target="http://www.zipcodestogo.com/Lee/FL/" TargetMode="External"/><Relationship Id="rId9027" Type="http://schemas.openxmlformats.org/officeDocument/2006/relationships/hyperlink" Target="http://www.zipcodestogo.com/Bonita%20Springs/FL/34133/" TargetMode="External"/><Relationship Id="rId9026" Type="http://schemas.openxmlformats.org/officeDocument/2006/relationships/hyperlink" Target="http://www.zipcodestogo.com/Collier/FL/" TargetMode="External"/><Relationship Id="rId4206" Type="http://schemas.openxmlformats.org/officeDocument/2006/relationships/hyperlink" Target="http://www.zipcodestogo.com/Dutchess/NY/" TargetMode="External"/><Relationship Id="rId5538" Type="http://schemas.openxmlformats.org/officeDocument/2006/relationships/hyperlink" Target="http://www.zipcodestogo.com/Delaware/NY/" TargetMode="External"/><Relationship Id="rId6869" Type="http://schemas.openxmlformats.org/officeDocument/2006/relationships/hyperlink" Target="http://www.zipcodestogo.com/Jacksonville/FL/32225/" TargetMode="External"/><Relationship Id="rId4205" Type="http://schemas.openxmlformats.org/officeDocument/2006/relationships/hyperlink" Target="http://www.zipcodestogo.com/Fishkill/NY/12524/" TargetMode="External"/><Relationship Id="rId5539" Type="http://schemas.openxmlformats.org/officeDocument/2006/relationships/hyperlink" Target="http://www.zipcodestogo.com/Milford/NY/13807/" TargetMode="External"/><Relationship Id="rId4208" Type="http://schemas.openxmlformats.org/officeDocument/2006/relationships/hyperlink" Target="http://www.zipcodestogo.com/Ulster/NY/" TargetMode="External"/><Relationship Id="rId5536" Type="http://schemas.openxmlformats.org/officeDocument/2006/relationships/hyperlink" Target="http://www.zipcodestogo.com/Delaware/NY/" TargetMode="External"/><Relationship Id="rId6867" Type="http://schemas.openxmlformats.org/officeDocument/2006/relationships/hyperlink" Target="http://www.zipcodestogo.com/Jacksonville/FL/32224/" TargetMode="External"/><Relationship Id="rId4207" Type="http://schemas.openxmlformats.org/officeDocument/2006/relationships/hyperlink" Target="http://www.zipcodestogo.com/Gardiner/NY/12525/" TargetMode="External"/><Relationship Id="rId5537" Type="http://schemas.openxmlformats.org/officeDocument/2006/relationships/hyperlink" Target="http://www.zipcodestogo.com/Meridale/NY/13806/" TargetMode="External"/><Relationship Id="rId6868" Type="http://schemas.openxmlformats.org/officeDocument/2006/relationships/hyperlink" Target="http://www.zipcodestogo.com/Duval/FL/" TargetMode="External"/><Relationship Id="rId590" Type="http://schemas.openxmlformats.org/officeDocument/2006/relationships/hyperlink" Target="http://www.zipcodestogo.com/Orange/VT/" TargetMode="External"/><Relationship Id="rId4209" Type="http://schemas.openxmlformats.org/officeDocument/2006/relationships/hyperlink" Target="http://www.zipcodestogo.com/Germantown/NY/12526/" TargetMode="External"/><Relationship Id="rId589" Type="http://schemas.openxmlformats.org/officeDocument/2006/relationships/hyperlink" Target="http://www.zipcodestogo.com/Corinth/VT/05039/" TargetMode="External"/><Relationship Id="rId588" Type="http://schemas.openxmlformats.org/officeDocument/2006/relationships/hyperlink" Target="http://www.zipcodestogo.com/Orange/VT/" TargetMode="External"/><Relationship Id="rId583" Type="http://schemas.openxmlformats.org/officeDocument/2006/relationships/hyperlink" Target="http://www.zipcodestogo.com/Brookfield/VT/05036/" TargetMode="External"/><Relationship Id="rId5530" Type="http://schemas.openxmlformats.org/officeDocument/2006/relationships/hyperlink" Target="http://www.zipcodestogo.com/Chenango/NY/" TargetMode="External"/><Relationship Id="rId6861" Type="http://schemas.openxmlformats.org/officeDocument/2006/relationships/hyperlink" Target="http://www.zipcodestogo.com/Jacksonville/FL/32221/" TargetMode="External"/><Relationship Id="rId582" Type="http://schemas.openxmlformats.org/officeDocument/2006/relationships/hyperlink" Target="http://www.zipcodestogo.com/Windsor/VT/" TargetMode="External"/><Relationship Id="rId5531" Type="http://schemas.openxmlformats.org/officeDocument/2006/relationships/hyperlink" Target="http://www.zipcodestogo.com/Maine/NY/13802/" TargetMode="External"/><Relationship Id="rId6862" Type="http://schemas.openxmlformats.org/officeDocument/2006/relationships/hyperlink" Target="http://www.zipcodestogo.com/Duval/FL/" TargetMode="External"/><Relationship Id="rId581" Type="http://schemas.openxmlformats.org/officeDocument/2006/relationships/hyperlink" Target="http://www.zipcodestogo.com/Bridgewater%20Corners/VT/05035/" TargetMode="External"/><Relationship Id="rId4200" Type="http://schemas.openxmlformats.org/officeDocument/2006/relationships/hyperlink" Target="http://www.zipcodestogo.com/Columbia/NY/" TargetMode="External"/><Relationship Id="rId580" Type="http://schemas.openxmlformats.org/officeDocument/2006/relationships/hyperlink" Target="http://www.zipcodestogo.com/Windsor/VT/" TargetMode="External"/><Relationship Id="rId6860" Type="http://schemas.openxmlformats.org/officeDocument/2006/relationships/hyperlink" Target="http://www.zipcodestogo.com/Duval/FL/" TargetMode="External"/><Relationship Id="rId587" Type="http://schemas.openxmlformats.org/officeDocument/2006/relationships/hyperlink" Target="http://www.zipcodestogo.com/Chelsea/VT/05038/" TargetMode="External"/><Relationship Id="rId4202" Type="http://schemas.openxmlformats.org/officeDocument/2006/relationships/hyperlink" Target="http://www.zipcodestogo.com/Dutchess/NY/" TargetMode="External"/><Relationship Id="rId5534" Type="http://schemas.openxmlformats.org/officeDocument/2006/relationships/hyperlink" Target="http://www.zipcodestogo.com/Cortland/NY/" TargetMode="External"/><Relationship Id="rId6865" Type="http://schemas.openxmlformats.org/officeDocument/2006/relationships/hyperlink" Target="http://www.zipcodestogo.com/Jacksonville/FL/32223/" TargetMode="External"/><Relationship Id="rId586" Type="http://schemas.openxmlformats.org/officeDocument/2006/relationships/hyperlink" Target="http://www.zipcodestogo.com/Windsor/VT/" TargetMode="External"/><Relationship Id="rId4201" Type="http://schemas.openxmlformats.org/officeDocument/2006/relationships/hyperlink" Target="http://www.zipcodestogo.com/Dover%20Plains/NY/12522/" TargetMode="External"/><Relationship Id="rId5535" Type="http://schemas.openxmlformats.org/officeDocument/2006/relationships/hyperlink" Target="http://www.zipcodestogo.com/Masonville/NY/13804/" TargetMode="External"/><Relationship Id="rId6866" Type="http://schemas.openxmlformats.org/officeDocument/2006/relationships/hyperlink" Target="http://www.zipcodestogo.com/Duval/FL/" TargetMode="External"/><Relationship Id="rId585" Type="http://schemas.openxmlformats.org/officeDocument/2006/relationships/hyperlink" Target="http://www.zipcodestogo.com/Brownsville/VT/05037/" TargetMode="External"/><Relationship Id="rId4204" Type="http://schemas.openxmlformats.org/officeDocument/2006/relationships/hyperlink" Target="http://www.zipcodestogo.com/Columbia/NY/" TargetMode="External"/><Relationship Id="rId5532" Type="http://schemas.openxmlformats.org/officeDocument/2006/relationships/hyperlink" Target="http://www.zipcodestogo.com/Broome/NY/" TargetMode="External"/><Relationship Id="rId6863" Type="http://schemas.openxmlformats.org/officeDocument/2006/relationships/hyperlink" Target="http://www.zipcodestogo.com/Jacksonville/FL/32222/" TargetMode="External"/><Relationship Id="rId584" Type="http://schemas.openxmlformats.org/officeDocument/2006/relationships/hyperlink" Target="http://www.zipcodestogo.com/Orange/VT/" TargetMode="External"/><Relationship Id="rId4203" Type="http://schemas.openxmlformats.org/officeDocument/2006/relationships/hyperlink" Target="http://www.zipcodestogo.com/Elizaville/NY/12523/" TargetMode="External"/><Relationship Id="rId5533" Type="http://schemas.openxmlformats.org/officeDocument/2006/relationships/hyperlink" Target="http://www.zipcodestogo.com/Marathon/NY/13803/" TargetMode="External"/><Relationship Id="rId6864" Type="http://schemas.openxmlformats.org/officeDocument/2006/relationships/hyperlink" Target="http://www.zipcodestogo.com/Duval/FL/" TargetMode="External"/><Relationship Id="rId5527" Type="http://schemas.openxmlformats.org/officeDocument/2006/relationships/hyperlink" Target="http://www.zipcodestogo.com/Lisle/NY/13797/" TargetMode="External"/><Relationship Id="rId6858" Type="http://schemas.openxmlformats.org/officeDocument/2006/relationships/hyperlink" Target="http://www.zipcodestogo.com/Duval/FL/" TargetMode="External"/><Relationship Id="rId5528" Type="http://schemas.openxmlformats.org/officeDocument/2006/relationships/hyperlink" Target="http://www.zipcodestogo.com/Broome/NY/" TargetMode="External"/><Relationship Id="rId6859" Type="http://schemas.openxmlformats.org/officeDocument/2006/relationships/hyperlink" Target="http://www.zipcodestogo.com/Jacksonville/FL/32220/" TargetMode="External"/><Relationship Id="rId5525" Type="http://schemas.openxmlformats.org/officeDocument/2006/relationships/hyperlink" Target="http://www.zipcodestogo.com/Laurens/NY/13796/" TargetMode="External"/><Relationship Id="rId6856" Type="http://schemas.openxmlformats.org/officeDocument/2006/relationships/hyperlink" Target="http://www.zipcodestogo.com/Duval/FL/" TargetMode="External"/><Relationship Id="rId5526" Type="http://schemas.openxmlformats.org/officeDocument/2006/relationships/hyperlink" Target="http://www.zipcodestogo.com/Otsego/NY/" TargetMode="External"/><Relationship Id="rId6857" Type="http://schemas.openxmlformats.org/officeDocument/2006/relationships/hyperlink" Target="http://www.zipcodestogo.com/Jacksonville/FL/32219/" TargetMode="External"/><Relationship Id="rId5529" Type="http://schemas.openxmlformats.org/officeDocument/2006/relationships/hyperlink" Target="http://www.zipcodestogo.com/Mc%20Donough/NY/13801/" TargetMode="External"/><Relationship Id="rId579" Type="http://schemas.openxmlformats.org/officeDocument/2006/relationships/hyperlink" Target="http://www.zipcodestogo.com/Bridgewater/VT/05034/" TargetMode="External"/><Relationship Id="rId578" Type="http://schemas.openxmlformats.org/officeDocument/2006/relationships/hyperlink" Target="http://www.zipcodestogo.com/Orange/VT/" TargetMode="External"/><Relationship Id="rId577" Type="http://schemas.openxmlformats.org/officeDocument/2006/relationships/hyperlink" Target="http://www.zipcodestogo.com/Bradford/VT/05033/" TargetMode="External"/><Relationship Id="rId572" Type="http://schemas.openxmlformats.org/officeDocument/2006/relationships/hyperlink" Target="http://www.zipcodestogo.com/Windsor/VT/" TargetMode="External"/><Relationship Id="rId6850" Type="http://schemas.openxmlformats.org/officeDocument/2006/relationships/hyperlink" Target="http://www.zipcodestogo.com/Duval/FL/" TargetMode="External"/><Relationship Id="rId571" Type="http://schemas.openxmlformats.org/officeDocument/2006/relationships/hyperlink" Target="http://www.zipcodestogo.com/Ascutney/VT/05030/" TargetMode="External"/><Relationship Id="rId5520" Type="http://schemas.openxmlformats.org/officeDocument/2006/relationships/hyperlink" Target="http://www.zipcodestogo.com/Broome/NY/" TargetMode="External"/><Relationship Id="rId6851" Type="http://schemas.openxmlformats.org/officeDocument/2006/relationships/hyperlink" Target="http://www.zipcodestogo.com/Jacksonville/FL/32216/" TargetMode="External"/><Relationship Id="rId570" Type="http://schemas.openxmlformats.org/officeDocument/2006/relationships/hyperlink" Target="http://www.zipcodestogo.com/Windsor/VT/" TargetMode="External"/><Relationship Id="rId576" Type="http://schemas.openxmlformats.org/officeDocument/2006/relationships/hyperlink" Target="http://www.zipcodestogo.com/Windsor/VT/" TargetMode="External"/><Relationship Id="rId5523" Type="http://schemas.openxmlformats.org/officeDocument/2006/relationships/hyperlink" Target="http://www.zipcodestogo.com/Kirkwood/NY/13795/" TargetMode="External"/><Relationship Id="rId6854" Type="http://schemas.openxmlformats.org/officeDocument/2006/relationships/hyperlink" Target="http://www.zipcodestogo.com/Duval/FL/" TargetMode="External"/><Relationship Id="rId575" Type="http://schemas.openxmlformats.org/officeDocument/2006/relationships/hyperlink" Target="http://www.zipcodestogo.com/Bethel/VT/05032/" TargetMode="External"/><Relationship Id="rId5524" Type="http://schemas.openxmlformats.org/officeDocument/2006/relationships/hyperlink" Target="http://www.zipcodestogo.com/Broome/NY/" TargetMode="External"/><Relationship Id="rId6855" Type="http://schemas.openxmlformats.org/officeDocument/2006/relationships/hyperlink" Target="http://www.zipcodestogo.com/Jacksonville/FL/32218/" TargetMode="External"/><Relationship Id="rId574" Type="http://schemas.openxmlformats.org/officeDocument/2006/relationships/hyperlink" Target="http://www.zipcodestogo.com/Windsor/VT/" TargetMode="External"/><Relationship Id="rId5521" Type="http://schemas.openxmlformats.org/officeDocument/2006/relationships/hyperlink" Target="http://www.zipcodestogo.com/Killawog/NY/13794/" TargetMode="External"/><Relationship Id="rId6852" Type="http://schemas.openxmlformats.org/officeDocument/2006/relationships/hyperlink" Target="http://www.zipcodestogo.com/Duval/FL/" TargetMode="External"/><Relationship Id="rId573" Type="http://schemas.openxmlformats.org/officeDocument/2006/relationships/hyperlink" Target="http://www.zipcodestogo.com/Barnard/VT/05031/" TargetMode="External"/><Relationship Id="rId5522" Type="http://schemas.openxmlformats.org/officeDocument/2006/relationships/hyperlink" Target="http://www.zipcodestogo.com/Broome/NY/" TargetMode="External"/><Relationship Id="rId6853" Type="http://schemas.openxmlformats.org/officeDocument/2006/relationships/hyperlink" Target="http://www.zipcodestogo.com/Jacksonville/FL/32217/" TargetMode="External"/><Relationship Id="rId4228" Type="http://schemas.openxmlformats.org/officeDocument/2006/relationships/hyperlink" Target="http://www.zipcodestogo.com/Dutchess/NY/" TargetMode="External"/><Relationship Id="rId4227" Type="http://schemas.openxmlformats.org/officeDocument/2006/relationships/hyperlink" Target="http://www.zipcodestogo.com/Hyde%20Park/NY/12538/" TargetMode="External"/><Relationship Id="rId5558" Type="http://schemas.openxmlformats.org/officeDocument/2006/relationships/hyperlink" Target="http://www.zipcodestogo.com/Otsego/NY/" TargetMode="External"/><Relationship Id="rId6889" Type="http://schemas.openxmlformats.org/officeDocument/2006/relationships/hyperlink" Target="http://www.zipcodestogo.com/Jacksonville/FL/32235/" TargetMode="External"/><Relationship Id="rId4229" Type="http://schemas.openxmlformats.org/officeDocument/2006/relationships/hyperlink" Target="http://www.zipcodestogo.com/Lagrangeville/NY/12540/" TargetMode="External"/><Relationship Id="rId5559" Type="http://schemas.openxmlformats.org/officeDocument/2006/relationships/hyperlink" Target="http://www.zipcodestogo.com/Otego/NY/13825/" TargetMode="External"/><Relationship Id="rId6880" Type="http://schemas.openxmlformats.org/officeDocument/2006/relationships/hyperlink" Target="http://www.zipcodestogo.com/Duval/FL/" TargetMode="External"/><Relationship Id="rId4220" Type="http://schemas.openxmlformats.org/officeDocument/2006/relationships/hyperlink" Target="http://www.zipcodestogo.com/Dutchess/NY/" TargetMode="External"/><Relationship Id="rId5552" Type="http://schemas.openxmlformats.org/officeDocument/2006/relationships/hyperlink" Target="http://www.zipcodestogo.com/Broome/NY/" TargetMode="External"/><Relationship Id="rId6883" Type="http://schemas.openxmlformats.org/officeDocument/2006/relationships/hyperlink" Target="http://www.zipcodestogo.com/Jacksonville/FL/32232/" TargetMode="External"/><Relationship Id="rId5553" Type="http://schemas.openxmlformats.org/officeDocument/2006/relationships/hyperlink" Target="http://www.zipcodestogo.com/North%20Norwich/NY/13814/" TargetMode="External"/><Relationship Id="rId6884" Type="http://schemas.openxmlformats.org/officeDocument/2006/relationships/hyperlink" Target="http://www.zipcodestogo.com/Duval/FL/" TargetMode="External"/><Relationship Id="rId4222" Type="http://schemas.openxmlformats.org/officeDocument/2006/relationships/hyperlink" Target="http://www.zipcodestogo.com/Dutchess/NY/" TargetMode="External"/><Relationship Id="rId5550" Type="http://schemas.openxmlformats.org/officeDocument/2006/relationships/hyperlink" Target="http://www.zipcodestogo.com/Tioga/NY/" TargetMode="External"/><Relationship Id="rId6881" Type="http://schemas.openxmlformats.org/officeDocument/2006/relationships/hyperlink" Target="http://www.zipcodestogo.com/Jacksonville/FL/32231/" TargetMode="External"/><Relationship Id="rId4221" Type="http://schemas.openxmlformats.org/officeDocument/2006/relationships/hyperlink" Target="http://www.zipcodestogo.com/Hopewell%20Junction/NY/12533/" TargetMode="External"/><Relationship Id="rId5551" Type="http://schemas.openxmlformats.org/officeDocument/2006/relationships/hyperlink" Target="http://www.zipcodestogo.com/Nineveh/NY/13813/" TargetMode="External"/><Relationship Id="rId6882" Type="http://schemas.openxmlformats.org/officeDocument/2006/relationships/hyperlink" Target="http://www.zipcodestogo.com/Duval/FL/" TargetMode="External"/><Relationship Id="rId4224" Type="http://schemas.openxmlformats.org/officeDocument/2006/relationships/hyperlink" Target="http://www.zipcodestogo.com/Columbia/NY/" TargetMode="External"/><Relationship Id="rId5556" Type="http://schemas.openxmlformats.org/officeDocument/2006/relationships/hyperlink" Target="http://www.zipcodestogo.com/Chenango/NY/" TargetMode="External"/><Relationship Id="rId6887" Type="http://schemas.openxmlformats.org/officeDocument/2006/relationships/hyperlink" Target="http://www.zipcodestogo.com/Jacksonville/FL/32234/" TargetMode="External"/><Relationship Id="rId4223" Type="http://schemas.openxmlformats.org/officeDocument/2006/relationships/hyperlink" Target="http://www.zipcodestogo.com/Hudson/NY/12534/" TargetMode="External"/><Relationship Id="rId5557" Type="http://schemas.openxmlformats.org/officeDocument/2006/relationships/hyperlink" Target="http://www.zipcodestogo.com/Oneonta/NY/13820/" TargetMode="External"/><Relationship Id="rId6888" Type="http://schemas.openxmlformats.org/officeDocument/2006/relationships/hyperlink" Target="http://www.zipcodestogo.com/Duval/FL/" TargetMode="External"/><Relationship Id="rId4226" Type="http://schemas.openxmlformats.org/officeDocument/2006/relationships/hyperlink" Target="http://www.zipcodestogo.com/Dutchess/NY/" TargetMode="External"/><Relationship Id="rId5554" Type="http://schemas.openxmlformats.org/officeDocument/2006/relationships/hyperlink" Target="http://www.zipcodestogo.com/Chenango/NY/" TargetMode="External"/><Relationship Id="rId6885" Type="http://schemas.openxmlformats.org/officeDocument/2006/relationships/hyperlink" Target="http://www.zipcodestogo.com/Atlantic%20Beach/FL/32233/" TargetMode="External"/><Relationship Id="rId4225" Type="http://schemas.openxmlformats.org/officeDocument/2006/relationships/hyperlink" Target="http://www.zipcodestogo.com/Hughsonville/NY/12537/" TargetMode="External"/><Relationship Id="rId5555" Type="http://schemas.openxmlformats.org/officeDocument/2006/relationships/hyperlink" Target="http://www.zipcodestogo.com/Norwich/NY/13815/" TargetMode="External"/><Relationship Id="rId6886" Type="http://schemas.openxmlformats.org/officeDocument/2006/relationships/hyperlink" Target="http://www.zipcodestogo.com/Duval/FL/" TargetMode="External"/><Relationship Id="rId4217" Type="http://schemas.openxmlformats.org/officeDocument/2006/relationships/hyperlink" Target="http://www.zipcodestogo.com/Hollowville/NY/12530/" TargetMode="External"/><Relationship Id="rId5549" Type="http://schemas.openxmlformats.org/officeDocument/2006/relationships/hyperlink" Target="http://www.zipcodestogo.com/Nichols/NY/13812/" TargetMode="External"/><Relationship Id="rId4216" Type="http://schemas.openxmlformats.org/officeDocument/2006/relationships/hyperlink" Target="http://www.zipcodestogo.com/Columbia/NY/" TargetMode="External"/><Relationship Id="rId4219" Type="http://schemas.openxmlformats.org/officeDocument/2006/relationships/hyperlink" Target="http://www.zipcodestogo.com/Holmes/NY/12531/" TargetMode="External"/><Relationship Id="rId5547" Type="http://schemas.openxmlformats.org/officeDocument/2006/relationships/hyperlink" Target="http://www.zipcodestogo.com/Newark%20Valley/NY/13811/" TargetMode="External"/><Relationship Id="rId6878" Type="http://schemas.openxmlformats.org/officeDocument/2006/relationships/hyperlink" Target="http://www.zipcodestogo.com/Duval/FL/" TargetMode="External"/><Relationship Id="rId4218" Type="http://schemas.openxmlformats.org/officeDocument/2006/relationships/hyperlink" Target="http://www.zipcodestogo.com/Columbia/NY/" TargetMode="External"/><Relationship Id="rId5548" Type="http://schemas.openxmlformats.org/officeDocument/2006/relationships/hyperlink" Target="http://www.zipcodestogo.com/Tioga/NY/" TargetMode="External"/><Relationship Id="rId6879" Type="http://schemas.openxmlformats.org/officeDocument/2006/relationships/hyperlink" Target="http://www.zipcodestogo.com/Jacksonville/FL/32230/" TargetMode="External"/><Relationship Id="rId599" Type="http://schemas.openxmlformats.org/officeDocument/2006/relationships/hyperlink" Target="http://www.zipcodestogo.com/Fairlee/VT/05045/" TargetMode="External"/><Relationship Id="rId594" Type="http://schemas.openxmlformats.org/officeDocument/2006/relationships/hyperlink" Target="http://www.zipcodestogo.com/Orange/VT/" TargetMode="External"/><Relationship Id="rId5541" Type="http://schemas.openxmlformats.org/officeDocument/2006/relationships/hyperlink" Target="http://www.zipcodestogo.com/Morris/NY/13808/" TargetMode="External"/><Relationship Id="rId6872" Type="http://schemas.openxmlformats.org/officeDocument/2006/relationships/hyperlink" Target="http://www.zipcodestogo.com/Duval/FL/" TargetMode="External"/><Relationship Id="rId593" Type="http://schemas.openxmlformats.org/officeDocument/2006/relationships/hyperlink" Target="http://www.zipcodestogo.com/East%20Randolph/VT/05041/" TargetMode="External"/><Relationship Id="rId5542" Type="http://schemas.openxmlformats.org/officeDocument/2006/relationships/hyperlink" Target="http://www.zipcodestogo.com/Otsego/NY/" TargetMode="External"/><Relationship Id="rId6873" Type="http://schemas.openxmlformats.org/officeDocument/2006/relationships/hyperlink" Target="http://www.zipcodestogo.com/Jacksonville/FL/32227/" TargetMode="External"/><Relationship Id="rId592" Type="http://schemas.openxmlformats.org/officeDocument/2006/relationships/hyperlink" Target="http://www.zipcodestogo.com/Orange/VT/" TargetMode="External"/><Relationship Id="rId4211" Type="http://schemas.openxmlformats.org/officeDocument/2006/relationships/hyperlink" Target="http://www.zipcodestogo.com/Glenham/NY/12527/" TargetMode="External"/><Relationship Id="rId6870" Type="http://schemas.openxmlformats.org/officeDocument/2006/relationships/hyperlink" Target="http://www.zipcodestogo.com/Duval/FL/" TargetMode="External"/><Relationship Id="rId591" Type="http://schemas.openxmlformats.org/officeDocument/2006/relationships/hyperlink" Target="http://www.zipcodestogo.com/East%20Corinth/VT/05040/" TargetMode="External"/><Relationship Id="rId4210" Type="http://schemas.openxmlformats.org/officeDocument/2006/relationships/hyperlink" Target="http://www.zipcodestogo.com/Columbia/NY/" TargetMode="External"/><Relationship Id="rId5540" Type="http://schemas.openxmlformats.org/officeDocument/2006/relationships/hyperlink" Target="http://www.zipcodestogo.com/Otsego/NY/" TargetMode="External"/><Relationship Id="rId6871" Type="http://schemas.openxmlformats.org/officeDocument/2006/relationships/hyperlink" Target="http://www.zipcodestogo.com/Jacksonville/FL/32226/" TargetMode="External"/><Relationship Id="rId598" Type="http://schemas.openxmlformats.org/officeDocument/2006/relationships/hyperlink" Target="http://www.zipcodestogo.com/Orange/VT/" TargetMode="External"/><Relationship Id="rId4213" Type="http://schemas.openxmlformats.org/officeDocument/2006/relationships/hyperlink" Target="http://www.zipcodestogo.com/Highland/NY/12528/" TargetMode="External"/><Relationship Id="rId5545" Type="http://schemas.openxmlformats.org/officeDocument/2006/relationships/hyperlink" Target="http://www.zipcodestogo.com/Mount%20Vision/NY/13810/" TargetMode="External"/><Relationship Id="rId6876" Type="http://schemas.openxmlformats.org/officeDocument/2006/relationships/hyperlink" Target="http://www.zipcodestogo.com/Duval/FL/" TargetMode="External"/><Relationship Id="rId597" Type="http://schemas.openxmlformats.org/officeDocument/2006/relationships/hyperlink" Target="http://www.zipcodestogo.com/East%20Thetford/VT/05043/" TargetMode="External"/><Relationship Id="rId4212" Type="http://schemas.openxmlformats.org/officeDocument/2006/relationships/hyperlink" Target="http://www.zipcodestogo.com/Dutchess/NY/" TargetMode="External"/><Relationship Id="rId5546" Type="http://schemas.openxmlformats.org/officeDocument/2006/relationships/hyperlink" Target="http://www.zipcodestogo.com/Otsego/NY/" TargetMode="External"/><Relationship Id="rId6877" Type="http://schemas.openxmlformats.org/officeDocument/2006/relationships/hyperlink" Target="http://www.zipcodestogo.com/Jacksonville/FL/32229/" TargetMode="External"/><Relationship Id="rId596" Type="http://schemas.openxmlformats.org/officeDocument/2006/relationships/hyperlink" Target="http://www.zipcodestogo.com/Caledonia/VT/" TargetMode="External"/><Relationship Id="rId4215" Type="http://schemas.openxmlformats.org/officeDocument/2006/relationships/hyperlink" Target="http://www.zipcodestogo.com/Hillsdale/NY/12529/" TargetMode="External"/><Relationship Id="rId5543" Type="http://schemas.openxmlformats.org/officeDocument/2006/relationships/hyperlink" Target="http://www.zipcodestogo.com/Mount%20Upton/NY/13809/" TargetMode="External"/><Relationship Id="rId6874" Type="http://schemas.openxmlformats.org/officeDocument/2006/relationships/hyperlink" Target="http://www.zipcodestogo.com/Duval/FL/" TargetMode="External"/><Relationship Id="rId595" Type="http://schemas.openxmlformats.org/officeDocument/2006/relationships/hyperlink" Target="http://www.zipcodestogo.com/East%20Ryegate/VT/05042/" TargetMode="External"/><Relationship Id="rId4214" Type="http://schemas.openxmlformats.org/officeDocument/2006/relationships/hyperlink" Target="http://www.zipcodestogo.com/Ulster/NY/" TargetMode="External"/><Relationship Id="rId5544" Type="http://schemas.openxmlformats.org/officeDocument/2006/relationships/hyperlink" Target="http://www.zipcodestogo.com/Chenango/NY/" TargetMode="External"/><Relationship Id="rId6875" Type="http://schemas.openxmlformats.org/officeDocument/2006/relationships/hyperlink" Target="http://www.zipcodestogo.com/Jacksonville/FL/32228/" TargetMode="External"/><Relationship Id="rId6825" Type="http://schemas.openxmlformats.org/officeDocument/2006/relationships/hyperlink" Target="http://www.zipcodestogo.com/Jacksonville/FL/32202/" TargetMode="External"/><Relationship Id="rId6826" Type="http://schemas.openxmlformats.org/officeDocument/2006/relationships/hyperlink" Target="http://www.zipcodestogo.com/Duval/FL/" TargetMode="External"/><Relationship Id="rId6823" Type="http://schemas.openxmlformats.org/officeDocument/2006/relationships/hyperlink" Target="http://www.zipcodestogo.com/Jacksonville/FL/32201/" TargetMode="External"/><Relationship Id="rId6824" Type="http://schemas.openxmlformats.org/officeDocument/2006/relationships/hyperlink" Target="http://www.zipcodestogo.com/Duval/FL/" TargetMode="External"/><Relationship Id="rId6829" Type="http://schemas.openxmlformats.org/officeDocument/2006/relationships/hyperlink" Target="http://www.zipcodestogo.com/Jacksonville/FL/32204/" TargetMode="External"/><Relationship Id="rId6827" Type="http://schemas.openxmlformats.org/officeDocument/2006/relationships/hyperlink" Target="http://www.zipcodestogo.com/Jacksonville/FL/32203/" TargetMode="External"/><Relationship Id="rId6828" Type="http://schemas.openxmlformats.org/officeDocument/2006/relationships/hyperlink" Target="http://www.zipcodestogo.com/Duval/FL/" TargetMode="External"/><Relationship Id="rId547" Type="http://schemas.openxmlformats.org/officeDocument/2006/relationships/hyperlink" Target="http://www.zipcodestogo.com/Effingham/NH/03882/" TargetMode="External"/><Relationship Id="rId9098" Type="http://schemas.openxmlformats.org/officeDocument/2006/relationships/hyperlink" Target="http://www.zipcodestogo.com/Manatee/FL/" TargetMode="External"/><Relationship Id="rId546" Type="http://schemas.openxmlformats.org/officeDocument/2006/relationships/hyperlink" Target="http://www.zipcodestogo.com/Strafford/NH/" TargetMode="External"/><Relationship Id="rId9097" Type="http://schemas.openxmlformats.org/officeDocument/2006/relationships/hyperlink" Target="http://www.zipcodestogo.com/Longboat%20Key/FL/34228/" TargetMode="External"/><Relationship Id="rId545" Type="http://schemas.openxmlformats.org/officeDocument/2006/relationships/hyperlink" Target="http://www.zipcodestogo.com/Somersworth/NH/03878/" TargetMode="External"/><Relationship Id="rId9096" Type="http://schemas.openxmlformats.org/officeDocument/2006/relationships/hyperlink" Target="http://www.zipcodestogo.com/Charlotte/FL/" TargetMode="External"/><Relationship Id="rId544" Type="http://schemas.openxmlformats.org/officeDocument/2006/relationships/hyperlink" Target="http://www.zipcodestogo.com/Carroll/NH/" TargetMode="External"/><Relationship Id="rId9095" Type="http://schemas.openxmlformats.org/officeDocument/2006/relationships/hyperlink" Target="http://www.zipcodestogo.com/Englewood/FL/34224/" TargetMode="External"/><Relationship Id="rId549" Type="http://schemas.openxmlformats.org/officeDocument/2006/relationships/hyperlink" Target="http://www.zipcodestogo.com/South%20Tamworth/NH/03883/" TargetMode="External"/><Relationship Id="rId548" Type="http://schemas.openxmlformats.org/officeDocument/2006/relationships/hyperlink" Target="http://www.zipcodestogo.com/Carroll/NH/" TargetMode="External"/><Relationship Id="rId9099" Type="http://schemas.openxmlformats.org/officeDocument/2006/relationships/hyperlink" Target="http://www.zipcodestogo.com/Osprey/FL/34229/" TargetMode="External"/><Relationship Id="rId543" Type="http://schemas.openxmlformats.org/officeDocument/2006/relationships/hyperlink" Target="http://www.zipcodestogo.com/Silver%20Lake/NH/03875/" TargetMode="External"/><Relationship Id="rId6821" Type="http://schemas.openxmlformats.org/officeDocument/2006/relationships/hyperlink" Target="http://www.zipcodestogo.com/Daytona%20Beach/FL/32198/" TargetMode="External"/><Relationship Id="rId542" Type="http://schemas.openxmlformats.org/officeDocument/2006/relationships/hyperlink" Target="http://www.zipcodestogo.com/Rockingham/NH/" TargetMode="External"/><Relationship Id="rId6822" Type="http://schemas.openxmlformats.org/officeDocument/2006/relationships/hyperlink" Target="http://www.zipcodestogo.com/Volusia/FL/" TargetMode="External"/><Relationship Id="rId541" Type="http://schemas.openxmlformats.org/officeDocument/2006/relationships/hyperlink" Target="http://www.zipcodestogo.com/Seabrook/NH/03874/" TargetMode="External"/><Relationship Id="rId540" Type="http://schemas.openxmlformats.org/officeDocument/2006/relationships/hyperlink" Target="http://www.zipcodestogo.com/Rockingham/NH/" TargetMode="External"/><Relationship Id="rId6820" Type="http://schemas.openxmlformats.org/officeDocument/2006/relationships/hyperlink" Target="http://www.zipcodestogo.com/Marion/FL/" TargetMode="External"/><Relationship Id="rId6814" Type="http://schemas.openxmlformats.org/officeDocument/2006/relationships/hyperlink" Target="http://www.zipcodestogo.com/Volusia/FL/" TargetMode="External"/><Relationship Id="rId6815" Type="http://schemas.openxmlformats.org/officeDocument/2006/relationships/hyperlink" Target="http://www.zipcodestogo.com/Sparr/FL/32192/" TargetMode="External"/><Relationship Id="rId6812" Type="http://schemas.openxmlformats.org/officeDocument/2006/relationships/hyperlink" Target="http://www.zipcodestogo.com/Putnam/FL/" TargetMode="External"/><Relationship Id="rId6813" Type="http://schemas.openxmlformats.org/officeDocument/2006/relationships/hyperlink" Target="http://www.zipcodestogo.com/Seville/FL/32190/" TargetMode="External"/><Relationship Id="rId6818" Type="http://schemas.openxmlformats.org/officeDocument/2006/relationships/hyperlink" Target="http://www.zipcodestogo.com/Putnam/FL/" TargetMode="External"/><Relationship Id="rId6819" Type="http://schemas.openxmlformats.org/officeDocument/2006/relationships/hyperlink" Target="http://www.zipcodestogo.com/Weirsdale/FL/32195/" TargetMode="External"/><Relationship Id="rId6816" Type="http://schemas.openxmlformats.org/officeDocument/2006/relationships/hyperlink" Target="http://www.zipcodestogo.com/Marion/FL/" TargetMode="External"/><Relationship Id="rId6817" Type="http://schemas.openxmlformats.org/officeDocument/2006/relationships/hyperlink" Target="http://www.zipcodestogo.com/Welaka/FL/32193/" TargetMode="External"/><Relationship Id="rId9090" Type="http://schemas.openxmlformats.org/officeDocument/2006/relationships/hyperlink" Target="http://www.zipcodestogo.com/Manatee/FL/" TargetMode="External"/><Relationship Id="rId9094" Type="http://schemas.openxmlformats.org/officeDocument/2006/relationships/hyperlink" Target="http://www.zipcodestogo.com/Sarasota/FL/" TargetMode="External"/><Relationship Id="rId9093" Type="http://schemas.openxmlformats.org/officeDocument/2006/relationships/hyperlink" Target="http://www.zipcodestogo.com/Englewood/FL/34223/" TargetMode="External"/><Relationship Id="rId9092" Type="http://schemas.openxmlformats.org/officeDocument/2006/relationships/hyperlink" Target="http://www.zipcodestogo.com/Manatee/FL/" TargetMode="External"/><Relationship Id="rId9091" Type="http://schemas.openxmlformats.org/officeDocument/2006/relationships/hyperlink" Target="http://www.zipcodestogo.com/Ellenton/FL/34222/" TargetMode="External"/><Relationship Id="rId536" Type="http://schemas.openxmlformats.org/officeDocument/2006/relationships/hyperlink" Target="http://www.zipcodestogo.com/Rockingham/NH/" TargetMode="External"/><Relationship Id="rId9087" Type="http://schemas.openxmlformats.org/officeDocument/2006/relationships/hyperlink" Target="http://www.zipcodestogo.com/Palmetto/FL/34220/" TargetMode="External"/><Relationship Id="rId535" Type="http://schemas.openxmlformats.org/officeDocument/2006/relationships/hyperlink" Target="http://www.zipcodestogo.com/Rye%20Beach/NH/03871/" TargetMode="External"/><Relationship Id="rId9086" Type="http://schemas.openxmlformats.org/officeDocument/2006/relationships/hyperlink" Target="http://www.zipcodestogo.com/Manatee/FL/" TargetMode="External"/><Relationship Id="rId534" Type="http://schemas.openxmlformats.org/officeDocument/2006/relationships/hyperlink" Target="http://www.zipcodestogo.com/Rockingham/NH/" TargetMode="External"/><Relationship Id="rId9085" Type="http://schemas.openxmlformats.org/officeDocument/2006/relationships/hyperlink" Target="http://www.zipcodestogo.com/Parrish/FL/34219/" TargetMode="External"/><Relationship Id="rId533" Type="http://schemas.openxmlformats.org/officeDocument/2006/relationships/hyperlink" Target="http://www.zipcodestogo.com/Rye/NH/03870/" TargetMode="External"/><Relationship Id="rId9084" Type="http://schemas.openxmlformats.org/officeDocument/2006/relationships/hyperlink" Target="http://www.zipcodestogo.com/Manatee/FL/" TargetMode="External"/><Relationship Id="rId539" Type="http://schemas.openxmlformats.org/officeDocument/2006/relationships/hyperlink" Target="http://www.zipcodestogo.com/Sandown/NH/03873/" TargetMode="External"/><Relationship Id="rId538" Type="http://schemas.openxmlformats.org/officeDocument/2006/relationships/hyperlink" Target="http://www.zipcodestogo.com/Carroll/NH/" TargetMode="External"/><Relationship Id="rId9089" Type="http://schemas.openxmlformats.org/officeDocument/2006/relationships/hyperlink" Target="http://www.zipcodestogo.com/Palmetto/FL/34221/" TargetMode="External"/><Relationship Id="rId537" Type="http://schemas.openxmlformats.org/officeDocument/2006/relationships/hyperlink" Target="http://www.zipcodestogo.com/Sanbornville/NH/03872/" TargetMode="External"/><Relationship Id="rId9088" Type="http://schemas.openxmlformats.org/officeDocument/2006/relationships/hyperlink" Target="http://www.zipcodestogo.com/Manatee/FL/" TargetMode="External"/><Relationship Id="rId532" Type="http://schemas.openxmlformats.org/officeDocument/2006/relationships/hyperlink" Target="http://www.zipcodestogo.com/Strafford/NH/" TargetMode="External"/><Relationship Id="rId6810" Type="http://schemas.openxmlformats.org/officeDocument/2006/relationships/hyperlink" Target="http://www.zipcodestogo.com/Putnam/FL/" TargetMode="External"/><Relationship Id="rId531" Type="http://schemas.openxmlformats.org/officeDocument/2006/relationships/hyperlink" Target="http://www.zipcodestogo.com/Rollinsford/NH/03869/" TargetMode="External"/><Relationship Id="rId6811" Type="http://schemas.openxmlformats.org/officeDocument/2006/relationships/hyperlink" Target="http://www.zipcodestogo.com/Satsuma/FL/32189/" TargetMode="External"/><Relationship Id="rId530" Type="http://schemas.openxmlformats.org/officeDocument/2006/relationships/hyperlink" Target="http://www.zipcodestogo.com/Strafford/NH/" TargetMode="External"/><Relationship Id="rId5516" Type="http://schemas.openxmlformats.org/officeDocument/2006/relationships/hyperlink" Target="http://www.zipcodestogo.com/Broome/NY/" TargetMode="External"/><Relationship Id="rId6847" Type="http://schemas.openxmlformats.org/officeDocument/2006/relationships/hyperlink" Target="http://www.zipcodestogo.com/Jacksonville/FL/32214/" TargetMode="External"/><Relationship Id="rId5517" Type="http://schemas.openxmlformats.org/officeDocument/2006/relationships/hyperlink" Target="http://www.zipcodestogo.com/Hobart/NY/13788/" TargetMode="External"/><Relationship Id="rId6848" Type="http://schemas.openxmlformats.org/officeDocument/2006/relationships/hyperlink" Target="http://www.zipcodestogo.com/Duval/FL/" TargetMode="External"/><Relationship Id="rId5514" Type="http://schemas.openxmlformats.org/officeDocument/2006/relationships/hyperlink" Target="http://www.zipcodestogo.com/Delaware/NY/" TargetMode="External"/><Relationship Id="rId6845" Type="http://schemas.openxmlformats.org/officeDocument/2006/relationships/hyperlink" Target="http://www.zipcodestogo.com/Jacksonville/FL/32212/" TargetMode="External"/><Relationship Id="rId5515" Type="http://schemas.openxmlformats.org/officeDocument/2006/relationships/hyperlink" Target="http://www.zipcodestogo.com/Harpursville/NY/13787/" TargetMode="External"/><Relationship Id="rId6846" Type="http://schemas.openxmlformats.org/officeDocument/2006/relationships/hyperlink" Target="http://www.zipcodestogo.com/Duval/FL/" TargetMode="External"/><Relationship Id="rId5518" Type="http://schemas.openxmlformats.org/officeDocument/2006/relationships/hyperlink" Target="http://www.zipcodestogo.com/Delaware/NY/" TargetMode="External"/><Relationship Id="rId6849" Type="http://schemas.openxmlformats.org/officeDocument/2006/relationships/hyperlink" Target="http://www.zipcodestogo.com/Jacksonville/FL/32215/" TargetMode="External"/><Relationship Id="rId5519" Type="http://schemas.openxmlformats.org/officeDocument/2006/relationships/hyperlink" Target="http://www.zipcodestogo.com/Johnson%20City/NY/13790/" TargetMode="External"/><Relationship Id="rId569" Type="http://schemas.openxmlformats.org/officeDocument/2006/relationships/hyperlink" Target="http://www.zipcodestogo.com/White%20River%20Junction/VT/05009/" TargetMode="External"/><Relationship Id="rId568" Type="http://schemas.openxmlformats.org/officeDocument/2006/relationships/hyperlink" Target="http://www.zipcodestogo.com/Windsor/VT/" TargetMode="External"/><Relationship Id="rId567" Type="http://schemas.openxmlformats.org/officeDocument/2006/relationships/hyperlink" Target="http://www.zipcodestogo.com/White%20River%20Junction/VT/05001/" TargetMode="External"/><Relationship Id="rId566" Type="http://schemas.openxmlformats.org/officeDocument/2006/relationships/hyperlink" Target="http://www.zipcodestogo.com/Carroll/NH/" TargetMode="External"/><Relationship Id="rId561" Type="http://schemas.openxmlformats.org/officeDocument/2006/relationships/hyperlink" Target="http://www.zipcodestogo.com/Wolfeboro/NH/03894/" TargetMode="External"/><Relationship Id="rId560" Type="http://schemas.openxmlformats.org/officeDocument/2006/relationships/hyperlink" Target="http://www.zipcodestogo.com/Carroll/NH/" TargetMode="External"/><Relationship Id="rId6840" Type="http://schemas.openxmlformats.org/officeDocument/2006/relationships/hyperlink" Target="http://www.zipcodestogo.com/Duval/FL/" TargetMode="External"/><Relationship Id="rId565" Type="http://schemas.openxmlformats.org/officeDocument/2006/relationships/hyperlink" Target="http://www.zipcodestogo.com/Wonalancet/NH/03897/" TargetMode="External"/><Relationship Id="rId5512" Type="http://schemas.openxmlformats.org/officeDocument/2006/relationships/hyperlink" Target="http://www.zipcodestogo.com/Cortland/NY/" TargetMode="External"/><Relationship Id="rId6843" Type="http://schemas.openxmlformats.org/officeDocument/2006/relationships/hyperlink" Target="http://www.zipcodestogo.com/Jacksonville/FL/32211/" TargetMode="External"/><Relationship Id="rId564" Type="http://schemas.openxmlformats.org/officeDocument/2006/relationships/hyperlink" Target="http://www.zipcodestogo.com/Carroll/NH/" TargetMode="External"/><Relationship Id="rId5513" Type="http://schemas.openxmlformats.org/officeDocument/2006/relationships/hyperlink" Target="http://www.zipcodestogo.com/Harpersfield/NY/13786/" TargetMode="External"/><Relationship Id="rId6844" Type="http://schemas.openxmlformats.org/officeDocument/2006/relationships/hyperlink" Target="http://www.zipcodestogo.com/Duval/FL/" TargetMode="External"/><Relationship Id="rId563" Type="http://schemas.openxmlformats.org/officeDocument/2006/relationships/hyperlink" Target="http://www.zipcodestogo.com/Wolfeboro%20Falls/NH/03896/" TargetMode="External"/><Relationship Id="rId5510" Type="http://schemas.openxmlformats.org/officeDocument/2006/relationships/hyperlink" Target="http://www.zipcodestogo.com/Delaware/NY/" TargetMode="External"/><Relationship Id="rId6841" Type="http://schemas.openxmlformats.org/officeDocument/2006/relationships/hyperlink" Target="http://www.zipcodestogo.com/Jacksonville/FL/32210/" TargetMode="External"/><Relationship Id="rId562" Type="http://schemas.openxmlformats.org/officeDocument/2006/relationships/hyperlink" Target="http://www.zipcodestogo.com/Carroll/NH/" TargetMode="External"/><Relationship Id="rId5511" Type="http://schemas.openxmlformats.org/officeDocument/2006/relationships/hyperlink" Target="http://www.zipcodestogo.com/Harford/NY/13784/" TargetMode="External"/><Relationship Id="rId6842" Type="http://schemas.openxmlformats.org/officeDocument/2006/relationships/hyperlink" Target="http://www.zipcodestogo.com/Duval/FL/" TargetMode="External"/><Relationship Id="rId5505" Type="http://schemas.openxmlformats.org/officeDocument/2006/relationships/hyperlink" Target="http://www.zipcodestogo.com/Guilford/NY/13780/" TargetMode="External"/><Relationship Id="rId6836" Type="http://schemas.openxmlformats.org/officeDocument/2006/relationships/hyperlink" Target="http://www.zipcodestogo.com/Duval/FL/" TargetMode="External"/><Relationship Id="rId5506" Type="http://schemas.openxmlformats.org/officeDocument/2006/relationships/hyperlink" Target="http://www.zipcodestogo.com/Chenango/NY/" TargetMode="External"/><Relationship Id="rId6837" Type="http://schemas.openxmlformats.org/officeDocument/2006/relationships/hyperlink" Target="http://www.zipcodestogo.com/Jacksonville/FL/32208/" TargetMode="External"/><Relationship Id="rId5503" Type="http://schemas.openxmlformats.org/officeDocument/2006/relationships/hyperlink" Target="http://www.zipcodestogo.com/Greene/NY/13778/" TargetMode="External"/><Relationship Id="rId6834" Type="http://schemas.openxmlformats.org/officeDocument/2006/relationships/hyperlink" Target="http://www.zipcodestogo.com/Duval/FL/" TargetMode="External"/><Relationship Id="rId5504" Type="http://schemas.openxmlformats.org/officeDocument/2006/relationships/hyperlink" Target="http://www.zipcodestogo.com/Chenango/NY/" TargetMode="External"/><Relationship Id="rId6835" Type="http://schemas.openxmlformats.org/officeDocument/2006/relationships/hyperlink" Target="http://www.zipcodestogo.com/Jacksonville/FL/32207/" TargetMode="External"/><Relationship Id="rId5509" Type="http://schemas.openxmlformats.org/officeDocument/2006/relationships/hyperlink" Target="http://www.zipcodestogo.com/Hancock/NY/13783/" TargetMode="External"/><Relationship Id="rId5507" Type="http://schemas.openxmlformats.org/officeDocument/2006/relationships/hyperlink" Target="http://www.zipcodestogo.com/Hamden/NY/13782/" TargetMode="External"/><Relationship Id="rId6838" Type="http://schemas.openxmlformats.org/officeDocument/2006/relationships/hyperlink" Target="http://www.zipcodestogo.com/Duval/FL/" TargetMode="External"/><Relationship Id="rId5508" Type="http://schemas.openxmlformats.org/officeDocument/2006/relationships/hyperlink" Target="http://www.zipcodestogo.com/Delaware/NY/" TargetMode="External"/><Relationship Id="rId6839" Type="http://schemas.openxmlformats.org/officeDocument/2006/relationships/hyperlink" Target="http://www.zipcodestogo.com/Jacksonville/FL/32209/" TargetMode="External"/><Relationship Id="rId558" Type="http://schemas.openxmlformats.org/officeDocument/2006/relationships/hyperlink" Target="http://www.zipcodestogo.com/Carroll/NH/" TargetMode="External"/><Relationship Id="rId557" Type="http://schemas.openxmlformats.org/officeDocument/2006/relationships/hyperlink" Target="http://www.zipcodestogo.com/Union/NH/03887/" TargetMode="External"/><Relationship Id="rId556" Type="http://schemas.openxmlformats.org/officeDocument/2006/relationships/hyperlink" Target="http://www.zipcodestogo.com/Carroll/NH/" TargetMode="External"/><Relationship Id="rId555" Type="http://schemas.openxmlformats.org/officeDocument/2006/relationships/hyperlink" Target="http://www.zipcodestogo.com/Tamworth/NH/03886/" TargetMode="External"/><Relationship Id="rId559" Type="http://schemas.openxmlformats.org/officeDocument/2006/relationships/hyperlink" Target="http://www.zipcodestogo.com/West%20Ossipee/NH/03890/" TargetMode="External"/><Relationship Id="rId550" Type="http://schemas.openxmlformats.org/officeDocument/2006/relationships/hyperlink" Target="http://www.zipcodestogo.com/Carroll/NH/" TargetMode="External"/><Relationship Id="rId554" Type="http://schemas.openxmlformats.org/officeDocument/2006/relationships/hyperlink" Target="http://www.zipcodestogo.com/Rockingham/NH/" TargetMode="External"/><Relationship Id="rId5501" Type="http://schemas.openxmlformats.org/officeDocument/2006/relationships/hyperlink" Target="http://www.zipcodestogo.com/Glen%20Aubrey/NY/13777/" TargetMode="External"/><Relationship Id="rId6832" Type="http://schemas.openxmlformats.org/officeDocument/2006/relationships/hyperlink" Target="http://www.zipcodestogo.com/Duval/FL/" TargetMode="External"/><Relationship Id="rId553" Type="http://schemas.openxmlformats.org/officeDocument/2006/relationships/hyperlink" Target="http://www.zipcodestogo.com/Stratham/NH/03885/" TargetMode="External"/><Relationship Id="rId5502" Type="http://schemas.openxmlformats.org/officeDocument/2006/relationships/hyperlink" Target="http://www.zipcodestogo.com/Broome/NY/" TargetMode="External"/><Relationship Id="rId6833" Type="http://schemas.openxmlformats.org/officeDocument/2006/relationships/hyperlink" Target="http://www.zipcodestogo.com/Jacksonville/FL/32206/" TargetMode="External"/><Relationship Id="rId552" Type="http://schemas.openxmlformats.org/officeDocument/2006/relationships/hyperlink" Target="http://www.zipcodestogo.com/Strafford/NH/" TargetMode="External"/><Relationship Id="rId6830" Type="http://schemas.openxmlformats.org/officeDocument/2006/relationships/hyperlink" Target="http://www.zipcodestogo.com/Duval/FL/" TargetMode="External"/><Relationship Id="rId551" Type="http://schemas.openxmlformats.org/officeDocument/2006/relationships/hyperlink" Target="http://www.zipcodestogo.com/Strafford/NH/03884/" TargetMode="External"/><Relationship Id="rId5500" Type="http://schemas.openxmlformats.org/officeDocument/2006/relationships/hyperlink" Target="http://www.zipcodestogo.com/Otsego/NY/" TargetMode="External"/><Relationship Id="rId6831" Type="http://schemas.openxmlformats.org/officeDocument/2006/relationships/hyperlink" Target="http://www.zipcodestogo.com/Jacksonville/FL/32205/" TargetMode="External"/><Relationship Id="rId4280" Type="http://schemas.openxmlformats.org/officeDocument/2006/relationships/hyperlink" Target="http://www.zipcodestogo.com/Dutchess/NY/" TargetMode="External"/><Relationship Id="rId4282" Type="http://schemas.openxmlformats.org/officeDocument/2006/relationships/hyperlink" Target="http://www.zipcodestogo.com/Dutchess/NY/" TargetMode="External"/><Relationship Id="rId4281" Type="http://schemas.openxmlformats.org/officeDocument/2006/relationships/hyperlink" Target="http://www.zipcodestogo.com/Rhinecliff/NY/12574/" TargetMode="External"/><Relationship Id="rId4284" Type="http://schemas.openxmlformats.org/officeDocument/2006/relationships/hyperlink" Target="http://www.zipcodestogo.com/Orange/NY/" TargetMode="External"/><Relationship Id="rId4283" Type="http://schemas.openxmlformats.org/officeDocument/2006/relationships/hyperlink" Target="http://www.zipcodestogo.com/Rock%20Tavern/NY/12575/" TargetMode="External"/><Relationship Id="rId4286" Type="http://schemas.openxmlformats.org/officeDocument/2006/relationships/hyperlink" Target="http://www.zipcodestogo.com/Orange/NY/" TargetMode="External"/><Relationship Id="rId4285" Type="http://schemas.openxmlformats.org/officeDocument/2006/relationships/hyperlink" Target="http://www.zipcodestogo.com/Salisbury%20Mills/NY/12577/" TargetMode="External"/><Relationship Id="rId4288" Type="http://schemas.openxmlformats.org/officeDocument/2006/relationships/hyperlink" Target="http://www.zipcodestogo.com/Dutchess/NY/" TargetMode="External"/><Relationship Id="rId4287" Type="http://schemas.openxmlformats.org/officeDocument/2006/relationships/hyperlink" Target="http://www.zipcodestogo.com/Salt%20Point/NY/12578/" TargetMode="External"/><Relationship Id="rId4289" Type="http://schemas.openxmlformats.org/officeDocument/2006/relationships/hyperlink" Target="http://www.zipcodestogo.com/Staatsburg/NY/12580/" TargetMode="External"/><Relationship Id="rId4271" Type="http://schemas.openxmlformats.org/officeDocument/2006/relationships/hyperlink" Target="http://www.zipcodestogo.com/Plattekill/NY/12568/" TargetMode="External"/><Relationship Id="rId4270" Type="http://schemas.openxmlformats.org/officeDocument/2006/relationships/hyperlink" Target="http://www.zipcodestogo.com/Dutchess/NY/" TargetMode="External"/><Relationship Id="rId4273" Type="http://schemas.openxmlformats.org/officeDocument/2006/relationships/hyperlink" Target="http://www.zipcodestogo.com/Pleasant%20Valley/NY/12569/" TargetMode="External"/><Relationship Id="rId4272" Type="http://schemas.openxmlformats.org/officeDocument/2006/relationships/hyperlink" Target="http://www.zipcodestogo.com/Ulster/NY/" TargetMode="External"/><Relationship Id="rId4275" Type="http://schemas.openxmlformats.org/officeDocument/2006/relationships/hyperlink" Target="http://www.zipcodestogo.com/Poughquag/NY/12570/" TargetMode="External"/><Relationship Id="rId4274" Type="http://schemas.openxmlformats.org/officeDocument/2006/relationships/hyperlink" Target="http://www.zipcodestogo.com/Dutchess/NY/" TargetMode="External"/><Relationship Id="rId4277" Type="http://schemas.openxmlformats.org/officeDocument/2006/relationships/hyperlink" Target="http://www.zipcodestogo.com/Red%20Hook/NY/12571/" TargetMode="External"/><Relationship Id="rId4276" Type="http://schemas.openxmlformats.org/officeDocument/2006/relationships/hyperlink" Target="http://www.zipcodestogo.com/Dutchess/NY/" TargetMode="External"/><Relationship Id="rId4279" Type="http://schemas.openxmlformats.org/officeDocument/2006/relationships/hyperlink" Target="http://www.zipcodestogo.com/Rhinebeck/NY/12572/" TargetMode="External"/><Relationship Id="rId4278" Type="http://schemas.openxmlformats.org/officeDocument/2006/relationships/hyperlink" Target="http://www.zipcodestogo.com/Dutchess/NY/" TargetMode="External"/><Relationship Id="rId4291" Type="http://schemas.openxmlformats.org/officeDocument/2006/relationships/hyperlink" Target="http://www.zipcodestogo.com/Stanfordville/NY/12581/" TargetMode="External"/><Relationship Id="rId4290" Type="http://schemas.openxmlformats.org/officeDocument/2006/relationships/hyperlink" Target="http://www.zipcodestogo.com/Dutchess/NY/" TargetMode="External"/><Relationship Id="rId4293" Type="http://schemas.openxmlformats.org/officeDocument/2006/relationships/hyperlink" Target="http://www.zipcodestogo.com/Stormville/NY/12582/" TargetMode="External"/><Relationship Id="rId4292" Type="http://schemas.openxmlformats.org/officeDocument/2006/relationships/hyperlink" Target="http://www.zipcodestogo.com/Dutchess/NY/" TargetMode="External"/><Relationship Id="rId4295" Type="http://schemas.openxmlformats.org/officeDocument/2006/relationships/hyperlink" Target="http://www.zipcodestogo.com/Tivoli/NY/12583/" TargetMode="External"/><Relationship Id="rId4294" Type="http://schemas.openxmlformats.org/officeDocument/2006/relationships/hyperlink" Target="http://www.zipcodestogo.com/Dutchess/NY/" TargetMode="External"/><Relationship Id="rId4297" Type="http://schemas.openxmlformats.org/officeDocument/2006/relationships/hyperlink" Target="http://www.zipcodestogo.com/Vails%20Gate/NY/12584/" TargetMode="External"/><Relationship Id="rId4296" Type="http://schemas.openxmlformats.org/officeDocument/2006/relationships/hyperlink" Target="http://www.zipcodestogo.com/Dutchess/NY/" TargetMode="External"/><Relationship Id="rId4299" Type="http://schemas.openxmlformats.org/officeDocument/2006/relationships/hyperlink" Target="http://www.zipcodestogo.com/Verbank/NY/12585/" TargetMode="External"/><Relationship Id="rId4298" Type="http://schemas.openxmlformats.org/officeDocument/2006/relationships/hyperlink" Target="http://www.zipcodestogo.com/Orange/NY/" TargetMode="External"/><Relationship Id="rId4249" Type="http://schemas.openxmlformats.org/officeDocument/2006/relationships/hyperlink" Target="http://www.zipcodestogo.com/Newburgh/NY/12550/" TargetMode="External"/><Relationship Id="rId5570" Type="http://schemas.openxmlformats.org/officeDocument/2006/relationships/hyperlink" Target="http://www.zipcodestogo.com/Broome/NY/" TargetMode="External"/><Relationship Id="rId5571" Type="http://schemas.openxmlformats.org/officeDocument/2006/relationships/hyperlink" Target="http://www.zipcodestogo.com/Portlandville/NY/13834/" TargetMode="External"/><Relationship Id="rId4240" Type="http://schemas.openxmlformats.org/officeDocument/2006/relationships/hyperlink" Target="http://www.zipcodestogo.com/Dutchess/NY/" TargetMode="External"/><Relationship Id="rId4242" Type="http://schemas.openxmlformats.org/officeDocument/2006/relationships/hyperlink" Target="http://www.zipcodestogo.com/Dutchess/NY/" TargetMode="External"/><Relationship Id="rId5574" Type="http://schemas.openxmlformats.org/officeDocument/2006/relationships/hyperlink" Target="http://www.zipcodestogo.com/Tioga/NY/" TargetMode="External"/><Relationship Id="rId4241" Type="http://schemas.openxmlformats.org/officeDocument/2006/relationships/hyperlink" Target="http://www.zipcodestogo.com/Millerton/NY/12546/" TargetMode="External"/><Relationship Id="rId5575" Type="http://schemas.openxmlformats.org/officeDocument/2006/relationships/hyperlink" Target="http://www.zipcodestogo.com/Shinhopple/NY/13837/" TargetMode="External"/><Relationship Id="rId4244" Type="http://schemas.openxmlformats.org/officeDocument/2006/relationships/hyperlink" Target="http://www.zipcodestogo.com/Ulster/NY/" TargetMode="External"/><Relationship Id="rId5572" Type="http://schemas.openxmlformats.org/officeDocument/2006/relationships/hyperlink" Target="http://www.zipcodestogo.com/Otsego/NY/" TargetMode="External"/><Relationship Id="rId4243" Type="http://schemas.openxmlformats.org/officeDocument/2006/relationships/hyperlink" Target="http://www.zipcodestogo.com/Milton/NY/12547/" TargetMode="External"/><Relationship Id="rId5573" Type="http://schemas.openxmlformats.org/officeDocument/2006/relationships/hyperlink" Target="http://www.zipcodestogo.com/Richford/NY/13835/" TargetMode="External"/><Relationship Id="rId4246" Type="http://schemas.openxmlformats.org/officeDocument/2006/relationships/hyperlink" Target="http://www.zipcodestogo.com/Ulster/NY/" TargetMode="External"/><Relationship Id="rId5578" Type="http://schemas.openxmlformats.org/officeDocument/2006/relationships/hyperlink" Target="http://www.zipcodestogo.com/Delaware/NY/" TargetMode="External"/><Relationship Id="rId4245" Type="http://schemas.openxmlformats.org/officeDocument/2006/relationships/hyperlink" Target="http://www.zipcodestogo.com/Modena/NY/12548/" TargetMode="External"/><Relationship Id="rId5579" Type="http://schemas.openxmlformats.org/officeDocument/2006/relationships/hyperlink" Target="http://www.zipcodestogo.com/Sidney%20Center/NY/13839/" TargetMode="External"/><Relationship Id="rId4248" Type="http://schemas.openxmlformats.org/officeDocument/2006/relationships/hyperlink" Target="http://www.zipcodestogo.com/Orange/NY/" TargetMode="External"/><Relationship Id="rId5576" Type="http://schemas.openxmlformats.org/officeDocument/2006/relationships/hyperlink" Target="http://www.zipcodestogo.com/Delaware/NY/" TargetMode="External"/><Relationship Id="rId4247" Type="http://schemas.openxmlformats.org/officeDocument/2006/relationships/hyperlink" Target="http://www.zipcodestogo.com/Montgomery/NY/12549/" TargetMode="External"/><Relationship Id="rId5577" Type="http://schemas.openxmlformats.org/officeDocument/2006/relationships/hyperlink" Target="http://www.zipcodestogo.com/Sidney/NY/13838/" TargetMode="External"/><Relationship Id="rId4239" Type="http://schemas.openxmlformats.org/officeDocument/2006/relationships/hyperlink" Target="http://www.zipcodestogo.com/Millbrook/NY/12545/" TargetMode="External"/><Relationship Id="rId4238" Type="http://schemas.openxmlformats.org/officeDocument/2006/relationships/hyperlink" Target="http://www.zipcodestogo.com/Columbia/NY/" TargetMode="External"/><Relationship Id="rId5569" Type="http://schemas.openxmlformats.org/officeDocument/2006/relationships/hyperlink" Target="http://www.zipcodestogo.com/Port%20Crane/NY/13833/" TargetMode="External"/><Relationship Id="rId6890" Type="http://schemas.openxmlformats.org/officeDocument/2006/relationships/hyperlink" Target="http://www.zipcodestogo.com/Duval/FL/" TargetMode="External"/><Relationship Id="rId5560" Type="http://schemas.openxmlformats.org/officeDocument/2006/relationships/hyperlink" Target="http://www.zipcodestogo.com/Otsego/NY/" TargetMode="External"/><Relationship Id="rId6891" Type="http://schemas.openxmlformats.org/officeDocument/2006/relationships/hyperlink" Target="http://www.zipcodestogo.com/Jacksonville/FL/32236/" TargetMode="External"/><Relationship Id="rId495" Type="http://schemas.openxmlformats.org/officeDocument/2006/relationships/hyperlink" Target="http://www.zipcodestogo.com/Madison/NH/03849/" TargetMode="External"/><Relationship Id="rId4231" Type="http://schemas.openxmlformats.org/officeDocument/2006/relationships/hyperlink" Target="http://www.zipcodestogo.com/Livingston/NY/12541/" TargetMode="External"/><Relationship Id="rId5563" Type="http://schemas.openxmlformats.org/officeDocument/2006/relationships/hyperlink" Target="http://www.zipcodestogo.com/Owego/NY/13827/" TargetMode="External"/><Relationship Id="rId6894" Type="http://schemas.openxmlformats.org/officeDocument/2006/relationships/hyperlink" Target="http://www.zipcodestogo.com/Duval/FL/" TargetMode="External"/><Relationship Id="rId494" Type="http://schemas.openxmlformats.org/officeDocument/2006/relationships/hyperlink" Target="http://www.zipcodestogo.com/Rockingham/NH/" TargetMode="External"/><Relationship Id="rId4230" Type="http://schemas.openxmlformats.org/officeDocument/2006/relationships/hyperlink" Target="http://www.zipcodestogo.com/Dutchess/NY/" TargetMode="External"/><Relationship Id="rId5564" Type="http://schemas.openxmlformats.org/officeDocument/2006/relationships/hyperlink" Target="http://www.zipcodestogo.com/Tioga/NY/" TargetMode="External"/><Relationship Id="rId6895" Type="http://schemas.openxmlformats.org/officeDocument/2006/relationships/hyperlink" Target="http://www.zipcodestogo.com/Jacksonville/FL/32238/" TargetMode="External"/><Relationship Id="rId493" Type="http://schemas.openxmlformats.org/officeDocument/2006/relationships/hyperlink" Target="http://www.zipcodestogo.com/Kingston/NH/03848/" TargetMode="External"/><Relationship Id="rId4233" Type="http://schemas.openxmlformats.org/officeDocument/2006/relationships/hyperlink" Target="http://www.zipcodestogo.com/Marlboro/NY/12542/" TargetMode="External"/><Relationship Id="rId5561" Type="http://schemas.openxmlformats.org/officeDocument/2006/relationships/hyperlink" Target="http://www.zipcodestogo.com/Ouaquaga/NY/13826/" TargetMode="External"/><Relationship Id="rId6892" Type="http://schemas.openxmlformats.org/officeDocument/2006/relationships/hyperlink" Target="http://www.zipcodestogo.com/Duval/FL/" TargetMode="External"/><Relationship Id="rId492" Type="http://schemas.openxmlformats.org/officeDocument/2006/relationships/hyperlink" Target="http://www.zipcodestogo.com/Carroll/NH/" TargetMode="External"/><Relationship Id="rId4232" Type="http://schemas.openxmlformats.org/officeDocument/2006/relationships/hyperlink" Target="http://www.zipcodestogo.com/Columbia/NY/" TargetMode="External"/><Relationship Id="rId5562" Type="http://schemas.openxmlformats.org/officeDocument/2006/relationships/hyperlink" Target="http://www.zipcodestogo.com/Broome/NY/" TargetMode="External"/><Relationship Id="rId6893" Type="http://schemas.openxmlformats.org/officeDocument/2006/relationships/hyperlink" Target="http://www.zipcodestogo.com/Jacksonville/FL/32237/" TargetMode="External"/><Relationship Id="rId499" Type="http://schemas.openxmlformats.org/officeDocument/2006/relationships/hyperlink" Target="http://www.zipcodestogo.com/Milton/NH/03851/" TargetMode="External"/><Relationship Id="rId4235" Type="http://schemas.openxmlformats.org/officeDocument/2006/relationships/hyperlink" Target="http://www.zipcodestogo.com/Maybrook/NY/12543/" TargetMode="External"/><Relationship Id="rId5567" Type="http://schemas.openxmlformats.org/officeDocument/2006/relationships/hyperlink" Target="http://www.zipcodestogo.com/Plymouth/NY/13832/" TargetMode="External"/><Relationship Id="rId6898" Type="http://schemas.openxmlformats.org/officeDocument/2006/relationships/hyperlink" Target="http://www.zipcodestogo.com/Duval/FL/" TargetMode="External"/><Relationship Id="rId498" Type="http://schemas.openxmlformats.org/officeDocument/2006/relationships/hyperlink" Target="http://www.zipcodestogo.com/Carroll/NH/" TargetMode="External"/><Relationship Id="rId4234" Type="http://schemas.openxmlformats.org/officeDocument/2006/relationships/hyperlink" Target="http://www.zipcodestogo.com/Ulster/NY/" TargetMode="External"/><Relationship Id="rId5568" Type="http://schemas.openxmlformats.org/officeDocument/2006/relationships/hyperlink" Target="http://www.zipcodestogo.com/Chenango/NY/" TargetMode="External"/><Relationship Id="rId6899" Type="http://schemas.openxmlformats.org/officeDocument/2006/relationships/hyperlink" Target="http://www.zipcodestogo.com/Jacksonville%20Beach/FL/32240/" TargetMode="External"/><Relationship Id="rId497" Type="http://schemas.openxmlformats.org/officeDocument/2006/relationships/hyperlink" Target="http://www.zipcodestogo.com/Melvin%20Village/NH/03850/" TargetMode="External"/><Relationship Id="rId4237" Type="http://schemas.openxmlformats.org/officeDocument/2006/relationships/hyperlink" Target="http://www.zipcodestogo.com/Mellenville/NY/12544/" TargetMode="External"/><Relationship Id="rId5565" Type="http://schemas.openxmlformats.org/officeDocument/2006/relationships/hyperlink" Target="http://www.zipcodestogo.com/Oxford/NY/13830/" TargetMode="External"/><Relationship Id="rId6896" Type="http://schemas.openxmlformats.org/officeDocument/2006/relationships/hyperlink" Target="http://www.zipcodestogo.com/Duval/FL/" TargetMode="External"/><Relationship Id="rId496" Type="http://schemas.openxmlformats.org/officeDocument/2006/relationships/hyperlink" Target="http://www.zipcodestogo.com/Carroll/NH/" TargetMode="External"/><Relationship Id="rId4236" Type="http://schemas.openxmlformats.org/officeDocument/2006/relationships/hyperlink" Target="http://www.zipcodestogo.com/Orange/NY/" TargetMode="External"/><Relationship Id="rId5566" Type="http://schemas.openxmlformats.org/officeDocument/2006/relationships/hyperlink" Target="http://www.zipcodestogo.com/Chenango/NY/" TargetMode="External"/><Relationship Id="rId6897" Type="http://schemas.openxmlformats.org/officeDocument/2006/relationships/hyperlink" Target="http://www.zipcodestogo.com/Jacksonville/FL/32239/" TargetMode="External"/><Relationship Id="rId4260" Type="http://schemas.openxmlformats.org/officeDocument/2006/relationships/hyperlink" Target="http://www.zipcodestogo.com/Ulster/NY/" TargetMode="External"/><Relationship Id="rId5592" Type="http://schemas.openxmlformats.org/officeDocument/2006/relationships/hyperlink" Target="http://www.zipcodestogo.com/Tioga/NY/" TargetMode="External"/><Relationship Id="rId5593" Type="http://schemas.openxmlformats.org/officeDocument/2006/relationships/hyperlink" Target="http://www.zipcodestogo.com/Treadwell/NY/13846/" TargetMode="External"/><Relationship Id="rId4262" Type="http://schemas.openxmlformats.org/officeDocument/2006/relationships/hyperlink" Target="http://www.zipcodestogo.com/Putnam/NY/" TargetMode="External"/><Relationship Id="rId5590" Type="http://schemas.openxmlformats.org/officeDocument/2006/relationships/hyperlink" Target="http://www.zipcodestogo.com/Chenango/NY/" TargetMode="External"/><Relationship Id="rId4261" Type="http://schemas.openxmlformats.org/officeDocument/2006/relationships/hyperlink" Target="http://www.zipcodestogo.com/Patterson/NY/12563/" TargetMode="External"/><Relationship Id="rId5591" Type="http://schemas.openxmlformats.org/officeDocument/2006/relationships/hyperlink" Target="http://www.zipcodestogo.com/Tioga%20Center/NY/13845/" TargetMode="External"/><Relationship Id="rId4264" Type="http://schemas.openxmlformats.org/officeDocument/2006/relationships/hyperlink" Target="http://www.zipcodestogo.com/Dutchess/NY/" TargetMode="External"/><Relationship Id="rId5596" Type="http://schemas.openxmlformats.org/officeDocument/2006/relationships/hyperlink" Target="http://www.zipcodestogo.com/Delaware/NY/" TargetMode="External"/><Relationship Id="rId4263" Type="http://schemas.openxmlformats.org/officeDocument/2006/relationships/hyperlink" Target="http://www.zipcodestogo.com/Pawling/NY/12564/" TargetMode="External"/><Relationship Id="rId5597" Type="http://schemas.openxmlformats.org/officeDocument/2006/relationships/hyperlink" Target="http://www.zipcodestogo.com/Tunnel/NY/13848/" TargetMode="External"/><Relationship Id="rId4266" Type="http://schemas.openxmlformats.org/officeDocument/2006/relationships/hyperlink" Target="http://www.zipcodestogo.com/Columbia/NY/" TargetMode="External"/><Relationship Id="rId5594" Type="http://schemas.openxmlformats.org/officeDocument/2006/relationships/hyperlink" Target="http://www.zipcodestogo.com/Delaware/NY/" TargetMode="External"/><Relationship Id="rId4265" Type="http://schemas.openxmlformats.org/officeDocument/2006/relationships/hyperlink" Target="http://www.zipcodestogo.com/Philmont/NY/12565/" TargetMode="External"/><Relationship Id="rId5595" Type="http://schemas.openxmlformats.org/officeDocument/2006/relationships/hyperlink" Target="http://www.zipcodestogo.com/Trout%20Creek/NY/13847/" TargetMode="External"/><Relationship Id="rId4268" Type="http://schemas.openxmlformats.org/officeDocument/2006/relationships/hyperlink" Target="http://www.zipcodestogo.com/Orange/NY/" TargetMode="External"/><Relationship Id="rId4267" Type="http://schemas.openxmlformats.org/officeDocument/2006/relationships/hyperlink" Target="http://www.zipcodestogo.com/Pine%20Bush/NY/12566/" TargetMode="External"/><Relationship Id="rId5598" Type="http://schemas.openxmlformats.org/officeDocument/2006/relationships/hyperlink" Target="http://www.zipcodestogo.com/Broome/NY/" TargetMode="External"/><Relationship Id="rId4269" Type="http://schemas.openxmlformats.org/officeDocument/2006/relationships/hyperlink" Target="http://www.zipcodestogo.com/Pine%20Plains/NY/12567/" TargetMode="External"/><Relationship Id="rId5599" Type="http://schemas.openxmlformats.org/officeDocument/2006/relationships/hyperlink" Target="http://www.zipcodestogo.com/Unadilla/NY/13849/" TargetMode="External"/><Relationship Id="rId5581" Type="http://schemas.openxmlformats.org/officeDocument/2006/relationships/hyperlink" Target="http://www.zipcodestogo.com/Smithboro/NY/13840/" TargetMode="External"/><Relationship Id="rId5582" Type="http://schemas.openxmlformats.org/officeDocument/2006/relationships/hyperlink" Target="http://www.zipcodestogo.com/Tioga/NY/" TargetMode="External"/><Relationship Id="rId4251" Type="http://schemas.openxmlformats.org/officeDocument/2006/relationships/hyperlink" Target="http://www.zipcodestogo.com/Newburgh/NY/12551/" TargetMode="External"/><Relationship Id="rId4250" Type="http://schemas.openxmlformats.org/officeDocument/2006/relationships/hyperlink" Target="http://www.zipcodestogo.com/Orange/NY/" TargetMode="External"/><Relationship Id="rId5580" Type="http://schemas.openxmlformats.org/officeDocument/2006/relationships/hyperlink" Target="http://www.zipcodestogo.com/Delaware/NY/" TargetMode="External"/><Relationship Id="rId4253" Type="http://schemas.openxmlformats.org/officeDocument/2006/relationships/hyperlink" Target="http://www.zipcodestogo.com/Newburgh/NY/12552/" TargetMode="External"/><Relationship Id="rId5585" Type="http://schemas.openxmlformats.org/officeDocument/2006/relationships/hyperlink" Target="http://www.zipcodestogo.com/South%20Kortright/NY/13842/" TargetMode="External"/><Relationship Id="rId4252" Type="http://schemas.openxmlformats.org/officeDocument/2006/relationships/hyperlink" Target="http://www.zipcodestogo.com/Orange/NY/" TargetMode="External"/><Relationship Id="rId5586" Type="http://schemas.openxmlformats.org/officeDocument/2006/relationships/hyperlink" Target="http://www.zipcodestogo.com/Delaware/NY/" TargetMode="External"/><Relationship Id="rId4255" Type="http://schemas.openxmlformats.org/officeDocument/2006/relationships/hyperlink" Target="http://www.zipcodestogo.com/New%20Windsor/NY/12553/" TargetMode="External"/><Relationship Id="rId5583" Type="http://schemas.openxmlformats.org/officeDocument/2006/relationships/hyperlink" Target="http://www.zipcodestogo.com/Smithville%20Flats/NY/13841/" TargetMode="External"/><Relationship Id="rId4254" Type="http://schemas.openxmlformats.org/officeDocument/2006/relationships/hyperlink" Target="http://www.zipcodestogo.com/Orange/NY/" TargetMode="External"/><Relationship Id="rId5584" Type="http://schemas.openxmlformats.org/officeDocument/2006/relationships/hyperlink" Target="http://www.zipcodestogo.com/Chenango/NY/" TargetMode="External"/><Relationship Id="rId4257" Type="http://schemas.openxmlformats.org/officeDocument/2006/relationships/hyperlink" Target="http://www.zipcodestogo.com/Newburgh/NY/12555/" TargetMode="External"/><Relationship Id="rId5589" Type="http://schemas.openxmlformats.org/officeDocument/2006/relationships/hyperlink" Target="http://www.zipcodestogo.com/South%20Plymouth/NY/13844/" TargetMode="External"/><Relationship Id="rId4256" Type="http://schemas.openxmlformats.org/officeDocument/2006/relationships/hyperlink" Target="http://www.zipcodestogo.com/Orange/NY/" TargetMode="External"/><Relationship Id="rId4259" Type="http://schemas.openxmlformats.org/officeDocument/2006/relationships/hyperlink" Target="http://www.zipcodestogo.com/New%20Paltz/NY/12561/" TargetMode="External"/><Relationship Id="rId5587" Type="http://schemas.openxmlformats.org/officeDocument/2006/relationships/hyperlink" Target="http://www.zipcodestogo.com/South%20New%20Berlin/NY/13843/" TargetMode="External"/><Relationship Id="rId4258" Type="http://schemas.openxmlformats.org/officeDocument/2006/relationships/hyperlink" Target="http://www.zipcodestogo.com/Orange/NY/" TargetMode="External"/><Relationship Id="rId5588" Type="http://schemas.openxmlformats.org/officeDocument/2006/relationships/hyperlink" Target="http://www.zipcodestogo.com/Chenango/NY/" TargetMode="External"/><Relationship Id="rId9113" Type="http://schemas.openxmlformats.org/officeDocument/2006/relationships/hyperlink" Target="http://www.zipcodestogo.com/Sarasota/FL/34236/" TargetMode="External"/><Relationship Id="rId9112" Type="http://schemas.openxmlformats.org/officeDocument/2006/relationships/hyperlink" Target="http://www.zipcodestogo.com/Sarasota/FL/" TargetMode="External"/><Relationship Id="rId9111" Type="http://schemas.openxmlformats.org/officeDocument/2006/relationships/hyperlink" Target="http://www.zipcodestogo.com/Sarasota/FL/34235/" TargetMode="External"/><Relationship Id="rId9110" Type="http://schemas.openxmlformats.org/officeDocument/2006/relationships/hyperlink" Target="http://www.zipcodestogo.com/Sarasota/FL/" TargetMode="External"/><Relationship Id="rId9117" Type="http://schemas.openxmlformats.org/officeDocument/2006/relationships/hyperlink" Target="http://www.zipcodestogo.com/Sarasota/FL/34238/" TargetMode="External"/><Relationship Id="rId9116" Type="http://schemas.openxmlformats.org/officeDocument/2006/relationships/hyperlink" Target="http://www.zipcodestogo.com/Sarasota/FL/" TargetMode="External"/><Relationship Id="rId9115" Type="http://schemas.openxmlformats.org/officeDocument/2006/relationships/hyperlink" Target="http://www.zipcodestogo.com/Sarasota/FL/34237/" TargetMode="External"/><Relationship Id="rId9114" Type="http://schemas.openxmlformats.org/officeDocument/2006/relationships/hyperlink" Target="http://www.zipcodestogo.com/Sarasota/FL/" TargetMode="External"/><Relationship Id="rId9119" Type="http://schemas.openxmlformats.org/officeDocument/2006/relationships/hyperlink" Target="http://www.zipcodestogo.com/Sarasota/FL/34239/" TargetMode="External"/><Relationship Id="rId9118" Type="http://schemas.openxmlformats.org/officeDocument/2006/relationships/hyperlink" Target="http://www.zipcodestogo.com/Sarasota/FL/" TargetMode="External"/><Relationship Id="rId9102" Type="http://schemas.openxmlformats.org/officeDocument/2006/relationships/hyperlink" Target="http://www.zipcodestogo.com/Sarasota/FL/" TargetMode="External"/><Relationship Id="rId9101" Type="http://schemas.openxmlformats.org/officeDocument/2006/relationships/hyperlink" Target="http://www.zipcodestogo.com/Sarasota/FL/34230/" TargetMode="External"/><Relationship Id="rId9100" Type="http://schemas.openxmlformats.org/officeDocument/2006/relationships/hyperlink" Target="http://www.zipcodestogo.com/Sarasota/FL/" TargetMode="External"/><Relationship Id="rId9106" Type="http://schemas.openxmlformats.org/officeDocument/2006/relationships/hyperlink" Target="http://www.zipcodestogo.com/Sarasota/FL/" TargetMode="External"/><Relationship Id="rId9105" Type="http://schemas.openxmlformats.org/officeDocument/2006/relationships/hyperlink" Target="http://www.zipcodestogo.com/Sarasota/FL/34232/" TargetMode="External"/><Relationship Id="rId9104" Type="http://schemas.openxmlformats.org/officeDocument/2006/relationships/hyperlink" Target="http://www.zipcodestogo.com/Sarasota/FL/" TargetMode="External"/><Relationship Id="rId9103" Type="http://schemas.openxmlformats.org/officeDocument/2006/relationships/hyperlink" Target="http://www.zipcodestogo.com/Sarasota/FL/34231/" TargetMode="External"/><Relationship Id="rId9109" Type="http://schemas.openxmlformats.org/officeDocument/2006/relationships/hyperlink" Target="http://www.zipcodestogo.com/Sarasota/FL/34234/" TargetMode="External"/><Relationship Id="rId9108" Type="http://schemas.openxmlformats.org/officeDocument/2006/relationships/hyperlink" Target="http://www.zipcodestogo.com/Sarasota/FL/" TargetMode="External"/><Relationship Id="rId9107" Type="http://schemas.openxmlformats.org/officeDocument/2006/relationships/hyperlink" Target="http://www.zipcodestogo.com/Sarasota/FL/34233/" TargetMode="External"/><Relationship Id="rId6902" Type="http://schemas.openxmlformats.org/officeDocument/2006/relationships/hyperlink" Target="http://www.zipcodestogo.com/Duval/FL/" TargetMode="External"/><Relationship Id="rId6903" Type="http://schemas.openxmlformats.org/officeDocument/2006/relationships/hyperlink" Target="http://www.zipcodestogo.com/Jacksonville/FL/32244/" TargetMode="External"/><Relationship Id="rId6900" Type="http://schemas.openxmlformats.org/officeDocument/2006/relationships/hyperlink" Target="http://www.zipcodestogo.com/Duval/FL/" TargetMode="External"/><Relationship Id="rId6901" Type="http://schemas.openxmlformats.org/officeDocument/2006/relationships/hyperlink" Target="http://www.zipcodestogo.com/Jacksonville/FL/32241/" TargetMode="External"/><Relationship Id="rId6906" Type="http://schemas.openxmlformats.org/officeDocument/2006/relationships/hyperlink" Target="http://www.zipcodestogo.com/Duval/FL/" TargetMode="External"/><Relationship Id="rId6907" Type="http://schemas.openxmlformats.org/officeDocument/2006/relationships/hyperlink" Target="http://www.zipcodestogo.com/Jacksonville/FL/32246/" TargetMode="External"/><Relationship Id="rId6904" Type="http://schemas.openxmlformats.org/officeDocument/2006/relationships/hyperlink" Target="http://www.zipcodestogo.com/Duval/FL/" TargetMode="External"/><Relationship Id="rId6905" Type="http://schemas.openxmlformats.org/officeDocument/2006/relationships/hyperlink" Target="http://www.zipcodestogo.com/Jacksonville/FL/32245/" TargetMode="External"/><Relationship Id="rId6908" Type="http://schemas.openxmlformats.org/officeDocument/2006/relationships/hyperlink" Target="http://www.zipcodestogo.com/Duval/FL/" TargetMode="External"/><Relationship Id="rId6909" Type="http://schemas.openxmlformats.org/officeDocument/2006/relationships/hyperlink" Target="http://www.zipcodestogo.com/Jacksonville/FL/32247/" TargetMode="External"/><Relationship Id="rId9182" Type="http://schemas.openxmlformats.org/officeDocument/2006/relationships/hyperlink" Target="http://www.zipcodestogo.com/Sarasota/FL/" TargetMode="External"/><Relationship Id="rId9181" Type="http://schemas.openxmlformats.org/officeDocument/2006/relationships/hyperlink" Target="http://www.zipcodestogo.com/Venice/FL/34293/" TargetMode="External"/><Relationship Id="rId9180" Type="http://schemas.openxmlformats.org/officeDocument/2006/relationships/hyperlink" Target="http://www.zipcodestogo.com/Sarasota/FL/" TargetMode="External"/><Relationship Id="rId9175" Type="http://schemas.openxmlformats.org/officeDocument/2006/relationships/hyperlink" Target="http://www.zipcodestogo.com/North%20Port/FL/34288/" TargetMode="External"/><Relationship Id="rId9174" Type="http://schemas.openxmlformats.org/officeDocument/2006/relationships/hyperlink" Target="http://www.zipcodestogo.com/Sarasota/FL/" TargetMode="External"/><Relationship Id="rId9173" Type="http://schemas.openxmlformats.org/officeDocument/2006/relationships/hyperlink" Target="http://www.zipcodestogo.com/North%20Port/FL/34287/" TargetMode="External"/><Relationship Id="rId9172" Type="http://schemas.openxmlformats.org/officeDocument/2006/relationships/hyperlink" Target="http://www.zipcodestogo.com/Sarasota/FL/" TargetMode="External"/><Relationship Id="rId9179" Type="http://schemas.openxmlformats.org/officeDocument/2006/relationships/hyperlink" Target="http://www.zipcodestogo.com/Venice/FL/34292/" TargetMode="External"/><Relationship Id="rId9178" Type="http://schemas.openxmlformats.org/officeDocument/2006/relationships/hyperlink" Target="http://www.zipcodestogo.com/Sarasota/FL/" TargetMode="External"/><Relationship Id="rId9177" Type="http://schemas.openxmlformats.org/officeDocument/2006/relationships/hyperlink" Target="http://www.zipcodestogo.com/North%20Port/FL/34289/" TargetMode="External"/><Relationship Id="rId9176" Type="http://schemas.openxmlformats.org/officeDocument/2006/relationships/hyperlink" Target="http://www.zipcodestogo.com/Sarasota/FL/" TargetMode="External"/><Relationship Id="rId9171" Type="http://schemas.openxmlformats.org/officeDocument/2006/relationships/hyperlink" Target="http://www.zipcodestogo.com/North%20Port/FL/34286/" TargetMode="External"/><Relationship Id="rId9170" Type="http://schemas.openxmlformats.org/officeDocument/2006/relationships/hyperlink" Target="http://www.zipcodestogo.com/Sarasota/FL/" TargetMode="External"/><Relationship Id="rId9164" Type="http://schemas.openxmlformats.org/officeDocument/2006/relationships/hyperlink" Target="http://www.zipcodestogo.com/Manatee/FL/" TargetMode="External"/><Relationship Id="rId9163" Type="http://schemas.openxmlformats.org/officeDocument/2006/relationships/hyperlink" Target="http://www.zipcodestogo.com/Bradenton/FL/34281/" TargetMode="External"/><Relationship Id="rId9162" Type="http://schemas.openxmlformats.org/officeDocument/2006/relationships/hyperlink" Target="http://www.zipcodestogo.com/Manatee/FL/" TargetMode="External"/><Relationship Id="rId9161" Type="http://schemas.openxmlformats.org/officeDocument/2006/relationships/hyperlink" Target="http://www.zipcodestogo.com/Bradenton/FL/34280/" TargetMode="External"/><Relationship Id="rId9168" Type="http://schemas.openxmlformats.org/officeDocument/2006/relationships/hyperlink" Target="http://www.zipcodestogo.com/Sarasota/FL/" TargetMode="External"/><Relationship Id="rId9167" Type="http://schemas.openxmlformats.org/officeDocument/2006/relationships/hyperlink" Target="http://www.zipcodestogo.com/Venice/FL/34284/" TargetMode="External"/><Relationship Id="rId9166" Type="http://schemas.openxmlformats.org/officeDocument/2006/relationships/hyperlink" Target="http://www.zipcodestogo.com/Manatee/FL/" TargetMode="External"/><Relationship Id="rId9165" Type="http://schemas.openxmlformats.org/officeDocument/2006/relationships/hyperlink" Target="http://www.zipcodestogo.com/Bradenton/FL/34282/" TargetMode="External"/><Relationship Id="rId9169" Type="http://schemas.openxmlformats.org/officeDocument/2006/relationships/hyperlink" Target="http://www.zipcodestogo.com/Venice/FL/34285/" TargetMode="External"/><Relationship Id="rId6924" Type="http://schemas.openxmlformats.org/officeDocument/2006/relationships/hyperlink" Target="http://www.zipcodestogo.com/Saint%20johns/FL/" TargetMode="External"/><Relationship Id="rId6925" Type="http://schemas.openxmlformats.org/officeDocument/2006/relationships/hyperlink" Target="http://www.zipcodestogo.com/Jacksonville/FL/32260/" TargetMode="External"/><Relationship Id="rId6922" Type="http://schemas.openxmlformats.org/officeDocument/2006/relationships/hyperlink" Target="http://www.zipcodestogo.com/Duval/FL/" TargetMode="External"/><Relationship Id="rId6923" Type="http://schemas.openxmlformats.org/officeDocument/2006/relationships/hyperlink" Target="http://www.zipcodestogo.com/Saint%20Johns/FL/32259/" TargetMode="External"/><Relationship Id="rId6928" Type="http://schemas.openxmlformats.org/officeDocument/2006/relationships/hyperlink" Target="http://www.zipcodestogo.com/Duval/FL/" TargetMode="External"/><Relationship Id="rId6929" Type="http://schemas.openxmlformats.org/officeDocument/2006/relationships/hyperlink" Target="http://www.zipcodestogo.com/Jacksonville/FL/32267/" TargetMode="External"/><Relationship Id="rId6926" Type="http://schemas.openxmlformats.org/officeDocument/2006/relationships/hyperlink" Target="http://www.zipcodestogo.com/Saint%20johns/FL/" TargetMode="External"/><Relationship Id="rId6927" Type="http://schemas.openxmlformats.org/officeDocument/2006/relationships/hyperlink" Target="http://www.zipcodestogo.com/Neptune%20Beach/FL/32266/" TargetMode="External"/><Relationship Id="rId409" Type="http://schemas.openxmlformats.org/officeDocument/2006/relationships/hyperlink" Target="http://www.zipcodestogo.com/West%20Lebanon/NH/03784/" TargetMode="External"/><Relationship Id="rId404" Type="http://schemas.openxmlformats.org/officeDocument/2006/relationships/hyperlink" Target="http://www.zipcodestogo.com/Grafton/NH/" TargetMode="External"/><Relationship Id="rId9197" Type="http://schemas.openxmlformats.org/officeDocument/2006/relationships/hyperlink" Target="http://www.zipcodestogo.com/Dunnellon/FL/34431/" TargetMode="External"/><Relationship Id="rId403" Type="http://schemas.openxmlformats.org/officeDocument/2006/relationships/hyperlink" Target="http://www.zipcodestogo.com/Pike/NH/03780/" TargetMode="External"/><Relationship Id="rId9196" Type="http://schemas.openxmlformats.org/officeDocument/2006/relationships/hyperlink" Target="http://www.zipcodestogo.com/Marion/FL/" TargetMode="External"/><Relationship Id="rId402" Type="http://schemas.openxmlformats.org/officeDocument/2006/relationships/hyperlink" Target="http://www.zipcodestogo.com/Grafton/NH/" TargetMode="External"/><Relationship Id="rId9195" Type="http://schemas.openxmlformats.org/officeDocument/2006/relationships/hyperlink" Target="http://www.zipcodestogo.com/Dunnellon/FL/34430/" TargetMode="External"/><Relationship Id="rId401" Type="http://schemas.openxmlformats.org/officeDocument/2006/relationships/hyperlink" Target="http://www.zipcodestogo.com/Piermont/NH/03779/" TargetMode="External"/><Relationship Id="rId9194" Type="http://schemas.openxmlformats.org/officeDocument/2006/relationships/hyperlink" Target="http://www.zipcodestogo.com/Citrus/FL/" TargetMode="External"/><Relationship Id="rId408" Type="http://schemas.openxmlformats.org/officeDocument/2006/relationships/hyperlink" Target="http://www.zipcodestogo.com/Sullivan/NH/" TargetMode="External"/><Relationship Id="rId407" Type="http://schemas.openxmlformats.org/officeDocument/2006/relationships/hyperlink" Target="http://www.zipcodestogo.com/Sunapee/NH/03782/" TargetMode="External"/><Relationship Id="rId406" Type="http://schemas.openxmlformats.org/officeDocument/2006/relationships/hyperlink" Target="http://www.zipcodestogo.com/Sullivan/NH/" TargetMode="External"/><Relationship Id="rId9199" Type="http://schemas.openxmlformats.org/officeDocument/2006/relationships/hyperlink" Target="http://www.zipcodestogo.com/Dunnellon/FL/34432/" TargetMode="External"/><Relationship Id="rId405" Type="http://schemas.openxmlformats.org/officeDocument/2006/relationships/hyperlink" Target="http://www.zipcodestogo.com/Plainfield/NH/03781/" TargetMode="External"/><Relationship Id="rId9198" Type="http://schemas.openxmlformats.org/officeDocument/2006/relationships/hyperlink" Target="http://www.zipcodestogo.com/Marion/FL/" TargetMode="External"/><Relationship Id="rId400" Type="http://schemas.openxmlformats.org/officeDocument/2006/relationships/hyperlink" Target="http://www.zipcodestogo.com/Grafton/NH/" TargetMode="External"/><Relationship Id="rId6920" Type="http://schemas.openxmlformats.org/officeDocument/2006/relationships/hyperlink" Target="http://www.zipcodestogo.com/Duval/FL/" TargetMode="External"/><Relationship Id="rId6921" Type="http://schemas.openxmlformats.org/officeDocument/2006/relationships/hyperlink" Target="http://www.zipcodestogo.com/Jacksonville/FL/32258/" TargetMode="External"/><Relationship Id="rId6913" Type="http://schemas.openxmlformats.org/officeDocument/2006/relationships/hyperlink" Target="http://www.zipcodestogo.com/Jacksonville/FL/32254/" TargetMode="External"/><Relationship Id="rId6914" Type="http://schemas.openxmlformats.org/officeDocument/2006/relationships/hyperlink" Target="http://www.zipcodestogo.com/Duval/FL/" TargetMode="External"/><Relationship Id="rId6911" Type="http://schemas.openxmlformats.org/officeDocument/2006/relationships/hyperlink" Target="http://www.zipcodestogo.com/Jacksonville%20Beach/FL/32250/" TargetMode="External"/><Relationship Id="rId6912" Type="http://schemas.openxmlformats.org/officeDocument/2006/relationships/hyperlink" Target="http://www.zipcodestogo.com/Duval/FL/" TargetMode="External"/><Relationship Id="rId6917" Type="http://schemas.openxmlformats.org/officeDocument/2006/relationships/hyperlink" Target="http://www.zipcodestogo.com/Jacksonville/FL/32256/" TargetMode="External"/><Relationship Id="rId6918" Type="http://schemas.openxmlformats.org/officeDocument/2006/relationships/hyperlink" Target="http://www.zipcodestogo.com/Duval/FL/" TargetMode="External"/><Relationship Id="rId6915" Type="http://schemas.openxmlformats.org/officeDocument/2006/relationships/hyperlink" Target="http://www.zipcodestogo.com/Jacksonville/FL/32255/" TargetMode="External"/><Relationship Id="rId6916" Type="http://schemas.openxmlformats.org/officeDocument/2006/relationships/hyperlink" Target="http://www.zipcodestogo.com/Duval/FL/" TargetMode="External"/><Relationship Id="rId6919" Type="http://schemas.openxmlformats.org/officeDocument/2006/relationships/hyperlink" Target="http://www.zipcodestogo.com/Jacksonville/FL/32257/" TargetMode="External"/><Relationship Id="rId9193" Type="http://schemas.openxmlformats.org/officeDocument/2006/relationships/hyperlink" Target="http://www.zipcodestogo.com/Crystal%20River/FL/34429/" TargetMode="External"/><Relationship Id="rId9192" Type="http://schemas.openxmlformats.org/officeDocument/2006/relationships/hyperlink" Target="http://www.zipcodestogo.com/Citrus/FL/" TargetMode="External"/><Relationship Id="rId9191" Type="http://schemas.openxmlformats.org/officeDocument/2006/relationships/hyperlink" Target="http://www.zipcodestogo.com/Crystal%20River/FL/34428/" TargetMode="External"/><Relationship Id="rId9190" Type="http://schemas.openxmlformats.org/officeDocument/2006/relationships/hyperlink" Target="http://www.zipcodestogo.com/Citrus/FL/" TargetMode="External"/><Relationship Id="rId9186" Type="http://schemas.openxmlformats.org/officeDocument/2006/relationships/hyperlink" Target="http://www.zipcodestogo.com/Marion/FL/" TargetMode="External"/><Relationship Id="rId9185" Type="http://schemas.openxmlformats.org/officeDocument/2006/relationships/hyperlink" Target="http://www.zipcodestogo.com/Belleview/FL/34420/" TargetMode="External"/><Relationship Id="rId9184" Type="http://schemas.openxmlformats.org/officeDocument/2006/relationships/hyperlink" Target="http://www.zipcodestogo.com/Sarasota/FL/" TargetMode="External"/><Relationship Id="rId9183" Type="http://schemas.openxmlformats.org/officeDocument/2006/relationships/hyperlink" Target="http://www.zipcodestogo.com/Englewood/FL/34295/" TargetMode="External"/><Relationship Id="rId9189" Type="http://schemas.openxmlformats.org/officeDocument/2006/relationships/hyperlink" Target="http://www.zipcodestogo.com/Crystal%20River/FL/34423/" TargetMode="External"/><Relationship Id="rId9188" Type="http://schemas.openxmlformats.org/officeDocument/2006/relationships/hyperlink" Target="http://www.zipcodestogo.com/Marion/FL/" TargetMode="External"/><Relationship Id="rId9187" Type="http://schemas.openxmlformats.org/officeDocument/2006/relationships/hyperlink" Target="http://www.zipcodestogo.com/Belleview/FL/34421/" TargetMode="External"/><Relationship Id="rId6910" Type="http://schemas.openxmlformats.org/officeDocument/2006/relationships/hyperlink" Target="http://www.zipcodestogo.com/Duval/FL/" TargetMode="External"/><Relationship Id="rId9131" Type="http://schemas.openxmlformats.org/officeDocument/2006/relationships/hyperlink" Target="http://www.zipcodestogo.com/Myakka%20City/FL/34251/" TargetMode="External"/><Relationship Id="rId9130" Type="http://schemas.openxmlformats.org/officeDocument/2006/relationships/hyperlink" Target="http://www.zipcodestogo.com/Manatee/FL/" TargetMode="External"/><Relationship Id="rId9135" Type="http://schemas.openxmlformats.org/officeDocument/2006/relationships/hyperlink" Target="http://www.zipcodestogo.com/Oneco/FL/34264/" TargetMode="External"/><Relationship Id="rId9134" Type="http://schemas.openxmlformats.org/officeDocument/2006/relationships/hyperlink" Target="http://www.zipcodestogo.com/Manatee/FL/" TargetMode="External"/><Relationship Id="rId9133" Type="http://schemas.openxmlformats.org/officeDocument/2006/relationships/hyperlink" Target="http://www.zipcodestogo.com/Sarasota/FL/34260/" TargetMode="External"/><Relationship Id="rId9132" Type="http://schemas.openxmlformats.org/officeDocument/2006/relationships/hyperlink" Target="http://www.zipcodestogo.com/Manatee/FL/" TargetMode="External"/><Relationship Id="rId9139" Type="http://schemas.openxmlformats.org/officeDocument/2006/relationships/hyperlink" Target="http://www.zipcodestogo.com/Arcadia/FL/34266/" TargetMode="External"/><Relationship Id="rId9138" Type="http://schemas.openxmlformats.org/officeDocument/2006/relationships/hyperlink" Target="http://www.zipcodestogo.com/De%20soto/FL/" TargetMode="External"/><Relationship Id="rId9137" Type="http://schemas.openxmlformats.org/officeDocument/2006/relationships/hyperlink" Target="http://www.zipcodestogo.com/Arcadia/FL/34265/" TargetMode="External"/><Relationship Id="rId9136" Type="http://schemas.openxmlformats.org/officeDocument/2006/relationships/hyperlink" Target="http://www.zipcodestogo.com/Manatee/FL/" TargetMode="External"/><Relationship Id="rId9120" Type="http://schemas.openxmlformats.org/officeDocument/2006/relationships/hyperlink" Target="http://www.zipcodestogo.com/Sarasota/FL/" TargetMode="External"/><Relationship Id="rId9124" Type="http://schemas.openxmlformats.org/officeDocument/2006/relationships/hyperlink" Target="http://www.zipcodestogo.com/Sarasota/FL/" TargetMode="External"/><Relationship Id="rId9123" Type="http://schemas.openxmlformats.org/officeDocument/2006/relationships/hyperlink" Target="http://www.zipcodestogo.com/Sarasota/FL/34241/" TargetMode="External"/><Relationship Id="rId9122" Type="http://schemas.openxmlformats.org/officeDocument/2006/relationships/hyperlink" Target="http://www.zipcodestogo.com/Sarasota/FL/" TargetMode="External"/><Relationship Id="rId9121" Type="http://schemas.openxmlformats.org/officeDocument/2006/relationships/hyperlink" Target="http://www.zipcodestogo.com/Sarasota/FL/34240/" TargetMode="External"/><Relationship Id="rId9128" Type="http://schemas.openxmlformats.org/officeDocument/2006/relationships/hyperlink" Target="http://www.zipcodestogo.com/Manatee/FL/" TargetMode="External"/><Relationship Id="rId9127" Type="http://schemas.openxmlformats.org/officeDocument/2006/relationships/hyperlink" Target="http://www.zipcodestogo.com/Sarasota/FL/34243/" TargetMode="External"/><Relationship Id="rId9126" Type="http://schemas.openxmlformats.org/officeDocument/2006/relationships/hyperlink" Target="http://www.zipcodestogo.com/Sarasota/FL/" TargetMode="External"/><Relationship Id="rId9125" Type="http://schemas.openxmlformats.org/officeDocument/2006/relationships/hyperlink" Target="http://www.zipcodestogo.com/Sarasota/FL/34242/" TargetMode="External"/><Relationship Id="rId9129" Type="http://schemas.openxmlformats.org/officeDocument/2006/relationships/hyperlink" Target="http://www.zipcodestogo.com/Terra%20Ceia/FL/34250/" TargetMode="External"/><Relationship Id="rId9160" Type="http://schemas.openxmlformats.org/officeDocument/2006/relationships/hyperlink" Target="http://www.zipcodestogo.com/Sarasota/FL/" TargetMode="External"/><Relationship Id="rId9153" Type="http://schemas.openxmlformats.org/officeDocument/2006/relationships/hyperlink" Target="http://www.zipcodestogo.com/Nokomis/FL/34275/" TargetMode="External"/><Relationship Id="rId9152" Type="http://schemas.openxmlformats.org/officeDocument/2006/relationships/hyperlink" Target="http://www.zipcodestogo.com/Sarasota/FL/" TargetMode="External"/><Relationship Id="rId9151" Type="http://schemas.openxmlformats.org/officeDocument/2006/relationships/hyperlink" Target="http://www.zipcodestogo.com/Nokomis/FL/34274/" TargetMode="External"/><Relationship Id="rId9150" Type="http://schemas.openxmlformats.org/officeDocument/2006/relationships/hyperlink" Target="http://www.zipcodestogo.com/Sarasota/FL/" TargetMode="External"/><Relationship Id="rId9157" Type="http://schemas.openxmlformats.org/officeDocument/2006/relationships/hyperlink" Target="http://www.zipcodestogo.com/Sarasota/FL/34277/" TargetMode="External"/><Relationship Id="rId9156" Type="http://schemas.openxmlformats.org/officeDocument/2006/relationships/hyperlink" Target="http://www.zipcodestogo.com/Sarasota/FL/" TargetMode="External"/><Relationship Id="rId9155" Type="http://schemas.openxmlformats.org/officeDocument/2006/relationships/hyperlink" Target="http://www.zipcodestogo.com/Sarasota/FL/34276/" TargetMode="External"/><Relationship Id="rId9154" Type="http://schemas.openxmlformats.org/officeDocument/2006/relationships/hyperlink" Target="http://www.zipcodestogo.com/Sarasota/FL/" TargetMode="External"/><Relationship Id="rId9159" Type="http://schemas.openxmlformats.org/officeDocument/2006/relationships/hyperlink" Target="http://www.zipcodestogo.com/Sarasota/FL/34278/" TargetMode="External"/><Relationship Id="rId9158" Type="http://schemas.openxmlformats.org/officeDocument/2006/relationships/hyperlink" Target="http://www.zipcodestogo.com/Sarasota/FL/" TargetMode="External"/><Relationship Id="rId9142" Type="http://schemas.openxmlformats.org/officeDocument/2006/relationships/hyperlink" Target="http://www.zipcodestogo.com/De%20soto/FL/" TargetMode="External"/><Relationship Id="rId9141" Type="http://schemas.openxmlformats.org/officeDocument/2006/relationships/hyperlink" Target="http://www.zipcodestogo.com/Fort%20Ogden/FL/34267/" TargetMode="External"/><Relationship Id="rId9140" Type="http://schemas.openxmlformats.org/officeDocument/2006/relationships/hyperlink" Target="http://www.zipcodestogo.com/De%20soto/FL/" TargetMode="External"/><Relationship Id="rId9146" Type="http://schemas.openxmlformats.org/officeDocument/2006/relationships/hyperlink" Target="http://www.zipcodestogo.com/De%20soto/FL/" TargetMode="External"/><Relationship Id="rId9145" Type="http://schemas.openxmlformats.org/officeDocument/2006/relationships/hyperlink" Target="http://www.zipcodestogo.com/Arcadia/FL/34269/" TargetMode="External"/><Relationship Id="rId9144" Type="http://schemas.openxmlformats.org/officeDocument/2006/relationships/hyperlink" Target="http://www.zipcodestogo.com/De%20soto/FL/" TargetMode="External"/><Relationship Id="rId9143" Type="http://schemas.openxmlformats.org/officeDocument/2006/relationships/hyperlink" Target="http://www.zipcodestogo.com/Nocatee/FL/34268/" TargetMode="External"/><Relationship Id="rId9149" Type="http://schemas.openxmlformats.org/officeDocument/2006/relationships/hyperlink" Target="http://www.zipcodestogo.com/Laurel/FL/34272/" TargetMode="External"/><Relationship Id="rId9148" Type="http://schemas.openxmlformats.org/officeDocument/2006/relationships/hyperlink" Target="http://www.zipcodestogo.com/Manatee/FL/" TargetMode="External"/><Relationship Id="rId9147" Type="http://schemas.openxmlformats.org/officeDocument/2006/relationships/hyperlink" Target="http://www.zipcodestogo.com/Tallevast/FL/34270/" TargetMode="External"/><Relationship Id="rId4327" Type="http://schemas.openxmlformats.org/officeDocument/2006/relationships/hyperlink" Target="http://www.zipcodestogo.com/Bethel/NY/12720/" TargetMode="External"/><Relationship Id="rId5659" Type="http://schemas.openxmlformats.org/officeDocument/2006/relationships/hyperlink" Target="http://www.zipcodestogo.com/Bowmansville/NY/14026/" TargetMode="External"/><Relationship Id="rId4326" Type="http://schemas.openxmlformats.org/officeDocument/2006/relationships/hyperlink" Target="http://www.zipcodestogo.com/Sullivan/NY/" TargetMode="External"/><Relationship Id="rId4329" Type="http://schemas.openxmlformats.org/officeDocument/2006/relationships/hyperlink" Target="http://www.zipcodestogo.com/Bloomingburg/NY/12721/" TargetMode="External"/><Relationship Id="rId5657" Type="http://schemas.openxmlformats.org/officeDocument/2006/relationships/hyperlink" Target="http://www.zipcodestogo.com/Boston/NY/14025/" TargetMode="External"/><Relationship Id="rId6988" Type="http://schemas.openxmlformats.org/officeDocument/2006/relationships/hyperlink" Target="http://www.zipcodestogo.com/Franklin/FL/" TargetMode="External"/><Relationship Id="rId4328" Type="http://schemas.openxmlformats.org/officeDocument/2006/relationships/hyperlink" Target="http://www.zipcodestogo.com/Sullivan/NY/" TargetMode="External"/><Relationship Id="rId5658" Type="http://schemas.openxmlformats.org/officeDocument/2006/relationships/hyperlink" Target="http://www.zipcodestogo.com/Erie/NY/" TargetMode="External"/><Relationship Id="rId6989" Type="http://schemas.openxmlformats.org/officeDocument/2006/relationships/hyperlink" Target="http://www.zipcodestogo.com/Greensboro/FL/32330/" TargetMode="External"/><Relationship Id="rId469" Type="http://schemas.openxmlformats.org/officeDocument/2006/relationships/hyperlink" Target="http://www.zipcodestogo.com/Freedom/NH/03836/" TargetMode="External"/><Relationship Id="rId468" Type="http://schemas.openxmlformats.org/officeDocument/2006/relationships/hyperlink" Target="http://www.zipcodestogo.com/Strafford/NH/" TargetMode="External"/><Relationship Id="rId467" Type="http://schemas.openxmlformats.org/officeDocument/2006/relationships/hyperlink" Target="http://www.zipcodestogo.com/Farmington/NH/03835/" TargetMode="External"/><Relationship Id="rId462" Type="http://schemas.openxmlformats.org/officeDocument/2006/relationships/hyperlink" Target="http://www.zipcodestogo.com/Carroll/NH/" TargetMode="External"/><Relationship Id="rId5651" Type="http://schemas.openxmlformats.org/officeDocument/2006/relationships/hyperlink" Target="http://www.zipcodestogo.com/Batavia/NY/14020/" TargetMode="External"/><Relationship Id="rId6982" Type="http://schemas.openxmlformats.org/officeDocument/2006/relationships/hyperlink" Target="http://www.zipcodestogo.com/Wakulla/FL/" TargetMode="External"/><Relationship Id="rId461" Type="http://schemas.openxmlformats.org/officeDocument/2006/relationships/hyperlink" Target="http://www.zipcodestogo.com/East%20Wakefield/NH/03830/" TargetMode="External"/><Relationship Id="rId5652" Type="http://schemas.openxmlformats.org/officeDocument/2006/relationships/hyperlink" Target="http://www.zipcodestogo.com/Genesee/NY/" TargetMode="External"/><Relationship Id="rId6983" Type="http://schemas.openxmlformats.org/officeDocument/2006/relationships/hyperlink" Target="http://www.zipcodestogo.com/Crawfordville/FL/32327/" TargetMode="External"/><Relationship Id="rId460" Type="http://schemas.openxmlformats.org/officeDocument/2006/relationships/hyperlink" Target="http://www.zipcodestogo.com/Rockingham/NH/" TargetMode="External"/><Relationship Id="rId4321" Type="http://schemas.openxmlformats.org/officeDocument/2006/relationships/hyperlink" Target="http://www.zipcodestogo.com/Poughkeepsie/NY/12604/" TargetMode="External"/><Relationship Id="rId6980" Type="http://schemas.openxmlformats.org/officeDocument/2006/relationships/hyperlink" Target="http://www.zipcodestogo.com/Gadsden/FL/" TargetMode="External"/><Relationship Id="rId4320" Type="http://schemas.openxmlformats.org/officeDocument/2006/relationships/hyperlink" Target="http://www.zipcodestogo.com/Dutchess/NY/" TargetMode="External"/><Relationship Id="rId5650" Type="http://schemas.openxmlformats.org/officeDocument/2006/relationships/hyperlink" Target="http://www.zipcodestogo.com/Genesee/NY/" TargetMode="External"/><Relationship Id="rId6981" Type="http://schemas.openxmlformats.org/officeDocument/2006/relationships/hyperlink" Target="http://www.zipcodestogo.com/Crawfordville/FL/32326/" TargetMode="External"/><Relationship Id="rId466" Type="http://schemas.openxmlformats.org/officeDocument/2006/relationships/hyperlink" Target="http://www.zipcodestogo.com/Rockingham/NH/" TargetMode="External"/><Relationship Id="rId4323" Type="http://schemas.openxmlformats.org/officeDocument/2006/relationships/hyperlink" Target="http://www.zipcodestogo.com/Monticello/NY/12701/" TargetMode="External"/><Relationship Id="rId5655" Type="http://schemas.openxmlformats.org/officeDocument/2006/relationships/hyperlink" Target="http://www.zipcodestogo.com/Bliss/NY/14024/" TargetMode="External"/><Relationship Id="rId6986" Type="http://schemas.openxmlformats.org/officeDocument/2006/relationships/hyperlink" Target="http://www.zipcodestogo.com/Franklin/FL/" TargetMode="External"/><Relationship Id="rId465" Type="http://schemas.openxmlformats.org/officeDocument/2006/relationships/hyperlink" Target="http://www.zipcodestogo.com/Exeter/NH/03833/" TargetMode="External"/><Relationship Id="rId4322" Type="http://schemas.openxmlformats.org/officeDocument/2006/relationships/hyperlink" Target="http://www.zipcodestogo.com/Dutchess/NY/" TargetMode="External"/><Relationship Id="rId5656" Type="http://schemas.openxmlformats.org/officeDocument/2006/relationships/hyperlink" Target="http://www.zipcodestogo.com/Wyoming/NY/" TargetMode="External"/><Relationship Id="rId6987" Type="http://schemas.openxmlformats.org/officeDocument/2006/relationships/hyperlink" Target="http://www.zipcodestogo.com/Apalachicola/FL/32329/" TargetMode="External"/><Relationship Id="rId464" Type="http://schemas.openxmlformats.org/officeDocument/2006/relationships/hyperlink" Target="http://www.zipcodestogo.com/Carroll/NH/" TargetMode="External"/><Relationship Id="rId4325" Type="http://schemas.openxmlformats.org/officeDocument/2006/relationships/hyperlink" Target="http://www.zipcodestogo.com/Barryville/NY/12719/" TargetMode="External"/><Relationship Id="rId5653" Type="http://schemas.openxmlformats.org/officeDocument/2006/relationships/hyperlink" Target="http://www.zipcodestogo.com/Batavia/NY/14021/" TargetMode="External"/><Relationship Id="rId6984" Type="http://schemas.openxmlformats.org/officeDocument/2006/relationships/hyperlink" Target="http://www.zipcodestogo.com/Wakulla/FL/" TargetMode="External"/><Relationship Id="rId463" Type="http://schemas.openxmlformats.org/officeDocument/2006/relationships/hyperlink" Target="http://www.zipcodestogo.com/Eaton%20Center/NH/03832/" TargetMode="External"/><Relationship Id="rId4324" Type="http://schemas.openxmlformats.org/officeDocument/2006/relationships/hyperlink" Target="http://www.zipcodestogo.com/Sullivan/NY/" TargetMode="External"/><Relationship Id="rId5654" Type="http://schemas.openxmlformats.org/officeDocument/2006/relationships/hyperlink" Target="http://www.zipcodestogo.com/Genesee/NY/" TargetMode="External"/><Relationship Id="rId6985" Type="http://schemas.openxmlformats.org/officeDocument/2006/relationships/hyperlink" Target="http://www.zipcodestogo.com/Eastpoint/FL/32328/" TargetMode="External"/><Relationship Id="rId4316" Type="http://schemas.openxmlformats.org/officeDocument/2006/relationships/hyperlink" Target="http://www.zipcodestogo.com/Dutchess/NY/" TargetMode="External"/><Relationship Id="rId5648" Type="http://schemas.openxmlformats.org/officeDocument/2006/relationships/hyperlink" Target="http://www.zipcodestogo.com/Niagara/NY/" TargetMode="External"/><Relationship Id="rId6979" Type="http://schemas.openxmlformats.org/officeDocument/2006/relationships/hyperlink" Target="http://www.zipcodestogo.com/Chattahoochee/FL/32324/" TargetMode="External"/><Relationship Id="rId4315" Type="http://schemas.openxmlformats.org/officeDocument/2006/relationships/hyperlink" Target="http://www.zipcodestogo.com/Poughkeepsie/NY/12601/" TargetMode="External"/><Relationship Id="rId5649" Type="http://schemas.openxmlformats.org/officeDocument/2006/relationships/hyperlink" Target="http://www.zipcodestogo.com/Basom/NY/14013/" TargetMode="External"/><Relationship Id="rId4318" Type="http://schemas.openxmlformats.org/officeDocument/2006/relationships/hyperlink" Target="http://www.zipcodestogo.com/Dutchess/NY/" TargetMode="External"/><Relationship Id="rId5646" Type="http://schemas.openxmlformats.org/officeDocument/2006/relationships/hyperlink" Target="http://www.zipcodestogo.com/Wyoming/NY/" TargetMode="External"/><Relationship Id="rId6977" Type="http://schemas.openxmlformats.org/officeDocument/2006/relationships/hyperlink" Target="http://www.zipcodestogo.com/Lanark%20Village/FL/32323/" TargetMode="External"/><Relationship Id="rId4317" Type="http://schemas.openxmlformats.org/officeDocument/2006/relationships/hyperlink" Target="http://www.zipcodestogo.com/Poughkeepsie/NY/12602/" TargetMode="External"/><Relationship Id="rId5647" Type="http://schemas.openxmlformats.org/officeDocument/2006/relationships/hyperlink" Target="http://www.zipcodestogo.com/Barker/NY/14012/" TargetMode="External"/><Relationship Id="rId6978" Type="http://schemas.openxmlformats.org/officeDocument/2006/relationships/hyperlink" Target="http://www.zipcodestogo.com/Franklin/FL/" TargetMode="External"/><Relationship Id="rId4319" Type="http://schemas.openxmlformats.org/officeDocument/2006/relationships/hyperlink" Target="http://www.zipcodestogo.com/Poughkeepsie/NY/12603/" TargetMode="External"/><Relationship Id="rId459" Type="http://schemas.openxmlformats.org/officeDocument/2006/relationships/hyperlink" Target="http://www.zipcodestogo.com/East%20Kingston/NH/03827/" TargetMode="External"/><Relationship Id="rId458" Type="http://schemas.openxmlformats.org/officeDocument/2006/relationships/hyperlink" Target="http://www.zipcodestogo.com/Rockingham/NH/" TargetMode="External"/><Relationship Id="rId457" Type="http://schemas.openxmlformats.org/officeDocument/2006/relationships/hyperlink" Target="http://www.zipcodestogo.com/East%20Hampstead/NH/03826/" TargetMode="External"/><Relationship Id="rId456" Type="http://schemas.openxmlformats.org/officeDocument/2006/relationships/hyperlink" Target="http://www.zipcodestogo.com/Strafford/NH/" TargetMode="External"/><Relationship Id="rId451" Type="http://schemas.openxmlformats.org/officeDocument/2006/relationships/hyperlink" Target="http://www.zipcodestogo.com/Madbury/NH/03823/" TargetMode="External"/><Relationship Id="rId5640" Type="http://schemas.openxmlformats.org/officeDocument/2006/relationships/hyperlink" Target="http://www.zipcodestogo.com/Niagara/NY/" TargetMode="External"/><Relationship Id="rId6971" Type="http://schemas.openxmlformats.org/officeDocument/2006/relationships/hyperlink" Target="http://www.zipcodestogo.com/Apalachicola/FL/32320/" TargetMode="External"/><Relationship Id="rId450" Type="http://schemas.openxmlformats.org/officeDocument/2006/relationships/hyperlink" Target="http://www.zipcodestogo.com/Strafford/NH/" TargetMode="External"/><Relationship Id="rId5641" Type="http://schemas.openxmlformats.org/officeDocument/2006/relationships/hyperlink" Target="http://www.zipcodestogo.com/Arcade/NY/14009/" TargetMode="External"/><Relationship Id="rId6972" Type="http://schemas.openxmlformats.org/officeDocument/2006/relationships/hyperlink" Target="http://www.zipcodestogo.com/Franklin/FL/" TargetMode="External"/><Relationship Id="rId4310" Type="http://schemas.openxmlformats.org/officeDocument/2006/relationships/hyperlink" Target="http://www.zipcodestogo.com/Dutchess/NY/" TargetMode="External"/><Relationship Id="rId6970" Type="http://schemas.openxmlformats.org/officeDocument/2006/relationships/hyperlink" Target="http://www.zipcodestogo.com/Leon/FL/" TargetMode="External"/><Relationship Id="rId455" Type="http://schemas.openxmlformats.org/officeDocument/2006/relationships/hyperlink" Target="http://www.zipcodestogo.com/Barrington/NH/03825/" TargetMode="External"/><Relationship Id="rId4312" Type="http://schemas.openxmlformats.org/officeDocument/2006/relationships/hyperlink" Target="http://www.zipcodestogo.com/Columbia/NY/" TargetMode="External"/><Relationship Id="rId5644" Type="http://schemas.openxmlformats.org/officeDocument/2006/relationships/hyperlink" Target="http://www.zipcodestogo.com/Erie/NY/" TargetMode="External"/><Relationship Id="rId6975" Type="http://schemas.openxmlformats.org/officeDocument/2006/relationships/hyperlink" Target="http://www.zipcodestogo.com/Carrabelle/FL/32322/" TargetMode="External"/><Relationship Id="rId454" Type="http://schemas.openxmlformats.org/officeDocument/2006/relationships/hyperlink" Target="http://www.zipcodestogo.com/Strafford/NH/" TargetMode="External"/><Relationship Id="rId4311" Type="http://schemas.openxmlformats.org/officeDocument/2006/relationships/hyperlink" Target="http://www.zipcodestogo.com/West%20Copake/NY/12593/" TargetMode="External"/><Relationship Id="rId5645" Type="http://schemas.openxmlformats.org/officeDocument/2006/relationships/hyperlink" Target="http://www.zipcodestogo.com/Attica/NY/14011/" TargetMode="External"/><Relationship Id="rId6976" Type="http://schemas.openxmlformats.org/officeDocument/2006/relationships/hyperlink" Target="http://www.zipcodestogo.com/Franklin/FL/" TargetMode="External"/><Relationship Id="rId453" Type="http://schemas.openxmlformats.org/officeDocument/2006/relationships/hyperlink" Target="http://www.zipcodestogo.com/Durham/NH/03824/" TargetMode="External"/><Relationship Id="rId4314" Type="http://schemas.openxmlformats.org/officeDocument/2006/relationships/hyperlink" Target="http://www.zipcodestogo.com/Dutchess/NY/" TargetMode="External"/><Relationship Id="rId5642" Type="http://schemas.openxmlformats.org/officeDocument/2006/relationships/hyperlink" Target="http://www.zipcodestogo.com/Wyoming/NY/" TargetMode="External"/><Relationship Id="rId6973" Type="http://schemas.openxmlformats.org/officeDocument/2006/relationships/hyperlink" Target="http://www.zipcodestogo.com/Bristol/FL/32321/" TargetMode="External"/><Relationship Id="rId452" Type="http://schemas.openxmlformats.org/officeDocument/2006/relationships/hyperlink" Target="http://www.zipcodestogo.com/Strafford/NH/" TargetMode="External"/><Relationship Id="rId4313" Type="http://schemas.openxmlformats.org/officeDocument/2006/relationships/hyperlink" Target="http://www.zipcodestogo.com/Wingdale/NY/12594/" TargetMode="External"/><Relationship Id="rId5643" Type="http://schemas.openxmlformats.org/officeDocument/2006/relationships/hyperlink" Target="http://www.zipcodestogo.com/Athol%20Springs/NY/14010/" TargetMode="External"/><Relationship Id="rId6974" Type="http://schemas.openxmlformats.org/officeDocument/2006/relationships/hyperlink" Target="http://www.zipcodestogo.com/Liberty/FL/" TargetMode="External"/><Relationship Id="rId3018" Type="http://schemas.openxmlformats.org/officeDocument/2006/relationships/hyperlink" Target="http://www.zipcodestogo.com/Kings/NY/" TargetMode="External"/><Relationship Id="rId4349" Type="http://schemas.openxmlformats.org/officeDocument/2006/relationships/hyperlink" Target="http://www.zipcodestogo.com/Ferndale/NY/12734/" TargetMode="External"/><Relationship Id="rId3017" Type="http://schemas.openxmlformats.org/officeDocument/2006/relationships/hyperlink" Target="http://www.zipcodestogo.com/Brooklyn/NY/11229/" TargetMode="External"/><Relationship Id="rId4348" Type="http://schemas.openxmlformats.org/officeDocument/2006/relationships/hyperlink" Target="http://www.zipcodestogo.com/Sullivan/NY/" TargetMode="External"/><Relationship Id="rId5679" Type="http://schemas.openxmlformats.org/officeDocument/2006/relationships/hyperlink" Target="http://www.zipcodestogo.com/Corfu/NY/14036/" TargetMode="External"/><Relationship Id="rId3019" Type="http://schemas.openxmlformats.org/officeDocument/2006/relationships/hyperlink" Target="http://www.zipcodestogo.com/Brooklyn/NY/11230/" TargetMode="External"/><Relationship Id="rId491" Type="http://schemas.openxmlformats.org/officeDocument/2006/relationships/hyperlink" Target="http://www.zipcodestogo.com/Kearsarge/NH/03847/" TargetMode="External"/><Relationship Id="rId490" Type="http://schemas.openxmlformats.org/officeDocument/2006/relationships/hyperlink" Target="http://www.zipcodestogo.com/Carroll/NH/" TargetMode="External"/><Relationship Id="rId489" Type="http://schemas.openxmlformats.org/officeDocument/2006/relationships/hyperlink" Target="http://www.zipcodestogo.com/Jackson/NH/03846/" TargetMode="External"/><Relationship Id="rId5670" Type="http://schemas.openxmlformats.org/officeDocument/2006/relationships/hyperlink" Target="http://www.zipcodestogo.com/Erie/NY/" TargetMode="External"/><Relationship Id="rId484" Type="http://schemas.openxmlformats.org/officeDocument/2006/relationships/hyperlink" Target="http://www.zipcodestogo.com/Rockingham/NH/" TargetMode="External"/><Relationship Id="rId3010" Type="http://schemas.openxmlformats.org/officeDocument/2006/relationships/hyperlink" Target="http://www.zipcodestogo.com/Kings/NY/" TargetMode="External"/><Relationship Id="rId4341" Type="http://schemas.openxmlformats.org/officeDocument/2006/relationships/hyperlink" Target="http://www.zipcodestogo.com/Cochecton%20Center/NY/12727/" TargetMode="External"/><Relationship Id="rId5673" Type="http://schemas.openxmlformats.org/officeDocument/2006/relationships/hyperlink" Target="http://www.zipcodestogo.com/Colden/NY/14033/" TargetMode="External"/><Relationship Id="rId483" Type="http://schemas.openxmlformats.org/officeDocument/2006/relationships/hyperlink" Target="http://www.zipcodestogo.com/Hampton/NH/03843/" TargetMode="External"/><Relationship Id="rId4340" Type="http://schemas.openxmlformats.org/officeDocument/2006/relationships/hyperlink" Target="http://www.zipcodestogo.com/Sullivan/NY/" TargetMode="External"/><Relationship Id="rId5674" Type="http://schemas.openxmlformats.org/officeDocument/2006/relationships/hyperlink" Target="http://www.zipcodestogo.com/Erie/NY/" TargetMode="External"/><Relationship Id="rId482" Type="http://schemas.openxmlformats.org/officeDocument/2006/relationships/hyperlink" Target="http://www.zipcodestogo.com/Rockingham/NH/" TargetMode="External"/><Relationship Id="rId3012" Type="http://schemas.openxmlformats.org/officeDocument/2006/relationships/hyperlink" Target="http://www.zipcodestogo.com/Kings/NY/" TargetMode="External"/><Relationship Id="rId4343" Type="http://schemas.openxmlformats.org/officeDocument/2006/relationships/hyperlink" Target="http://www.zipcodestogo.com/Cuddebackville/NY/12729/" TargetMode="External"/><Relationship Id="rId5671" Type="http://schemas.openxmlformats.org/officeDocument/2006/relationships/hyperlink" Target="http://www.zipcodestogo.com/Clarence%20Center/NY/14032/" TargetMode="External"/><Relationship Id="rId481" Type="http://schemas.openxmlformats.org/officeDocument/2006/relationships/hyperlink" Target="http://www.zipcodestogo.com/Hampton/NH/03842/" TargetMode="External"/><Relationship Id="rId3011" Type="http://schemas.openxmlformats.org/officeDocument/2006/relationships/hyperlink" Target="http://www.zipcodestogo.com/Brooklyn/NY/11225/" TargetMode="External"/><Relationship Id="rId4342" Type="http://schemas.openxmlformats.org/officeDocument/2006/relationships/hyperlink" Target="http://www.zipcodestogo.com/Sullivan/NY/" TargetMode="External"/><Relationship Id="rId5672" Type="http://schemas.openxmlformats.org/officeDocument/2006/relationships/hyperlink" Target="http://www.zipcodestogo.com/Erie/NY/" TargetMode="External"/><Relationship Id="rId488" Type="http://schemas.openxmlformats.org/officeDocument/2006/relationships/hyperlink" Target="http://www.zipcodestogo.com/Carroll/NH/" TargetMode="External"/><Relationship Id="rId3014" Type="http://schemas.openxmlformats.org/officeDocument/2006/relationships/hyperlink" Target="http://www.zipcodestogo.com/Kings/NY/" TargetMode="External"/><Relationship Id="rId4345" Type="http://schemas.openxmlformats.org/officeDocument/2006/relationships/hyperlink" Target="http://www.zipcodestogo.com/Eldred/NY/12732/" TargetMode="External"/><Relationship Id="rId5677" Type="http://schemas.openxmlformats.org/officeDocument/2006/relationships/hyperlink" Target="http://www.zipcodestogo.com/Collins%20Center/NY/14035/" TargetMode="External"/><Relationship Id="rId487" Type="http://schemas.openxmlformats.org/officeDocument/2006/relationships/hyperlink" Target="http://www.zipcodestogo.com/Intervale/NH/03845/" TargetMode="External"/><Relationship Id="rId3013" Type="http://schemas.openxmlformats.org/officeDocument/2006/relationships/hyperlink" Target="http://www.zipcodestogo.com/Brooklyn/NY/11226/" TargetMode="External"/><Relationship Id="rId4344" Type="http://schemas.openxmlformats.org/officeDocument/2006/relationships/hyperlink" Target="http://www.zipcodestogo.com/Orange/NY/" TargetMode="External"/><Relationship Id="rId5678" Type="http://schemas.openxmlformats.org/officeDocument/2006/relationships/hyperlink" Target="http://www.zipcodestogo.com/Erie/NY/" TargetMode="External"/><Relationship Id="rId486" Type="http://schemas.openxmlformats.org/officeDocument/2006/relationships/hyperlink" Target="http://www.zipcodestogo.com/Rockingham/NH/" TargetMode="External"/><Relationship Id="rId3016" Type="http://schemas.openxmlformats.org/officeDocument/2006/relationships/hyperlink" Target="http://www.zipcodestogo.com/Kings/NY/" TargetMode="External"/><Relationship Id="rId4347" Type="http://schemas.openxmlformats.org/officeDocument/2006/relationships/hyperlink" Target="http://www.zipcodestogo.com/Fallsburg/NY/12733/" TargetMode="External"/><Relationship Id="rId5675" Type="http://schemas.openxmlformats.org/officeDocument/2006/relationships/hyperlink" Target="http://www.zipcodestogo.com/Collins/NY/14034/" TargetMode="External"/><Relationship Id="rId485" Type="http://schemas.openxmlformats.org/officeDocument/2006/relationships/hyperlink" Target="http://www.zipcodestogo.com/Hampton%20Falls/NH/03844/" TargetMode="External"/><Relationship Id="rId3015" Type="http://schemas.openxmlformats.org/officeDocument/2006/relationships/hyperlink" Target="http://www.zipcodestogo.com/Brooklyn/NY/11228/" TargetMode="External"/><Relationship Id="rId4346" Type="http://schemas.openxmlformats.org/officeDocument/2006/relationships/hyperlink" Target="http://www.zipcodestogo.com/Sullivan/NY/" TargetMode="External"/><Relationship Id="rId5676" Type="http://schemas.openxmlformats.org/officeDocument/2006/relationships/hyperlink" Target="http://www.zipcodestogo.com/Erie/NY/" TargetMode="External"/><Relationship Id="rId3007" Type="http://schemas.openxmlformats.org/officeDocument/2006/relationships/hyperlink" Target="http://www.zipcodestogo.com/Brooklyn/NY/11223/" TargetMode="External"/><Relationship Id="rId4338" Type="http://schemas.openxmlformats.org/officeDocument/2006/relationships/hyperlink" Target="http://www.zipcodestogo.com/Sullivan/NY/" TargetMode="External"/><Relationship Id="rId3006" Type="http://schemas.openxmlformats.org/officeDocument/2006/relationships/hyperlink" Target="http://www.zipcodestogo.com/Kings/NY/" TargetMode="External"/><Relationship Id="rId4337" Type="http://schemas.openxmlformats.org/officeDocument/2006/relationships/hyperlink" Target="http://www.zipcodestogo.com/Claryville/NY/12725/" TargetMode="External"/><Relationship Id="rId3009" Type="http://schemas.openxmlformats.org/officeDocument/2006/relationships/hyperlink" Target="http://www.zipcodestogo.com/Brooklyn/NY/11224/" TargetMode="External"/><Relationship Id="rId5668" Type="http://schemas.openxmlformats.org/officeDocument/2006/relationships/hyperlink" Target="http://www.zipcodestogo.com/Erie/NY/" TargetMode="External"/><Relationship Id="rId6999" Type="http://schemas.openxmlformats.org/officeDocument/2006/relationships/hyperlink" Target="http://www.zipcodestogo.com/Sumatra/FL/32335/" TargetMode="External"/><Relationship Id="rId3008" Type="http://schemas.openxmlformats.org/officeDocument/2006/relationships/hyperlink" Target="http://www.zipcodestogo.com/Kings/NY/" TargetMode="External"/><Relationship Id="rId4339" Type="http://schemas.openxmlformats.org/officeDocument/2006/relationships/hyperlink" Target="http://www.zipcodestogo.com/Cochecton/NY/12726/" TargetMode="External"/><Relationship Id="rId5669" Type="http://schemas.openxmlformats.org/officeDocument/2006/relationships/hyperlink" Target="http://www.zipcodestogo.com/Clarence/NY/14031/" TargetMode="External"/><Relationship Id="rId480" Type="http://schemas.openxmlformats.org/officeDocument/2006/relationships/hyperlink" Target="http://www.zipcodestogo.com/Rockingham/NH/" TargetMode="External"/><Relationship Id="rId479" Type="http://schemas.openxmlformats.org/officeDocument/2006/relationships/hyperlink" Target="http://www.zipcodestogo.com/Hampstead/NH/03841/" TargetMode="External"/><Relationship Id="rId478" Type="http://schemas.openxmlformats.org/officeDocument/2006/relationships/hyperlink" Target="http://www.zipcodestogo.com/Rockingham/NH/" TargetMode="External"/><Relationship Id="rId6990" Type="http://schemas.openxmlformats.org/officeDocument/2006/relationships/hyperlink" Target="http://www.zipcodestogo.com/Gadsden/FL/" TargetMode="External"/><Relationship Id="rId473" Type="http://schemas.openxmlformats.org/officeDocument/2006/relationships/hyperlink" Target="http://www.zipcodestogo.com/Glen/NH/03838/" TargetMode="External"/><Relationship Id="rId4330" Type="http://schemas.openxmlformats.org/officeDocument/2006/relationships/hyperlink" Target="http://www.zipcodestogo.com/Sullivan/NY/" TargetMode="External"/><Relationship Id="rId5662" Type="http://schemas.openxmlformats.org/officeDocument/2006/relationships/hyperlink" Target="http://www.zipcodestogo.com/Erie/NY/" TargetMode="External"/><Relationship Id="rId6993" Type="http://schemas.openxmlformats.org/officeDocument/2006/relationships/hyperlink" Target="http://www.zipcodestogo.com/Gretna/FL/32332/" TargetMode="External"/><Relationship Id="rId472" Type="http://schemas.openxmlformats.org/officeDocument/2006/relationships/hyperlink" Target="http://www.zipcodestogo.com/Belknap/NH/" TargetMode="External"/><Relationship Id="rId5663" Type="http://schemas.openxmlformats.org/officeDocument/2006/relationships/hyperlink" Target="http://www.zipcodestogo.com/Burt/NY/14028/" TargetMode="External"/><Relationship Id="rId6994" Type="http://schemas.openxmlformats.org/officeDocument/2006/relationships/hyperlink" Target="http://www.zipcodestogo.com/Gadsden/FL/" TargetMode="External"/><Relationship Id="rId471" Type="http://schemas.openxmlformats.org/officeDocument/2006/relationships/hyperlink" Target="http://www.zipcodestogo.com/Gilmanton%20Iron%20Works/NH/03837/" TargetMode="External"/><Relationship Id="rId3001" Type="http://schemas.openxmlformats.org/officeDocument/2006/relationships/hyperlink" Target="http://www.zipcodestogo.com/Brooklyn/NY/11220/" TargetMode="External"/><Relationship Id="rId4332" Type="http://schemas.openxmlformats.org/officeDocument/2006/relationships/hyperlink" Target="http://www.zipcodestogo.com/Sullivan/NY/" TargetMode="External"/><Relationship Id="rId5660" Type="http://schemas.openxmlformats.org/officeDocument/2006/relationships/hyperlink" Target="http://www.zipcodestogo.com/Erie/NY/" TargetMode="External"/><Relationship Id="rId6991" Type="http://schemas.openxmlformats.org/officeDocument/2006/relationships/hyperlink" Target="http://www.zipcodestogo.com/Greenville/FL/32331/" TargetMode="External"/><Relationship Id="rId470" Type="http://schemas.openxmlformats.org/officeDocument/2006/relationships/hyperlink" Target="http://www.zipcodestogo.com/Carroll/NH/" TargetMode="External"/><Relationship Id="rId3000" Type="http://schemas.openxmlformats.org/officeDocument/2006/relationships/hyperlink" Target="http://www.zipcodestogo.com/Kings/NY/" TargetMode="External"/><Relationship Id="rId4331" Type="http://schemas.openxmlformats.org/officeDocument/2006/relationships/hyperlink" Target="http://www.zipcodestogo.com/Burlingham/NY/12722/" TargetMode="External"/><Relationship Id="rId5661" Type="http://schemas.openxmlformats.org/officeDocument/2006/relationships/hyperlink" Target="http://www.zipcodestogo.com/Brant/NY/14027/" TargetMode="External"/><Relationship Id="rId6992" Type="http://schemas.openxmlformats.org/officeDocument/2006/relationships/hyperlink" Target="http://www.zipcodestogo.com/Madison/FL/" TargetMode="External"/><Relationship Id="rId477" Type="http://schemas.openxmlformats.org/officeDocument/2006/relationships/hyperlink" Target="http://www.zipcodestogo.com/Greenland/NH/03840/" TargetMode="External"/><Relationship Id="rId3003" Type="http://schemas.openxmlformats.org/officeDocument/2006/relationships/hyperlink" Target="http://www.zipcodestogo.com/Brooklyn/NY/11221/" TargetMode="External"/><Relationship Id="rId4334" Type="http://schemas.openxmlformats.org/officeDocument/2006/relationships/hyperlink" Target="http://www.zipcodestogo.com/Sullivan/NY/" TargetMode="External"/><Relationship Id="rId5666" Type="http://schemas.openxmlformats.org/officeDocument/2006/relationships/hyperlink" Target="http://www.zipcodestogo.com/Allegany/NY/" TargetMode="External"/><Relationship Id="rId6997" Type="http://schemas.openxmlformats.org/officeDocument/2006/relationships/hyperlink" Target="http://www.zipcodestogo.com/Hosford/FL/32334/" TargetMode="External"/><Relationship Id="rId476" Type="http://schemas.openxmlformats.org/officeDocument/2006/relationships/hyperlink" Target="http://www.zipcodestogo.com/Strafford/NH/" TargetMode="External"/><Relationship Id="rId3002" Type="http://schemas.openxmlformats.org/officeDocument/2006/relationships/hyperlink" Target="http://www.zipcodestogo.com/Kings/NY/" TargetMode="External"/><Relationship Id="rId4333" Type="http://schemas.openxmlformats.org/officeDocument/2006/relationships/hyperlink" Target="http://www.zipcodestogo.com/Callicoon/NY/12723/" TargetMode="External"/><Relationship Id="rId5667" Type="http://schemas.openxmlformats.org/officeDocument/2006/relationships/hyperlink" Target="http://www.zipcodestogo.com/Chaffee/NY/14030/" TargetMode="External"/><Relationship Id="rId6998" Type="http://schemas.openxmlformats.org/officeDocument/2006/relationships/hyperlink" Target="http://www.zipcodestogo.com/Liberty/FL/" TargetMode="External"/><Relationship Id="rId475" Type="http://schemas.openxmlformats.org/officeDocument/2006/relationships/hyperlink" Target="http://www.zipcodestogo.com/Rochester/NH/03839/" TargetMode="External"/><Relationship Id="rId3005" Type="http://schemas.openxmlformats.org/officeDocument/2006/relationships/hyperlink" Target="http://www.zipcodestogo.com/Brooklyn/NY/11222/" TargetMode="External"/><Relationship Id="rId4336" Type="http://schemas.openxmlformats.org/officeDocument/2006/relationships/hyperlink" Target="http://www.zipcodestogo.com/Sullivan/NY/" TargetMode="External"/><Relationship Id="rId5664" Type="http://schemas.openxmlformats.org/officeDocument/2006/relationships/hyperlink" Target="http://www.zipcodestogo.com/Niagara/NY/" TargetMode="External"/><Relationship Id="rId6995" Type="http://schemas.openxmlformats.org/officeDocument/2006/relationships/hyperlink" Target="http://www.zipcodestogo.com/Havana/FL/32333/" TargetMode="External"/><Relationship Id="rId474" Type="http://schemas.openxmlformats.org/officeDocument/2006/relationships/hyperlink" Target="http://www.zipcodestogo.com/Carroll/NH/" TargetMode="External"/><Relationship Id="rId3004" Type="http://schemas.openxmlformats.org/officeDocument/2006/relationships/hyperlink" Target="http://www.zipcodestogo.com/Kings/NY/" TargetMode="External"/><Relationship Id="rId4335" Type="http://schemas.openxmlformats.org/officeDocument/2006/relationships/hyperlink" Target="http://www.zipcodestogo.com/Callicoon%20Center/NY/12724/" TargetMode="External"/><Relationship Id="rId5665" Type="http://schemas.openxmlformats.org/officeDocument/2006/relationships/hyperlink" Target="http://www.zipcodestogo.com/Centerville/NY/14029/" TargetMode="External"/><Relationship Id="rId6996" Type="http://schemas.openxmlformats.org/officeDocument/2006/relationships/hyperlink" Target="http://www.zipcodestogo.com/Gadsden/FL/" TargetMode="External"/><Relationship Id="rId5615" Type="http://schemas.openxmlformats.org/officeDocument/2006/relationships/hyperlink" Target="http://www.zipcodestogo.com/Willet/NY/13863/" TargetMode="External"/><Relationship Id="rId6946" Type="http://schemas.openxmlformats.org/officeDocument/2006/relationships/hyperlink" Target="http://www.zipcodestogo.com/Leon/FL/" TargetMode="External"/><Relationship Id="rId5616" Type="http://schemas.openxmlformats.org/officeDocument/2006/relationships/hyperlink" Target="http://www.zipcodestogo.com/Cortland/NY/" TargetMode="External"/><Relationship Id="rId6947" Type="http://schemas.openxmlformats.org/officeDocument/2006/relationships/hyperlink" Target="http://www.zipcodestogo.com/Tallahassee/FL/32307/" TargetMode="External"/><Relationship Id="rId5613" Type="http://schemas.openxmlformats.org/officeDocument/2006/relationships/hyperlink" Target="http://www.zipcodestogo.com/Whitney%20Point/NY/13862/" TargetMode="External"/><Relationship Id="rId6944" Type="http://schemas.openxmlformats.org/officeDocument/2006/relationships/hyperlink" Target="http://www.zipcodestogo.com/Leon/FL/" TargetMode="External"/><Relationship Id="rId5614" Type="http://schemas.openxmlformats.org/officeDocument/2006/relationships/hyperlink" Target="http://www.zipcodestogo.com/Broome/NY/" TargetMode="External"/><Relationship Id="rId6945" Type="http://schemas.openxmlformats.org/officeDocument/2006/relationships/hyperlink" Target="http://www.zipcodestogo.com/Tallahassee/FL/32306/" TargetMode="External"/><Relationship Id="rId5619" Type="http://schemas.openxmlformats.org/officeDocument/2006/relationships/hyperlink" Target="http://www.zipcodestogo.com/Windsor/NY/13865/" TargetMode="External"/><Relationship Id="rId5617" Type="http://schemas.openxmlformats.org/officeDocument/2006/relationships/hyperlink" Target="http://www.zipcodestogo.com/Willseyville/NY/13864/" TargetMode="External"/><Relationship Id="rId6948" Type="http://schemas.openxmlformats.org/officeDocument/2006/relationships/hyperlink" Target="http://www.zipcodestogo.com/Leon/FL/" TargetMode="External"/><Relationship Id="rId5618" Type="http://schemas.openxmlformats.org/officeDocument/2006/relationships/hyperlink" Target="http://www.zipcodestogo.com/Tioga/NY/" TargetMode="External"/><Relationship Id="rId6949" Type="http://schemas.openxmlformats.org/officeDocument/2006/relationships/hyperlink" Target="http://www.zipcodestogo.com/Tallahassee/FL/32308/" TargetMode="External"/><Relationship Id="rId426" Type="http://schemas.openxmlformats.org/officeDocument/2006/relationships/hyperlink" Target="http://www.zipcodestogo.com/Belknap/NH/" TargetMode="External"/><Relationship Id="rId425" Type="http://schemas.openxmlformats.org/officeDocument/2006/relationships/hyperlink" Target="http://www.zipcodestogo.com/Alton%20Bay/NH/03810/" TargetMode="External"/><Relationship Id="rId424" Type="http://schemas.openxmlformats.org/officeDocument/2006/relationships/hyperlink" Target="http://www.zipcodestogo.com/Belknap/NH/" TargetMode="External"/><Relationship Id="rId423" Type="http://schemas.openxmlformats.org/officeDocument/2006/relationships/hyperlink" Target="http://www.zipcodestogo.com/Alton/NH/03809/" TargetMode="External"/><Relationship Id="rId429" Type="http://schemas.openxmlformats.org/officeDocument/2006/relationships/hyperlink" Target="http://www.zipcodestogo.com/Bartlett/NH/03812/" TargetMode="External"/><Relationship Id="rId428" Type="http://schemas.openxmlformats.org/officeDocument/2006/relationships/hyperlink" Target="http://www.zipcodestogo.com/Rockingham/NH/" TargetMode="External"/><Relationship Id="rId427" Type="http://schemas.openxmlformats.org/officeDocument/2006/relationships/hyperlink" Target="http://www.zipcodestogo.com/Atkinson/NH/03811/" TargetMode="External"/><Relationship Id="rId422" Type="http://schemas.openxmlformats.org/officeDocument/2006/relationships/hyperlink" Target="http://www.zipcodestogo.com/Strafford/NH/" TargetMode="External"/><Relationship Id="rId5611" Type="http://schemas.openxmlformats.org/officeDocument/2006/relationships/hyperlink" Target="http://www.zipcodestogo.com/West%20Oneonta/NY/13861/" TargetMode="External"/><Relationship Id="rId6942" Type="http://schemas.openxmlformats.org/officeDocument/2006/relationships/hyperlink" Target="http://www.zipcodestogo.com/Leon/FL/" TargetMode="External"/><Relationship Id="rId421" Type="http://schemas.openxmlformats.org/officeDocument/2006/relationships/hyperlink" Target="http://www.zipcodestogo.com/Newington/NH/03805/" TargetMode="External"/><Relationship Id="rId5612" Type="http://schemas.openxmlformats.org/officeDocument/2006/relationships/hyperlink" Target="http://www.zipcodestogo.com/Otsego/NY/" TargetMode="External"/><Relationship Id="rId6943" Type="http://schemas.openxmlformats.org/officeDocument/2006/relationships/hyperlink" Target="http://www.zipcodestogo.com/Tallahassee/FL/32305/" TargetMode="External"/><Relationship Id="rId420" Type="http://schemas.openxmlformats.org/officeDocument/2006/relationships/hyperlink" Target="http://www.zipcodestogo.com/Rockingham/NH/" TargetMode="External"/><Relationship Id="rId6940" Type="http://schemas.openxmlformats.org/officeDocument/2006/relationships/hyperlink" Target="http://www.zipcodestogo.com/Leon/FL/" TargetMode="External"/><Relationship Id="rId5610" Type="http://schemas.openxmlformats.org/officeDocument/2006/relationships/hyperlink" Target="http://www.zipcodestogo.com/Delaware/NY/" TargetMode="External"/><Relationship Id="rId6941" Type="http://schemas.openxmlformats.org/officeDocument/2006/relationships/hyperlink" Target="http://www.zipcodestogo.com/Tallahassee/FL/32304/" TargetMode="External"/><Relationship Id="rId5604" Type="http://schemas.openxmlformats.org/officeDocument/2006/relationships/hyperlink" Target="http://www.zipcodestogo.com/Broome/NY/" TargetMode="External"/><Relationship Id="rId6935" Type="http://schemas.openxmlformats.org/officeDocument/2006/relationships/hyperlink" Target="http://www.zipcodestogo.com/Tallahassee/FL/32301/" TargetMode="External"/><Relationship Id="rId5605" Type="http://schemas.openxmlformats.org/officeDocument/2006/relationships/hyperlink" Target="http://www.zipcodestogo.com/Walton/NY/13856/" TargetMode="External"/><Relationship Id="rId6936" Type="http://schemas.openxmlformats.org/officeDocument/2006/relationships/hyperlink" Target="http://www.zipcodestogo.com/Leon/FL/" TargetMode="External"/><Relationship Id="rId5602" Type="http://schemas.openxmlformats.org/officeDocument/2006/relationships/hyperlink" Target="http://www.zipcodestogo.com/Broome/NY/" TargetMode="External"/><Relationship Id="rId6933" Type="http://schemas.openxmlformats.org/officeDocument/2006/relationships/hyperlink" Target="http://www.zipcodestogo.com/Jacksonville/FL/32290/" TargetMode="External"/><Relationship Id="rId5603" Type="http://schemas.openxmlformats.org/officeDocument/2006/relationships/hyperlink" Target="http://www.zipcodestogo.com/Vestal/NY/13851/" TargetMode="External"/><Relationship Id="rId6934" Type="http://schemas.openxmlformats.org/officeDocument/2006/relationships/hyperlink" Target="http://www.zipcodestogo.com/Duval/FL/" TargetMode="External"/><Relationship Id="rId5608" Type="http://schemas.openxmlformats.org/officeDocument/2006/relationships/hyperlink" Target="http://www.zipcodestogo.com/Otsego/NY/" TargetMode="External"/><Relationship Id="rId6939" Type="http://schemas.openxmlformats.org/officeDocument/2006/relationships/hyperlink" Target="http://www.zipcodestogo.com/Tallahassee/FL/32303/" TargetMode="External"/><Relationship Id="rId5609" Type="http://schemas.openxmlformats.org/officeDocument/2006/relationships/hyperlink" Target="http://www.zipcodestogo.com/West%20Davenport/NY/13860/" TargetMode="External"/><Relationship Id="rId5606" Type="http://schemas.openxmlformats.org/officeDocument/2006/relationships/hyperlink" Target="http://www.zipcodestogo.com/Delaware/NY/" TargetMode="External"/><Relationship Id="rId6937" Type="http://schemas.openxmlformats.org/officeDocument/2006/relationships/hyperlink" Target="http://www.zipcodestogo.com/Tallahassee/FL/32302/" TargetMode="External"/><Relationship Id="rId5607" Type="http://schemas.openxmlformats.org/officeDocument/2006/relationships/hyperlink" Target="http://www.zipcodestogo.com/Wells%20Bridge/NY/13859/" TargetMode="External"/><Relationship Id="rId6938" Type="http://schemas.openxmlformats.org/officeDocument/2006/relationships/hyperlink" Target="http://www.zipcodestogo.com/Leon/FL/" TargetMode="External"/><Relationship Id="rId415" Type="http://schemas.openxmlformats.org/officeDocument/2006/relationships/hyperlink" Target="http://www.zipcodestogo.com/Portsmouth/NH/03802/" TargetMode="External"/><Relationship Id="rId414" Type="http://schemas.openxmlformats.org/officeDocument/2006/relationships/hyperlink" Target="http://www.zipcodestogo.com/Rockingham/NH/" TargetMode="External"/><Relationship Id="rId413" Type="http://schemas.openxmlformats.org/officeDocument/2006/relationships/hyperlink" Target="http://www.zipcodestogo.com/Portsmouth/NH/03801/" TargetMode="External"/><Relationship Id="rId412" Type="http://schemas.openxmlformats.org/officeDocument/2006/relationships/hyperlink" Target="http://www.zipcodestogo.com/Grafton/NH/" TargetMode="External"/><Relationship Id="rId419" Type="http://schemas.openxmlformats.org/officeDocument/2006/relationships/hyperlink" Target="http://www.zipcodestogo.com/Portsmouth/NH/03804/" TargetMode="External"/><Relationship Id="rId418" Type="http://schemas.openxmlformats.org/officeDocument/2006/relationships/hyperlink" Target="http://www.zipcodestogo.com/Rockingham/NH/" TargetMode="External"/><Relationship Id="rId417" Type="http://schemas.openxmlformats.org/officeDocument/2006/relationships/hyperlink" Target="http://www.zipcodestogo.com/Portsmouth/NH/03803/" TargetMode="External"/><Relationship Id="rId416" Type="http://schemas.openxmlformats.org/officeDocument/2006/relationships/hyperlink" Target="http://www.zipcodestogo.com/Rockingham/NH/" TargetMode="External"/><Relationship Id="rId411" Type="http://schemas.openxmlformats.org/officeDocument/2006/relationships/hyperlink" Target="http://www.zipcodestogo.com/Woodsville/NH/03785/" TargetMode="External"/><Relationship Id="rId5600" Type="http://schemas.openxmlformats.org/officeDocument/2006/relationships/hyperlink" Target="http://www.zipcodestogo.com/Otsego/NY/" TargetMode="External"/><Relationship Id="rId6931" Type="http://schemas.openxmlformats.org/officeDocument/2006/relationships/hyperlink" Target="http://www.zipcodestogo.com/Jacksonville/FL/32277/" TargetMode="External"/><Relationship Id="rId410" Type="http://schemas.openxmlformats.org/officeDocument/2006/relationships/hyperlink" Target="http://www.zipcodestogo.com/Grafton/NH/" TargetMode="External"/><Relationship Id="rId5601" Type="http://schemas.openxmlformats.org/officeDocument/2006/relationships/hyperlink" Target="http://www.zipcodestogo.com/Vestal/NY/13850/" TargetMode="External"/><Relationship Id="rId6932" Type="http://schemas.openxmlformats.org/officeDocument/2006/relationships/hyperlink" Target="http://www.zipcodestogo.com/Duval/FL/" TargetMode="External"/><Relationship Id="rId6930" Type="http://schemas.openxmlformats.org/officeDocument/2006/relationships/hyperlink" Target="http://www.zipcodestogo.com/Duval/FL/" TargetMode="External"/><Relationship Id="rId4305" Type="http://schemas.openxmlformats.org/officeDocument/2006/relationships/hyperlink" Target="http://www.zipcodestogo.com/Wallkill/NY/12589/" TargetMode="External"/><Relationship Id="rId5637" Type="http://schemas.openxmlformats.org/officeDocument/2006/relationships/hyperlink" Target="http://www.zipcodestogo.com/Angola/NY/14006/" TargetMode="External"/><Relationship Id="rId6968" Type="http://schemas.openxmlformats.org/officeDocument/2006/relationships/hyperlink" Target="http://www.zipcodestogo.com/Leon/FL/" TargetMode="External"/><Relationship Id="rId4304" Type="http://schemas.openxmlformats.org/officeDocument/2006/relationships/hyperlink" Target="http://www.zipcodestogo.com/Ulster/NY/" TargetMode="External"/><Relationship Id="rId5638" Type="http://schemas.openxmlformats.org/officeDocument/2006/relationships/hyperlink" Target="http://www.zipcodestogo.com/Erie/NY/" TargetMode="External"/><Relationship Id="rId6969" Type="http://schemas.openxmlformats.org/officeDocument/2006/relationships/hyperlink" Target="http://www.zipcodestogo.com/Tallahassee/FL/32318/" TargetMode="External"/><Relationship Id="rId4307" Type="http://schemas.openxmlformats.org/officeDocument/2006/relationships/hyperlink" Target="http://www.zipcodestogo.com/Wappingers%20Falls/NY/12590/" TargetMode="External"/><Relationship Id="rId5635" Type="http://schemas.openxmlformats.org/officeDocument/2006/relationships/hyperlink" Target="http://www.zipcodestogo.com/Alexander/NY/14005/" TargetMode="External"/><Relationship Id="rId6966" Type="http://schemas.openxmlformats.org/officeDocument/2006/relationships/hyperlink" Target="http://www.zipcodestogo.com/Leon/FL/" TargetMode="External"/><Relationship Id="rId4306" Type="http://schemas.openxmlformats.org/officeDocument/2006/relationships/hyperlink" Target="http://www.zipcodestogo.com/Ulster/NY/" TargetMode="External"/><Relationship Id="rId5636" Type="http://schemas.openxmlformats.org/officeDocument/2006/relationships/hyperlink" Target="http://www.zipcodestogo.com/Genesee/NY/" TargetMode="External"/><Relationship Id="rId6967" Type="http://schemas.openxmlformats.org/officeDocument/2006/relationships/hyperlink" Target="http://www.zipcodestogo.com/Tallahassee/FL/32317/" TargetMode="External"/><Relationship Id="rId4309" Type="http://schemas.openxmlformats.org/officeDocument/2006/relationships/hyperlink" Target="http://www.zipcodestogo.com/Wassaic/NY/12592/" TargetMode="External"/><Relationship Id="rId4308" Type="http://schemas.openxmlformats.org/officeDocument/2006/relationships/hyperlink" Target="http://www.zipcodestogo.com/Dutchess/NY/" TargetMode="External"/><Relationship Id="rId5639" Type="http://schemas.openxmlformats.org/officeDocument/2006/relationships/hyperlink" Target="http://www.zipcodestogo.com/Appleton/NY/14008/" TargetMode="External"/><Relationship Id="rId448" Type="http://schemas.openxmlformats.org/officeDocument/2006/relationships/hyperlink" Target="http://www.zipcodestogo.com/Strafford/NH/" TargetMode="External"/><Relationship Id="rId447" Type="http://schemas.openxmlformats.org/officeDocument/2006/relationships/hyperlink" Target="http://www.zipcodestogo.com/Dover/NH/03821/" TargetMode="External"/><Relationship Id="rId446" Type="http://schemas.openxmlformats.org/officeDocument/2006/relationships/hyperlink" Target="http://www.zipcodestogo.com/Strafford/NH/" TargetMode="External"/><Relationship Id="rId445" Type="http://schemas.openxmlformats.org/officeDocument/2006/relationships/hyperlink" Target="http://www.zipcodestogo.com/Dover/NH/03820/" TargetMode="External"/><Relationship Id="rId449" Type="http://schemas.openxmlformats.org/officeDocument/2006/relationships/hyperlink" Target="http://www.zipcodestogo.com/Dover/NH/03822/" TargetMode="External"/><Relationship Id="rId440" Type="http://schemas.openxmlformats.org/officeDocument/2006/relationships/hyperlink" Target="http://www.zipcodestogo.com/Carroll/NH/" TargetMode="External"/><Relationship Id="rId6960" Type="http://schemas.openxmlformats.org/officeDocument/2006/relationships/hyperlink" Target="http://www.zipcodestogo.com/Leon/FL/" TargetMode="External"/><Relationship Id="rId5630" Type="http://schemas.openxmlformats.org/officeDocument/2006/relationships/hyperlink" Target="http://www.zipcodestogo.com/Broome/NY/" TargetMode="External"/><Relationship Id="rId6961" Type="http://schemas.openxmlformats.org/officeDocument/2006/relationships/hyperlink" Target="http://www.zipcodestogo.com/Tallahassee/FL/32314/" TargetMode="External"/><Relationship Id="rId444" Type="http://schemas.openxmlformats.org/officeDocument/2006/relationships/hyperlink" Target="http://www.zipcodestogo.com/Rockingham/NH/" TargetMode="External"/><Relationship Id="rId4301" Type="http://schemas.openxmlformats.org/officeDocument/2006/relationships/hyperlink" Target="http://www.zipcodestogo.com/Walden/NY/12586/" TargetMode="External"/><Relationship Id="rId5633" Type="http://schemas.openxmlformats.org/officeDocument/2006/relationships/hyperlink" Target="http://www.zipcodestogo.com/Alden/NY/14004/" TargetMode="External"/><Relationship Id="rId6964" Type="http://schemas.openxmlformats.org/officeDocument/2006/relationships/hyperlink" Target="http://www.zipcodestogo.com/Leon/FL/" TargetMode="External"/><Relationship Id="rId443" Type="http://schemas.openxmlformats.org/officeDocument/2006/relationships/hyperlink" Target="http://www.zipcodestogo.com/Danville/NH/03819/" TargetMode="External"/><Relationship Id="rId4300" Type="http://schemas.openxmlformats.org/officeDocument/2006/relationships/hyperlink" Target="http://www.zipcodestogo.com/Dutchess/NY/" TargetMode="External"/><Relationship Id="rId5634" Type="http://schemas.openxmlformats.org/officeDocument/2006/relationships/hyperlink" Target="http://www.zipcodestogo.com/Erie/NY/" TargetMode="External"/><Relationship Id="rId6965" Type="http://schemas.openxmlformats.org/officeDocument/2006/relationships/hyperlink" Target="http://www.zipcodestogo.com/Tallahassee/FL/32316/" TargetMode="External"/><Relationship Id="rId442" Type="http://schemas.openxmlformats.org/officeDocument/2006/relationships/hyperlink" Target="http://www.zipcodestogo.com/Carroll/NH/" TargetMode="External"/><Relationship Id="rId4303" Type="http://schemas.openxmlformats.org/officeDocument/2006/relationships/hyperlink" Target="http://www.zipcodestogo.com/Walker%20Valley/NY/12588/" TargetMode="External"/><Relationship Id="rId5631" Type="http://schemas.openxmlformats.org/officeDocument/2006/relationships/hyperlink" Target="http://www.zipcodestogo.com/Akron/NY/14001/" TargetMode="External"/><Relationship Id="rId6962" Type="http://schemas.openxmlformats.org/officeDocument/2006/relationships/hyperlink" Target="http://www.zipcodestogo.com/Leon/FL/" TargetMode="External"/><Relationship Id="rId441" Type="http://schemas.openxmlformats.org/officeDocument/2006/relationships/hyperlink" Target="http://www.zipcodestogo.com/Conway/NH/03818/" TargetMode="External"/><Relationship Id="rId4302" Type="http://schemas.openxmlformats.org/officeDocument/2006/relationships/hyperlink" Target="http://www.zipcodestogo.com/Orange/NY/" TargetMode="External"/><Relationship Id="rId5632" Type="http://schemas.openxmlformats.org/officeDocument/2006/relationships/hyperlink" Target="http://www.zipcodestogo.com/Erie/NY/" TargetMode="External"/><Relationship Id="rId6963" Type="http://schemas.openxmlformats.org/officeDocument/2006/relationships/hyperlink" Target="http://www.zipcodestogo.com/Tallahassee/FL/32315/" TargetMode="External"/><Relationship Id="rId5626" Type="http://schemas.openxmlformats.org/officeDocument/2006/relationships/hyperlink" Target="http://www.zipcodestogo.com/Broome/NY/" TargetMode="External"/><Relationship Id="rId6957" Type="http://schemas.openxmlformats.org/officeDocument/2006/relationships/hyperlink" Target="http://www.zipcodestogo.com/Tallahassee/FL/32312/" TargetMode="External"/><Relationship Id="rId5627" Type="http://schemas.openxmlformats.org/officeDocument/2006/relationships/hyperlink" Target="http://www.zipcodestogo.com/Binghamton/NY/13904/" TargetMode="External"/><Relationship Id="rId6958" Type="http://schemas.openxmlformats.org/officeDocument/2006/relationships/hyperlink" Target="http://www.zipcodestogo.com/Leon/FL/" TargetMode="External"/><Relationship Id="rId5624" Type="http://schemas.openxmlformats.org/officeDocument/2006/relationships/hyperlink" Target="http://www.zipcodestogo.com/Broome/NY/" TargetMode="External"/><Relationship Id="rId6955" Type="http://schemas.openxmlformats.org/officeDocument/2006/relationships/hyperlink" Target="http://www.zipcodestogo.com/Tallahassee/FL/32311/" TargetMode="External"/><Relationship Id="rId5625" Type="http://schemas.openxmlformats.org/officeDocument/2006/relationships/hyperlink" Target="http://www.zipcodestogo.com/Binghamton/NY/13903/" TargetMode="External"/><Relationship Id="rId6956" Type="http://schemas.openxmlformats.org/officeDocument/2006/relationships/hyperlink" Target="http://www.zipcodestogo.com/Leon/FL/" TargetMode="External"/><Relationship Id="rId5628" Type="http://schemas.openxmlformats.org/officeDocument/2006/relationships/hyperlink" Target="http://www.zipcodestogo.com/Broome/NY/" TargetMode="External"/><Relationship Id="rId6959" Type="http://schemas.openxmlformats.org/officeDocument/2006/relationships/hyperlink" Target="http://www.zipcodestogo.com/Tallahassee/FL/32313/" TargetMode="External"/><Relationship Id="rId5629" Type="http://schemas.openxmlformats.org/officeDocument/2006/relationships/hyperlink" Target="http://www.zipcodestogo.com/Binghamton/NY/13905/" TargetMode="External"/><Relationship Id="rId437" Type="http://schemas.openxmlformats.org/officeDocument/2006/relationships/hyperlink" Target="http://www.zipcodestogo.com/Center%20Tuftonboro/NH/03816/" TargetMode="External"/><Relationship Id="rId436" Type="http://schemas.openxmlformats.org/officeDocument/2006/relationships/hyperlink" Target="http://www.zipcodestogo.com/Strafford/NH/" TargetMode="External"/><Relationship Id="rId435" Type="http://schemas.openxmlformats.org/officeDocument/2006/relationships/hyperlink" Target="http://www.zipcodestogo.com/Center%20Strafford/NH/03815/" TargetMode="External"/><Relationship Id="rId434" Type="http://schemas.openxmlformats.org/officeDocument/2006/relationships/hyperlink" Target="http://www.zipcodestogo.com/Carroll/NH/" TargetMode="External"/><Relationship Id="rId439" Type="http://schemas.openxmlformats.org/officeDocument/2006/relationships/hyperlink" Target="http://www.zipcodestogo.com/Chocorua/NH/03817/" TargetMode="External"/><Relationship Id="rId438" Type="http://schemas.openxmlformats.org/officeDocument/2006/relationships/hyperlink" Target="http://www.zipcodestogo.com/Carroll/NH/" TargetMode="External"/><Relationship Id="rId6950" Type="http://schemas.openxmlformats.org/officeDocument/2006/relationships/hyperlink" Target="http://www.zipcodestogo.com/Leon/FL/" TargetMode="External"/><Relationship Id="rId433" Type="http://schemas.openxmlformats.org/officeDocument/2006/relationships/hyperlink" Target="http://www.zipcodestogo.com/Center%20Ossipee/NH/03814/" TargetMode="External"/><Relationship Id="rId5622" Type="http://schemas.openxmlformats.org/officeDocument/2006/relationships/hyperlink" Target="http://www.zipcodestogo.com/Broome/NY/" TargetMode="External"/><Relationship Id="rId6953" Type="http://schemas.openxmlformats.org/officeDocument/2006/relationships/hyperlink" Target="http://www.zipcodestogo.com/Tallahassee/FL/32310/" TargetMode="External"/><Relationship Id="rId432" Type="http://schemas.openxmlformats.org/officeDocument/2006/relationships/hyperlink" Target="http://www.zipcodestogo.com/Carroll/NH/" TargetMode="External"/><Relationship Id="rId5623" Type="http://schemas.openxmlformats.org/officeDocument/2006/relationships/hyperlink" Target="http://www.zipcodestogo.com/Binghamton/NY/13902/" TargetMode="External"/><Relationship Id="rId6954" Type="http://schemas.openxmlformats.org/officeDocument/2006/relationships/hyperlink" Target="http://www.zipcodestogo.com/Leon/FL/" TargetMode="External"/><Relationship Id="rId431" Type="http://schemas.openxmlformats.org/officeDocument/2006/relationships/hyperlink" Target="http://www.zipcodestogo.com/Center%20Conway/NH/03813/" TargetMode="External"/><Relationship Id="rId5620" Type="http://schemas.openxmlformats.org/officeDocument/2006/relationships/hyperlink" Target="http://www.zipcodestogo.com/Broome/NY/" TargetMode="External"/><Relationship Id="rId6951" Type="http://schemas.openxmlformats.org/officeDocument/2006/relationships/hyperlink" Target="http://www.zipcodestogo.com/Tallahassee/FL/32309/" TargetMode="External"/><Relationship Id="rId430" Type="http://schemas.openxmlformats.org/officeDocument/2006/relationships/hyperlink" Target="http://www.zipcodestogo.com/Carroll/NH/" TargetMode="External"/><Relationship Id="rId5621" Type="http://schemas.openxmlformats.org/officeDocument/2006/relationships/hyperlink" Target="http://www.zipcodestogo.com/Binghamton/NY/13901/" TargetMode="External"/><Relationship Id="rId6952" Type="http://schemas.openxmlformats.org/officeDocument/2006/relationships/hyperlink" Target="http://www.zipcodestogo.com/Leon/FL/" TargetMode="External"/><Relationship Id="rId6108" Type="http://schemas.openxmlformats.org/officeDocument/2006/relationships/hyperlink" Target="http://www.zipcodestogo.com/Livingston/NY/" TargetMode="External"/><Relationship Id="rId6109" Type="http://schemas.openxmlformats.org/officeDocument/2006/relationships/hyperlink" Target="http://www.zipcodestogo.com/Romulus/NY/14541/" TargetMode="External"/><Relationship Id="rId7439" Type="http://schemas.openxmlformats.org/officeDocument/2006/relationships/hyperlink" Target="http://www.zipcodestogo.com/Casselberry/FL/32730/" TargetMode="External"/><Relationship Id="rId7430" Type="http://schemas.openxmlformats.org/officeDocument/2006/relationships/hyperlink" Target="http://www.zipcodestogo.com/Volusia/FL/" TargetMode="External"/><Relationship Id="rId8761" Type="http://schemas.openxmlformats.org/officeDocument/2006/relationships/hyperlink" Target="http://www.zipcodestogo.com/Auburndale/FL/33823/" TargetMode="External"/><Relationship Id="rId8760" Type="http://schemas.openxmlformats.org/officeDocument/2006/relationships/hyperlink" Target="http://www.zipcodestogo.com/Polk/FL/" TargetMode="External"/><Relationship Id="rId6102" Type="http://schemas.openxmlformats.org/officeDocument/2006/relationships/hyperlink" Target="http://www.zipcodestogo.com/Wyoming/NY/" TargetMode="External"/><Relationship Id="rId7434" Type="http://schemas.openxmlformats.org/officeDocument/2006/relationships/hyperlink" Target="http://www.zipcodestogo.com/Lake/FL/" TargetMode="External"/><Relationship Id="rId8765" Type="http://schemas.openxmlformats.org/officeDocument/2006/relationships/hyperlink" Target="http://www.zipcodestogo.com/Avon%20Park/FL/33826/" TargetMode="External"/><Relationship Id="rId6103" Type="http://schemas.openxmlformats.org/officeDocument/2006/relationships/hyperlink" Target="http://www.zipcodestogo.com/Port%20Gibson/NY/14537/" TargetMode="External"/><Relationship Id="rId7433" Type="http://schemas.openxmlformats.org/officeDocument/2006/relationships/hyperlink" Target="http://www.zipcodestogo.com/Eustis/FL/32726/" TargetMode="External"/><Relationship Id="rId8764" Type="http://schemas.openxmlformats.org/officeDocument/2006/relationships/hyperlink" Target="http://www.zipcodestogo.com/Highlands/FL/" TargetMode="External"/><Relationship Id="rId6100" Type="http://schemas.openxmlformats.org/officeDocument/2006/relationships/hyperlink" Target="http://www.zipcodestogo.com/Monroe/NY/" TargetMode="External"/><Relationship Id="rId7432" Type="http://schemas.openxmlformats.org/officeDocument/2006/relationships/hyperlink" Target="http://www.zipcodestogo.com/Volusia/FL/" TargetMode="External"/><Relationship Id="rId8763" Type="http://schemas.openxmlformats.org/officeDocument/2006/relationships/hyperlink" Target="http://www.zipcodestogo.com/Avon%20Park/FL/33825/" TargetMode="External"/><Relationship Id="rId6101" Type="http://schemas.openxmlformats.org/officeDocument/2006/relationships/hyperlink" Target="http://www.zipcodestogo.com/Portageville/NY/14536/" TargetMode="External"/><Relationship Id="rId7431" Type="http://schemas.openxmlformats.org/officeDocument/2006/relationships/hyperlink" Target="http://www.zipcodestogo.com/Deltona/FL/32725/" TargetMode="External"/><Relationship Id="rId8762" Type="http://schemas.openxmlformats.org/officeDocument/2006/relationships/hyperlink" Target="http://www.zipcodestogo.com/Polk/FL/" TargetMode="External"/><Relationship Id="rId6106" Type="http://schemas.openxmlformats.org/officeDocument/2006/relationships/hyperlink" Target="http://www.zipcodestogo.com/Wayne/NY/" TargetMode="External"/><Relationship Id="rId7438" Type="http://schemas.openxmlformats.org/officeDocument/2006/relationships/hyperlink" Target="http://www.zipcodestogo.com/Volusia/FL/" TargetMode="External"/><Relationship Id="rId8769" Type="http://schemas.openxmlformats.org/officeDocument/2006/relationships/hyperlink" Target="http://www.zipcodestogo.com/Bartow/FL/33830/" TargetMode="External"/><Relationship Id="rId6107" Type="http://schemas.openxmlformats.org/officeDocument/2006/relationships/hyperlink" Target="http://www.zipcodestogo.com/Retsof/NY/14539/" TargetMode="External"/><Relationship Id="rId7437" Type="http://schemas.openxmlformats.org/officeDocument/2006/relationships/hyperlink" Target="http://www.zipcodestogo.com/Deltona/FL/32728/" TargetMode="External"/><Relationship Id="rId8768" Type="http://schemas.openxmlformats.org/officeDocument/2006/relationships/hyperlink" Target="http://www.zipcodestogo.com/Polk/FL/" TargetMode="External"/><Relationship Id="rId6104" Type="http://schemas.openxmlformats.org/officeDocument/2006/relationships/hyperlink" Target="http://www.zipcodestogo.com/Ontario/NY/" TargetMode="External"/><Relationship Id="rId7436" Type="http://schemas.openxmlformats.org/officeDocument/2006/relationships/hyperlink" Target="http://www.zipcodestogo.com/Lake/FL/" TargetMode="External"/><Relationship Id="rId8767" Type="http://schemas.openxmlformats.org/officeDocument/2006/relationships/hyperlink" Target="http://www.zipcodestogo.com/Babson%20Park/FL/33827/" TargetMode="External"/><Relationship Id="rId6105" Type="http://schemas.openxmlformats.org/officeDocument/2006/relationships/hyperlink" Target="http://www.zipcodestogo.com/Pultneyville/NY/14538/" TargetMode="External"/><Relationship Id="rId7435" Type="http://schemas.openxmlformats.org/officeDocument/2006/relationships/hyperlink" Target="http://www.zipcodestogo.com/Eustis/FL/32727/" TargetMode="External"/><Relationship Id="rId8766" Type="http://schemas.openxmlformats.org/officeDocument/2006/relationships/hyperlink" Target="http://www.zipcodestogo.com/Highlands/FL/" TargetMode="External"/><Relationship Id="rId7429" Type="http://schemas.openxmlformats.org/officeDocument/2006/relationships/hyperlink" Target="http://www.zipcodestogo.com/Deland/FL/32724/" TargetMode="External"/><Relationship Id="rId7428" Type="http://schemas.openxmlformats.org/officeDocument/2006/relationships/hyperlink" Target="http://www.zipcodestogo.com/Volusia/FL/" TargetMode="External"/><Relationship Id="rId8759" Type="http://schemas.openxmlformats.org/officeDocument/2006/relationships/hyperlink" Target="http://www.zipcodestogo.com/Alturas/FL/33820/" TargetMode="External"/><Relationship Id="rId8750" Type="http://schemas.openxmlformats.org/officeDocument/2006/relationships/hyperlink" Target="http://www.zipcodestogo.com/Polk/FL/" TargetMode="External"/><Relationship Id="rId7423" Type="http://schemas.openxmlformats.org/officeDocument/2006/relationships/hyperlink" Target="http://www.zipcodestogo.com/Deland/FL/32721/" TargetMode="External"/><Relationship Id="rId8754" Type="http://schemas.openxmlformats.org/officeDocument/2006/relationships/hyperlink" Target="http://www.zipcodestogo.com/Polk/FL/" TargetMode="External"/><Relationship Id="rId7422" Type="http://schemas.openxmlformats.org/officeDocument/2006/relationships/hyperlink" Target="http://www.zipcodestogo.com/Volusia/FL/" TargetMode="External"/><Relationship Id="rId8753" Type="http://schemas.openxmlformats.org/officeDocument/2006/relationships/hyperlink" Target="http://www.zipcodestogo.com/Lakeland/FL/33812/" TargetMode="External"/><Relationship Id="rId7421" Type="http://schemas.openxmlformats.org/officeDocument/2006/relationships/hyperlink" Target="http://www.zipcodestogo.com/Deland/FL/32720/" TargetMode="External"/><Relationship Id="rId8752" Type="http://schemas.openxmlformats.org/officeDocument/2006/relationships/hyperlink" Target="http://www.zipcodestogo.com/Polk/FL/" TargetMode="External"/><Relationship Id="rId7420" Type="http://schemas.openxmlformats.org/officeDocument/2006/relationships/hyperlink" Target="http://www.zipcodestogo.com/Seminole/FL/" TargetMode="External"/><Relationship Id="rId8751" Type="http://schemas.openxmlformats.org/officeDocument/2006/relationships/hyperlink" Target="http://www.zipcodestogo.com/Lakeland/FL/33811/" TargetMode="External"/><Relationship Id="rId7427" Type="http://schemas.openxmlformats.org/officeDocument/2006/relationships/hyperlink" Target="http://www.zipcodestogo.com/Deland/FL/32723/" TargetMode="External"/><Relationship Id="rId8758" Type="http://schemas.openxmlformats.org/officeDocument/2006/relationships/hyperlink" Target="http://www.zipcodestogo.com/Polk/FL/" TargetMode="External"/><Relationship Id="rId7426" Type="http://schemas.openxmlformats.org/officeDocument/2006/relationships/hyperlink" Target="http://www.zipcodestogo.com/Volusia/FL/" TargetMode="External"/><Relationship Id="rId8757" Type="http://schemas.openxmlformats.org/officeDocument/2006/relationships/hyperlink" Target="http://www.zipcodestogo.com/Lakeland/FL/33815/" TargetMode="External"/><Relationship Id="rId7425" Type="http://schemas.openxmlformats.org/officeDocument/2006/relationships/hyperlink" Target="http://www.zipcodestogo.com/Glenwood/FL/32722/" TargetMode="External"/><Relationship Id="rId8756" Type="http://schemas.openxmlformats.org/officeDocument/2006/relationships/hyperlink" Target="http://www.zipcodestogo.com/Polk/FL/" TargetMode="External"/><Relationship Id="rId7424" Type="http://schemas.openxmlformats.org/officeDocument/2006/relationships/hyperlink" Target="http://www.zipcodestogo.com/Volusia/FL/" TargetMode="External"/><Relationship Id="rId8755" Type="http://schemas.openxmlformats.org/officeDocument/2006/relationships/hyperlink" Target="http://www.zipcodestogo.com/Lakeland/FL/33813/" TargetMode="External"/><Relationship Id="rId6120" Type="http://schemas.openxmlformats.org/officeDocument/2006/relationships/hyperlink" Target="http://www.zipcodestogo.com/Monroe/NY/" TargetMode="External"/><Relationship Id="rId7452" Type="http://schemas.openxmlformats.org/officeDocument/2006/relationships/hyperlink" Target="http://www.zipcodestogo.com/Volusia/FL/" TargetMode="External"/><Relationship Id="rId8783" Type="http://schemas.openxmlformats.org/officeDocument/2006/relationships/hyperlink" Target="http://www.zipcodestogo.com/Eagle%20Lake/FL/33839/" TargetMode="External"/><Relationship Id="rId6121" Type="http://schemas.openxmlformats.org/officeDocument/2006/relationships/hyperlink" Target="http://www.zipcodestogo.com/Seneca%20Castle/NY/14547/" TargetMode="External"/><Relationship Id="rId7451" Type="http://schemas.openxmlformats.org/officeDocument/2006/relationships/hyperlink" Target="http://www.zipcodestogo.com/Deltona/FL/32739/" TargetMode="External"/><Relationship Id="rId8782" Type="http://schemas.openxmlformats.org/officeDocument/2006/relationships/hyperlink" Target="http://www.zipcodestogo.com/Polk/FL/" TargetMode="External"/><Relationship Id="rId7450" Type="http://schemas.openxmlformats.org/officeDocument/2006/relationships/hyperlink" Target="http://www.zipcodestogo.com/Volusia/FL/" TargetMode="External"/><Relationship Id="rId8781" Type="http://schemas.openxmlformats.org/officeDocument/2006/relationships/hyperlink" Target="http://www.zipcodestogo.com/Dundee/FL/33838/" TargetMode="External"/><Relationship Id="rId8780" Type="http://schemas.openxmlformats.org/officeDocument/2006/relationships/hyperlink" Target="http://www.zipcodestogo.com/Polk/FL/" TargetMode="External"/><Relationship Id="rId6124" Type="http://schemas.openxmlformats.org/officeDocument/2006/relationships/hyperlink" Target="http://www.zipcodestogo.com/Ontario/NY/" TargetMode="External"/><Relationship Id="rId7456" Type="http://schemas.openxmlformats.org/officeDocument/2006/relationships/hyperlink" Target="http://www.zipcodestogo.com/Seminole/FL/" TargetMode="External"/><Relationship Id="rId8787" Type="http://schemas.openxmlformats.org/officeDocument/2006/relationships/hyperlink" Target="http://www.zipcodestogo.com/Fort%20Meade/FL/33841/" TargetMode="External"/><Relationship Id="rId6125" Type="http://schemas.openxmlformats.org/officeDocument/2006/relationships/hyperlink" Target="http://www.zipcodestogo.com/Silver%20Lake/NY/14549/" TargetMode="External"/><Relationship Id="rId7455" Type="http://schemas.openxmlformats.org/officeDocument/2006/relationships/hyperlink" Target="http://www.zipcodestogo.com/Mid%20Florida/FL/32745/" TargetMode="External"/><Relationship Id="rId8786" Type="http://schemas.openxmlformats.org/officeDocument/2006/relationships/hyperlink" Target="http://www.zipcodestogo.com/Polk/FL/" TargetMode="External"/><Relationship Id="rId6122" Type="http://schemas.openxmlformats.org/officeDocument/2006/relationships/hyperlink" Target="http://www.zipcodestogo.com/Ontario/NY/" TargetMode="External"/><Relationship Id="rId7454" Type="http://schemas.openxmlformats.org/officeDocument/2006/relationships/hyperlink" Target="http://www.zipcodestogo.com/Volusia/FL/" TargetMode="External"/><Relationship Id="rId8785" Type="http://schemas.openxmlformats.org/officeDocument/2006/relationships/hyperlink" Target="http://www.zipcodestogo.com/Eaton%20Park/FL/33840/" TargetMode="External"/><Relationship Id="rId6123" Type="http://schemas.openxmlformats.org/officeDocument/2006/relationships/hyperlink" Target="http://www.zipcodestogo.com/Shortsville/NY/14548/" TargetMode="External"/><Relationship Id="rId7453" Type="http://schemas.openxmlformats.org/officeDocument/2006/relationships/hyperlink" Target="http://www.zipcodestogo.com/Lake%20Helen/FL/32744/" TargetMode="External"/><Relationship Id="rId8784" Type="http://schemas.openxmlformats.org/officeDocument/2006/relationships/hyperlink" Target="http://www.zipcodestogo.com/Polk/FL/" TargetMode="External"/><Relationship Id="rId6128" Type="http://schemas.openxmlformats.org/officeDocument/2006/relationships/hyperlink" Target="http://www.zipcodestogo.com/Wyoming/NY/" TargetMode="External"/><Relationship Id="rId6129" Type="http://schemas.openxmlformats.org/officeDocument/2006/relationships/hyperlink" Target="http://www.zipcodestogo.com/Sodus/NY/14551/" TargetMode="External"/><Relationship Id="rId7459" Type="http://schemas.openxmlformats.org/officeDocument/2006/relationships/hyperlink" Target="http://www.zipcodestogo.com/Lake%20Monroe/FL/32747/" TargetMode="External"/><Relationship Id="rId6126" Type="http://schemas.openxmlformats.org/officeDocument/2006/relationships/hyperlink" Target="http://www.zipcodestogo.com/Wyoming/NY/" TargetMode="External"/><Relationship Id="rId7458" Type="http://schemas.openxmlformats.org/officeDocument/2006/relationships/hyperlink" Target="http://www.zipcodestogo.com/Seminole/FL/" TargetMode="External"/><Relationship Id="rId8789" Type="http://schemas.openxmlformats.org/officeDocument/2006/relationships/hyperlink" Target="http://www.zipcodestogo.com/Frostproof/FL/33843/" TargetMode="External"/><Relationship Id="rId6127" Type="http://schemas.openxmlformats.org/officeDocument/2006/relationships/hyperlink" Target="http://www.zipcodestogo.com/Silver%20Springs/NY/14550/" TargetMode="External"/><Relationship Id="rId7457" Type="http://schemas.openxmlformats.org/officeDocument/2006/relationships/hyperlink" Target="http://www.zipcodestogo.com/Lake%20Mary/FL/32746/" TargetMode="External"/><Relationship Id="rId8788" Type="http://schemas.openxmlformats.org/officeDocument/2006/relationships/hyperlink" Target="http://www.zipcodestogo.com/Polk/FL/" TargetMode="External"/><Relationship Id="rId6119" Type="http://schemas.openxmlformats.org/officeDocument/2006/relationships/hyperlink" Target="http://www.zipcodestogo.com/Scottsville/NY/14546/" TargetMode="External"/><Relationship Id="rId7441" Type="http://schemas.openxmlformats.org/officeDocument/2006/relationships/hyperlink" Target="http://www.zipcodestogo.com/Geneva/FL/32732/" TargetMode="External"/><Relationship Id="rId8772" Type="http://schemas.openxmlformats.org/officeDocument/2006/relationships/hyperlink" Target="http://www.zipcodestogo.com/Polk/FL/" TargetMode="External"/><Relationship Id="rId6110" Type="http://schemas.openxmlformats.org/officeDocument/2006/relationships/hyperlink" Target="http://www.zipcodestogo.com/Seneca/NY/" TargetMode="External"/><Relationship Id="rId7440" Type="http://schemas.openxmlformats.org/officeDocument/2006/relationships/hyperlink" Target="http://www.zipcodestogo.com/Seminole/FL/" TargetMode="External"/><Relationship Id="rId8771" Type="http://schemas.openxmlformats.org/officeDocument/2006/relationships/hyperlink" Target="http://www.zipcodestogo.com/Bartow/FL/33831/" TargetMode="External"/><Relationship Id="rId8770" Type="http://schemas.openxmlformats.org/officeDocument/2006/relationships/hyperlink" Target="http://www.zipcodestogo.com/Polk/FL/" TargetMode="External"/><Relationship Id="rId6113" Type="http://schemas.openxmlformats.org/officeDocument/2006/relationships/hyperlink" Target="http://www.zipcodestogo.com/Rush/NY/14543/" TargetMode="External"/><Relationship Id="rId7445" Type="http://schemas.openxmlformats.org/officeDocument/2006/relationships/hyperlink" Target="http://www.zipcodestogo.com/Grand%20Island/FL/32735/" TargetMode="External"/><Relationship Id="rId8776" Type="http://schemas.openxmlformats.org/officeDocument/2006/relationships/hyperlink" Target="http://www.zipcodestogo.com/Polk/FL/" TargetMode="External"/><Relationship Id="rId6114" Type="http://schemas.openxmlformats.org/officeDocument/2006/relationships/hyperlink" Target="http://www.zipcodestogo.com/Monroe/NY/" TargetMode="External"/><Relationship Id="rId7444" Type="http://schemas.openxmlformats.org/officeDocument/2006/relationships/hyperlink" Target="http://www.zipcodestogo.com/Seminole/FL/" TargetMode="External"/><Relationship Id="rId8775" Type="http://schemas.openxmlformats.org/officeDocument/2006/relationships/hyperlink" Target="http://www.zipcodestogo.com/Bradley/FL/33835/" TargetMode="External"/><Relationship Id="rId6111" Type="http://schemas.openxmlformats.org/officeDocument/2006/relationships/hyperlink" Target="http://www.zipcodestogo.com/Rose/NY/14542/" TargetMode="External"/><Relationship Id="rId7443" Type="http://schemas.openxmlformats.org/officeDocument/2006/relationships/hyperlink" Target="http://www.zipcodestogo.com/Goldenrod/FL/32733/" TargetMode="External"/><Relationship Id="rId8774" Type="http://schemas.openxmlformats.org/officeDocument/2006/relationships/hyperlink" Target="http://www.zipcodestogo.com/Hardee/FL/" TargetMode="External"/><Relationship Id="rId6112" Type="http://schemas.openxmlformats.org/officeDocument/2006/relationships/hyperlink" Target="http://www.zipcodestogo.com/Wayne/NY/" TargetMode="External"/><Relationship Id="rId7442" Type="http://schemas.openxmlformats.org/officeDocument/2006/relationships/hyperlink" Target="http://www.zipcodestogo.com/Seminole/FL/" TargetMode="External"/><Relationship Id="rId8773" Type="http://schemas.openxmlformats.org/officeDocument/2006/relationships/hyperlink" Target="http://www.zipcodestogo.com/Bowling%20Green/FL/33834/" TargetMode="External"/><Relationship Id="rId6117" Type="http://schemas.openxmlformats.org/officeDocument/2006/relationships/hyperlink" Target="http://www.zipcodestogo.com/Scottsburg/NY/14545/" TargetMode="External"/><Relationship Id="rId7449" Type="http://schemas.openxmlformats.org/officeDocument/2006/relationships/hyperlink" Target="http://www.zipcodestogo.com/Deltona/FL/32738/" TargetMode="External"/><Relationship Id="rId6118" Type="http://schemas.openxmlformats.org/officeDocument/2006/relationships/hyperlink" Target="http://www.zipcodestogo.com/Livingston/NY/" TargetMode="External"/><Relationship Id="rId7448" Type="http://schemas.openxmlformats.org/officeDocument/2006/relationships/hyperlink" Target="http://www.zipcodestogo.com/Lake/FL/" TargetMode="External"/><Relationship Id="rId8779" Type="http://schemas.openxmlformats.org/officeDocument/2006/relationships/hyperlink" Target="http://www.zipcodestogo.com/Davenport/FL/33837/" TargetMode="External"/><Relationship Id="rId6115" Type="http://schemas.openxmlformats.org/officeDocument/2006/relationships/hyperlink" Target="http://www.zipcodestogo.com/Rushville/NY/14544/" TargetMode="External"/><Relationship Id="rId7447" Type="http://schemas.openxmlformats.org/officeDocument/2006/relationships/hyperlink" Target="http://www.zipcodestogo.com/Eustis/FL/32736/" TargetMode="External"/><Relationship Id="rId8778" Type="http://schemas.openxmlformats.org/officeDocument/2006/relationships/hyperlink" Target="http://www.zipcodestogo.com/Polk/FL/" TargetMode="External"/><Relationship Id="rId6116" Type="http://schemas.openxmlformats.org/officeDocument/2006/relationships/hyperlink" Target="http://www.zipcodestogo.com/Yates/NY/" TargetMode="External"/><Relationship Id="rId7446" Type="http://schemas.openxmlformats.org/officeDocument/2006/relationships/hyperlink" Target="http://www.zipcodestogo.com/Lake/FL/" TargetMode="External"/><Relationship Id="rId8777" Type="http://schemas.openxmlformats.org/officeDocument/2006/relationships/hyperlink" Target="http://www.zipcodestogo.com/Davenport/FL/33836/" TargetMode="External"/><Relationship Id="rId8729" Type="http://schemas.openxmlformats.org/officeDocument/2006/relationships/hyperlink" Target="http://www.zipcodestogo.com/Indian%20Rocks%20Beach/FL/33785/" TargetMode="External"/><Relationship Id="rId8728" Type="http://schemas.openxmlformats.org/officeDocument/2006/relationships/hyperlink" Target="http://www.zipcodestogo.com/Pinellas/FL/" TargetMode="External"/><Relationship Id="rId8727" Type="http://schemas.openxmlformats.org/officeDocument/2006/relationships/hyperlink" Target="http://www.zipcodestogo.com/Saint%20Petersburg/FL/33784/" TargetMode="External"/><Relationship Id="rId8726" Type="http://schemas.openxmlformats.org/officeDocument/2006/relationships/hyperlink" Target="http://www.zipcodestogo.com/Pinellas/FL/" TargetMode="External"/><Relationship Id="rId1" Type="http://schemas.openxmlformats.org/officeDocument/2006/relationships/hyperlink" Target="http://www.zipcodestogo.com/Amherst/NH/03031/" TargetMode="External"/><Relationship Id="rId2" Type="http://schemas.openxmlformats.org/officeDocument/2006/relationships/hyperlink" Target="http://www.zipcodestogo.com/Hillsborough/NH/" TargetMode="External"/><Relationship Id="rId3" Type="http://schemas.openxmlformats.org/officeDocument/2006/relationships/hyperlink" Target="http://www.zipcodestogo.com/Auburn/NH/03032/" TargetMode="External"/><Relationship Id="rId4" Type="http://schemas.openxmlformats.org/officeDocument/2006/relationships/hyperlink" Target="http://www.zipcodestogo.com/Rockingham/NH/" TargetMode="External"/><Relationship Id="rId9" Type="http://schemas.openxmlformats.org/officeDocument/2006/relationships/hyperlink" Target="http://www.zipcodestogo.com/Chester/NH/03036/" TargetMode="External"/><Relationship Id="rId8721" Type="http://schemas.openxmlformats.org/officeDocument/2006/relationships/hyperlink" Target="http://www.zipcodestogo.com/Pinellas%20Park/FL/33780/" TargetMode="External"/><Relationship Id="rId8720" Type="http://schemas.openxmlformats.org/officeDocument/2006/relationships/hyperlink" Target="http://www.zipcodestogo.com/Pinellas/FL/" TargetMode="External"/><Relationship Id="rId5" Type="http://schemas.openxmlformats.org/officeDocument/2006/relationships/hyperlink" Target="http://www.zipcodestogo.com/Brookline/NH/03033/" TargetMode="External"/><Relationship Id="rId8725" Type="http://schemas.openxmlformats.org/officeDocument/2006/relationships/hyperlink" Target="http://www.zipcodestogo.com/Pinellas%20Park/FL/33782/" TargetMode="External"/><Relationship Id="rId6" Type="http://schemas.openxmlformats.org/officeDocument/2006/relationships/hyperlink" Target="http://www.zipcodestogo.com/Hillsborough/NH/" TargetMode="External"/><Relationship Id="rId8724" Type="http://schemas.openxmlformats.org/officeDocument/2006/relationships/hyperlink" Target="http://www.zipcodestogo.com/Pinellas/FL/" TargetMode="External"/><Relationship Id="rId7" Type="http://schemas.openxmlformats.org/officeDocument/2006/relationships/hyperlink" Target="http://www.zipcodestogo.com/Candia/NH/03034/" TargetMode="External"/><Relationship Id="rId8723" Type="http://schemas.openxmlformats.org/officeDocument/2006/relationships/hyperlink" Target="http://www.zipcodestogo.com/Pinellas%20Park/FL/33781/" TargetMode="External"/><Relationship Id="rId8" Type="http://schemas.openxmlformats.org/officeDocument/2006/relationships/hyperlink" Target="http://www.zipcodestogo.com/Rockingham/NH/" TargetMode="External"/><Relationship Id="rId8722" Type="http://schemas.openxmlformats.org/officeDocument/2006/relationships/hyperlink" Target="http://www.zipcodestogo.com/Pinellas/FL/" TargetMode="External"/><Relationship Id="rId8718" Type="http://schemas.openxmlformats.org/officeDocument/2006/relationships/hyperlink" Target="http://www.zipcodestogo.com/Pinellas/FL/" TargetMode="External"/><Relationship Id="rId8717" Type="http://schemas.openxmlformats.org/officeDocument/2006/relationships/hyperlink" Target="http://www.zipcodestogo.com/Largo/FL/33778/" TargetMode="External"/><Relationship Id="rId8716" Type="http://schemas.openxmlformats.org/officeDocument/2006/relationships/hyperlink" Target="http://www.zipcodestogo.com/Pinellas/FL/" TargetMode="External"/><Relationship Id="rId8715" Type="http://schemas.openxmlformats.org/officeDocument/2006/relationships/hyperlink" Target="http://www.zipcodestogo.com/Seminole/FL/33777/" TargetMode="External"/><Relationship Id="rId8719" Type="http://schemas.openxmlformats.org/officeDocument/2006/relationships/hyperlink" Target="http://www.zipcodestogo.com/Largo/FL/33779/" TargetMode="External"/><Relationship Id="rId8710" Type="http://schemas.openxmlformats.org/officeDocument/2006/relationships/hyperlink" Target="http://www.zipcodestogo.com/Pinellas/FL/" TargetMode="External"/><Relationship Id="rId8714" Type="http://schemas.openxmlformats.org/officeDocument/2006/relationships/hyperlink" Target="http://www.zipcodestogo.com/Pinellas/FL/" TargetMode="External"/><Relationship Id="rId8713" Type="http://schemas.openxmlformats.org/officeDocument/2006/relationships/hyperlink" Target="http://www.zipcodestogo.com/Seminole/FL/33776/" TargetMode="External"/><Relationship Id="rId8712" Type="http://schemas.openxmlformats.org/officeDocument/2006/relationships/hyperlink" Target="http://www.zipcodestogo.com/Pinellas/FL/" TargetMode="External"/><Relationship Id="rId8711" Type="http://schemas.openxmlformats.org/officeDocument/2006/relationships/hyperlink" Target="http://www.zipcodestogo.com/Seminole/FL/33775/" TargetMode="External"/><Relationship Id="rId7419" Type="http://schemas.openxmlformats.org/officeDocument/2006/relationships/hyperlink" Target="http://www.zipcodestogo.com/Winter%20Springs/FL/32719/" TargetMode="External"/><Relationship Id="rId7418" Type="http://schemas.openxmlformats.org/officeDocument/2006/relationships/hyperlink" Target="http://www.zipcodestogo.com/Seminole/FL/" TargetMode="External"/><Relationship Id="rId8749" Type="http://schemas.openxmlformats.org/officeDocument/2006/relationships/hyperlink" Target="http://www.zipcodestogo.com/Lakeland/FL/33810/" TargetMode="External"/><Relationship Id="rId7417" Type="http://schemas.openxmlformats.org/officeDocument/2006/relationships/hyperlink" Target="http://www.zipcodestogo.com/Casselberry/FL/32718/" TargetMode="External"/><Relationship Id="rId8748" Type="http://schemas.openxmlformats.org/officeDocument/2006/relationships/hyperlink" Target="http://www.zipcodestogo.com/Polk/FL/" TargetMode="External"/><Relationship Id="rId7412" Type="http://schemas.openxmlformats.org/officeDocument/2006/relationships/hyperlink" Target="http://www.zipcodestogo.com/Seminole/FL/" TargetMode="External"/><Relationship Id="rId8743" Type="http://schemas.openxmlformats.org/officeDocument/2006/relationships/hyperlink" Target="http://www.zipcodestogo.com/Lakeland/FL/33806/" TargetMode="External"/><Relationship Id="rId7411" Type="http://schemas.openxmlformats.org/officeDocument/2006/relationships/hyperlink" Target="http://www.zipcodestogo.com/Altamonte%20Springs/FL/32714/" TargetMode="External"/><Relationship Id="rId8742" Type="http://schemas.openxmlformats.org/officeDocument/2006/relationships/hyperlink" Target="http://www.zipcodestogo.com/Polk/FL/" TargetMode="External"/><Relationship Id="rId7410" Type="http://schemas.openxmlformats.org/officeDocument/2006/relationships/hyperlink" Target="http://www.zipcodestogo.com/Volusia/FL/" TargetMode="External"/><Relationship Id="rId8741" Type="http://schemas.openxmlformats.org/officeDocument/2006/relationships/hyperlink" Target="http://www.zipcodestogo.com/Lakeland/FL/33805/" TargetMode="External"/><Relationship Id="rId8740" Type="http://schemas.openxmlformats.org/officeDocument/2006/relationships/hyperlink" Target="http://www.zipcodestogo.com/Polk/FL/" TargetMode="External"/><Relationship Id="rId7416" Type="http://schemas.openxmlformats.org/officeDocument/2006/relationships/hyperlink" Target="http://www.zipcodestogo.com/Seminole/FL/" TargetMode="External"/><Relationship Id="rId8747" Type="http://schemas.openxmlformats.org/officeDocument/2006/relationships/hyperlink" Target="http://www.zipcodestogo.com/Lakeland/FL/33809/" TargetMode="External"/><Relationship Id="rId7415" Type="http://schemas.openxmlformats.org/officeDocument/2006/relationships/hyperlink" Target="http://www.zipcodestogo.com/Altamonte%20Springs/FL/32716/" TargetMode="External"/><Relationship Id="rId8746" Type="http://schemas.openxmlformats.org/officeDocument/2006/relationships/hyperlink" Target="http://www.zipcodestogo.com/Polk/FL/" TargetMode="External"/><Relationship Id="rId7414" Type="http://schemas.openxmlformats.org/officeDocument/2006/relationships/hyperlink" Target="http://www.zipcodestogo.com/Seminole/FL/" TargetMode="External"/><Relationship Id="rId8745" Type="http://schemas.openxmlformats.org/officeDocument/2006/relationships/hyperlink" Target="http://www.zipcodestogo.com/Lakeland/FL/33807/" TargetMode="External"/><Relationship Id="rId7413" Type="http://schemas.openxmlformats.org/officeDocument/2006/relationships/hyperlink" Target="http://www.zipcodestogo.com/Altamonte%20Springs/FL/32715/" TargetMode="External"/><Relationship Id="rId8744" Type="http://schemas.openxmlformats.org/officeDocument/2006/relationships/hyperlink" Target="http://www.zipcodestogo.com/Polk/FL/" TargetMode="External"/><Relationship Id="rId7409" Type="http://schemas.openxmlformats.org/officeDocument/2006/relationships/hyperlink" Target="http://www.zipcodestogo.com/Debary/FL/32713/" TargetMode="External"/><Relationship Id="rId7408" Type="http://schemas.openxmlformats.org/officeDocument/2006/relationships/hyperlink" Target="http://www.zipcodestogo.com/Orange/FL/" TargetMode="External"/><Relationship Id="rId8739" Type="http://schemas.openxmlformats.org/officeDocument/2006/relationships/hyperlink" Target="http://www.zipcodestogo.com/Lakeland/FL/33804/" TargetMode="External"/><Relationship Id="rId7407" Type="http://schemas.openxmlformats.org/officeDocument/2006/relationships/hyperlink" Target="http://www.zipcodestogo.com/Apopka/FL/32712/" TargetMode="External"/><Relationship Id="rId8738" Type="http://schemas.openxmlformats.org/officeDocument/2006/relationships/hyperlink" Target="http://www.zipcodestogo.com/Polk/FL/" TargetMode="External"/><Relationship Id="rId7406" Type="http://schemas.openxmlformats.org/officeDocument/2006/relationships/hyperlink" Target="http://www.zipcodestogo.com/Orange/FL/" TargetMode="External"/><Relationship Id="rId8737" Type="http://schemas.openxmlformats.org/officeDocument/2006/relationships/hyperlink" Target="http://www.zipcodestogo.com/Lakeland/FL/33803/" TargetMode="External"/><Relationship Id="rId7401" Type="http://schemas.openxmlformats.org/officeDocument/2006/relationships/hyperlink" Target="http://www.zipcodestogo.com/Winter%20Springs/FL/32708/" TargetMode="External"/><Relationship Id="rId8732" Type="http://schemas.openxmlformats.org/officeDocument/2006/relationships/hyperlink" Target="http://www.zipcodestogo.com/Pinellas/FL/" TargetMode="External"/><Relationship Id="rId7400" Type="http://schemas.openxmlformats.org/officeDocument/2006/relationships/hyperlink" Target="http://www.zipcodestogo.com/Seminole/FL/" TargetMode="External"/><Relationship Id="rId8731" Type="http://schemas.openxmlformats.org/officeDocument/2006/relationships/hyperlink" Target="http://www.zipcodestogo.com/Belleair%20Beach/FL/33786/" TargetMode="External"/><Relationship Id="rId8730" Type="http://schemas.openxmlformats.org/officeDocument/2006/relationships/hyperlink" Target="http://www.zipcodestogo.com/Pinellas/FL/" TargetMode="External"/><Relationship Id="rId7405" Type="http://schemas.openxmlformats.org/officeDocument/2006/relationships/hyperlink" Target="http://www.zipcodestogo.com/Clarcona/FL/32710/" TargetMode="External"/><Relationship Id="rId8736" Type="http://schemas.openxmlformats.org/officeDocument/2006/relationships/hyperlink" Target="http://www.zipcodestogo.com/Polk/FL/" TargetMode="External"/><Relationship Id="rId7404" Type="http://schemas.openxmlformats.org/officeDocument/2006/relationships/hyperlink" Target="http://www.zipcodestogo.com/Orange/FL/" TargetMode="External"/><Relationship Id="rId8735" Type="http://schemas.openxmlformats.org/officeDocument/2006/relationships/hyperlink" Target="http://www.zipcodestogo.com/Lakeland/FL/33802/" TargetMode="External"/><Relationship Id="rId7403" Type="http://schemas.openxmlformats.org/officeDocument/2006/relationships/hyperlink" Target="http://www.zipcodestogo.com/Christmas/FL/32709/" TargetMode="External"/><Relationship Id="rId8734" Type="http://schemas.openxmlformats.org/officeDocument/2006/relationships/hyperlink" Target="http://www.zipcodestogo.com/Polk/FL/" TargetMode="External"/><Relationship Id="rId7402" Type="http://schemas.openxmlformats.org/officeDocument/2006/relationships/hyperlink" Target="http://www.zipcodestogo.com/Seminole/FL/" TargetMode="External"/><Relationship Id="rId8733" Type="http://schemas.openxmlformats.org/officeDocument/2006/relationships/hyperlink" Target="http://www.zipcodestogo.com/Lakeland/FL/33801/" TargetMode="External"/><Relationship Id="rId3911" Type="http://schemas.openxmlformats.org/officeDocument/2006/relationships/hyperlink" Target="http://www.zipcodestogo.com/Albany/NY/12225/" TargetMode="External"/><Relationship Id="rId3910" Type="http://schemas.openxmlformats.org/officeDocument/2006/relationships/hyperlink" Target="http://www.zipcodestogo.com/Albany/NY/" TargetMode="External"/><Relationship Id="rId3913" Type="http://schemas.openxmlformats.org/officeDocument/2006/relationships/hyperlink" Target="http://www.zipcodestogo.com/Albany/NY/12226/" TargetMode="External"/><Relationship Id="rId3912" Type="http://schemas.openxmlformats.org/officeDocument/2006/relationships/hyperlink" Target="http://www.zipcodestogo.com/Albany/NY/" TargetMode="External"/><Relationship Id="rId3915" Type="http://schemas.openxmlformats.org/officeDocument/2006/relationships/hyperlink" Target="http://www.zipcodestogo.com/Albany/NY/12227/" TargetMode="External"/><Relationship Id="rId3914" Type="http://schemas.openxmlformats.org/officeDocument/2006/relationships/hyperlink" Target="http://www.zipcodestogo.com/Albany/NY/" TargetMode="External"/><Relationship Id="rId3917" Type="http://schemas.openxmlformats.org/officeDocument/2006/relationships/hyperlink" Target="http://www.zipcodestogo.com/Albany/NY/12228/" TargetMode="External"/><Relationship Id="rId3916" Type="http://schemas.openxmlformats.org/officeDocument/2006/relationships/hyperlink" Target="http://www.zipcodestogo.com/Albany/NY/" TargetMode="External"/><Relationship Id="rId3919" Type="http://schemas.openxmlformats.org/officeDocument/2006/relationships/hyperlink" Target="http://www.zipcodestogo.com/Albany/NY/12229/" TargetMode="External"/><Relationship Id="rId3918" Type="http://schemas.openxmlformats.org/officeDocument/2006/relationships/hyperlink" Target="http://www.zipcodestogo.com/Albany/NY/" TargetMode="External"/><Relationship Id="rId6190" Type="http://schemas.openxmlformats.org/officeDocument/2006/relationships/hyperlink" Target="http://www.zipcodestogo.com/Monroe/NY/" TargetMode="External"/><Relationship Id="rId6182" Type="http://schemas.openxmlformats.org/officeDocument/2006/relationships/hyperlink" Target="http://www.zipcodestogo.com/Monroe/NY/" TargetMode="External"/><Relationship Id="rId6183" Type="http://schemas.openxmlformats.org/officeDocument/2006/relationships/hyperlink" Target="http://www.zipcodestogo.com/Rochester/NY/14607/" TargetMode="External"/><Relationship Id="rId6180" Type="http://schemas.openxmlformats.org/officeDocument/2006/relationships/hyperlink" Target="http://www.zipcodestogo.com/Monroe/NY/" TargetMode="External"/><Relationship Id="rId6181" Type="http://schemas.openxmlformats.org/officeDocument/2006/relationships/hyperlink" Target="http://www.zipcodestogo.com/Rochester/NY/14606/" TargetMode="External"/><Relationship Id="rId6186" Type="http://schemas.openxmlformats.org/officeDocument/2006/relationships/hyperlink" Target="http://www.zipcodestogo.com/Monroe/NY/" TargetMode="External"/><Relationship Id="rId6187" Type="http://schemas.openxmlformats.org/officeDocument/2006/relationships/hyperlink" Target="http://www.zipcodestogo.com/Rochester/NY/14609/" TargetMode="External"/><Relationship Id="rId6184" Type="http://schemas.openxmlformats.org/officeDocument/2006/relationships/hyperlink" Target="http://www.zipcodestogo.com/Monroe/NY/" TargetMode="External"/><Relationship Id="rId6185" Type="http://schemas.openxmlformats.org/officeDocument/2006/relationships/hyperlink" Target="http://www.zipcodestogo.com/Rochester/NY/14608/" TargetMode="External"/><Relationship Id="rId6188" Type="http://schemas.openxmlformats.org/officeDocument/2006/relationships/hyperlink" Target="http://www.zipcodestogo.com/Monroe/NY/" TargetMode="External"/><Relationship Id="rId6189" Type="http://schemas.openxmlformats.org/officeDocument/2006/relationships/hyperlink" Target="http://www.zipcodestogo.com/Rochester/NY/14610/" TargetMode="External"/><Relationship Id="rId3900" Type="http://schemas.openxmlformats.org/officeDocument/2006/relationships/hyperlink" Target="http://www.zipcodestogo.com/Albany/NY/" TargetMode="External"/><Relationship Id="rId3902" Type="http://schemas.openxmlformats.org/officeDocument/2006/relationships/hyperlink" Target="http://www.zipcodestogo.com/Albany/NY/" TargetMode="External"/><Relationship Id="rId3901" Type="http://schemas.openxmlformats.org/officeDocument/2006/relationships/hyperlink" Target="http://www.zipcodestogo.com/Albany/NY/12214/" TargetMode="External"/><Relationship Id="rId3904" Type="http://schemas.openxmlformats.org/officeDocument/2006/relationships/hyperlink" Target="http://www.zipcodestogo.com/Albany/NY/" TargetMode="External"/><Relationship Id="rId3903" Type="http://schemas.openxmlformats.org/officeDocument/2006/relationships/hyperlink" Target="http://www.zipcodestogo.com/Albany/NY/12220/" TargetMode="External"/><Relationship Id="rId3906" Type="http://schemas.openxmlformats.org/officeDocument/2006/relationships/hyperlink" Target="http://www.zipcodestogo.com/Albany/NY/" TargetMode="External"/><Relationship Id="rId3905" Type="http://schemas.openxmlformats.org/officeDocument/2006/relationships/hyperlink" Target="http://www.zipcodestogo.com/Albany/NY/12222/" TargetMode="External"/><Relationship Id="rId3908" Type="http://schemas.openxmlformats.org/officeDocument/2006/relationships/hyperlink" Target="http://www.zipcodestogo.com/Albany/NY/" TargetMode="External"/><Relationship Id="rId3907" Type="http://schemas.openxmlformats.org/officeDocument/2006/relationships/hyperlink" Target="http://www.zipcodestogo.com/Albany/NY/12223/" TargetMode="External"/><Relationship Id="rId3909" Type="http://schemas.openxmlformats.org/officeDocument/2006/relationships/hyperlink" Target="http://www.zipcodestogo.com/Albany/NY/12224/" TargetMode="External"/><Relationship Id="rId6171" Type="http://schemas.openxmlformats.org/officeDocument/2006/relationships/hyperlink" Target="http://www.zipcodestogo.com/York/NY/14592/" TargetMode="External"/><Relationship Id="rId6172" Type="http://schemas.openxmlformats.org/officeDocument/2006/relationships/hyperlink" Target="http://www.zipcodestogo.com/Livingston/NY/" TargetMode="External"/><Relationship Id="rId6170" Type="http://schemas.openxmlformats.org/officeDocument/2006/relationships/hyperlink" Target="http://www.zipcodestogo.com/Wyoming/NY/" TargetMode="External"/><Relationship Id="rId6175" Type="http://schemas.openxmlformats.org/officeDocument/2006/relationships/hyperlink" Target="http://www.zipcodestogo.com/Rochester/NY/14603/" TargetMode="External"/><Relationship Id="rId6176" Type="http://schemas.openxmlformats.org/officeDocument/2006/relationships/hyperlink" Target="http://www.zipcodestogo.com/Monroe/NY/" TargetMode="External"/><Relationship Id="rId6173" Type="http://schemas.openxmlformats.org/officeDocument/2006/relationships/hyperlink" Target="http://www.zipcodestogo.com/Rochester/NY/14602/" TargetMode="External"/><Relationship Id="rId6174" Type="http://schemas.openxmlformats.org/officeDocument/2006/relationships/hyperlink" Target="http://www.zipcodestogo.com/Monroe/NY/" TargetMode="External"/><Relationship Id="rId6179" Type="http://schemas.openxmlformats.org/officeDocument/2006/relationships/hyperlink" Target="http://www.zipcodestogo.com/Rochester/NY/14605/" TargetMode="External"/><Relationship Id="rId6177" Type="http://schemas.openxmlformats.org/officeDocument/2006/relationships/hyperlink" Target="http://www.zipcodestogo.com/Rochester/NY/14604/" TargetMode="External"/><Relationship Id="rId6178" Type="http://schemas.openxmlformats.org/officeDocument/2006/relationships/hyperlink" Target="http://www.zipcodestogo.com/Monroe/NY/" TargetMode="External"/><Relationship Id="rId3931" Type="http://schemas.openxmlformats.org/officeDocument/2006/relationships/hyperlink" Target="http://www.zipcodestogo.com/Albany/NY/12235/" TargetMode="External"/><Relationship Id="rId2600" Type="http://schemas.openxmlformats.org/officeDocument/2006/relationships/hyperlink" Target="http://www.zipcodestogo.com/Westchester/NY/" TargetMode="External"/><Relationship Id="rId3930" Type="http://schemas.openxmlformats.org/officeDocument/2006/relationships/hyperlink" Target="http://www.zipcodestogo.com/Albany/NY/" TargetMode="External"/><Relationship Id="rId2601" Type="http://schemas.openxmlformats.org/officeDocument/2006/relationships/hyperlink" Target="http://www.zipcodestogo.com/Cross%20River/NY/10518/" TargetMode="External"/><Relationship Id="rId3933" Type="http://schemas.openxmlformats.org/officeDocument/2006/relationships/hyperlink" Target="http://www.zipcodestogo.com/Albany/NY/12236/" TargetMode="External"/><Relationship Id="rId2602" Type="http://schemas.openxmlformats.org/officeDocument/2006/relationships/hyperlink" Target="http://www.zipcodestogo.com/Westchester/NY/" TargetMode="External"/><Relationship Id="rId3932" Type="http://schemas.openxmlformats.org/officeDocument/2006/relationships/hyperlink" Target="http://www.zipcodestogo.com/Albany/NY/" TargetMode="External"/><Relationship Id="rId2603" Type="http://schemas.openxmlformats.org/officeDocument/2006/relationships/hyperlink" Target="http://www.zipcodestogo.com/Croton%20Falls/NY/10519/" TargetMode="External"/><Relationship Id="rId3935" Type="http://schemas.openxmlformats.org/officeDocument/2006/relationships/hyperlink" Target="http://www.zipcodestogo.com/Albany/NY/12237/" TargetMode="External"/><Relationship Id="rId2604" Type="http://schemas.openxmlformats.org/officeDocument/2006/relationships/hyperlink" Target="http://www.zipcodestogo.com/Westchester/NY/" TargetMode="External"/><Relationship Id="rId3934" Type="http://schemas.openxmlformats.org/officeDocument/2006/relationships/hyperlink" Target="http://www.zipcodestogo.com/Albany/NY/" TargetMode="External"/><Relationship Id="rId2605" Type="http://schemas.openxmlformats.org/officeDocument/2006/relationships/hyperlink" Target="http://www.zipcodestogo.com/Croton%20On%20Hudson/NY/10520/" TargetMode="External"/><Relationship Id="rId3937" Type="http://schemas.openxmlformats.org/officeDocument/2006/relationships/hyperlink" Target="http://www.zipcodestogo.com/Albany/NY/12238/" TargetMode="External"/><Relationship Id="rId2606" Type="http://schemas.openxmlformats.org/officeDocument/2006/relationships/hyperlink" Target="http://www.zipcodestogo.com/Westchester/NY/" TargetMode="External"/><Relationship Id="rId3936" Type="http://schemas.openxmlformats.org/officeDocument/2006/relationships/hyperlink" Target="http://www.zipcodestogo.com/Albany/NY/" TargetMode="External"/><Relationship Id="rId808" Type="http://schemas.openxmlformats.org/officeDocument/2006/relationships/hyperlink" Target="http://www.zipcodestogo.com/Addison/VT/" TargetMode="External"/><Relationship Id="rId2607" Type="http://schemas.openxmlformats.org/officeDocument/2006/relationships/hyperlink" Target="http://www.zipcodestogo.com/Croton%20On%20Hudson/NY/10521/" TargetMode="External"/><Relationship Id="rId3939" Type="http://schemas.openxmlformats.org/officeDocument/2006/relationships/hyperlink" Target="http://www.zipcodestogo.com/Albany/NY/12239/" TargetMode="External"/><Relationship Id="rId807" Type="http://schemas.openxmlformats.org/officeDocument/2006/relationships/hyperlink" Target="http://www.zipcodestogo.com/Bristol/VT/05443/" TargetMode="External"/><Relationship Id="rId2608" Type="http://schemas.openxmlformats.org/officeDocument/2006/relationships/hyperlink" Target="http://www.zipcodestogo.com/Westchester/NY/" TargetMode="External"/><Relationship Id="rId3938" Type="http://schemas.openxmlformats.org/officeDocument/2006/relationships/hyperlink" Target="http://www.zipcodestogo.com/Albany/NY/" TargetMode="External"/><Relationship Id="rId806" Type="http://schemas.openxmlformats.org/officeDocument/2006/relationships/hyperlink" Target="http://www.zipcodestogo.com/Lamoille/VT/" TargetMode="External"/><Relationship Id="rId2609" Type="http://schemas.openxmlformats.org/officeDocument/2006/relationships/hyperlink" Target="http://www.zipcodestogo.com/Dobbs%20Ferry/NY/10522/" TargetMode="External"/><Relationship Id="rId805" Type="http://schemas.openxmlformats.org/officeDocument/2006/relationships/hyperlink" Target="http://www.zipcodestogo.com/Belvidere%20Center/VT/05442/" TargetMode="External"/><Relationship Id="rId809" Type="http://schemas.openxmlformats.org/officeDocument/2006/relationships/hyperlink" Target="http://www.zipcodestogo.com/Cambridge/VT/05444/" TargetMode="External"/><Relationship Id="rId800" Type="http://schemas.openxmlformats.org/officeDocument/2006/relationships/hyperlink" Target="http://www.zipcodestogo.com/Chittenden/VT/" TargetMode="External"/><Relationship Id="rId804" Type="http://schemas.openxmlformats.org/officeDocument/2006/relationships/hyperlink" Target="http://www.zipcodestogo.com/Franklin/VT/" TargetMode="External"/><Relationship Id="rId803" Type="http://schemas.openxmlformats.org/officeDocument/2006/relationships/hyperlink" Target="http://www.zipcodestogo.com/Bakersfield/VT/05441/" TargetMode="External"/><Relationship Id="rId802" Type="http://schemas.openxmlformats.org/officeDocument/2006/relationships/hyperlink" Target="http://www.zipcodestogo.com/Grand%20isle/VT/" TargetMode="External"/><Relationship Id="rId801" Type="http://schemas.openxmlformats.org/officeDocument/2006/relationships/hyperlink" Target="http://www.zipcodestogo.com/Alburg/VT/05440/" TargetMode="External"/><Relationship Id="rId3920" Type="http://schemas.openxmlformats.org/officeDocument/2006/relationships/hyperlink" Target="http://www.zipcodestogo.com/Albany/NY/" TargetMode="External"/><Relationship Id="rId3922" Type="http://schemas.openxmlformats.org/officeDocument/2006/relationships/hyperlink" Target="http://www.zipcodestogo.com/Albany/NY/" TargetMode="External"/><Relationship Id="rId3921" Type="http://schemas.openxmlformats.org/officeDocument/2006/relationships/hyperlink" Target="http://www.zipcodestogo.com/Albany/NY/12230/" TargetMode="External"/><Relationship Id="rId3924" Type="http://schemas.openxmlformats.org/officeDocument/2006/relationships/hyperlink" Target="http://www.zipcodestogo.com/Albany/NY/" TargetMode="External"/><Relationship Id="rId3923" Type="http://schemas.openxmlformats.org/officeDocument/2006/relationships/hyperlink" Target="http://www.zipcodestogo.com/Albany/NY/12231/" TargetMode="External"/><Relationship Id="rId3926" Type="http://schemas.openxmlformats.org/officeDocument/2006/relationships/hyperlink" Target="http://www.zipcodestogo.com/Albany/NY/" TargetMode="External"/><Relationship Id="rId3925" Type="http://schemas.openxmlformats.org/officeDocument/2006/relationships/hyperlink" Target="http://www.zipcodestogo.com/Albany/NY/12232/" TargetMode="External"/><Relationship Id="rId3928" Type="http://schemas.openxmlformats.org/officeDocument/2006/relationships/hyperlink" Target="http://www.zipcodestogo.com/Albany/NY/" TargetMode="External"/><Relationship Id="rId3927" Type="http://schemas.openxmlformats.org/officeDocument/2006/relationships/hyperlink" Target="http://www.zipcodestogo.com/Albany/NY/12233/" TargetMode="External"/><Relationship Id="rId3929" Type="http://schemas.openxmlformats.org/officeDocument/2006/relationships/hyperlink" Target="http://www.zipcodestogo.com/Albany/NY/12234/" TargetMode="External"/><Relationship Id="rId6193" Type="http://schemas.openxmlformats.org/officeDocument/2006/relationships/hyperlink" Target="http://www.zipcodestogo.com/Rochester/NY/14612/" TargetMode="External"/><Relationship Id="rId6194" Type="http://schemas.openxmlformats.org/officeDocument/2006/relationships/hyperlink" Target="http://www.zipcodestogo.com/Monroe/NY/" TargetMode="External"/><Relationship Id="rId6191" Type="http://schemas.openxmlformats.org/officeDocument/2006/relationships/hyperlink" Target="http://www.zipcodestogo.com/Rochester/NY/14611/" TargetMode="External"/><Relationship Id="rId6192" Type="http://schemas.openxmlformats.org/officeDocument/2006/relationships/hyperlink" Target="http://www.zipcodestogo.com/Monroe/NY/" TargetMode="External"/><Relationship Id="rId6197" Type="http://schemas.openxmlformats.org/officeDocument/2006/relationships/hyperlink" Target="http://www.zipcodestogo.com/Rochester/NY/14614/" TargetMode="External"/><Relationship Id="rId6198" Type="http://schemas.openxmlformats.org/officeDocument/2006/relationships/hyperlink" Target="http://www.zipcodestogo.com/Monroe/NY/" TargetMode="External"/><Relationship Id="rId6195" Type="http://schemas.openxmlformats.org/officeDocument/2006/relationships/hyperlink" Target="http://www.zipcodestogo.com/Rochester/NY/14613/" TargetMode="External"/><Relationship Id="rId6196" Type="http://schemas.openxmlformats.org/officeDocument/2006/relationships/hyperlink" Target="http://www.zipcodestogo.com/Monroe/NY/" TargetMode="External"/><Relationship Id="rId6199" Type="http://schemas.openxmlformats.org/officeDocument/2006/relationships/hyperlink" Target="http://www.zipcodestogo.com/Rochester/NY/14615/" TargetMode="External"/><Relationship Id="rId7470" Type="http://schemas.openxmlformats.org/officeDocument/2006/relationships/hyperlink" Target="http://www.zipcodestogo.com/Brevard/FL/" TargetMode="External"/><Relationship Id="rId6142" Type="http://schemas.openxmlformats.org/officeDocument/2006/relationships/hyperlink" Target="http://www.zipcodestogo.com/Livingston/NY/" TargetMode="External"/><Relationship Id="rId7474" Type="http://schemas.openxmlformats.org/officeDocument/2006/relationships/hyperlink" Target="http://www.zipcodestogo.com/Lake/FL/" TargetMode="External"/><Relationship Id="rId6143" Type="http://schemas.openxmlformats.org/officeDocument/2006/relationships/hyperlink" Target="http://www.zipcodestogo.com/Stanley/NY/14561/" TargetMode="External"/><Relationship Id="rId7473" Type="http://schemas.openxmlformats.org/officeDocument/2006/relationships/hyperlink" Target="http://www.zipcodestogo.com/Mount%20Dora/FL/32757/" TargetMode="External"/><Relationship Id="rId6140" Type="http://schemas.openxmlformats.org/officeDocument/2006/relationships/hyperlink" Target="http://www.zipcodestogo.com/Monroe/NY/" TargetMode="External"/><Relationship Id="rId7472" Type="http://schemas.openxmlformats.org/officeDocument/2006/relationships/hyperlink" Target="http://www.zipcodestogo.com/Lake/FL/" TargetMode="External"/><Relationship Id="rId6141" Type="http://schemas.openxmlformats.org/officeDocument/2006/relationships/hyperlink" Target="http://www.zipcodestogo.com/Springwater/NY/14560/" TargetMode="External"/><Relationship Id="rId7471" Type="http://schemas.openxmlformats.org/officeDocument/2006/relationships/hyperlink" Target="http://www.zipcodestogo.com/Mount%20Dora/FL/32756/" TargetMode="External"/><Relationship Id="rId6146" Type="http://schemas.openxmlformats.org/officeDocument/2006/relationships/hyperlink" Target="http://www.zipcodestogo.com/Wayne/NY/" TargetMode="External"/><Relationship Id="rId7478" Type="http://schemas.openxmlformats.org/officeDocument/2006/relationships/hyperlink" Target="http://www.zipcodestogo.com/Seminole/FL/" TargetMode="External"/><Relationship Id="rId6147" Type="http://schemas.openxmlformats.org/officeDocument/2006/relationships/hyperlink" Target="http://www.zipcodestogo.com/Victor/NY/14564/" TargetMode="External"/><Relationship Id="rId7477" Type="http://schemas.openxmlformats.org/officeDocument/2006/relationships/hyperlink" Target="http://www.zipcodestogo.com/Oviedo/FL/32762/" TargetMode="External"/><Relationship Id="rId6144" Type="http://schemas.openxmlformats.org/officeDocument/2006/relationships/hyperlink" Target="http://www.zipcodestogo.com/Ontario/NY/" TargetMode="External"/><Relationship Id="rId7476" Type="http://schemas.openxmlformats.org/officeDocument/2006/relationships/hyperlink" Target="http://www.zipcodestogo.com/Volusia/FL/" TargetMode="External"/><Relationship Id="rId6145" Type="http://schemas.openxmlformats.org/officeDocument/2006/relationships/hyperlink" Target="http://www.zipcodestogo.com/Union%20Hill/NY/14563/" TargetMode="External"/><Relationship Id="rId7475" Type="http://schemas.openxmlformats.org/officeDocument/2006/relationships/hyperlink" Target="http://www.zipcodestogo.com/Oak%20Hill/FL/32759/" TargetMode="External"/><Relationship Id="rId6148" Type="http://schemas.openxmlformats.org/officeDocument/2006/relationships/hyperlink" Target="http://www.zipcodestogo.com/Ontario/NY/" TargetMode="External"/><Relationship Id="rId6149" Type="http://schemas.openxmlformats.org/officeDocument/2006/relationships/hyperlink" Target="http://www.zipcodestogo.com/Walworth/NY/14568/" TargetMode="External"/><Relationship Id="rId7479" Type="http://schemas.openxmlformats.org/officeDocument/2006/relationships/hyperlink" Target="http://www.zipcodestogo.com/Orange%20City/FL/32763/" TargetMode="External"/><Relationship Id="rId8790" Type="http://schemas.openxmlformats.org/officeDocument/2006/relationships/hyperlink" Target="http://www.zipcodestogo.com/Polk/FL/" TargetMode="External"/><Relationship Id="rId6131" Type="http://schemas.openxmlformats.org/officeDocument/2006/relationships/hyperlink" Target="http://www.zipcodestogo.com/Sodus%20Point/NY/14555/" TargetMode="External"/><Relationship Id="rId7463" Type="http://schemas.openxmlformats.org/officeDocument/2006/relationships/hyperlink" Target="http://www.zipcodestogo.com/Maitland/FL/32751/" TargetMode="External"/><Relationship Id="rId8794" Type="http://schemas.openxmlformats.org/officeDocument/2006/relationships/hyperlink" Target="http://www.zipcodestogo.com/Polk/FL/" TargetMode="External"/><Relationship Id="rId6132" Type="http://schemas.openxmlformats.org/officeDocument/2006/relationships/hyperlink" Target="http://www.zipcodestogo.com/Wayne/NY/" TargetMode="External"/><Relationship Id="rId7462" Type="http://schemas.openxmlformats.org/officeDocument/2006/relationships/hyperlink" Target="http://www.zipcodestogo.com/Seminole/FL/" TargetMode="External"/><Relationship Id="rId8793" Type="http://schemas.openxmlformats.org/officeDocument/2006/relationships/hyperlink" Target="http://www.zipcodestogo.com/Haines%20City/FL/33845/" TargetMode="External"/><Relationship Id="rId7461" Type="http://schemas.openxmlformats.org/officeDocument/2006/relationships/hyperlink" Target="http://www.zipcodestogo.com/Longwood/FL/32750/" TargetMode="External"/><Relationship Id="rId8792" Type="http://schemas.openxmlformats.org/officeDocument/2006/relationships/hyperlink" Target="http://www.zipcodestogo.com/Polk/FL/" TargetMode="External"/><Relationship Id="rId6130" Type="http://schemas.openxmlformats.org/officeDocument/2006/relationships/hyperlink" Target="http://www.zipcodestogo.com/Wayne/NY/" TargetMode="External"/><Relationship Id="rId7460" Type="http://schemas.openxmlformats.org/officeDocument/2006/relationships/hyperlink" Target="http://www.zipcodestogo.com/Seminole/FL/" TargetMode="External"/><Relationship Id="rId8791" Type="http://schemas.openxmlformats.org/officeDocument/2006/relationships/hyperlink" Target="http://www.zipcodestogo.com/Haines%20City/FL/33844/" TargetMode="External"/><Relationship Id="rId6135" Type="http://schemas.openxmlformats.org/officeDocument/2006/relationships/hyperlink" Target="http://www.zipcodestogo.com/South%20Byron/NY/14557/" TargetMode="External"/><Relationship Id="rId7467" Type="http://schemas.openxmlformats.org/officeDocument/2006/relationships/hyperlink" Target="http://www.zipcodestogo.com/Debary/FL/32753/" TargetMode="External"/><Relationship Id="rId8798" Type="http://schemas.openxmlformats.org/officeDocument/2006/relationships/hyperlink" Target="http://www.zipcodestogo.com/Polk/FL/" TargetMode="External"/><Relationship Id="rId6136" Type="http://schemas.openxmlformats.org/officeDocument/2006/relationships/hyperlink" Target="http://www.zipcodestogo.com/Genesee/NY/" TargetMode="External"/><Relationship Id="rId7466" Type="http://schemas.openxmlformats.org/officeDocument/2006/relationships/hyperlink" Target="http://www.zipcodestogo.com/Seminole/FL/" TargetMode="External"/><Relationship Id="rId8797" Type="http://schemas.openxmlformats.org/officeDocument/2006/relationships/hyperlink" Target="http://www.zipcodestogo.com/Homeland/FL/33847/" TargetMode="External"/><Relationship Id="rId6133" Type="http://schemas.openxmlformats.org/officeDocument/2006/relationships/hyperlink" Target="http://www.zipcodestogo.com/Sonyea/NY/14556/" TargetMode="External"/><Relationship Id="rId7465" Type="http://schemas.openxmlformats.org/officeDocument/2006/relationships/hyperlink" Target="http://www.zipcodestogo.com/Longwood/FL/32752/" TargetMode="External"/><Relationship Id="rId8796" Type="http://schemas.openxmlformats.org/officeDocument/2006/relationships/hyperlink" Target="http://www.zipcodestogo.com/Polk/FL/" TargetMode="External"/><Relationship Id="rId6134" Type="http://schemas.openxmlformats.org/officeDocument/2006/relationships/hyperlink" Target="http://www.zipcodestogo.com/Livingston/NY/" TargetMode="External"/><Relationship Id="rId7464" Type="http://schemas.openxmlformats.org/officeDocument/2006/relationships/hyperlink" Target="http://www.zipcodestogo.com/Orange/FL/" TargetMode="External"/><Relationship Id="rId8795" Type="http://schemas.openxmlformats.org/officeDocument/2006/relationships/hyperlink" Target="http://www.zipcodestogo.com/Highland%20City/FL/33846/" TargetMode="External"/><Relationship Id="rId6139" Type="http://schemas.openxmlformats.org/officeDocument/2006/relationships/hyperlink" Target="http://www.zipcodestogo.com/Spencerport/NY/14559/" TargetMode="External"/><Relationship Id="rId6137" Type="http://schemas.openxmlformats.org/officeDocument/2006/relationships/hyperlink" Target="http://www.zipcodestogo.com/South%20Lima/NY/14558/" TargetMode="External"/><Relationship Id="rId7469" Type="http://schemas.openxmlformats.org/officeDocument/2006/relationships/hyperlink" Target="http://www.zipcodestogo.com/Mims/FL/32754/" TargetMode="External"/><Relationship Id="rId6138" Type="http://schemas.openxmlformats.org/officeDocument/2006/relationships/hyperlink" Target="http://www.zipcodestogo.com/Livingston/NY/" TargetMode="External"/><Relationship Id="rId7468" Type="http://schemas.openxmlformats.org/officeDocument/2006/relationships/hyperlink" Target="http://www.zipcodestogo.com/Volusia/FL/" TargetMode="External"/><Relationship Id="rId8799" Type="http://schemas.openxmlformats.org/officeDocument/2006/relationships/hyperlink" Target="http://www.zipcodestogo.com/Intercession%20City/FL/33848/" TargetMode="External"/><Relationship Id="rId6160" Type="http://schemas.openxmlformats.org/officeDocument/2006/relationships/hyperlink" Target="http://www.zipcodestogo.com/Ontario/NY/" TargetMode="External"/><Relationship Id="rId7492" Type="http://schemas.openxmlformats.org/officeDocument/2006/relationships/hyperlink" Target="http://www.zipcodestogo.com/Seminole/FL/" TargetMode="External"/><Relationship Id="rId6161" Type="http://schemas.openxmlformats.org/officeDocument/2006/relationships/hyperlink" Target="http://www.zipcodestogo.com/West%20Henrietta/NY/14586/" TargetMode="External"/><Relationship Id="rId7491" Type="http://schemas.openxmlformats.org/officeDocument/2006/relationships/hyperlink" Target="http://www.zipcodestogo.com/Sanford/FL/32771/" TargetMode="External"/><Relationship Id="rId7490" Type="http://schemas.openxmlformats.org/officeDocument/2006/relationships/hyperlink" Target="http://www.zipcodestogo.com/Orange/FL/" TargetMode="External"/><Relationship Id="rId6164" Type="http://schemas.openxmlformats.org/officeDocument/2006/relationships/hyperlink" Target="http://www.zipcodestogo.com/Seneca/NY/" TargetMode="External"/><Relationship Id="rId7496" Type="http://schemas.openxmlformats.org/officeDocument/2006/relationships/hyperlink" Target="http://www.zipcodestogo.com/Seminole/FL/" TargetMode="External"/><Relationship Id="rId6165" Type="http://schemas.openxmlformats.org/officeDocument/2006/relationships/hyperlink" Target="http://www.zipcodestogo.com/Williamson/NY/14589/" TargetMode="External"/><Relationship Id="rId7495" Type="http://schemas.openxmlformats.org/officeDocument/2006/relationships/hyperlink" Target="http://www.zipcodestogo.com/Sanford/FL/32773/" TargetMode="External"/><Relationship Id="rId6162" Type="http://schemas.openxmlformats.org/officeDocument/2006/relationships/hyperlink" Target="http://www.zipcodestogo.com/Monroe/NY/" TargetMode="External"/><Relationship Id="rId7494" Type="http://schemas.openxmlformats.org/officeDocument/2006/relationships/hyperlink" Target="http://www.zipcodestogo.com/Seminole/FL/" TargetMode="External"/><Relationship Id="rId6163" Type="http://schemas.openxmlformats.org/officeDocument/2006/relationships/hyperlink" Target="http://www.zipcodestogo.com/Willard/NY/14588/" TargetMode="External"/><Relationship Id="rId7493" Type="http://schemas.openxmlformats.org/officeDocument/2006/relationships/hyperlink" Target="http://www.zipcodestogo.com/Sanford/FL/32772/" TargetMode="External"/><Relationship Id="rId6168" Type="http://schemas.openxmlformats.org/officeDocument/2006/relationships/hyperlink" Target="http://www.zipcodestogo.com/Wayne/NY/" TargetMode="External"/><Relationship Id="rId6169" Type="http://schemas.openxmlformats.org/officeDocument/2006/relationships/hyperlink" Target="http://www.zipcodestogo.com/Wyoming/NY/14591/" TargetMode="External"/><Relationship Id="rId7499" Type="http://schemas.openxmlformats.org/officeDocument/2006/relationships/hyperlink" Target="http://www.zipcodestogo.com/Scottsmoor/FL/32775/" TargetMode="External"/><Relationship Id="rId6166" Type="http://schemas.openxmlformats.org/officeDocument/2006/relationships/hyperlink" Target="http://www.zipcodestogo.com/Wayne/NY/" TargetMode="External"/><Relationship Id="rId7498" Type="http://schemas.openxmlformats.org/officeDocument/2006/relationships/hyperlink" Target="http://www.zipcodestogo.com/Volusia/FL/" TargetMode="External"/><Relationship Id="rId6167" Type="http://schemas.openxmlformats.org/officeDocument/2006/relationships/hyperlink" Target="http://www.zipcodestogo.com/Wolcott/NY/14590/" TargetMode="External"/><Relationship Id="rId7497" Type="http://schemas.openxmlformats.org/officeDocument/2006/relationships/hyperlink" Target="http://www.zipcodestogo.com/Orange%20City/FL/32774/" TargetMode="External"/><Relationship Id="rId7481" Type="http://schemas.openxmlformats.org/officeDocument/2006/relationships/hyperlink" Target="http://www.zipcodestogo.com/Osteen/FL/32764/" TargetMode="External"/><Relationship Id="rId6150" Type="http://schemas.openxmlformats.org/officeDocument/2006/relationships/hyperlink" Target="http://www.zipcodestogo.com/Wayne/NY/" TargetMode="External"/><Relationship Id="rId7480" Type="http://schemas.openxmlformats.org/officeDocument/2006/relationships/hyperlink" Target="http://www.zipcodestogo.com/Volusia/FL/" TargetMode="External"/><Relationship Id="rId6153" Type="http://schemas.openxmlformats.org/officeDocument/2006/relationships/hyperlink" Target="http://www.zipcodestogo.com/Waterport/NY/14571/" TargetMode="External"/><Relationship Id="rId7485" Type="http://schemas.openxmlformats.org/officeDocument/2006/relationships/hyperlink" Target="http://www.zipcodestogo.com/Oviedo/FL/32766/" TargetMode="External"/><Relationship Id="rId6154" Type="http://schemas.openxmlformats.org/officeDocument/2006/relationships/hyperlink" Target="http://www.zipcodestogo.com/Orleans/NY/" TargetMode="External"/><Relationship Id="rId7484" Type="http://schemas.openxmlformats.org/officeDocument/2006/relationships/hyperlink" Target="http://www.zipcodestogo.com/Seminole/FL/" TargetMode="External"/><Relationship Id="rId6151" Type="http://schemas.openxmlformats.org/officeDocument/2006/relationships/hyperlink" Target="http://www.zipcodestogo.com/Warsaw/NY/14569/" TargetMode="External"/><Relationship Id="rId7483" Type="http://schemas.openxmlformats.org/officeDocument/2006/relationships/hyperlink" Target="http://www.zipcodestogo.com/Oviedo/FL/32765/" TargetMode="External"/><Relationship Id="rId6152" Type="http://schemas.openxmlformats.org/officeDocument/2006/relationships/hyperlink" Target="http://www.zipcodestogo.com/Wyoming/NY/" TargetMode="External"/><Relationship Id="rId7482" Type="http://schemas.openxmlformats.org/officeDocument/2006/relationships/hyperlink" Target="http://www.zipcodestogo.com/Volusia/FL/" TargetMode="External"/><Relationship Id="rId6157" Type="http://schemas.openxmlformats.org/officeDocument/2006/relationships/hyperlink" Target="http://www.zipcodestogo.com/Webster/NY/14580/" TargetMode="External"/><Relationship Id="rId7489" Type="http://schemas.openxmlformats.org/officeDocument/2006/relationships/hyperlink" Target="http://www.zipcodestogo.com/Plymouth/FL/32768/" TargetMode="External"/><Relationship Id="rId6158" Type="http://schemas.openxmlformats.org/officeDocument/2006/relationships/hyperlink" Target="http://www.zipcodestogo.com/Monroe/NY/" TargetMode="External"/><Relationship Id="rId7488" Type="http://schemas.openxmlformats.org/officeDocument/2006/relationships/hyperlink" Target="http://www.zipcodestogo.com/Lake/FL/" TargetMode="External"/><Relationship Id="rId6155" Type="http://schemas.openxmlformats.org/officeDocument/2006/relationships/hyperlink" Target="http://www.zipcodestogo.com/Wayland/NY/14572/" TargetMode="External"/><Relationship Id="rId7487" Type="http://schemas.openxmlformats.org/officeDocument/2006/relationships/hyperlink" Target="http://www.zipcodestogo.com/Paisley/FL/32767/" TargetMode="External"/><Relationship Id="rId6156" Type="http://schemas.openxmlformats.org/officeDocument/2006/relationships/hyperlink" Target="http://www.zipcodestogo.com/Steuben/NY/" TargetMode="External"/><Relationship Id="rId7486" Type="http://schemas.openxmlformats.org/officeDocument/2006/relationships/hyperlink" Target="http://www.zipcodestogo.com/Seminole/FL/" TargetMode="External"/><Relationship Id="rId6159" Type="http://schemas.openxmlformats.org/officeDocument/2006/relationships/hyperlink" Target="http://www.zipcodestogo.com/West%20Bloomfield/NY/14585/" TargetMode="External"/><Relationship Id="rId1334" Type="http://schemas.openxmlformats.org/officeDocument/2006/relationships/hyperlink" Target="http://www.zipcodestogo.com/York/ME/" TargetMode="External"/><Relationship Id="rId2665" Type="http://schemas.openxmlformats.org/officeDocument/2006/relationships/hyperlink" Target="http://www.zipcodestogo.com/North%20Salem/NY/10560/" TargetMode="External"/><Relationship Id="rId3997" Type="http://schemas.openxmlformats.org/officeDocument/2006/relationships/hyperlink" Target="http://www.zipcodestogo.com/Schenectady/NY/12345/" TargetMode="External"/><Relationship Id="rId1335" Type="http://schemas.openxmlformats.org/officeDocument/2006/relationships/hyperlink" Target="http://www.zipcodestogo.com/Standish/ME/04084/" TargetMode="External"/><Relationship Id="rId2666" Type="http://schemas.openxmlformats.org/officeDocument/2006/relationships/hyperlink" Target="http://www.zipcodestogo.com/Westchester/NY/" TargetMode="External"/><Relationship Id="rId3996" Type="http://schemas.openxmlformats.org/officeDocument/2006/relationships/hyperlink" Target="http://www.zipcodestogo.com/Schenectady/NY/" TargetMode="External"/><Relationship Id="rId1336" Type="http://schemas.openxmlformats.org/officeDocument/2006/relationships/hyperlink" Target="http://www.zipcodestogo.com/Cumberland/ME/" TargetMode="External"/><Relationship Id="rId2667" Type="http://schemas.openxmlformats.org/officeDocument/2006/relationships/hyperlink" Target="http://www.zipcodestogo.com/Ossining/NY/10562/" TargetMode="External"/><Relationship Id="rId3999" Type="http://schemas.openxmlformats.org/officeDocument/2006/relationships/hyperlink" Target="http://www.zipcodestogo.com/Kingston/NY/12401/" TargetMode="External"/><Relationship Id="rId1337" Type="http://schemas.openxmlformats.org/officeDocument/2006/relationships/hyperlink" Target="http://www.zipcodestogo.com/Steep%20Falls/ME/04085/" TargetMode="External"/><Relationship Id="rId2668" Type="http://schemas.openxmlformats.org/officeDocument/2006/relationships/hyperlink" Target="http://www.zipcodestogo.com/Westchester/NY/" TargetMode="External"/><Relationship Id="rId3998" Type="http://schemas.openxmlformats.org/officeDocument/2006/relationships/hyperlink" Target="http://www.zipcodestogo.com/Schenectady/NY/" TargetMode="External"/><Relationship Id="rId1338" Type="http://schemas.openxmlformats.org/officeDocument/2006/relationships/hyperlink" Target="http://www.zipcodestogo.com/Cumberland/ME/" TargetMode="External"/><Relationship Id="rId2669" Type="http://schemas.openxmlformats.org/officeDocument/2006/relationships/hyperlink" Target="http://www.zipcodestogo.com/Peekskill/NY/10566/" TargetMode="External"/><Relationship Id="rId1339" Type="http://schemas.openxmlformats.org/officeDocument/2006/relationships/hyperlink" Target="http://www.zipcodestogo.com/Topsham/ME/04086/" TargetMode="External"/><Relationship Id="rId745" Type="http://schemas.openxmlformats.org/officeDocument/2006/relationships/hyperlink" Target="http://www.zipcodestogo.com/Jacksonville/VT/05342/" TargetMode="External"/><Relationship Id="rId744" Type="http://schemas.openxmlformats.org/officeDocument/2006/relationships/hyperlink" Target="http://www.zipcodestogo.com/Windham/VT/" TargetMode="External"/><Relationship Id="rId743" Type="http://schemas.openxmlformats.org/officeDocument/2006/relationships/hyperlink" Target="http://www.zipcodestogo.com/East%20Dover/VT/05341/" TargetMode="External"/><Relationship Id="rId742" Type="http://schemas.openxmlformats.org/officeDocument/2006/relationships/hyperlink" Target="http://www.zipcodestogo.com/Bennington/VT/" TargetMode="External"/><Relationship Id="rId749" Type="http://schemas.openxmlformats.org/officeDocument/2006/relationships/hyperlink" Target="http://www.zipcodestogo.com/Marlboro/VT/05344/" TargetMode="External"/><Relationship Id="rId748" Type="http://schemas.openxmlformats.org/officeDocument/2006/relationships/hyperlink" Target="http://www.zipcodestogo.com/Windham/VT/" TargetMode="External"/><Relationship Id="rId747" Type="http://schemas.openxmlformats.org/officeDocument/2006/relationships/hyperlink" Target="http://www.zipcodestogo.com/Jamaica/VT/05343/" TargetMode="External"/><Relationship Id="rId746" Type="http://schemas.openxmlformats.org/officeDocument/2006/relationships/hyperlink" Target="http://www.zipcodestogo.com/Windham/VT/" TargetMode="External"/><Relationship Id="rId3991" Type="http://schemas.openxmlformats.org/officeDocument/2006/relationships/hyperlink" Target="http://www.zipcodestogo.com/Schenectady/NY/12308/" TargetMode="External"/><Relationship Id="rId2660" Type="http://schemas.openxmlformats.org/officeDocument/2006/relationships/hyperlink" Target="http://www.zipcodestogo.com/Westchester/NY/" TargetMode="External"/><Relationship Id="rId3990" Type="http://schemas.openxmlformats.org/officeDocument/2006/relationships/hyperlink" Target="http://www.zipcodestogo.com/Schenectady/NY/" TargetMode="External"/><Relationship Id="rId741" Type="http://schemas.openxmlformats.org/officeDocument/2006/relationships/hyperlink" Target="http://www.zipcodestogo.com/Bondville/VT/05340/" TargetMode="External"/><Relationship Id="rId1330" Type="http://schemas.openxmlformats.org/officeDocument/2006/relationships/hyperlink" Target="http://www.zipcodestogo.com/Cumberland/ME/" TargetMode="External"/><Relationship Id="rId2661" Type="http://schemas.openxmlformats.org/officeDocument/2006/relationships/hyperlink" Target="http://www.zipcodestogo.com/Mount%20Vernon/NY/10557/" TargetMode="External"/><Relationship Id="rId3993" Type="http://schemas.openxmlformats.org/officeDocument/2006/relationships/hyperlink" Target="http://www.zipcodestogo.com/Schenectady/NY/12309/" TargetMode="External"/><Relationship Id="rId740" Type="http://schemas.openxmlformats.org/officeDocument/2006/relationships/hyperlink" Target="http://www.zipcodestogo.com/Windham/VT/" TargetMode="External"/><Relationship Id="rId1331" Type="http://schemas.openxmlformats.org/officeDocument/2006/relationships/hyperlink" Target="http://www.zipcodestogo.com/South%20Windham/ME/04082/" TargetMode="External"/><Relationship Id="rId2662" Type="http://schemas.openxmlformats.org/officeDocument/2006/relationships/hyperlink" Target="http://www.zipcodestogo.com/Westchester/NY/" TargetMode="External"/><Relationship Id="rId3992" Type="http://schemas.openxmlformats.org/officeDocument/2006/relationships/hyperlink" Target="http://www.zipcodestogo.com/Schenectady/NY/" TargetMode="External"/><Relationship Id="rId1332" Type="http://schemas.openxmlformats.org/officeDocument/2006/relationships/hyperlink" Target="http://www.zipcodestogo.com/Cumberland/ME/" TargetMode="External"/><Relationship Id="rId2663" Type="http://schemas.openxmlformats.org/officeDocument/2006/relationships/hyperlink" Target="http://www.zipcodestogo.com/Mount%20Vernon/NY/10558/" TargetMode="External"/><Relationship Id="rId3995" Type="http://schemas.openxmlformats.org/officeDocument/2006/relationships/hyperlink" Target="http://www.zipcodestogo.com/Schenectady/NY/12325/" TargetMode="External"/><Relationship Id="rId1333" Type="http://schemas.openxmlformats.org/officeDocument/2006/relationships/hyperlink" Target="http://www.zipcodestogo.com/Springvale/ME/04083/" TargetMode="External"/><Relationship Id="rId2664" Type="http://schemas.openxmlformats.org/officeDocument/2006/relationships/hyperlink" Target="http://www.zipcodestogo.com/Westchester/NY/" TargetMode="External"/><Relationship Id="rId3994" Type="http://schemas.openxmlformats.org/officeDocument/2006/relationships/hyperlink" Target="http://www.zipcodestogo.com/Schenectady/NY/" TargetMode="External"/><Relationship Id="rId1323" Type="http://schemas.openxmlformats.org/officeDocument/2006/relationships/hyperlink" Target="http://www.zipcodestogo.com/Shapleigh/ME/04076/" TargetMode="External"/><Relationship Id="rId2654" Type="http://schemas.openxmlformats.org/officeDocument/2006/relationships/hyperlink" Target="http://www.zipcodestogo.com/Westchester/NY/" TargetMode="External"/><Relationship Id="rId3986" Type="http://schemas.openxmlformats.org/officeDocument/2006/relationships/hyperlink" Target="http://www.zipcodestogo.com/Schenectady/NY/" TargetMode="External"/><Relationship Id="rId1324" Type="http://schemas.openxmlformats.org/officeDocument/2006/relationships/hyperlink" Target="http://www.zipcodestogo.com/York/ME/" TargetMode="External"/><Relationship Id="rId2655" Type="http://schemas.openxmlformats.org/officeDocument/2006/relationships/hyperlink" Target="http://www.zipcodestogo.com/Mount%20Vernon/NY/10551/" TargetMode="External"/><Relationship Id="rId3985" Type="http://schemas.openxmlformats.org/officeDocument/2006/relationships/hyperlink" Target="http://www.zipcodestogo.com/Schenectady/NY/12305/" TargetMode="External"/><Relationship Id="rId1325" Type="http://schemas.openxmlformats.org/officeDocument/2006/relationships/hyperlink" Target="http://www.zipcodestogo.com/South%20Casco/ME/04077/" TargetMode="External"/><Relationship Id="rId2656" Type="http://schemas.openxmlformats.org/officeDocument/2006/relationships/hyperlink" Target="http://www.zipcodestogo.com/Westchester/NY/" TargetMode="External"/><Relationship Id="rId3988" Type="http://schemas.openxmlformats.org/officeDocument/2006/relationships/hyperlink" Target="http://www.zipcodestogo.com/Schenectady/NY/" TargetMode="External"/><Relationship Id="rId1326" Type="http://schemas.openxmlformats.org/officeDocument/2006/relationships/hyperlink" Target="http://www.zipcodestogo.com/Cumberland/ME/" TargetMode="External"/><Relationship Id="rId2657" Type="http://schemas.openxmlformats.org/officeDocument/2006/relationships/hyperlink" Target="http://www.zipcodestogo.com/Mount%20Vernon/NY/10552/" TargetMode="External"/><Relationship Id="rId3987" Type="http://schemas.openxmlformats.org/officeDocument/2006/relationships/hyperlink" Target="http://www.zipcodestogo.com/Schenectady/NY/12306/" TargetMode="External"/><Relationship Id="rId1327" Type="http://schemas.openxmlformats.org/officeDocument/2006/relationships/hyperlink" Target="http://www.zipcodestogo.com/South%20Freeport/ME/04078/" TargetMode="External"/><Relationship Id="rId2658" Type="http://schemas.openxmlformats.org/officeDocument/2006/relationships/hyperlink" Target="http://www.zipcodestogo.com/Westchester/NY/" TargetMode="External"/><Relationship Id="rId1328" Type="http://schemas.openxmlformats.org/officeDocument/2006/relationships/hyperlink" Target="http://www.zipcodestogo.com/Cumberland/ME/" TargetMode="External"/><Relationship Id="rId2659" Type="http://schemas.openxmlformats.org/officeDocument/2006/relationships/hyperlink" Target="http://www.zipcodestogo.com/Mount%20Vernon/NY/10553/" TargetMode="External"/><Relationship Id="rId3989" Type="http://schemas.openxmlformats.org/officeDocument/2006/relationships/hyperlink" Target="http://www.zipcodestogo.com/Schenectady/NY/12307/" TargetMode="External"/><Relationship Id="rId1329" Type="http://schemas.openxmlformats.org/officeDocument/2006/relationships/hyperlink" Target="http://www.zipcodestogo.com/Harpswell/ME/04079/" TargetMode="External"/><Relationship Id="rId739" Type="http://schemas.openxmlformats.org/officeDocument/2006/relationships/hyperlink" Target="http://www.zipcodestogo.com/Brattleboro/VT/05304/" TargetMode="External"/><Relationship Id="rId734" Type="http://schemas.openxmlformats.org/officeDocument/2006/relationships/hyperlink" Target="http://www.zipcodestogo.com/Windham/VT/" TargetMode="External"/><Relationship Id="rId733" Type="http://schemas.openxmlformats.org/officeDocument/2006/relationships/hyperlink" Target="http://www.zipcodestogo.com/Brattleboro/VT/05301/" TargetMode="External"/><Relationship Id="rId732" Type="http://schemas.openxmlformats.org/officeDocument/2006/relationships/hyperlink" Target="http://www.zipcodestogo.com/Bennington/VT/" TargetMode="External"/><Relationship Id="rId731" Type="http://schemas.openxmlformats.org/officeDocument/2006/relationships/hyperlink" Target="http://www.zipcodestogo.com/Shaftsbury/VT/05262/" TargetMode="External"/><Relationship Id="rId738" Type="http://schemas.openxmlformats.org/officeDocument/2006/relationships/hyperlink" Target="http://www.zipcodestogo.com/Windham/VT/" TargetMode="External"/><Relationship Id="rId737" Type="http://schemas.openxmlformats.org/officeDocument/2006/relationships/hyperlink" Target="http://www.zipcodestogo.com/Brattleboro/VT/05303/" TargetMode="External"/><Relationship Id="rId736" Type="http://schemas.openxmlformats.org/officeDocument/2006/relationships/hyperlink" Target="http://www.zipcodestogo.com/Windham/VT/" TargetMode="External"/><Relationship Id="rId735" Type="http://schemas.openxmlformats.org/officeDocument/2006/relationships/hyperlink" Target="http://www.zipcodestogo.com/Brattleboro/VT/05302/" TargetMode="External"/><Relationship Id="rId3980" Type="http://schemas.openxmlformats.org/officeDocument/2006/relationships/hyperlink" Target="http://www.zipcodestogo.com/Schenectady/NY/" TargetMode="External"/><Relationship Id="rId730" Type="http://schemas.openxmlformats.org/officeDocument/2006/relationships/hyperlink" Target="http://www.zipcodestogo.com/Bennington/VT/" TargetMode="External"/><Relationship Id="rId2650" Type="http://schemas.openxmlformats.org/officeDocument/2006/relationships/hyperlink" Target="http://www.zipcodestogo.com/Westchester/NY/" TargetMode="External"/><Relationship Id="rId3982" Type="http://schemas.openxmlformats.org/officeDocument/2006/relationships/hyperlink" Target="http://www.zipcodestogo.com/Schenectady/NY/" TargetMode="External"/><Relationship Id="rId1320" Type="http://schemas.openxmlformats.org/officeDocument/2006/relationships/hyperlink" Target="http://www.zipcodestogo.com/Cumberland/ME/" TargetMode="External"/><Relationship Id="rId2651" Type="http://schemas.openxmlformats.org/officeDocument/2006/relationships/hyperlink" Target="http://www.zipcodestogo.com/Mount%20Kisco/NY/10549/" TargetMode="External"/><Relationship Id="rId3981" Type="http://schemas.openxmlformats.org/officeDocument/2006/relationships/hyperlink" Target="http://www.zipcodestogo.com/Schenectady/NY/12303/" TargetMode="External"/><Relationship Id="rId1321" Type="http://schemas.openxmlformats.org/officeDocument/2006/relationships/hyperlink" Target="http://www.zipcodestogo.com/Sebago%20Lake/ME/04075/" TargetMode="External"/><Relationship Id="rId2652" Type="http://schemas.openxmlformats.org/officeDocument/2006/relationships/hyperlink" Target="http://www.zipcodestogo.com/Westchester/NY/" TargetMode="External"/><Relationship Id="rId3984" Type="http://schemas.openxmlformats.org/officeDocument/2006/relationships/hyperlink" Target="http://www.zipcodestogo.com/Schenectady/NY/" TargetMode="External"/><Relationship Id="rId1322" Type="http://schemas.openxmlformats.org/officeDocument/2006/relationships/hyperlink" Target="http://www.zipcodestogo.com/Cumberland/ME/" TargetMode="External"/><Relationship Id="rId2653" Type="http://schemas.openxmlformats.org/officeDocument/2006/relationships/hyperlink" Target="http://www.zipcodestogo.com/Mount%20Vernon/NY/10550/" TargetMode="External"/><Relationship Id="rId3983" Type="http://schemas.openxmlformats.org/officeDocument/2006/relationships/hyperlink" Target="http://www.zipcodestogo.com/Schenectady/NY/12304/" TargetMode="External"/><Relationship Id="rId1356" Type="http://schemas.openxmlformats.org/officeDocument/2006/relationships/hyperlink" Target="http://www.zipcodestogo.com/York/ME/" TargetMode="External"/><Relationship Id="rId2687" Type="http://schemas.openxmlformats.org/officeDocument/2006/relationships/hyperlink" Target="http://www.zipcodestogo.com/Putnam%20Valley/NY/10579/" TargetMode="External"/><Relationship Id="rId1357" Type="http://schemas.openxmlformats.org/officeDocument/2006/relationships/hyperlink" Target="http://www.zipcodestogo.com/Yarmouth/ME/04096/" TargetMode="External"/><Relationship Id="rId2688" Type="http://schemas.openxmlformats.org/officeDocument/2006/relationships/hyperlink" Target="http://www.zipcodestogo.com/Putnam/NY/" TargetMode="External"/><Relationship Id="rId1358" Type="http://schemas.openxmlformats.org/officeDocument/2006/relationships/hyperlink" Target="http://www.zipcodestogo.com/Cumberland/ME/" TargetMode="External"/><Relationship Id="rId2689" Type="http://schemas.openxmlformats.org/officeDocument/2006/relationships/hyperlink" Target="http://www.zipcodestogo.com/Rye/NY/10580/" TargetMode="External"/><Relationship Id="rId1359" Type="http://schemas.openxmlformats.org/officeDocument/2006/relationships/hyperlink" Target="http://www.zipcodestogo.com/North%20Yarmouth/ME/04097/" TargetMode="External"/><Relationship Id="rId767" Type="http://schemas.openxmlformats.org/officeDocument/2006/relationships/hyperlink" Target="http://www.zipcodestogo.com/West%20Dover/VT/05356/" TargetMode="External"/><Relationship Id="rId766" Type="http://schemas.openxmlformats.org/officeDocument/2006/relationships/hyperlink" Target="http://www.zipcodestogo.com/Windham/VT/" TargetMode="External"/><Relationship Id="rId765" Type="http://schemas.openxmlformats.org/officeDocument/2006/relationships/hyperlink" Target="http://www.zipcodestogo.com/Wardsboro/VT/05355/" TargetMode="External"/><Relationship Id="rId764" Type="http://schemas.openxmlformats.org/officeDocument/2006/relationships/hyperlink" Target="http://www.zipcodestogo.com/Windham/VT/" TargetMode="External"/><Relationship Id="rId769" Type="http://schemas.openxmlformats.org/officeDocument/2006/relationships/hyperlink" Target="http://www.zipcodestogo.com/West%20Dummerston/VT/05357/" TargetMode="External"/><Relationship Id="rId768" Type="http://schemas.openxmlformats.org/officeDocument/2006/relationships/hyperlink" Target="http://www.zipcodestogo.com/Windham/VT/" TargetMode="External"/><Relationship Id="rId2680" Type="http://schemas.openxmlformats.org/officeDocument/2006/relationships/hyperlink" Target="http://www.zipcodestogo.com/Westchester/NY/" TargetMode="External"/><Relationship Id="rId1350" Type="http://schemas.openxmlformats.org/officeDocument/2006/relationships/hyperlink" Target="http://www.zipcodestogo.com/Cumberland/ME/" TargetMode="External"/><Relationship Id="rId2681" Type="http://schemas.openxmlformats.org/officeDocument/2006/relationships/hyperlink" Target="http://www.zipcodestogo.com/Pound%20Ridge/NY/10576/" TargetMode="External"/><Relationship Id="rId1351" Type="http://schemas.openxmlformats.org/officeDocument/2006/relationships/hyperlink" Target="http://www.zipcodestogo.com/Buxton/ME/04093/" TargetMode="External"/><Relationship Id="rId2682" Type="http://schemas.openxmlformats.org/officeDocument/2006/relationships/hyperlink" Target="http://www.zipcodestogo.com/Westchester/NY/" TargetMode="External"/><Relationship Id="rId763" Type="http://schemas.openxmlformats.org/officeDocument/2006/relationships/hyperlink" Target="http://www.zipcodestogo.com/Vernon/VT/05354/" TargetMode="External"/><Relationship Id="rId1352" Type="http://schemas.openxmlformats.org/officeDocument/2006/relationships/hyperlink" Target="http://www.zipcodestogo.com/York/ME/" TargetMode="External"/><Relationship Id="rId2683" Type="http://schemas.openxmlformats.org/officeDocument/2006/relationships/hyperlink" Target="http://www.zipcodestogo.com/Purchase/NY/10577/" TargetMode="External"/><Relationship Id="rId762" Type="http://schemas.openxmlformats.org/officeDocument/2006/relationships/hyperlink" Target="http://www.zipcodestogo.com/Windham/VT/" TargetMode="External"/><Relationship Id="rId1353" Type="http://schemas.openxmlformats.org/officeDocument/2006/relationships/hyperlink" Target="http://www.zipcodestogo.com/West%20Kennebunk/ME/04094/" TargetMode="External"/><Relationship Id="rId2684" Type="http://schemas.openxmlformats.org/officeDocument/2006/relationships/hyperlink" Target="http://www.zipcodestogo.com/Westchester/NY/" TargetMode="External"/><Relationship Id="rId761" Type="http://schemas.openxmlformats.org/officeDocument/2006/relationships/hyperlink" Target="http://www.zipcodestogo.com/Townshend/VT/05353/" TargetMode="External"/><Relationship Id="rId1354" Type="http://schemas.openxmlformats.org/officeDocument/2006/relationships/hyperlink" Target="http://www.zipcodestogo.com/York/ME/" TargetMode="External"/><Relationship Id="rId2685" Type="http://schemas.openxmlformats.org/officeDocument/2006/relationships/hyperlink" Target="http://www.zipcodestogo.com/Purdys/NY/10578/" TargetMode="External"/><Relationship Id="rId760" Type="http://schemas.openxmlformats.org/officeDocument/2006/relationships/hyperlink" Target="http://www.zipcodestogo.com/Bennington/VT/" TargetMode="External"/><Relationship Id="rId1355" Type="http://schemas.openxmlformats.org/officeDocument/2006/relationships/hyperlink" Target="http://www.zipcodestogo.com/West%20Newfield/ME/04095/" TargetMode="External"/><Relationship Id="rId2686" Type="http://schemas.openxmlformats.org/officeDocument/2006/relationships/hyperlink" Target="http://www.zipcodestogo.com/Westchester/NY/" TargetMode="External"/><Relationship Id="rId1345" Type="http://schemas.openxmlformats.org/officeDocument/2006/relationships/hyperlink" Target="http://www.zipcodestogo.com/Wells/ME/04090/" TargetMode="External"/><Relationship Id="rId2676" Type="http://schemas.openxmlformats.org/officeDocument/2006/relationships/hyperlink" Target="http://www.zipcodestogo.com/Westchester/NY/" TargetMode="External"/><Relationship Id="rId1346" Type="http://schemas.openxmlformats.org/officeDocument/2006/relationships/hyperlink" Target="http://www.zipcodestogo.com/York/ME/" TargetMode="External"/><Relationship Id="rId2677" Type="http://schemas.openxmlformats.org/officeDocument/2006/relationships/hyperlink" Target="http://www.zipcodestogo.com/Pleasantville/NY/10572/" TargetMode="External"/><Relationship Id="rId1347" Type="http://schemas.openxmlformats.org/officeDocument/2006/relationships/hyperlink" Target="http://www.zipcodestogo.com/West%20Baldwin/ME/04091/" TargetMode="External"/><Relationship Id="rId2678" Type="http://schemas.openxmlformats.org/officeDocument/2006/relationships/hyperlink" Target="http://www.zipcodestogo.com/Westchester/NY/" TargetMode="External"/><Relationship Id="rId1348" Type="http://schemas.openxmlformats.org/officeDocument/2006/relationships/hyperlink" Target="http://www.zipcodestogo.com/Cumberland/ME/" TargetMode="External"/><Relationship Id="rId2679" Type="http://schemas.openxmlformats.org/officeDocument/2006/relationships/hyperlink" Target="http://www.zipcodestogo.com/Port%20Chester/NY/10573/" TargetMode="External"/><Relationship Id="rId1349" Type="http://schemas.openxmlformats.org/officeDocument/2006/relationships/hyperlink" Target="http://www.zipcodestogo.com/Westbrook/ME/04092/" TargetMode="External"/><Relationship Id="rId756" Type="http://schemas.openxmlformats.org/officeDocument/2006/relationships/hyperlink" Target="http://www.zipcodestogo.com/Bennington/VT/" TargetMode="External"/><Relationship Id="rId755" Type="http://schemas.openxmlformats.org/officeDocument/2006/relationships/hyperlink" Target="http://www.zipcodestogo.com/Readsboro/VT/05350/" TargetMode="External"/><Relationship Id="rId754" Type="http://schemas.openxmlformats.org/officeDocument/2006/relationships/hyperlink" Target="http://www.zipcodestogo.com/Windham/VT/" TargetMode="External"/><Relationship Id="rId753" Type="http://schemas.openxmlformats.org/officeDocument/2006/relationships/hyperlink" Target="http://www.zipcodestogo.com/Putney/VT/05346/" TargetMode="External"/><Relationship Id="rId759" Type="http://schemas.openxmlformats.org/officeDocument/2006/relationships/hyperlink" Target="http://www.zipcodestogo.com/Stamford/VT/05352/" TargetMode="External"/><Relationship Id="rId758" Type="http://schemas.openxmlformats.org/officeDocument/2006/relationships/hyperlink" Target="http://www.zipcodestogo.com/Windham/VT/" TargetMode="External"/><Relationship Id="rId757" Type="http://schemas.openxmlformats.org/officeDocument/2006/relationships/hyperlink" Target="http://www.zipcodestogo.com/South%20Newfane/VT/05351/" TargetMode="External"/><Relationship Id="rId2670" Type="http://schemas.openxmlformats.org/officeDocument/2006/relationships/hyperlink" Target="http://www.zipcodestogo.com/Westchester/NY/" TargetMode="External"/><Relationship Id="rId1340" Type="http://schemas.openxmlformats.org/officeDocument/2006/relationships/hyperlink" Target="http://www.zipcodestogo.com/Sagadahoc/ME/" TargetMode="External"/><Relationship Id="rId2671" Type="http://schemas.openxmlformats.org/officeDocument/2006/relationships/hyperlink" Target="http://www.zipcodestogo.com/Cortlandt%20Manor/NY/10567/" TargetMode="External"/><Relationship Id="rId752" Type="http://schemas.openxmlformats.org/officeDocument/2006/relationships/hyperlink" Target="http://www.zipcodestogo.com/Windham/VT/" TargetMode="External"/><Relationship Id="rId1341" Type="http://schemas.openxmlformats.org/officeDocument/2006/relationships/hyperlink" Target="http://www.zipcodestogo.com/Waterboro/ME/04087/" TargetMode="External"/><Relationship Id="rId2672" Type="http://schemas.openxmlformats.org/officeDocument/2006/relationships/hyperlink" Target="http://www.zipcodestogo.com/Westchester/NY/" TargetMode="External"/><Relationship Id="rId751" Type="http://schemas.openxmlformats.org/officeDocument/2006/relationships/hyperlink" Target="http://www.zipcodestogo.com/Newfane/VT/05345/" TargetMode="External"/><Relationship Id="rId1342" Type="http://schemas.openxmlformats.org/officeDocument/2006/relationships/hyperlink" Target="http://www.zipcodestogo.com/York/ME/" TargetMode="External"/><Relationship Id="rId2673" Type="http://schemas.openxmlformats.org/officeDocument/2006/relationships/hyperlink" Target="http://www.zipcodestogo.com/Pleasantville/NY/10570/" TargetMode="External"/><Relationship Id="rId750" Type="http://schemas.openxmlformats.org/officeDocument/2006/relationships/hyperlink" Target="http://www.zipcodestogo.com/Windham/VT/" TargetMode="External"/><Relationship Id="rId1343" Type="http://schemas.openxmlformats.org/officeDocument/2006/relationships/hyperlink" Target="http://www.zipcodestogo.com/Waterford/ME/04088/" TargetMode="External"/><Relationship Id="rId2674" Type="http://schemas.openxmlformats.org/officeDocument/2006/relationships/hyperlink" Target="http://www.zipcodestogo.com/Westchester/NY/" TargetMode="External"/><Relationship Id="rId1344" Type="http://schemas.openxmlformats.org/officeDocument/2006/relationships/hyperlink" Target="http://www.zipcodestogo.com/Oxford/ME/" TargetMode="External"/><Relationship Id="rId2675" Type="http://schemas.openxmlformats.org/officeDocument/2006/relationships/hyperlink" Target="http://www.zipcodestogo.com/Pleasantville/NY/10571/" TargetMode="External"/><Relationship Id="rId2621" Type="http://schemas.openxmlformats.org/officeDocument/2006/relationships/hyperlink" Target="http://www.zipcodestogo.com/Hartsdale/NY/10530/" TargetMode="External"/><Relationship Id="rId3953" Type="http://schemas.openxmlformats.org/officeDocument/2006/relationships/hyperlink" Target="http://www.zipcodestogo.com/Albany/NY/12246/" TargetMode="External"/><Relationship Id="rId2622" Type="http://schemas.openxmlformats.org/officeDocument/2006/relationships/hyperlink" Target="http://www.zipcodestogo.com/Westchester/NY/" TargetMode="External"/><Relationship Id="rId3952" Type="http://schemas.openxmlformats.org/officeDocument/2006/relationships/hyperlink" Target="http://www.zipcodestogo.com/Albany/NY/" TargetMode="External"/><Relationship Id="rId2623" Type="http://schemas.openxmlformats.org/officeDocument/2006/relationships/hyperlink" Target="http://www.zipcodestogo.com/Hawthorne/NY/10532/" TargetMode="External"/><Relationship Id="rId3955" Type="http://schemas.openxmlformats.org/officeDocument/2006/relationships/hyperlink" Target="http://www.zipcodestogo.com/Albany/NY/12247/" TargetMode="External"/><Relationship Id="rId2624" Type="http://schemas.openxmlformats.org/officeDocument/2006/relationships/hyperlink" Target="http://www.zipcodestogo.com/Westchester/NY/" TargetMode="External"/><Relationship Id="rId3954" Type="http://schemas.openxmlformats.org/officeDocument/2006/relationships/hyperlink" Target="http://www.zipcodestogo.com/Albany/NY/" TargetMode="External"/><Relationship Id="rId2625" Type="http://schemas.openxmlformats.org/officeDocument/2006/relationships/hyperlink" Target="http://www.zipcodestogo.com/Irvington/NY/10533/" TargetMode="External"/><Relationship Id="rId3957" Type="http://schemas.openxmlformats.org/officeDocument/2006/relationships/hyperlink" Target="http://www.zipcodestogo.com/Albany/NY/12248/" TargetMode="External"/><Relationship Id="rId2626" Type="http://schemas.openxmlformats.org/officeDocument/2006/relationships/hyperlink" Target="http://www.zipcodestogo.com/Westchester/NY/" TargetMode="External"/><Relationship Id="rId3956" Type="http://schemas.openxmlformats.org/officeDocument/2006/relationships/hyperlink" Target="http://www.zipcodestogo.com/Albany/NY/" TargetMode="External"/><Relationship Id="rId2627" Type="http://schemas.openxmlformats.org/officeDocument/2006/relationships/hyperlink" Target="http://www.zipcodestogo.com/Jefferson%20Valley/NY/10535/" TargetMode="External"/><Relationship Id="rId3959" Type="http://schemas.openxmlformats.org/officeDocument/2006/relationships/hyperlink" Target="http://www.zipcodestogo.com/Albany/NY/12249/" TargetMode="External"/><Relationship Id="rId2628" Type="http://schemas.openxmlformats.org/officeDocument/2006/relationships/hyperlink" Target="http://www.zipcodestogo.com/Westchester/NY/" TargetMode="External"/><Relationship Id="rId3958" Type="http://schemas.openxmlformats.org/officeDocument/2006/relationships/hyperlink" Target="http://www.zipcodestogo.com/Albany/NY/" TargetMode="External"/><Relationship Id="rId709" Type="http://schemas.openxmlformats.org/officeDocument/2006/relationships/hyperlink" Target="http://www.zipcodestogo.com/Weston/VT/05161/" TargetMode="External"/><Relationship Id="rId2629" Type="http://schemas.openxmlformats.org/officeDocument/2006/relationships/hyperlink" Target="http://www.zipcodestogo.com/Katonah/NY/10536/" TargetMode="External"/><Relationship Id="rId708" Type="http://schemas.openxmlformats.org/officeDocument/2006/relationships/hyperlink" Target="http://www.zipcodestogo.com/Windham/VT/" TargetMode="External"/><Relationship Id="rId707" Type="http://schemas.openxmlformats.org/officeDocument/2006/relationships/hyperlink" Target="http://www.zipcodestogo.com/Westminster%20Station/VT/05159/" TargetMode="External"/><Relationship Id="rId706" Type="http://schemas.openxmlformats.org/officeDocument/2006/relationships/hyperlink" Target="http://www.zipcodestogo.com/Windham/VT/" TargetMode="External"/><Relationship Id="rId701" Type="http://schemas.openxmlformats.org/officeDocument/2006/relationships/hyperlink" Target="http://www.zipcodestogo.com/South%20Londonderry/VT/05155/" TargetMode="External"/><Relationship Id="rId700" Type="http://schemas.openxmlformats.org/officeDocument/2006/relationships/hyperlink" Target="http://www.zipcodestogo.com/Windham/VT/" TargetMode="External"/><Relationship Id="rId705" Type="http://schemas.openxmlformats.org/officeDocument/2006/relationships/hyperlink" Target="http://www.zipcodestogo.com/Westminster/VT/05158/" TargetMode="External"/><Relationship Id="rId704" Type="http://schemas.openxmlformats.org/officeDocument/2006/relationships/hyperlink" Target="http://www.zipcodestogo.com/Windsor/VT/" TargetMode="External"/><Relationship Id="rId703" Type="http://schemas.openxmlformats.org/officeDocument/2006/relationships/hyperlink" Target="http://www.zipcodestogo.com/Springfield/VT/05156/" TargetMode="External"/><Relationship Id="rId702" Type="http://schemas.openxmlformats.org/officeDocument/2006/relationships/hyperlink" Target="http://www.zipcodestogo.com/Windham/VT/" TargetMode="External"/><Relationship Id="rId3951" Type="http://schemas.openxmlformats.org/officeDocument/2006/relationships/hyperlink" Target="http://www.zipcodestogo.com/Albany/NY/12245/" TargetMode="External"/><Relationship Id="rId2620" Type="http://schemas.openxmlformats.org/officeDocument/2006/relationships/hyperlink" Target="http://www.zipcodestogo.com/Westchester/NY/" TargetMode="External"/><Relationship Id="rId3950" Type="http://schemas.openxmlformats.org/officeDocument/2006/relationships/hyperlink" Target="http://www.zipcodestogo.com/Albany/NY/" TargetMode="External"/><Relationship Id="rId2610" Type="http://schemas.openxmlformats.org/officeDocument/2006/relationships/hyperlink" Target="http://www.zipcodestogo.com/Westchester/NY/" TargetMode="External"/><Relationship Id="rId3942" Type="http://schemas.openxmlformats.org/officeDocument/2006/relationships/hyperlink" Target="http://www.zipcodestogo.com/Albany/NY/" TargetMode="External"/><Relationship Id="rId2611" Type="http://schemas.openxmlformats.org/officeDocument/2006/relationships/hyperlink" Target="http://www.zipcodestogo.com/Elmsford/NY/10523/" TargetMode="External"/><Relationship Id="rId3941" Type="http://schemas.openxmlformats.org/officeDocument/2006/relationships/hyperlink" Target="http://www.zipcodestogo.com/Albany/NY/12240/" TargetMode="External"/><Relationship Id="rId2612" Type="http://schemas.openxmlformats.org/officeDocument/2006/relationships/hyperlink" Target="http://www.zipcodestogo.com/Westchester/NY/" TargetMode="External"/><Relationship Id="rId3944" Type="http://schemas.openxmlformats.org/officeDocument/2006/relationships/hyperlink" Target="http://www.zipcodestogo.com/Albany/NY/" TargetMode="External"/><Relationship Id="rId2613" Type="http://schemas.openxmlformats.org/officeDocument/2006/relationships/hyperlink" Target="http://www.zipcodestogo.com/Garrison/NY/10524/" TargetMode="External"/><Relationship Id="rId3943" Type="http://schemas.openxmlformats.org/officeDocument/2006/relationships/hyperlink" Target="http://www.zipcodestogo.com/Albany/NY/12241/" TargetMode="External"/><Relationship Id="rId2614" Type="http://schemas.openxmlformats.org/officeDocument/2006/relationships/hyperlink" Target="http://www.zipcodestogo.com/Putnam/NY/" TargetMode="External"/><Relationship Id="rId3946" Type="http://schemas.openxmlformats.org/officeDocument/2006/relationships/hyperlink" Target="http://www.zipcodestogo.com/Albany/NY/" TargetMode="External"/><Relationship Id="rId2615" Type="http://schemas.openxmlformats.org/officeDocument/2006/relationships/hyperlink" Target="http://www.zipcodestogo.com/Goldens%20Bridge/NY/10526/" TargetMode="External"/><Relationship Id="rId3945" Type="http://schemas.openxmlformats.org/officeDocument/2006/relationships/hyperlink" Target="http://www.zipcodestogo.com/Albany/NY/12242/" TargetMode="External"/><Relationship Id="rId2616" Type="http://schemas.openxmlformats.org/officeDocument/2006/relationships/hyperlink" Target="http://www.zipcodestogo.com/Westchester/NY/" TargetMode="External"/><Relationship Id="rId3948" Type="http://schemas.openxmlformats.org/officeDocument/2006/relationships/hyperlink" Target="http://www.zipcodestogo.com/Albany/NY/" TargetMode="External"/><Relationship Id="rId2617" Type="http://schemas.openxmlformats.org/officeDocument/2006/relationships/hyperlink" Target="http://www.zipcodestogo.com/Granite%20Springs/NY/10527/" TargetMode="External"/><Relationship Id="rId3947" Type="http://schemas.openxmlformats.org/officeDocument/2006/relationships/hyperlink" Target="http://www.zipcodestogo.com/Albany/NY/12243/" TargetMode="External"/><Relationship Id="rId2618" Type="http://schemas.openxmlformats.org/officeDocument/2006/relationships/hyperlink" Target="http://www.zipcodestogo.com/Westchester/NY/" TargetMode="External"/><Relationship Id="rId2619" Type="http://schemas.openxmlformats.org/officeDocument/2006/relationships/hyperlink" Target="http://www.zipcodestogo.com/Harrison/NY/10528/" TargetMode="External"/><Relationship Id="rId3949" Type="http://schemas.openxmlformats.org/officeDocument/2006/relationships/hyperlink" Target="http://www.zipcodestogo.com/Albany/NY/12244/" TargetMode="External"/><Relationship Id="rId3940" Type="http://schemas.openxmlformats.org/officeDocument/2006/relationships/hyperlink" Target="http://www.zipcodestogo.com/Albany/NY/" TargetMode="External"/><Relationship Id="rId1312" Type="http://schemas.openxmlformats.org/officeDocument/2006/relationships/hyperlink" Target="http://www.zipcodestogo.com/Cumberland/ME/" TargetMode="External"/><Relationship Id="rId2643" Type="http://schemas.openxmlformats.org/officeDocument/2006/relationships/hyperlink" Target="http://www.zipcodestogo.com/Maryknoll/NY/10545/" TargetMode="External"/><Relationship Id="rId3975" Type="http://schemas.openxmlformats.org/officeDocument/2006/relationships/hyperlink" Target="http://www.zipcodestogo.com/Albany/NY/12288/" TargetMode="External"/><Relationship Id="rId1313" Type="http://schemas.openxmlformats.org/officeDocument/2006/relationships/hyperlink" Target="http://www.zipcodestogo.com/Raymond/ME/04071/" TargetMode="External"/><Relationship Id="rId2644" Type="http://schemas.openxmlformats.org/officeDocument/2006/relationships/hyperlink" Target="http://www.zipcodestogo.com/Westchester/NY/" TargetMode="External"/><Relationship Id="rId3974" Type="http://schemas.openxmlformats.org/officeDocument/2006/relationships/hyperlink" Target="http://www.zipcodestogo.com/Albany/NY/" TargetMode="External"/><Relationship Id="rId1314" Type="http://schemas.openxmlformats.org/officeDocument/2006/relationships/hyperlink" Target="http://www.zipcodestogo.com/Cumberland/ME/" TargetMode="External"/><Relationship Id="rId2645" Type="http://schemas.openxmlformats.org/officeDocument/2006/relationships/hyperlink" Target="http://www.zipcodestogo.com/Millwood/NY/10546/" TargetMode="External"/><Relationship Id="rId3977" Type="http://schemas.openxmlformats.org/officeDocument/2006/relationships/hyperlink" Target="http://www.zipcodestogo.com/Schenectady/NY/12301/" TargetMode="External"/><Relationship Id="rId1315" Type="http://schemas.openxmlformats.org/officeDocument/2006/relationships/hyperlink" Target="http://www.zipcodestogo.com/Saco/ME/04072/" TargetMode="External"/><Relationship Id="rId2646" Type="http://schemas.openxmlformats.org/officeDocument/2006/relationships/hyperlink" Target="http://www.zipcodestogo.com/Westchester/NY/" TargetMode="External"/><Relationship Id="rId3976" Type="http://schemas.openxmlformats.org/officeDocument/2006/relationships/hyperlink" Target="http://www.zipcodestogo.com/Albany/NY/" TargetMode="External"/><Relationship Id="rId1316" Type="http://schemas.openxmlformats.org/officeDocument/2006/relationships/hyperlink" Target="http://www.zipcodestogo.com/York/ME/" TargetMode="External"/><Relationship Id="rId2647" Type="http://schemas.openxmlformats.org/officeDocument/2006/relationships/hyperlink" Target="http://www.zipcodestogo.com/Mohegan%20Lake/NY/10547/" TargetMode="External"/><Relationship Id="rId3979" Type="http://schemas.openxmlformats.org/officeDocument/2006/relationships/hyperlink" Target="http://www.zipcodestogo.com/Schenectady/NY/12302/" TargetMode="External"/><Relationship Id="rId1317" Type="http://schemas.openxmlformats.org/officeDocument/2006/relationships/hyperlink" Target="http://www.zipcodestogo.com/Sanford/ME/04073/" TargetMode="External"/><Relationship Id="rId2648" Type="http://schemas.openxmlformats.org/officeDocument/2006/relationships/hyperlink" Target="http://www.zipcodestogo.com/Westchester/NY/" TargetMode="External"/><Relationship Id="rId3978" Type="http://schemas.openxmlformats.org/officeDocument/2006/relationships/hyperlink" Target="http://www.zipcodestogo.com/Schenectady/NY/" TargetMode="External"/><Relationship Id="rId1318" Type="http://schemas.openxmlformats.org/officeDocument/2006/relationships/hyperlink" Target="http://www.zipcodestogo.com/York/ME/" TargetMode="External"/><Relationship Id="rId2649" Type="http://schemas.openxmlformats.org/officeDocument/2006/relationships/hyperlink" Target="http://www.zipcodestogo.com/Montrose/NY/10548/" TargetMode="External"/><Relationship Id="rId1319" Type="http://schemas.openxmlformats.org/officeDocument/2006/relationships/hyperlink" Target="http://www.zipcodestogo.com/Scarborough/ME/04074/" TargetMode="External"/><Relationship Id="rId729" Type="http://schemas.openxmlformats.org/officeDocument/2006/relationships/hyperlink" Target="http://www.zipcodestogo.com/Pownal/VT/05261/" TargetMode="External"/><Relationship Id="rId728" Type="http://schemas.openxmlformats.org/officeDocument/2006/relationships/hyperlink" Target="http://www.zipcodestogo.com/Bennington/VT/" TargetMode="External"/><Relationship Id="rId723" Type="http://schemas.openxmlformats.org/officeDocument/2006/relationships/hyperlink" Target="http://www.zipcodestogo.com/Manchester%20Center/VT/05255/" TargetMode="External"/><Relationship Id="rId722" Type="http://schemas.openxmlformats.org/officeDocument/2006/relationships/hyperlink" Target="http://www.zipcodestogo.com/Bennington/VT/" TargetMode="External"/><Relationship Id="rId721" Type="http://schemas.openxmlformats.org/officeDocument/2006/relationships/hyperlink" Target="http://www.zipcodestogo.com/Manchester/VT/05254/" TargetMode="External"/><Relationship Id="rId720" Type="http://schemas.openxmlformats.org/officeDocument/2006/relationships/hyperlink" Target="http://www.zipcodestogo.com/Bennington/VT/" TargetMode="External"/><Relationship Id="rId727" Type="http://schemas.openxmlformats.org/officeDocument/2006/relationships/hyperlink" Target="http://www.zipcodestogo.com/North%20Pownal/VT/05260/" TargetMode="External"/><Relationship Id="rId726" Type="http://schemas.openxmlformats.org/officeDocument/2006/relationships/hyperlink" Target="http://www.zipcodestogo.com/Bennington/VT/" TargetMode="External"/><Relationship Id="rId725" Type="http://schemas.openxmlformats.org/officeDocument/2006/relationships/hyperlink" Target="http://www.zipcodestogo.com/North%20Bennington/VT/05257/" TargetMode="External"/><Relationship Id="rId724" Type="http://schemas.openxmlformats.org/officeDocument/2006/relationships/hyperlink" Target="http://www.zipcodestogo.com/Bennington/VT/" TargetMode="External"/><Relationship Id="rId3971" Type="http://schemas.openxmlformats.org/officeDocument/2006/relationships/hyperlink" Target="http://www.zipcodestogo.com/Albany/NY/12260/" TargetMode="External"/><Relationship Id="rId2640" Type="http://schemas.openxmlformats.org/officeDocument/2006/relationships/hyperlink" Target="http://www.zipcodestogo.com/Putnam/NY/" TargetMode="External"/><Relationship Id="rId3970" Type="http://schemas.openxmlformats.org/officeDocument/2006/relationships/hyperlink" Target="http://www.zipcodestogo.com/Albany/NY/" TargetMode="External"/><Relationship Id="rId1310" Type="http://schemas.openxmlformats.org/officeDocument/2006/relationships/hyperlink" Target="http://www.zipcodestogo.com/Cumberland/ME/" TargetMode="External"/><Relationship Id="rId2641" Type="http://schemas.openxmlformats.org/officeDocument/2006/relationships/hyperlink" Target="http://www.zipcodestogo.com/Mamaroneck/NY/10543/" TargetMode="External"/><Relationship Id="rId3973" Type="http://schemas.openxmlformats.org/officeDocument/2006/relationships/hyperlink" Target="http://www.zipcodestogo.com/Albany/NY/12261/" TargetMode="External"/><Relationship Id="rId1311" Type="http://schemas.openxmlformats.org/officeDocument/2006/relationships/hyperlink" Target="http://www.zipcodestogo.com/Scarborough/ME/04070/" TargetMode="External"/><Relationship Id="rId2642" Type="http://schemas.openxmlformats.org/officeDocument/2006/relationships/hyperlink" Target="http://www.zipcodestogo.com/Westchester/NY/" TargetMode="External"/><Relationship Id="rId3972" Type="http://schemas.openxmlformats.org/officeDocument/2006/relationships/hyperlink" Target="http://www.zipcodestogo.com/Albany/NY/" TargetMode="External"/><Relationship Id="rId1301" Type="http://schemas.openxmlformats.org/officeDocument/2006/relationships/hyperlink" Target="http://www.zipcodestogo.com/Ocean%20Park/ME/04063/" TargetMode="External"/><Relationship Id="rId2632" Type="http://schemas.openxmlformats.org/officeDocument/2006/relationships/hyperlink" Target="http://www.zipcodestogo.com/Putnam/NY/" TargetMode="External"/><Relationship Id="rId3964" Type="http://schemas.openxmlformats.org/officeDocument/2006/relationships/hyperlink" Target="http://www.zipcodestogo.com/Albany/NY/" TargetMode="External"/><Relationship Id="rId1302" Type="http://schemas.openxmlformats.org/officeDocument/2006/relationships/hyperlink" Target="http://www.zipcodestogo.com/York/ME/" TargetMode="External"/><Relationship Id="rId2633" Type="http://schemas.openxmlformats.org/officeDocument/2006/relationships/hyperlink" Target="http://www.zipcodestogo.com/Larchmont/NY/10538/" TargetMode="External"/><Relationship Id="rId3963" Type="http://schemas.openxmlformats.org/officeDocument/2006/relationships/hyperlink" Target="http://www.zipcodestogo.com/Albany/NY/12252/" TargetMode="External"/><Relationship Id="rId1303" Type="http://schemas.openxmlformats.org/officeDocument/2006/relationships/hyperlink" Target="http://www.zipcodestogo.com/Old%20Orchard%20Beach/ME/04064/" TargetMode="External"/><Relationship Id="rId2634" Type="http://schemas.openxmlformats.org/officeDocument/2006/relationships/hyperlink" Target="http://www.zipcodestogo.com/Westchester/NY/" TargetMode="External"/><Relationship Id="rId3966" Type="http://schemas.openxmlformats.org/officeDocument/2006/relationships/hyperlink" Target="http://www.zipcodestogo.com/Albany/NY/" TargetMode="External"/><Relationship Id="rId1304" Type="http://schemas.openxmlformats.org/officeDocument/2006/relationships/hyperlink" Target="http://www.zipcodestogo.com/York/ME/" TargetMode="External"/><Relationship Id="rId2635" Type="http://schemas.openxmlformats.org/officeDocument/2006/relationships/hyperlink" Target="http://www.zipcodestogo.com/Lincolndale/NY/10540/" TargetMode="External"/><Relationship Id="rId3965" Type="http://schemas.openxmlformats.org/officeDocument/2006/relationships/hyperlink" Target="http://www.zipcodestogo.com/Albany/NY/12255/" TargetMode="External"/><Relationship Id="rId1305" Type="http://schemas.openxmlformats.org/officeDocument/2006/relationships/hyperlink" Target="http://www.zipcodestogo.com/Orrs%20Island/ME/04066/" TargetMode="External"/><Relationship Id="rId2636" Type="http://schemas.openxmlformats.org/officeDocument/2006/relationships/hyperlink" Target="http://www.zipcodestogo.com/Westchester/NY/" TargetMode="External"/><Relationship Id="rId3968" Type="http://schemas.openxmlformats.org/officeDocument/2006/relationships/hyperlink" Target="http://www.zipcodestogo.com/Albany/NY/" TargetMode="External"/><Relationship Id="rId1306" Type="http://schemas.openxmlformats.org/officeDocument/2006/relationships/hyperlink" Target="http://www.zipcodestogo.com/Cumberland/ME/" TargetMode="External"/><Relationship Id="rId2637" Type="http://schemas.openxmlformats.org/officeDocument/2006/relationships/hyperlink" Target="http://www.zipcodestogo.com/Mahopac/NY/10541/" TargetMode="External"/><Relationship Id="rId3967" Type="http://schemas.openxmlformats.org/officeDocument/2006/relationships/hyperlink" Target="http://www.zipcodestogo.com/Albany/NY/12256/" TargetMode="External"/><Relationship Id="rId1307" Type="http://schemas.openxmlformats.org/officeDocument/2006/relationships/hyperlink" Target="http://www.zipcodestogo.com/Porter/ME/04068/" TargetMode="External"/><Relationship Id="rId2638" Type="http://schemas.openxmlformats.org/officeDocument/2006/relationships/hyperlink" Target="http://www.zipcodestogo.com/Putnam/NY/" TargetMode="External"/><Relationship Id="rId1308" Type="http://schemas.openxmlformats.org/officeDocument/2006/relationships/hyperlink" Target="http://www.zipcodestogo.com/Oxford/ME/" TargetMode="External"/><Relationship Id="rId2639" Type="http://schemas.openxmlformats.org/officeDocument/2006/relationships/hyperlink" Target="http://www.zipcodestogo.com/Mahopac%20Falls/NY/10542/" TargetMode="External"/><Relationship Id="rId3969" Type="http://schemas.openxmlformats.org/officeDocument/2006/relationships/hyperlink" Target="http://www.zipcodestogo.com/Albany/NY/12257/" TargetMode="External"/><Relationship Id="rId1309" Type="http://schemas.openxmlformats.org/officeDocument/2006/relationships/hyperlink" Target="http://www.zipcodestogo.com/Pownal/ME/04069/" TargetMode="External"/><Relationship Id="rId719" Type="http://schemas.openxmlformats.org/officeDocument/2006/relationships/hyperlink" Target="http://www.zipcodestogo.com/East%20Dorset/VT/05253/" TargetMode="External"/><Relationship Id="rId718" Type="http://schemas.openxmlformats.org/officeDocument/2006/relationships/hyperlink" Target="http://www.zipcodestogo.com/Bennington/VT/" TargetMode="External"/><Relationship Id="rId717" Type="http://schemas.openxmlformats.org/officeDocument/2006/relationships/hyperlink" Target="http://www.zipcodestogo.com/East%20Arlington/VT/05252/" TargetMode="External"/><Relationship Id="rId712" Type="http://schemas.openxmlformats.org/officeDocument/2006/relationships/hyperlink" Target="http://www.zipcodestogo.com/Bennington/VT/" TargetMode="External"/><Relationship Id="rId711" Type="http://schemas.openxmlformats.org/officeDocument/2006/relationships/hyperlink" Target="http://www.zipcodestogo.com/Bennington/VT/05201/" TargetMode="External"/><Relationship Id="rId710" Type="http://schemas.openxmlformats.org/officeDocument/2006/relationships/hyperlink" Target="http://www.zipcodestogo.com/Windsor/VT/" TargetMode="External"/><Relationship Id="rId716" Type="http://schemas.openxmlformats.org/officeDocument/2006/relationships/hyperlink" Target="http://www.zipcodestogo.com/Bennington/VT/" TargetMode="External"/><Relationship Id="rId715" Type="http://schemas.openxmlformats.org/officeDocument/2006/relationships/hyperlink" Target="http://www.zipcodestogo.com/Dorset/VT/05251/" TargetMode="External"/><Relationship Id="rId714" Type="http://schemas.openxmlformats.org/officeDocument/2006/relationships/hyperlink" Target="http://www.zipcodestogo.com/Bennington/VT/" TargetMode="External"/><Relationship Id="rId713" Type="http://schemas.openxmlformats.org/officeDocument/2006/relationships/hyperlink" Target="http://www.zipcodestogo.com/Arlington/VT/05250/" TargetMode="External"/><Relationship Id="rId3960" Type="http://schemas.openxmlformats.org/officeDocument/2006/relationships/hyperlink" Target="http://www.zipcodestogo.com/Albany/NY/" TargetMode="External"/><Relationship Id="rId2630" Type="http://schemas.openxmlformats.org/officeDocument/2006/relationships/hyperlink" Target="http://www.zipcodestogo.com/Westchester/NY/" TargetMode="External"/><Relationship Id="rId3962" Type="http://schemas.openxmlformats.org/officeDocument/2006/relationships/hyperlink" Target="http://www.zipcodestogo.com/Albany/NY/" TargetMode="External"/><Relationship Id="rId1300" Type="http://schemas.openxmlformats.org/officeDocument/2006/relationships/hyperlink" Target="http://www.zipcodestogo.com/Cumberland/ME/" TargetMode="External"/><Relationship Id="rId2631" Type="http://schemas.openxmlformats.org/officeDocument/2006/relationships/hyperlink" Target="http://www.zipcodestogo.com/Lake%20Peekskill/NY/10537/" TargetMode="External"/><Relationship Id="rId3961" Type="http://schemas.openxmlformats.org/officeDocument/2006/relationships/hyperlink" Target="http://www.zipcodestogo.com/Albany/NY/12250/" TargetMode="External"/><Relationship Id="rId8806" Type="http://schemas.openxmlformats.org/officeDocument/2006/relationships/hyperlink" Target="http://www.zipcodestogo.com/Polk/FL/" TargetMode="External"/><Relationship Id="rId8805" Type="http://schemas.openxmlformats.org/officeDocument/2006/relationships/hyperlink" Target="http://www.zipcodestogo.com/Lake%20Hamilton/FL/33851/" TargetMode="External"/><Relationship Id="rId8804" Type="http://schemas.openxmlformats.org/officeDocument/2006/relationships/hyperlink" Target="http://www.zipcodestogo.com/Polk/FL/" TargetMode="External"/><Relationship Id="rId8803" Type="http://schemas.openxmlformats.org/officeDocument/2006/relationships/hyperlink" Target="http://www.zipcodestogo.com/Lake%20Alfred/FL/33850/" TargetMode="External"/><Relationship Id="rId8809" Type="http://schemas.openxmlformats.org/officeDocument/2006/relationships/hyperlink" Target="http://www.zipcodestogo.com/Lake%20Wales/FL/33853/" TargetMode="External"/><Relationship Id="rId8808" Type="http://schemas.openxmlformats.org/officeDocument/2006/relationships/hyperlink" Target="http://www.zipcodestogo.com/Highlands/FL/" TargetMode="External"/><Relationship Id="rId8807" Type="http://schemas.openxmlformats.org/officeDocument/2006/relationships/hyperlink" Target="http://www.zipcodestogo.com/Lake%20Placid/FL/33852/" TargetMode="External"/><Relationship Id="rId8802" Type="http://schemas.openxmlformats.org/officeDocument/2006/relationships/hyperlink" Target="http://www.zipcodestogo.com/Polk/FL/" TargetMode="External"/><Relationship Id="rId8801" Type="http://schemas.openxmlformats.org/officeDocument/2006/relationships/hyperlink" Target="http://www.zipcodestogo.com/Kathleen/FL/33849/" TargetMode="External"/><Relationship Id="rId8800" Type="http://schemas.openxmlformats.org/officeDocument/2006/relationships/hyperlink" Target="http://www.zipcodestogo.com/Osceola/FL/" TargetMode="External"/><Relationship Id="rId8828" Type="http://schemas.openxmlformats.org/officeDocument/2006/relationships/hyperlink" Target="http://www.zipcodestogo.com/Polk/FL/" TargetMode="External"/><Relationship Id="rId8827" Type="http://schemas.openxmlformats.org/officeDocument/2006/relationships/hyperlink" Target="http://www.zipcodestogo.com/Nichols/FL/33863/" TargetMode="External"/><Relationship Id="rId8826" Type="http://schemas.openxmlformats.org/officeDocument/2006/relationships/hyperlink" Target="http://www.zipcodestogo.com/Highlands/FL/" TargetMode="External"/><Relationship Id="rId8825" Type="http://schemas.openxmlformats.org/officeDocument/2006/relationships/hyperlink" Target="http://www.zipcodestogo.com/Lake%20Placid/FL/33862/" TargetMode="External"/><Relationship Id="rId8829" Type="http://schemas.openxmlformats.org/officeDocument/2006/relationships/hyperlink" Target="http://www.zipcodestogo.com/Ona/FL/33865/" TargetMode="External"/><Relationship Id="rId8820" Type="http://schemas.openxmlformats.org/officeDocument/2006/relationships/hyperlink" Target="http://www.zipcodestogo.com/Polk/FL/" TargetMode="External"/><Relationship Id="rId8824" Type="http://schemas.openxmlformats.org/officeDocument/2006/relationships/hyperlink" Target="http://www.zipcodestogo.com/Polk/FL/" TargetMode="External"/><Relationship Id="rId8823" Type="http://schemas.openxmlformats.org/officeDocument/2006/relationships/hyperlink" Target="http://www.zipcodestogo.com/Mulberry/FL/33860/" TargetMode="External"/><Relationship Id="rId8822" Type="http://schemas.openxmlformats.org/officeDocument/2006/relationships/hyperlink" Target="http://www.zipcodestogo.com/Polk/FL/" TargetMode="External"/><Relationship Id="rId8821" Type="http://schemas.openxmlformats.org/officeDocument/2006/relationships/hyperlink" Target="http://www.zipcodestogo.com/Lake%20Wales/FL/33859/" TargetMode="External"/><Relationship Id="rId8817" Type="http://schemas.openxmlformats.org/officeDocument/2006/relationships/hyperlink" Target="http://www.zipcodestogo.com/Lorida/FL/33857/" TargetMode="External"/><Relationship Id="rId8816" Type="http://schemas.openxmlformats.org/officeDocument/2006/relationships/hyperlink" Target="http://www.zipcodestogo.com/Polk/FL/" TargetMode="External"/><Relationship Id="rId8815" Type="http://schemas.openxmlformats.org/officeDocument/2006/relationships/hyperlink" Target="http://www.zipcodestogo.com/Nalcrest/FL/33856/" TargetMode="External"/><Relationship Id="rId8814" Type="http://schemas.openxmlformats.org/officeDocument/2006/relationships/hyperlink" Target="http://www.zipcodestogo.com/Polk/FL/" TargetMode="External"/><Relationship Id="rId8819" Type="http://schemas.openxmlformats.org/officeDocument/2006/relationships/hyperlink" Target="http://www.zipcodestogo.com/Loughman/FL/33858/" TargetMode="External"/><Relationship Id="rId8818" Type="http://schemas.openxmlformats.org/officeDocument/2006/relationships/hyperlink" Target="http://www.zipcodestogo.com/Highlands/FL/" TargetMode="External"/><Relationship Id="rId8813" Type="http://schemas.openxmlformats.org/officeDocument/2006/relationships/hyperlink" Target="http://www.zipcodestogo.com/Indian%20Lake%20Estates/FL/33855/" TargetMode="External"/><Relationship Id="rId8812" Type="http://schemas.openxmlformats.org/officeDocument/2006/relationships/hyperlink" Target="http://www.zipcodestogo.com/Polk/FL/" TargetMode="External"/><Relationship Id="rId8811" Type="http://schemas.openxmlformats.org/officeDocument/2006/relationships/hyperlink" Target="http://www.zipcodestogo.com/Fedhaven/FL/33854/" TargetMode="External"/><Relationship Id="rId8810" Type="http://schemas.openxmlformats.org/officeDocument/2006/relationships/hyperlink" Target="http://www.zipcodestogo.com/Polk/FL/" TargetMode="External"/><Relationship Id="rId1378" Type="http://schemas.openxmlformats.org/officeDocument/2006/relationships/hyperlink" Target="http://www.zipcodestogo.com/Cumberland/ME/" TargetMode="External"/><Relationship Id="rId1379" Type="http://schemas.openxmlformats.org/officeDocument/2006/relationships/hyperlink" Target="http://www.zipcodestogo.com/Portland/ME/04109/" TargetMode="External"/><Relationship Id="rId789" Type="http://schemas.openxmlformats.org/officeDocument/2006/relationships/hyperlink" Target="http://www.zipcodestogo.com/Winooski/VT/05404/" TargetMode="External"/><Relationship Id="rId788" Type="http://schemas.openxmlformats.org/officeDocument/2006/relationships/hyperlink" Target="http://www.zipcodestogo.com/Chittenden/VT/" TargetMode="External"/><Relationship Id="rId787" Type="http://schemas.openxmlformats.org/officeDocument/2006/relationships/hyperlink" Target="http://www.zipcodestogo.com/South%20Burlington/VT/05403/" TargetMode="External"/><Relationship Id="rId786" Type="http://schemas.openxmlformats.org/officeDocument/2006/relationships/hyperlink" Target="http://www.zipcodestogo.com/Chittenden/VT/" TargetMode="External"/><Relationship Id="rId781" Type="http://schemas.openxmlformats.org/officeDocument/2006/relationships/hyperlink" Target="http://www.zipcodestogo.com/Wilmington/VT/05363/" TargetMode="External"/><Relationship Id="rId1370" Type="http://schemas.openxmlformats.org/officeDocument/2006/relationships/hyperlink" Target="http://www.zipcodestogo.com/Cumberland/ME/" TargetMode="External"/><Relationship Id="rId780" Type="http://schemas.openxmlformats.org/officeDocument/2006/relationships/hyperlink" Target="http://www.zipcodestogo.com/Windham/VT/" TargetMode="External"/><Relationship Id="rId1371" Type="http://schemas.openxmlformats.org/officeDocument/2006/relationships/hyperlink" Target="http://www.zipcodestogo.com/Falmouth/ME/04105/" TargetMode="External"/><Relationship Id="rId1372" Type="http://schemas.openxmlformats.org/officeDocument/2006/relationships/hyperlink" Target="http://www.zipcodestogo.com/Cumberland/ME/" TargetMode="External"/><Relationship Id="rId1373" Type="http://schemas.openxmlformats.org/officeDocument/2006/relationships/hyperlink" Target="http://www.zipcodestogo.com/South%20Portland/ME/04106/" TargetMode="External"/><Relationship Id="rId785" Type="http://schemas.openxmlformats.org/officeDocument/2006/relationships/hyperlink" Target="http://www.zipcodestogo.com/Burlington/VT/05402/" TargetMode="External"/><Relationship Id="rId1374" Type="http://schemas.openxmlformats.org/officeDocument/2006/relationships/hyperlink" Target="http://www.zipcodestogo.com/Cumberland/ME/" TargetMode="External"/><Relationship Id="rId784" Type="http://schemas.openxmlformats.org/officeDocument/2006/relationships/hyperlink" Target="http://www.zipcodestogo.com/Chittenden/VT/" TargetMode="External"/><Relationship Id="rId1375" Type="http://schemas.openxmlformats.org/officeDocument/2006/relationships/hyperlink" Target="http://www.zipcodestogo.com/Cape%20Elizabeth/ME/04107/" TargetMode="External"/><Relationship Id="rId783" Type="http://schemas.openxmlformats.org/officeDocument/2006/relationships/hyperlink" Target="http://www.zipcodestogo.com/Burlington/VT/05401/" TargetMode="External"/><Relationship Id="rId1376" Type="http://schemas.openxmlformats.org/officeDocument/2006/relationships/hyperlink" Target="http://www.zipcodestogo.com/Cumberland/ME/" TargetMode="External"/><Relationship Id="rId782" Type="http://schemas.openxmlformats.org/officeDocument/2006/relationships/hyperlink" Target="http://www.zipcodestogo.com/Windham/VT/" TargetMode="External"/><Relationship Id="rId1377" Type="http://schemas.openxmlformats.org/officeDocument/2006/relationships/hyperlink" Target="http://www.zipcodestogo.com/Peaks%20Island/ME/04108/" TargetMode="External"/><Relationship Id="rId1367" Type="http://schemas.openxmlformats.org/officeDocument/2006/relationships/hyperlink" Target="http://www.zipcodestogo.com/Portland/ME/04103/" TargetMode="External"/><Relationship Id="rId2698" Type="http://schemas.openxmlformats.org/officeDocument/2006/relationships/hyperlink" Target="http://www.zipcodestogo.com/Westchester/NY/" TargetMode="External"/><Relationship Id="rId1368" Type="http://schemas.openxmlformats.org/officeDocument/2006/relationships/hyperlink" Target="http://www.zipcodestogo.com/Cumberland/ME/" TargetMode="External"/><Relationship Id="rId2699" Type="http://schemas.openxmlformats.org/officeDocument/2006/relationships/hyperlink" Target="http://www.zipcodestogo.com/South%20Salem/NY/10590/" TargetMode="External"/><Relationship Id="rId1369" Type="http://schemas.openxmlformats.org/officeDocument/2006/relationships/hyperlink" Target="http://www.zipcodestogo.com/Portland/ME/04104/" TargetMode="External"/><Relationship Id="rId778" Type="http://schemas.openxmlformats.org/officeDocument/2006/relationships/hyperlink" Target="http://www.zipcodestogo.com/Windham/VT/" TargetMode="External"/><Relationship Id="rId777" Type="http://schemas.openxmlformats.org/officeDocument/2006/relationships/hyperlink" Target="http://www.zipcodestogo.com/Whitingham/VT/05361/" TargetMode="External"/><Relationship Id="rId776" Type="http://schemas.openxmlformats.org/officeDocument/2006/relationships/hyperlink" Target="http://www.zipcodestogo.com/Windham/VT/" TargetMode="External"/><Relationship Id="rId775" Type="http://schemas.openxmlformats.org/officeDocument/2006/relationships/hyperlink" Target="http://www.zipcodestogo.com/West%20Wardsboro/VT/05360/" TargetMode="External"/><Relationship Id="rId779" Type="http://schemas.openxmlformats.org/officeDocument/2006/relationships/hyperlink" Target="http://www.zipcodestogo.com/Williamsville/VT/05362/" TargetMode="External"/><Relationship Id="rId770" Type="http://schemas.openxmlformats.org/officeDocument/2006/relationships/hyperlink" Target="http://www.zipcodestogo.com/Windham/VT/" TargetMode="External"/><Relationship Id="rId2690" Type="http://schemas.openxmlformats.org/officeDocument/2006/relationships/hyperlink" Target="http://www.zipcodestogo.com/Westchester/NY/" TargetMode="External"/><Relationship Id="rId1360" Type="http://schemas.openxmlformats.org/officeDocument/2006/relationships/hyperlink" Target="http://www.zipcodestogo.com/Cumberland/ME/" TargetMode="External"/><Relationship Id="rId2691" Type="http://schemas.openxmlformats.org/officeDocument/2006/relationships/hyperlink" Target="http://www.zipcodestogo.com/Scarsdale/NY/10583/" TargetMode="External"/><Relationship Id="rId1361" Type="http://schemas.openxmlformats.org/officeDocument/2006/relationships/hyperlink" Target="http://www.zipcodestogo.com/Westbrook/ME/04098/" TargetMode="External"/><Relationship Id="rId2692" Type="http://schemas.openxmlformats.org/officeDocument/2006/relationships/hyperlink" Target="http://www.zipcodestogo.com/Westchester/NY/" TargetMode="External"/><Relationship Id="rId1362" Type="http://schemas.openxmlformats.org/officeDocument/2006/relationships/hyperlink" Target="http://www.zipcodestogo.com/Cumberland/ME/" TargetMode="External"/><Relationship Id="rId2693" Type="http://schemas.openxmlformats.org/officeDocument/2006/relationships/hyperlink" Target="http://www.zipcodestogo.com/Shenorock/NY/10587/" TargetMode="External"/><Relationship Id="rId774" Type="http://schemas.openxmlformats.org/officeDocument/2006/relationships/hyperlink" Target="http://www.zipcodestogo.com/Windham/VT/" TargetMode="External"/><Relationship Id="rId1363" Type="http://schemas.openxmlformats.org/officeDocument/2006/relationships/hyperlink" Target="http://www.zipcodestogo.com/Portland/ME/04101/" TargetMode="External"/><Relationship Id="rId2694" Type="http://schemas.openxmlformats.org/officeDocument/2006/relationships/hyperlink" Target="http://www.zipcodestogo.com/Westchester/NY/" TargetMode="External"/><Relationship Id="rId773" Type="http://schemas.openxmlformats.org/officeDocument/2006/relationships/hyperlink" Target="http://www.zipcodestogo.com/West%20Townshend/VT/05359/" TargetMode="External"/><Relationship Id="rId1364" Type="http://schemas.openxmlformats.org/officeDocument/2006/relationships/hyperlink" Target="http://www.zipcodestogo.com/Cumberland/ME/" TargetMode="External"/><Relationship Id="rId2695" Type="http://schemas.openxmlformats.org/officeDocument/2006/relationships/hyperlink" Target="http://www.zipcodestogo.com/Shrub%20Oak/NY/10588/" TargetMode="External"/><Relationship Id="rId772" Type="http://schemas.openxmlformats.org/officeDocument/2006/relationships/hyperlink" Target="http://www.zipcodestogo.com/Windham/VT/" TargetMode="External"/><Relationship Id="rId1365" Type="http://schemas.openxmlformats.org/officeDocument/2006/relationships/hyperlink" Target="http://www.zipcodestogo.com/Portland/ME/04102/" TargetMode="External"/><Relationship Id="rId2696" Type="http://schemas.openxmlformats.org/officeDocument/2006/relationships/hyperlink" Target="http://www.zipcodestogo.com/Westchester/NY/" TargetMode="External"/><Relationship Id="rId771" Type="http://schemas.openxmlformats.org/officeDocument/2006/relationships/hyperlink" Target="http://www.zipcodestogo.com/West%20Halifax/VT/05358/" TargetMode="External"/><Relationship Id="rId1366" Type="http://schemas.openxmlformats.org/officeDocument/2006/relationships/hyperlink" Target="http://www.zipcodestogo.com/Cumberland/ME/" TargetMode="External"/><Relationship Id="rId2697" Type="http://schemas.openxmlformats.org/officeDocument/2006/relationships/hyperlink" Target="http://www.zipcodestogo.com/Somers/NY/10589/" TargetMode="External"/><Relationship Id="rId1390" Type="http://schemas.openxmlformats.org/officeDocument/2006/relationships/hyperlink" Target="http://www.zipcodestogo.com/Cumberland/ME/" TargetMode="External"/><Relationship Id="rId1391" Type="http://schemas.openxmlformats.org/officeDocument/2006/relationships/hyperlink" Target="http://www.zipcodestogo.com/Portland/ME/04124/" TargetMode="External"/><Relationship Id="rId1392" Type="http://schemas.openxmlformats.org/officeDocument/2006/relationships/hyperlink" Target="http://www.zipcodestogo.com/Cumberland/ME/" TargetMode="External"/><Relationship Id="rId1393" Type="http://schemas.openxmlformats.org/officeDocument/2006/relationships/hyperlink" Target="http://www.zipcodestogo.com/Auburn/ME/04210/" TargetMode="External"/><Relationship Id="rId1394" Type="http://schemas.openxmlformats.org/officeDocument/2006/relationships/hyperlink" Target="http://www.zipcodestogo.com/Androscoggin/ME/" TargetMode="External"/><Relationship Id="rId1395" Type="http://schemas.openxmlformats.org/officeDocument/2006/relationships/hyperlink" Target="http://www.zipcodestogo.com/Auburn/ME/04211/" TargetMode="External"/><Relationship Id="rId1396" Type="http://schemas.openxmlformats.org/officeDocument/2006/relationships/hyperlink" Target="http://www.zipcodestogo.com/Androscoggin/ME/" TargetMode="External"/><Relationship Id="rId1397" Type="http://schemas.openxmlformats.org/officeDocument/2006/relationships/hyperlink" Target="http://www.zipcodestogo.com/Auburn/ME/04212/" TargetMode="External"/><Relationship Id="rId1398" Type="http://schemas.openxmlformats.org/officeDocument/2006/relationships/hyperlink" Target="http://www.zipcodestogo.com/Androscoggin/ME/" TargetMode="External"/><Relationship Id="rId1399" Type="http://schemas.openxmlformats.org/officeDocument/2006/relationships/hyperlink" Target="http://www.zipcodestogo.com/Andover/ME/04216/" TargetMode="External"/><Relationship Id="rId1389" Type="http://schemas.openxmlformats.org/officeDocument/2006/relationships/hyperlink" Target="http://www.zipcodestogo.com/Portland/ME/04123/" TargetMode="External"/><Relationship Id="rId799" Type="http://schemas.openxmlformats.org/officeDocument/2006/relationships/hyperlink" Target="http://www.zipcodestogo.com/Colchester/VT/05439/" TargetMode="External"/><Relationship Id="rId798" Type="http://schemas.openxmlformats.org/officeDocument/2006/relationships/hyperlink" Target="http://www.zipcodestogo.com/Chittenden/VT/" TargetMode="External"/><Relationship Id="rId797" Type="http://schemas.openxmlformats.org/officeDocument/2006/relationships/hyperlink" Target="http://www.zipcodestogo.com/Burlington/VT/05408/" TargetMode="External"/><Relationship Id="rId1380" Type="http://schemas.openxmlformats.org/officeDocument/2006/relationships/hyperlink" Target="http://www.zipcodestogo.com/Cumberland/ME/" TargetMode="External"/><Relationship Id="rId792" Type="http://schemas.openxmlformats.org/officeDocument/2006/relationships/hyperlink" Target="http://www.zipcodestogo.com/Chittenden/VT/" TargetMode="External"/><Relationship Id="rId1381" Type="http://schemas.openxmlformats.org/officeDocument/2006/relationships/hyperlink" Target="http://www.zipcodestogo.com/Cumberland%20Foreside/ME/04110/" TargetMode="External"/><Relationship Id="rId791" Type="http://schemas.openxmlformats.org/officeDocument/2006/relationships/hyperlink" Target="http://www.zipcodestogo.com/Burlington/VT/05405/" TargetMode="External"/><Relationship Id="rId1382" Type="http://schemas.openxmlformats.org/officeDocument/2006/relationships/hyperlink" Target="http://www.zipcodestogo.com/Cumberland/ME/" TargetMode="External"/><Relationship Id="rId790" Type="http://schemas.openxmlformats.org/officeDocument/2006/relationships/hyperlink" Target="http://www.zipcodestogo.com/Chittenden/VT/" TargetMode="External"/><Relationship Id="rId1383" Type="http://schemas.openxmlformats.org/officeDocument/2006/relationships/hyperlink" Target="http://www.zipcodestogo.com/Portland/ME/04112/" TargetMode="External"/><Relationship Id="rId1384" Type="http://schemas.openxmlformats.org/officeDocument/2006/relationships/hyperlink" Target="http://www.zipcodestogo.com/Cumberland/ME/" TargetMode="External"/><Relationship Id="rId796" Type="http://schemas.openxmlformats.org/officeDocument/2006/relationships/hyperlink" Target="http://www.zipcodestogo.com/Chittenden/VT/" TargetMode="External"/><Relationship Id="rId1385" Type="http://schemas.openxmlformats.org/officeDocument/2006/relationships/hyperlink" Target="http://www.zipcodestogo.com/South%20Portland/ME/04116/" TargetMode="External"/><Relationship Id="rId795" Type="http://schemas.openxmlformats.org/officeDocument/2006/relationships/hyperlink" Target="http://www.zipcodestogo.com/South%20Burlington/VT/05407/" TargetMode="External"/><Relationship Id="rId1386" Type="http://schemas.openxmlformats.org/officeDocument/2006/relationships/hyperlink" Target="http://www.zipcodestogo.com/Cumberland/ME/" TargetMode="External"/><Relationship Id="rId794" Type="http://schemas.openxmlformats.org/officeDocument/2006/relationships/hyperlink" Target="http://www.zipcodestogo.com/Chittenden/VT/" TargetMode="External"/><Relationship Id="rId1387" Type="http://schemas.openxmlformats.org/officeDocument/2006/relationships/hyperlink" Target="http://www.zipcodestogo.com/Portland/ME/04122/" TargetMode="External"/><Relationship Id="rId793" Type="http://schemas.openxmlformats.org/officeDocument/2006/relationships/hyperlink" Target="http://www.zipcodestogo.com/Burlington/VT/05406/" TargetMode="External"/><Relationship Id="rId1388" Type="http://schemas.openxmlformats.org/officeDocument/2006/relationships/hyperlink" Target="http://www.zipcodestogo.com/Cumberland/ME/" TargetMode="External"/><Relationship Id="rId6229" Type="http://schemas.openxmlformats.org/officeDocument/2006/relationships/hyperlink" Target="http://www.zipcodestogo.com/Rochester/NY/14642/" TargetMode="External"/><Relationship Id="rId7551" Type="http://schemas.openxmlformats.org/officeDocument/2006/relationships/hyperlink" Target="http://www.zipcodestogo.com/Orlando/FL/32807/" TargetMode="External"/><Relationship Id="rId8882" Type="http://schemas.openxmlformats.org/officeDocument/2006/relationships/hyperlink" Target="http://www.zipcodestogo.com/Lee/FL/" TargetMode="External"/><Relationship Id="rId6220" Type="http://schemas.openxmlformats.org/officeDocument/2006/relationships/hyperlink" Target="http://www.zipcodestogo.com/Monroe/NY/" TargetMode="External"/><Relationship Id="rId7550" Type="http://schemas.openxmlformats.org/officeDocument/2006/relationships/hyperlink" Target="http://www.zipcodestogo.com/Orange/FL/" TargetMode="External"/><Relationship Id="rId8881" Type="http://schemas.openxmlformats.org/officeDocument/2006/relationships/hyperlink" Target="http://www.zipcodestogo.com/Fort%20Myers/FL/33906/" TargetMode="External"/><Relationship Id="rId8880" Type="http://schemas.openxmlformats.org/officeDocument/2006/relationships/hyperlink" Target="http://www.zipcodestogo.com/Lee/FL/" TargetMode="External"/><Relationship Id="rId6223" Type="http://schemas.openxmlformats.org/officeDocument/2006/relationships/hyperlink" Target="http://www.zipcodestogo.com/Rochester/NY/14627/" TargetMode="External"/><Relationship Id="rId7555" Type="http://schemas.openxmlformats.org/officeDocument/2006/relationships/hyperlink" Target="http://www.zipcodestogo.com/Orlando/FL/32809/" TargetMode="External"/><Relationship Id="rId8886" Type="http://schemas.openxmlformats.org/officeDocument/2006/relationships/hyperlink" Target="http://www.zipcodestogo.com/Lee/FL/" TargetMode="External"/><Relationship Id="rId6224" Type="http://schemas.openxmlformats.org/officeDocument/2006/relationships/hyperlink" Target="http://www.zipcodestogo.com/Monroe/NY/" TargetMode="External"/><Relationship Id="rId7554" Type="http://schemas.openxmlformats.org/officeDocument/2006/relationships/hyperlink" Target="http://www.zipcodestogo.com/Orange/FL/" TargetMode="External"/><Relationship Id="rId8885" Type="http://schemas.openxmlformats.org/officeDocument/2006/relationships/hyperlink" Target="http://www.zipcodestogo.com/Fort%20Myers/FL/33908/" TargetMode="External"/><Relationship Id="rId6221" Type="http://schemas.openxmlformats.org/officeDocument/2006/relationships/hyperlink" Target="http://www.zipcodestogo.com/Rochester/NY/14626/" TargetMode="External"/><Relationship Id="rId7553" Type="http://schemas.openxmlformats.org/officeDocument/2006/relationships/hyperlink" Target="http://www.zipcodestogo.com/Orlando/FL/32808/" TargetMode="External"/><Relationship Id="rId8884" Type="http://schemas.openxmlformats.org/officeDocument/2006/relationships/hyperlink" Target="http://www.zipcodestogo.com/Lee/FL/" TargetMode="External"/><Relationship Id="rId6222" Type="http://schemas.openxmlformats.org/officeDocument/2006/relationships/hyperlink" Target="http://www.zipcodestogo.com/Monroe/NY/" TargetMode="External"/><Relationship Id="rId7552" Type="http://schemas.openxmlformats.org/officeDocument/2006/relationships/hyperlink" Target="http://www.zipcodestogo.com/Orange/FL/" TargetMode="External"/><Relationship Id="rId8883" Type="http://schemas.openxmlformats.org/officeDocument/2006/relationships/hyperlink" Target="http://www.zipcodestogo.com/Fort%20Myers/FL/33907/" TargetMode="External"/><Relationship Id="rId6227" Type="http://schemas.openxmlformats.org/officeDocument/2006/relationships/hyperlink" Target="http://www.zipcodestogo.com/Rochester/NY/14639/" TargetMode="External"/><Relationship Id="rId7559" Type="http://schemas.openxmlformats.org/officeDocument/2006/relationships/hyperlink" Target="http://www.zipcodestogo.com/Orlando/FL/32811/" TargetMode="External"/><Relationship Id="rId6228" Type="http://schemas.openxmlformats.org/officeDocument/2006/relationships/hyperlink" Target="http://www.zipcodestogo.com/Monroe/NY/" TargetMode="External"/><Relationship Id="rId7558" Type="http://schemas.openxmlformats.org/officeDocument/2006/relationships/hyperlink" Target="http://www.zipcodestogo.com/Orange/FL/" TargetMode="External"/><Relationship Id="rId8889" Type="http://schemas.openxmlformats.org/officeDocument/2006/relationships/hyperlink" Target="http://www.zipcodestogo.com/Cape%20Coral/FL/33910/" TargetMode="External"/><Relationship Id="rId6225" Type="http://schemas.openxmlformats.org/officeDocument/2006/relationships/hyperlink" Target="http://www.zipcodestogo.com/Rochester/NY/14638/" TargetMode="External"/><Relationship Id="rId7557" Type="http://schemas.openxmlformats.org/officeDocument/2006/relationships/hyperlink" Target="http://www.zipcodestogo.com/Orlando/FL/32810/" TargetMode="External"/><Relationship Id="rId8888" Type="http://schemas.openxmlformats.org/officeDocument/2006/relationships/hyperlink" Target="http://www.zipcodestogo.com/Lee/FL/" TargetMode="External"/><Relationship Id="rId6226" Type="http://schemas.openxmlformats.org/officeDocument/2006/relationships/hyperlink" Target="http://www.zipcodestogo.com/Monroe/NY/" TargetMode="External"/><Relationship Id="rId7556" Type="http://schemas.openxmlformats.org/officeDocument/2006/relationships/hyperlink" Target="http://www.zipcodestogo.com/Orange/FL/" TargetMode="External"/><Relationship Id="rId8887" Type="http://schemas.openxmlformats.org/officeDocument/2006/relationships/hyperlink" Target="http://www.zipcodestogo.com/Cape%20Coral/FL/33909/" TargetMode="External"/><Relationship Id="rId6218" Type="http://schemas.openxmlformats.org/officeDocument/2006/relationships/hyperlink" Target="http://www.zipcodestogo.com/Monroe/NY/" TargetMode="External"/><Relationship Id="rId6219" Type="http://schemas.openxmlformats.org/officeDocument/2006/relationships/hyperlink" Target="http://www.zipcodestogo.com/Rochester/NY/14625/" TargetMode="External"/><Relationship Id="rId7549" Type="http://schemas.openxmlformats.org/officeDocument/2006/relationships/hyperlink" Target="http://www.zipcodestogo.com/Orlando/FL/32806/" TargetMode="External"/><Relationship Id="rId7540" Type="http://schemas.openxmlformats.org/officeDocument/2006/relationships/hyperlink" Target="http://www.zipcodestogo.com/Orange/FL/" TargetMode="External"/><Relationship Id="rId8871" Type="http://schemas.openxmlformats.org/officeDocument/2006/relationships/hyperlink" Target="http://www.zipcodestogo.com/Fort%20Myers/FL/33901/" TargetMode="External"/><Relationship Id="rId8870" Type="http://schemas.openxmlformats.org/officeDocument/2006/relationships/hyperlink" Target="http://www.zipcodestogo.com/Polk/FL/" TargetMode="External"/><Relationship Id="rId6212" Type="http://schemas.openxmlformats.org/officeDocument/2006/relationships/hyperlink" Target="http://www.zipcodestogo.com/Monroe/NY/" TargetMode="External"/><Relationship Id="rId7544" Type="http://schemas.openxmlformats.org/officeDocument/2006/relationships/hyperlink" Target="http://www.zipcodestogo.com/Orange/FL/" TargetMode="External"/><Relationship Id="rId8875" Type="http://schemas.openxmlformats.org/officeDocument/2006/relationships/hyperlink" Target="http://www.zipcodestogo.com/North%20Fort%20Myers/FL/33903/" TargetMode="External"/><Relationship Id="rId6213" Type="http://schemas.openxmlformats.org/officeDocument/2006/relationships/hyperlink" Target="http://www.zipcodestogo.com/Rochester/NY/14622/" TargetMode="External"/><Relationship Id="rId7543" Type="http://schemas.openxmlformats.org/officeDocument/2006/relationships/hyperlink" Target="http://www.zipcodestogo.com/Orlando/FL/32803/" TargetMode="External"/><Relationship Id="rId8874" Type="http://schemas.openxmlformats.org/officeDocument/2006/relationships/hyperlink" Target="http://www.zipcodestogo.com/Lee/FL/" TargetMode="External"/><Relationship Id="rId6210" Type="http://schemas.openxmlformats.org/officeDocument/2006/relationships/hyperlink" Target="http://www.zipcodestogo.com/Monroe/NY/" TargetMode="External"/><Relationship Id="rId7542" Type="http://schemas.openxmlformats.org/officeDocument/2006/relationships/hyperlink" Target="http://www.zipcodestogo.com/Orange/FL/" TargetMode="External"/><Relationship Id="rId8873" Type="http://schemas.openxmlformats.org/officeDocument/2006/relationships/hyperlink" Target="http://www.zipcodestogo.com/Fort%20Myers/FL/33902/" TargetMode="External"/><Relationship Id="rId6211" Type="http://schemas.openxmlformats.org/officeDocument/2006/relationships/hyperlink" Target="http://www.zipcodestogo.com/Rochester/NY/14621/" TargetMode="External"/><Relationship Id="rId7541" Type="http://schemas.openxmlformats.org/officeDocument/2006/relationships/hyperlink" Target="http://www.zipcodestogo.com/Orlando/FL/32802/" TargetMode="External"/><Relationship Id="rId8872" Type="http://schemas.openxmlformats.org/officeDocument/2006/relationships/hyperlink" Target="http://www.zipcodestogo.com/Lee/FL/" TargetMode="External"/><Relationship Id="rId6216" Type="http://schemas.openxmlformats.org/officeDocument/2006/relationships/hyperlink" Target="http://www.zipcodestogo.com/Monroe/NY/" TargetMode="External"/><Relationship Id="rId7548" Type="http://schemas.openxmlformats.org/officeDocument/2006/relationships/hyperlink" Target="http://www.zipcodestogo.com/Orange/FL/" TargetMode="External"/><Relationship Id="rId8879" Type="http://schemas.openxmlformats.org/officeDocument/2006/relationships/hyperlink" Target="http://www.zipcodestogo.com/Fort%20Myers/FL/33905/" TargetMode="External"/><Relationship Id="rId6217" Type="http://schemas.openxmlformats.org/officeDocument/2006/relationships/hyperlink" Target="http://www.zipcodestogo.com/Rochester/NY/14624/" TargetMode="External"/><Relationship Id="rId7547" Type="http://schemas.openxmlformats.org/officeDocument/2006/relationships/hyperlink" Target="http://www.zipcodestogo.com/Orlando/FL/32805/" TargetMode="External"/><Relationship Id="rId8878" Type="http://schemas.openxmlformats.org/officeDocument/2006/relationships/hyperlink" Target="http://www.zipcodestogo.com/Lee/FL/" TargetMode="External"/><Relationship Id="rId6214" Type="http://schemas.openxmlformats.org/officeDocument/2006/relationships/hyperlink" Target="http://www.zipcodestogo.com/Monroe/NY/" TargetMode="External"/><Relationship Id="rId7546" Type="http://schemas.openxmlformats.org/officeDocument/2006/relationships/hyperlink" Target="http://www.zipcodestogo.com/Orange/FL/" TargetMode="External"/><Relationship Id="rId8877" Type="http://schemas.openxmlformats.org/officeDocument/2006/relationships/hyperlink" Target="http://www.zipcodestogo.com/Cape%20Coral/FL/33904/" TargetMode="External"/><Relationship Id="rId6215" Type="http://schemas.openxmlformats.org/officeDocument/2006/relationships/hyperlink" Target="http://www.zipcodestogo.com/Rochester/NY/14623/" TargetMode="External"/><Relationship Id="rId7545" Type="http://schemas.openxmlformats.org/officeDocument/2006/relationships/hyperlink" Target="http://www.zipcodestogo.com/Orlando/FL/32804/" TargetMode="External"/><Relationship Id="rId8876" Type="http://schemas.openxmlformats.org/officeDocument/2006/relationships/hyperlink" Target="http://www.zipcodestogo.com/Lee/FL/" TargetMode="External"/><Relationship Id="rId6241" Type="http://schemas.openxmlformats.org/officeDocument/2006/relationships/hyperlink" Target="http://www.zipcodestogo.com/Rochester/NY/14649/" TargetMode="External"/><Relationship Id="rId7573" Type="http://schemas.openxmlformats.org/officeDocument/2006/relationships/hyperlink" Target="http://www.zipcodestogo.com/Orlando/FL/32819/" TargetMode="External"/><Relationship Id="rId6242" Type="http://schemas.openxmlformats.org/officeDocument/2006/relationships/hyperlink" Target="http://www.zipcodestogo.com/Monroe/NY/" TargetMode="External"/><Relationship Id="rId7572" Type="http://schemas.openxmlformats.org/officeDocument/2006/relationships/hyperlink" Target="http://www.zipcodestogo.com/Orange/FL/" TargetMode="External"/><Relationship Id="rId7571" Type="http://schemas.openxmlformats.org/officeDocument/2006/relationships/hyperlink" Target="http://www.zipcodestogo.com/Orlando/FL/32818/" TargetMode="External"/><Relationship Id="rId6240" Type="http://schemas.openxmlformats.org/officeDocument/2006/relationships/hyperlink" Target="http://www.zipcodestogo.com/Monroe/NY/" TargetMode="External"/><Relationship Id="rId7570" Type="http://schemas.openxmlformats.org/officeDocument/2006/relationships/hyperlink" Target="http://www.zipcodestogo.com/Orange/FL/" TargetMode="External"/><Relationship Id="rId6245" Type="http://schemas.openxmlformats.org/officeDocument/2006/relationships/hyperlink" Target="http://www.zipcodestogo.com/Rochester/NY/14651/" TargetMode="External"/><Relationship Id="rId7577" Type="http://schemas.openxmlformats.org/officeDocument/2006/relationships/hyperlink" Target="http://www.zipcodestogo.com/Orlando/FL/32821/" TargetMode="External"/><Relationship Id="rId6246" Type="http://schemas.openxmlformats.org/officeDocument/2006/relationships/hyperlink" Target="http://www.zipcodestogo.com/Monroe/NY/" TargetMode="External"/><Relationship Id="rId7576" Type="http://schemas.openxmlformats.org/officeDocument/2006/relationships/hyperlink" Target="http://www.zipcodestogo.com/Orange/FL/" TargetMode="External"/><Relationship Id="rId6243" Type="http://schemas.openxmlformats.org/officeDocument/2006/relationships/hyperlink" Target="http://www.zipcodestogo.com/Rochester/NY/14650/" TargetMode="External"/><Relationship Id="rId7575" Type="http://schemas.openxmlformats.org/officeDocument/2006/relationships/hyperlink" Target="http://www.zipcodestogo.com/Orlando/FL/32820/" TargetMode="External"/><Relationship Id="rId6244" Type="http://schemas.openxmlformats.org/officeDocument/2006/relationships/hyperlink" Target="http://www.zipcodestogo.com/Monroe/NY/" TargetMode="External"/><Relationship Id="rId7574" Type="http://schemas.openxmlformats.org/officeDocument/2006/relationships/hyperlink" Target="http://www.zipcodestogo.com/Orange/FL/" TargetMode="External"/><Relationship Id="rId6249" Type="http://schemas.openxmlformats.org/officeDocument/2006/relationships/hyperlink" Target="http://www.zipcodestogo.com/Rochester/NY/14653/" TargetMode="External"/><Relationship Id="rId6247" Type="http://schemas.openxmlformats.org/officeDocument/2006/relationships/hyperlink" Target="http://www.zipcodestogo.com/Rochester/NY/14652/" TargetMode="External"/><Relationship Id="rId7579" Type="http://schemas.openxmlformats.org/officeDocument/2006/relationships/hyperlink" Target="http://www.zipcodestogo.com/Orlando/FL/32822/" TargetMode="External"/><Relationship Id="rId6248" Type="http://schemas.openxmlformats.org/officeDocument/2006/relationships/hyperlink" Target="http://www.zipcodestogo.com/Monroe/NY/" TargetMode="External"/><Relationship Id="rId7578" Type="http://schemas.openxmlformats.org/officeDocument/2006/relationships/hyperlink" Target="http://www.zipcodestogo.com/Orange/FL/" TargetMode="External"/><Relationship Id="rId6230" Type="http://schemas.openxmlformats.org/officeDocument/2006/relationships/hyperlink" Target="http://www.zipcodestogo.com/Monroe/NY/" TargetMode="External"/><Relationship Id="rId7562" Type="http://schemas.openxmlformats.org/officeDocument/2006/relationships/hyperlink" Target="http://www.zipcodestogo.com/Orange/FL/" TargetMode="External"/><Relationship Id="rId8893" Type="http://schemas.openxmlformats.org/officeDocument/2006/relationships/hyperlink" Target="http://www.zipcodestogo.com/Fort%20Myers/FL/33912/" TargetMode="External"/><Relationship Id="rId6231" Type="http://schemas.openxmlformats.org/officeDocument/2006/relationships/hyperlink" Target="http://www.zipcodestogo.com/Rochester/NY/14643/" TargetMode="External"/><Relationship Id="rId7561" Type="http://schemas.openxmlformats.org/officeDocument/2006/relationships/hyperlink" Target="http://www.zipcodestogo.com/Orlando/FL/32812/" TargetMode="External"/><Relationship Id="rId8892" Type="http://schemas.openxmlformats.org/officeDocument/2006/relationships/hyperlink" Target="http://www.zipcodestogo.com/Lee/FL/" TargetMode="External"/><Relationship Id="rId7560" Type="http://schemas.openxmlformats.org/officeDocument/2006/relationships/hyperlink" Target="http://www.zipcodestogo.com/Orange/FL/" TargetMode="External"/><Relationship Id="rId8891" Type="http://schemas.openxmlformats.org/officeDocument/2006/relationships/hyperlink" Target="http://www.zipcodestogo.com/Fort%20Myers/FL/33911/" TargetMode="External"/><Relationship Id="rId8890" Type="http://schemas.openxmlformats.org/officeDocument/2006/relationships/hyperlink" Target="http://www.zipcodestogo.com/Lee/FL/" TargetMode="External"/><Relationship Id="rId6234" Type="http://schemas.openxmlformats.org/officeDocument/2006/relationships/hyperlink" Target="http://www.zipcodestogo.com/Monroe/NY/" TargetMode="External"/><Relationship Id="rId7566" Type="http://schemas.openxmlformats.org/officeDocument/2006/relationships/hyperlink" Target="http://www.zipcodestogo.com/Brevard/FL/" TargetMode="External"/><Relationship Id="rId8897" Type="http://schemas.openxmlformats.org/officeDocument/2006/relationships/hyperlink" Target="http://www.zipcodestogo.com/Cape%20Coral/FL/33914/" TargetMode="External"/><Relationship Id="rId6235" Type="http://schemas.openxmlformats.org/officeDocument/2006/relationships/hyperlink" Target="http://www.zipcodestogo.com/Rochester/NY/14645/" TargetMode="External"/><Relationship Id="rId7565" Type="http://schemas.openxmlformats.org/officeDocument/2006/relationships/hyperlink" Target="http://www.zipcodestogo.com/Orlando/FL/32815/" TargetMode="External"/><Relationship Id="rId8896" Type="http://schemas.openxmlformats.org/officeDocument/2006/relationships/hyperlink" Target="http://www.zipcodestogo.com/Lee/FL/" TargetMode="External"/><Relationship Id="rId6232" Type="http://schemas.openxmlformats.org/officeDocument/2006/relationships/hyperlink" Target="http://www.zipcodestogo.com/Monroe/NY/" TargetMode="External"/><Relationship Id="rId7564" Type="http://schemas.openxmlformats.org/officeDocument/2006/relationships/hyperlink" Target="http://www.zipcodestogo.com/Orange/FL/" TargetMode="External"/><Relationship Id="rId8895" Type="http://schemas.openxmlformats.org/officeDocument/2006/relationships/hyperlink" Target="http://www.zipcodestogo.com/Fort%20Myers/FL/33913/" TargetMode="External"/><Relationship Id="rId6233" Type="http://schemas.openxmlformats.org/officeDocument/2006/relationships/hyperlink" Target="http://www.zipcodestogo.com/Rochester/NY/14644/" TargetMode="External"/><Relationship Id="rId7563" Type="http://schemas.openxmlformats.org/officeDocument/2006/relationships/hyperlink" Target="http://www.zipcodestogo.com/Orlando/FL/32814/" TargetMode="External"/><Relationship Id="rId8894" Type="http://schemas.openxmlformats.org/officeDocument/2006/relationships/hyperlink" Target="http://www.zipcodestogo.com/Lee/FL/" TargetMode="External"/><Relationship Id="rId6238" Type="http://schemas.openxmlformats.org/officeDocument/2006/relationships/hyperlink" Target="http://www.zipcodestogo.com/Monroe/NY/" TargetMode="External"/><Relationship Id="rId6239" Type="http://schemas.openxmlformats.org/officeDocument/2006/relationships/hyperlink" Target="http://www.zipcodestogo.com/Rochester/NY/14647/" TargetMode="External"/><Relationship Id="rId7569" Type="http://schemas.openxmlformats.org/officeDocument/2006/relationships/hyperlink" Target="http://www.zipcodestogo.com/Orlando/FL/32817/" TargetMode="External"/><Relationship Id="rId6236" Type="http://schemas.openxmlformats.org/officeDocument/2006/relationships/hyperlink" Target="http://www.zipcodestogo.com/Monroe/NY/" TargetMode="External"/><Relationship Id="rId7568" Type="http://schemas.openxmlformats.org/officeDocument/2006/relationships/hyperlink" Target="http://www.zipcodestogo.com/Orange/FL/" TargetMode="External"/><Relationship Id="rId8899" Type="http://schemas.openxmlformats.org/officeDocument/2006/relationships/hyperlink" Target="http://www.zipcodestogo.com/Cape%20Coral/FL/33915/" TargetMode="External"/><Relationship Id="rId6237" Type="http://schemas.openxmlformats.org/officeDocument/2006/relationships/hyperlink" Target="http://www.zipcodestogo.com/Rochester/NY/14646/" TargetMode="External"/><Relationship Id="rId7567" Type="http://schemas.openxmlformats.org/officeDocument/2006/relationships/hyperlink" Target="http://www.zipcodestogo.com/Orlando/FL/32816/" TargetMode="External"/><Relationship Id="rId8898" Type="http://schemas.openxmlformats.org/officeDocument/2006/relationships/hyperlink" Target="http://www.zipcodestogo.com/Lee/FL/" TargetMode="External"/><Relationship Id="rId7519" Type="http://schemas.openxmlformats.org/officeDocument/2006/relationships/hyperlink" Target="http://www.zipcodestogo.com/Winter%20Park/FL/32789/" TargetMode="External"/><Relationship Id="rId7518" Type="http://schemas.openxmlformats.org/officeDocument/2006/relationships/hyperlink" Target="http://www.zipcodestogo.com/Lake/FL/" TargetMode="External"/><Relationship Id="rId8849" Type="http://schemas.openxmlformats.org/officeDocument/2006/relationships/hyperlink" Target="http://www.zipcodestogo.com/Winter%20Haven/FL/33880/" TargetMode="External"/><Relationship Id="rId7517" Type="http://schemas.openxmlformats.org/officeDocument/2006/relationships/hyperlink" Target="http://www.zipcodestogo.com/Umatilla/FL/32784/" TargetMode="External"/><Relationship Id="rId8848" Type="http://schemas.openxmlformats.org/officeDocument/2006/relationships/hyperlink" Target="http://www.zipcodestogo.com/Polk/FL/" TargetMode="External"/><Relationship Id="rId7516" Type="http://schemas.openxmlformats.org/officeDocument/2006/relationships/hyperlink" Target="http://www.zipcodestogo.com/Brevard/FL/" TargetMode="External"/><Relationship Id="rId8847" Type="http://schemas.openxmlformats.org/officeDocument/2006/relationships/hyperlink" Target="http://www.zipcodestogo.com/Waverly/FL/33877/" TargetMode="External"/><Relationship Id="rId7511" Type="http://schemas.openxmlformats.org/officeDocument/2006/relationships/hyperlink" Target="http://www.zipcodestogo.com/Titusville/FL/32781/" TargetMode="External"/><Relationship Id="rId8842" Type="http://schemas.openxmlformats.org/officeDocument/2006/relationships/hyperlink" Target="http://www.zipcodestogo.com/Hardee/FL/" TargetMode="External"/><Relationship Id="rId7510" Type="http://schemas.openxmlformats.org/officeDocument/2006/relationships/hyperlink" Target="http://www.zipcodestogo.com/Brevard/FL/" TargetMode="External"/><Relationship Id="rId8841" Type="http://schemas.openxmlformats.org/officeDocument/2006/relationships/hyperlink" Target="http://www.zipcodestogo.com/Wauchula/FL/33873/" TargetMode="External"/><Relationship Id="rId8840" Type="http://schemas.openxmlformats.org/officeDocument/2006/relationships/hyperlink" Target="http://www.zipcodestogo.com/Highlands/FL/" TargetMode="External"/><Relationship Id="rId7515" Type="http://schemas.openxmlformats.org/officeDocument/2006/relationships/hyperlink" Target="http://www.zipcodestogo.com/Titusville/FL/32783/" TargetMode="External"/><Relationship Id="rId8846" Type="http://schemas.openxmlformats.org/officeDocument/2006/relationships/hyperlink" Target="http://www.zipcodestogo.com/Highlands/FL/" TargetMode="External"/><Relationship Id="rId7514" Type="http://schemas.openxmlformats.org/officeDocument/2006/relationships/hyperlink" Target="http://www.zipcodestogo.com/Brevard/FL/" TargetMode="External"/><Relationship Id="rId8845" Type="http://schemas.openxmlformats.org/officeDocument/2006/relationships/hyperlink" Target="http://www.zipcodestogo.com/Sebring/FL/33876/" TargetMode="External"/><Relationship Id="rId7513" Type="http://schemas.openxmlformats.org/officeDocument/2006/relationships/hyperlink" Target="http://www.zipcodestogo.com/Titusville/FL/32782/" TargetMode="External"/><Relationship Id="rId8844" Type="http://schemas.openxmlformats.org/officeDocument/2006/relationships/hyperlink" Target="http://www.zipcodestogo.com/Highlands/FL/" TargetMode="External"/><Relationship Id="rId7512" Type="http://schemas.openxmlformats.org/officeDocument/2006/relationships/hyperlink" Target="http://www.zipcodestogo.com/Brevard/FL/" TargetMode="External"/><Relationship Id="rId8843" Type="http://schemas.openxmlformats.org/officeDocument/2006/relationships/hyperlink" Target="http://www.zipcodestogo.com/Sebring/FL/33875/" TargetMode="External"/><Relationship Id="rId7508" Type="http://schemas.openxmlformats.org/officeDocument/2006/relationships/hyperlink" Target="http://www.zipcodestogo.com/Seminole/FL/" TargetMode="External"/><Relationship Id="rId8839" Type="http://schemas.openxmlformats.org/officeDocument/2006/relationships/hyperlink" Target="http://www.zipcodestogo.com/Sebring/FL/33872/" TargetMode="External"/><Relationship Id="rId7507" Type="http://schemas.openxmlformats.org/officeDocument/2006/relationships/hyperlink" Target="http://www.zipcodestogo.com/Longwood/FL/32779/" TargetMode="External"/><Relationship Id="rId8838" Type="http://schemas.openxmlformats.org/officeDocument/2006/relationships/hyperlink" Target="http://www.zipcodestogo.com/Highlands/FL/" TargetMode="External"/><Relationship Id="rId7506" Type="http://schemas.openxmlformats.org/officeDocument/2006/relationships/hyperlink" Target="http://www.zipcodestogo.com/Lake/FL/" TargetMode="External"/><Relationship Id="rId8837" Type="http://schemas.openxmlformats.org/officeDocument/2006/relationships/hyperlink" Target="http://www.zipcodestogo.com/Sebring/FL/33871/" TargetMode="External"/><Relationship Id="rId7505" Type="http://schemas.openxmlformats.org/officeDocument/2006/relationships/hyperlink" Target="http://www.zipcodestogo.com/Tavares/FL/32778/" TargetMode="External"/><Relationship Id="rId8836" Type="http://schemas.openxmlformats.org/officeDocument/2006/relationships/hyperlink" Target="http://www.zipcodestogo.com/Highlands/FL/" TargetMode="External"/><Relationship Id="rId7509" Type="http://schemas.openxmlformats.org/officeDocument/2006/relationships/hyperlink" Target="http://www.zipcodestogo.com/Titusville/FL/32780/" TargetMode="External"/><Relationship Id="rId7500" Type="http://schemas.openxmlformats.org/officeDocument/2006/relationships/hyperlink" Target="http://www.zipcodestogo.com/Brevard/FL/" TargetMode="External"/><Relationship Id="rId8831" Type="http://schemas.openxmlformats.org/officeDocument/2006/relationships/hyperlink" Target="http://www.zipcodestogo.com/River%20Ranch/FL/33867/" TargetMode="External"/><Relationship Id="rId8830" Type="http://schemas.openxmlformats.org/officeDocument/2006/relationships/hyperlink" Target="http://www.zipcodestogo.com/Hardee/FL/" TargetMode="External"/><Relationship Id="rId7504" Type="http://schemas.openxmlformats.org/officeDocument/2006/relationships/hyperlink" Target="http://www.zipcodestogo.com/Orange/FL/" TargetMode="External"/><Relationship Id="rId8835" Type="http://schemas.openxmlformats.org/officeDocument/2006/relationships/hyperlink" Target="http://www.zipcodestogo.com/Sebring/FL/33870/" TargetMode="External"/><Relationship Id="rId7503" Type="http://schemas.openxmlformats.org/officeDocument/2006/relationships/hyperlink" Target="http://www.zipcodestogo.com/Tangerine/FL/32777/" TargetMode="External"/><Relationship Id="rId8834" Type="http://schemas.openxmlformats.org/officeDocument/2006/relationships/hyperlink" Target="http://www.zipcodestogo.com/Polk/FL/" TargetMode="External"/><Relationship Id="rId7502" Type="http://schemas.openxmlformats.org/officeDocument/2006/relationships/hyperlink" Target="http://www.zipcodestogo.com/Lake/FL/" TargetMode="External"/><Relationship Id="rId8833" Type="http://schemas.openxmlformats.org/officeDocument/2006/relationships/hyperlink" Target="http://www.zipcodestogo.com/Polk%20City/FL/33868/" TargetMode="External"/><Relationship Id="rId7501" Type="http://schemas.openxmlformats.org/officeDocument/2006/relationships/hyperlink" Target="http://www.zipcodestogo.com/Sorrento/FL/32776/" TargetMode="External"/><Relationship Id="rId8832" Type="http://schemas.openxmlformats.org/officeDocument/2006/relationships/hyperlink" Target="http://www.zipcodestogo.com/Polk/FL/" TargetMode="External"/><Relationship Id="rId6209" Type="http://schemas.openxmlformats.org/officeDocument/2006/relationships/hyperlink" Target="http://www.zipcodestogo.com/Rochester/NY/14620/" TargetMode="External"/><Relationship Id="rId6207" Type="http://schemas.openxmlformats.org/officeDocument/2006/relationships/hyperlink" Target="http://www.zipcodestogo.com/Rochester/NY/14619/" TargetMode="External"/><Relationship Id="rId7539" Type="http://schemas.openxmlformats.org/officeDocument/2006/relationships/hyperlink" Target="http://www.zipcodestogo.com/Orlando/FL/32801/" TargetMode="External"/><Relationship Id="rId6208" Type="http://schemas.openxmlformats.org/officeDocument/2006/relationships/hyperlink" Target="http://www.zipcodestogo.com/Monroe/NY/" TargetMode="External"/><Relationship Id="rId7538" Type="http://schemas.openxmlformats.org/officeDocument/2006/relationships/hyperlink" Target="http://www.zipcodestogo.com/Seminole/FL/" TargetMode="External"/><Relationship Id="rId8869" Type="http://schemas.openxmlformats.org/officeDocument/2006/relationships/hyperlink" Target="http://www.zipcodestogo.com/Lake%20Wales/FL/33898/" TargetMode="External"/><Relationship Id="rId8860" Type="http://schemas.openxmlformats.org/officeDocument/2006/relationships/hyperlink" Target="http://www.zipcodestogo.com/Polk/FL/" TargetMode="External"/><Relationship Id="rId6201" Type="http://schemas.openxmlformats.org/officeDocument/2006/relationships/hyperlink" Target="http://www.zipcodestogo.com/Rochester/NY/14616/" TargetMode="External"/><Relationship Id="rId7533" Type="http://schemas.openxmlformats.org/officeDocument/2006/relationships/hyperlink" Target="http://www.zipcodestogo.com/Titusville/FL/32796/" TargetMode="External"/><Relationship Id="rId8864" Type="http://schemas.openxmlformats.org/officeDocument/2006/relationships/hyperlink" Target="http://www.zipcodestogo.com/Hardee/FL/" TargetMode="External"/><Relationship Id="rId6202" Type="http://schemas.openxmlformats.org/officeDocument/2006/relationships/hyperlink" Target="http://www.zipcodestogo.com/Monroe/NY/" TargetMode="External"/><Relationship Id="rId7532" Type="http://schemas.openxmlformats.org/officeDocument/2006/relationships/hyperlink" Target="http://www.zipcodestogo.com/Seminole/FL/" TargetMode="External"/><Relationship Id="rId8863" Type="http://schemas.openxmlformats.org/officeDocument/2006/relationships/hyperlink" Target="http://www.zipcodestogo.com/Zolfo%20Springs/FL/33890/" TargetMode="External"/><Relationship Id="rId7531" Type="http://schemas.openxmlformats.org/officeDocument/2006/relationships/hyperlink" Target="http://www.zipcodestogo.com/Lake%20Mary/FL/32795/" TargetMode="External"/><Relationship Id="rId8862" Type="http://schemas.openxmlformats.org/officeDocument/2006/relationships/hyperlink" Target="http://www.zipcodestogo.com/Polk/FL/" TargetMode="External"/><Relationship Id="rId6200" Type="http://schemas.openxmlformats.org/officeDocument/2006/relationships/hyperlink" Target="http://www.zipcodestogo.com/Monroe/NY/" TargetMode="External"/><Relationship Id="rId7530" Type="http://schemas.openxmlformats.org/officeDocument/2006/relationships/hyperlink" Target="http://www.zipcodestogo.com/Orange/FL/" TargetMode="External"/><Relationship Id="rId8861" Type="http://schemas.openxmlformats.org/officeDocument/2006/relationships/hyperlink" Target="http://www.zipcodestogo.com/Winter%20Haven/FL/33888/" TargetMode="External"/><Relationship Id="rId6205" Type="http://schemas.openxmlformats.org/officeDocument/2006/relationships/hyperlink" Target="http://www.zipcodestogo.com/Rochester/NY/14618/" TargetMode="External"/><Relationship Id="rId7537" Type="http://schemas.openxmlformats.org/officeDocument/2006/relationships/hyperlink" Target="http://www.zipcodestogo.com/Mid%20Florida/FL/32799/" TargetMode="External"/><Relationship Id="rId8868" Type="http://schemas.openxmlformats.org/officeDocument/2006/relationships/hyperlink" Target="http://www.zipcodestogo.com/Polk/FL/" TargetMode="External"/><Relationship Id="rId6206" Type="http://schemas.openxmlformats.org/officeDocument/2006/relationships/hyperlink" Target="http://www.zipcodestogo.com/Monroe/NY/" TargetMode="External"/><Relationship Id="rId7536" Type="http://schemas.openxmlformats.org/officeDocument/2006/relationships/hyperlink" Target="http://www.zipcodestogo.com/Orange/FL/" TargetMode="External"/><Relationship Id="rId8867" Type="http://schemas.openxmlformats.org/officeDocument/2006/relationships/hyperlink" Target="http://www.zipcodestogo.com/Davenport/FL/33897/" TargetMode="External"/><Relationship Id="rId6203" Type="http://schemas.openxmlformats.org/officeDocument/2006/relationships/hyperlink" Target="http://www.zipcodestogo.com/Rochester/NY/14617/" TargetMode="External"/><Relationship Id="rId7535" Type="http://schemas.openxmlformats.org/officeDocument/2006/relationships/hyperlink" Target="http://www.zipcodestogo.com/Zellwood/FL/32798/" TargetMode="External"/><Relationship Id="rId8866" Type="http://schemas.openxmlformats.org/officeDocument/2006/relationships/hyperlink" Target="http://www.zipcodestogo.com/Polk/FL/" TargetMode="External"/><Relationship Id="rId6204" Type="http://schemas.openxmlformats.org/officeDocument/2006/relationships/hyperlink" Target="http://www.zipcodestogo.com/Monroe/NY/" TargetMode="External"/><Relationship Id="rId7534" Type="http://schemas.openxmlformats.org/officeDocument/2006/relationships/hyperlink" Target="http://www.zipcodestogo.com/Brevard/FL/" TargetMode="External"/><Relationship Id="rId8865" Type="http://schemas.openxmlformats.org/officeDocument/2006/relationships/hyperlink" Target="http://www.zipcodestogo.com/Davenport/FL/33896/" TargetMode="External"/><Relationship Id="rId7529" Type="http://schemas.openxmlformats.org/officeDocument/2006/relationships/hyperlink" Target="http://www.zipcodestogo.com/Maitland/FL/32794/" TargetMode="External"/><Relationship Id="rId7528" Type="http://schemas.openxmlformats.org/officeDocument/2006/relationships/hyperlink" Target="http://www.zipcodestogo.com/Orange/FL/" TargetMode="External"/><Relationship Id="rId8859" Type="http://schemas.openxmlformats.org/officeDocument/2006/relationships/hyperlink" Target="http://www.zipcodestogo.com/Winter%20Haven/FL/33885/" TargetMode="External"/><Relationship Id="rId7527" Type="http://schemas.openxmlformats.org/officeDocument/2006/relationships/hyperlink" Target="http://www.zipcodestogo.com/Winter%20Park/FL/32793/" TargetMode="External"/><Relationship Id="rId8858" Type="http://schemas.openxmlformats.org/officeDocument/2006/relationships/hyperlink" Target="http://www.zipcodestogo.com/Polk/FL/" TargetMode="External"/><Relationship Id="rId7522" Type="http://schemas.openxmlformats.org/officeDocument/2006/relationships/hyperlink" Target="http://www.zipcodestogo.com/Orange/FL/" TargetMode="External"/><Relationship Id="rId8853" Type="http://schemas.openxmlformats.org/officeDocument/2006/relationships/hyperlink" Target="http://www.zipcodestogo.com/Winter%20Haven/FL/33882/" TargetMode="External"/><Relationship Id="rId7521" Type="http://schemas.openxmlformats.org/officeDocument/2006/relationships/hyperlink" Target="http://www.zipcodestogo.com/Winter%20Park/FL/32790/" TargetMode="External"/><Relationship Id="rId8852" Type="http://schemas.openxmlformats.org/officeDocument/2006/relationships/hyperlink" Target="http://www.zipcodestogo.com/Polk/FL/" TargetMode="External"/><Relationship Id="rId7520" Type="http://schemas.openxmlformats.org/officeDocument/2006/relationships/hyperlink" Target="http://www.zipcodestogo.com/Orange/FL/" TargetMode="External"/><Relationship Id="rId8851" Type="http://schemas.openxmlformats.org/officeDocument/2006/relationships/hyperlink" Target="http://www.zipcodestogo.com/Winter%20Haven/FL/33881/" TargetMode="External"/><Relationship Id="rId8850" Type="http://schemas.openxmlformats.org/officeDocument/2006/relationships/hyperlink" Target="http://www.zipcodestogo.com/Polk/FL/" TargetMode="External"/><Relationship Id="rId7526" Type="http://schemas.openxmlformats.org/officeDocument/2006/relationships/hyperlink" Target="http://www.zipcodestogo.com/Orange/FL/" TargetMode="External"/><Relationship Id="rId8857" Type="http://schemas.openxmlformats.org/officeDocument/2006/relationships/hyperlink" Target="http://www.zipcodestogo.com/Winter%20Haven/FL/33884/" TargetMode="External"/><Relationship Id="rId7525" Type="http://schemas.openxmlformats.org/officeDocument/2006/relationships/hyperlink" Target="http://www.zipcodestogo.com/Winter%20Park/FL/32792/" TargetMode="External"/><Relationship Id="rId8856" Type="http://schemas.openxmlformats.org/officeDocument/2006/relationships/hyperlink" Target="http://www.zipcodestogo.com/Polk/FL/" TargetMode="External"/><Relationship Id="rId7524" Type="http://schemas.openxmlformats.org/officeDocument/2006/relationships/hyperlink" Target="http://www.zipcodestogo.com/Seminole/FL/" TargetMode="External"/><Relationship Id="rId8855" Type="http://schemas.openxmlformats.org/officeDocument/2006/relationships/hyperlink" Target="http://www.zipcodestogo.com/Winter%20Haven/FL/33883/" TargetMode="External"/><Relationship Id="rId7523" Type="http://schemas.openxmlformats.org/officeDocument/2006/relationships/hyperlink" Target="http://www.zipcodestogo.com/Longwood/FL/32791/" TargetMode="External"/><Relationship Id="rId8854" Type="http://schemas.openxmlformats.org/officeDocument/2006/relationships/hyperlink" Target="http://www.zipcodestogo.com/Polk/FL/" TargetMode="External"/><Relationship Id="rId2700" Type="http://schemas.openxmlformats.org/officeDocument/2006/relationships/hyperlink" Target="http://www.zipcodestogo.com/Westchester/NY/" TargetMode="External"/><Relationship Id="rId2701" Type="http://schemas.openxmlformats.org/officeDocument/2006/relationships/hyperlink" Target="http://www.zipcodestogo.com/Tarrytown/NY/10591/" TargetMode="External"/><Relationship Id="rId2702" Type="http://schemas.openxmlformats.org/officeDocument/2006/relationships/hyperlink" Target="http://www.zipcodestogo.com/Westchester/NY/" TargetMode="External"/><Relationship Id="rId2703" Type="http://schemas.openxmlformats.org/officeDocument/2006/relationships/hyperlink" Target="http://www.zipcodestogo.com/Thornwood/NY/10594/" TargetMode="External"/><Relationship Id="rId2704" Type="http://schemas.openxmlformats.org/officeDocument/2006/relationships/hyperlink" Target="http://www.zipcodestogo.com/Westchester/NY/" TargetMode="External"/><Relationship Id="rId2705" Type="http://schemas.openxmlformats.org/officeDocument/2006/relationships/hyperlink" Target="http://www.zipcodestogo.com/Valhalla/NY/10595/" TargetMode="External"/><Relationship Id="rId2706" Type="http://schemas.openxmlformats.org/officeDocument/2006/relationships/hyperlink" Target="http://www.zipcodestogo.com/Westchester/NY/" TargetMode="External"/><Relationship Id="rId2707" Type="http://schemas.openxmlformats.org/officeDocument/2006/relationships/hyperlink" Target="http://www.zipcodestogo.com/Verplanck/NY/10596/" TargetMode="External"/><Relationship Id="rId2708" Type="http://schemas.openxmlformats.org/officeDocument/2006/relationships/hyperlink" Target="http://www.zipcodestogo.com/Westchester/NY/" TargetMode="External"/><Relationship Id="rId2709" Type="http://schemas.openxmlformats.org/officeDocument/2006/relationships/hyperlink" Target="http://www.zipcodestogo.com/Waccabuc/NY/10597/" TargetMode="External"/><Relationship Id="rId6292" Type="http://schemas.openxmlformats.org/officeDocument/2006/relationships/hyperlink" Target="http://www.zipcodestogo.com/Chautauqua/NY/" TargetMode="External"/><Relationship Id="rId6293" Type="http://schemas.openxmlformats.org/officeDocument/2006/relationships/hyperlink" Target="http://www.zipcodestogo.com/Ceres/NY/14721/" TargetMode="External"/><Relationship Id="rId6290" Type="http://schemas.openxmlformats.org/officeDocument/2006/relationships/hyperlink" Target="http://www.zipcodestogo.com/Cattaraugus/NY/" TargetMode="External"/><Relationship Id="rId6291" Type="http://schemas.openxmlformats.org/officeDocument/2006/relationships/hyperlink" Target="http://www.zipcodestogo.com/Celoron/NY/14720/" TargetMode="External"/><Relationship Id="rId6296" Type="http://schemas.openxmlformats.org/officeDocument/2006/relationships/hyperlink" Target="http://www.zipcodestogo.com/Chautauqua/NY/" TargetMode="External"/><Relationship Id="rId6297" Type="http://schemas.openxmlformats.org/officeDocument/2006/relationships/hyperlink" Target="http://www.zipcodestogo.com/Cherry%20Creek/NY/14723/" TargetMode="External"/><Relationship Id="rId6294" Type="http://schemas.openxmlformats.org/officeDocument/2006/relationships/hyperlink" Target="http://www.zipcodestogo.com/Allegany/NY/" TargetMode="External"/><Relationship Id="rId6295" Type="http://schemas.openxmlformats.org/officeDocument/2006/relationships/hyperlink" Target="http://www.zipcodestogo.com/Chautauqua/NY/14722/" TargetMode="External"/><Relationship Id="rId6298" Type="http://schemas.openxmlformats.org/officeDocument/2006/relationships/hyperlink" Target="http://www.zipcodestogo.com/Chautauqua/NY/" TargetMode="External"/><Relationship Id="rId6299" Type="http://schemas.openxmlformats.org/officeDocument/2006/relationships/hyperlink" Target="http://www.zipcodestogo.com/Clymer/NY/14724/" TargetMode="External"/><Relationship Id="rId2720" Type="http://schemas.openxmlformats.org/officeDocument/2006/relationships/hyperlink" Target="http://www.zipcodestogo.com/Westchester/NY/" TargetMode="External"/><Relationship Id="rId2721" Type="http://schemas.openxmlformats.org/officeDocument/2006/relationships/hyperlink" Target="http://www.zipcodestogo.com/White%20Plains/NY/10605/" TargetMode="External"/><Relationship Id="rId2722" Type="http://schemas.openxmlformats.org/officeDocument/2006/relationships/hyperlink" Target="http://www.zipcodestogo.com/Westchester/NY/" TargetMode="External"/><Relationship Id="rId2723" Type="http://schemas.openxmlformats.org/officeDocument/2006/relationships/hyperlink" Target="http://www.zipcodestogo.com/White%20Plains/NY/10606/" TargetMode="External"/><Relationship Id="rId2724" Type="http://schemas.openxmlformats.org/officeDocument/2006/relationships/hyperlink" Target="http://www.zipcodestogo.com/Westchester/NY/" TargetMode="External"/><Relationship Id="rId2725" Type="http://schemas.openxmlformats.org/officeDocument/2006/relationships/hyperlink" Target="http://www.zipcodestogo.com/White%20Plains/NY/10607/" TargetMode="External"/><Relationship Id="rId2726" Type="http://schemas.openxmlformats.org/officeDocument/2006/relationships/hyperlink" Target="http://www.zipcodestogo.com/Westchester/NY/" TargetMode="External"/><Relationship Id="rId2727" Type="http://schemas.openxmlformats.org/officeDocument/2006/relationships/hyperlink" Target="http://www.zipcodestogo.com/White%20Plains/NY/10610/" TargetMode="External"/><Relationship Id="rId2728" Type="http://schemas.openxmlformats.org/officeDocument/2006/relationships/hyperlink" Target="http://www.zipcodestogo.com/Westchester/NY/" TargetMode="External"/><Relationship Id="rId2729" Type="http://schemas.openxmlformats.org/officeDocument/2006/relationships/hyperlink" Target="http://www.zipcodestogo.com/Yonkers/NY/10701/" TargetMode="External"/><Relationship Id="rId2710" Type="http://schemas.openxmlformats.org/officeDocument/2006/relationships/hyperlink" Target="http://www.zipcodestogo.com/Westchester/NY/" TargetMode="External"/><Relationship Id="rId2711" Type="http://schemas.openxmlformats.org/officeDocument/2006/relationships/hyperlink" Target="http://www.zipcodestogo.com/Yorktown%20Heights/NY/10598/" TargetMode="External"/><Relationship Id="rId2712" Type="http://schemas.openxmlformats.org/officeDocument/2006/relationships/hyperlink" Target="http://www.zipcodestogo.com/Westchester/NY/" TargetMode="External"/><Relationship Id="rId2713" Type="http://schemas.openxmlformats.org/officeDocument/2006/relationships/hyperlink" Target="http://www.zipcodestogo.com/White%20Plains/NY/10601/" TargetMode="External"/><Relationship Id="rId2714" Type="http://schemas.openxmlformats.org/officeDocument/2006/relationships/hyperlink" Target="http://www.zipcodestogo.com/Westchester/NY/" TargetMode="External"/><Relationship Id="rId2715" Type="http://schemas.openxmlformats.org/officeDocument/2006/relationships/hyperlink" Target="http://www.zipcodestogo.com/White%20Plains/NY/10602/" TargetMode="External"/><Relationship Id="rId2716" Type="http://schemas.openxmlformats.org/officeDocument/2006/relationships/hyperlink" Target="http://www.zipcodestogo.com/Westchester/NY/" TargetMode="External"/><Relationship Id="rId2717" Type="http://schemas.openxmlformats.org/officeDocument/2006/relationships/hyperlink" Target="http://www.zipcodestogo.com/White%20Plains/NY/10603/" TargetMode="External"/><Relationship Id="rId2718" Type="http://schemas.openxmlformats.org/officeDocument/2006/relationships/hyperlink" Target="http://www.zipcodestogo.com/Westchester/NY/" TargetMode="External"/><Relationship Id="rId2719" Type="http://schemas.openxmlformats.org/officeDocument/2006/relationships/hyperlink" Target="http://www.zipcodestogo.com/West%20Harrison/NY/10604/" TargetMode="External"/><Relationship Id="rId7591" Type="http://schemas.openxmlformats.org/officeDocument/2006/relationships/hyperlink" Target="http://www.zipcodestogo.com/Orlando/FL/32829/" TargetMode="External"/><Relationship Id="rId6260" Type="http://schemas.openxmlformats.org/officeDocument/2006/relationships/hyperlink" Target="http://www.zipcodestogo.com/Monroe/NY/" TargetMode="External"/><Relationship Id="rId7590" Type="http://schemas.openxmlformats.org/officeDocument/2006/relationships/hyperlink" Target="http://www.zipcodestogo.com/Orange/FL/" TargetMode="External"/><Relationship Id="rId6263" Type="http://schemas.openxmlformats.org/officeDocument/2006/relationships/hyperlink" Target="http://www.zipcodestogo.com/Jamestown/NY/14702/" TargetMode="External"/><Relationship Id="rId7595" Type="http://schemas.openxmlformats.org/officeDocument/2006/relationships/hyperlink" Target="http://www.zipcodestogo.com/Orlando/FL/32831/" TargetMode="External"/><Relationship Id="rId6264" Type="http://schemas.openxmlformats.org/officeDocument/2006/relationships/hyperlink" Target="http://www.zipcodestogo.com/Chautauqua/NY/" TargetMode="External"/><Relationship Id="rId7594" Type="http://schemas.openxmlformats.org/officeDocument/2006/relationships/hyperlink" Target="http://www.zipcodestogo.com/Orange/FL/" TargetMode="External"/><Relationship Id="rId6261" Type="http://schemas.openxmlformats.org/officeDocument/2006/relationships/hyperlink" Target="http://www.zipcodestogo.com/Jamestown/NY/14701/" TargetMode="External"/><Relationship Id="rId7593" Type="http://schemas.openxmlformats.org/officeDocument/2006/relationships/hyperlink" Target="http://www.zipcodestogo.com/Orlando/FL/32830/" TargetMode="External"/><Relationship Id="rId6262" Type="http://schemas.openxmlformats.org/officeDocument/2006/relationships/hyperlink" Target="http://www.zipcodestogo.com/Chautauqua/NY/" TargetMode="External"/><Relationship Id="rId7592" Type="http://schemas.openxmlformats.org/officeDocument/2006/relationships/hyperlink" Target="http://www.zipcodestogo.com/Orange/FL/" TargetMode="External"/><Relationship Id="rId6267" Type="http://schemas.openxmlformats.org/officeDocument/2006/relationships/hyperlink" Target="http://www.zipcodestogo.com/Allentown/NY/14707/" TargetMode="External"/><Relationship Id="rId7599" Type="http://schemas.openxmlformats.org/officeDocument/2006/relationships/hyperlink" Target="http://www.zipcodestogo.com/Orlando/FL/32833/" TargetMode="External"/><Relationship Id="rId6268" Type="http://schemas.openxmlformats.org/officeDocument/2006/relationships/hyperlink" Target="http://www.zipcodestogo.com/Allegany/NY/" TargetMode="External"/><Relationship Id="rId7598" Type="http://schemas.openxmlformats.org/officeDocument/2006/relationships/hyperlink" Target="http://www.zipcodestogo.com/Orange/FL/" TargetMode="External"/><Relationship Id="rId6265" Type="http://schemas.openxmlformats.org/officeDocument/2006/relationships/hyperlink" Target="http://www.zipcodestogo.com/Allegany/NY/14706/" TargetMode="External"/><Relationship Id="rId7597" Type="http://schemas.openxmlformats.org/officeDocument/2006/relationships/hyperlink" Target="http://www.zipcodestogo.com/Orlando/FL/32832/" TargetMode="External"/><Relationship Id="rId6266" Type="http://schemas.openxmlformats.org/officeDocument/2006/relationships/hyperlink" Target="http://www.zipcodestogo.com/Cattaraugus/NY/" TargetMode="External"/><Relationship Id="rId7596" Type="http://schemas.openxmlformats.org/officeDocument/2006/relationships/hyperlink" Target="http://www.zipcodestogo.com/Orange/FL/" TargetMode="External"/><Relationship Id="rId6269" Type="http://schemas.openxmlformats.org/officeDocument/2006/relationships/hyperlink" Target="http://www.zipcodestogo.com/Alma/NY/14708/" TargetMode="External"/><Relationship Id="rId7580" Type="http://schemas.openxmlformats.org/officeDocument/2006/relationships/hyperlink" Target="http://www.zipcodestogo.com/Orange/FL/" TargetMode="External"/><Relationship Id="rId6252" Type="http://schemas.openxmlformats.org/officeDocument/2006/relationships/hyperlink" Target="http://www.zipcodestogo.com/Monroe/NY/" TargetMode="External"/><Relationship Id="rId7584" Type="http://schemas.openxmlformats.org/officeDocument/2006/relationships/hyperlink" Target="http://www.zipcodestogo.com/Orange/FL/" TargetMode="External"/><Relationship Id="rId6253" Type="http://schemas.openxmlformats.org/officeDocument/2006/relationships/hyperlink" Target="http://www.zipcodestogo.com/Rochester/NY/14673/" TargetMode="External"/><Relationship Id="rId7583" Type="http://schemas.openxmlformats.org/officeDocument/2006/relationships/hyperlink" Target="http://www.zipcodestogo.com/Orlando/FL/32825/" TargetMode="External"/><Relationship Id="rId6250" Type="http://schemas.openxmlformats.org/officeDocument/2006/relationships/hyperlink" Target="http://www.zipcodestogo.com/Monroe/NY/" TargetMode="External"/><Relationship Id="rId7582" Type="http://schemas.openxmlformats.org/officeDocument/2006/relationships/hyperlink" Target="http://www.zipcodestogo.com/Orange/FL/" TargetMode="External"/><Relationship Id="rId6251" Type="http://schemas.openxmlformats.org/officeDocument/2006/relationships/hyperlink" Target="http://www.zipcodestogo.com/Rochester/NY/14664/" TargetMode="External"/><Relationship Id="rId7581" Type="http://schemas.openxmlformats.org/officeDocument/2006/relationships/hyperlink" Target="http://www.zipcodestogo.com/Orlando/FL/32824/" TargetMode="External"/><Relationship Id="rId6256" Type="http://schemas.openxmlformats.org/officeDocument/2006/relationships/hyperlink" Target="http://www.zipcodestogo.com/Monroe/NY/" TargetMode="External"/><Relationship Id="rId7588" Type="http://schemas.openxmlformats.org/officeDocument/2006/relationships/hyperlink" Target="http://www.zipcodestogo.com/Orange/FL/" TargetMode="External"/><Relationship Id="rId6257" Type="http://schemas.openxmlformats.org/officeDocument/2006/relationships/hyperlink" Target="http://www.zipcodestogo.com/Rochester/NY/14692/" TargetMode="External"/><Relationship Id="rId7587" Type="http://schemas.openxmlformats.org/officeDocument/2006/relationships/hyperlink" Target="http://www.zipcodestogo.com/Orlando/FL/32827/" TargetMode="External"/><Relationship Id="rId6254" Type="http://schemas.openxmlformats.org/officeDocument/2006/relationships/hyperlink" Target="http://www.zipcodestogo.com/Monroe/NY/" TargetMode="External"/><Relationship Id="rId7586" Type="http://schemas.openxmlformats.org/officeDocument/2006/relationships/hyperlink" Target="http://www.zipcodestogo.com/Orange/FL/" TargetMode="External"/><Relationship Id="rId6255" Type="http://schemas.openxmlformats.org/officeDocument/2006/relationships/hyperlink" Target="http://www.zipcodestogo.com/Rochester/NY/14683/" TargetMode="External"/><Relationship Id="rId7585" Type="http://schemas.openxmlformats.org/officeDocument/2006/relationships/hyperlink" Target="http://www.zipcodestogo.com/Orlando/FL/32826/" TargetMode="External"/><Relationship Id="rId6258" Type="http://schemas.openxmlformats.org/officeDocument/2006/relationships/hyperlink" Target="http://www.zipcodestogo.com/Monroe/NY/" TargetMode="External"/><Relationship Id="rId6259" Type="http://schemas.openxmlformats.org/officeDocument/2006/relationships/hyperlink" Target="http://www.zipcodestogo.com/Rochester/NY/14694/" TargetMode="External"/><Relationship Id="rId7589" Type="http://schemas.openxmlformats.org/officeDocument/2006/relationships/hyperlink" Target="http://www.zipcodestogo.com/Orlando/FL/32828/" TargetMode="External"/><Relationship Id="rId6281" Type="http://schemas.openxmlformats.org/officeDocument/2006/relationships/hyperlink" Target="http://www.zipcodestogo.com/Bolivar/NY/14715/" TargetMode="External"/><Relationship Id="rId6282" Type="http://schemas.openxmlformats.org/officeDocument/2006/relationships/hyperlink" Target="http://www.zipcodestogo.com/Allegany/NY/" TargetMode="External"/><Relationship Id="rId6280" Type="http://schemas.openxmlformats.org/officeDocument/2006/relationships/hyperlink" Target="http://www.zipcodestogo.com/Allegany/NY/" TargetMode="External"/><Relationship Id="rId6285" Type="http://schemas.openxmlformats.org/officeDocument/2006/relationships/hyperlink" Target="http://www.zipcodestogo.com/Caneadea/NY/14717/" TargetMode="External"/><Relationship Id="rId6286" Type="http://schemas.openxmlformats.org/officeDocument/2006/relationships/hyperlink" Target="http://www.zipcodestogo.com/Allegany/NY/" TargetMode="External"/><Relationship Id="rId6283" Type="http://schemas.openxmlformats.org/officeDocument/2006/relationships/hyperlink" Target="http://www.zipcodestogo.com/Brocton/NY/14716/" TargetMode="External"/><Relationship Id="rId6284" Type="http://schemas.openxmlformats.org/officeDocument/2006/relationships/hyperlink" Target="http://www.zipcodestogo.com/Chautauqua/NY/" TargetMode="External"/><Relationship Id="rId6289" Type="http://schemas.openxmlformats.org/officeDocument/2006/relationships/hyperlink" Target="http://www.zipcodestogo.com/Cattaraugus/NY/14719/" TargetMode="External"/><Relationship Id="rId6287" Type="http://schemas.openxmlformats.org/officeDocument/2006/relationships/hyperlink" Target="http://www.zipcodestogo.com/Cassadaga/NY/14718/" TargetMode="External"/><Relationship Id="rId6288" Type="http://schemas.openxmlformats.org/officeDocument/2006/relationships/hyperlink" Target="http://www.zipcodestogo.com/Chautauqua/NY/" TargetMode="External"/><Relationship Id="rId6270" Type="http://schemas.openxmlformats.org/officeDocument/2006/relationships/hyperlink" Target="http://www.zipcodestogo.com/Allegany/NY/" TargetMode="External"/><Relationship Id="rId6271" Type="http://schemas.openxmlformats.org/officeDocument/2006/relationships/hyperlink" Target="http://www.zipcodestogo.com/Angelica/NY/14709/" TargetMode="External"/><Relationship Id="rId6274" Type="http://schemas.openxmlformats.org/officeDocument/2006/relationships/hyperlink" Target="http://www.zipcodestogo.com/Chautauqua/NY/" TargetMode="External"/><Relationship Id="rId6275" Type="http://schemas.openxmlformats.org/officeDocument/2006/relationships/hyperlink" Target="http://www.zipcodestogo.com/Belfast/NY/14711/" TargetMode="External"/><Relationship Id="rId6272" Type="http://schemas.openxmlformats.org/officeDocument/2006/relationships/hyperlink" Target="http://www.zipcodestogo.com/Allegany/NY/" TargetMode="External"/><Relationship Id="rId6273" Type="http://schemas.openxmlformats.org/officeDocument/2006/relationships/hyperlink" Target="http://www.zipcodestogo.com/Ashville/NY/14710/" TargetMode="External"/><Relationship Id="rId6278" Type="http://schemas.openxmlformats.org/officeDocument/2006/relationships/hyperlink" Target="http://www.zipcodestogo.com/Chautauqua/NY/" TargetMode="External"/><Relationship Id="rId6279" Type="http://schemas.openxmlformats.org/officeDocument/2006/relationships/hyperlink" Target="http://www.zipcodestogo.com/Black%20Creek/NY/14714/" TargetMode="External"/><Relationship Id="rId6276" Type="http://schemas.openxmlformats.org/officeDocument/2006/relationships/hyperlink" Target="http://www.zipcodestogo.com/Allegany/NY/" TargetMode="External"/><Relationship Id="rId6277" Type="http://schemas.openxmlformats.org/officeDocument/2006/relationships/hyperlink" Target="http://www.zipcodestogo.com/Bemus%20Point/NY/14712/" TargetMode="External"/><Relationship Id="rId1455" Type="http://schemas.openxmlformats.org/officeDocument/2006/relationships/hyperlink" Target="http://www.zipcodestogo.com/Mexico/ME/04257/" TargetMode="External"/><Relationship Id="rId2786" Type="http://schemas.openxmlformats.org/officeDocument/2006/relationships/hyperlink" Target="http://www.zipcodestogo.com/Orange/NY/" TargetMode="External"/><Relationship Id="rId1456" Type="http://schemas.openxmlformats.org/officeDocument/2006/relationships/hyperlink" Target="http://www.zipcodestogo.com/Oxford/ME/" TargetMode="External"/><Relationship Id="rId2787" Type="http://schemas.openxmlformats.org/officeDocument/2006/relationships/hyperlink" Target="http://www.zipcodestogo.com/Garnerville/NY/10923/" TargetMode="External"/><Relationship Id="rId1457" Type="http://schemas.openxmlformats.org/officeDocument/2006/relationships/hyperlink" Target="http://www.zipcodestogo.com/Minot/ME/04258/" TargetMode="External"/><Relationship Id="rId2788" Type="http://schemas.openxmlformats.org/officeDocument/2006/relationships/hyperlink" Target="http://www.zipcodestogo.com/Rockland/NY/" TargetMode="External"/><Relationship Id="rId1458" Type="http://schemas.openxmlformats.org/officeDocument/2006/relationships/hyperlink" Target="http://www.zipcodestogo.com/Androscoggin/ME/" TargetMode="External"/><Relationship Id="rId2789" Type="http://schemas.openxmlformats.org/officeDocument/2006/relationships/hyperlink" Target="http://www.zipcodestogo.com/Goshen/NY/10924/" TargetMode="External"/><Relationship Id="rId1459" Type="http://schemas.openxmlformats.org/officeDocument/2006/relationships/hyperlink" Target="http://www.zipcodestogo.com/Monmouth/ME/04259/" TargetMode="External"/><Relationship Id="rId629" Type="http://schemas.openxmlformats.org/officeDocument/2006/relationships/hyperlink" Target="http://www.zipcodestogo.com/Randolph%20Center/VT/05061/" TargetMode="External"/><Relationship Id="rId624" Type="http://schemas.openxmlformats.org/officeDocument/2006/relationships/hyperlink" Target="http://www.zipcodestogo.com/Orange/VT/" TargetMode="External"/><Relationship Id="rId623" Type="http://schemas.openxmlformats.org/officeDocument/2006/relationships/hyperlink" Target="http://www.zipcodestogo.com/Post%20Mills/VT/05058/" TargetMode="External"/><Relationship Id="rId622" Type="http://schemas.openxmlformats.org/officeDocument/2006/relationships/hyperlink" Target="http://www.zipcodestogo.com/Windsor/VT/" TargetMode="External"/><Relationship Id="rId621" Type="http://schemas.openxmlformats.org/officeDocument/2006/relationships/hyperlink" Target="http://www.zipcodestogo.com/Plymouth/VT/05056/" TargetMode="External"/><Relationship Id="rId628" Type="http://schemas.openxmlformats.org/officeDocument/2006/relationships/hyperlink" Target="http://www.zipcodestogo.com/Orange/VT/" TargetMode="External"/><Relationship Id="rId627" Type="http://schemas.openxmlformats.org/officeDocument/2006/relationships/hyperlink" Target="http://www.zipcodestogo.com/Randolph/VT/05060/" TargetMode="External"/><Relationship Id="rId626" Type="http://schemas.openxmlformats.org/officeDocument/2006/relationships/hyperlink" Target="http://www.zipcodestogo.com/Windsor/VT/" TargetMode="External"/><Relationship Id="rId625" Type="http://schemas.openxmlformats.org/officeDocument/2006/relationships/hyperlink" Target="http://www.zipcodestogo.com/Quechee/VT/05059/" TargetMode="External"/><Relationship Id="rId2780" Type="http://schemas.openxmlformats.org/officeDocument/2006/relationships/hyperlink" Target="http://www.zipcodestogo.com/Orange/NY/" TargetMode="External"/><Relationship Id="rId1450" Type="http://schemas.openxmlformats.org/officeDocument/2006/relationships/hyperlink" Target="http://www.zipcodestogo.com/Androscoggin/ME/" TargetMode="External"/><Relationship Id="rId2781" Type="http://schemas.openxmlformats.org/officeDocument/2006/relationships/hyperlink" Target="http://www.zipcodestogo.com/Congers/NY/10920/" TargetMode="External"/><Relationship Id="rId620" Type="http://schemas.openxmlformats.org/officeDocument/2006/relationships/hyperlink" Target="http://www.zipcodestogo.com/Windsor/VT/" TargetMode="External"/><Relationship Id="rId1451" Type="http://schemas.openxmlformats.org/officeDocument/2006/relationships/hyperlink" Target="http://www.zipcodestogo.com/Greenwood/ME/04255/" TargetMode="External"/><Relationship Id="rId2782" Type="http://schemas.openxmlformats.org/officeDocument/2006/relationships/hyperlink" Target="http://www.zipcodestogo.com/Rockland/NY/" TargetMode="External"/><Relationship Id="rId1452" Type="http://schemas.openxmlformats.org/officeDocument/2006/relationships/hyperlink" Target="http://www.zipcodestogo.com/Oxford/ME/" TargetMode="External"/><Relationship Id="rId2783" Type="http://schemas.openxmlformats.org/officeDocument/2006/relationships/hyperlink" Target="http://www.zipcodestogo.com/Florida/NY/10921/" TargetMode="External"/><Relationship Id="rId1453" Type="http://schemas.openxmlformats.org/officeDocument/2006/relationships/hyperlink" Target="http://www.zipcodestogo.com/Mechanic%20Falls/ME/04256/" TargetMode="External"/><Relationship Id="rId2784" Type="http://schemas.openxmlformats.org/officeDocument/2006/relationships/hyperlink" Target="http://www.zipcodestogo.com/Orange/NY/" TargetMode="External"/><Relationship Id="rId1454" Type="http://schemas.openxmlformats.org/officeDocument/2006/relationships/hyperlink" Target="http://www.zipcodestogo.com/Androscoggin/ME/" TargetMode="External"/><Relationship Id="rId2785" Type="http://schemas.openxmlformats.org/officeDocument/2006/relationships/hyperlink" Target="http://www.zipcodestogo.com/Fort%20Montgomery/NY/10922/" TargetMode="External"/><Relationship Id="rId1444" Type="http://schemas.openxmlformats.org/officeDocument/2006/relationships/hyperlink" Target="http://www.zipcodestogo.com/Androscoggin/ME/" TargetMode="External"/><Relationship Id="rId2775" Type="http://schemas.openxmlformats.org/officeDocument/2006/relationships/hyperlink" Target="http://www.zipcodestogo.com/Central%20Valley/NY/10917/" TargetMode="External"/><Relationship Id="rId1445" Type="http://schemas.openxmlformats.org/officeDocument/2006/relationships/hyperlink" Target="http://www.zipcodestogo.com/Lisbon%20Falls/ME/04252/" TargetMode="External"/><Relationship Id="rId2776" Type="http://schemas.openxmlformats.org/officeDocument/2006/relationships/hyperlink" Target="http://www.zipcodestogo.com/Orange/NY/" TargetMode="External"/><Relationship Id="rId1446" Type="http://schemas.openxmlformats.org/officeDocument/2006/relationships/hyperlink" Target="http://www.zipcodestogo.com/Androscoggin/ME/" TargetMode="External"/><Relationship Id="rId2777" Type="http://schemas.openxmlformats.org/officeDocument/2006/relationships/hyperlink" Target="http://www.zipcodestogo.com/Chester/NY/10918/" TargetMode="External"/><Relationship Id="rId1447" Type="http://schemas.openxmlformats.org/officeDocument/2006/relationships/hyperlink" Target="http://www.zipcodestogo.com/Livermore/ME/04253/" TargetMode="External"/><Relationship Id="rId2778" Type="http://schemas.openxmlformats.org/officeDocument/2006/relationships/hyperlink" Target="http://www.zipcodestogo.com/Orange/NY/" TargetMode="External"/><Relationship Id="rId1448" Type="http://schemas.openxmlformats.org/officeDocument/2006/relationships/hyperlink" Target="http://www.zipcodestogo.com/Androscoggin/ME/" TargetMode="External"/><Relationship Id="rId2779" Type="http://schemas.openxmlformats.org/officeDocument/2006/relationships/hyperlink" Target="http://www.zipcodestogo.com/Circleville/NY/10919/" TargetMode="External"/><Relationship Id="rId1449" Type="http://schemas.openxmlformats.org/officeDocument/2006/relationships/hyperlink" Target="http://www.zipcodestogo.com/Livermore%20Falls/ME/04254/" TargetMode="External"/><Relationship Id="rId619" Type="http://schemas.openxmlformats.org/officeDocument/2006/relationships/hyperlink" Target="http://www.zipcodestogo.com/Norwich/VT/05055/" TargetMode="External"/><Relationship Id="rId618" Type="http://schemas.openxmlformats.org/officeDocument/2006/relationships/hyperlink" Target="http://www.zipcodestogo.com/Orange/VT/" TargetMode="External"/><Relationship Id="rId613" Type="http://schemas.openxmlformats.org/officeDocument/2006/relationships/hyperlink" Target="http://www.zipcodestogo.com/North%20Hartland/VT/05052/" TargetMode="External"/><Relationship Id="rId612" Type="http://schemas.openxmlformats.org/officeDocument/2006/relationships/hyperlink" Target="http://www.zipcodestogo.com/Orange/VT/" TargetMode="External"/><Relationship Id="rId611" Type="http://schemas.openxmlformats.org/officeDocument/2006/relationships/hyperlink" Target="http://www.zipcodestogo.com/Newbury/VT/05051/" TargetMode="External"/><Relationship Id="rId610" Type="http://schemas.openxmlformats.org/officeDocument/2006/relationships/hyperlink" Target="http://www.zipcodestogo.com/Caledonia/VT/" TargetMode="External"/><Relationship Id="rId617" Type="http://schemas.openxmlformats.org/officeDocument/2006/relationships/hyperlink" Target="http://www.zipcodestogo.com/North%20Thetford/VT/05054/" TargetMode="External"/><Relationship Id="rId616" Type="http://schemas.openxmlformats.org/officeDocument/2006/relationships/hyperlink" Target="http://www.zipcodestogo.com/Windsor/VT/" TargetMode="External"/><Relationship Id="rId615" Type="http://schemas.openxmlformats.org/officeDocument/2006/relationships/hyperlink" Target="http://www.zipcodestogo.com/North%20Pomfret/VT/05053/" TargetMode="External"/><Relationship Id="rId614" Type="http://schemas.openxmlformats.org/officeDocument/2006/relationships/hyperlink" Target="http://www.zipcodestogo.com/Windsor/VT/" TargetMode="External"/><Relationship Id="rId2770" Type="http://schemas.openxmlformats.org/officeDocument/2006/relationships/hyperlink" Target="http://www.zipcodestogo.com/Orange/NY/" TargetMode="External"/><Relationship Id="rId1440" Type="http://schemas.openxmlformats.org/officeDocument/2006/relationships/hyperlink" Target="http://www.zipcodestogo.com/Androscoggin/ME/" TargetMode="External"/><Relationship Id="rId2771" Type="http://schemas.openxmlformats.org/officeDocument/2006/relationships/hyperlink" Target="http://www.zipcodestogo.com/Bullville/NY/10915/" TargetMode="External"/><Relationship Id="rId1441" Type="http://schemas.openxmlformats.org/officeDocument/2006/relationships/hyperlink" Target="http://www.zipcodestogo.com/Lewiston/ME/04243/" TargetMode="External"/><Relationship Id="rId2772" Type="http://schemas.openxmlformats.org/officeDocument/2006/relationships/hyperlink" Target="http://www.zipcodestogo.com/Orange/NY/" TargetMode="External"/><Relationship Id="rId1442" Type="http://schemas.openxmlformats.org/officeDocument/2006/relationships/hyperlink" Target="http://www.zipcodestogo.com/Androscoggin/ME/" TargetMode="External"/><Relationship Id="rId2773" Type="http://schemas.openxmlformats.org/officeDocument/2006/relationships/hyperlink" Target="http://www.zipcodestogo.com/Campbell%20Hall/NY/10916/" TargetMode="External"/><Relationship Id="rId1443" Type="http://schemas.openxmlformats.org/officeDocument/2006/relationships/hyperlink" Target="http://www.zipcodestogo.com/Lisbon/ME/04250/" TargetMode="External"/><Relationship Id="rId2774" Type="http://schemas.openxmlformats.org/officeDocument/2006/relationships/hyperlink" Target="http://www.zipcodestogo.com/Orange/NY/" TargetMode="External"/><Relationship Id="rId1477" Type="http://schemas.openxmlformats.org/officeDocument/2006/relationships/hyperlink" Target="http://www.zipcodestogo.com/Oxford/ME/04270/" TargetMode="External"/><Relationship Id="rId1478" Type="http://schemas.openxmlformats.org/officeDocument/2006/relationships/hyperlink" Target="http://www.zipcodestogo.com/Oxford/ME/" TargetMode="External"/><Relationship Id="rId1479" Type="http://schemas.openxmlformats.org/officeDocument/2006/relationships/hyperlink" Target="http://www.zipcodestogo.com/Paris/ME/04271/" TargetMode="External"/><Relationship Id="rId646" Type="http://schemas.openxmlformats.org/officeDocument/2006/relationships/hyperlink" Target="http://www.zipcodestogo.com/Orange/VT/" TargetMode="External"/><Relationship Id="rId645" Type="http://schemas.openxmlformats.org/officeDocument/2006/relationships/hyperlink" Target="http://www.zipcodestogo.com/Strafford/VT/05072/" TargetMode="External"/><Relationship Id="rId644" Type="http://schemas.openxmlformats.org/officeDocument/2006/relationships/hyperlink" Target="http://www.zipcodestogo.com/Windsor/VT/" TargetMode="External"/><Relationship Id="rId643" Type="http://schemas.openxmlformats.org/officeDocument/2006/relationships/hyperlink" Target="http://www.zipcodestogo.com/South%20Woodstock/VT/05071/" TargetMode="External"/><Relationship Id="rId649" Type="http://schemas.openxmlformats.org/officeDocument/2006/relationships/hyperlink" Target="http://www.zipcodestogo.com/Thetford/VT/05074/" TargetMode="External"/><Relationship Id="rId648" Type="http://schemas.openxmlformats.org/officeDocument/2006/relationships/hyperlink" Target="http://www.zipcodestogo.com/Windsor/VT/" TargetMode="External"/><Relationship Id="rId647" Type="http://schemas.openxmlformats.org/officeDocument/2006/relationships/hyperlink" Target="http://www.zipcodestogo.com/Taftsville/VT/05073/" TargetMode="External"/><Relationship Id="rId1470" Type="http://schemas.openxmlformats.org/officeDocument/2006/relationships/hyperlink" Target="http://www.zipcodestogo.com/Kennebec/ME/" TargetMode="External"/><Relationship Id="rId1471" Type="http://schemas.openxmlformats.org/officeDocument/2006/relationships/hyperlink" Target="http://www.zipcodestogo.com/North%20Turner/ME/04266/" TargetMode="External"/><Relationship Id="rId1472" Type="http://schemas.openxmlformats.org/officeDocument/2006/relationships/hyperlink" Target="http://www.zipcodestogo.com/Androscoggin/ME/" TargetMode="External"/><Relationship Id="rId642" Type="http://schemas.openxmlformats.org/officeDocument/2006/relationships/hyperlink" Target="http://www.zipcodestogo.com/Orange/VT/" TargetMode="External"/><Relationship Id="rId1473" Type="http://schemas.openxmlformats.org/officeDocument/2006/relationships/hyperlink" Target="http://www.zipcodestogo.com/North%20Waterford/ME/04267/" TargetMode="External"/><Relationship Id="rId641" Type="http://schemas.openxmlformats.org/officeDocument/2006/relationships/hyperlink" Target="http://www.zipcodestogo.com/South%20Strafford/VT/05070/" TargetMode="External"/><Relationship Id="rId1474" Type="http://schemas.openxmlformats.org/officeDocument/2006/relationships/hyperlink" Target="http://www.zipcodestogo.com/Oxford/ME/" TargetMode="External"/><Relationship Id="rId640" Type="http://schemas.openxmlformats.org/officeDocument/2006/relationships/hyperlink" Target="http://www.zipcodestogo.com/Caledonia/VT/" TargetMode="External"/><Relationship Id="rId1475" Type="http://schemas.openxmlformats.org/officeDocument/2006/relationships/hyperlink" Target="http://www.zipcodestogo.com/Norway/ME/04268/" TargetMode="External"/><Relationship Id="rId1476" Type="http://schemas.openxmlformats.org/officeDocument/2006/relationships/hyperlink" Target="http://www.zipcodestogo.com/Oxford/ME/" TargetMode="External"/><Relationship Id="rId1466" Type="http://schemas.openxmlformats.org/officeDocument/2006/relationships/hyperlink" Target="http://www.zipcodestogo.com/Franklin/ME/" TargetMode="External"/><Relationship Id="rId2797" Type="http://schemas.openxmlformats.org/officeDocument/2006/relationships/hyperlink" Target="http://www.zipcodestogo.com/Highland%20Falls/NY/10928/" TargetMode="External"/><Relationship Id="rId1467" Type="http://schemas.openxmlformats.org/officeDocument/2006/relationships/hyperlink" Target="http://www.zipcodestogo.com/Leeds/ME/04263/" TargetMode="External"/><Relationship Id="rId2798" Type="http://schemas.openxmlformats.org/officeDocument/2006/relationships/hyperlink" Target="http://www.zipcodestogo.com/Orange/NY/" TargetMode="External"/><Relationship Id="rId1468" Type="http://schemas.openxmlformats.org/officeDocument/2006/relationships/hyperlink" Target="http://www.zipcodestogo.com/Androscoggin/ME/" TargetMode="External"/><Relationship Id="rId2799" Type="http://schemas.openxmlformats.org/officeDocument/2006/relationships/hyperlink" Target="http://www.zipcodestogo.com/Highland%20Mills/NY/10930/" TargetMode="External"/><Relationship Id="rId1469" Type="http://schemas.openxmlformats.org/officeDocument/2006/relationships/hyperlink" Target="http://www.zipcodestogo.com/North%20Monmouth/ME/04265/" TargetMode="External"/><Relationship Id="rId635" Type="http://schemas.openxmlformats.org/officeDocument/2006/relationships/hyperlink" Target="http://www.zipcodestogo.com/South%20Pomfret/VT/05067/" TargetMode="External"/><Relationship Id="rId634" Type="http://schemas.openxmlformats.org/officeDocument/2006/relationships/hyperlink" Target="http://www.zipcodestogo.com/Windsor/VT/" TargetMode="External"/><Relationship Id="rId633" Type="http://schemas.openxmlformats.org/officeDocument/2006/relationships/hyperlink" Target="http://www.zipcodestogo.com/Sharon/VT/05065/" TargetMode="External"/><Relationship Id="rId632" Type="http://schemas.openxmlformats.org/officeDocument/2006/relationships/hyperlink" Target="http://www.zipcodestogo.com/Windsor/VT/" TargetMode="External"/><Relationship Id="rId639" Type="http://schemas.openxmlformats.org/officeDocument/2006/relationships/hyperlink" Target="http://www.zipcodestogo.com/South%20Ryegate/VT/05069/" TargetMode="External"/><Relationship Id="rId638" Type="http://schemas.openxmlformats.org/officeDocument/2006/relationships/hyperlink" Target="http://www.zipcodestogo.com/Windsor/VT/" TargetMode="External"/><Relationship Id="rId637" Type="http://schemas.openxmlformats.org/officeDocument/2006/relationships/hyperlink" Target="http://www.zipcodestogo.com/South%20Royalton/VT/05068/" TargetMode="External"/><Relationship Id="rId636" Type="http://schemas.openxmlformats.org/officeDocument/2006/relationships/hyperlink" Target="http://www.zipcodestogo.com/Windsor/VT/" TargetMode="External"/><Relationship Id="rId2790" Type="http://schemas.openxmlformats.org/officeDocument/2006/relationships/hyperlink" Target="http://www.zipcodestogo.com/Orange/NY/" TargetMode="External"/><Relationship Id="rId1460" Type="http://schemas.openxmlformats.org/officeDocument/2006/relationships/hyperlink" Target="http://www.zipcodestogo.com/Kennebec/ME/" TargetMode="External"/><Relationship Id="rId2791" Type="http://schemas.openxmlformats.org/officeDocument/2006/relationships/hyperlink" Target="http://www.zipcodestogo.com/Greenwood%20Lake/NY/10925/" TargetMode="External"/><Relationship Id="rId1461" Type="http://schemas.openxmlformats.org/officeDocument/2006/relationships/hyperlink" Target="http://www.zipcodestogo.com/New%20Gloucester/ME/04260/" TargetMode="External"/><Relationship Id="rId2792" Type="http://schemas.openxmlformats.org/officeDocument/2006/relationships/hyperlink" Target="http://www.zipcodestogo.com/Orange/NY/" TargetMode="External"/><Relationship Id="rId631" Type="http://schemas.openxmlformats.org/officeDocument/2006/relationships/hyperlink" Target="http://www.zipcodestogo.com/Reading/VT/05062/" TargetMode="External"/><Relationship Id="rId1462" Type="http://schemas.openxmlformats.org/officeDocument/2006/relationships/hyperlink" Target="http://www.zipcodestogo.com/Cumberland/ME/" TargetMode="External"/><Relationship Id="rId2793" Type="http://schemas.openxmlformats.org/officeDocument/2006/relationships/hyperlink" Target="http://www.zipcodestogo.com/Harriman/NY/10926/" TargetMode="External"/><Relationship Id="rId630" Type="http://schemas.openxmlformats.org/officeDocument/2006/relationships/hyperlink" Target="http://www.zipcodestogo.com/Orange/VT/" TargetMode="External"/><Relationship Id="rId1463" Type="http://schemas.openxmlformats.org/officeDocument/2006/relationships/hyperlink" Target="http://www.zipcodestogo.com/Newry/ME/04261/" TargetMode="External"/><Relationship Id="rId2794" Type="http://schemas.openxmlformats.org/officeDocument/2006/relationships/hyperlink" Target="http://www.zipcodestogo.com/Orange/NY/" TargetMode="External"/><Relationship Id="rId1464" Type="http://schemas.openxmlformats.org/officeDocument/2006/relationships/hyperlink" Target="http://www.zipcodestogo.com/Oxford/ME/" TargetMode="External"/><Relationship Id="rId2795" Type="http://schemas.openxmlformats.org/officeDocument/2006/relationships/hyperlink" Target="http://www.zipcodestogo.com/Haverstraw/NY/10927/" TargetMode="External"/><Relationship Id="rId1465" Type="http://schemas.openxmlformats.org/officeDocument/2006/relationships/hyperlink" Target="http://www.zipcodestogo.com/North%20Jay/ME/04262/" TargetMode="External"/><Relationship Id="rId2796" Type="http://schemas.openxmlformats.org/officeDocument/2006/relationships/hyperlink" Target="http://www.zipcodestogo.com/Rockland/NY/" TargetMode="External"/><Relationship Id="rId1411" Type="http://schemas.openxmlformats.org/officeDocument/2006/relationships/hyperlink" Target="http://www.zipcodestogo.com/Danville/ME/04223/" TargetMode="External"/><Relationship Id="rId2742" Type="http://schemas.openxmlformats.org/officeDocument/2006/relationships/hyperlink" Target="http://www.zipcodestogo.com/Westchester/NY/" TargetMode="External"/><Relationship Id="rId1412" Type="http://schemas.openxmlformats.org/officeDocument/2006/relationships/hyperlink" Target="http://www.zipcodestogo.com/Androscoggin/ME/" TargetMode="External"/><Relationship Id="rId2743" Type="http://schemas.openxmlformats.org/officeDocument/2006/relationships/hyperlink" Target="http://www.zipcodestogo.com/Bronxville/NY/10708/" TargetMode="External"/><Relationship Id="rId1413" Type="http://schemas.openxmlformats.org/officeDocument/2006/relationships/hyperlink" Target="http://www.zipcodestogo.com/Dixfield/ME/04224/" TargetMode="External"/><Relationship Id="rId2744" Type="http://schemas.openxmlformats.org/officeDocument/2006/relationships/hyperlink" Target="http://www.zipcodestogo.com/Westchester/NY/" TargetMode="External"/><Relationship Id="rId1414" Type="http://schemas.openxmlformats.org/officeDocument/2006/relationships/hyperlink" Target="http://www.zipcodestogo.com/Oxford/ME/" TargetMode="External"/><Relationship Id="rId2745" Type="http://schemas.openxmlformats.org/officeDocument/2006/relationships/hyperlink" Target="http://www.zipcodestogo.com/Eastchester/NY/10709/" TargetMode="External"/><Relationship Id="rId1415" Type="http://schemas.openxmlformats.org/officeDocument/2006/relationships/hyperlink" Target="http://www.zipcodestogo.com/Dryden/ME/04225/" TargetMode="External"/><Relationship Id="rId2746" Type="http://schemas.openxmlformats.org/officeDocument/2006/relationships/hyperlink" Target="http://www.zipcodestogo.com/Westchester/NY/" TargetMode="External"/><Relationship Id="rId1416" Type="http://schemas.openxmlformats.org/officeDocument/2006/relationships/hyperlink" Target="http://www.zipcodestogo.com/Franklin/ME/" TargetMode="External"/><Relationship Id="rId2747" Type="http://schemas.openxmlformats.org/officeDocument/2006/relationships/hyperlink" Target="http://www.zipcodestogo.com/Yonkers/NY/10710/" TargetMode="External"/><Relationship Id="rId1417" Type="http://schemas.openxmlformats.org/officeDocument/2006/relationships/hyperlink" Target="http://www.zipcodestogo.com/East%20Andover/ME/04226/" TargetMode="External"/><Relationship Id="rId2748" Type="http://schemas.openxmlformats.org/officeDocument/2006/relationships/hyperlink" Target="http://www.zipcodestogo.com/Westchester/NY/" TargetMode="External"/><Relationship Id="rId1418" Type="http://schemas.openxmlformats.org/officeDocument/2006/relationships/hyperlink" Target="http://www.zipcodestogo.com/Oxford/ME/" TargetMode="External"/><Relationship Id="rId2749" Type="http://schemas.openxmlformats.org/officeDocument/2006/relationships/hyperlink" Target="http://www.zipcodestogo.com/New%20Rochelle/NY/10801/" TargetMode="External"/><Relationship Id="rId1419" Type="http://schemas.openxmlformats.org/officeDocument/2006/relationships/hyperlink" Target="http://www.zipcodestogo.com/East%20Dixfield/ME/04227/" TargetMode="External"/><Relationship Id="rId2740" Type="http://schemas.openxmlformats.org/officeDocument/2006/relationships/hyperlink" Target="http://www.zipcodestogo.com/Westchester/NY/" TargetMode="External"/><Relationship Id="rId1410" Type="http://schemas.openxmlformats.org/officeDocument/2006/relationships/hyperlink" Target="http://www.zipcodestogo.com/Androscoggin/ME/" TargetMode="External"/><Relationship Id="rId2741" Type="http://schemas.openxmlformats.org/officeDocument/2006/relationships/hyperlink" Target="http://www.zipcodestogo.com/Tuckahoe/NY/10707/" TargetMode="External"/><Relationship Id="rId1400" Type="http://schemas.openxmlformats.org/officeDocument/2006/relationships/hyperlink" Target="http://www.zipcodestogo.com/Oxford/ME/" TargetMode="External"/><Relationship Id="rId2731" Type="http://schemas.openxmlformats.org/officeDocument/2006/relationships/hyperlink" Target="http://www.zipcodestogo.com/Yonkers/NY/10702/" TargetMode="External"/><Relationship Id="rId1401" Type="http://schemas.openxmlformats.org/officeDocument/2006/relationships/hyperlink" Target="http://www.zipcodestogo.com/Bethel/ME/04217/" TargetMode="External"/><Relationship Id="rId2732" Type="http://schemas.openxmlformats.org/officeDocument/2006/relationships/hyperlink" Target="http://www.zipcodestogo.com/Westchester/NY/" TargetMode="External"/><Relationship Id="rId1402" Type="http://schemas.openxmlformats.org/officeDocument/2006/relationships/hyperlink" Target="http://www.zipcodestogo.com/Oxford/ME/" TargetMode="External"/><Relationship Id="rId2733" Type="http://schemas.openxmlformats.org/officeDocument/2006/relationships/hyperlink" Target="http://www.zipcodestogo.com/Yonkers/NY/10703/" TargetMode="External"/><Relationship Id="rId1403" Type="http://schemas.openxmlformats.org/officeDocument/2006/relationships/hyperlink" Target="http://www.zipcodestogo.com/Bryant%20Pond/ME/04219/" TargetMode="External"/><Relationship Id="rId2734" Type="http://schemas.openxmlformats.org/officeDocument/2006/relationships/hyperlink" Target="http://www.zipcodestogo.com/Westchester/NY/" TargetMode="External"/><Relationship Id="rId1404" Type="http://schemas.openxmlformats.org/officeDocument/2006/relationships/hyperlink" Target="http://www.zipcodestogo.com/Oxford/ME/" TargetMode="External"/><Relationship Id="rId2735" Type="http://schemas.openxmlformats.org/officeDocument/2006/relationships/hyperlink" Target="http://www.zipcodestogo.com/Yonkers/NY/10704/" TargetMode="External"/><Relationship Id="rId1405" Type="http://schemas.openxmlformats.org/officeDocument/2006/relationships/hyperlink" Target="http://www.zipcodestogo.com/Buckfield/ME/04220/" TargetMode="External"/><Relationship Id="rId2736" Type="http://schemas.openxmlformats.org/officeDocument/2006/relationships/hyperlink" Target="http://www.zipcodestogo.com/Westchester/NY/" TargetMode="External"/><Relationship Id="rId1406" Type="http://schemas.openxmlformats.org/officeDocument/2006/relationships/hyperlink" Target="http://www.zipcodestogo.com/Oxford/ME/" TargetMode="External"/><Relationship Id="rId2737" Type="http://schemas.openxmlformats.org/officeDocument/2006/relationships/hyperlink" Target="http://www.zipcodestogo.com/Yonkers/NY/10705/" TargetMode="External"/><Relationship Id="rId1407" Type="http://schemas.openxmlformats.org/officeDocument/2006/relationships/hyperlink" Target="http://www.zipcodestogo.com/Canton/ME/04221/" TargetMode="External"/><Relationship Id="rId2738" Type="http://schemas.openxmlformats.org/officeDocument/2006/relationships/hyperlink" Target="http://www.zipcodestogo.com/Westchester/NY/" TargetMode="External"/><Relationship Id="rId1408" Type="http://schemas.openxmlformats.org/officeDocument/2006/relationships/hyperlink" Target="http://www.zipcodestogo.com/Oxford/ME/" TargetMode="External"/><Relationship Id="rId2739" Type="http://schemas.openxmlformats.org/officeDocument/2006/relationships/hyperlink" Target="http://www.zipcodestogo.com/Hastings%20On%20Hudson/NY/10706/" TargetMode="External"/><Relationship Id="rId1409" Type="http://schemas.openxmlformats.org/officeDocument/2006/relationships/hyperlink" Target="http://www.zipcodestogo.com/Durham/ME/04222/" TargetMode="External"/><Relationship Id="rId2730" Type="http://schemas.openxmlformats.org/officeDocument/2006/relationships/hyperlink" Target="http://www.zipcodestogo.com/Westchester/NY/" TargetMode="External"/><Relationship Id="rId1433" Type="http://schemas.openxmlformats.org/officeDocument/2006/relationships/hyperlink" Target="http://www.zipcodestogo.com/Hebron/ME/04238/" TargetMode="External"/><Relationship Id="rId2764" Type="http://schemas.openxmlformats.org/officeDocument/2006/relationships/hyperlink" Target="http://www.zipcodestogo.com/Rockland/NY/" TargetMode="External"/><Relationship Id="rId1434" Type="http://schemas.openxmlformats.org/officeDocument/2006/relationships/hyperlink" Target="http://www.zipcodestogo.com/Oxford/ME/" TargetMode="External"/><Relationship Id="rId2765" Type="http://schemas.openxmlformats.org/officeDocument/2006/relationships/hyperlink" Target="http://www.zipcodestogo.com/Bellvale/NY/10912/" TargetMode="External"/><Relationship Id="rId1435" Type="http://schemas.openxmlformats.org/officeDocument/2006/relationships/hyperlink" Target="http://www.zipcodestogo.com/Jay/ME/04239/" TargetMode="External"/><Relationship Id="rId2766" Type="http://schemas.openxmlformats.org/officeDocument/2006/relationships/hyperlink" Target="http://www.zipcodestogo.com/Orange/NY/" TargetMode="External"/><Relationship Id="rId1436" Type="http://schemas.openxmlformats.org/officeDocument/2006/relationships/hyperlink" Target="http://www.zipcodestogo.com/Franklin/ME/" TargetMode="External"/><Relationship Id="rId2767" Type="http://schemas.openxmlformats.org/officeDocument/2006/relationships/hyperlink" Target="http://www.zipcodestogo.com/Blauvelt/NY/10913/" TargetMode="External"/><Relationship Id="rId1437" Type="http://schemas.openxmlformats.org/officeDocument/2006/relationships/hyperlink" Target="http://www.zipcodestogo.com/Lewiston/ME/04240/" TargetMode="External"/><Relationship Id="rId2768" Type="http://schemas.openxmlformats.org/officeDocument/2006/relationships/hyperlink" Target="http://www.zipcodestogo.com/Rockland/NY/" TargetMode="External"/><Relationship Id="rId1438" Type="http://schemas.openxmlformats.org/officeDocument/2006/relationships/hyperlink" Target="http://www.zipcodestogo.com/Androscoggin/ME/" TargetMode="External"/><Relationship Id="rId2769" Type="http://schemas.openxmlformats.org/officeDocument/2006/relationships/hyperlink" Target="http://www.zipcodestogo.com/Blooming%20Grove/NY/10914/" TargetMode="External"/><Relationship Id="rId1439" Type="http://schemas.openxmlformats.org/officeDocument/2006/relationships/hyperlink" Target="http://www.zipcodestogo.com/Lewiston/ME/04241/" TargetMode="External"/><Relationship Id="rId609" Type="http://schemas.openxmlformats.org/officeDocument/2006/relationships/hyperlink" Target="http://www.zipcodestogo.com/Mc%20Indoe%20Falls/VT/05050/" TargetMode="External"/><Relationship Id="rId608" Type="http://schemas.openxmlformats.org/officeDocument/2006/relationships/hyperlink" Target="http://www.zipcodestogo.com/Windsor/VT/" TargetMode="External"/><Relationship Id="rId607" Type="http://schemas.openxmlformats.org/officeDocument/2006/relationships/hyperlink" Target="http://www.zipcodestogo.com/Hartland%20Four%20Corners/VT/05049/" TargetMode="External"/><Relationship Id="rId602" Type="http://schemas.openxmlformats.org/officeDocument/2006/relationships/hyperlink" Target="http://www.zipcodestogo.com/Caledonia/VT/" TargetMode="External"/><Relationship Id="rId601" Type="http://schemas.openxmlformats.org/officeDocument/2006/relationships/hyperlink" Target="http://www.zipcodestogo.com/Groton/VT/05046/" TargetMode="External"/><Relationship Id="rId600" Type="http://schemas.openxmlformats.org/officeDocument/2006/relationships/hyperlink" Target="http://www.zipcodestogo.com/Orange/VT/" TargetMode="External"/><Relationship Id="rId606" Type="http://schemas.openxmlformats.org/officeDocument/2006/relationships/hyperlink" Target="http://www.zipcodestogo.com/Windsor/VT/" TargetMode="External"/><Relationship Id="rId605" Type="http://schemas.openxmlformats.org/officeDocument/2006/relationships/hyperlink" Target="http://www.zipcodestogo.com/Hartland/VT/05048/" TargetMode="External"/><Relationship Id="rId604" Type="http://schemas.openxmlformats.org/officeDocument/2006/relationships/hyperlink" Target="http://www.zipcodestogo.com/Windsor/VT/" TargetMode="External"/><Relationship Id="rId603" Type="http://schemas.openxmlformats.org/officeDocument/2006/relationships/hyperlink" Target="http://www.zipcodestogo.com/Hartford/VT/05047/" TargetMode="External"/><Relationship Id="rId2760" Type="http://schemas.openxmlformats.org/officeDocument/2006/relationships/hyperlink" Target="http://www.zipcodestogo.com/Rockland/NY/" TargetMode="External"/><Relationship Id="rId1430" Type="http://schemas.openxmlformats.org/officeDocument/2006/relationships/hyperlink" Target="http://www.zipcodestogo.com/Androscoggin/ME/" TargetMode="External"/><Relationship Id="rId2761" Type="http://schemas.openxmlformats.org/officeDocument/2006/relationships/hyperlink" Target="http://www.zipcodestogo.com/Arden/NY/10910/" TargetMode="External"/><Relationship Id="rId1431" Type="http://schemas.openxmlformats.org/officeDocument/2006/relationships/hyperlink" Target="http://www.zipcodestogo.com/Hanover/ME/04237/" TargetMode="External"/><Relationship Id="rId2762" Type="http://schemas.openxmlformats.org/officeDocument/2006/relationships/hyperlink" Target="http://www.zipcodestogo.com/Orange/NY/" TargetMode="External"/><Relationship Id="rId1432" Type="http://schemas.openxmlformats.org/officeDocument/2006/relationships/hyperlink" Target="http://www.zipcodestogo.com/Oxford/ME/" TargetMode="External"/><Relationship Id="rId2763" Type="http://schemas.openxmlformats.org/officeDocument/2006/relationships/hyperlink" Target="http://www.zipcodestogo.com/Bear%20Mountain/NY/10911/" TargetMode="External"/><Relationship Id="rId1422" Type="http://schemas.openxmlformats.org/officeDocument/2006/relationships/hyperlink" Target="http://www.zipcodestogo.com/Androscoggin/ME/" TargetMode="External"/><Relationship Id="rId2753" Type="http://schemas.openxmlformats.org/officeDocument/2006/relationships/hyperlink" Target="http://www.zipcodestogo.com/Pelham/NY/10803/" TargetMode="External"/><Relationship Id="rId1423" Type="http://schemas.openxmlformats.org/officeDocument/2006/relationships/hyperlink" Target="http://www.zipcodestogo.com/East%20Poland/ME/04230/" TargetMode="External"/><Relationship Id="rId2754" Type="http://schemas.openxmlformats.org/officeDocument/2006/relationships/hyperlink" Target="http://www.zipcodestogo.com/Westchester/NY/" TargetMode="External"/><Relationship Id="rId1424" Type="http://schemas.openxmlformats.org/officeDocument/2006/relationships/hyperlink" Target="http://www.zipcodestogo.com/Androscoggin/ME/" TargetMode="External"/><Relationship Id="rId2755" Type="http://schemas.openxmlformats.org/officeDocument/2006/relationships/hyperlink" Target="http://www.zipcodestogo.com/New%20Rochelle/NY/10804/" TargetMode="External"/><Relationship Id="rId1425" Type="http://schemas.openxmlformats.org/officeDocument/2006/relationships/hyperlink" Target="http://www.zipcodestogo.com/Stoneham/ME/04231/" TargetMode="External"/><Relationship Id="rId2756" Type="http://schemas.openxmlformats.org/officeDocument/2006/relationships/hyperlink" Target="http://www.zipcodestogo.com/Westchester/NY/" TargetMode="External"/><Relationship Id="rId1426" Type="http://schemas.openxmlformats.org/officeDocument/2006/relationships/hyperlink" Target="http://www.zipcodestogo.com/Oxford/ME/" TargetMode="External"/><Relationship Id="rId2757" Type="http://schemas.openxmlformats.org/officeDocument/2006/relationships/hyperlink" Target="http://www.zipcodestogo.com/New%20Rochelle/NY/10805/" TargetMode="External"/><Relationship Id="rId1427" Type="http://schemas.openxmlformats.org/officeDocument/2006/relationships/hyperlink" Target="http://www.zipcodestogo.com/East%20Wilton/ME/04234/" TargetMode="External"/><Relationship Id="rId2758" Type="http://schemas.openxmlformats.org/officeDocument/2006/relationships/hyperlink" Target="http://www.zipcodestogo.com/Westchester/NY/" TargetMode="External"/><Relationship Id="rId1428" Type="http://schemas.openxmlformats.org/officeDocument/2006/relationships/hyperlink" Target="http://www.zipcodestogo.com/Franklin/ME/" TargetMode="External"/><Relationship Id="rId2759" Type="http://schemas.openxmlformats.org/officeDocument/2006/relationships/hyperlink" Target="http://www.zipcodestogo.com/Suffern/NY/10901/" TargetMode="External"/><Relationship Id="rId1429" Type="http://schemas.openxmlformats.org/officeDocument/2006/relationships/hyperlink" Target="http://www.zipcodestogo.com/Greene/ME/04236/" TargetMode="External"/><Relationship Id="rId2750" Type="http://schemas.openxmlformats.org/officeDocument/2006/relationships/hyperlink" Target="http://www.zipcodestogo.com/Westchester/NY/" TargetMode="External"/><Relationship Id="rId1420" Type="http://schemas.openxmlformats.org/officeDocument/2006/relationships/hyperlink" Target="http://www.zipcodestogo.com/Franklin/ME/" TargetMode="External"/><Relationship Id="rId2751" Type="http://schemas.openxmlformats.org/officeDocument/2006/relationships/hyperlink" Target="http://www.zipcodestogo.com/New%20Rochelle/NY/10802/" TargetMode="External"/><Relationship Id="rId1421" Type="http://schemas.openxmlformats.org/officeDocument/2006/relationships/hyperlink" Target="http://www.zipcodestogo.com/East%20Livermore/ME/04228/" TargetMode="External"/><Relationship Id="rId2752" Type="http://schemas.openxmlformats.org/officeDocument/2006/relationships/hyperlink" Target="http://www.zipcodestogo.com/Westchester/NY/" TargetMode="External"/><Relationship Id="rId8927" Type="http://schemas.openxmlformats.org/officeDocument/2006/relationships/hyperlink" Target="http://www.zipcodestogo.com/Labelle/FL/33935/" TargetMode="External"/><Relationship Id="rId8926" Type="http://schemas.openxmlformats.org/officeDocument/2006/relationships/hyperlink" Target="http://www.zipcodestogo.com/Lee/FL/" TargetMode="External"/><Relationship Id="rId8925" Type="http://schemas.openxmlformats.org/officeDocument/2006/relationships/hyperlink" Target="http://www.zipcodestogo.com/Fort%20Myers%20Beach/FL/33932/" TargetMode="External"/><Relationship Id="rId8924" Type="http://schemas.openxmlformats.org/officeDocument/2006/relationships/hyperlink" Target="http://www.zipcodestogo.com/Lee/FL/" TargetMode="External"/><Relationship Id="rId8929" Type="http://schemas.openxmlformats.org/officeDocument/2006/relationships/hyperlink" Target="http://www.zipcodestogo.com/Lehigh%20Acres/FL/33936/" TargetMode="External"/><Relationship Id="rId8928" Type="http://schemas.openxmlformats.org/officeDocument/2006/relationships/hyperlink" Target="http://www.zipcodestogo.com/Hendry/FL/" TargetMode="External"/><Relationship Id="rId8923" Type="http://schemas.openxmlformats.org/officeDocument/2006/relationships/hyperlink" Target="http://www.zipcodestogo.com/Fort%20Myers%20Beach/FL/33931/" TargetMode="External"/><Relationship Id="rId8922" Type="http://schemas.openxmlformats.org/officeDocument/2006/relationships/hyperlink" Target="http://www.zipcodestogo.com/Hendry/FL/" TargetMode="External"/><Relationship Id="rId8921" Type="http://schemas.openxmlformats.org/officeDocument/2006/relationships/hyperlink" Target="http://www.zipcodestogo.com/Felda/FL/33930/" TargetMode="External"/><Relationship Id="rId8920" Type="http://schemas.openxmlformats.org/officeDocument/2006/relationships/hyperlink" Target="http://www.zipcodestogo.com/Lee/FL/" TargetMode="External"/><Relationship Id="rId8916" Type="http://schemas.openxmlformats.org/officeDocument/2006/relationships/hyperlink" Target="http://www.zipcodestogo.com/Lee/FL/" TargetMode="External"/><Relationship Id="rId8915" Type="http://schemas.openxmlformats.org/officeDocument/2006/relationships/hyperlink" Target="http://www.zipcodestogo.com/Captiva/FL/33924/" TargetMode="External"/><Relationship Id="rId8914" Type="http://schemas.openxmlformats.org/officeDocument/2006/relationships/hyperlink" Target="http://www.zipcodestogo.com/Lee/FL/" TargetMode="External"/><Relationship Id="rId8913" Type="http://schemas.openxmlformats.org/officeDocument/2006/relationships/hyperlink" Target="http://www.zipcodestogo.com/Bokeelia/FL/33922/" TargetMode="External"/><Relationship Id="rId8919" Type="http://schemas.openxmlformats.org/officeDocument/2006/relationships/hyperlink" Target="http://www.zipcodestogo.com/Estero/FL/33928/" TargetMode="External"/><Relationship Id="rId8918" Type="http://schemas.openxmlformats.org/officeDocument/2006/relationships/hyperlink" Target="http://www.zipcodestogo.com/Charlotte/FL/" TargetMode="External"/><Relationship Id="rId8917" Type="http://schemas.openxmlformats.org/officeDocument/2006/relationships/hyperlink" Target="http://www.zipcodestogo.com/El%20Jobean/FL/33927/" TargetMode="External"/><Relationship Id="rId699" Type="http://schemas.openxmlformats.org/officeDocument/2006/relationships/hyperlink" Target="http://www.zipcodestogo.com/Saxtons%20River/VT/05154/" TargetMode="External"/><Relationship Id="rId698" Type="http://schemas.openxmlformats.org/officeDocument/2006/relationships/hyperlink" Target="http://www.zipcodestogo.com/Windsor/VT/" TargetMode="External"/><Relationship Id="rId693" Type="http://schemas.openxmlformats.org/officeDocument/2006/relationships/hyperlink" Target="http://www.zipcodestogo.com/Perkinsville/VT/05151/" TargetMode="External"/><Relationship Id="rId692" Type="http://schemas.openxmlformats.org/officeDocument/2006/relationships/hyperlink" Target="http://www.zipcodestogo.com/Windsor/VT/" TargetMode="External"/><Relationship Id="rId691" Type="http://schemas.openxmlformats.org/officeDocument/2006/relationships/hyperlink" Target="http://www.zipcodestogo.com/North%20Springfield/VT/05150/" TargetMode="External"/><Relationship Id="rId690" Type="http://schemas.openxmlformats.org/officeDocument/2006/relationships/hyperlink" Target="http://www.zipcodestogo.com/Windsor/VT/" TargetMode="External"/><Relationship Id="rId697" Type="http://schemas.openxmlformats.org/officeDocument/2006/relationships/hyperlink" Target="http://www.zipcodestogo.com/Proctorsville/VT/05153/" TargetMode="External"/><Relationship Id="rId8912" Type="http://schemas.openxmlformats.org/officeDocument/2006/relationships/hyperlink" Target="http://www.zipcodestogo.com/Lee/FL/" TargetMode="External"/><Relationship Id="rId696" Type="http://schemas.openxmlformats.org/officeDocument/2006/relationships/hyperlink" Target="http://www.zipcodestogo.com/Bennington/VT/" TargetMode="External"/><Relationship Id="rId8911" Type="http://schemas.openxmlformats.org/officeDocument/2006/relationships/hyperlink" Target="http://www.zipcodestogo.com/Boca%20Grande/FL/33921/" TargetMode="External"/><Relationship Id="rId695" Type="http://schemas.openxmlformats.org/officeDocument/2006/relationships/hyperlink" Target="http://www.zipcodestogo.com/Peru/VT/05152/" TargetMode="External"/><Relationship Id="rId8910" Type="http://schemas.openxmlformats.org/officeDocument/2006/relationships/hyperlink" Target="http://www.zipcodestogo.com/Lee/FL/" TargetMode="External"/><Relationship Id="rId694" Type="http://schemas.openxmlformats.org/officeDocument/2006/relationships/hyperlink" Target="http://www.zipcodestogo.com/Windsor/VT/" TargetMode="External"/><Relationship Id="rId7618" Type="http://schemas.openxmlformats.org/officeDocument/2006/relationships/hyperlink" Target="http://www.zipcodestogo.com/Orange/FL/" TargetMode="External"/><Relationship Id="rId8949" Type="http://schemas.openxmlformats.org/officeDocument/2006/relationships/hyperlink" Target="http://www.zipcodestogo.com/Port%20Charlotte/FL/33952/" TargetMode="External"/><Relationship Id="rId7617" Type="http://schemas.openxmlformats.org/officeDocument/2006/relationships/hyperlink" Target="http://www.zipcodestogo.com/Orlando/FL/32856/" TargetMode="External"/><Relationship Id="rId8948" Type="http://schemas.openxmlformats.org/officeDocument/2006/relationships/hyperlink" Target="http://www.zipcodestogo.com/Charlotte/FL/" TargetMode="External"/><Relationship Id="rId7616" Type="http://schemas.openxmlformats.org/officeDocument/2006/relationships/hyperlink" Target="http://www.zipcodestogo.com/Orange/FL/" TargetMode="External"/><Relationship Id="rId8947" Type="http://schemas.openxmlformats.org/officeDocument/2006/relationships/hyperlink" Target="http://www.zipcodestogo.com/Punta%20Gorda/FL/33951/" TargetMode="External"/><Relationship Id="rId7615" Type="http://schemas.openxmlformats.org/officeDocument/2006/relationships/hyperlink" Target="http://www.zipcodestogo.com/Orlando/FL/32855/" TargetMode="External"/><Relationship Id="rId8946" Type="http://schemas.openxmlformats.org/officeDocument/2006/relationships/hyperlink" Target="http://www.zipcodestogo.com/Charlotte/FL/" TargetMode="External"/><Relationship Id="rId7619" Type="http://schemas.openxmlformats.org/officeDocument/2006/relationships/hyperlink" Target="http://www.zipcodestogo.com/Orlando/FL/32857/" TargetMode="External"/><Relationship Id="rId7610" Type="http://schemas.openxmlformats.org/officeDocument/2006/relationships/hyperlink" Target="http://www.zipcodestogo.com/Orange/FL/" TargetMode="External"/><Relationship Id="rId8941" Type="http://schemas.openxmlformats.org/officeDocument/2006/relationships/hyperlink" Target="http://www.zipcodestogo.com/Port%20Charlotte/FL/33948/" TargetMode="External"/><Relationship Id="rId8940" Type="http://schemas.openxmlformats.org/officeDocument/2006/relationships/hyperlink" Target="http://www.zipcodestogo.com/Charlotte/FL/" TargetMode="External"/><Relationship Id="rId7614" Type="http://schemas.openxmlformats.org/officeDocument/2006/relationships/hyperlink" Target="http://www.zipcodestogo.com/Orange/FL/" TargetMode="External"/><Relationship Id="rId8945" Type="http://schemas.openxmlformats.org/officeDocument/2006/relationships/hyperlink" Target="http://www.zipcodestogo.com/Punta%20Gorda/FL/33950/" TargetMode="External"/><Relationship Id="rId7613" Type="http://schemas.openxmlformats.org/officeDocument/2006/relationships/hyperlink" Target="http://www.zipcodestogo.com/Orlando/FL/32854/" TargetMode="External"/><Relationship Id="rId8944" Type="http://schemas.openxmlformats.org/officeDocument/2006/relationships/hyperlink" Target="http://www.zipcodestogo.com/Charlotte/FL/" TargetMode="External"/><Relationship Id="rId7612" Type="http://schemas.openxmlformats.org/officeDocument/2006/relationships/hyperlink" Target="http://www.zipcodestogo.com/Orange/FL/" TargetMode="External"/><Relationship Id="rId8943" Type="http://schemas.openxmlformats.org/officeDocument/2006/relationships/hyperlink" Target="http://www.zipcodestogo.com/Port%20Charlotte/FL/33949/" TargetMode="External"/><Relationship Id="rId7611" Type="http://schemas.openxmlformats.org/officeDocument/2006/relationships/hyperlink" Target="http://www.zipcodestogo.com/Orlando/FL/32853/" TargetMode="External"/><Relationship Id="rId8942" Type="http://schemas.openxmlformats.org/officeDocument/2006/relationships/hyperlink" Target="http://www.zipcodestogo.com/Charlotte/FL/" TargetMode="External"/><Relationship Id="rId7607" Type="http://schemas.openxmlformats.org/officeDocument/2006/relationships/hyperlink" Target="http://www.zipcodestogo.com/Orlando/FL/32837/" TargetMode="External"/><Relationship Id="rId8938" Type="http://schemas.openxmlformats.org/officeDocument/2006/relationships/hyperlink" Target="http://www.zipcodestogo.com/Charlotte/FL/" TargetMode="External"/><Relationship Id="rId7606" Type="http://schemas.openxmlformats.org/officeDocument/2006/relationships/hyperlink" Target="http://www.zipcodestogo.com/Orange/FL/" TargetMode="External"/><Relationship Id="rId8937" Type="http://schemas.openxmlformats.org/officeDocument/2006/relationships/hyperlink" Target="http://www.zipcodestogo.com/Placida/FL/33946/" TargetMode="External"/><Relationship Id="rId7605" Type="http://schemas.openxmlformats.org/officeDocument/2006/relationships/hyperlink" Target="http://www.zipcodestogo.com/Orlando/FL/32836/" TargetMode="External"/><Relationship Id="rId8936" Type="http://schemas.openxmlformats.org/officeDocument/2006/relationships/hyperlink" Target="http://www.zipcodestogo.com/Lee/FL/" TargetMode="External"/><Relationship Id="rId7604" Type="http://schemas.openxmlformats.org/officeDocument/2006/relationships/hyperlink" Target="http://www.zipcodestogo.com/Orange/FL/" TargetMode="External"/><Relationship Id="rId8935" Type="http://schemas.openxmlformats.org/officeDocument/2006/relationships/hyperlink" Target="http://www.zipcodestogo.com/Pineland/FL/33945/" TargetMode="External"/><Relationship Id="rId7609" Type="http://schemas.openxmlformats.org/officeDocument/2006/relationships/hyperlink" Target="http://www.zipcodestogo.com/Orlando/FL/32839/" TargetMode="External"/><Relationship Id="rId7608" Type="http://schemas.openxmlformats.org/officeDocument/2006/relationships/hyperlink" Target="http://www.zipcodestogo.com/Orange/FL/" TargetMode="External"/><Relationship Id="rId8939" Type="http://schemas.openxmlformats.org/officeDocument/2006/relationships/hyperlink" Target="http://www.zipcodestogo.com/Rotonda%20West/FL/33947/" TargetMode="External"/><Relationship Id="rId8930" Type="http://schemas.openxmlformats.org/officeDocument/2006/relationships/hyperlink" Target="http://www.zipcodestogo.com/Lee/FL/" TargetMode="External"/><Relationship Id="rId7603" Type="http://schemas.openxmlformats.org/officeDocument/2006/relationships/hyperlink" Target="http://www.zipcodestogo.com/Orlando/FL/32835/" TargetMode="External"/><Relationship Id="rId8934" Type="http://schemas.openxmlformats.org/officeDocument/2006/relationships/hyperlink" Target="http://www.zipcodestogo.com/Glades/FL/" TargetMode="External"/><Relationship Id="rId7602" Type="http://schemas.openxmlformats.org/officeDocument/2006/relationships/hyperlink" Target="http://www.zipcodestogo.com/Orange/FL/" TargetMode="External"/><Relationship Id="rId8933" Type="http://schemas.openxmlformats.org/officeDocument/2006/relationships/hyperlink" Target="http://www.zipcodestogo.com/Palmdale/FL/33944/" TargetMode="External"/><Relationship Id="rId7601" Type="http://schemas.openxmlformats.org/officeDocument/2006/relationships/hyperlink" Target="http://www.zipcodestogo.com/Orlando/FL/32834/" TargetMode="External"/><Relationship Id="rId8932" Type="http://schemas.openxmlformats.org/officeDocument/2006/relationships/hyperlink" Target="http://www.zipcodestogo.com/Charlotte/FL/" TargetMode="External"/><Relationship Id="rId7600" Type="http://schemas.openxmlformats.org/officeDocument/2006/relationships/hyperlink" Target="http://www.zipcodestogo.com/Orange/FL/" TargetMode="External"/><Relationship Id="rId8931" Type="http://schemas.openxmlformats.org/officeDocument/2006/relationships/hyperlink" Target="http://www.zipcodestogo.com/Murdock/FL/33938/" TargetMode="External"/><Relationship Id="rId1499" Type="http://schemas.openxmlformats.org/officeDocument/2006/relationships/hyperlink" Target="http://www.zipcodestogo.com/West%20Bethel/ME/04286/" TargetMode="External"/><Relationship Id="rId668" Type="http://schemas.openxmlformats.org/officeDocument/2006/relationships/hyperlink" Target="http://www.zipcodestogo.com/Orange/VT/" TargetMode="External"/><Relationship Id="rId667" Type="http://schemas.openxmlformats.org/officeDocument/2006/relationships/hyperlink" Target="http://www.zipcodestogo.com/West%20Topsham/VT/05086/" TargetMode="External"/><Relationship Id="rId666" Type="http://schemas.openxmlformats.org/officeDocument/2006/relationships/hyperlink" Target="http://www.zipcodestogo.com/Orange/VT/" TargetMode="External"/><Relationship Id="rId665" Type="http://schemas.openxmlformats.org/officeDocument/2006/relationships/hyperlink" Target="http://www.zipcodestogo.com/West%20Newbury/VT/05085/" TargetMode="External"/><Relationship Id="rId669" Type="http://schemas.openxmlformats.org/officeDocument/2006/relationships/hyperlink" Target="http://www.zipcodestogo.com/Wilder/VT/05088/" TargetMode="External"/><Relationship Id="rId1490" Type="http://schemas.openxmlformats.org/officeDocument/2006/relationships/hyperlink" Target="http://www.zipcodestogo.com/Androscoggin/ME/" TargetMode="External"/><Relationship Id="rId660" Type="http://schemas.openxmlformats.org/officeDocument/2006/relationships/hyperlink" Target="http://www.zipcodestogo.com/Orange/VT/" TargetMode="External"/><Relationship Id="rId1491" Type="http://schemas.openxmlformats.org/officeDocument/2006/relationships/hyperlink" Target="http://www.zipcodestogo.com/South%20Paris/ME/04281/" TargetMode="External"/><Relationship Id="rId1492" Type="http://schemas.openxmlformats.org/officeDocument/2006/relationships/hyperlink" Target="http://www.zipcodestogo.com/Oxford/ME/" TargetMode="External"/><Relationship Id="rId1493" Type="http://schemas.openxmlformats.org/officeDocument/2006/relationships/hyperlink" Target="http://www.zipcodestogo.com/Turner/ME/04282/" TargetMode="External"/><Relationship Id="rId1494" Type="http://schemas.openxmlformats.org/officeDocument/2006/relationships/hyperlink" Target="http://www.zipcodestogo.com/Androscoggin/ME/" TargetMode="External"/><Relationship Id="rId664" Type="http://schemas.openxmlformats.org/officeDocument/2006/relationships/hyperlink" Target="http://www.zipcodestogo.com/Windsor/VT/" TargetMode="External"/><Relationship Id="rId1495" Type="http://schemas.openxmlformats.org/officeDocument/2006/relationships/hyperlink" Target="http://www.zipcodestogo.com/Wayne/ME/04284/" TargetMode="External"/><Relationship Id="rId663" Type="http://schemas.openxmlformats.org/officeDocument/2006/relationships/hyperlink" Target="http://www.zipcodestogo.com/West%20Hartford/VT/05084/" TargetMode="External"/><Relationship Id="rId1496" Type="http://schemas.openxmlformats.org/officeDocument/2006/relationships/hyperlink" Target="http://www.zipcodestogo.com/Kennebec/ME/" TargetMode="External"/><Relationship Id="rId662" Type="http://schemas.openxmlformats.org/officeDocument/2006/relationships/hyperlink" Target="http://www.zipcodestogo.com/Orange/VT/" TargetMode="External"/><Relationship Id="rId1497" Type="http://schemas.openxmlformats.org/officeDocument/2006/relationships/hyperlink" Target="http://www.zipcodestogo.com/Weld/ME/04285/" TargetMode="External"/><Relationship Id="rId661" Type="http://schemas.openxmlformats.org/officeDocument/2006/relationships/hyperlink" Target="http://www.zipcodestogo.com/West%20Fairlee/VT/05083/" TargetMode="External"/><Relationship Id="rId1498" Type="http://schemas.openxmlformats.org/officeDocument/2006/relationships/hyperlink" Target="http://www.zipcodestogo.com/Franklin/ME/" TargetMode="External"/><Relationship Id="rId1488" Type="http://schemas.openxmlformats.org/officeDocument/2006/relationships/hyperlink" Target="http://www.zipcodestogo.com/Oxford/ME/" TargetMode="External"/><Relationship Id="rId1489" Type="http://schemas.openxmlformats.org/officeDocument/2006/relationships/hyperlink" Target="http://www.zipcodestogo.com/Sabattus/ME/04280/" TargetMode="External"/><Relationship Id="rId657" Type="http://schemas.openxmlformats.org/officeDocument/2006/relationships/hyperlink" Target="http://www.zipcodestogo.com/Vershire/VT/05079/" TargetMode="External"/><Relationship Id="rId656" Type="http://schemas.openxmlformats.org/officeDocument/2006/relationships/hyperlink" Target="http://www.zipcodestogo.com/Orange/VT/" TargetMode="External"/><Relationship Id="rId655" Type="http://schemas.openxmlformats.org/officeDocument/2006/relationships/hyperlink" Target="http://www.zipcodestogo.com/Tunbridge/VT/05077/" TargetMode="External"/><Relationship Id="rId654" Type="http://schemas.openxmlformats.org/officeDocument/2006/relationships/hyperlink" Target="http://www.zipcodestogo.com/Orange/VT/" TargetMode="External"/><Relationship Id="rId659" Type="http://schemas.openxmlformats.org/officeDocument/2006/relationships/hyperlink" Target="http://www.zipcodestogo.com/Wells%20River/VT/05081/" TargetMode="External"/><Relationship Id="rId658" Type="http://schemas.openxmlformats.org/officeDocument/2006/relationships/hyperlink" Target="http://www.zipcodestogo.com/Orange/VT/" TargetMode="External"/><Relationship Id="rId1480" Type="http://schemas.openxmlformats.org/officeDocument/2006/relationships/hyperlink" Target="http://www.zipcodestogo.com/Oxford/ME/" TargetMode="External"/><Relationship Id="rId1481" Type="http://schemas.openxmlformats.org/officeDocument/2006/relationships/hyperlink" Target="http://www.zipcodestogo.com/Poland/ME/04274/" TargetMode="External"/><Relationship Id="rId1482" Type="http://schemas.openxmlformats.org/officeDocument/2006/relationships/hyperlink" Target="http://www.zipcodestogo.com/Androscoggin/ME/" TargetMode="External"/><Relationship Id="rId1483" Type="http://schemas.openxmlformats.org/officeDocument/2006/relationships/hyperlink" Target="http://www.zipcodestogo.com/Roxbury/ME/04275/" TargetMode="External"/><Relationship Id="rId653" Type="http://schemas.openxmlformats.org/officeDocument/2006/relationships/hyperlink" Target="http://www.zipcodestogo.com/Topsham/VT/05076/" TargetMode="External"/><Relationship Id="rId1484" Type="http://schemas.openxmlformats.org/officeDocument/2006/relationships/hyperlink" Target="http://www.zipcodestogo.com/Oxford/ME/" TargetMode="External"/><Relationship Id="rId652" Type="http://schemas.openxmlformats.org/officeDocument/2006/relationships/hyperlink" Target="http://www.zipcodestogo.com/Orange/VT/" TargetMode="External"/><Relationship Id="rId1485" Type="http://schemas.openxmlformats.org/officeDocument/2006/relationships/hyperlink" Target="http://www.zipcodestogo.com/Rumford/ME/04276/" TargetMode="External"/><Relationship Id="rId651" Type="http://schemas.openxmlformats.org/officeDocument/2006/relationships/hyperlink" Target="http://www.zipcodestogo.com/Thetford%20Center/VT/05075/" TargetMode="External"/><Relationship Id="rId1486" Type="http://schemas.openxmlformats.org/officeDocument/2006/relationships/hyperlink" Target="http://www.zipcodestogo.com/Oxford/ME/" TargetMode="External"/><Relationship Id="rId650" Type="http://schemas.openxmlformats.org/officeDocument/2006/relationships/hyperlink" Target="http://www.zipcodestogo.com/Orange/VT/" TargetMode="External"/><Relationship Id="rId1487" Type="http://schemas.openxmlformats.org/officeDocument/2006/relationships/hyperlink" Target="http://www.zipcodestogo.com/Rumford%20Center/ME/04278/" TargetMode="External"/><Relationship Id="rId8905" Type="http://schemas.openxmlformats.org/officeDocument/2006/relationships/hyperlink" Target="http://www.zipcodestogo.com/North%20Fort%20Myers/FL/33918/" TargetMode="External"/><Relationship Id="rId8904" Type="http://schemas.openxmlformats.org/officeDocument/2006/relationships/hyperlink" Target="http://www.zipcodestogo.com/Lee/FL/" TargetMode="External"/><Relationship Id="rId8903" Type="http://schemas.openxmlformats.org/officeDocument/2006/relationships/hyperlink" Target="http://www.zipcodestogo.com/North%20Fort%20Myers/FL/33917/" TargetMode="External"/><Relationship Id="rId8902" Type="http://schemas.openxmlformats.org/officeDocument/2006/relationships/hyperlink" Target="http://www.zipcodestogo.com/Lee/FL/" TargetMode="External"/><Relationship Id="rId8909" Type="http://schemas.openxmlformats.org/officeDocument/2006/relationships/hyperlink" Target="http://www.zipcodestogo.com/Alva/FL/33920/" TargetMode="External"/><Relationship Id="rId8908" Type="http://schemas.openxmlformats.org/officeDocument/2006/relationships/hyperlink" Target="http://www.zipcodestogo.com/Lee/FL/" TargetMode="External"/><Relationship Id="rId8907" Type="http://schemas.openxmlformats.org/officeDocument/2006/relationships/hyperlink" Target="http://www.zipcodestogo.com/Fort%20Myers/FL/33919/" TargetMode="External"/><Relationship Id="rId8906" Type="http://schemas.openxmlformats.org/officeDocument/2006/relationships/hyperlink" Target="http://www.zipcodestogo.com/Lee/FL/" TargetMode="External"/><Relationship Id="rId689" Type="http://schemas.openxmlformats.org/officeDocument/2006/relationships/hyperlink" Target="http://www.zipcodestogo.com/Ludlow/VT/05149/" TargetMode="External"/><Relationship Id="rId688" Type="http://schemas.openxmlformats.org/officeDocument/2006/relationships/hyperlink" Target="http://www.zipcodestogo.com/Windham/VT/" TargetMode="External"/><Relationship Id="rId687" Type="http://schemas.openxmlformats.org/officeDocument/2006/relationships/hyperlink" Target="http://www.zipcodestogo.com/Londonderry/VT/05148/" TargetMode="External"/><Relationship Id="rId682" Type="http://schemas.openxmlformats.org/officeDocument/2006/relationships/hyperlink" Target="http://www.zipcodestogo.com/Windsor/VT/" TargetMode="External"/><Relationship Id="rId681" Type="http://schemas.openxmlformats.org/officeDocument/2006/relationships/hyperlink" Target="http://www.zipcodestogo.com/Chester/VT/05143/" TargetMode="External"/><Relationship Id="rId680" Type="http://schemas.openxmlformats.org/officeDocument/2006/relationships/hyperlink" Target="http://www.zipcodestogo.com/Windsor/VT/" TargetMode="External"/><Relationship Id="rId686" Type="http://schemas.openxmlformats.org/officeDocument/2006/relationships/hyperlink" Target="http://www.zipcodestogo.com/Windham/VT/" TargetMode="External"/><Relationship Id="rId8901" Type="http://schemas.openxmlformats.org/officeDocument/2006/relationships/hyperlink" Target="http://www.zipcodestogo.com/Fort%20Myers/FL/33916/" TargetMode="External"/><Relationship Id="rId685" Type="http://schemas.openxmlformats.org/officeDocument/2006/relationships/hyperlink" Target="http://www.zipcodestogo.com/Grafton/VT/05146/" TargetMode="External"/><Relationship Id="rId8900" Type="http://schemas.openxmlformats.org/officeDocument/2006/relationships/hyperlink" Target="http://www.zipcodestogo.com/Lee/FL/" TargetMode="External"/><Relationship Id="rId684" Type="http://schemas.openxmlformats.org/officeDocument/2006/relationships/hyperlink" Target="http://www.zipcodestogo.com/Windsor/VT/" TargetMode="External"/><Relationship Id="rId683" Type="http://schemas.openxmlformats.org/officeDocument/2006/relationships/hyperlink" Target="http://www.zipcodestogo.com/Chester%20Depot/VT/05144/" TargetMode="External"/><Relationship Id="rId679" Type="http://schemas.openxmlformats.org/officeDocument/2006/relationships/hyperlink" Target="http://www.zipcodestogo.com/Cavendish/VT/05142/" TargetMode="External"/><Relationship Id="rId678" Type="http://schemas.openxmlformats.org/officeDocument/2006/relationships/hyperlink" Target="http://www.zipcodestogo.com/Windham/VT/" TargetMode="External"/><Relationship Id="rId677" Type="http://schemas.openxmlformats.org/officeDocument/2006/relationships/hyperlink" Target="http://www.zipcodestogo.com/Cambridgeport/VT/05141/" TargetMode="External"/><Relationship Id="rId676" Type="http://schemas.openxmlformats.org/officeDocument/2006/relationships/hyperlink" Target="http://www.zipcodestogo.com/Windham/VT/" TargetMode="External"/><Relationship Id="rId671" Type="http://schemas.openxmlformats.org/officeDocument/2006/relationships/hyperlink" Target="http://www.zipcodestogo.com/Windsor/VT/05089/" TargetMode="External"/><Relationship Id="rId670" Type="http://schemas.openxmlformats.org/officeDocument/2006/relationships/hyperlink" Target="http://www.zipcodestogo.com/Windsor/VT/" TargetMode="External"/><Relationship Id="rId675" Type="http://schemas.openxmlformats.org/officeDocument/2006/relationships/hyperlink" Target="http://www.zipcodestogo.com/Bellows%20Falls/VT/05101/" TargetMode="External"/><Relationship Id="rId674" Type="http://schemas.openxmlformats.org/officeDocument/2006/relationships/hyperlink" Target="http://www.zipcodestogo.com/Windsor/VT/" TargetMode="External"/><Relationship Id="rId673" Type="http://schemas.openxmlformats.org/officeDocument/2006/relationships/hyperlink" Target="http://www.zipcodestogo.com/Woodstock/VT/05091/" TargetMode="External"/><Relationship Id="rId672" Type="http://schemas.openxmlformats.org/officeDocument/2006/relationships/hyperlink" Target="http://www.zipcodestogo.com/Windsor/VT/" TargetMode="External"/><Relationship Id="rId5019" Type="http://schemas.openxmlformats.org/officeDocument/2006/relationships/hyperlink" Target="http://www.zipcodestogo.com/Bridgewater/NY/13313/" TargetMode="External"/><Relationship Id="rId6340" Type="http://schemas.openxmlformats.org/officeDocument/2006/relationships/hyperlink" Target="http://www.zipcodestogo.com/Chautauqua/NY/" TargetMode="External"/><Relationship Id="rId7672" Type="http://schemas.openxmlformats.org/officeDocument/2006/relationships/hyperlink" Target="http://www.zipcodestogo.com/Brevard/FL/" TargetMode="External"/><Relationship Id="rId5010" Type="http://schemas.openxmlformats.org/officeDocument/2006/relationships/hyperlink" Target="http://www.zipcodestogo.com/Lewis/NY/" TargetMode="External"/><Relationship Id="rId6341" Type="http://schemas.openxmlformats.org/officeDocument/2006/relationships/hyperlink" Target="http://www.zipcodestogo.com/Kill%20Buck/NY/14748/" TargetMode="External"/><Relationship Id="rId7671" Type="http://schemas.openxmlformats.org/officeDocument/2006/relationships/hyperlink" Target="http://www.zipcodestogo.com/Palm%20Bay/FL/32905/" TargetMode="External"/><Relationship Id="rId7670" Type="http://schemas.openxmlformats.org/officeDocument/2006/relationships/hyperlink" Target="http://www.zipcodestogo.com/Brevard/FL/" TargetMode="External"/><Relationship Id="rId5013" Type="http://schemas.openxmlformats.org/officeDocument/2006/relationships/hyperlink" Target="http://www.zipcodestogo.com/Boonville/NY/13309/" TargetMode="External"/><Relationship Id="rId6344" Type="http://schemas.openxmlformats.org/officeDocument/2006/relationships/hyperlink" Target="http://www.zipcodestogo.com/Chautauqua/NY/" TargetMode="External"/><Relationship Id="rId7676" Type="http://schemas.openxmlformats.org/officeDocument/2006/relationships/hyperlink" Target="http://www.zipcodestogo.com/Brevard/FL/" TargetMode="External"/><Relationship Id="rId5014" Type="http://schemas.openxmlformats.org/officeDocument/2006/relationships/hyperlink" Target="http://www.zipcodestogo.com/Oneida/NY/" TargetMode="External"/><Relationship Id="rId6345" Type="http://schemas.openxmlformats.org/officeDocument/2006/relationships/hyperlink" Target="http://www.zipcodestogo.com/Leon/NY/14751/" TargetMode="External"/><Relationship Id="rId7675" Type="http://schemas.openxmlformats.org/officeDocument/2006/relationships/hyperlink" Target="http://www.zipcodestogo.com/Palm%20Bay/FL/32907/" TargetMode="External"/><Relationship Id="rId5011" Type="http://schemas.openxmlformats.org/officeDocument/2006/relationships/hyperlink" Target="http://www.zipcodestogo.com/Blossvale/NY/13308/" TargetMode="External"/><Relationship Id="rId6342" Type="http://schemas.openxmlformats.org/officeDocument/2006/relationships/hyperlink" Target="http://www.zipcodestogo.com/Cattaraugus/NY/" TargetMode="External"/><Relationship Id="rId7674" Type="http://schemas.openxmlformats.org/officeDocument/2006/relationships/hyperlink" Target="http://www.zipcodestogo.com/Brevard/FL/" TargetMode="External"/><Relationship Id="rId5012" Type="http://schemas.openxmlformats.org/officeDocument/2006/relationships/hyperlink" Target="http://www.zipcodestogo.com/Oneida/NY/" TargetMode="External"/><Relationship Id="rId6343" Type="http://schemas.openxmlformats.org/officeDocument/2006/relationships/hyperlink" Target="http://www.zipcodestogo.com/Lakewood/NY/14750/" TargetMode="External"/><Relationship Id="rId7673" Type="http://schemas.openxmlformats.org/officeDocument/2006/relationships/hyperlink" Target="http://www.zipcodestogo.com/Palm%20Bay/FL/32906/" TargetMode="External"/><Relationship Id="rId5017" Type="http://schemas.openxmlformats.org/officeDocument/2006/relationships/hyperlink" Target="http://www.zipcodestogo.com/Brantingham/NY/13312/" TargetMode="External"/><Relationship Id="rId6348" Type="http://schemas.openxmlformats.org/officeDocument/2006/relationships/hyperlink" Target="http://www.zipcodestogo.com/Chautauqua/NY/" TargetMode="External"/><Relationship Id="rId5018" Type="http://schemas.openxmlformats.org/officeDocument/2006/relationships/hyperlink" Target="http://www.zipcodestogo.com/Lewis/NY/" TargetMode="External"/><Relationship Id="rId6349" Type="http://schemas.openxmlformats.org/officeDocument/2006/relationships/hyperlink" Target="http://www.zipcodestogo.com/Limestone/NY/14753/" TargetMode="External"/><Relationship Id="rId7679" Type="http://schemas.openxmlformats.org/officeDocument/2006/relationships/hyperlink" Target="http://www.zipcodestogo.com/Palm%20Bay/FL/32909/" TargetMode="External"/><Relationship Id="rId5015" Type="http://schemas.openxmlformats.org/officeDocument/2006/relationships/hyperlink" Target="http://www.zipcodestogo.com/Bouckville/NY/13310/" TargetMode="External"/><Relationship Id="rId6346" Type="http://schemas.openxmlformats.org/officeDocument/2006/relationships/hyperlink" Target="http://www.zipcodestogo.com/Cattaraugus/NY/" TargetMode="External"/><Relationship Id="rId7678" Type="http://schemas.openxmlformats.org/officeDocument/2006/relationships/hyperlink" Target="http://www.zipcodestogo.com/Brevard/FL/" TargetMode="External"/><Relationship Id="rId5016" Type="http://schemas.openxmlformats.org/officeDocument/2006/relationships/hyperlink" Target="http://www.zipcodestogo.com/Madison/NY/" TargetMode="External"/><Relationship Id="rId6347" Type="http://schemas.openxmlformats.org/officeDocument/2006/relationships/hyperlink" Target="http://www.zipcodestogo.com/Lily%20Dale/NY/14752/" TargetMode="External"/><Relationship Id="rId7677" Type="http://schemas.openxmlformats.org/officeDocument/2006/relationships/hyperlink" Target="http://www.zipcodestogo.com/Palm%20Bay/FL/32908/" TargetMode="External"/><Relationship Id="rId5008" Type="http://schemas.openxmlformats.org/officeDocument/2006/relationships/hyperlink" Target="http://www.zipcodestogo.com/Oneida/NY/" TargetMode="External"/><Relationship Id="rId6339" Type="http://schemas.openxmlformats.org/officeDocument/2006/relationships/hyperlink" Target="http://www.zipcodestogo.com/Kennedy/NY/14747/" TargetMode="External"/><Relationship Id="rId5009" Type="http://schemas.openxmlformats.org/officeDocument/2006/relationships/hyperlink" Target="http://www.zipcodestogo.com/Beaver%20Falls/NY/13305/" TargetMode="External"/><Relationship Id="rId7661" Type="http://schemas.openxmlformats.org/officeDocument/2006/relationships/hyperlink" Target="http://www.zipcodestogo.com/Orlando/FL/32899/" TargetMode="External"/><Relationship Id="rId8992" Type="http://schemas.openxmlformats.org/officeDocument/2006/relationships/hyperlink" Target="http://www.zipcodestogo.com/Lee/FL/" TargetMode="External"/><Relationship Id="rId6330" Type="http://schemas.openxmlformats.org/officeDocument/2006/relationships/hyperlink" Target="http://www.zipcodestogo.com/Cattaraugus/NY/" TargetMode="External"/><Relationship Id="rId7660" Type="http://schemas.openxmlformats.org/officeDocument/2006/relationships/hyperlink" Target="http://www.zipcodestogo.com/Orange/FL/" TargetMode="External"/><Relationship Id="rId8991" Type="http://schemas.openxmlformats.org/officeDocument/2006/relationships/hyperlink" Target="http://www.zipcodestogo.com/Fort%20Myers/FL/33994/" TargetMode="External"/><Relationship Id="rId8990" Type="http://schemas.openxmlformats.org/officeDocument/2006/relationships/hyperlink" Target="http://www.zipcodestogo.com/Lee/FL/" TargetMode="External"/><Relationship Id="rId5002" Type="http://schemas.openxmlformats.org/officeDocument/2006/relationships/hyperlink" Target="http://www.zipcodestogo.com/Oneida/NY/" TargetMode="External"/><Relationship Id="rId6333" Type="http://schemas.openxmlformats.org/officeDocument/2006/relationships/hyperlink" Target="http://www.zipcodestogo.com/Hinsdale/NY/14743/" TargetMode="External"/><Relationship Id="rId7665" Type="http://schemas.openxmlformats.org/officeDocument/2006/relationships/hyperlink" Target="http://www.zipcodestogo.com/Melbourne/FL/32902/" TargetMode="External"/><Relationship Id="rId8996" Type="http://schemas.openxmlformats.org/officeDocument/2006/relationships/hyperlink" Target="http://www.zipcodestogo.com/Collier/FL/" TargetMode="External"/><Relationship Id="rId5003" Type="http://schemas.openxmlformats.org/officeDocument/2006/relationships/hyperlink" Target="http://www.zipcodestogo.com/Altmar/NY/13302/" TargetMode="External"/><Relationship Id="rId6334" Type="http://schemas.openxmlformats.org/officeDocument/2006/relationships/hyperlink" Target="http://www.zipcodestogo.com/Cattaraugus/NY/" TargetMode="External"/><Relationship Id="rId7664" Type="http://schemas.openxmlformats.org/officeDocument/2006/relationships/hyperlink" Target="http://www.zipcodestogo.com/Brevard/FL/" TargetMode="External"/><Relationship Id="rId8995" Type="http://schemas.openxmlformats.org/officeDocument/2006/relationships/hyperlink" Target="http://www.zipcodestogo.com/Naples/FL/34102/" TargetMode="External"/><Relationship Id="rId5000" Type="http://schemas.openxmlformats.org/officeDocument/2006/relationships/hyperlink" Target="http://www.zipcodestogo.com/Onondaga/NY/" TargetMode="External"/><Relationship Id="rId6331" Type="http://schemas.openxmlformats.org/officeDocument/2006/relationships/hyperlink" Target="http://www.zipcodestogo.com/Greenhurst/NY/14742/" TargetMode="External"/><Relationship Id="rId7663" Type="http://schemas.openxmlformats.org/officeDocument/2006/relationships/hyperlink" Target="http://www.zipcodestogo.com/Melbourne/FL/32901/" TargetMode="External"/><Relationship Id="rId8994" Type="http://schemas.openxmlformats.org/officeDocument/2006/relationships/hyperlink" Target="http://www.zipcodestogo.com/Collier/FL/" TargetMode="External"/><Relationship Id="rId5001" Type="http://schemas.openxmlformats.org/officeDocument/2006/relationships/hyperlink" Target="http://www.zipcodestogo.com/Alder%20Creek/NY/13301/" TargetMode="External"/><Relationship Id="rId6332" Type="http://schemas.openxmlformats.org/officeDocument/2006/relationships/hyperlink" Target="http://www.zipcodestogo.com/Chautauqua/NY/" TargetMode="External"/><Relationship Id="rId7662" Type="http://schemas.openxmlformats.org/officeDocument/2006/relationships/hyperlink" Target="http://www.zipcodestogo.com/Brevard/FL/" TargetMode="External"/><Relationship Id="rId8993" Type="http://schemas.openxmlformats.org/officeDocument/2006/relationships/hyperlink" Target="http://www.zipcodestogo.com/Naples/FL/34101/" TargetMode="External"/><Relationship Id="rId5006" Type="http://schemas.openxmlformats.org/officeDocument/2006/relationships/hyperlink" Target="http://www.zipcodestogo.com/Oneida/NY/" TargetMode="External"/><Relationship Id="rId6337" Type="http://schemas.openxmlformats.org/officeDocument/2006/relationships/hyperlink" Target="http://www.zipcodestogo.com/Hume/NY/14745/" TargetMode="External"/><Relationship Id="rId7669" Type="http://schemas.openxmlformats.org/officeDocument/2006/relationships/hyperlink" Target="http://www.zipcodestogo.com/Melbourne/FL/32904/" TargetMode="External"/><Relationship Id="rId5007" Type="http://schemas.openxmlformats.org/officeDocument/2006/relationships/hyperlink" Target="http://www.zipcodestogo.com/Barneveld/NY/13304/" TargetMode="External"/><Relationship Id="rId6338" Type="http://schemas.openxmlformats.org/officeDocument/2006/relationships/hyperlink" Target="http://www.zipcodestogo.com/Allegany/NY/" TargetMode="External"/><Relationship Id="rId7668" Type="http://schemas.openxmlformats.org/officeDocument/2006/relationships/hyperlink" Target="http://www.zipcodestogo.com/Brevard/FL/" TargetMode="External"/><Relationship Id="rId8999" Type="http://schemas.openxmlformats.org/officeDocument/2006/relationships/hyperlink" Target="http://www.zipcodestogo.com/Naples/FL/34104/" TargetMode="External"/><Relationship Id="rId5004" Type="http://schemas.openxmlformats.org/officeDocument/2006/relationships/hyperlink" Target="http://www.zipcodestogo.com/Oswego/NY/" TargetMode="External"/><Relationship Id="rId6335" Type="http://schemas.openxmlformats.org/officeDocument/2006/relationships/hyperlink" Target="http://www.zipcodestogo.com/Houghton/NY/14744/" TargetMode="External"/><Relationship Id="rId7667" Type="http://schemas.openxmlformats.org/officeDocument/2006/relationships/hyperlink" Target="http://www.zipcodestogo.com/Indialantic/FL/32903/" TargetMode="External"/><Relationship Id="rId8998" Type="http://schemas.openxmlformats.org/officeDocument/2006/relationships/hyperlink" Target="http://www.zipcodestogo.com/Collier/FL/" TargetMode="External"/><Relationship Id="rId5005" Type="http://schemas.openxmlformats.org/officeDocument/2006/relationships/hyperlink" Target="http://www.zipcodestogo.com/Ava/NY/13303/" TargetMode="External"/><Relationship Id="rId6336" Type="http://schemas.openxmlformats.org/officeDocument/2006/relationships/hyperlink" Target="http://www.zipcodestogo.com/Allegany/NY/" TargetMode="External"/><Relationship Id="rId7666" Type="http://schemas.openxmlformats.org/officeDocument/2006/relationships/hyperlink" Target="http://www.zipcodestogo.com/Brevard/FL/" TargetMode="External"/><Relationship Id="rId8997" Type="http://schemas.openxmlformats.org/officeDocument/2006/relationships/hyperlink" Target="http://www.zipcodestogo.com/Naples/FL/34103/" TargetMode="External"/><Relationship Id="rId7690" Type="http://schemas.openxmlformats.org/officeDocument/2006/relationships/hyperlink" Target="http://www.zipcodestogo.com/Brevard/FL/" TargetMode="External"/><Relationship Id="rId5031" Type="http://schemas.openxmlformats.org/officeDocument/2006/relationships/hyperlink" Target="http://www.zipcodestogo.com/Chadwicks/NY/13319/" TargetMode="External"/><Relationship Id="rId6362" Type="http://schemas.openxmlformats.org/officeDocument/2006/relationships/hyperlink" Target="http://www.zipcodestogo.com/Cattaraugus/NY/" TargetMode="External"/><Relationship Id="rId7694" Type="http://schemas.openxmlformats.org/officeDocument/2006/relationships/hyperlink" Target="http://www.zipcodestogo.com/Brevard/FL/" TargetMode="External"/><Relationship Id="rId5032" Type="http://schemas.openxmlformats.org/officeDocument/2006/relationships/hyperlink" Target="http://www.zipcodestogo.com/Oneida/NY/" TargetMode="External"/><Relationship Id="rId6363" Type="http://schemas.openxmlformats.org/officeDocument/2006/relationships/hyperlink" Target="http://www.zipcodestogo.com/Otto/NY/14766/" TargetMode="External"/><Relationship Id="rId7693" Type="http://schemas.openxmlformats.org/officeDocument/2006/relationships/hyperlink" Target="http://www.zipcodestogo.com/Cocoa/FL/32923/" TargetMode="External"/><Relationship Id="rId6360" Type="http://schemas.openxmlformats.org/officeDocument/2006/relationships/hyperlink" Target="http://www.zipcodestogo.com/Chautauqua/NY/" TargetMode="External"/><Relationship Id="rId7692" Type="http://schemas.openxmlformats.org/officeDocument/2006/relationships/hyperlink" Target="http://www.zipcodestogo.com/Brevard/FL/" TargetMode="External"/><Relationship Id="rId5030" Type="http://schemas.openxmlformats.org/officeDocument/2006/relationships/hyperlink" Target="http://www.zipcodestogo.com/Oneida/NY/" TargetMode="External"/><Relationship Id="rId6361" Type="http://schemas.openxmlformats.org/officeDocument/2006/relationships/hyperlink" Target="http://www.zipcodestogo.com/Olean/NY/14760/" TargetMode="External"/><Relationship Id="rId7691" Type="http://schemas.openxmlformats.org/officeDocument/2006/relationships/hyperlink" Target="http://www.zipcodestogo.com/Cocoa/FL/32922/" TargetMode="External"/><Relationship Id="rId5035" Type="http://schemas.openxmlformats.org/officeDocument/2006/relationships/hyperlink" Target="http://www.zipcodestogo.com/Clark%20Mills/NY/13321/" TargetMode="External"/><Relationship Id="rId6366" Type="http://schemas.openxmlformats.org/officeDocument/2006/relationships/hyperlink" Target="http://www.zipcodestogo.com/Chautauqua/NY/" TargetMode="External"/><Relationship Id="rId7698" Type="http://schemas.openxmlformats.org/officeDocument/2006/relationships/hyperlink" Target="http://www.zipcodestogo.com/Brevard/FL/" TargetMode="External"/><Relationship Id="rId5036" Type="http://schemas.openxmlformats.org/officeDocument/2006/relationships/hyperlink" Target="http://www.zipcodestogo.com/Oneida/NY/" TargetMode="External"/><Relationship Id="rId6367" Type="http://schemas.openxmlformats.org/officeDocument/2006/relationships/hyperlink" Target="http://www.zipcodestogo.com/Portland/NY/14769/" TargetMode="External"/><Relationship Id="rId7697" Type="http://schemas.openxmlformats.org/officeDocument/2006/relationships/hyperlink" Target="http://www.zipcodestogo.com/Patrick%20Afb/FL/32925/" TargetMode="External"/><Relationship Id="rId5033" Type="http://schemas.openxmlformats.org/officeDocument/2006/relationships/hyperlink" Target="http://www.zipcodestogo.com/Cherry%20Valley/NY/13320/" TargetMode="External"/><Relationship Id="rId6364" Type="http://schemas.openxmlformats.org/officeDocument/2006/relationships/hyperlink" Target="http://www.zipcodestogo.com/Cattaraugus/NY/" TargetMode="External"/><Relationship Id="rId7696" Type="http://schemas.openxmlformats.org/officeDocument/2006/relationships/hyperlink" Target="http://www.zipcodestogo.com/Brevard/FL/" TargetMode="External"/><Relationship Id="rId5034" Type="http://schemas.openxmlformats.org/officeDocument/2006/relationships/hyperlink" Target="http://www.zipcodestogo.com/Montgomery/NY/" TargetMode="External"/><Relationship Id="rId6365" Type="http://schemas.openxmlformats.org/officeDocument/2006/relationships/hyperlink" Target="http://www.zipcodestogo.com/Panama/NY/14767/" TargetMode="External"/><Relationship Id="rId7695" Type="http://schemas.openxmlformats.org/officeDocument/2006/relationships/hyperlink" Target="http://www.zipcodestogo.com/Cocoa/FL/32924/" TargetMode="External"/><Relationship Id="rId5039" Type="http://schemas.openxmlformats.org/officeDocument/2006/relationships/hyperlink" Target="http://www.zipcodestogo.com/Clinton/NY/13323/" TargetMode="External"/><Relationship Id="rId5037" Type="http://schemas.openxmlformats.org/officeDocument/2006/relationships/hyperlink" Target="http://www.zipcodestogo.com/Clayville/NY/13322/" TargetMode="External"/><Relationship Id="rId6368" Type="http://schemas.openxmlformats.org/officeDocument/2006/relationships/hyperlink" Target="http://www.zipcodestogo.com/Chautauqua/NY/" TargetMode="External"/><Relationship Id="rId5038" Type="http://schemas.openxmlformats.org/officeDocument/2006/relationships/hyperlink" Target="http://www.zipcodestogo.com/Oneida/NY/" TargetMode="External"/><Relationship Id="rId6369" Type="http://schemas.openxmlformats.org/officeDocument/2006/relationships/hyperlink" Target="http://www.zipcodestogo.com/Portville/NY/14770/" TargetMode="External"/><Relationship Id="rId7699" Type="http://schemas.openxmlformats.org/officeDocument/2006/relationships/hyperlink" Target="http://www.zipcodestogo.com/Cocoa/FL/32926/" TargetMode="External"/><Relationship Id="rId5020" Type="http://schemas.openxmlformats.org/officeDocument/2006/relationships/hyperlink" Target="http://www.zipcodestogo.com/Oneida/NY/" TargetMode="External"/><Relationship Id="rId6351" Type="http://schemas.openxmlformats.org/officeDocument/2006/relationships/hyperlink" Target="http://www.zipcodestogo.com/Little%20Genesee/NY/14754/" TargetMode="External"/><Relationship Id="rId7683" Type="http://schemas.openxmlformats.org/officeDocument/2006/relationships/hyperlink" Target="http://www.zipcodestogo.com/Palm%20Bay/FL/32911/" TargetMode="External"/><Relationship Id="rId5021" Type="http://schemas.openxmlformats.org/officeDocument/2006/relationships/hyperlink" Target="http://www.zipcodestogo.com/Brookfield/NY/13314/" TargetMode="External"/><Relationship Id="rId6352" Type="http://schemas.openxmlformats.org/officeDocument/2006/relationships/hyperlink" Target="http://www.zipcodestogo.com/Allegany/NY/" TargetMode="External"/><Relationship Id="rId7682" Type="http://schemas.openxmlformats.org/officeDocument/2006/relationships/hyperlink" Target="http://www.zipcodestogo.com/Brevard/FL/" TargetMode="External"/><Relationship Id="rId7681" Type="http://schemas.openxmlformats.org/officeDocument/2006/relationships/hyperlink" Target="http://www.zipcodestogo.com/Palm%20Bay/FL/32910/" TargetMode="External"/><Relationship Id="rId6350" Type="http://schemas.openxmlformats.org/officeDocument/2006/relationships/hyperlink" Target="http://www.zipcodestogo.com/Cattaraugus/NY/" TargetMode="External"/><Relationship Id="rId7680" Type="http://schemas.openxmlformats.org/officeDocument/2006/relationships/hyperlink" Target="http://www.zipcodestogo.com/Brevard/FL/" TargetMode="External"/><Relationship Id="rId5024" Type="http://schemas.openxmlformats.org/officeDocument/2006/relationships/hyperlink" Target="http://www.zipcodestogo.com/Otsego/NY/" TargetMode="External"/><Relationship Id="rId6355" Type="http://schemas.openxmlformats.org/officeDocument/2006/relationships/hyperlink" Target="http://www.zipcodestogo.com/Maple%20Springs/NY/14756/" TargetMode="External"/><Relationship Id="rId7687" Type="http://schemas.openxmlformats.org/officeDocument/2006/relationships/hyperlink" Target="http://www.zipcodestogo.com/Melbourne/FL/32919/" TargetMode="External"/><Relationship Id="rId5025" Type="http://schemas.openxmlformats.org/officeDocument/2006/relationships/hyperlink" Target="http://www.zipcodestogo.com/Camden/NY/13316/" TargetMode="External"/><Relationship Id="rId6356" Type="http://schemas.openxmlformats.org/officeDocument/2006/relationships/hyperlink" Target="http://www.zipcodestogo.com/Chautauqua/NY/" TargetMode="External"/><Relationship Id="rId7686" Type="http://schemas.openxmlformats.org/officeDocument/2006/relationships/hyperlink" Target="http://www.zipcodestogo.com/Brevard/FL/" TargetMode="External"/><Relationship Id="rId5022" Type="http://schemas.openxmlformats.org/officeDocument/2006/relationships/hyperlink" Target="http://www.zipcodestogo.com/Madison/NY/" TargetMode="External"/><Relationship Id="rId6353" Type="http://schemas.openxmlformats.org/officeDocument/2006/relationships/hyperlink" Target="http://www.zipcodestogo.com/Little%20Valley/NY/14755/" TargetMode="External"/><Relationship Id="rId7685" Type="http://schemas.openxmlformats.org/officeDocument/2006/relationships/hyperlink" Target="http://www.zipcodestogo.com/Melbourne/FL/32912/" TargetMode="External"/><Relationship Id="rId5023" Type="http://schemas.openxmlformats.org/officeDocument/2006/relationships/hyperlink" Target="http://www.zipcodestogo.com/Burlington%20Flats/NY/13315/" TargetMode="External"/><Relationship Id="rId6354" Type="http://schemas.openxmlformats.org/officeDocument/2006/relationships/hyperlink" Target="http://www.zipcodestogo.com/Cattaraugus/NY/" TargetMode="External"/><Relationship Id="rId7684" Type="http://schemas.openxmlformats.org/officeDocument/2006/relationships/hyperlink" Target="http://www.zipcodestogo.com/Brevard/FL/" TargetMode="External"/><Relationship Id="rId5028" Type="http://schemas.openxmlformats.org/officeDocument/2006/relationships/hyperlink" Target="http://www.zipcodestogo.com/Montgomery/NY/" TargetMode="External"/><Relationship Id="rId6359" Type="http://schemas.openxmlformats.org/officeDocument/2006/relationships/hyperlink" Target="http://www.zipcodestogo.com/Niobe/NY/14758/" TargetMode="External"/><Relationship Id="rId5029" Type="http://schemas.openxmlformats.org/officeDocument/2006/relationships/hyperlink" Target="http://www.zipcodestogo.com/Cassville/NY/13318/" TargetMode="External"/><Relationship Id="rId5026" Type="http://schemas.openxmlformats.org/officeDocument/2006/relationships/hyperlink" Target="http://www.zipcodestogo.com/Oneida/NY/" TargetMode="External"/><Relationship Id="rId6357" Type="http://schemas.openxmlformats.org/officeDocument/2006/relationships/hyperlink" Target="http://www.zipcodestogo.com/Mayville/NY/14757/" TargetMode="External"/><Relationship Id="rId7689" Type="http://schemas.openxmlformats.org/officeDocument/2006/relationships/hyperlink" Target="http://www.zipcodestogo.com/Cape%20Canaveral/FL/32920/" TargetMode="External"/><Relationship Id="rId5027" Type="http://schemas.openxmlformats.org/officeDocument/2006/relationships/hyperlink" Target="http://www.zipcodestogo.com/Canajoharie/NY/13317/" TargetMode="External"/><Relationship Id="rId6358" Type="http://schemas.openxmlformats.org/officeDocument/2006/relationships/hyperlink" Target="http://www.zipcodestogo.com/Chautauqua/NY/" TargetMode="External"/><Relationship Id="rId7688" Type="http://schemas.openxmlformats.org/officeDocument/2006/relationships/hyperlink" Target="http://www.zipcodestogo.com/Brevard/FL/" TargetMode="External"/><Relationship Id="rId6308" Type="http://schemas.openxmlformats.org/officeDocument/2006/relationships/hyperlink" Target="http://www.zipcodestogo.com/Cattaraugus/NY/" TargetMode="External"/><Relationship Id="rId6309" Type="http://schemas.openxmlformats.org/officeDocument/2006/relationships/hyperlink" Target="http://www.zipcodestogo.com/East%20Randolph/NY/14730/" TargetMode="External"/><Relationship Id="rId7639" Type="http://schemas.openxmlformats.org/officeDocument/2006/relationships/hyperlink" Target="http://www.zipcodestogo.com/Orlando/FL/32877/" TargetMode="External"/><Relationship Id="rId6306" Type="http://schemas.openxmlformats.org/officeDocument/2006/relationships/hyperlink" Target="http://www.zipcodestogo.com/Chautauqua/NY/" TargetMode="External"/><Relationship Id="rId7638" Type="http://schemas.openxmlformats.org/officeDocument/2006/relationships/hyperlink" Target="http://www.zipcodestogo.com/Orange/FL/" TargetMode="External"/><Relationship Id="rId8969" Type="http://schemas.openxmlformats.org/officeDocument/2006/relationships/hyperlink" Target="http://www.zipcodestogo.com/Lehigh%20Acres/FL/33970/" TargetMode="External"/><Relationship Id="rId6307" Type="http://schemas.openxmlformats.org/officeDocument/2006/relationships/hyperlink" Target="http://www.zipcodestogo.com/East%20Otto/NY/14729/" TargetMode="External"/><Relationship Id="rId7637" Type="http://schemas.openxmlformats.org/officeDocument/2006/relationships/hyperlink" Target="http://www.zipcodestogo.com/Orlando/FL/32872/" TargetMode="External"/><Relationship Id="rId8968" Type="http://schemas.openxmlformats.org/officeDocument/2006/relationships/hyperlink" Target="http://www.zipcodestogo.com/Lee/FL/" TargetMode="External"/><Relationship Id="rId6300" Type="http://schemas.openxmlformats.org/officeDocument/2006/relationships/hyperlink" Target="http://www.zipcodestogo.com/Chautauqua/NY/" TargetMode="External"/><Relationship Id="rId7632" Type="http://schemas.openxmlformats.org/officeDocument/2006/relationships/hyperlink" Target="http://www.zipcodestogo.com/Orange/FL/" TargetMode="External"/><Relationship Id="rId8963" Type="http://schemas.openxmlformats.org/officeDocument/2006/relationships/hyperlink" Target="http://www.zipcodestogo.com/Fort%20Myers/FL/33965/" TargetMode="External"/><Relationship Id="rId6301" Type="http://schemas.openxmlformats.org/officeDocument/2006/relationships/hyperlink" Target="http://www.zipcodestogo.com/Conewango%20Valley/NY/14726/" TargetMode="External"/><Relationship Id="rId7631" Type="http://schemas.openxmlformats.org/officeDocument/2006/relationships/hyperlink" Target="http://www.zipcodestogo.com/Orlando/FL/32867/" TargetMode="External"/><Relationship Id="rId8962" Type="http://schemas.openxmlformats.org/officeDocument/2006/relationships/hyperlink" Target="http://www.zipcodestogo.com/Highlands/FL/" TargetMode="External"/><Relationship Id="rId7630" Type="http://schemas.openxmlformats.org/officeDocument/2006/relationships/hyperlink" Target="http://www.zipcodestogo.com/Orange/FL/" TargetMode="External"/><Relationship Id="rId8961" Type="http://schemas.openxmlformats.org/officeDocument/2006/relationships/hyperlink" Target="http://www.zipcodestogo.com/Venus/FL/33960/" TargetMode="External"/><Relationship Id="rId8960" Type="http://schemas.openxmlformats.org/officeDocument/2006/relationships/hyperlink" Target="http://www.zipcodestogo.com/Lee/FL/" TargetMode="External"/><Relationship Id="rId6304" Type="http://schemas.openxmlformats.org/officeDocument/2006/relationships/hyperlink" Target="http://www.zipcodestogo.com/Allegany/NY/" TargetMode="External"/><Relationship Id="rId7636" Type="http://schemas.openxmlformats.org/officeDocument/2006/relationships/hyperlink" Target="http://www.zipcodestogo.com/Orange/FL/" TargetMode="External"/><Relationship Id="rId8967" Type="http://schemas.openxmlformats.org/officeDocument/2006/relationships/hyperlink" Target="http://www.zipcodestogo.com/Fort%20Myers/FL/33967/" TargetMode="External"/><Relationship Id="rId6305" Type="http://schemas.openxmlformats.org/officeDocument/2006/relationships/hyperlink" Target="http://www.zipcodestogo.com/Dewittville/NY/14728/" TargetMode="External"/><Relationship Id="rId7635" Type="http://schemas.openxmlformats.org/officeDocument/2006/relationships/hyperlink" Target="http://www.zipcodestogo.com/Orlando/FL/32869/" TargetMode="External"/><Relationship Id="rId8966" Type="http://schemas.openxmlformats.org/officeDocument/2006/relationships/hyperlink" Target="http://www.zipcodestogo.com/Lee/FL/" TargetMode="External"/><Relationship Id="rId6302" Type="http://schemas.openxmlformats.org/officeDocument/2006/relationships/hyperlink" Target="http://www.zipcodestogo.com/Cattaraugus/NY/" TargetMode="External"/><Relationship Id="rId7634" Type="http://schemas.openxmlformats.org/officeDocument/2006/relationships/hyperlink" Target="http://www.zipcodestogo.com/Orange/FL/" TargetMode="External"/><Relationship Id="rId8965" Type="http://schemas.openxmlformats.org/officeDocument/2006/relationships/hyperlink" Target="http://www.zipcodestogo.com/Fort%20Myers/FL/33966/" TargetMode="External"/><Relationship Id="rId6303" Type="http://schemas.openxmlformats.org/officeDocument/2006/relationships/hyperlink" Target="http://www.zipcodestogo.com/Cuba/NY/14727/" TargetMode="External"/><Relationship Id="rId7633" Type="http://schemas.openxmlformats.org/officeDocument/2006/relationships/hyperlink" Target="http://www.zipcodestogo.com/Orlando/FL/32868/" TargetMode="External"/><Relationship Id="rId8964" Type="http://schemas.openxmlformats.org/officeDocument/2006/relationships/hyperlink" Target="http://www.zipcodestogo.com/Lee/FL/" TargetMode="External"/><Relationship Id="rId7629" Type="http://schemas.openxmlformats.org/officeDocument/2006/relationships/hyperlink" Target="http://www.zipcodestogo.com/Orlando/FL/32862/" TargetMode="External"/><Relationship Id="rId7628" Type="http://schemas.openxmlformats.org/officeDocument/2006/relationships/hyperlink" Target="http://www.zipcodestogo.com/Orange/FL/" TargetMode="External"/><Relationship Id="rId8959" Type="http://schemas.openxmlformats.org/officeDocument/2006/relationships/hyperlink" Target="http://www.zipcodestogo.com/Sanibel/FL/33957/" TargetMode="External"/><Relationship Id="rId7627" Type="http://schemas.openxmlformats.org/officeDocument/2006/relationships/hyperlink" Target="http://www.zipcodestogo.com/Orlando/FL/32861/" TargetMode="External"/><Relationship Id="rId8958" Type="http://schemas.openxmlformats.org/officeDocument/2006/relationships/hyperlink" Target="http://www.zipcodestogo.com/Lee/FL/" TargetMode="External"/><Relationship Id="rId7626" Type="http://schemas.openxmlformats.org/officeDocument/2006/relationships/hyperlink" Target="http://www.zipcodestogo.com/Orange/FL/" TargetMode="External"/><Relationship Id="rId8957" Type="http://schemas.openxmlformats.org/officeDocument/2006/relationships/hyperlink" Target="http://www.zipcodestogo.com/Saint%20James%20City/FL/33956/" TargetMode="External"/><Relationship Id="rId7621" Type="http://schemas.openxmlformats.org/officeDocument/2006/relationships/hyperlink" Target="http://www.zipcodestogo.com/Orlando/FL/32858/" TargetMode="External"/><Relationship Id="rId8952" Type="http://schemas.openxmlformats.org/officeDocument/2006/relationships/hyperlink" Target="http://www.zipcodestogo.com/Charlotte/FL/" TargetMode="External"/><Relationship Id="rId7620" Type="http://schemas.openxmlformats.org/officeDocument/2006/relationships/hyperlink" Target="http://www.zipcodestogo.com/Orange/FL/" TargetMode="External"/><Relationship Id="rId8951" Type="http://schemas.openxmlformats.org/officeDocument/2006/relationships/hyperlink" Target="http://www.zipcodestogo.com/Port%20Charlotte/FL/33953/" TargetMode="External"/><Relationship Id="rId8950" Type="http://schemas.openxmlformats.org/officeDocument/2006/relationships/hyperlink" Target="http://www.zipcodestogo.com/Charlotte/FL/" TargetMode="External"/><Relationship Id="rId7625" Type="http://schemas.openxmlformats.org/officeDocument/2006/relationships/hyperlink" Target="http://www.zipcodestogo.com/Orlando/FL/32860/" TargetMode="External"/><Relationship Id="rId8956" Type="http://schemas.openxmlformats.org/officeDocument/2006/relationships/hyperlink" Target="http://www.zipcodestogo.com/Charlotte/FL/" TargetMode="External"/><Relationship Id="rId7624" Type="http://schemas.openxmlformats.org/officeDocument/2006/relationships/hyperlink" Target="http://www.zipcodestogo.com/Orange/FL/" TargetMode="External"/><Relationship Id="rId8955" Type="http://schemas.openxmlformats.org/officeDocument/2006/relationships/hyperlink" Target="http://www.zipcodestogo.com/Punta%20Gorda/FL/33955/" TargetMode="External"/><Relationship Id="rId7623" Type="http://schemas.openxmlformats.org/officeDocument/2006/relationships/hyperlink" Target="http://www.zipcodestogo.com/Orlando/FL/32859/" TargetMode="External"/><Relationship Id="rId8954" Type="http://schemas.openxmlformats.org/officeDocument/2006/relationships/hyperlink" Target="http://www.zipcodestogo.com/Charlotte/FL/" TargetMode="External"/><Relationship Id="rId7622" Type="http://schemas.openxmlformats.org/officeDocument/2006/relationships/hyperlink" Target="http://www.zipcodestogo.com/Orange/FL/" TargetMode="External"/><Relationship Id="rId8953" Type="http://schemas.openxmlformats.org/officeDocument/2006/relationships/hyperlink" Target="http://www.zipcodestogo.com/Port%20Charlotte/FL/33954/" TargetMode="External"/><Relationship Id="rId6328" Type="http://schemas.openxmlformats.org/officeDocument/2006/relationships/hyperlink" Target="http://www.zipcodestogo.com/Chautauqua/NY/" TargetMode="External"/><Relationship Id="rId6329" Type="http://schemas.openxmlformats.org/officeDocument/2006/relationships/hyperlink" Target="http://www.zipcodestogo.com/Great%20Valley/NY/14741/" TargetMode="External"/><Relationship Id="rId7659" Type="http://schemas.openxmlformats.org/officeDocument/2006/relationships/hyperlink" Target="http://www.zipcodestogo.com/Orlando/FL/32898/" TargetMode="External"/><Relationship Id="rId7650" Type="http://schemas.openxmlformats.org/officeDocument/2006/relationships/hyperlink" Target="http://www.zipcodestogo.com/Orange/FL/" TargetMode="External"/><Relationship Id="rId8981" Type="http://schemas.openxmlformats.org/officeDocument/2006/relationships/hyperlink" Target="http://www.zipcodestogo.com/Punta%20Gorda/FL/33982/" TargetMode="External"/><Relationship Id="rId8980" Type="http://schemas.openxmlformats.org/officeDocument/2006/relationships/hyperlink" Target="http://www.zipcodestogo.com/Charlotte/FL/" TargetMode="External"/><Relationship Id="rId6322" Type="http://schemas.openxmlformats.org/officeDocument/2006/relationships/hyperlink" Target="http://www.zipcodestogo.com/Cattaraugus/NY/" TargetMode="External"/><Relationship Id="rId7654" Type="http://schemas.openxmlformats.org/officeDocument/2006/relationships/hyperlink" Target="http://www.zipcodestogo.com/Orange/FL/" TargetMode="External"/><Relationship Id="rId8985" Type="http://schemas.openxmlformats.org/officeDocument/2006/relationships/hyperlink" Target="http://www.zipcodestogo.com/Cape%20Coral/FL/33990/" TargetMode="External"/><Relationship Id="rId6323" Type="http://schemas.openxmlformats.org/officeDocument/2006/relationships/hyperlink" Target="http://www.zipcodestogo.com/Frewsburg/NY/14738/" TargetMode="External"/><Relationship Id="rId7653" Type="http://schemas.openxmlformats.org/officeDocument/2006/relationships/hyperlink" Target="http://www.zipcodestogo.com/Orlando/FL/32893/" TargetMode="External"/><Relationship Id="rId8984" Type="http://schemas.openxmlformats.org/officeDocument/2006/relationships/hyperlink" Target="http://www.zipcodestogo.com/Charlotte/FL/" TargetMode="External"/><Relationship Id="rId6320" Type="http://schemas.openxmlformats.org/officeDocument/2006/relationships/hyperlink" Target="http://www.zipcodestogo.com/Chautauqua/NY/" TargetMode="External"/><Relationship Id="rId7652" Type="http://schemas.openxmlformats.org/officeDocument/2006/relationships/hyperlink" Target="http://www.zipcodestogo.com/Orange/FL/" TargetMode="External"/><Relationship Id="rId8983" Type="http://schemas.openxmlformats.org/officeDocument/2006/relationships/hyperlink" Target="http://www.zipcodestogo.com/Punta%20Gorda/FL/33983/" TargetMode="External"/><Relationship Id="rId6321" Type="http://schemas.openxmlformats.org/officeDocument/2006/relationships/hyperlink" Target="http://www.zipcodestogo.com/Franklinville/NY/14737/" TargetMode="External"/><Relationship Id="rId7651" Type="http://schemas.openxmlformats.org/officeDocument/2006/relationships/hyperlink" Target="http://www.zipcodestogo.com/Orlando/FL/32891/" TargetMode="External"/><Relationship Id="rId8982" Type="http://schemas.openxmlformats.org/officeDocument/2006/relationships/hyperlink" Target="http://www.zipcodestogo.com/Charlotte/FL/" TargetMode="External"/><Relationship Id="rId6326" Type="http://schemas.openxmlformats.org/officeDocument/2006/relationships/hyperlink" Target="http://www.zipcodestogo.com/Allegany/NY/" TargetMode="External"/><Relationship Id="rId7658" Type="http://schemas.openxmlformats.org/officeDocument/2006/relationships/hyperlink" Target="http://www.zipcodestogo.com/Orange/FL/" TargetMode="External"/><Relationship Id="rId8989" Type="http://schemas.openxmlformats.org/officeDocument/2006/relationships/hyperlink" Target="http://www.zipcodestogo.com/Cape%20Coral/FL/33993/" TargetMode="External"/><Relationship Id="rId6327" Type="http://schemas.openxmlformats.org/officeDocument/2006/relationships/hyperlink" Target="http://www.zipcodestogo.com/Gerry/NY/14740/" TargetMode="External"/><Relationship Id="rId7657" Type="http://schemas.openxmlformats.org/officeDocument/2006/relationships/hyperlink" Target="http://www.zipcodestogo.com/Orlando/FL/32897/" TargetMode="External"/><Relationship Id="rId8988" Type="http://schemas.openxmlformats.org/officeDocument/2006/relationships/hyperlink" Target="http://www.zipcodestogo.com/Lee/FL/" TargetMode="External"/><Relationship Id="rId6324" Type="http://schemas.openxmlformats.org/officeDocument/2006/relationships/hyperlink" Target="http://www.zipcodestogo.com/Chautauqua/NY/" TargetMode="External"/><Relationship Id="rId7656" Type="http://schemas.openxmlformats.org/officeDocument/2006/relationships/hyperlink" Target="http://www.zipcodestogo.com/Orange/FL/" TargetMode="External"/><Relationship Id="rId8987" Type="http://schemas.openxmlformats.org/officeDocument/2006/relationships/hyperlink" Target="http://www.zipcodestogo.com/Cape%20Coral/FL/33991/" TargetMode="External"/><Relationship Id="rId6325" Type="http://schemas.openxmlformats.org/officeDocument/2006/relationships/hyperlink" Target="http://www.zipcodestogo.com/Friendship/NY/14739/" TargetMode="External"/><Relationship Id="rId7655" Type="http://schemas.openxmlformats.org/officeDocument/2006/relationships/hyperlink" Target="http://www.zipcodestogo.com/Orlando/FL/32896/" TargetMode="External"/><Relationship Id="rId8986" Type="http://schemas.openxmlformats.org/officeDocument/2006/relationships/hyperlink" Target="http://www.zipcodestogo.com/Lee/FL/" TargetMode="External"/><Relationship Id="rId6319" Type="http://schemas.openxmlformats.org/officeDocument/2006/relationships/hyperlink" Target="http://www.zipcodestogo.com/Findley%20Lake/NY/14736/" TargetMode="External"/><Relationship Id="rId6317" Type="http://schemas.openxmlformats.org/officeDocument/2006/relationships/hyperlink" Target="http://www.zipcodestogo.com/Fillmore/NY/14735/" TargetMode="External"/><Relationship Id="rId7649" Type="http://schemas.openxmlformats.org/officeDocument/2006/relationships/hyperlink" Target="http://www.zipcodestogo.com/Orlando/FL/32890/" TargetMode="External"/><Relationship Id="rId6318" Type="http://schemas.openxmlformats.org/officeDocument/2006/relationships/hyperlink" Target="http://www.zipcodestogo.com/Allegany/NY/" TargetMode="External"/><Relationship Id="rId7648" Type="http://schemas.openxmlformats.org/officeDocument/2006/relationships/hyperlink" Target="http://www.zipcodestogo.com/Orange/FL/" TargetMode="External"/><Relationship Id="rId8979" Type="http://schemas.openxmlformats.org/officeDocument/2006/relationships/hyperlink" Target="http://www.zipcodestogo.com/Port%20Charlotte/FL/33981/" TargetMode="External"/><Relationship Id="rId8970" Type="http://schemas.openxmlformats.org/officeDocument/2006/relationships/hyperlink" Target="http://www.zipcodestogo.com/Lee/FL/" TargetMode="External"/><Relationship Id="rId6311" Type="http://schemas.openxmlformats.org/officeDocument/2006/relationships/hyperlink" Target="http://www.zipcodestogo.com/Ellicottville/NY/14731/" TargetMode="External"/><Relationship Id="rId7643" Type="http://schemas.openxmlformats.org/officeDocument/2006/relationships/hyperlink" Target="http://www.zipcodestogo.com/Orlando/FL/32885/" TargetMode="External"/><Relationship Id="rId8974" Type="http://schemas.openxmlformats.org/officeDocument/2006/relationships/hyperlink" Target="http://www.zipcodestogo.com/Lee/FL/" TargetMode="External"/><Relationship Id="rId6312" Type="http://schemas.openxmlformats.org/officeDocument/2006/relationships/hyperlink" Target="http://www.zipcodestogo.com/Cattaraugus/NY/" TargetMode="External"/><Relationship Id="rId7642" Type="http://schemas.openxmlformats.org/officeDocument/2006/relationships/hyperlink" Target="http://www.zipcodestogo.com/Orange/FL/" TargetMode="External"/><Relationship Id="rId8973" Type="http://schemas.openxmlformats.org/officeDocument/2006/relationships/hyperlink" Target="http://www.zipcodestogo.com/Lehigh%20Acres/FL/33972/" TargetMode="External"/><Relationship Id="rId7641" Type="http://schemas.openxmlformats.org/officeDocument/2006/relationships/hyperlink" Target="http://www.zipcodestogo.com/Orlando/FL/32878/" TargetMode="External"/><Relationship Id="rId8972" Type="http://schemas.openxmlformats.org/officeDocument/2006/relationships/hyperlink" Target="http://www.zipcodestogo.com/Lee/FL/" TargetMode="External"/><Relationship Id="rId6310" Type="http://schemas.openxmlformats.org/officeDocument/2006/relationships/hyperlink" Target="http://www.zipcodestogo.com/Cattaraugus/NY/" TargetMode="External"/><Relationship Id="rId7640" Type="http://schemas.openxmlformats.org/officeDocument/2006/relationships/hyperlink" Target="http://www.zipcodestogo.com/Orange/FL/" TargetMode="External"/><Relationship Id="rId8971" Type="http://schemas.openxmlformats.org/officeDocument/2006/relationships/hyperlink" Target="http://www.zipcodestogo.com/Lehigh%20Acres/FL/33971/" TargetMode="External"/><Relationship Id="rId6315" Type="http://schemas.openxmlformats.org/officeDocument/2006/relationships/hyperlink" Target="http://www.zipcodestogo.com/Falconer/NY/14733/" TargetMode="External"/><Relationship Id="rId7647" Type="http://schemas.openxmlformats.org/officeDocument/2006/relationships/hyperlink" Target="http://www.zipcodestogo.com/Orlando/FL/32887/" TargetMode="External"/><Relationship Id="rId8978" Type="http://schemas.openxmlformats.org/officeDocument/2006/relationships/hyperlink" Target="http://www.zipcodestogo.com/Charlotte/FL/" TargetMode="External"/><Relationship Id="rId6316" Type="http://schemas.openxmlformats.org/officeDocument/2006/relationships/hyperlink" Target="http://www.zipcodestogo.com/Chautauqua/NY/" TargetMode="External"/><Relationship Id="rId7646" Type="http://schemas.openxmlformats.org/officeDocument/2006/relationships/hyperlink" Target="http://www.zipcodestogo.com/Orange/FL/" TargetMode="External"/><Relationship Id="rId8977" Type="http://schemas.openxmlformats.org/officeDocument/2006/relationships/hyperlink" Target="http://www.zipcodestogo.com/Port%20Charlotte/FL/33980/" TargetMode="External"/><Relationship Id="rId6313" Type="http://schemas.openxmlformats.org/officeDocument/2006/relationships/hyperlink" Target="http://www.zipcodestogo.com/Ellington/NY/14732/" TargetMode="External"/><Relationship Id="rId7645" Type="http://schemas.openxmlformats.org/officeDocument/2006/relationships/hyperlink" Target="http://www.zipcodestogo.com/Orlando/FL/32886/" TargetMode="External"/><Relationship Id="rId8976" Type="http://schemas.openxmlformats.org/officeDocument/2006/relationships/hyperlink" Target="http://www.zipcodestogo.com/Hendry/FL/" TargetMode="External"/><Relationship Id="rId6314" Type="http://schemas.openxmlformats.org/officeDocument/2006/relationships/hyperlink" Target="http://www.zipcodestogo.com/Chautauqua/NY/" TargetMode="External"/><Relationship Id="rId7644" Type="http://schemas.openxmlformats.org/officeDocument/2006/relationships/hyperlink" Target="http://www.zipcodestogo.com/Orange/FL/" TargetMode="External"/><Relationship Id="rId8975" Type="http://schemas.openxmlformats.org/officeDocument/2006/relationships/hyperlink" Target="http://www.zipcodestogo.com/Labelle/FL/33975/" TargetMode="External"/><Relationship Id="rId2820" Type="http://schemas.openxmlformats.org/officeDocument/2006/relationships/hyperlink" Target="http://www.zipcodestogo.com/Orange/NY/" TargetMode="External"/><Relationship Id="rId2821" Type="http://schemas.openxmlformats.org/officeDocument/2006/relationships/hyperlink" Target="http://www.zipcodestogo.com/Nanuet/NY/10954/" TargetMode="External"/><Relationship Id="rId2822" Type="http://schemas.openxmlformats.org/officeDocument/2006/relationships/hyperlink" Target="http://www.zipcodestogo.com/Rockland/NY/" TargetMode="External"/><Relationship Id="rId2823" Type="http://schemas.openxmlformats.org/officeDocument/2006/relationships/hyperlink" Target="http://www.zipcodestogo.com/New%20City/NY/10956/" TargetMode="External"/><Relationship Id="rId2824" Type="http://schemas.openxmlformats.org/officeDocument/2006/relationships/hyperlink" Target="http://www.zipcodestogo.com/Rockland/NY/" TargetMode="External"/><Relationship Id="rId2825" Type="http://schemas.openxmlformats.org/officeDocument/2006/relationships/hyperlink" Target="http://www.zipcodestogo.com/New%20Hampton/NY/10958/" TargetMode="External"/><Relationship Id="rId2826" Type="http://schemas.openxmlformats.org/officeDocument/2006/relationships/hyperlink" Target="http://www.zipcodestogo.com/Orange/NY/" TargetMode="External"/><Relationship Id="rId2827" Type="http://schemas.openxmlformats.org/officeDocument/2006/relationships/hyperlink" Target="http://www.zipcodestogo.com/New%20Milford/NY/10959/" TargetMode="External"/><Relationship Id="rId2828" Type="http://schemas.openxmlformats.org/officeDocument/2006/relationships/hyperlink" Target="http://www.zipcodestogo.com/Orange/NY/" TargetMode="External"/><Relationship Id="rId2829" Type="http://schemas.openxmlformats.org/officeDocument/2006/relationships/hyperlink" Target="http://www.zipcodestogo.com/Nyack/NY/10960/" TargetMode="External"/><Relationship Id="rId5093" Type="http://schemas.openxmlformats.org/officeDocument/2006/relationships/hyperlink" Target="http://www.zipcodestogo.com/Ilion/NY/13357/" TargetMode="External"/><Relationship Id="rId5094" Type="http://schemas.openxmlformats.org/officeDocument/2006/relationships/hyperlink" Target="http://www.zipcodestogo.com/Herkimer/NY/" TargetMode="External"/><Relationship Id="rId5091" Type="http://schemas.openxmlformats.org/officeDocument/2006/relationships/hyperlink" Target="http://www.zipcodestogo.com/Hubbardsville/NY/13355/" TargetMode="External"/><Relationship Id="rId5092" Type="http://schemas.openxmlformats.org/officeDocument/2006/relationships/hyperlink" Target="http://www.zipcodestogo.com/Madison/NY/" TargetMode="External"/><Relationship Id="rId5097" Type="http://schemas.openxmlformats.org/officeDocument/2006/relationships/hyperlink" Target="http://www.zipcodestogo.com/Jordanville/NY/13361/" TargetMode="External"/><Relationship Id="rId5098" Type="http://schemas.openxmlformats.org/officeDocument/2006/relationships/hyperlink" Target="http://www.zipcodestogo.com/Herkimer/NY/" TargetMode="External"/><Relationship Id="rId5095" Type="http://schemas.openxmlformats.org/officeDocument/2006/relationships/hyperlink" Target="http://www.zipcodestogo.com/Inlet/NY/13360/" TargetMode="External"/><Relationship Id="rId5096" Type="http://schemas.openxmlformats.org/officeDocument/2006/relationships/hyperlink" Target="http://www.zipcodestogo.com/Hamilton/NY/" TargetMode="External"/><Relationship Id="rId5099" Type="http://schemas.openxmlformats.org/officeDocument/2006/relationships/hyperlink" Target="http://www.zipcodestogo.com/Knoxboro/NY/13362/" TargetMode="External"/><Relationship Id="rId2810" Type="http://schemas.openxmlformats.org/officeDocument/2006/relationships/hyperlink" Target="http://www.zipcodestogo.com/Orange/NY/" TargetMode="External"/><Relationship Id="rId2811" Type="http://schemas.openxmlformats.org/officeDocument/2006/relationships/hyperlink" Target="http://www.zipcodestogo.com/Middletown/NY/10943/" TargetMode="External"/><Relationship Id="rId2812" Type="http://schemas.openxmlformats.org/officeDocument/2006/relationships/hyperlink" Target="http://www.zipcodestogo.com/Orange/NY/" TargetMode="External"/><Relationship Id="rId2813" Type="http://schemas.openxmlformats.org/officeDocument/2006/relationships/hyperlink" Target="http://www.zipcodestogo.com/Monroe/NY/10949/" TargetMode="External"/><Relationship Id="rId2814" Type="http://schemas.openxmlformats.org/officeDocument/2006/relationships/hyperlink" Target="http://www.zipcodestogo.com/Orange/NY/" TargetMode="External"/><Relationship Id="rId2815" Type="http://schemas.openxmlformats.org/officeDocument/2006/relationships/hyperlink" Target="http://www.zipcodestogo.com/Monroe/NY/10950/" TargetMode="External"/><Relationship Id="rId2816" Type="http://schemas.openxmlformats.org/officeDocument/2006/relationships/hyperlink" Target="http://www.zipcodestogo.com/Orange/NY/" TargetMode="External"/><Relationship Id="rId2817" Type="http://schemas.openxmlformats.org/officeDocument/2006/relationships/hyperlink" Target="http://www.zipcodestogo.com/Monsey/NY/10952/" TargetMode="External"/><Relationship Id="rId2818" Type="http://schemas.openxmlformats.org/officeDocument/2006/relationships/hyperlink" Target="http://www.zipcodestogo.com/Rockland/NY/" TargetMode="External"/><Relationship Id="rId2819" Type="http://schemas.openxmlformats.org/officeDocument/2006/relationships/hyperlink" Target="http://www.zipcodestogo.com/Mountainville/NY/10953/" TargetMode="External"/><Relationship Id="rId5090" Type="http://schemas.openxmlformats.org/officeDocument/2006/relationships/hyperlink" Target="http://www.zipcodestogo.com/Oneida/NY/" TargetMode="External"/><Relationship Id="rId5082" Type="http://schemas.openxmlformats.org/officeDocument/2006/relationships/hyperlink" Target="http://www.zipcodestogo.com/Otsego/NY/" TargetMode="External"/><Relationship Id="rId5083" Type="http://schemas.openxmlformats.org/officeDocument/2006/relationships/hyperlink" Target="http://www.zipcodestogo.com/Herkimer/NY/13350/" TargetMode="External"/><Relationship Id="rId5080" Type="http://schemas.openxmlformats.org/officeDocument/2006/relationships/hyperlink" Target="http://www.zipcodestogo.com/Madison/NY/" TargetMode="External"/><Relationship Id="rId5081" Type="http://schemas.openxmlformats.org/officeDocument/2006/relationships/hyperlink" Target="http://www.zipcodestogo.com/Hartwick/NY/13348/" TargetMode="External"/><Relationship Id="rId5086" Type="http://schemas.openxmlformats.org/officeDocument/2006/relationships/hyperlink" Target="http://www.zipcodestogo.com/Oneida/NY/" TargetMode="External"/><Relationship Id="rId5087" Type="http://schemas.openxmlformats.org/officeDocument/2006/relationships/hyperlink" Target="http://www.zipcodestogo.com/Hoffmeister/NY/13353/" TargetMode="External"/><Relationship Id="rId5084" Type="http://schemas.openxmlformats.org/officeDocument/2006/relationships/hyperlink" Target="http://www.zipcodestogo.com/Herkimer/NY/" TargetMode="External"/><Relationship Id="rId5085" Type="http://schemas.openxmlformats.org/officeDocument/2006/relationships/hyperlink" Target="http://www.zipcodestogo.com/Hinckley/NY/13352/" TargetMode="External"/><Relationship Id="rId5088" Type="http://schemas.openxmlformats.org/officeDocument/2006/relationships/hyperlink" Target="http://www.zipcodestogo.com/Hamilton/NY/" TargetMode="External"/><Relationship Id="rId5089" Type="http://schemas.openxmlformats.org/officeDocument/2006/relationships/hyperlink" Target="http://www.zipcodestogo.com/Holland%20Patent/NY/13354/" TargetMode="External"/><Relationship Id="rId1510" Type="http://schemas.openxmlformats.org/officeDocument/2006/relationships/hyperlink" Target="http://www.zipcodestogo.com/Androscoggin/ME/" TargetMode="External"/><Relationship Id="rId2841" Type="http://schemas.openxmlformats.org/officeDocument/2006/relationships/hyperlink" Target="http://www.zipcodestogo.com/Pine%20Island/NY/10969/" TargetMode="External"/><Relationship Id="rId1511" Type="http://schemas.openxmlformats.org/officeDocument/2006/relationships/hyperlink" Target="http://www.zipcodestogo.com/Sumner/ME/04292/" TargetMode="External"/><Relationship Id="rId2842" Type="http://schemas.openxmlformats.org/officeDocument/2006/relationships/hyperlink" Target="http://www.zipcodestogo.com/Orange/NY/" TargetMode="External"/><Relationship Id="rId1512" Type="http://schemas.openxmlformats.org/officeDocument/2006/relationships/hyperlink" Target="http://www.zipcodestogo.com/Oxford/ME/" TargetMode="External"/><Relationship Id="rId2843" Type="http://schemas.openxmlformats.org/officeDocument/2006/relationships/hyperlink" Target="http://www.zipcodestogo.com/Pomona/NY/10970/" TargetMode="External"/><Relationship Id="rId1513" Type="http://schemas.openxmlformats.org/officeDocument/2006/relationships/hyperlink" Target="http://www.zipcodestogo.com/Wilton/ME/04294/" TargetMode="External"/><Relationship Id="rId2844" Type="http://schemas.openxmlformats.org/officeDocument/2006/relationships/hyperlink" Target="http://www.zipcodestogo.com/Rockland/NY/" TargetMode="External"/><Relationship Id="rId1514" Type="http://schemas.openxmlformats.org/officeDocument/2006/relationships/hyperlink" Target="http://www.zipcodestogo.com/Franklin/ME/" TargetMode="External"/><Relationship Id="rId2845" Type="http://schemas.openxmlformats.org/officeDocument/2006/relationships/hyperlink" Target="http://www.zipcodestogo.com/Slate%20Hill/NY/10973/" TargetMode="External"/><Relationship Id="rId1515" Type="http://schemas.openxmlformats.org/officeDocument/2006/relationships/hyperlink" Target="http://www.zipcodestogo.com/Augusta/ME/04330/" TargetMode="External"/><Relationship Id="rId2846" Type="http://schemas.openxmlformats.org/officeDocument/2006/relationships/hyperlink" Target="http://www.zipcodestogo.com/Orange/NY/" TargetMode="External"/><Relationship Id="rId1516" Type="http://schemas.openxmlformats.org/officeDocument/2006/relationships/hyperlink" Target="http://www.zipcodestogo.com/Kennebec/ME/" TargetMode="External"/><Relationship Id="rId2847" Type="http://schemas.openxmlformats.org/officeDocument/2006/relationships/hyperlink" Target="http://www.zipcodestogo.com/Sloatsburg/NY/10974/" TargetMode="External"/><Relationship Id="rId1517" Type="http://schemas.openxmlformats.org/officeDocument/2006/relationships/hyperlink" Target="http://www.zipcodestogo.com/Augusta/ME/04332/" TargetMode="External"/><Relationship Id="rId2848" Type="http://schemas.openxmlformats.org/officeDocument/2006/relationships/hyperlink" Target="http://www.zipcodestogo.com/Rockland/NY/" TargetMode="External"/><Relationship Id="rId1518" Type="http://schemas.openxmlformats.org/officeDocument/2006/relationships/hyperlink" Target="http://www.zipcodestogo.com/Kennebec/ME/" TargetMode="External"/><Relationship Id="rId2849" Type="http://schemas.openxmlformats.org/officeDocument/2006/relationships/hyperlink" Target="http://www.zipcodestogo.com/Southfields/NY/10975/" TargetMode="External"/><Relationship Id="rId1519" Type="http://schemas.openxmlformats.org/officeDocument/2006/relationships/hyperlink" Target="http://www.zipcodestogo.com/Augusta/ME/04333/" TargetMode="External"/><Relationship Id="rId2840" Type="http://schemas.openxmlformats.org/officeDocument/2006/relationships/hyperlink" Target="http://www.zipcodestogo.com/Rockland/NY/" TargetMode="External"/><Relationship Id="rId2830" Type="http://schemas.openxmlformats.org/officeDocument/2006/relationships/hyperlink" Target="http://www.zipcodestogo.com/Rockland/NY/" TargetMode="External"/><Relationship Id="rId1500" Type="http://schemas.openxmlformats.org/officeDocument/2006/relationships/hyperlink" Target="http://www.zipcodestogo.com/Oxford/ME/" TargetMode="External"/><Relationship Id="rId2831" Type="http://schemas.openxmlformats.org/officeDocument/2006/relationships/hyperlink" Target="http://www.zipcodestogo.com/Orangeburg/NY/10962/" TargetMode="External"/><Relationship Id="rId1501" Type="http://schemas.openxmlformats.org/officeDocument/2006/relationships/hyperlink" Target="http://www.zipcodestogo.com/Bowdoin/ME/04287/" TargetMode="External"/><Relationship Id="rId2832" Type="http://schemas.openxmlformats.org/officeDocument/2006/relationships/hyperlink" Target="http://www.zipcodestogo.com/Rockland/NY/" TargetMode="External"/><Relationship Id="rId1502" Type="http://schemas.openxmlformats.org/officeDocument/2006/relationships/hyperlink" Target="http://www.zipcodestogo.com/Sagadahoc/ME/" TargetMode="External"/><Relationship Id="rId2833" Type="http://schemas.openxmlformats.org/officeDocument/2006/relationships/hyperlink" Target="http://www.zipcodestogo.com/Otisville/NY/10963/" TargetMode="External"/><Relationship Id="rId1503" Type="http://schemas.openxmlformats.org/officeDocument/2006/relationships/hyperlink" Target="http://www.zipcodestogo.com/West%20Minot/ME/04288/" TargetMode="External"/><Relationship Id="rId2834" Type="http://schemas.openxmlformats.org/officeDocument/2006/relationships/hyperlink" Target="http://www.zipcodestogo.com/Orange/NY/" TargetMode="External"/><Relationship Id="rId1504" Type="http://schemas.openxmlformats.org/officeDocument/2006/relationships/hyperlink" Target="http://www.zipcodestogo.com/Androscoggin/ME/" TargetMode="External"/><Relationship Id="rId2835" Type="http://schemas.openxmlformats.org/officeDocument/2006/relationships/hyperlink" Target="http://www.zipcodestogo.com/Palisades/NY/10964/" TargetMode="External"/><Relationship Id="rId1505" Type="http://schemas.openxmlformats.org/officeDocument/2006/relationships/hyperlink" Target="http://www.zipcodestogo.com/West%20Paris/ME/04289/" TargetMode="External"/><Relationship Id="rId2836" Type="http://schemas.openxmlformats.org/officeDocument/2006/relationships/hyperlink" Target="http://www.zipcodestogo.com/Rockland/NY/" TargetMode="External"/><Relationship Id="rId1506" Type="http://schemas.openxmlformats.org/officeDocument/2006/relationships/hyperlink" Target="http://www.zipcodestogo.com/Oxford/ME/" TargetMode="External"/><Relationship Id="rId2837" Type="http://schemas.openxmlformats.org/officeDocument/2006/relationships/hyperlink" Target="http://www.zipcodestogo.com/Pearl%20River/NY/10965/" TargetMode="External"/><Relationship Id="rId1507" Type="http://schemas.openxmlformats.org/officeDocument/2006/relationships/hyperlink" Target="http://www.zipcodestogo.com/Peru/ME/04290/" TargetMode="External"/><Relationship Id="rId2838" Type="http://schemas.openxmlformats.org/officeDocument/2006/relationships/hyperlink" Target="http://www.zipcodestogo.com/Rockland/NY/" TargetMode="External"/><Relationship Id="rId1508" Type="http://schemas.openxmlformats.org/officeDocument/2006/relationships/hyperlink" Target="http://www.zipcodestogo.com/Oxford/ME/" TargetMode="External"/><Relationship Id="rId2839" Type="http://schemas.openxmlformats.org/officeDocument/2006/relationships/hyperlink" Target="http://www.zipcodestogo.com/Piermont/NY/10968/" TargetMode="External"/><Relationship Id="rId1509" Type="http://schemas.openxmlformats.org/officeDocument/2006/relationships/hyperlink" Target="http://www.zipcodestogo.com/West%20Poland/ME/04291/" TargetMode="External"/><Relationship Id="rId6380" Type="http://schemas.openxmlformats.org/officeDocument/2006/relationships/hyperlink" Target="http://www.zipcodestogo.com/Cattaraugus/NY/" TargetMode="External"/><Relationship Id="rId5050" Type="http://schemas.openxmlformats.org/officeDocument/2006/relationships/hyperlink" Target="http://www.zipcodestogo.com/Oneida/NY/" TargetMode="External"/><Relationship Id="rId6381" Type="http://schemas.openxmlformats.org/officeDocument/2006/relationships/hyperlink" Target="http://www.zipcodestogo.com/Salamanca/NY/14779/" TargetMode="External"/><Relationship Id="rId5053" Type="http://schemas.openxmlformats.org/officeDocument/2006/relationships/hyperlink" Target="http://www.zipcodestogo.com/Eagle%20Bay/NY/13331/" TargetMode="External"/><Relationship Id="rId6384" Type="http://schemas.openxmlformats.org/officeDocument/2006/relationships/hyperlink" Target="http://www.zipcodestogo.com/Chautauqua/NY/" TargetMode="External"/><Relationship Id="rId5054" Type="http://schemas.openxmlformats.org/officeDocument/2006/relationships/hyperlink" Target="http://www.zipcodestogo.com/Herkimer/NY/" TargetMode="External"/><Relationship Id="rId6385" Type="http://schemas.openxmlformats.org/officeDocument/2006/relationships/hyperlink" Target="http://www.zipcodestogo.com/Sinclairville/NY/14782/" TargetMode="External"/><Relationship Id="rId5051" Type="http://schemas.openxmlformats.org/officeDocument/2006/relationships/hyperlink" Target="http://www.zipcodestogo.com/Dolgeville/NY/13329/" TargetMode="External"/><Relationship Id="rId6382" Type="http://schemas.openxmlformats.org/officeDocument/2006/relationships/hyperlink" Target="http://www.zipcodestogo.com/Cattaraugus/NY/" TargetMode="External"/><Relationship Id="rId5052" Type="http://schemas.openxmlformats.org/officeDocument/2006/relationships/hyperlink" Target="http://www.zipcodestogo.com/Herkimer/NY/" TargetMode="External"/><Relationship Id="rId6383" Type="http://schemas.openxmlformats.org/officeDocument/2006/relationships/hyperlink" Target="http://www.zipcodestogo.com/Sherman/NY/14781/" TargetMode="External"/><Relationship Id="rId5057" Type="http://schemas.openxmlformats.org/officeDocument/2006/relationships/hyperlink" Target="http://www.zipcodestogo.com/East%20Springfield/NY/13333/" TargetMode="External"/><Relationship Id="rId6388" Type="http://schemas.openxmlformats.org/officeDocument/2006/relationships/hyperlink" Target="http://www.zipcodestogo.com/Cattaraugus/NY/" TargetMode="External"/><Relationship Id="rId5058" Type="http://schemas.openxmlformats.org/officeDocument/2006/relationships/hyperlink" Target="http://www.zipcodestogo.com/Otsego/NY/" TargetMode="External"/><Relationship Id="rId6389" Type="http://schemas.openxmlformats.org/officeDocument/2006/relationships/hyperlink" Target="http://www.zipcodestogo.com/Stockton/NY/14784/" TargetMode="External"/><Relationship Id="rId5055" Type="http://schemas.openxmlformats.org/officeDocument/2006/relationships/hyperlink" Target="http://www.zipcodestogo.com/Earlville/NY/13332/" TargetMode="External"/><Relationship Id="rId6386" Type="http://schemas.openxmlformats.org/officeDocument/2006/relationships/hyperlink" Target="http://www.zipcodestogo.com/Chautauqua/NY/" TargetMode="External"/><Relationship Id="rId5056" Type="http://schemas.openxmlformats.org/officeDocument/2006/relationships/hyperlink" Target="http://www.zipcodestogo.com/Chenango/NY/" TargetMode="External"/><Relationship Id="rId6387" Type="http://schemas.openxmlformats.org/officeDocument/2006/relationships/hyperlink" Target="http://www.zipcodestogo.com/Steamburg/NY/14783/" TargetMode="External"/><Relationship Id="rId5059" Type="http://schemas.openxmlformats.org/officeDocument/2006/relationships/hyperlink" Target="http://www.zipcodestogo.com/Eaton/NY/13334/" TargetMode="External"/><Relationship Id="rId6370" Type="http://schemas.openxmlformats.org/officeDocument/2006/relationships/hyperlink" Target="http://www.zipcodestogo.com/Cattaraugus/NY/" TargetMode="External"/><Relationship Id="rId5042" Type="http://schemas.openxmlformats.org/officeDocument/2006/relationships/hyperlink" Target="http://www.zipcodestogo.com/Herkimer/NY/" TargetMode="External"/><Relationship Id="rId6373" Type="http://schemas.openxmlformats.org/officeDocument/2006/relationships/hyperlink" Target="http://www.zipcodestogo.com/Richburg/NY/14774/" TargetMode="External"/><Relationship Id="rId5043" Type="http://schemas.openxmlformats.org/officeDocument/2006/relationships/hyperlink" Target="http://www.zipcodestogo.com/Constableville/NY/13325/" TargetMode="External"/><Relationship Id="rId6374" Type="http://schemas.openxmlformats.org/officeDocument/2006/relationships/hyperlink" Target="http://www.zipcodestogo.com/Allegany/NY/" TargetMode="External"/><Relationship Id="rId5040" Type="http://schemas.openxmlformats.org/officeDocument/2006/relationships/hyperlink" Target="http://www.zipcodestogo.com/Oneida/NY/" TargetMode="External"/><Relationship Id="rId6371" Type="http://schemas.openxmlformats.org/officeDocument/2006/relationships/hyperlink" Target="http://www.zipcodestogo.com/Randolph/NY/14772/" TargetMode="External"/><Relationship Id="rId5041" Type="http://schemas.openxmlformats.org/officeDocument/2006/relationships/hyperlink" Target="http://www.zipcodestogo.com/Cold%20Brook/NY/13324/" TargetMode="External"/><Relationship Id="rId6372" Type="http://schemas.openxmlformats.org/officeDocument/2006/relationships/hyperlink" Target="http://www.zipcodestogo.com/Cattaraugus/NY/" TargetMode="External"/><Relationship Id="rId5046" Type="http://schemas.openxmlformats.org/officeDocument/2006/relationships/hyperlink" Target="http://www.zipcodestogo.com/Otsego/NY/" TargetMode="External"/><Relationship Id="rId6377" Type="http://schemas.openxmlformats.org/officeDocument/2006/relationships/hyperlink" Target="http://www.zipcodestogo.com/Rushford/NY/14777/" TargetMode="External"/><Relationship Id="rId5047" Type="http://schemas.openxmlformats.org/officeDocument/2006/relationships/hyperlink" Target="http://www.zipcodestogo.com/Croghan/NY/13327/" TargetMode="External"/><Relationship Id="rId6378" Type="http://schemas.openxmlformats.org/officeDocument/2006/relationships/hyperlink" Target="http://www.zipcodestogo.com/Allegany/NY/" TargetMode="External"/><Relationship Id="rId5044" Type="http://schemas.openxmlformats.org/officeDocument/2006/relationships/hyperlink" Target="http://www.zipcodestogo.com/Lewis/NY/" TargetMode="External"/><Relationship Id="rId6375" Type="http://schemas.openxmlformats.org/officeDocument/2006/relationships/hyperlink" Target="http://www.zipcodestogo.com/Ripley/NY/14775/" TargetMode="External"/><Relationship Id="rId5045" Type="http://schemas.openxmlformats.org/officeDocument/2006/relationships/hyperlink" Target="http://www.zipcodestogo.com/Cooperstown/NY/13326/" TargetMode="External"/><Relationship Id="rId6376" Type="http://schemas.openxmlformats.org/officeDocument/2006/relationships/hyperlink" Target="http://www.zipcodestogo.com/Chautauqua/NY/" TargetMode="External"/><Relationship Id="rId5048" Type="http://schemas.openxmlformats.org/officeDocument/2006/relationships/hyperlink" Target="http://www.zipcodestogo.com/Lewis/NY/" TargetMode="External"/><Relationship Id="rId6379" Type="http://schemas.openxmlformats.org/officeDocument/2006/relationships/hyperlink" Target="http://www.zipcodestogo.com/Saint%20Bonaventure/NY/14778/" TargetMode="External"/><Relationship Id="rId5049" Type="http://schemas.openxmlformats.org/officeDocument/2006/relationships/hyperlink" Target="http://www.zipcodestogo.com/Deansboro/NY/13328/" TargetMode="External"/><Relationship Id="rId2800" Type="http://schemas.openxmlformats.org/officeDocument/2006/relationships/hyperlink" Target="http://www.zipcodestogo.com/Orange/NY/" TargetMode="External"/><Relationship Id="rId2801" Type="http://schemas.openxmlformats.org/officeDocument/2006/relationships/hyperlink" Target="http://www.zipcodestogo.com/Hillburn/NY/10931/" TargetMode="External"/><Relationship Id="rId2802" Type="http://schemas.openxmlformats.org/officeDocument/2006/relationships/hyperlink" Target="http://www.zipcodestogo.com/Rockland/NY/" TargetMode="External"/><Relationship Id="rId2803" Type="http://schemas.openxmlformats.org/officeDocument/2006/relationships/hyperlink" Target="http://www.zipcodestogo.com/Howells/NY/10932/" TargetMode="External"/><Relationship Id="rId2804" Type="http://schemas.openxmlformats.org/officeDocument/2006/relationships/hyperlink" Target="http://www.zipcodestogo.com/Orange/NY/" TargetMode="External"/><Relationship Id="rId2805" Type="http://schemas.openxmlformats.org/officeDocument/2006/relationships/hyperlink" Target="http://www.zipcodestogo.com/Johnson/NY/10933/" TargetMode="External"/><Relationship Id="rId2806" Type="http://schemas.openxmlformats.org/officeDocument/2006/relationships/hyperlink" Target="http://www.zipcodestogo.com/Orange/NY/" TargetMode="External"/><Relationship Id="rId2807" Type="http://schemas.openxmlformats.org/officeDocument/2006/relationships/hyperlink" Target="http://www.zipcodestogo.com/Middletown/NY/10940/" TargetMode="External"/><Relationship Id="rId2808" Type="http://schemas.openxmlformats.org/officeDocument/2006/relationships/hyperlink" Target="http://www.zipcodestogo.com/Orange/NY/" TargetMode="External"/><Relationship Id="rId2809" Type="http://schemas.openxmlformats.org/officeDocument/2006/relationships/hyperlink" Target="http://www.zipcodestogo.com/Middletown/NY/10941/" TargetMode="External"/><Relationship Id="rId5071" Type="http://schemas.openxmlformats.org/officeDocument/2006/relationships/hyperlink" Target="http://www.zipcodestogo.com/Franklin%20Springs/NY/13341/" TargetMode="External"/><Relationship Id="rId5072" Type="http://schemas.openxmlformats.org/officeDocument/2006/relationships/hyperlink" Target="http://www.zipcodestogo.com/Oneida/NY/" TargetMode="External"/><Relationship Id="rId5070" Type="http://schemas.openxmlformats.org/officeDocument/2006/relationships/hyperlink" Target="http://www.zipcodestogo.com/Herkimer/NY/" TargetMode="External"/><Relationship Id="rId5075" Type="http://schemas.openxmlformats.org/officeDocument/2006/relationships/hyperlink" Target="http://www.zipcodestogo.com/Glenfield/NY/13343/" TargetMode="External"/><Relationship Id="rId5076" Type="http://schemas.openxmlformats.org/officeDocument/2006/relationships/hyperlink" Target="http://www.zipcodestogo.com/Lewis/NY/" TargetMode="External"/><Relationship Id="rId5073" Type="http://schemas.openxmlformats.org/officeDocument/2006/relationships/hyperlink" Target="http://www.zipcodestogo.com/Garrattsville/NY/13342/" TargetMode="External"/><Relationship Id="rId5074" Type="http://schemas.openxmlformats.org/officeDocument/2006/relationships/hyperlink" Target="http://www.zipcodestogo.com/Otsego/NY/" TargetMode="External"/><Relationship Id="rId5079" Type="http://schemas.openxmlformats.org/officeDocument/2006/relationships/hyperlink" Target="http://www.zipcodestogo.com/Hamilton/NY/13346/" TargetMode="External"/><Relationship Id="rId5077" Type="http://schemas.openxmlformats.org/officeDocument/2006/relationships/hyperlink" Target="http://www.zipcodestogo.com/Greig/NY/13345/" TargetMode="External"/><Relationship Id="rId5078" Type="http://schemas.openxmlformats.org/officeDocument/2006/relationships/hyperlink" Target="http://www.zipcodestogo.com/Lewis/NY/" TargetMode="External"/><Relationship Id="rId5060" Type="http://schemas.openxmlformats.org/officeDocument/2006/relationships/hyperlink" Target="http://www.zipcodestogo.com/Madison/NY/" TargetMode="External"/><Relationship Id="rId6391" Type="http://schemas.openxmlformats.org/officeDocument/2006/relationships/hyperlink" Target="http://www.zipcodestogo.com/Stow/NY/14785/" TargetMode="External"/><Relationship Id="rId5061" Type="http://schemas.openxmlformats.org/officeDocument/2006/relationships/hyperlink" Target="http://www.zipcodestogo.com/Edmeston/NY/13335/" TargetMode="External"/><Relationship Id="rId6392" Type="http://schemas.openxmlformats.org/officeDocument/2006/relationships/hyperlink" Target="http://www.zipcodestogo.com/Chautauqua/NY/" TargetMode="External"/><Relationship Id="rId6390" Type="http://schemas.openxmlformats.org/officeDocument/2006/relationships/hyperlink" Target="http://www.zipcodestogo.com/Chautauqua/NY/" TargetMode="External"/><Relationship Id="rId5064" Type="http://schemas.openxmlformats.org/officeDocument/2006/relationships/hyperlink" Target="http://www.zipcodestogo.com/Otsego/NY/" TargetMode="External"/><Relationship Id="rId6395" Type="http://schemas.openxmlformats.org/officeDocument/2006/relationships/hyperlink" Target="http://www.zipcodestogo.com/Westfield/NY/14787/" TargetMode="External"/><Relationship Id="rId5065" Type="http://schemas.openxmlformats.org/officeDocument/2006/relationships/hyperlink" Target="http://www.zipcodestogo.com/Forestport/NY/13338/" TargetMode="External"/><Relationship Id="rId6396" Type="http://schemas.openxmlformats.org/officeDocument/2006/relationships/hyperlink" Target="http://www.zipcodestogo.com/Chautauqua/NY/" TargetMode="External"/><Relationship Id="rId5062" Type="http://schemas.openxmlformats.org/officeDocument/2006/relationships/hyperlink" Target="http://www.zipcodestogo.com/Otsego/NY/" TargetMode="External"/><Relationship Id="rId6393" Type="http://schemas.openxmlformats.org/officeDocument/2006/relationships/hyperlink" Target="http://www.zipcodestogo.com/West%20Clarksville/NY/14786/" TargetMode="External"/><Relationship Id="rId5063" Type="http://schemas.openxmlformats.org/officeDocument/2006/relationships/hyperlink" Target="http://www.zipcodestogo.com/Fly%20Creek/NY/13337/" TargetMode="External"/><Relationship Id="rId6394" Type="http://schemas.openxmlformats.org/officeDocument/2006/relationships/hyperlink" Target="http://www.zipcodestogo.com/Allegany/NY/" TargetMode="External"/><Relationship Id="rId5068" Type="http://schemas.openxmlformats.org/officeDocument/2006/relationships/hyperlink" Target="http://www.zipcodestogo.com/Montgomery/NY/" TargetMode="External"/><Relationship Id="rId6399" Type="http://schemas.openxmlformats.org/officeDocument/2006/relationships/hyperlink" Target="http://www.zipcodestogo.com/Addison/NY/14801/" TargetMode="External"/><Relationship Id="rId5069" Type="http://schemas.openxmlformats.org/officeDocument/2006/relationships/hyperlink" Target="http://www.zipcodestogo.com/Frankfort/NY/13340/" TargetMode="External"/><Relationship Id="rId5066" Type="http://schemas.openxmlformats.org/officeDocument/2006/relationships/hyperlink" Target="http://www.zipcodestogo.com/Oneida/NY/" TargetMode="External"/><Relationship Id="rId6397" Type="http://schemas.openxmlformats.org/officeDocument/2006/relationships/hyperlink" Target="http://www.zipcodestogo.com/Westons%20Mills/NY/14788/" TargetMode="External"/><Relationship Id="rId5067" Type="http://schemas.openxmlformats.org/officeDocument/2006/relationships/hyperlink" Target="http://www.zipcodestogo.com/Fort%20Plain/NY/13339/" TargetMode="External"/><Relationship Id="rId6398" Type="http://schemas.openxmlformats.org/officeDocument/2006/relationships/hyperlink" Target="http://www.zipcodestogo.com/Cattaraugus/NY/" TargetMode="External"/><Relationship Id="rId1576" Type="http://schemas.openxmlformats.org/officeDocument/2006/relationships/hyperlink" Target="http://www.zipcodestogo.com/Penobscot/ME/" TargetMode="External"/><Relationship Id="rId1577" Type="http://schemas.openxmlformats.org/officeDocument/2006/relationships/hyperlink" Target="http://www.zipcodestogo.com/Bradley/ME/04411/" TargetMode="External"/><Relationship Id="rId1578" Type="http://schemas.openxmlformats.org/officeDocument/2006/relationships/hyperlink" Target="http://www.zipcodestogo.com/Penobscot/ME/" TargetMode="External"/><Relationship Id="rId1579" Type="http://schemas.openxmlformats.org/officeDocument/2006/relationships/hyperlink" Target="http://www.zipcodestogo.com/Brewer/ME/04412/" TargetMode="External"/><Relationship Id="rId987" Type="http://schemas.openxmlformats.org/officeDocument/2006/relationships/hyperlink" Target="http://www.zipcodestogo.com/Worcester/VT/05682/" TargetMode="External"/><Relationship Id="rId986" Type="http://schemas.openxmlformats.org/officeDocument/2006/relationships/hyperlink" Target="http://www.zipcodestogo.com/Washington/VT/" TargetMode="External"/><Relationship Id="rId985" Type="http://schemas.openxmlformats.org/officeDocument/2006/relationships/hyperlink" Target="http://www.zipcodestogo.com/Woodbury/VT/05681/" TargetMode="External"/><Relationship Id="rId984" Type="http://schemas.openxmlformats.org/officeDocument/2006/relationships/hyperlink" Target="http://www.zipcodestogo.com/Lamoille/VT/" TargetMode="External"/><Relationship Id="rId989" Type="http://schemas.openxmlformats.org/officeDocument/2006/relationships/hyperlink" Target="http://www.zipcodestogo.com/Rutland/VT/05701/" TargetMode="External"/><Relationship Id="rId988" Type="http://schemas.openxmlformats.org/officeDocument/2006/relationships/hyperlink" Target="http://www.zipcodestogo.com/Washington/VT/" TargetMode="External"/><Relationship Id="rId1570" Type="http://schemas.openxmlformats.org/officeDocument/2006/relationships/hyperlink" Target="http://www.zipcodestogo.com/Penobscot/ME/" TargetMode="External"/><Relationship Id="rId1571" Type="http://schemas.openxmlformats.org/officeDocument/2006/relationships/hyperlink" Target="http://www.zipcodestogo.com/Abbot/ME/04406/" TargetMode="External"/><Relationship Id="rId983" Type="http://schemas.openxmlformats.org/officeDocument/2006/relationships/hyperlink" Target="http://www.zipcodestogo.com/Wolcott/VT/05680/" TargetMode="External"/><Relationship Id="rId1572" Type="http://schemas.openxmlformats.org/officeDocument/2006/relationships/hyperlink" Target="http://www.zipcodestogo.com/Piscataquis/ME/" TargetMode="External"/><Relationship Id="rId982" Type="http://schemas.openxmlformats.org/officeDocument/2006/relationships/hyperlink" Target="http://www.zipcodestogo.com/Orange/VT/" TargetMode="External"/><Relationship Id="rId1573" Type="http://schemas.openxmlformats.org/officeDocument/2006/relationships/hyperlink" Target="http://www.zipcodestogo.com/Aurora/ME/04408/" TargetMode="External"/><Relationship Id="rId981" Type="http://schemas.openxmlformats.org/officeDocument/2006/relationships/hyperlink" Target="http://www.zipcodestogo.com/Williamstown/VT/05679/" TargetMode="External"/><Relationship Id="rId1574" Type="http://schemas.openxmlformats.org/officeDocument/2006/relationships/hyperlink" Target="http://www.zipcodestogo.com/Hancock/ME/" TargetMode="External"/><Relationship Id="rId980" Type="http://schemas.openxmlformats.org/officeDocument/2006/relationships/hyperlink" Target="http://www.zipcodestogo.com/Washington/VT/" TargetMode="External"/><Relationship Id="rId1575" Type="http://schemas.openxmlformats.org/officeDocument/2006/relationships/hyperlink" Target="http://www.zipcodestogo.com/Bradford/ME/04410/" TargetMode="External"/><Relationship Id="rId1565" Type="http://schemas.openxmlformats.org/officeDocument/2006/relationships/hyperlink" Target="http://www.zipcodestogo.com/Winthrop/ME/04364/" TargetMode="External"/><Relationship Id="rId2896" Type="http://schemas.openxmlformats.org/officeDocument/2006/relationships/hyperlink" Target="http://www.zipcodestogo.com/Nassau/NY/" TargetMode="External"/><Relationship Id="rId1566" Type="http://schemas.openxmlformats.org/officeDocument/2006/relationships/hyperlink" Target="http://www.zipcodestogo.com/Kennebec/ME/" TargetMode="External"/><Relationship Id="rId2897" Type="http://schemas.openxmlformats.org/officeDocument/2006/relationships/hyperlink" Target="http://www.zipcodestogo.com/Glen%20Oaks/NY/11004/" TargetMode="External"/><Relationship Id="rId1567" Type="http://schemas.openxmlformats.org/officeDocument/2006/relationships/hyperlink" Target="http://www.zipcodestogo.com/Bangor/ME/04401/" TargetMode="External"/><Relationship Id="rId2898" Type="http://schemas.openxmlformats.org/officeDocument/2006/relationships/hyperlink" Target="http://www.zipcodestogo.com/Queens/NY/" TargetMode="External"/><Relationship Id="rId1568" Type="http://schemas.openxmlformats.org/officeDocument/2006/relationships/hyperlink" Target="http://www.zipcodestogo.com/Penobscot/ME/" TargetMode="External"/><Relationship Id="rId2899" Type="http://schemas.openxmlformats.org/officeDocument/2006/relationships/hyperlink" Target="http://www.zipcodestogo.com/Floral%20Park/NY/11005/" TargetMode="External"/><Relationship Id="rId1569" Type="http://schemas.openxmlformats.org/officeDocument/2006/relationships/hyperlink" Target="http://www.zipcodestogo.com/Bangor/ME/04402/" TargetMode="External"/><Relationship Id="rId976" Type="http://schemas.openxmlformats.org/officeDocument/2006/relationships/hyperlink" Target="http://www.zipcodestogo.com/Washington/VT/" TargetMode="External"/><Relationship Id="rId975" Type="http://schemas.openxmlformats.org/officeDocument/2006/relationships/hyperlink" Target="http://www.zipcodestogo.com/Waterbury/VT/05676/" TargetMode="External"/><Relationship Id="rId974" Type="http://schemas.openxmlformats.org/officeDocument/2006/relationships/hyperlink" Target="http://www.zipcodestogo.com/Orange/VT/" TargetMode="External"/><Relationship Id="rId973" Type="http://schemas.openxmlformats.org/officeDocument/2006/relationships/hyperlink" Target="http://www.zipcodestogo.com/Washington/VT/05675/" TargetMode="External"/><Relationship Id="rId979" Type="http://schemas.openxmlformats.org/officeDocument/2006/relationships/hyperlink" Target="http://www.zipcodestogo.com/Websterville/VT/05678/" TargetMode="External"/><Relationship Id="rId978" Type="http://schemas.openxmlformats.org/officeDocument/2006/relationships/hyperlink" Target="http://www.zipcodestogo.com/Washington/VT/" TargetMode="External"/><Relationship Id="rId977" Type="http://schemas.openxmlformats.org/officeDocument/2006/relationships/hyperlink" Target="http://www.zipcodestogo.com/Waterbury%20Center/VT/05677/" TargetMode="External"/><Relationship Id="rId2890" Type="http://schemas.openxmlformats.org/officeDocument/2006/relationships/hyperlink" Target="http://www.zipcodestogo.com/Orange/NY/" TargetMode="External"/><Relationship Id="rId1560" Type="http://schemas.openxmlformats.org/officeDocument/2006/relationships/hyperlink" Target="http://www.zipcodestogo.com/Kennebec/ME/" TargetMode="External"/><Relationship Id="rId2891" Type="http://schemas.openxmlformats.org/officeDocument/2006/relationships/hyperlink" Target="http://www.zipcodestogo.com/Floral%20Park/NY/11001/" TargetMode="External"/><Relationship Id="rId972" Type="http://schemas.openxmlformats.org/officeDocument/2006/relationships/hyperlink" Target="http://www.zipcodestogo.com/Washington/VT/" TargetMode="External"/><Relationship Id="rId1561" Type="http://schemas.openxmlformats.org/officeDocument/2006/relationships/hyperlink" Target="http://www.zipcodestogo.com/Vienna/ME/04360/" TargetMode="External"/><Relationship Id="rId2892" Type="http://schemas.openxmlformats.org/officeDocument/2006/relationships/hyperlink" Target="http://www.zipcodestogo.com/Nassau/NY/" TargetMode="External"/><Relationship Id="rId971" Type="http://schemas.openxmlformats.org/officeDocument/2006/relationships/hyperlink" Target="http://www.zipcodestogo.com/Warren/VT/05674/" TargetMode="External"/><Relationship Id="rId1562" Type="http://schemas.openxmlformats.org/officeDocument/2006/relationships/hyperlink" Target="http://www.zipcodestogo.com/Kennebec/ME/" TargetMode="External"/><Relationship Id="rId2893" Type="http://schemas.openxmlformats.org/officeDocument/2006/relationships/hyperlink" Target="http://www.zipcodestogo.com/Floral%20Park/NY/11002/" TargetMode="External"/><Relationship Id="rId970" Type="http://schemas.openxmlformats.org/officeDocument/2006/relationships/hyperlink" Target="http://www.zipcodestogo.com/Washington/VT/" TargetMode="External"/><Relationship Id="rId1563" Type="http://schemas.openxmlformats.org/officeDocument/2006/relationships/hyperlink" Target="http://www.zipcodestogo.com/Windsor/ME/04363/" TargetMode="External"/><Relationship Id="rId2894" Type="http://schemas.openxmlformats.org/officeDocument/2006/relationships/hyperlink" Target="http://www.zipcodestogo.com/Nassau/NY/" TargetMode="External"/><Relationship Id="rId1564" Type="http://schemas.openxmlformats.org/officeDocument/2006/relationships/hyperlink" Target="http://www.zipcodestogo.com/Kennebec/ME/" TargetMode="External"/><Relationship Id="rId2895" Type="http://schemas.openxmlformats.org/officeDocument/2006/relationships/hyperlink" Target="http://www.zipcodestogo.com/Elmont/NY/11003/" TargetMode="External"/><Relationship Id="rId1598" Type="http://schemas.openxmlformats.org/officeDocument/2006/relationships/hyperlink" Target="http://www.zipcodestogo.com/Hancock/ME/" TargetMode="External"/><Relationship Id="rId1599" Type="http://schemas.openxmlformats.org/officeDocument/2006/relationships/hyperlink" Target="http://www.zipcodestogo.com/Charleston/ME/04422/" TargetMode="External"/><Relationship Id="rId1590" Type="http://schemas.openxmlformats.org/officeDocument/2006/relationships/hyperlink" Target="http://www.zipcodestogo.com/Penobscot/ME/" TargetMode="External"/><Relationship Id="rId1591" Type="http://schemas.openxmlformats.org/officeDocument/2006/relationships/hyperlink" Target="http://www.zipcodestogo.com/Greenbush/ME/04418/" TargetMode="External"/><Relationship Id="rId1592" Type="http://schemas.openxmlformats.org/officeDocument/2006/relationships/hyperlink" Target="http://www.zipcodestogo.com/Penobscot/ME/" TargetMode="External"/><Relationship Id="rId1593" Type="http://schemas.openxmlformats.org/officeDocument/2006/relationships/hyperlink" Target="http://www.zipcodestogo.com/Carmel/ME/04419/" TargetMode="External"/><Relationship Id="rId1594" Type="http://schemas.openxmlformats.org/officeDocument/2006/relationships/hyperlink" Target="http://www.zipcodestogo.com/Penobscot/ME/" TargetMode="External"/><Relationship Id="rId1595" Type="http://schemas.openxmlformats.org/officeDocument/2006/relationships/hyperlink" Target="http://www.zipcodestogo.com/Castine/ME/04420/" TargetMode="External"/><Relationship Id="rId1596" Type="http://schemas.openxmlformats.org/officeDocument/2006/relationships/hyperlink" Target="http://www.zipcodestogo.com/Hancock/ME/" TargetMode="External"/><Relationship Id="rId1597" Type="http://schemas.openxmlformats.org/officeDocument/2006/relationships/hyperlink" Target="http://www.zipcodestogo.com/Castine/ME/04421/" TargetMode="External"/><Relationship Id="rId1587" Type="http://schemas.openxmlformats.org/officeDocument/2006/relationships/hyperlink" Target="http://www.zipcodestogo.com/Bucksport/ME/04416/" TargetMode="External"/><Relationship Id="rId1588" Type="http://schemas.openxmlformats.org/officeDocument/2006/relationships/hyperlink" Target="http://www.zipcodestogo.com/Hancock/ME/" TargetMode="External"/><Relationship Id="rId1589" Type="http://schemas.openxmlformats.org/officeDocument/2006/relationships/hyperlink" Target="http://www.zipcodestogo.com/Burlington/ME/04417/" TargetMode="External"/><Relationship Id="rId998" Type="http://schemas.openxmlformats.org/officeDocument/2006/relationships/hyperlink" Target="http://www.zipcodestogo.com/Rutland/VT/" TargetMode="External"/><Relationship Id="rId997" Type="http://schemas.openxmlformats.org/officeDocument/2006/relationships/hyperlink" Target="http://www.zipcodestogo.com/Bomoseen/VT/05732/" TargetMode="External"/><Relationship Id="rId996" Type="http://schemas.openxmlformats.org/officeDocument/2006/relationships/hyperlink" Target="http://www.zipcodestogo.com/Rutland/VT/" TargetMode="External"/><Relationship Id="rId995" Type="http://schemas.openxmlformats.org/officeDocument/2006/relationships/hyperlink" Target="http://www.zipcodestogo.com/Benson/VT/05731/" TargetMode="External"/><Relationship Id="rId999" Type="http://schemas.openxmlformats.org/officeDocument/2006/relationships/hyperlink" Target="http://www.zipcodestogo.com/Brandon/VT/05733/" TargetMode="External"/><Relationship Id="rId990" Type="http://schemas.openxmlformats.org/officeDocument/2006/relationships/hyperlink" Target="http://www.zipcodestogo.com/Rutland/VT/" TargetMode="External"/><Relationship Id="rId1580" Type="http://schemas.openxmlformats.org/officeDocument/2006/relationships/hyperlink" Target="http://www.zipcodestogo.com/Penobscot/ME/" TargetMode="External"/><Relationship Id="rId1581" Type="http://schemas.openxmlformats.org/officeDocument/2006/relationships/hyperlink" Target="http://www.zipcodestogo.com/Brookton/ME/04413/" TargetMode="External"/><Relationship Id="rId1582" Type="http://schemas.openxmlformats.org/officeDocument/2006/relationships/hyperlink" Target="http://www.zipcodestogo.com/Washington/ME/" TargetMode="External"/><Relationship Id="rId994" Type="http://schemas.openxmlformats.org/officeDocument/2006/relationships/hyperlink" Target="http://www.zipcodestogo.com/Rutland/VT/" TargetMode="External"/><Relationship Id="rId1583" Type="http://schemas.openxmlformats.org/officeDocument/2006/relationships/hyperlink" Target="http://www.zipcodestogo.com/Brownville/ME/04414/" TargetMode="External"/><Relationship Id="rId993" Type="http://schemas.openxmlformats.org/officeDocument/2006/relationships/hyperlink" Target="http://www.zipcodestogo.com/Belmont/VT/05730/" TargetMode="External"/><Relationship Id="rId1584" Type="http://schemas.openxmlformats.org/officeDocument/2006/relationships/hyperlink" Target="http://www.zipcodestogo.com/Piscataquis/ME/" TargetMode="External"/><Relationship Id="rId992" Type="http://schemas.openxmlformats.org/officeDocument/2006/relationships/hyperlink" Target="http://www.zipcodestogo.com/Rutland/VT/" TargetMode="External"/><Relationship Id="rId1585" Type="http://schemas.openxmlformats.org/officeDocument/2006/relationships/hyperlink" Target="http://www.zipcodestogo.com/Brownville%20Junction/ME/04415/" TargetMode="External"/><Relationship Id="rId991" Type="http://schemas.openxmlformats.org/officeDocument/2006/relationships/hyperlink" Target="http://www.zipcodestogo.com/Rutland/VT/05702/" TargetMode="External"/><Relationship Id="rId1586" Type="http://schemas.openxmlformats.org/officeDocument/2006/relationships/hyperlink" Target="http://www.zipcodestogo.com/Piscataquis/ME/" TargetMode="External"/><Relationship Id="rId1532" Type="http://schemas.openxmlformats.org/officeDocument/2006/relationships/hyperlink" Target="http://www.zipcodestogo.com/Kennebec/ME/" TargetMode="External"/><Relationship Id="rId2863" Type="http://schemas.openxmlformats.org/officeDocument/2006/relationships/hyperlink" Target="http://www.zipcodestogo.com/Tappan/NY/10983/" TargetMode="External"/><Relationship Id="rId1533" Type="http://schemas.openxmlformats.org/officeDocument/2006/relationships/hyperlink" Target="http://www.zipcodestogo.com/Gardiner/ME/04345/" TargetMode="External"/><Relationship Id="rId2864" Type="http://schemas.openxmlformats.org/officeDocument/2006/relationships/hyperlink" Target="http://www.zipcodestogo.com/Rockland/NY/" TargetMode="External"/><Relationship Id="rId1534" Type="http://schemas.openxmlformats.org/officeDocument/2006/relationships/hyperlink" Target="http://www.zipcodestogo.com/Kennebec/ME/" TargetMode="External"/><Relationship Id="rId2865" Type="http://schemas.openxmlformats.org/officeDocument/2006/relationships/hyperlink" Target="http://www.zipcodestogo.com/Thiells/NY/10984/" TargetMode="External"/><Relationship Id="rId1535" Type="http://schemas.openxmlformats.org/officeDocument/2006/relationships/hyperlink" Target="http://www.zipcodestogo.com/Randolph/ME/04346/" TargetMode="External"/><Relationship Id="rId2866" Type="http://schemas.openxmlformats.org/officeDocument/2006/relationships/hyperlink" Target="http://www.zipcodestogo.com/Rockland/NY/" TargetMode="External"/><Relationship Id="rId1536" Type="http://schemas.openxmlformats.org/officeDocument/2006/relationships/hyperlink" Target="http://www.zipcodestogo.com/Kennebec/ME/" TargetMode="External"/><Relationship Id="rId2867" Type="http://schemas.openxmlformats.org/officeDocument/2006/relationships/hyperlink" Target="http://www.zipcodestogo.com/Thompson%20Ridge/NY/10985/" TargetMode="External"/><Relationship Id="rId1537" Type="http://schemas.openxmlformats.org/officeDocument/2006/relationships/hyperlink" Target="http://www.zipcodestogo.com/Hallowell/ME/04347/" TargetMode="External"/><Relationship Id="rId2868" Type="http://schemas.openxmlformats.org/officeDocument/2006/relationships/hyperlink" Target="http://www.zipcodestogo.com/Orange/NY/" TargetMode="External"/><Relationship Id="rId1538" Type="http://schemas.openxmlformats.org/officeDocument/2006/relationships/hyperlink" Target="http://www.zipcodestogo.com/Kennebec/ME/" TargetMode="External"/><Relationship Id="rId2869" Type="http://schemas.openxmlformats.org/officeDocument/2006/relationships/hyperlink" Target="http://www.zipcodestogo.com/Tomkins%20Cove/NY/10986/" TargetMode="External"/><Relationship Id="rId1539" Type="http://schemas.openxmlformats.org/officeDocument/2006/relationships/hyperlink" Target="http://www.zipcodestogo.com/Jefferson/ME/04348/" TargetMode="External"/><Relationship Id="rId949" Type="http://schemas.openxmlformats.org/officeDocument/2006/relationships/hyperlink" Target="http://www.zipcodestogo.com/Moscow/VT/05662/" TargetMode="External"/><Relationship Id="rId948" Type="http://schemas.openxmlformats.org/officeDocument/2006/relationships/hyperlink" Target="http://www.zipcodestogo.com/Lamoille/VT/" TargetMode="External"/><Relationship Id="rId943" Type="http://schemas.openxmlformats.org/officeDocument/2006/relationships/hyperlink" Target="http://www.zipcodestogo.com/Marshfield/VT/05658/" TargetMode="External"/><Relationship Id="rId942" Type="http://schemas.openxmlformats.org/officeDocument/2006/relationships/hyperlink" Target="http://www.zipcodestogo.com/Lamoille/VT/" TargetMode="External"/><Relationship Id="rId941" Type="http://schemas.openxmlformats.org/officeDocument/2006/relationships/hyperlink" Target="http://www.zipcodestogo.com/Lake%20Elmore/VT/05657/" TargetMode="External"/><Relationship Id="rId940" Type="http://schemas.openxmlformats.org/officeDocument/2006/relationships/hyperlink" Target="http://www.zipcodestogo.com/Lamoille/VT/" TargetMode="External"/><Relationship Id="rId947" Type="http://schemas.openxmlformats.org/officeDocument/2006/relationships/hyperlink" Target="http://www.zipcodestogo.com/Morrisville/VT/05661/" TargetMode="External"/><Relationship Id="rId946" Type="http://schemas.openxmlformats.org/officeDocument/2006/relationships/hyperlink" Target="http://www.zipcodestogo.com/Washington/VT/" TargetMode="External"/><Relationship Id="rId945" Type="http://schemas.openxmlformats.org/officeDocument/2006/relationships/hyperlink" Target="http://www.zipcodestogo.com/Moretown/VT/05660/" TargetMode="External"/><Relationship Id="rId944" Type="http://schemas.openxmlformats.org/officeDocument/2006/relationships/hyperlink" Target="http://www.zipcodestogo.com/Washington/VT/" TargetMode="External"/><Relationship Id="rId2860" Type="http://schemas.openxmlformats.org/officeDocument/2006/relationships/hyperlink" Target="http://www.zipcodestogo.com/Orange/NY/" TargetMode="External"/><Relationship Id="rId1530" Type="http://schemas.openxmlformats.org/officeDocument/2006/relationships/hyperlink" Target="http://www.zipcodestogo.com/Kennebec/ME/" TargetMode="External"/><Relationship Id="rId2861" Type="http://schemas.openxmlformats.org/officeDocument/2006/relationships/hyperlink" Target="http://www.zipcodestogo.com/Tallman/NY/10982/" TargetMode="External"/><Relationship Id="rId1531" Type="http://schemas.openxmlformats.org/officeDocument/2006/relationships/hyperlink" Target="http://www.zipcodestogo.com/Farmingdale/ME/04344/" TargetMode="External"/><Relationship Id="rId2862" Type="http://schemas.openxmlformats.org/officeDocument/2006/relationships/hyperlink" Target="http://www.zipcodestogo.com/Rockland/NY/" TargetMode="External"/><Relationship Id="rId1521" Type="http://schemas.openxmlformats.org/officeDocument/2006/relationships/hyperlink" Target="http://www.zipcodestogo.com/Augusta/ME/04336/" TargetMode="External"/><Relationship Id="rId2852" Type="http://schemas.openxmlformats.org/officeDocument/2006/relationships/hyperlink" Target="http://www.zipcodestogo.com/Rockland/NY/" TargetMode="External"/><Relationship Id="rId1522" Type="http://schemas.openxmlformats.org/officeDocument/2006/relationships/hyperlink" Target="http://www.zipcodestogo.com/Kennebec/ME/" TargetMode="External"/><Relationship Id="rId2853" Type="http://schemas.openxmlformats.org/officeDocument/2006/relationships/hyperlink" Target="http://www.zipcodestogo.com/Spring%20Valley/NY/10977/" TargetMode="External"/><Relationship Id="rId1523" Type="http://schemas.openxmlformats.org/officeDocument/2006/relationships/hyperlink" Target="http://www.zipcodestogo.com/Augusta/ME/04338/" TargetMode="External"/><Relationship Id="rId2854" Type="http://schemas.openxmlformats.org/officeDocument/2006/relationships/hyperlink" Target="http://www.zipcodestogo.com/Rockland/NY/" TargetMode="External"/><Relationship Id="rId1524" Type="http://schemas.openxmlformats.org/officeDocument/2006/relationships/hyperlink" Target="http://www.zipcodestogo.com/Kennebec/ME/" TargetMode="External"/><Relationship Id="rId2855" Type="http://schemas.openxmlformats.org/officeDocument/2006/relationships/hyperlink" Target="http://www.zipcodestogo.com/Sterling%20Forest/NY/10979/" TargetMode="External"/><Relationship Id="rId1525" Type="http://schemas.openxmlformats.org/officeDocument/2006/relationships/hyperlink" Target="http://www.zipcodestogo.com/Coopers%20Mills/ME/04341/" TargetMode="External"/><Relationship Id="rId2856" Type="http://schemas.openxmlformats.org/officeDocument/2006/relationships/hyperlink" Target="http://www.zipcodestogo.com/Orange/NY/" TargetMode="External"/><Relationship Id="rId1526" Type="http://schemas.openxmlformats.org/officeDocument/2006/relationships/hyperlink" Target="http://www.zipcodestogo.com/Lincoln/ME/" TargetMode="External"/><Relationship Id="rId2857" Type="http://schemas.openxmlformats.org/officeDocument/2006/relationships/hyperlink" Target="http://www.zipcodestogo.com/Stony%20Point/NY/10980/" TargetMode="External"/><Relationship Id="rId1527" Type="http://schemas.openxmlformats.org/officeDocument/2006/relationships/hyperlink" Target="http://www.zipcodestogo.com/Dresden/ME/04342/" TargetMode="External"/><Relationship Id="rId2858" Type="http://schemas.openxmlformats.org/officeDocument/2006/relationships/hyperlink" Target="http://www.zipcodestogo.com/Rockland/NY/" TargetMode="External"/><Relationship Id="rId1528" Type="http://schemas.openxmlformats.org/officeDocument/2006/relationships/hyperlink" Target="http://www.zipcodestogo.com/Lincoln/ME/" TargetMode="External"/><Relationship Id="rId2859" Type="http://schemas.openxmlformats.org/officeDocument/2006/relationships/hyperlink" Target="http://www.zipcodestogo.com/Sugar%20Loaf/NY/10981/" TargetMode="External"/><Relationship Id="rId1529" Type="http://schemas.openxmlformats.org/officeDocument/2006/relationships/hyperlink" Target="http://www.zipcodestogo.com/East%20Winthrop/ME/04343/" TargetMode="External"/><Relationship Id="rId939" Type="http://schemas.openxmlformats.org/officeDocument/2006/relationships/hyperlink" Target="http://www.zipcodestogo.com/Johnson/VT/05656/" TargetMode="External"/><Relationship Id="rId938" Type="http://schemas.openxmlformats.org/officeDocument/2006/relationships/hyperlink" Target="http://www.zipcodestogo.com/Lamoille/VT/" TargetMode="External"/><Relationship Id="rId937" Type="http://schemas.openxmlformats.org/officeDocument/2006/relationships/hyperlink" Target="http://www.zipcodestogo.com/Hyde%20Park/VT/05655/" TargetMode="External"/><Relationship Id="rId932" Type="http://schemas.openxmlformats.org/officeDocument/2006/relationships/hyperlink" Target="http://www.zipcodestogo.com/Lamoille/VT/" TargetMode="External"/><Relationship Id="rId931" Type="http://schemas.openxmlformats.org/officeDocument/2006/relationships/hyperlink" Target="http://www.zipcodestogo.com/Eden/VT/05652/" TargetMode="External"/><Relationship Id="rId930" Type="http://schemas.openxmlformats.org/officeDocument/2006/relationships/hyperlink" Target="http://www.zipcodestogo.com/Washington/VT/" TargetMode="External"/><Relationship Id="rId936" Type="http://schemas.openxmlformats.org/officeDocument/2006/relationships/hyperlink" Target="http://www.zipcodestogo.com/Washington/VT/" TargetMode="External"/><Relationship Id="rId935" Type="http://schemas.openxmlformats.org/officeDocument/2006/relationships/hyperlink" Target="http://www.zipcodestogo.com/Graniteville/VT/05654/" TargetMode="External"/><Relationship Id="rId934" Type="http://schemas.openxmlformats.org/officeDocument/2006/relationships/hyperlink" Target="http://www.zipcodestogo.com/Lamoille/VT/" TargetMode="External"/><Relationship Id="rId933" Type="http://schemas.openxmlformats.org/officeDocument/2006/relationships/hyperlink" Target="http://www.zipcodestogo.com/Eden%20Mills/VT/05653/" TargetMode="External"/><Relationship Id="rId2850" Type="http://schemas.openxmlformats.org/officeDocument/2006/relationships/hyperlink" Target="http://www.zipcodestogo.com/Orange/NY/" TargetMode="External"/><Relationship Id="rId1520" Type="http://schemas.openxmlformats.org/officeDocument/2006/relationships/hyperlink" Target="http://www.zipcodestogo.com/Kennebec/ME/" TargetMode="External"/><Relationship Id="rId2851" Type="http://schemas.openxmlformats.org/officeDocument/2006/relationships/hyperlink" Target="http://www.zipcodestogo.com/Sparkill/NY/10976/" TargetMode="External"/><Relationship Id="rId1554" Type="http://schemas.openxmlformats.org/officeDocument/2006/relationships/hyperlink" Target="http://www.zipcodestogo.com/Kennebec/ME/" TargetMode="External"/><Relationship Id="rId2885" Type="http://schemas.openxmlformats.org/officeDocument/2006/relationships/hyperlink" Target="http://www.zipcodestogo.com/West%20Point/NY/10996/" TargetMode="External"/><Relationship Id="rId1555" Type="http://schemas.openxmlformats.org/officeDocument/2006/relationships/hyperlink" Target="http://www.zipcodestogo.com/Richmond/ME/04357/" TargetMode="External"/><Relationship Id="rId2886" Type="http://schemas.openxmlformats.org/officeDocument/2006/relationships/hyperlink" Target="http://www.zipcodestogo.com/Orange/NY/" TargetMode="External"/><Relationship Id="rId1556" Type="http://schemas.openxmlformats.org/officeDocument/2006/relationships/hyperlink" Target="http://www.zipcodestogo.com/Sagadahoc/ME/" TargetMode="External"/><Relationship Id="rId2887" Type="http://schemas.openxmlformats.org/officeDocument/2006/relationships/hyperlink" Target="http://www.zipcodestogo.com/West%20Point/NY/10997/" TargetMode="External"/><Relationship Id="rId1557" Type="http://schemas.openxmlformats.org/officeDocument/2006/relationships/hyperlink" Target="http://www.zipcodestogo.com/South%20China/ME/04358/" TargetMode="External"/><Relationship Id="rId2888" Type="http://schemas.openxmlformats.org/officeDocument/2006/relationships/hyperlink" Target="http://www.zipcodestogo.com/Orange/NY/" TargetMode="External"/><Relationship Id="rId1558" Type="http://schemas.openxmlformats.org/officeDocument/2006/relationships/hyperlink" Target="http://www.zipcodestogo.com/Kennebec/ME/" TargetMode="External"/><Relationship Id="rId2889" Type="http://schemas.openxmlformats.org/officeDocument/2006/relationships/hyperlink" Target="http://www.zipcodestogo.com/Westtown/NY/10998/" TargetMode="External"/><Relationship Id="rId1559" Type="http://schemas.openxmlformats.org/officeDocument/2006/relationships/hyperlink" Target="http://www.zipcodestogo.com/South%20Gardiner/ME/04359/" TargetMode="External"/><Relationship Id="rId965" Type="http://schemas.openxmlformats.org/officeDocument/2006/relationships/hyperlink" Target="http://www.zipcodestogo.com/Waterbury/VT/05671/" TargetMode="External"/><Relationship Id="rId964" Type="http://schemas.openxmlformats.org/officeDocument/2006/relationships/hyperlink" Target="http://www.zipcodestogo.com/Washington/VT/" TargetMode="External"/><Relationship Id="rId963" Type="http://schemas.openxmlformats.org/officeDocument/2006/relationships/hyperlink" Target="http://www.zipcodestogo.com/South%20Barre/VT/05670/" TargetMode="External"/><Relationship Id="rId962" Type="http://schemas.openxmlformats.org/officeDocument/2006/relationships/hyperlink" Target="http://www.zipcodestogo.com/Addison/VT/" TargetMode="External"/><Relationship Id="rId969" Type="http://schemas.openxmlformats.org/officeDocument/2006/relationships/hyperlink" Target="http://www.zipcodestogo.com/Waitsfield/VT/05673/" TargetMode="External"/><Relationship Id="rId968" Type="http://schemas.openxmlformats.org/officeDocument/2006/relationships/hyperlink" Target="http://www.zipcodestogo.com/Lamoille/VT/" TargetMode="External"/><Relationship Id="rId967" Type="http://schemas.openxmlformats.org/officeDocument/2006/relationships/hyperlink" Target="http://www.zipcodestogo.com/Stowe/VT/05672/" TargetMode="External"/><Relationship Id="rId966" Type="http://schemas.openxmlformats.org/officeDocument/2006/relationships/hyperlink" Target="http://www.zipcodestogo.com/Washington/VT/" TargetMode="External"/><Relationship Id="rId2880" Type="http://schemas.openxmlformats.org/officeDocument/2006/relationships/hyperlink" Target="http://www.zipcodestogo.com/Orange/NY/" TargetMode="External"/><Relationship Id="rId961" Type="http://schemas.openxmlformats.org/officeDocument/2006/relationships/hyperlink" Target="http://www.zipcodestogo.com/Roxbury/VT/05669/" TargetMode="External"/><Relationship Id="rId1550" Type="http://schemas.openxmlformats.org/officeDocument/2006/relationships/hyperlink" Target="http://www.zipcodestogo.com/Lincoln/ME/" TargetMode="External"/><Relationship Id="rId2881" Type="http://schemas.openxmlformats.org/officeDocument/2006/relationships/hyperlink" Target="http://www.zipcodestogo.com/West%20Haverstraw/NY/10993/" TargetMode="External"/><Relationship Id="rId960" Type="http://schemas.openxmlformats.org/officeDocument/2006/relationships/hyperlink" Target="http://www.zipcodestogo.com/Washington/VT/" TargetMode="External"/><Relationship Id="rId1551" Type="http://schemas.openxmlformats.org/officeDocument/2006/relationships/hyperlink" Target="http://www.zipcodestogo.com/Palermo/ME/04354/" TargetMode="External"/><Relationship Id="rId2882" Type="http://schemas.openxmlformats.org/officeDocument/2006/relationships/hyperlink" Target="http://www.zipcodestogo.com/Rockland/NY/" TargetMode="External"/><Relationship Id="rId1552" Type="http://schemas.openxmlformats.org/officeDocument/2006/relationships/hyperlink" Target="http://www.zipcodestogo.com/Waldo/ME/" TargetMode="External"/><Relationship Id="rId2883" Type="http://schemas.openxmlformats.org/officeDocument/2006/relationships/hyperlink" Target="http://www.zipcodestogo.com/West%20Nyack/NY/10994/" TargetMode="External"/><Relationship Id="rId1553" Type="http://schemas.openxmlformats.org/officeDocument/2006/relationships/hyperlink" Target="http://www.zipcodestogo.com/Readfield/ME/04355/" TargetMode="External"/><Relationship Id="rId2884" Type="http://schemas.openxmlformats.org/officeDocument/2006/relationships/hyperlink" Target="http://www.zipcodestogo.com/Rockland/NY/" TargetMode="External"/><Relationship Id="rId1543" Type="http://schemas.openxmlformats.org/officeDocument/2006/relationships/hyperlink" Target="http://www.zipcodestogo.com/Litchfield/ME/04350/" TargetMode="External"/><Relationship Id="rId2874" Type="http://schemas.openxmlformats.org/officeDocument/2006/relationships/hyperlink" Target="http://www.zipcodestogo.com/Orange/NY/" TargetMode="External"/><Relationship Id="rId1544" Type="http://schemas.openxmlformats.org/officeDocument/2006/relationships/hyperlink" Target="http://www.zipcodestogo.com/Kennebec/ME/" TargetMode="External"/><Relationship Id="rId2875" Type="http://schemas.openxmlformats.org/officeDocument/2006/relationships/hyperlink" Target="http://www.zipcodestogo.com/Valley%20Cottage/NY/10989/" TargetMode="External"/><Relationship Id="rId1545" Type="http://schemas.openxmlformats.org/officeDocument/2006/relationships/hyperlink" Target="http://www.zipcodestogo.com/Manchester/ME/04351/" TargetMode="External"/><Relationship Id="rId2876" Type="http://schemas.openxmlformats.org/officeDocument/2006/relationships/hyperlink" Target="http://www.zipcodestogo.com/Rockland/NY/" TargetMode="External"/><Relationship Id="rId1546" Type="http://schemas.openxmlformats.org/officeDocument/2006/relationships/hyperlink" Target="http://www.zipcodestogo.com/Kennebec/ME/" TargetMode="External"/><Relationship Id="rId2877" Type="http://schemas.openxmlformats.org/officeDocument/2006/relationships/hyperlink" Target="http://www.zipcodestogo.com/Warwick/NY/10990/" TargetMode="External"/><Relationship Id="rId1547" Type="http://schemas.openxmlformats.org/officeDocument/2006/relationships/hyperlink" Target="http://www.zipcodestogo.com/Mount%20Vernon/ME/04352/" TargetMode="External"/><Relationship Id="rId2878" Type="http://schemas.openxmlformats.org/officeDocument/2006/relationships/hyperlink" Target="http://www.zipcodestogo.com/Orange/NY/" TargetMode="External"/><Relationship Id="rId1548" Type="http://schemas.openxmlformats.org/officeDocument/2006/relationships/hyperlink" Target="http://www.zipcodestogo.com/Kennebec/ME/" TargetMode="External"/><Relationship Id="rId2879" Type="http://schemas.openxmlformats.org/officeDocument/2006/relationships/hyperlink" Target="http://www.zipcodestogo.com/Washingtonville/NY/10992/" TargetMode="External"/><Relationship Id="rId1549" Type="http://schemas.openxmlformats.org/officeDocument/2006/relationships/hyperlink" Target="http://www.zipcodestogo.com/Whitefield/ME/04353/" TargetMode="External"/><Relationship Id="rId959" Type="http://schemas.openxmlformats.org/officeDocument/2006/relationships/hyperlink" Target="http://www.zipcodestogo.com/Plainfield/VT/05667/" TargetMode="External"/><Relationship Id="rId954" Type="http://schemas.openxmlformats.org/officeDocument/2006/relationships/hyperlink" Target="http://www.zipcodestogo.com/Washington/VT/" TargetMode="External"/><Relationship Id="rId953" Type="http://schemas.openxmlformats.org/officeDocument/2006/relationships/hyperlink" Target="http://www.zipcodestogo.com/Northfield%20Falls/VT/05664/" TargetMode="External"/><Relationship Id="rId952" Type="http://schemas.openxmlformats.org/officeDocument/2006/relationships/hyperlink" Target="http://www.zipcodestogo.com/Washington/VT/" TargetMode="External"/><Relationship Id="rId951" Type="http://schemas.openxmlformats.org/officeDocument/2006/relationships/hyperlink" Target="http://www.zipcodestogo.com/Northfield/VT/05663/" TargetMode="External"/><Relationship Id="rId958" Type="http://schemas.openxmlformats.org/officeDocument/2006/relationships/hyperlink" Target="http://www.zipcodestogo.com/Washington/VT/" TargetMode="External"/><Relationship Id="rId957" Type="http://schemas.openxmlformats.org/officeDocument/2006/relationships/hyperlink" Target="http://www.zipcodestogo.com/North%20Montpelier/VT/05666/" TargetMode="External"/><Relationship Id="rId956" Type="http://schemas.openxmlformats.org/officeDocument/2006/relationships/hyperlink" Target="http://www.zipcodestogo.com/Lamoille/VT/" TargetMode="External"/><Relationship Id="rId955" Type="http://schemas.openxmlformats.org/officeDocument/2006/relationships/hyperlink" Target="http://www.zipcodestogo.com/North%20Hyde%20Park/VT/05665/" TargetMode="External"/><Relationship Id="rId950" Type="http://schemas.openxmlformats.org/officeDocument/2006/relationships/hyperlink" Target="http://www.zipcodestogo.com/Lamoille/VT/" TargetMode="External"/><Relationship Id="rId2870" Type="http://schemas.openxmlformats.org/officeDocument/2006/relationships/hyperlink" Target="http://www.zipcodestogo.com/Rockland/NY/" TargetMode="External"/><Relationship Id="rId1540" Type="http://schemas.openxmlformats.org/officeDocument/2006/relationships/hyperlink" Target="http://www.zipcodestogo.com/Lincoln/ME/" TargetMode="External"/><Relationship Id="rId2871" Type="http://schemas.openxmlformats.org/officeDocument/2006/relationships/hyperlink" Target="http://www.zipcodestogo.com/Tuxedo%20Park/NY/10987/" TargetMode="External"/><Relationship Id="rId1541" Type="http://schemas.openxmlformats.org/officeDocument/2006/relationships/hyperlink" Target="http://www.zipcodestogo.com/Kents%20Hill/ME/04349/" TargetMode="External"/><Relationship Id="rId2872" Type="http://schemas.openxmlformats.org/officeDocument/2006/relationships/hyperlink" Target="http://www.zipcodestogo.com/Orange/NY/" TargetMode="External"/><Relationship Id="rId1542" Type="http://schemas.openxmlformats.org/officeDocument/2006/relationships/hyperlink" Target="http://www.zipcodestogo.com/Kennebec/ME/" TargetMode="External"/><Relationship Id="rId2873" Type="http://schemas.openxmlformats.org/officeDocument/2006/relationships/hyperlink" Target="http://www.zipcodestogo.com/Unionville/NY/10988/" TargetMode="External"/><Relationship Id="rId7717" Type="http://schemas.openxmlformats.org/officeDocument/2006/relationships/hyperlink" Target="http://www.zipcodestogo.com/Melbourne/FL/32941/" TargetMode="External"/><Relationship Id="rId7716" Type="http://schemas.openxmlformats.org/officeDocument/2006/relationships/hyperlink" Target="http://www.zipcodestogo.com/Brevard/FL/" TargetMode="External"/><Relationship Id="rId7715" Type="http://schemas.openxmlformats.org/officeDocument/2006/relationships/hyperlink" Target="http://www.zipcodestogo.com/Melbourne/FL/32940/" TargetMode="External"/><Relationship Id="rId7714" Type="http://schemas.openxmlformats.org/officeDocument/2006/relationships/hyperlink" Target="http://www.zipcodestogo.com/Brevard/FL/" TargetMode="External"/><Relationship Id="rId7719" Type="http://schemas.openxmlformats.org/officeDocument/2006/relationships/hyperlink" Target="http://www.zipcodestogo.com/Fellsmere/FL/32948/" TargetMode="External"/><Relationship Id="rId7718" Type="http://schemas.openxmlformats.org/officeDocument/2006/relationships/hyperlink" Target="http://www.zipcodestogo.com/Brevard/FL/" TargetMode="External"/><Relationship Id="rId7713" Type="http://schemas.openxmlformats.org/officeDocument/2006/relationships/hyperlink" Target="http://www.zipcodestogo.com/Satellite%20Beach/FL/32937/" TargetMode="External"/><Relationship Id="rId7712" Type="http://schemas.openxmlformats.org/officeDocument/2006/relationships/hyperlink" Target="http://www.zipcodestogo.com/Brevard/FL/" TargetMode="External"/><Relationship Id="rId7711" Type="http://schemas.openxmlformats.org/officeDocument/2006/relationships/hyperlink" Target="http://www.zipcodestogo.com/Melbourne/FL/32936/" TargetMode="External"/><Relationship Id="rId7710" Type="http://schemas.openxmlformats.org/officeDocument/2006/relationships/hyperlink" Target="http://www.zipcodestogo.com/Brevard/FL/" TargetMode="External"/><Relationship Id="rId7706" Type="http://schemas.openxmlformats.org/officeDocument/2006/relationships/hyperlink" Target="http://www.zipcodestogo.com/Brevard/FL/" TargetMode="External"/><Relationship Id="rId7705" Type="http://schemas.openxmlformats.org/officeDocument/2006/relationships/hyperlink" Target="http://www.zipcodestogo.com/Cocoa%20Beach/FL/32932/" TargetMode="External"/><Relationship Id="rId7704" Type="http://schemas.openxmlformats.org/officeDocument/2006/relationships/hyperlink" Target="http://www.zipcodestogo.com/Brevard/FL/" TargetMode="External"/><Relationship Id="rId7703" Type="http://schemas.openxmlformats.org/officeDocument/2006/relationships/hyperlink" Target="http://www.zipcodestogo.com/Cocoa%20Beach/FL/32931/" TargetMode="External"/><Relationship Id="rId7709" Type="http://schemas.openxmlformats.org/officeDocument/2006/relationships/hyperlink" Target="http://www.zipcodestogo.com/Melbourne/FL/32935/" TargetMode="External"/><Relationship Id="rId7708" Type="http://schemas.openxmlformats.org/officeDocument/2006/relationships/hyperlink" Target="http://www.zipcodestogo.com/Brevard/FL/" TargetMode="External"/><Relationship Id="rId7707" Type="http://schemas.openxmlformats.org/officeDocument/2006/relationships/hyperlink" Target="http://www.zipcodestogo.com/Melbourne/FL/32934/" TargetMode="External"/><Relationship Id="rId7702" Type="http://schemas.openxmlformats.org/officeDocument/2006/relationships/hyperlink" Target="http://www.zipcodestogo.com/Brevard/FL/" TargetMode="External"/><Relationship Id="rId7701" Type="http://schemas.openxmlformats.org/officeDocument/2006/relationships/hyperlink" Target="http://www.zipcodestogo.com/Cocoa/FL/32927/" TargetMode="External"/><Relationship Id="rId7700" Type="http://schemas.openxmlformats.org/officeDocument/2006/relationships/hyperlink" Target="http://www.zipcodestogo.com/Brevard/FL/" TargetMode="External"/><Relationship Id="rId6407" Type="http://schemas.openxmlformats.org/officeDocument/2006/relationships/hyperlink" Target="http://www.zipcodestogo.com/Alpine/NY/14805/" TargetMode="External"/><Relationship Id="rId7739" Type="http://schemas.openxmlformats.org/officeDocument/2006/relationships/hyperlink" Target="http://www.zipcodestogo.com/Sebastian/FL/32958/" TargetMode="External"/><Relationship Id="rId6408" Type="http://schemas.openxmlformats.org/officeDocument/2006/relationships/hyperlink" Target="http://www.zipcodestogo.com/Schuyler/NY/" TargetMode="External"/><Relationship Id="rId7738" Type="http://schemas.openxmlformats.org/officeDocument/2006/relationships/hyperlink" Target="http://www.zipcodestogo.com/Indian%20river/FL/" TargetMode="External"/><Relationship Id="rId6405" Type="http://schemas.openxmlformats.org/officeDocument/2006/relationships/hyperlink" Target="http://www.zipcodestogo.com/Almond/NY/14804/" TargetMode="External"/><Relationship Id="rId7737" Type="http://schemas.openxmlformats.org/officeDocument/2006/relationships/hyperlink" Target="http://www.zipcodestogo.com/Roseland/FL/32957/" TargetMode="External"/><Relationship Id="rId6406" Type="http://schemas.openxmlformats.org/officeDocument/2006/relationships/hyperlink" Target="http://www.zipcodestogo.com/Allegany/NY/" TargetMode="External"/><Relationship Id="rId7736" Type="http://schemas.openxmlformats.org/officeDocument/2006/relationships/hyperlink" Target="http://www.zipcodestogo.com/Brevard/FL/" TargetMode="External"/><Relationship Id="rId6409" Type="http://schemas.openxmlformats.org/officeDocument/2006/relationships/hyperlink" Target="http://www.zipcodestogo.com/Andover/NY/14806/" TargetMode="External"/><Relationship Id="rId7731" Type="http://schemas.openxmlformats.org/officeDocument/2006/relationships/hyperlink" Target="http://www.zipcodestogo.com/Merritt%20Island/FL/32954/" TargetMode="External"/><Relationship Id="rId6400" Type="http://schemas.openxmlformats.org/officeDocument/2006/relationships/hyperlink" Target="http://www.zipcodestogo.com/Steuben/NY/" TargetMode="External"/><Relationship Id="rId7730" Type="http://schemas.openxmlformats.org/officeDocument/2006/relationships/hyperlink" Target="http://www.zipcodestogo.com/Brevard/FL/" TargetMode="External"/><Relationship Id="rId6403" Type="http://schemas.openxmlformats.org/officeDocument/2006/relationships/hyperlink" Target="http://www.zipcodestogo.com/Alfred%20Station/NY/14803/" TargetMode="External"/><Relationship Id="rId7735" Type="http://schemas.openxmlformats.org/officeDocument/2006/relationships/hyperlink" Target="http://www.zipcodestogo.com/Rockledge/FL/32956/" TargetMode="External"/><Relationship Id="rId6404" Type="http://schemas.openxmlformats.org/officeDocument/2006/relationships/hyperlink" Target="http://www.zipcodestogo.com/Allegany/NY/" TargetMode="External"/><Relationship Id="rId7734" Type="http://schemas.openxmlformats.org/officeDocument/2006/relationships/hyperlink" Target="http://www.zipcodestogo.com/Brevard/FL/" TargetMode="External"/><Relationship Id="rId6401" Type="http://schemas.openxmlformats.org/officeDocument/2006/relationships/hyperlink" Target="http://www.zipcodestogo.com/Alfred/NY/14802/" TargetMode="External"/><Relationship Id="rId7733" Type="http://schemas.openxmlformats.org/officeDocument/2006/relationships/hyperlink" Target="http://www.zipcodestogo.com/Rockledge/FL/32955/" TargetMode="External"/><Relationship Id="rId6402" Type="http://schemas.openxmlformats.org/officeDocument/2006/relationships/hyperlink" Target="http://www.zipcodestogo.com/Allegany/NY/" TargetMode="External"/><Relationship Id="rId7732" Type="http://schemas.openxmlformats.org/officeDocument/2006/relationships/hyperlink" Target="http://www.zipcodestogo.com/Brevard/FL/" TargetMode="External"/><Relationship Id="rId7728" Type="http://schemas.openxmlformats.org/officeDocument/2006/relationships/hyperlink" Target="http://www.zipcodestogo.com/Brevard/FL/" TargetMode="External"/><Relationship Id="rId7727" Type="http://schemas.openxmlformats.org/officeDocument/2006/relationships/hyperlink" Target="http://www.zipcodestogo.com/Merritt%20Island/FL/32952/" TargetMode="External"/><Relationship Id="rId7726" Type="http://schemas.openxmlformats.org/officeDocument/2006/relationships/hyperlink" Target="http://www.zipcodestogo.com/Brevard/FL/" TargetMode="External"/><Relationship Id="rId7725" Type="http://schemas.openxmlformats.org/officeDocument/2006/relationships/hyperlink" Target="http://www.zipcodestogo.com/Melbourne%20Beach/FL/32951/" TargetMode="External"/><Relationship Id="rId7729" Type="http://schemas.openxmlformats.org/officeDocument/2006/relationships/hyperlink" Target="http://www.zipcodestogo.com/Merritt%20Island/FL/32953/" TargetMode="External"/><Relationship Id="rId7720" Type="http://schemas.openxmlformats.org/officeDocument/2006/relationships/hyperlink" Target="http://www.zipcodestogo.com/Indian%20river/FL/" TargetMode="External"/><Relationship Id="rId7724" Type="http://schemas.openxmlformats.org/officeDocument/2006/relationships/hyperlink" Target="http://www.zipcodestogo.com/Brevard/FL/" TargetMode="External"/><Relationship Id="rId7723" Type="http://schemas.openxmlformats.org/officeDocument/2006/relationships/hyperlink" Target="http://www.zipcodestogo.com/Malabar/FL/32950/" TargetMode="External"/><Relationship Id="rId7722" Type="http://schemas.openxmlformats.org/officeDocument/2006/relationships/hyperlink" Target="http://www.zipcodestogo.com/Brevard/FL/" TargetMode="External"/><Relationship Id="rId7721" Type="http://schemas.openxmlformats.org/officeDocument/2006/relationships/hyperlink" Target="http://www.zipcodestogo.com/Grant/FL/32949/" TargetMode="External"/><Relationship Id="rId5130" Type="http://schemas.openxmlformats.org/officeDocument/2006/relationships/hyperlink" Target="http://www.zipcodestogo.com/Chenango/NY/" TargetMode="External"/><Relationship Id="rId6461" Type="http://schemas.openxmlformats.org/officeDocument/2006/relationships/hyperlink" Target="http://www.zipcodestogo.com/Greenwood/NY/14839/" TargetMode="External"/><Relationship Id="rId7793" Type="http://schemas.openxmlformats.org/officeDocument/2006/relationships/hyperlink" Target="http://www.zipcodestogo.com/Hialeah/FL/33016/" TargetMode="External"/><Relationship Id="rId5131" Type="http://schemas.openxmlformats.org/officeDocument/2006/relationships/hyperlink" Target="http://www.zipcodestogo.com/New%20Hartford/NY/13413/" TargetMode="External"/><Relationship Id="rId6462" Type="http://schemas.openxmlformats.org/officeDocument/2006/relationships/hyperlink" Target="http://www.zipcodestogo.com/Steuben/NY/" TargetMode="External"/><Relationship Id="rId7792" Type="http://schemas.openxmlformats.org/officeDocument/2006/relationships/hyperlink" Target="http://www.zipcodestogo.com/Miami-dade/FL/" TargetMode="External"/><Relationship Id="rId7791" Type="http://schemas.openxmlformats.org/officeDocument/2006/relationships/hyperlink" Target="http://www.zipcodestogo.com/Hialeah/FL/33015/" TargetMode="External"/><Relationship Id="rId6460" Type="http://schemas.openxmlformats.org/officeDocument/2006/relationships/hyperlink" Target="http://www.zipcodestogo.com/Chemung/NY/" TargetMode="External"/><Relationship Id="rId7790" Type="http://schemas.openxmlformats.org/officeDocument/2006/relationships/hyperlink" Target="http://www.zipcodestogo.com/Miami-dade/FL/" TargetMode="External"/><Relationship Id="rId5134" Type="http://schemas.openxmlformats.org/officeDocument/2006/relationships/hyperlink" Target="http://www.zipcodestogo.com/Otsego/NY/" TargetMode="External"/><Relationship Id="rId6465" Type="http://schemas.openxmlformats.org/officeDocument/2006/relationships/hyperlink" Target="http://www.zipcodestogo.com/Hector/NY/14841/" TargetMode="External"/><Relationship Id="rId7797" Type="http://schemas.openxmlformats.org/officeDocument/2006/relationships/hyperlink" Target="http://www.zipcodestogo.com/Hialeah/FL/33018/" TargetMode="External"/><Relationship Id="rId5135" Type="http://schemas.openxmlformats.org/officeDocument/2006/relationships/hyperlink" Target="http://www.zipcodestogo.com/Newport/NY/13416/" TargetMode="External"/><Relationship Id="rId6466" Type="http://schemas.openxmlformats.org/officeDocument/2006/relationships/hyperlink" Target="http://www.zipcodestogo.com/Schuyler/NY/" TargetMode="External"/><Relationship Id="rId7796" Type="http://schemas.openxmlformats.org/officeDocument/2006/relationships/hyperlink" Target="http://www.zipcodestogo.com/Miami-dade/FL/" TargetMode="External"/><Relationship Id="rId5132" Type="http://schemas.openxmlformats.org/officeDocument/2006/relationships/hyperlink" Target="http://www.zipcodestogo.com/Oneida/NY/" TargetMode="External"/><Relationship Id="rId6463" Type="http://schemas.openxmlformats.org/officeDocument/2006/relationships/hyperlink" Target="http://www.zipcodestogo.com/Hammondsport/NY/14840/" TargetMode="External"/><Relationship Id="rId7795" Type="http://schemas.openxmlformats.org/officeDocument/2006/relationships/hyperlink" Target="http://www.zipcodestogo.com/Hialeah/FL/33017/" TargetMode="External"/><Relationship Id="rId5133" Type="http://schemas.openxmlformats.org/officeDocument/2006/relationships/hyperlink" Target="http://www.zipcodestogo.com/New%20Lisbon/NY/13415/" TargetMode="External"/><Relationship Id="rId6464" Type="http://schemas.openxmlformats.org/officeDocument/2006/relationships/hyperlink" Target="http://www.zipcodestogo.com/Steuben/NY/" TargetMode="External"/><Relationship Id="rId7794" Type="http://schemas.openxmlformats.org/officeDocument/2006/relationships/hyperlink" Target="http://www.zipcodestogo.com/Miami-dade/FL/" TargetMode="External"/><Relationship Id="rId5138" Type="http://schemas.openxmlformats.org/officeDocument/2006/relationships/hyperlink" Target="http://www.zipcodestogo.com/Oneida/NY/" TargetMode="External"/><Relationship Id="rId6469" Type="http://schemas.openxmlformats.org/officeDocument/2006/relationships/hyperlink" Target="http://www.zipcodestogo.com/Hornell/NY/14843/" TargetMode="External"/><Relationship Id="rId5139" Type="http://schemas.openxmlformats.org/officeDocument/2006/relationships/hyperlink" Target="http://www.zipcodestogo.com/North%20Brookfield/NY/13418/" TargetMode="External"/><Relationship Id="rId5136" Type="http://schemas.openxmlformats.org/officeDocument/2006/relationships/hyperlink" Target="http://www.zipcodestogo.com/Herkimer/NY/" TargetMode="External"/><Relationship Id="rId6467" Type="http://schemas.openxmlformats.org/officeDocument/2006/relationships/hyperlink" Target="http://www.zipcodestogo.com/Himrod/NY/14842/" TargetMode="External"/><Relationship Id="rId7799" Type="http://schemas.openxmlformats.org/officeDocument/2006/relationships/hyperlink" Target="http://www.zipcodestogo.com/Hollywood/FL/33019/" TargetMode="External"/><Relationship Id="rId5137" Type="http://schemas.openxmlformats.org/officeDocument/2006/relationships/hyperlink" Target="http://www.zipcodestogo.com/New%20York%20Mills/NY/13417/" TargetMode="External"/><Relationship Id="rId6468" Type="http://schemas.openxmlformats.org/officeDocument/2006/relationships/hyperlink" Target="http://www.zipcodestogo.com/Yates/NY/" TargetMode="External"/><Relationship Id="rId7798" Type="http://schemas.openxmlformats.org/officeDocument/2006/relationships/hyperlink" Target="http://www.zipcodestogo.com/Miami-dade/FL/" TargetMode="External"/><Relationship Id="rId5129" Type="http://schemas.openxmlformats.org/officeDocument/2006/relationships/hyperlink" Target="http://www.zipcodestogo.com/New%20Berlin/NY/13411/" TargetMode="External"/><Relationship Id="rId6450" Type="http://schemas.openxmlformats.org/officeDocument/2006/relationships/hyperlink" Target="http://www.zipcodestogo.com/Steuben/NY/" TargetMode="External"/><Relationship Id="rId7782" Type="http://schemas.openxmlformats.org/officeDocument/2006/relationships/hyperlink" Target="http://www.zipcodestogo.com/Miami-dade/FL/" TargetMode="External"/><Relationship Id="rId5120" Type="http://schemas.openxmlformats.org/officeDocument/2006/relationships/hyperlink" Target="http://www.zipcodestogo.com/Herkimer/NY/" TargetMode="External"/><Relationship Id="rId6451" Type="http://schemas.openxmlformats.org/officeDocument/2006/relationships/hyperlink" Target="http://www.zipcodestogo.com/Corning/NY/14830/" TargetMode="External"/><Relationship Id="rId7781" Type="http://schemas.openxmlformats.org/officeDocument/2006/relationships/hyperlink" Target="http://www.zipcodestogo.com/Hialeah/FL/33010/" TargetMode="External"/><Relationship Id="rId7780" Type="http://schemas.openxmlformats.org/officeDocument/2006/relationships/hyperlink" Target="http://www.zipcodestogo.com/Broward/FL/" TargetMode="External"/><Relationship Id="rId5123" Type="http://schemas.openxmlformats.org/officeDocument/2006/relationships/hyperlink" Target="http://www.zipcodestogo.com/Morrisville/NY/13408/" TargetMode="External"/><Relationship Id="rId6454" Type="http://schemas.openxmlformats.org/officeDocument/2006/relationships/hyperlink" Target="http://www.zipcodestogo.com/Steuben/NY/" TargetMode="External"/><Relationship Id="rId7786" Type="http://schemas.openxmlformats.org/officeDocument/2006/relationships/hyperlink" Target="http://www.zipcodestogo.com/Miami-dade/FL/" TargetMode="External"/><Relationship Id="rId5124" Type="http://schemas.openxmlformats.org/officeDocument/2006/relationships/hyperlink" Target="http://www.zipcodestogo.com/Madison/NY/" TargetMode="External"/><Relationship Id="rId6455" Type="http://schemas.openxmlformats.org/officeDocument/2006/relationships/hyperlink" Target="http://www.zipcodestogo.com/Dalton/NY/14836/" TargetMode="External"/><Relationship Id="rId7785" Type="http://schemas.openxmlformats.org/officeDocument/2006/relationships/hyperlink" Target="http://www.zipcodestogo.com/Hialeah/FL/33012/" TargetMode="External"/><Relationship Id="rId5121" Type="http://schemas.openxmlformats.org/officeDocument/2006/relationships/hyperlink" Target="http://www.zipcodestogo.com/Mohawk/NY/13407/" TargetMode="External"/><Relationship Id="rId6452" Type="http://schemas.openxmlformats.org/officeDocument/2006/relationships/hyperlink" Target="http://www.zipcodestogo.com/Steuben/NY/" TargetMode="External"/><Relationship Id="rId7784" Type="http://schemas.openxmlformats.org/officeDocument/2006/relationships/hyperlink" Target="http://www.zipcodestogo.com/Miami-dade/FL/" TargetMode="External"/><Relationship Id="rId5122" Type="http://schemas.openxmlformats.org/officeDocument/2006/relationships/hyperlink" Target="http://www.zipcodestogo.com/Herkimer/NY/" TargetMode="External"/><Relationship Id="rId6453" Type="http://schemas.openxmlformats.org/officeDocument/2006/relationships/hyperlink" Target="http://www.zipcodestogo.com/Corning/NY/14831/" TargetMode="External"/><Relationship Id="rId7783" Type="http://schemas.openxmlformats.org/officeDocument/2006/relationships/hyperlink" Target="http://www.zipcodestogo.com/Hialeah/FL/33011/" TargetMode="External"/><Relationship Id="rId5127" Type="http://schemas.openxmlformats.org/officeDocument/2006/relationships/hyperlink" Target="http://www.zipcodestogo.com/Nelliston/NY/13410/" TargetMode="External"/><Relationship Id="rId6458" Type="http://schemas.openxmlformats.org/officeDocument/2006/relationships/hyperlink" Target="http://www.zipcodestogo.com/Yates/NY/" TargetMode="External"/><Relationship Id="rId5128" Type="http://schemas.openxmlformats.org/officeDocument/2006/relationships/hyperlink" Target="http://www.zipcodestogo.com/Montgomery/NY/" TargetMode="External"/><Relationship Id="rId6459" Type="http://schemas.openxmlformats.org/officeDocument/2006/relationships/hyperlink" Target="http://www.zipcodestogo.com/Erin/NY/14838/" TargetMode="External"/><Relationship Id="rId7789" Type="http://schemas.openxmlformats.org/officeDocument/2006/relationships/hyperlink" Target="http://www.zipcodestogo.com/Hialeah/FL/33014/" TargetMode="External"/><Relationship Id="rId5125" Type="http://schemas.openxmlformats.org/officeDocument/2006/relationships/hyperlink" Target="http://www.zipcodestogo.com/Munnsville/NY/13409/" TargetMode="External"/><Relationship Id="rId6456" Type="http://schemas.openxmlformats.org/officeDocument/2006/relationships/hyperlink" Target="http://www.zipcodestogo.com/Livingston/NY/" TargetMode="External"/><Relationship Id="rId7788" Type="http://schemas.openxmlformats.org/officeDocument/2006/relationships/hyperlink" Target="http://www.zipcodestogo.com/Miami-dade/FL/" TargetMode="External"/><Relationship Id="rId5126" Type="http://schemas.openxmlformats.org/officeDocument/2006/relationships/hyperlink" Target="http://www.zipcodestogo.com/Madison/NY/" TargetMode="External"/><Relationship Id="rId6457" Type="http://schemas.openxmlformats.org/officeDocument/2006/relationships/hyperlink" Target="http://www.zipcodestogo.com/Dundee/NY/14837/" TargetMode="External"/><Relationship Id="rId7787" Type="http://schemas.openxmlformats.org/officeDocument/2006/relationships/hyperlink" Target="http://www.zipcodestogo.com/Hialeah/FL/33013/" TargetMode="External"/><Relationship Id="rId6480" Type="http://schemas.openxmlformats.org/officeDocument/2006/relationships/hyperlink" Target="http://www.zipcodestogo.com/Tompkins/NY/" TargetMode="External"/><Relationship Id="rId5152" Type="http://schemas.openxmlformats.org/officeDocument/2006/relationships/hyperlink" Target="http://www.zipcodestogo.com/Montgomery/NY/" TargetMode="External"/><Relationship Id="rId6483" Type="http://schemas.openxmlformats.org/officeDocument/2006/relationships/hyperlink" Target="http://www.zipcodestogo.com/Ithaca/NY/14853/" TargetMode="External"/><Relationship Id="rId5153" Type="http://schemas.openxmlformats.org/officeDocument/2006/relationships/hyperlink" Target="http://www.zipcodestogo.com/Poland/NY/13431/" TargetMode="External"/><Relationship Id="rId6484" Type="http://schemas.openxmlformats.org/officeDocument/2006/relationships/hyperlink" Target="http://www.zipcodestogo.com/Tompkins/NY/" TargetMode="External"/><Relationship Id="rId5150" Type="http://schemas.openxmlformats.org/officeDocument/2006/relationships/hyperlink" Target="http://www.zipcodestogo.com/Oswego/NY/" TargetMode="External"/><Relationship Id="rId6481" Type="http://schemas.openxmlformats.org/officeDocument/2006/relationships/hyperlink" Target="http://www.zipcodestogo.com/Ithaca/NY/14852/" TargetMode="External"/><Relationship Id="rId5151" Type="http://schemas.openxmlformats.org/officeDocument/2006/relationships/hyperlink" Target="http://www.zipcodestogo.com/Palatine%20Bridge/NY/13428/" TargetMode="External"/><Relationship Id="rId6482" Type="http://schemas.openxmlformats.org/officeDocument/2006/relationships/hyperlink" Target="http://www.zipcodestogo.com/Tompkins/NY/" TargetMode="External"/><Relationship Id="rId5156" Type="http://schemas.openxmlformats.org/officeDocument/2006/relationships/hyperlink" Target="http://www.zipcodestogo.com/Lewis/NY/" TargetMode="External"/><Relationship Id="rId6487" Type="http://schemas.openxmlformats.org/officeDocument/2006/relationships/hyperlink" Target="http://www.zipcodestogo.com/Jasper/NY/14855/" TargetMode="External"/><Relationship Id="rId5157" Type="http://schemas.openxmlformats.org/officeDocument/2006/relationships/hyperlink" Target="http://www.zipcodestogo.com/Prospect/NY/13435/" TargetMode="External"/><Relationship Id="rId6488" Type="http://schemas.openxmlformats.org/officeDocument/2006/relationships/hyperlink" Target="http://www.zipcodestogo.com/Steuben/NY/" TargetMode="External"/><Relationship Id="rId5154" Type="http://schemas.openxmlformats.org/officeDocument/2006/relationships/hyperlink" Target="http://www.zipcodestogo.com/Herkimer/NY/" TargetMode="External"/><Relationship Id="rId6485" Type="http://schemas.openxmlformats.org/officeDocument/2006/relationships/hyperlink" Target="http://www.zipcodestogo.com/Jacksonville/NY/14854/" TargetMode="External"/><Relationship Id="rId5155" Type="http://schemas.openxmlformats.org/officeDocument/2006/relationships/hyperlink" Target="http://www.zipcodestogo.com/Port%20Leyden/NY/13433/" TargetMode="External"/><Relationship Id="rId6486" Type="http://schemas.openxmlformats.org/officeDocument/2006/relationships/hyperlink" Target="http://www.zipcodestogo.com/Tompkins/NY/" TargetMode="External"/><Relationship Id="rId5158" Type="http://schemas.openxmlformats.org/officeDocument/2006/relationships/hyperlink" Target="http://www.zipcodestogo.com/Oneida/NY/" TargetMode="External"/><Relationship Id="rId6489" Type="http://schemas.openxmlformats.org/officeDocument/2006/relationships/hyperlink" Target="http://www.zipcodestogo.com/Kanona/NY/14856/" TargetMode="External"/><Relationship Id="rId5159" Type="http://schemas.openxmlformats.org/officeDocument/2006/relationships/hyperlink" Target="http://www.zipcodestogo.com/Raquette%20Lake/NY/13436/" TargetMode="External"/><Relationship Id="rId5141" Type="http://schemas.openxmlformats.org/officeDocument/2006/relationships/hyperlink" Target="http://www.zipcodestogo.com/Old%20Forge/NY/13420/" TargetMode="External"/><Relationship Id="rId6472" Type="http://schemas.openxmlformats.org/officeDocument/2006/relationships/hyperlink" Target="http://www.zipcodestogo.com/Chemung/NY/" TargetMode="External"/><Relationship Id="rId5142" Type="http://schemas.openxmlformats.org/officeDocument/2006/relationships/hyperlink" Target="http://www.zipcodestogo.com/Herkimer/NY/" TargetMode="External"/><Relationship Id="rId6473" Type="http://schemas.openxmlformats.org/officeDocument/2006/relationships/hyperlink" Target="http://www.zipcodestogo.com/Hunt/NY/14846/" TargetMode="External"/><Relationship Id="rId6470" Type="http://schemas.openxmlformats.org/officeDocument/2006/relationships/hyperlink" Target="http://www.zipcodestogo.com/Steuben/NY/" TargetMode="External"/><Relationship Id="rId5140" Type="http://schemas.openxmlformats.org/officeDocument/2006/relationships/hyperlink" Target="http://www.zipcodestogo.com/Madison/NY/" TargetMode="External"/><Relationship Id="rId6471" Type="http://schemas.openxmlformats.org/officeDocument/2006/relationships/hyperlink" Target="http://www.zipcodestogo.com/Horseheads/NY/14845/" TargetMode="External"/><Relationship Id="rId5145" Type="http://schemas.openxmlformats.org/officeDocument/2006/relationships/hyperlink" Target="http://www.zipcodestogo.com/Oriskany/NY/13424/" TargetMode="External"/><Relationship Id="rId6476" Type="http://schemas.openxmlformats.org/officeDocument/2006/relationships/hyperlink" Target="http://www.zipcodestogo.com/Seneca/NY/" TargetMode="External"/><Relationship Id="rId5146" Type="http://schemas.openxmlformats.org/officeDocument/2006/relationships/hyperlink" Target="http://www.zipcodestogo.com/Oneida/NY/" TargetMode="External"/><Relationship Id="rId6477" Type="http://schemas.openxmlformats.org/officeDocument/2006/relationships/hyperlink" Target="http://www.zipcodestogo.com/Ithaca/NY/14850/" TargetMode="External"/><Relationship Id="rId5143" Type="http://schemas.openxmlformats.org/officeDocument/2006/relationships/hyperlink" Target="http://www.zipcodestogo.com/Oneida/NY/13421/" TargetMode="External"/><Relationship Id="rId6474" Type="http://schemas.openxmlformats.org/officeDocument/2006/relationships/hyperlink" Target="http://www.zipcodestogo.com/Livingston/NY/" TargetMode="External"/><Relationship Id="rId5144" Type="http://schemas.openxmlformats.org/officeDocument/2006/relationships/hyperlink" Target="http://www.zipcodestogo.com/Madison/NY/" TargetMode="External"/><Relationship Id="rId6475" Type="http://schemas.openxmlformats.org/officeDocument/2006/relationships/hyperlink" Target="http://www.zipcodestogo.com/Interlaken/NY/14847/" TargetMode="External"/><Relationship Id="rId5149" Type="http://schemas.openxmlformats.org/officeDocument/2006/relationships/hyperlink" Target="http://www.zipcodestogo.com/Orwell/NY/13426/" TargetMode="External"/><Relationship Id="rId5147" Type="http://schemas.openxmlformats.org/officeDocument/2006/relationships/hyperlink" Target="http://www.zipcodestogo.com/Oriskany%20Falls/NY/13425/" TargetMode="External"/><Relationship Id="rId6478" Type="http://schemas.openxmlformats.org/officeDocument/2006/relationships/hyperlink" Target="http://www.zipcodestogo.com/Tompkins/NY/" TargetMode="External"/><Relationship Id="rId5148" Type="http://schemas.openxmlformats.org/officeDocument/2006/relationships/hyperlink" Target="http://www.zipcodestogo.com/Oneida/NY/" TargetMode="External"/><Relationship Id="rId6479" Type="http://schemas.openxmlformats.org/officeDocument/2006/relationships/hyperlink" Target="http://www.zipcodestogo.com/Ithaca/NY/14851/" TargetMode="External"/><Relationship Id="rId6429" Type="http://schemas.openxmlformats.org/officeDocument/2006/relationships/hyperlink" Target="http://www.zipcodestogo.com/Brooktondale/NY/14817/" TargetMode="External"/><Relationship Id="rId6427" Type="http://schemas.openxmlformats.org/officeDocument/2006/relationships/hyperlink" Target="http://www.zipcodestogo.com/Breesport/NY/14816/" TargetMode="External"/><Relationship Id="rId7759" Type="http://schemas.openxmlformats.org/officeDocument/2006/relationships/hyperlink" Target="http://www.zipcodestogo.com/Vero%20Beach/FL/32968/" TargetMode="External"/><Relationship Id="rId6428" Type="http://schemas.openxmlformats.org/officeDocument/2006/relationships/hyperlink" Target="http://www.zipcodestogo.com/Chemung/NY/" TargetMode="External"/><Relationship Id="rId7758" Type="http://schemas.openxmlformats.org/officeDocument/2006/relationships/hyperlink" Target="http://www.zipcodestogo.com/Indian%20river/FL/" TargetMode="External"/><Relationship Id="rId6421" Type="http://schemas.openxmlformats.org/officeDocument/2006/relationships/hyperlink" Target="http://www.zipcodestogo.com/Belmont/NY/14813/" TargetMode="External"/><Relationship Id="rId7753" Type="http://schemas.openxmlformats.org/officeDocument/2006/relationships/hyperlink" Target="http://www.zipcodestogo.com/Vero%20Beach/FL/32965/" TargetMode="External"/><Relationship Id="rId6422" Type="http://schemas.openxmlformats.org/officeDocument/2006/relationships/hyperlink" Target="http://www.zipcodestogo.com/Allegany/NY/" TargetMode="External"/><Relationship Id="rId7752" Type="http://schemas.openxmlformats.org/officeDocument/2006/relationships/hyperlink" Target="http://www.zipcodestogo.com/Indian%20river/FL/" TargetMode="External"/><Relationship Id="rId7751" Type="http://schemas.openxmlformats.org/officeDocument/2006/relationships/hyperlink" Target="http://www.zipcodestogo.com/Vero%20Beach/FL/32964/" TargetMode="External"/><Relationship Id="rId6420" Type="http://schemas.openxmlformats.org/officeDocument/2006/relationships/hyperlink" Target="http://www.zipcodestogo.com/Schuyler/NY/" TargetMode="External"/><Relationship Id="rId7750" Type="http://schemas.openxmlformats.org/officeDocument/2006/relationships/hyperlink" Target="http://www.zipcodestogo.com/Indian%20river/FL/" TargetMode="External"/><Relationship Id="rId6425" Type="http://schemas.openxmlformats.org/officeDocument/2006/relationships/hyperlink" Target="http://www.zipcodestogo.com/Bradford/NY/14815/" TargetMode="External"/><Relationship Id="rId7757" Type="http://schemas.openxmlformats.org/officeDocument/2006/relationships/hyperlink" Target="http://www.zipcodestogo.com/Vero%20Beach/FL/32967/" TargetMode="External"/><Relationship Id="rId6426" Type="http://schemas.openxmlformats.org/officeDocument/2006/relationships/hyperlink" Target="http://www.zipcodestogo.com/Schuyler/NY/" TargetMode="External"/><Relationship Id="rId7756" Type="http://schemas.openxmlformats.org/officeDocument/2006/relationships/hyperlink" Target="http://www.zipcodestogo.com/Indian%20river/FL/" TargetMode="External"/><Relationship Id="rId6423" Type="http://schemas.openxmlformats.org/officeDocument/2006/relationships/hyperlink" Target="http://www.zipcodestogo.com/Big%20Flats/NY/14814/" TargetMode="External"/><Relationship Id="rId7755" Type="http://schemas.openxmlformats.org/officeDocument/2006/relationships/hyperlink" Target="http://www.zipcodestogo.com/Vero%20Beach/FL/32966/" TargetMode="External"/><Relationship Id="rId6424" Type="http://schemas.openxmlformats.org/officeDocument/2006/relationships/hyperlink" Target="http://www.zipcodestogo.com/Chemung/NY/" TargetMode="External"/><Relationship Id="rId7754" Type="http://schemas.openxmlformats.org/officeDocument/2006/relationships/hyperlink" Target="http://www.zipcodestogo.com/Indian%20river/FL/" TargetMode="External"/><Relationship Id="rId6418" Type="http://schemas.openxmlformats.org/officeDocument/2006/relationships/hyperlink" Target="http://www.zipcodestogo.com/Steuben/NY/" TargetMode="External"/><Relationship Id="rId6419" Type="http://schemas.openxmlformats.org/officeDocument/2006/relationships/hyperlink" Target="http://www.zipcodestogo.com/Beaver%20Dams/NY/14812/" TargetMode="External"/><Relationship Id="rId7749" Type="http://schemas.openxmlformats.org/officeDocument/2006/relationships/hyperlink" Target="http://www.zipcodestogo.com/Vero%20Beach/FL/32963/" TargetMode="External"/><Relationship Id="rId6416" Type="http://schemas.openxmlformats.org/officeDocument/2006/relationships/hyperlink" Target="http://www.zipcodestogo.com/Steuben/NY/" TargetMode="External"/><Relationship Id="rId7748" Type="http://schemas.openxmlformats.org/officeDocument/2006/relationships/hyperlink" Target="http://www.zipcodestogo.com/Indian%20river/FL/" TargetMode="External"/><Relationship Id="rId6417" Type="http://schemas.openxmlformats.org/officeDocument/2006/relationships/hyperlink" Target="http://www.zipcodestogo.com/Bath/NY/14810/" TargetMode="External"/><Relationship Id="rId7747" Type="http://schemas.openxmlformats.org/officeDocument/2006/relationships/hyperlink" Target="http://www.zipcodestogo.com/Vero%20Beach/FL/32962/" TargetMode="External"/><Relationship Id="rId6410" Type="http://schemas.openxmlformats.org/officeDocument/2006/relationships/hyperlink" Target="http://www.zipcodestogo.com/Allegany/NY/" TargetMode="External"/><Relationship Id="rId7742" Type="http://schemas.openxmlformats.org/officeDocument/2006/relationships/hyperlink" Target="http://www.zipcodestogo.com/Brevard/FL/" TargetMode="External"/><Relationship Id="rId6411" Type="http://schemas.openxmlformats.org/officeDocument/2006/relationships/hyperlink" Target="http://www.zipcodestogo.com/Arkport/NY/14807/" TargetMode="External"/><Relationship Id="rId7741" Type="http://schemas.openxmlformats.org/officeDocument/2006/relationships/hyperlink" Target="http://www.zipcodestogo.com/Sharpes/FL/32959/" TargetMode="External"/><Relationship Id="rId7740" Type="http://schemas.openxmlformats.org/officeDocument/2006/relationships/hyperlink" Target="http://www.zipcodestogo.com/Indian%20river/FL/" TargetMode="External"/><Relationship Id="rId6414" Type="http://schemas.openxmlformats.org/officeDocument/2006/relationships/hyperlink" Target="http://www.zipcodestogo.com/Steuben/NY/" TargetMode="External"/><Relationship Id="rId7746" Type="http://schemas.openxmlformats.org/officeDocument/2006/relationships/hyperlink" Target="http://www.zipcodestogo.com/Indian%20river/FL/" TargetMode="External"/><Relationship Id="rId6415" Type="http://schemas.openxmlformats.org/officeDocument/2006/relationships/hyperlink" Target="http://www.zipcodestogo.com/Avoca/NY/14809/" TargetMode="External"/><Relationship Id="rId7745" Type="http://schemas.openxmlformats.org/officeDocument/2006/relationships/hyperlink" Target="http://www.zipcodestogo.com/Vero%20Beach/FL/32961/" TargetMode="External"/><Relationship Id="rId6412" Type="http://schemas.openxmlformats.org/officeDocument/2006/relationships/hyperlink" Target="http://www.zipcodestogo.com/Steuben/NY/" TargetMode="External"/><Relationship Id="rId7744" Type="http://schemas.openxmlformats.org/officeDocument/2006/relationships/hyperlink" Target="http://www.zipcodestogo.com/Indian%20river/FL/" TargetMode="External"/><Relationship Id="rId6413" Type="http://schemas.openxmlformats.org/officeDocument/2006/relationships/hyperlink" Target="http://www.zipcodestogo.com/Atlanta/NY/14808/" TargetMode="External"/><Relationship Id="rId7743" Type="http://schemas.openxmlformats.org/officeDocument/2006/relationships/hyperlink" Target="http://www.zipcodestogo.com/Vero%20Beach/FL/32960/" TargetMode="External"/><Relationship Id="rId5118" Type="http://schemas.openxmlformats.org/officeDocument/2006/relationships/hyperlink" Target="http://www.zipcodestogo.com/Lewis/NY/" TargetMode="External"/><Relationship Id="rId6449" Type="http://schemas.openxmlformats.org/officeDocument/2006/relationships/hyperlink" Target="http://www.zipcodestogo.com/Coopers%20Plains/NY/14827/" TargetMode="External"/><Relationship Id="rId5119" Type="http://schemas.openxmlformats.org/officeDocument/2006/relationships/hyperlink" Target="http://www.zipcodestogo.com/Middleville/NY/13406/" TargetMode="External"/><Relationship Id="rId7771" Type="http://schemas.openxmlformats.org/officeDocument/2006/relationships/hyperlink" Target="http://www.zipcodestogo.com/Long%20Key/FL/33001/" TargetMode="External"/><Relationship Id="rId6440" Type="http://schemas.openxmlformats.org/officeDocument/2006/relationships/hyperlink" Target="http://www.zipcodestogo.com/Allegany/NY/" TargetMode="External"/><Relationship Id="rId7770" Type="http://schemas.openxmlformats.org/officeDocument/2006/relationships/hyperlink" Target="http://www.zipcodestogo.com/Indian%20river/FL/" TargetMode="External"/><Relationship Id="rId5112" Type="http://schemas.openxmlformats.org/officeDocument/2006/relationships/hyperlink" Target="http://www.zipcodestogo.com/Oneida/NY/" TargetMode="External"/><Relationship Id="rId6443" Type="http://schemas.openxmlformats.org/officeDocument/2006/relationships/hyperlink" Target="http://www.zipcodestogo.com/Cayuta/NY/14824/" TargetMode="External"/><Relationship Id="rId7775" Type="http://schemas.openxmlformats.org/officeDocument/2006/relationships/hyperlink" Target="http://www.zipcodestogo.com/Dania/FL/33004/" TargetMode="External"/><Relationship Id="rId5113" Type="http://schemas.openxmlformats.org/officeDocument/2006/relationships/hyperlink" Target="http://www.zipcodestogo.com/Madison/NY/13402/" TargetMode="External"/><Relationship Id="rId6444" Type="http://schemas.openxmlformats.org/officeDocument/2006/relationships/hyperlink" Target="http://www.zipcodestogo.com/Schuyler/NY/" TargetMode="External"/><Relationship Id="rId7774" Type="http://schemas.openxmlformats.org/officeDocument/2006/relationships/hyperlink" Target="http://www.zipcodestogo.com/Miami-dade/FL/" TargetMode="External"/><Relationship Id="rId5110" Type="http://schemas.openxmlformats.org/officeDocument/2006/relationships/hyperlink" Target="http://www.zipcodestogo.com/Lewis/NY/" TargetMode="External"/><Relationship Id="rId6441" Type="http://schemas.openxmlformats.org/officeDocument/2006/relationships/hyperlink" Target="http://www.zipcodestogo.com/Canisteo/NY/14823/" TargetMode="External"/><Relationship Id="rId7773" Type="http://schemas.openxmlformats.org/officeDocument/2006/relationships/hyperlink" Target="http://www.zipcodestogo.com/Hialeah/FL/33002/" TargetMode="External"/><Relationship Id="rId5111" Type="http://schemas.openxmlformats.org/officeDocument/2006/relationships/hyperlink" Target="http://www.zipcodestogo.com/Mc%20Connellsville/NY/13401/" TargetMode="External"/><Relationship Id="rId6442" Type="http://schemas.openxmlformats.org/officeDocument/2006/relationships/hyperlink" Target="http://www.zipcodestogo.com/Steuben/NY/" TargetMode="External"/><Relationship Id="rId7772" Type="http://schemas.openxmlformats.org/officeDocument/2006/relationships/hyperlink" Target="http://www.zipcodestogo.com/Monroe/FL/" TargetMode="External"/><Relationship Id="rId5116" Type="http://schemas.openxmlformats.org/officeDocument/2006/relationships/hyperlink" Target="http://www.zipcodestogo.com/Oneida/NY/" TargetMode="External"/><Relationship Id="rId6447" Type="http://schemas.openxmlformats.org/officeDocument/2006/relationships/hyperlink" Target="http://www.zipcodestogo.com/Cohocton/NY/14826/" TargetMode="External"/><Relationship Id="rId7779" Type="http://schemas.openxmlformats.org/officeDocument/2006/relationships/hyperlink" Target="http://www.zipcodestogo.com/Hallandale/FL/33009/" TargetMode="External"/><Relationship Id="rId5117" Type="http://schemas.openxmlformats.org/officeDocument/2006/relationships/hyperlink" Target="http://www.zipcodestogo.com/Martinsburg/NY/13404/" TargetMode="External"/><Relationship Id="rId6448" Type="http://schemas.openxmlformats.org/officeDocument/2006/relationships/hyperlink" Target="http://www.zipcodestogo.com/Steuben/NY/" TargetMode="External"/><Relationship Id="rId7778" Type="http://schemas.openxmlformats.org/officeDocument/2006/relationships/hyperlink" Target="http://www.zipcodestogo.com/Broward/FL/" TargetMode="External"/><Relationship Id="rId5114" Type="http://schemas.openxmlformats.org/officeDocument/2006/relationships/hyperlink" Target="http://www.zipcodestogo.com/Madison/NY/" TargetMode="External"/><Relationship Id="rId6445" Type="http://schemas.openxmlformats.org/officeDocument/2006/relationships/hyperlink" Target="http://www.zipcodestogo.com/Chemung/NY/14825/" TargetMode="External"/><Relationship Id="rId7777" Type="http://schemas.openxmlformats.org/officeDocument/2006/relationships/hyperlink" Target="http://www.zipcodestogo.com/Hallandale/FL/33008/" TargetMode="External"/><Relationship Id="rId5115" Type="http://schemas.openxmlformats.org/officeDocument/2006/relationships/hyperlink" Target="http://www.zipcodestogo.com/Marcy/NY/13403/" TargetMode="External"/><Relationship Id="rId6446" Type="http://schemas.openxmlformats.org/officeDocument/2006/relationships/hyperlink" Target="http://www.zipcodestogo.com/Chemung/NY/" TargetMode="External"/><Relationship Id="rId7776" Type="http://schemas.openxmlformats.org/officeDocument/2006/relationships/hyperlink" Target="http://www.zipcodestogo.com/Broward/FL/" TargetMode="External"/><Relationship Id="rId5109" Type="http://schemas.openxmlformats.org/officeDocument/2006/relationships/hyperlink" Target="http://www.zipcodestogo.com/Lyons%20Falls/NY/13368/" TargetMode="External"/><Relationship Id="rId5107" Type="http://schemas.openxmlformats.org/officeDocument/2006/relationships/hyperlink" Target="http://www.zipcodestogo.com/Lowville/NY/13367/" TargetMode="External"/><Relationship Id="rId6438" Type="http://schemas.openxmlformats.org/officeDocument/2006/relationships/hyperlink" Target="http://www.zipcodestogo.com/Steuben/NY/" TargetMode="External"/><Relationship Id="rId5108" Type="http://schemas.openxmlformats.org/officeDocument/2006/relationships/hyperlink" Target="http://www.zipcodestogo.com/Lewis/NY/" TargetMode="External"/><Relationship Id="rId6439" Type="http://schemas.openxmlformats.org/officeDocument/2006/relationships/hyperlink" Target="http://www.zipcodestogo.com/Canaseraga/NY/14822/" TargetMode="External"/><Relationship Id="rId7769" Type="http://schemas.openxmlformats.org/officeDocument/2006/relationships/hyperlink" Target="http://www.zipcodestogo.com/Sebastian/FL/32978/" TargetMode="External"/><Relationship Id="rId7760" Type="http://schemas.openxmlformats.org/officeDocument/2006/relationships/hyperlink" Target="http://www.zipcodestogo.com/Indian%20river/FL/" TargetMode="External"/><Relationship Id="rId5101" Type="http://schemas.openxmlformats.org/officeDocument/2006/relationships/hyperlink" Target="http://www.zipcodestogo.com/Lee%20Center/NY/13363/" TargetMode="External"/><Relationship Id="rId6432" Type="http://schemas.openxmlformats.org/officeDocument/2006/relationships/hyperlink" Target="http://www.zipcodestogo.com/Schuyler/NY/" TargetMode="External"/><Relationship Id="rId7764" Type="http://schemas.openxmlformats.org/officeDocument/2006/relationships/hyperlink" Target="http://www.zipcodestogo.com/Indian%20river/FL/" TargetMode="External"/><Relationship Id="rId5102" Type="http://schemas.openxmlformats.org/officeDocument/2006/relationships/hyperlink" Target="http://www.zipcodestogo.com/Oneida/NY/" TargetMode="External"/><Relationship Id="rId6433" Type="http://schemas.openxmlformats.org/officeDocument/2006/relationships/hyperlink" Target="http://www.zipcodestogo.com/Cameron/NY/14819/" TargetMode="External"/><Relationship Id="rId7763" Type="http://schemas.openxmlformats.org/officeDocument/2006/relationships/hyperlink" Target="http://www.zipcodestogo.com/Wabasso/FL/32970/" TargetMode="External"/><Relationship Id="rId6430" Type="http://schemas.openxmlformats.org/officeDocument/2006/relationships/hyperlink" Target="http://www.zipcodestogo.com/Tompkins/NY/" TargetMode="External"/><Relationship Id="rId7762" Type="http://schemas.openxmlformats.org/officeDocument/2006/relationships/hyperlink" Target="http://www.zipcodestogo.com/Indian%20river/FL/" TargetMode="External"/><Relationship Id="rId5100" Type="http://schemas.openxmlformats.org/officeDocument/2006/relationships/hyperlink" Target="http://www.zipcodestogo.com/Oneida/NY/" TargetMode="External"/><Relationship Id="rId6431" Type="http://schemas.openxmlformats.org/officeDocument/2006/relationships/hyperlink" Target="http://www.zipcodestogo.com/Burdett/NY/14818/" TargetMode="External"/><Relationship Id="rId7761" Type="http://schemas.openxmlformats.org/officeDocument/2006/relationships/hyperlink" Target="http://www.zipcodestogo.com/Vero%20Beach/FL/32969/" TargetMode="External"/><Relationship Id="rId5105" Type="http://schemas.openxmlformats.org/officeDocument/2006/relationships/hyperlink" Target="http://www.zipcodestogo.com/Little%20Falls/NY/13365/" TargetMode="External"/><Relationship Id="rId6436" Type="http://schemas.openxmlformats.org/officeDocument/2006/relationships/hyperlink" Target="http://www.zipcodestogo.com/Steuben/NY/" TargetMode="External"/><Relationship Id="rId7768" Type="http://schemas.openxmlformats.org/officeDocument/2006/relationships/hyperlink" Target="http://www.zipcodestogo.com/Brevard/FL/" TargetMode="External"/><Relationship Id="rId5106" Type="http://schemas.openxmlformats.org/officeDocument/2006/relationships/hyperlink" Target="http://www.zipcodestogo.com/Herkimer/NY/" TargetMode="External"/><Relationship Id="rId6437" Type="http://schemas.openxmlformats.org/officeDocument/2006/relationships/hyperlink" Target="http://www.zipcodestogo.com/Campbell/NY/14821/" TargetMode="External"/><Relationship Id="rId7767" Type="http://schemas.openxmlformats.org/officeDocument/2006/relationships/hyperlink" Target="http://www.zipcodestogo.com/Sebastian/FL/32976/" TargetMode="External"/><Relationship Id="rId5103" Type="http://schemas.openxmlformats.org/officeDocument/2006/relationships/hyperlink" Target="http://www.zipcodestogo.com/Leonardsville/NY/13364/" TargetMode="External"/><Relationship Id="rId6434" Type="http://schemas.openxmlformats.org/officeDocument/2006/relationships/hyperlink" Target="http://www.zipcodestogo.com/Steuben/NY/" TargetMode="External"/><Relationship Id="rId7766" Type="http://schemas.openxmlformats.org/officeDocument/2006/relationships/hyperlink" Target="http://www.zipcodestogo.com/Indian%20river/FL/" TargetMode="External"/><Relationship Id="rId5104" Type="http://schemas.openxmlformats.org/officeDocument/2006/relationships/hyperlink" Target="http://www.zipcodestogo.com/Madison/NY/" TargetMode="External"/><Relationship Id="rId6435" Type="http://schemas.openxmlformats.org/officeDocument/2006/relationships/hyperlink" Target="http://www.zipcodestogo.com/Cameron%20Mills/NY/14820/" TargetMode="External"/><Relationship Id="rId7765" Type="http://schemas.openxmlformats.org/officeDocument/2006/relationships/hyperlink" Target="http://www.zipcodestogo.com/Winter%20Beach/FL/32971/" TargetMode="External"/><Relationship Id="rId2940" Type="http://schemas.openxmlformats.org/officeDocument/2006/relationships/hyperlink" Target="http://www.zipcodestogo.com/Nassau/NY/" TargetMode="External"/><Relationship Id="rId1610" Type="http://schemas.openxmlformats.org/officeDocument/2006/relationships/hyperlink" Target="http://www.zipcodestogo.com/Penobscot/ME/" TargetMode="External"/><Relationship Id="rId2941" Type="http://schemas.openxmlformats.org/officeDocument/2006/relationships/hyperlink" Target="http://www.zipcodestogo.com/Port%20Washington/NY/11055/" TargetMode="External"/><Relationship Id="rId1611" Type="http://schemas.openxmlformats.org/officeDocument/2006/relationships/hyperlink" Target="http://www.zipcodestogo.com/East%20Millinocket/ME/04430/" TargetMode="External"/><Relationship Id="rId2942" Type="http://schemas.openxmlformats.org/officeDocument/2006/relationships/hyperlink" Target="http://www.zipcodestogo.com/Nassau/NY/" TargetMode="External"/><Relationship Id="rId1612" Type="http://schemas.openxmlformats.org/officeDocument/2006/relationships/hyperlink" Target="http://www.zipcodestogo.com/Penobscot/ME/" TargetMode="External"/><Relationship Id="rId2943" Type="http://schemas.openxmlformats.org/officeDocument/2006/relationships/hyperlink" Target="http://www.zipcodestogo.com/Inwood/NY/11096/" TargetMode="External"/><Relationship Id="rId1613" Type="http://schemas.openxmlformats.org/officeDocument/2006/relationships/hyperlink" Target="http://www.zipcodestogo.com/East%20Orland/ME/04431/" TargetMode="External"/><Relationship Id="rId2944" Type="http://schemas.openxmlformats.org/officeDocument/2006/relationships/hyperlink" Target="http://www.zipcodestogo.com/Nassau/NY/" TargetMode="External"/><Relationship Id="rId1614" Type="http://schemas.openxmlformats.org/officeDocument/2006/relationships/hyperlink" Target="http://www.zipcodestogo.com/Hancock/ME/" TargetMode="External"/><Relationship Id="rId2945" Type="http://schemas.openxmlformats.org/officeDocument/2006/relationships/hyperlink" Target="http://www.zipcodestogo.com/New%20Hyde%20Park/NY/11099/" TargetMode="External"/><Relationship Id="rId1615" Type="http://schemas.openxmlformats.org/officeDocument/2006/relationships/hyperlink" Target="http://www.zipcodestogo.com/Etna/ME/04434/" TargetMode="External"/><Relationship Id="rId2946" Type="http://schemas.openxmlformats.org/officeDocument/2006/relationships/hyperlink" Target="http://www.zipcodestogo.com/Nassau/NY/" TargetMode="External"/><Relationship Id="rId1616" Type="http://schemas.openxmlformats.org/officeDocument/2006/relationships/hyperlink" Target="http://www.zipcodestogo.com/Penobscot/ME/" TargetMode="External"/><Relationship Id="rId2947" Type="http://schemas.openxmlformats.org/officeDocument/2006/relationships/hyperlink" Target="http://www.zipcodestogo.com/Long%20Island%20City/NY/11101/" TargetMode="External"/><Relationship Id="rId907" Type="http://schemas.openxmlformats.org/officeDocument/2006/relationships/hyperlink" Target="http://www.zipcodestogo.com/Montpelier/VT/05603/" TargetMode="External"/><Relationship Id="rId1617" Type="http://schemas.openxmlformats.org/officeDocument/2006/relationships/hyperlink" Target="http://www.zipcodestogo.com/Exeter/ME/04435/" TargetMode="External"/><Relationship Id="rId2948" Type="http://schemas.openxmlformats.org/officeDocument/2006/relationships/hyperlink" Target="http://www.zipcodestogo.com/Queens/NY/" TargetMode="External"/><Relationship Id="rId906" Type="http://schemas.openxmlformats.org/officeDocument/2006/relationships/hyperlink" Target="http://www.zipcodestogo.com/Washington/VT/" TargetMode="External"/><Relationship Id="rId1618" Type="http://schemas.openxmlformats.org/officeDocument/2006/relationships/hyperlink" Target="http://www.zipcodestogo.com/Penobscot/ME/" TargetMode="External"/><Relationship Id="rId2949" Type="http://schemas.openxmlformats.org/officeDocument/2006/relationships/hyperlink" Target="http://www.zipcodestogo.com/Astoria/NY/11102/" TargetMode="External"/><Relationship Id="rId905" Type="http://schemas.openxmlformats.org/officeDocument/2006/relationships/hyperlink" Target="http://www.zipcodestogo.com/Montpelier/VT/05602/" TargetMode="External"/><Relationship Id="rId1619" Type="http://schemas.openxmlformats.org/officeDocument/2006/relationships/hyperlink" Target="http://www.zipcodestogo.com/Frankfort/ME/04438/" TargetMode="External"/><Relationship Id="rId904" Type="http://schemas.openxmlformats.org/officeDocument/2006/relationships/hyperlink" Target="http://www.zipcodestogo.com/Washington/VT/" TargetMode="External"/><Relationship Id="rId909" Type="http://schemas.openxmlformats.org/officeDocument/2006/relationships/hyperlink" Target="http://www.zipcodestogo.com/Montpelier/VT/05604/" TargetMode="External"/><Relationship Id="rId908" Type="http://schemas.openxmlformats.org/officeDocument/2006/relationships/hyperlink" Target="http://www.zipcodestogo.com/Washington/VT/" TargetMode="External"/><Relationship Id="rId903" Type="http://schemas.openxmlformats.org/officeDocument/2006/relationships/hyperlink" Target="http://www.zipcodestogo.com/Montpelier/VT/05601/" TargetMode="External"/><Relationship Id="rId902" Type="http://schemas.openxmlformats.org/officeDocument/2006/relationships/hyperlink" Target="http://www.zipcodestogo.com/Chittenden/VT/" TargetMode="External"/><Relationship Id="rId901" Type="http://schemas.openxmlformats.org/officeDocument/2006/relationships/hyperlink" Target="http://www.zipcodestogo.com/Williston/VT/05495/" TargetMode="External"/><Relationship Id="rId900" Type="http://schemas.openxmlformats.org/officeDocument/2006/relationships/hyperlink" Target="http://www.zipcodestogo.com/Chittenden/VT/" TargetMode="External"/><Relationship Id="rId2930" Type="http://schemas.openxmlformats.org/officeDocument/2006/relationships/hyperlink" Target="http://www.zipcodestogo.com/Nassau/NY/" TargetMode="External"/><Relationship Id="rId1600" Type="http://schemas.openxmlformats.org/officeDocument/2006/relationships/hyperlink" Target="http://www.zipcodestogo.com/Penobscot/ME/" TargetMode="External"/><Relationship Id="rId2931" Type="http://schemas.openxmlformats.org/officeDocument/2006/relationships/hyperlink" Target="http://www.zipcodestogo.com/Port%20Washington/NY/11050/" TargetMode="External"/><Relationship Id="rId1601" Type="http://schemas.openxmlformats.org/officeDocument/2006/relationships/hyperlink" Target="http://www.zipcodestogo.com/Danforth/ME/04424/" TargetMode="External"/><Relationship Id="rId2932" Type="http://schemas.openxmlformats.org/officeDocument/2006/relationships/hyperlink" Target="http://www.zipcodestogo.com/Nassau/NY/" TargetMode="External"/><Relationship Id="rId1602" Type="http://schemas.openxmlformats.org/officeDocument/2006/relationships/hyperlink" Target="http://www.zipcodestogo.com/Washington/ME/" TargetMode="External"/><Relationship Id="rId2933" Type="http://schemas.openxmlformats.org/officeDocument/2006/relationships/hyperlink" Target="http://www.zipcodestogo.com/Port%20Washington/NY/11051/" TargetMode="External"/><Relationship Id="rId1603" Type="http://schemas.openxmlformats.org/officeDocument/2006/relationships/hyperlink" Target="http://www.zipcodestogo.com/Dover%20Foxcroft/ME/04426/" TargetMode="External"/><Relationship Id="rId2934" Type="http://schemas.openxmlformats.org/officeDocument/2006/relationships/hyperlink" Target="http://www.zipcodestogo.com/Nassau/NY/" TargetMode="External"/><Relationship Id="rId1604" Type="http://schemas.openxmlformats.org/officeDocument/2006/relationships/hyperlink" Target="http://www.zipcodestogo.com/Piscataquis/ME/" TargetMode="External"/><Relationship Id="rId2935" Type="http://schemas.openxmlformats.org/officeDocument/2006/relationships/hyperlink" Target="http://www.zipcodestogo.com/Port%20Washington/NY/11052/" TargetMode="External"/><Relationship Id="rId1605" Type="http://schemas.openxmlformats.org/officeDocument/2006/relationships/hyperlink" Target="http://www.zipcodestogo.com/Corinth/ME/04427/" TargetMode="External"/><Relationship Id="rId2936" Type="http://schemas.openxmlformats.org/officeDocument/2006/relationships/hyperlink" Target="http://www.zipcodestogo.com/Nassau/NY/" TargetMode="External"/><Relationship Id="rId1606" Type="http://schemas.openxmlformats.org/officeDocument/2006/relationships/hyperlink" Target="http://www.zipcodestogo.com/Penobscot/ME/" TargetMode="External"/><Relationship Id="rId2937" Type="http://schemas.openxmlformats.org/officeDocument/2006/relationships/hyperlink" Target="http://www.zipcodestogo.com/Port%20Washington/NY/11053/" TargetMode="External"/><Relationship Id="rId1607" Type="http://schemas.openxmlformats.org/officeDocument/2006/relationships/hyperlink" Target="http://www.zipcodestogo.com/Eddington/ME/04428/" TargetMode="External"/><Relationship Id="rId2938" Type="http://schemas.openxmlformats.org/officeDocument/2006/relationships/hyperlink" Target="http://www.zipcodestogo.com/Nassau/NY/" TargetMode="External"/><Relationship Id="rId1608" Type="http://schemas.openxmlformats.org/officeDocument/2006/relationships/hyperlink" Target="http://www.zipcodestogo.com/Penobscot/ME/" TargetMode="External"/><Relationship Id="rId2939" Type="http://schemas.openxmlformats.org/officeDocument/2006/relationships/hyperlink" Target="http://www.zipcodestogo.com/Port%20Washington/NY/11054/" TargetMode="External"/><Relationship Id="rId1609" Type="http://schemas.openxmlformats.org/officeDocument/2006/relationships/hyperlink" Target="http://www.zipcodestogo.com/Holden/ME/04429/" TargetMode="External"/><Relationship Id="rId1631" Type="http://schemas.openxmlformats.org/officeDocument/2006/relationships/hyperlink" Target="http://www.zipcodestogo.com/Hudson/ME/04449/" TargetMode="External"/><Relationship Id="rId2962" Type="http://schemas.openxmlformats.org/officeDocument/2006/relationships/hyperlink" Target="http://www.zipcodestogo.com/Queens/NY/" TargetMode="External"/><Relationship Id="rId1632" Type="http://schemas.openxmlformats.org/officeDocument/2006/relationships/hyperlink" Target="http://www.zipcodestogo.com/Penobscot/ME/" TargetMode="External"/><Relationship Id="rId2963" Type="http://schemas.openxmlformats.org/officeDocument/2006/relationships/hyperlink" Target="http://www.zipcodestogo.com/Brooklyn/NY/11201/" TargetMode="External"/><Relationship Id="rId1633" Type="http://schemas.openxmlformats.org/officeDocument/2006/relationships/hyperlink" Target="http://www.zipcodestogo.com/Kenduskeag/ME/04450/" TargetMode="External"/><Relationship Id="rId2964" Type="http://schemas.openxmlformats.org/officeDocument/2006/relationships/hyperlink" Target="http://www.zipcodestogo.com/Kings/NY/" TargetMode="External"/><Relationship Id="rId1634" Type="http://schemas.openxmlformats.org/officeDocument/2006/relationships/hyperlink" Target="http://www.zipcodestogo.com/Penobscot/ME/" TargetMode="External"/><Relationship Id="rId2965" Type="http://schemas.openxmlformats.org/officeDocument/2006/relationships/hyperlink" Target="http://www.zipcodestogo.com/Brooklyn/NY/11202/" TargetMode="External"/><Relationship Id="rId1635" Type="http://schemas.openxmlformats.org/officeDocument/2006/relationships/hyperlink" Target="http://www.zipcodestogo.com/Kingman/ME/04451/" TargetMode="External"/><Relationship Id="rId2966" Type="http://schemas.openxmlformats.org/officeDocument/2006/relationships/hyperlink" Target="http://www.zipcodestogo.com/Kings/NY/" TargetMode="External"/><Relationship Id="rId1636" Type="http://schemas.openxmlformats.org/officeDocument/2006/relationships/hyperlink" Target="http://www.zipcodestogo.com/Penobscot/ME/" TargetMode="External"/><Relationship Id="rId2967" Type="http://schemas.openxmlformats.org/officeDocument/2006/relationships/hyperlink" Target="http://www.zipcodestogo.com/Brooklyn/NY/11203/" TargetMode="External"/><Relationship Id="rId1637" Type="http://schemas.openxmlformats.org/officeDocument/2006/relationships/hyperlink" Target="http://www.zipcodestogo.com/Lagrange/ME/04453/" TargetMode="External"/><Relationship Id="rId2968" Type="http://schemas.openxmlformats.org/officeDocument/2006/relationships/hyperlink" Target="http://www.zipcodestogo.com/Kings/NY/" TargetMode="External"/><Relationship Id="rId1638" Type="http://schemas.openxmlformats.org/officeDocument/2006/relationships/hyperlink" Target="http://www.zipcodestogo.com/Penobscot/ME/" TargetMode="External"/><Relationship Id="rId2969" Type="http://schemas.openxmlformats.org/officeDocument/2006/relationships/hyperlink" Target="http://www.zipcodestogo.com/Brooklyn/NY/11204/" TargetMode="External"/><Relationship Id="rId929" Type="http://schemas.openxmlformats.org/officeDocument/2006/relationships/hyperlink" Target="http://www.zipcodestogo.com/East%20Montpelier/VT/05651/" TargetMode="External"/><Relationship Id="rId1639" Type="http://schemas.openxmlformats.org/officeDocument/2006/relationships/hyperlink" Target="http://www.zipcodestogo.com/Lambert%20Lake/ME/04454/" TargetMode="External"/><Relationship Id="rId928" Type="http://schemas.openxmlformats.org/officeDocument/2006/relationships/hyperlink" Target="http://www.zipcodestogo.com/Washington/VT/" TargetMode="External"/><Relationship Id="rId927" Type="http://schemas.openxmlformats.org/officeDocument/2006/relationships/hyperlink" Target="http://www.zipcodestogo.com/East%20Calais/VT/05650/" TargetMode="External"/><Relationship Id="rId926" Type="http://schemas.openxmlformats.org/officeDocument/2006/relationships/hyperlink" Target="http://www.zipcodestogo.com/Washington/VT/" TargetMode="External"/><Relationship Id="rId921" Type="http://schemas.openxmlformats.org/officeDocument/2006/relationships/hyperlink" Target="http://www.zipcodestogo.com/Cabot/VT/05647/" TargetMode="External"/><Relationship Id="rId920" Type="http://schemas.openxmlformats.org/officeDocument/2006/relationships/hyperlink" Target="http://www.zipcodestogo.com/Washington/VT/" TargetMode="External"/><Relationship Id="rId925" Type="http://schemas.openxmlformats.org/officeDocument/2006/relationships/hyperlink" Target="http://www.zipcodestogo.com/East%20Barre/VT/05649/" TargetMode="External"/><Relationship Id="rId924" Type="http://schemas.openxmlformats.org/officeDocument/2006/relationships/hyperlink" Target="http://www.zipcodestogo.com/Washington/VT/" TargetMode="External"/><Relationship Id="rId923" Type="http://schemas.openxmlformats.org/officeDocument/2006/relationships/hyperlink" Target="http://www.zipcodestogo.com/Calais/VT/05648/" TargetMode="External"/><Relationship Id="rId922" Type="http://schemas.openxmlformats.org/officeDocument/2006/relationships/hyperlink" Target="http://www.zipcodestogo.com/Washington/VT/" TargetMode="External"/><Relationship Id="rId2960" Type="http://schemas.openxmlformats.org/officeDocument/2006/relationships/hyperlink" Target="http://www.zipcodestogo.com/Queens/NY/" TargetMode="External"/><Relationship Id="rId1630" Type="http://schemas.openxmlformats.org/officeDocument/2006/relationships/hyperlink" Target="http://www.zipcodestogo.com/Penobscot/ME/" TargetMode="External"/><Relationship Id="rId2961" Type="http://schemas.openxmlformats.org/officeDocument/2006/relationships/hyperlink" Target="http://www.zipcodestogo.com/Long%20Island%20City/NY/11120/" TargetMode="External"/><Relationship Id="rId1620" Type="http://schemas.openxmlformats.org/officeDocument/2006/relationships/hyperlink" Target="http://www.zipcodestogo.com/Waldo/ME/" TargetMode="External"/><Relationship Id="rId2951" Type="http://schemas.openxmlformats.org/officeDocument/2006/relationships/hyperlink" Target="http://www.zipcodestogo.com/Astoria/NY/11103/" TargetMode="External"/><Relationship Id="rId1621" Type="http://schemas.openxmlformats.org/officeDocument/2006/relationships/hyperlink" Target="http://www.zipcodestogo.com/Greenville/ME/04441/" TargetMode="External"/><Relationship Id="rId2952" Type="http://schemas.openxmlformats.org/officeDocument/2006/relationships/hyperlink" Target="http://www.zipcodestogo.com/Queens/NY/" TargetMode="External"/><Relationship Id="rId1622" Type="http://schemas.openxmlformats.org/officeDocument/2006/relationships/hyperlink" Target="http://www.zipcodestogo.com/Piscataquis/ME/" TargetMode="External"/><Relationship Id="rId2953" Type="http://schemas.openxmlformats.org/officeDocument/2006/relationships/hyperlink" Target="http://www.zipcodestogo.com/Sunnyside/NY/11104/" TargetMode="External"/><Relationship Id="rId1623" Type="http://schemas.openxmlformats.org/officeDocument/2006/relationships/hyperlink" Target="http://www.zipcodestogo.com/Greenville%20Junction/ME/04442/" TargetMode="External"/><Relationship Id="rId2954" Type="http://schemas.openxmlformats.org/officeDocument/2006/relationships/hyperlink" Target="http://www.zipcodestogo.com/Queens/NY/" TargetMode="External"/><Relationship Id="rId1624" Type="http://schemas.openxmlformats.org/officeDocument/2006/relationships/hyperlink" Target="http://www.zipcodestogo.com/Piscataquis/ME/" TargetMode="External"/><Relationship Id="rId2955" Type="http://schemas.openxmlformats.org/officeDocument/2006/relationships/hyperlink" Target="http://www.zipcodestogo.com/Astoria/NY/11105/" TargetMode="External"/><Relationship Id="rId1625" Type="http://schemas.openxmlformats.org/officeDocument/2006/relationships/hyperlink" Target="http://www.zipcodestogo.com/Guilford/ME/04443/" TargetMode="External"/><Relationship Id="rId2956" Type="http://schemas.openxmlformats.org/officeDocument/2006/relationships/hyperlink" Target="http://www.zipcodestogo.com/Queens/NY/" TargetMode="External"/><Relationship Id="rId1626" Type="http://schemas.openxmlformats.org/officeDocument/2006/relationships/hyperlink" Target="http://www.zipcodestogo.com/Piscataquis/ME/" TargetMode="External"/><Relationship Id="rId2957" Type="http://schemas.openxmlformats.org/officeDocument/2006/relationships/hyperlink" Target="http://www.zipcodestogo.com/Astoria/NY/11106/" TargetMode="External"/><Relationship Id="rId1627" Type="http://schemas.openxmlformats.org/officeDocument/2006/relationships/hyperlink" Target="http://www.zipcodestogo.com/Hampden/ME/04444/" TargetMode="External"/><Relationship Id="rId2958" Type="http://schemas.openxmlformats.org/officeDocument/2006/relationships/hyperlink" Target="http://www.zipcodestogo.com/Queens/NY/" TargetMode="External"/><Relationship Id="rId918" Type="http://schemas.openxmlformats.org/officeDocument/2006/relationships/hyperlink" Target="http://www.zipcodestogo.com/Washington/VT/" TargetMode="External"/><Relationship Id="rId1628" Type="http://schemas.openxmlformats.org/officeDocument/2006/relationships/hyperlink" Target="http://www.zipcodestogo.com/Penobscot/ME/" TargetMode="External"/><Relationship Id="rId2959" Type="http://schemas.openxmlformats.org/officeDocument/2006/relationships/hyperlink" Target="http://www.zipcodestogo.com/Long%20Island%20City/NY/11109/" TargetMode="External"/><Relationship Id="rId917" Type="http://schemas.openxmlformats.org/officeDocument/2006/relationships/hyperlink" Target="http://www.zipcodestogo.com/Adamant/VT/05640/" TargetMode="External"/><Relationship Id="rId1629" Type="http://schemas.openxmlformats.org/officeDocument/2006/relationships/hyperlink" Target="http://www.zipcodestogo.com/Howland/ME/04448/" TargetMode="External"/><Relationship Id="rId916" Type="http://schemas.openxmlformats.org/officeDocument/2006/relationships/hyperlink" Target="http://www.zipcodestogo.com/Washington/VT/" TargetMode="External"/><Relationship Id="rId915" Type="http://schemas.openxmlformats.org/officeDocument/2006/relationships/hyperlink" Target="http://www.zipcodestogo.com/Montpelier/VT/05633/" TargetMode="External"/><Relationship Id="rId919" Type="http://schemas.openxmlformats.org/officeDocument/2006/relationships/hyperlink" Target="http://www.zipcodestogo.com/Barre/VT/05641/" TargetMode="External"/><Relationship Id="rId910" Type="http://schemas.openxmlformats.org/officeDocument/2006/relationships/hyperlink" Target="http://www.zipcodestogo.com/Washington/VT/" TargetMode="External"/><Relationship Id="rId914" Type="http://schemas.openxmlformats.org/officeDocument/2006/relationships/hyperlink" Target="http://www.zipcodestogo.com/Washington/VT/" TargetMode="External"/><Relationship Id="rId913" Type="http://schemas.openxmlformats.org/officeDocument/2006/relationships/hyperlink" Target="http://www.zipcodestogo.com/Montpelier/VT/05620/" TargetMode="External"/><Relationship Id="rId912" Type="http://schemas.openxmlformats.org/officeDocument/2006/relationships/hyperlink" Target="http://www.zipcodestogo.com/Washington/VT/" TargetMode="External"/><Relationship Id="rId911" Type="http://schemas.openxmlformats.org/officeDocument/2006/relationships/hyperlink" Target="http://www.zipcodestogo.com/Montpelier/VT/05609/" TargetMode="External"/><Relationship Id="rId2950" Type="http://schemas.openxmlformats.org/officeDocument/2006/relationships/hyperlink" Target="http://www.zipcodestogo.com/Queens/NY/" TargetMode="External"/><Relationship Id="rId2900" Type="http://schemas.openxmlformats.org/officeDocument/2006/relationships/hyperlink" Target="http://www.zipcodestogo.com/Queens/NY/" TargetMode="External"/><Relationship Id="rId2901" Type="http://schemas.openxmlformats.org/officeDocument/2006/relationships/hyperlink" Target="http://www.zipcodestogo.com/Franklin%20Square/NY/11010/" TargetMode="External"/><Relationship Id="rId2902" Type="http://schemas.openxmlformats.org/officeDocument/2006/relationships/hyperlink" Target="http://www.zipcodestogo.com/Nassau/NY/" TargetMode="External"/><Relationship Id="rId2903" Type="http://schemas.openxmlformats.org/officeDocument/2006/relationships/hyperlink" Target="http://www.zipcodestogo.com/Great%20Neck/NY/11020/" TargetMode="External"/><Relationship Id="rId2904" Type="http://schemas.openxmlformats.org/officeDocument/2006/relationships/hyperlink" Target="http://www.zipcodestogo.com/Nassau/NY/" TargetMode="External"/><Relationship Id="rId2905" Type="http://schemas.openxmlformats.org/officeDocument/2006/relationships/hyperlink" Target="http://www.zipcodestogo.com/Great%20Neck/NY/11021/" TargetMode="External"/><Relationship Id="rId2906" Type="http://schemas.openxmlformats.org/officeDocument/2006/relationships/hyperlink" Target="http://www.zipcodestogo.com/Nassau/NY/" TargetMode="External"/><Relationship Id="rId2907" Type="http://schemas.openxmlformats.org/officeDocument/2006/relationships/hyperlink" Target="http://www.zipcodestogo.com/Great%20Neck/NY/11022/" TargetMode="External"/><Relationship Id="rId2908" Type="http://schemas.openxmlformats.org/officeDocument/2006/relationships/hyperlink" Target="http://www.zipcodestogo.com/Nassau/NY/" TargetMode="External"/><Relationship Id="rId2909" Type="http://schemas.openxmlformats.org/officeDocument/2006/relationships/hyperlink" Target="http://www.zipcodestogo.com/Great%20Neck/NY/11023/" TargetMode="External"/><Relationship Id="rId5170" Type="http://schemas.openxmlformats.org/officeDocument/2006/relationships/hyperlink" Target="http://www.zipcodestogo.com/Oneida/NY/" TargetMode="External"/><Relationship Id="rId5171" Type="http://schemas.openxmlformats.org/officeDocument/2006/relationships/hyperlink" Target="http://www.zipcodestogo.com/Rome/NY/13442/" TargetMode="External"/><Relationship Id="rId5174" Type="http://schemas.openxmlformats.org/officeDocument/2006/relationships/hyperlink" Target="http://www.zipcodestogo.com/Oneida/NY/" TargetMode="External"/><Relationship Id="rId5175" Type="http://schemas.openxmlformats.org/officeDocument/2006/relationships/hyperlink" Target="http://www.zipcodestogo.com/Roseboom/NY/13450/" TargetMode="External"/><Relationship Id="rId5172" Type="http://schemas.openxmlformats.org/officeDocument/2006/relationships/hyperlink" Target="http://www.zipcodestogo.com/Oneida/NY/" TargetMode="External"/><Relationship Id="rId5173" Type="http://schemas.openxmlformats.org/officeDocument/2006/relationships/hyperlink" Target="http://www.zipcodestogo.com/Rome/NY/13449/" TargetMode="External"/><Relationship Id="rId5178" Type="http://schemas.openxmlformats.org/officeDocument/2006/relationships/hyperlink" Target="http://www.zipcodestogo.com/Montgomery/NY/" TargetMode="External"/><Relationship Id="rId5179" Type="http://schemas.openxmlformats.org/officeDocument/2006/relationships/hyperlink" Target="http://www.zipcodestogo.com/Salisbury%20Center/NY/13454/" TargetMode="External"/><Relationship Id="rId5176" Type="http://schemas.openxmlformats.org/officeDocument/2006/relationships/hyperlink" Target="http://www.zipcodestogo.com/Otsego/NY/" TargetMode="External"/><Relationship Id="rId5177" Type="http://schemas.openxmlformats.org/officeDocument/2006/relationships/hyperlink" Target="http://www.zipcodestogo.com/Saint%20Johnsville/NY/13452/" TargetMode="External"/><Relationship Id="rId6490" Type="http://schemas.openxmlformats.org/officeDocument/2006/relationships/hyperlink" Target="http://www.zipcodestogo.com/Steuben/NY/" TargetMode="External"/><Relationship Id="rId5160" Type="http://schemas.openxmlformats.org/officeDocument/2006/relationships/hyperlink" Target="http://www.zipcodestogo.com/Hamilton/NY/" TargetMode="External"/><Relationship Id="rId6491" Type="http://schemas.openxmlformats.org/officeDocument/2006/relationships/hyperlink" Target="http://www.zipcodestogo.com/Lakemont/NY/14857/" TargetMode="External"/><Relationship Id="rId5163" Type="http://schemas.openxmlformats.org/officeDocument/2006/relationships/hyperlink" Target="http://www.zipcodestogo.com/Remsen/NY/13438/" TargetMode="External"/><Relationship Id="rId6494" Type="http://schemas.openxmlformats.org/officeDocument/2006/relationships/hyperlink" Target="http://www.zipcodestogo.com/Steuben/NY/" TargetMode="External"/><Relationship Id="rId5164" Type="http://schemas.openxmlformats.org/officeDocument/2006/relationships/hyperlink" Target="http://www.zipcodestogo.com/Oneida/NY/" TargetMode="External"/><Relationship Id="rId6495" Type="http://schemas.openxmlformats.org/officeDocument/2006/relationships/hyperlink" Target="http://www.zipcodestogo.com/Lockwood/NY/14859/" TargetMode="External"/><Relationship Id="rId5161" Type="http://schemas.openxmlformats.org/officeDocument/2006/relationships/hyperlink" Target="http://www.zipcodestogo.com/Redfield/NY/13437/" TargetMode="External"/><Relationship Id="rId6492" Type="http://schemas.openxmlformats.org/officeDocument/2006/relationships/hyperlink" Target="http://www.zipcodestogo.com/Yates/NY/" TargetMode="External"/><Relationship Id="rId5162" Type="http://schemas.openxmlformats.org/officeDocument/2006/relationships/hyperlink" Target="http://www.zipcodestogo.com/Oswego/NY/" TargetMode="External"/><Relationship Id="rId6493" Type="http://schemas.openxmlformats.org/officeDocument/2006/relationships/hyperlink" Target="http://www.zipcodestogo.com/Lindley/NY/14858/" TargetMode="External"/><Relationship Id="rId5167" Type="http://schemas.openxmlformats.org/officeDocument/2006/relationships/hyperlink" Target="http://www.zipcodestogo.com/Rome/NY/13440/" TargetMode="External"/><Relationship Id="rId6498" Type="http://schemas.openxmlformats.org/officeDocument/2006/relationships/hyperlink" Target="http://www.zipcodestogo.com/Seneca/NY/" TargetMode="External"/><Relationship Id="rId5168" Type="http://schemas.openxmlformats.org/officeDocument/2006/relationships/hyperlink" Target="http://www.zipcodestogo.com/Oneida/NY/" TargetMode="External"/><Relationship Id="rId6499" Type="http://schemas.openxmlformats.org/officeDocument/2006/relationships/hyperlink" Target="http://www.zipcodestogo.com/Lowman/NY/14861/" TargetMode="External"/><Relationship Id="rId5165" Type="http://schemas.openxmlformats.org/officeDocument/2006/relationships/hyperlink" Target="http://www.zipcodestogo.com/Richfield%20Springs/NY/13439/" TargetMode="External"/><Relationship Id="rId6496" Type="http://schemas.openxmlformats.org/officeDocument/2006/relationships/hyperlink" Target="http://www.zipcodestogo.com/Tioga/NY/" TargetMode="External"/><Relationship Id="rId5166" Type="http://schemas.openxmlformats.org/officeDocument/2006/relationships/hyperlink" Target="http://www.zipcodestogo.com/Otsego/NY/" TargetMode="External"/><Relationship Id="rId6497" Type="http://schemas.openxmlformats.org/officeDocument/2006/relationships/hyperlink" Target="http://www.zipcodestogo.com/Lodi/NY/14860/" TargetMode="External"/><Relationship Id="rId5169" Type="http://schemas.openxmlformats.org/officeDocument/2006/relationships/hyperlink" Target="http://www.zipcodestogo.com/Rome/NY/13441/" TargetMode="External"/><Relationship Id="rId2920" Type="http://schemas.openxmlformats.org/officeDocument/2006/relationships/hyperlink" Target="http://www.zipcodestogo.com/Nassau/NY/" TargetMode="External"/><Relationship Id="rId2921" Type="http://schemas.openxmlformats.org/officeDocument/2006/relationships/hyperlink" Target="http://www.zipcodestogo.com/New%20Hyde%20Park/NY/11040/" TargetMode="External"/><Relationship Id="rId2922" Type="http://schemas.openxmlformats.org/officeDocument/2006/relationships/hyperlink" Target="http://www.zipcodestogo.com/Nassau/NY/" TargetMode="External"/><Relationship Id="rId2923" Type="http://schemas.openxmlformats.org/officeDocument/2006/relationships/hyperlink" Target="http://www.zipcodestogo.com/New%20Hyde%20Park/NY/11041/" TargetMode="External"/><Relationship Id="rId2924" Type="http://schemas.openxmlformats.org/officeDocument/2006/relationships/hyperlink" Target="http://www.zipcodestogo.com/Nassau/NY/" TargetMode="External"/><Relationship Id="rId2925" Type="http://schemas.openxmlformats.org/officeDocument/2006/relationships/hyperlink" Target="http://www.zipcodestogo.com/New%20Hyde%20Park/NY/11042/" TargetMode="External"/><Relationship Id="rId2926" Type="http://schemas.openxmlformats.org/officeDocument/2006/relationships/hyperlink" Target="http://www.zipcodestogo.com/Nassau/NY/" TargetMode="External"/><Relationship Id="rId2927" Type="http://schemas.openxmlformats.org/officeDocument/2006/relationships/hyperlink" Target="http://www.zipcodestogo.com/New%20Hyde%20Park/NY/11043/" TargetMode="External"/><Relationship Id="rId2928" Type="http://schemas.openxmlformats.org/officeDocument/2006/relationships/hyperlink" Target="http://www.zipcodestogo.com/Nassau/NY/" TargetMode="External"/><Relationship Id="rId2929" Type="http://schemas.openxmlformats.org/officeDocument/2006/relationships/hyperlink" Target="http://www.zipcodestogo.com/New%20Hyde%20Park/NY/11044/" TargetMode="External"/><Relationship Id="rId5192" Type="http://schemas.openxmlformats.org/officeDocument/2006/relationships/hyperlink" Target="http://www.zipcodestogo.com/Oneida/NY/" TargetMode="External"/><Relationship Id="rId5193" Type="http://schemas.openxmlformats.org/officeDocument/2006/relationships/hyperlink" Target="http://www.zipcodestogo.com/Smyrna/NY/13464/" TargetMode="External"/><Relationship Id="rId5190" Type="http://schemas.openxmlformats.org/officeDocument/2006/relationships/hyperlink" Target="http://www.zipcodestogo.com/Chenango/NY/" TargetMode="External"/><Relationship Id="rId5191" Type="http://schemas.openxmlformats.org/officeDocument/2006/relationships/hyperlink" Target="http://www.zipcodestogo.com/Sherrill/NY/13461/" TargetMode="External"/><Relationship Id="rId5196" Type="http://schemas.openxmlformats.org/officeDocument/2006/relationships/hyperlink" Target="http://www.zipcodestogo.com/Madison/NY/" TargetMode="External"/><Relationship Id="rId5197" Type="http://schemas.openxmlformats.org/officeDocument/2006/relationships/hyperlink" Target="http://www.zipcodestogo.com/Springfield%20Center/NY/13468/" TargetMode="External"/><Relationship Id="rId5194" Type="http://schemas.openxmlformats.org/officeDocument/2006/relationships/hyperlink" Target="http://www.zipcodestogo.com/Chenango/NY/" TargetMode="External"/><Relationship Id="rId5195" Type="http://schemas.openxmlformats.org/officeDocument/2006/relationships/hyperlink" Target="http://www.zipcodestogo.com/Solsville/NY/13465/" TargetMode="External"/><Relationship Id="rId5198" Type="http://schemas.openxmlformats.org/officeDocument/2006/relationships/hyperlink" Target="http://www.zipcodestogo.com/Otsego/NY/" TargetMode="External"/><Relationship Id="rId5199" Type="http://schemas.openxmlformats.org/officeDocument/2006/relationships/hyperlink" Target="http://www.zipcodestogo.com/Stittville/NY/13469/" TargetMode="External"/><Relationship Id="rId2910" Type="http://schemas.openxmlformats.org/officeDocument/2006/relationships/hyperlink" Target="http://www.zipcodestogo.com/Nassau/NY/" TargetMode="External"/><Relationship Id="rId2911" Type="http://schemas.openxmlformats.org/officeDocument/2006/relationships/hyperlink" Target="http://www.zipcodestogo.com/Great%20Neck/NY/11024/" TargetMode="External"/><Relationship Id="rId2912" Type="http://schemas.openxmlformats.org/officeDocument/2006/relationships/hyperlink" Target="http://www.zipcodestogo.com/Nassau/NY/" TargetMode="External"/><Relationship Id="rId2913" Type="http://schemas.openxmlformats.org/officeDocument/2006/relationships/hyperlink" Target="http://www.zipcodestogo.com/Great%20Neck/NY/11025/" TargetMode="External"/><Relationship Id="rId2914" Type="http://schemas.openxmlformats.org/officeDocument/2006/relationships/hyperlink" Target="http://www.zipcodestogo.com/Nassau/NY/" TargetMode="External"/><Relationship Id="rId2915" Type="http://schemas.openxmlformats.org/officeDocument/2006/relationships/hyperlink" Target="http://www.zipcodestogo.com/Great%20Neck/NY/11026/" TargetMode="External"/><Relationship Id="rId2916" Type="http://schemas.openxmlformats.org/officeDocument/2006/relationships/hyperlink" Target="http://www.zipcodestogo.com/Nassau/NY/" TargetMode="External"/><Relationship Id="rId2917" Type="http://schemas.openxmlformats.org/officeDocument/2006/relationships/hyperlink" Target="http://www.zipcodestogo.com/Great%20Neck/NY/11027/" TargetMode="External"/><Relationship Id="rId2918" Type="http://schemas.openxmlformats.org/officeDocument/2006/relationships/hyperlink" Target="http://www.zipcodestogo.com/Nassau/NY/" TargetMode="External"/><Relationship Id="rId2919" Type="http://schemas.openxmlformats.org/officeDocument/2006/relationships/hyperlink" Target="http://www.zipcodestogo.com/Manhasset/NY/11030/" TargetMode="External"/><Relationship Id="rId5181" Type="http://schemas.openxmlformats.org/officeDocument/2006/relationships/hyperlink" Target="http://www.zipcodestogo.com/Sangerfield/NY/13455/" TargetMode="External"/><Relationship Id="rId5182" Type="http://schemas.openxmlformats.org/officeDocument/2006/relationships/hyperlink" Target="http://www.zipcodestogo.com/Oneida/NY/" TargetMode="External"/><Relationship Id="rId5180" Type="http://schemas.openxmlformats.org/officeDocument/2006/relationships/hyperlink" Target="http://www.zipcodestogo.com/Herkimer/NY/" TargetMode="External"/><Relationship Id="rId5185" Type="http://schemas.openxmlformats.org/officeDocument/2006/relationships/hyperlink" Target="http://www.zipcodestogo.com/Schuyler%20Lake/NY/13457/" TargetMode="External"/><Relationship Id="rId5186" Type="http://schemas.openxmlformats.org/officeDocument/2006/relationships/hyperlink" Target="http://www.zipcodestogo.com/Otsego/NY/" TargetMode="External"/><Relationship Id="rId5183" Type="http://schemas.openxmlformats.org/officeDocument/2006/relationships/hyperlink" Target="http://www.zipcodestogo.com/Sauquoit/NY/13456/" TargetMode="External"/><Relationship Id="rId5184" Type="http://schemas.openxmlformats.org/officeDocument/2006/relationships/hyperlink" Target="http://www.zipcodestogo.com/Oneida/NY/" TargetMode="External"/><Relationship Id="rId5189" Type="http://schemas.openxmlformats.org/officeDocument/2006/relationships/hyperlink" Target="http://www.zipcodestogo.com/Sherburne/NY/13460/" TargetMode="External"/><Relationship Id="rId5187" Type="http://schemas.openxmlformats.org/officeDocument/2006/relationships/hyperlink" Target="http://www.zipcodestogo.com/Sharon%20Springs/NY/13459/" TargetMode="External"/><Relationship Id="rId5188" Type="http://schemas.openxmlformats.org/officeDocument/2006/relationships/hyperlink" Target="http://www.zipcodestogo.com/Schoharie/NY/" TargetMode="External"/><Relationship Id="rId1697" Type="http://schemas.openxmlformats.org/officeDocument/2006/relationships/hyperlink" Target="http://www.zipcodestogo.com/West%20Enfield/ME/04493/" TargetMode="External"/><Relationship Id="rId1698" Type="http://schemas.openxmlformats.org/officeDocument/2006/relationships/hyperlink" Target="http://www.zipcodestogo.com/Penobscot/ME/" TargetMode="External"/><Relationship Id="rId1699" Type="http://schemas.openxmlformats.org/officeDocument/2006/relationships/hyperlink" Target="http://www.zipcodestogo.com/Winn/ME/04495/" TargetMode="External"/><Relationship Id="rId866" Type="http://schemas.openxmlformats.org/officeDocument/2006/relationships/hyperlink" Target="http://www.zipcodestogo.com/Addison/VT/" TargetMode="External"/><Relationship Id="rId865" Type="http://schemas.openxmlformats.org/officeDocument/2006/relationships/hyperlink" Target="http://www.zipcodestogo.com/North%20Ferrisburgh/VT/05473/" TargetMode="External"/><Relationship Id="rId864" Type="http://schemas.openxmlformats.org/officeDocument/2006/relationships/hyperlink" Target="http://www.zipcodestogo.com/Addison/VT/" TargetMode="External"/><Relationship Id="rId863" Type="http://schemas.openxmlformats.org/officeDocument/2006/relationships/hyperlink" Target="http://www.zipcodestogo.com/New%20Haven/VT/05472/" TargetMode="External"/><Relationship Id="rId869" Type="http://schemas.openxmlformats.org/officeDocument/2006/relationships/hyperlink" Target="http://www.zipcodestogo.com/Richford/VT/05476/" TargetMode="External"/><Relationship Id="rId868" Type="http://schemas.openxmlformats.org/officeDocument/2006/relationships/hyperlink" Target="http://www.zipcodestogo.com/Grand%20isle/VT/" TargetMode="External"/><Relationship Id="rId867" Type="http://schemas.openxmlformats.org/officeDocument/2006/relationships/hyperlink" Target="http://www.zipcodestogo.com/North%20Hero/VT/05474/" TargetMode="External"/><Relationship Id="rId1690" Type="http://schemas.openxmlformats.org/officeDocument/2006/relationships/hyperlink" Target="http://www.zipcodestogo.com/Penobscot/ME/" TargetMode="External"/><Relationship Id="rId1691" Type="http://schemas.openxmlformats.org/officeDocument/2006/relationships/hyperlink" Target="http://www.zipcodestogo.com/Topsfield/ME/04490/" TargetMode="External"/><Relationship Id="rId1692" Type="http://schemas.openxmlformats.org/officeDocument/2006/relationships/hyperlink" Target="http://www.zipcodestogo.com/Washington/ME/" TargetMode="External"/><Relationship Id="rId862" Type="http://schemas.openxmlformats.org/officeDocument/2006/relationships/hyperlink" Target="http://www.zipcodestogo.com/Franklin/VT/" TargetMode="External"/><Relationship Id="rId1693" Type="http://schemas.openxmlformats.org/officeDocument/2006/relationships/hyperlink" Target="http://www.zipcodestogo.com/Vanceboro/ME/04491/" TargetMode="External"/><Relationship Id="rId861" Type="http://schemas.openxmlformats.org/officeDocument/2006/relationships/hyperlink" Target="http://www.zipcodestogo.com/Montgomery%20Center/VT/05471/" TargetMode="External"/><Relationship Id="rId1694" Type="http://schemas.openxmlformats.org/officeDocument/2006/relationships/hyperlink" Target="http://www.zipcodestogo.com/Washington/ME/" TargetMode="External"/><Relationship Id="rId860" Type="http://schemas.openxmlformats.org/officeDocument/2006/relationships/hyperlink" Target="http://www.zipcodestogo.com/Franklin/VT/" TargetMode="External"/><Relationship Id="rId1695" Type="http://schemas.openxmlformats.org/officeDocument/2006/relationships/hyperlink" Target="http://www.zipcodestogo.com/Waite/ME/04492/" TargetMode="External"/><Relationship Id="rId1696" Type="http://schemas.openxmlformats.org/officeDocument/2006/relationships/hyperlink" Target="http://www.zipcodestogo.com/Washington/ME/" TargetMode="External"/><Relationship Id="rId1686" Type="http://schemas.openxmlformats.org/officeDocument/2006/relationships/hyperlink" Target="http://www.zipcodestogo.com/Penobscot/ME/" TargetMode="External"/><Relationship Id="rId1687" Type="http://schemas.openxmlformats.org/officeDocument/2006/relationships/hyperlink" Target="http://www.zipcodestogo.com/Stetson/ME/04488/" TargetMode="External"/><Relationship Id="rId1688" Type="http://schemas.openxmlformats.org/officeDocument/2006/relationships/hyperlink" Target="http://www.zipcodestogo.com/Penobscot/ME/" TargetMode="External"/><Relationship Id="rId1689" Type="http://schemas.openxmlformats.org/officeDocument/2006/relationships/hyperlink" Target="http://www.zipcodestogo.com/Stillwater/ME/04489/" TargetMode="External"/><Relationship Id="rId855" Type="http://schemas.openxmlformats.org/officeDocument/2006/relationships/hyperlink" Target="http://www.zipcodestogo.com/Milton/VT/05468/" TargetMode="External"/><Relationship Id="rId854" Type="http://schemas.openxmlformats.org/officeDocument/2006/relationships/hyperlink" Target="http://www.zipcodestogo.com/Chittenden/VT/" TargetMode="External"/><Relationship Id="rId853" Type="http://schemas.openxmlformats.org/officeDocument/2006/relationships/hyperlink" Target="http://www.zipcodestogo.com/Jonesville/VT/05466/" TargetMode="External"/><Relationship Id="rId852" Type="http://schemas.openxmlformats.org/officeDocument/2006/relationships/hyperlink" Target="http://www.zipcodestogo.com/Chittenden/VT/" TargetMode="External"/><Relationship Id="rId859" Type="http://schemas.openxmlformats.org/officeDocument/2006/relationships/hyperlink" Target="http://www.zipcodestogo.com/Montgomery/VT/05470/" TargetMode="External"/><Relationship Id="rId858" Type="http://schemas.openxmlformats.org/officeDocument/2006/relationships/hyperlink" Target="http://www.zipcodestogo.com/Addison/VT/" TargetMode="External"/><Relationship Id="rId857" Type="http://schemas.openxmlformats.org/officeDocument/2006/relationships/hyperlink" Target="http://www.zipcodestogo.com/Monkton/VT/05469/" TargetMode="External"/><Relationship Id="rId856" Type="http://schemas.openxmlformats.org/officeDocument/2006/relationships/hyperlink" Target="http://www.zipcodestogo.com/Chittenden/VT/" TargetMode="External"/><Relationship Id="rId1680" Type="http://schemas.openxmlformats.org/officeDocument/2006/relationships/hyperlink" Target="http://www.zipcodestogo.com/Piscataquis/ME/" TargetMode="External"/><Relationship Id="rId1681" Type="http://schemas.openxmlformats.org/officeDocument/2006/relationships/hyperlink" Target="http://www.zipcodestogo.com/Sebec/ME/04481/" TargetMode="External"/><Relationship Id="rId851" Type="http://schemas.openxmlformats.org/officeDocument/2006/relationships/hyperlink" Target="http://www.zipcodestogo.com/Jericho/VT/05465/" TargetMode="External"/><Relationship Id="rId1682" Type="http://schemas.openxmlformats.org/officeDocument/2006/relationships/hyperlink" Target="http://www.zipcodestogo.com/Piscataquis/ME/" TargetMode="External"/><Relationship Id="rId850" Type="http://schemas.openxmlformats.org/officeDocument/2006/relationships/hyperlink" Target="http://www.zipcodestogo.com/Lamoille/VT/" TargetMode="External"/><Relationship Id="rId1683" Type="http://schemas.openxmlformats.org/officeDocument/2006/relationships/hyperlink" Target="http://www.zipcodestogo.com/Shirley%20Mills/ME/04485/" TargetMode="External"/><Relationship Id="rId1684" Type="http://schemas.openxmlformats.org/officeDocument/2006/relationships/hyperlink" Target="http://www.zipcodestogo.com/Piscataquis/ME/" TargetMode="External"/><Relationship Id="rId1685" Type="http://schemas.openxmlformats.org/officeDocument/2006/relationships/hyperlink" Target="http://www.zipcodestogo.com/Springfield/ME/04487/" TargetMode="External"/><Relationship Id="rId888" Type="http://schemas.openxmlformats.org/officeDocument/2006/relationships/hyperlink" Target="http://www.zipcodestogo.com/Addison/VT/" TargetMode="External"/><Relationship Id="rId887" Type="http://schemas.openxmlformats.org/officeDocument/2006/relationships/hyperlink" Target="http://www.zipcodestogo.com/Starksboro/VT/05487/" TargetMode="External"/><Relationship Id="rId886" Type="http://schemas.openxmlformats.org/officeDocument/2006/relationships/hyperlink" Target="http://www.zipcodestogo.com/Grand%20isle/VT/" TargetMode="External"/><Relationship Id="rId885" Type="http://schemas.openxmlformats.org/officeDocument/2006/relationships/hyperlink" Target="http://www.zipcodestogo.com/South%20Hero/VT/05486/" TargetMode="External"/><Relationship Id="rId889" Type="http://schemas.openxmlformats.org/officeDocument/2006/relationships/hyperlink" Target="http://www.zipcodestogo.com/Swanton/VT/05488/" TargetMode="External"/><Relationship Id="rId880" Type="http://schemas.openxmlformats.org/officeDocument/2006/relationships/hyperlink" Target="http://www.zipcodestogo.com/Chittenden/VT/" TargetMode="External"/><Relationship Id="rId884" Type="http://schemas.openxmlformats.org/officeDocument/2006/relationships/hyperlink" Target="http://www.zipcodestogo.com/Franklin/VT/" TargetMode="External"/><Relationship Id="rId883" Type="http://schemas.openxmlformats.org/officeDocument/2006/relationships/hyperlink" Target="http://www.zipcodestogo.com/Sheldon%20Springs/VT/05485/" TargetMode="External"/><Relationship Id="rId882" Type="http://schemas.openxmlformats.org/officeDocument/2006/relationships/hyperlink" Target="http://www.zipcodestogo.com/Franklin/VT/" TargetMode="External"/><Relationship Id="rId881" Type="http://schemas.openxmlformats.org/officeDocument/2006/relationships/hyperlink" Target="http://www.zipcodestogo.com/Sheldon/VT/05483/" TargetMode="External"/><Relationship Id="rId877" Type="http://schemas.openxmlformats.org/officeDocument/2006/relationships/hyperlink" Target="http://www.zipcodestogo.com/Saint%20Albans%20Bay/VT/05481/" TargetMode="External"/><Relationship Id="rId876" Type="http://schemas.openxmlformats.org/officeDocument/2006/relationships/hyperlink" Target="http://www.zipcodestogo.com/Franklin/VT/" TargetMode="External"/><Relationship Id="rId875" Type="http://schemas.openxmlformats.org/officeDocument/2006/relationships/hyperlink" Target="http://www.zipcodestogo.com/Saint%20Albans/VT/05479/" TargetMode="External"/><Relationship Id="rId874" Type="http://schemas.openxmlformats.org/officeDocument/2006/relationships/hyperlink" Target="http://www.zipcodestogo.com/Franklin/VT/" TargetMode="External"/><Relationship Id="rId879" Type="http://schemas.openxmlformats.org/officeDocument/2006/relationships/hyperlink" Target="http://www.zipcodestogo.com/Shelburne/VT/05482/" TargetMode="External"/><Relationship Id="rId878" Type="http://schemas.openxmlformats.org/officeDocument/2006/relationships/hyperlink" Target="http://www.zipcodestogo.com/Franklin/VT/" TargetMode="External"/><Relationship Id="rId873" Type="http://schemas.openxmlformats.org/officeDocument/2006/relationships/hyperlink" Target="http://www.zipcodestogo.com/Saint%20Albans/VT/05478/" TargetMode="External"/><Relationship Id="rId872" Type="http://schemas.openxmlformats.org/officeDocument/2006/relationships/hyperlink" Target="http://www.zipcodestogo.com/Chittenden/VT/" TargetMode="External"/><Relationship Id="rId871" Type="http://schemas.openxmlformats.org/officeDocument/2006/relationships/hyperlink" Target="http://www.zipcodestogo.com/Richmond/VT/05477/" TargetMode="External"/><Relationship Id="rId870" Type="http://schemas.openxmlformats.org/officeDocument/2006/relationships/hyperlink" Target="http://www.zipcodestogo.com/Franklin/VT/" TargetMode="External"/><Relationship Id="rId1653" Type="http://schemas.openxmlformats.org/officeDocument/2006/relationships/hyperlink" Target="http://www.zipcodestogo.com/Millinocket/ME/04462/" TargetMode="External"/><Relationship Id="rId2984" Type="http://schemas.openxmlformats.org/officeDocument/2006/relationships/hyperlink" Target="http://www.zipcodestogo.com/Kings/NY/" TargetMode="External"/><Relationship Id="rId1654" Type="http://schemas.openxmlformats.org/officeDocument/2006/relationships/hyperlink" Target="http://www.zipcodestogo.com/Penobscot/ME/" TargetMode="External"/><Relationship Id="rId2985" Type="http://schemas.openxmlformats.org/officeDocument/2006/relationships/hyperlink" Target="http://www.zipcodestogo.com/Brooklyn/NY/11212/" TargetMode="External"/><Relationship Id="rId1655" Type="http://schemas.openxmlformats.org/officeDocument/2006/relationships/hyperlink" Target="http://www.zipcodestogo.com/Milo/ME/04463/" TargetMode="External"/><Relationship Id="rId2986" Type="http://schemas.openxmlformats.org/officeDocument/2006/relationships/hyperlink" Target="http://www.zipcodestogo.com/Kings/NY/" TargetMode="External"/><Relationship Id="rId1656" Type="http://schemas.openxmlformats.org/officeDocument/2006/relationships/hyperlink" Target="http://www.zipcodestogo.com/Piscataquis/ME/" TargetMode="External"/><Relationship Id="rId2987" Type="http://schemas.openxmlformats.org/officeDocument/2006/relationships/hyperlink" Target="http://www.zipcodestogo.com/Brooklyn/NY/11213/" TargetMode="External"/><Relationship Id="rId1657" Type="http://schemas.openxmlformats.org/officeDocument/2006/relationships/hyperlink" Target="http://www.zipcodestogo.com/Monson/ME/04464/" TargetMode="External"/><Relationship Id="rId2988" Type="http://schemas.openxmlformats.org/officeDocument/2006/relationships/hyperlink" Target="http://www.zipcodestogo.com/Kings/NY/" TargetMode="External"/><Relationship Id="rId1658" Type="http://schemas.openxmlformats.org/officeDocument/2006/relationships/hyperlink" Target="http://www.zipcodestogo.com/Piscataquis/ME/" TargetMode="External"/><Relationship Id="rId2989" Type="http://schemas.openxmlformats.org/officeDocument/2006/relationships/hyperlink" Target="http://www.zipcodestogo.com/Brooklyn/NY/11214/" TargetMode="External"/><Relationship Id="rId1659" Type="http://schemas.openxmlformats.org/officeDocument/2006/relationships/hyperlink" Target="http://www.zipcodestogo.com/Olamon/ME/04467/" TargetMode="External"/><Relationship Id="rId829" Type="http://schemas.openxmlformats.org/officeDocument/2006/relationships/hyperlink" Target="http://www.zipcodestogo.com/Fairfax/VT/05454/" TargetMode="External"/><Relationship Id="rId828" Type="http://schemas.openxmlformats.org/officeDocument/2006/relationships/hyperlink" Target="http://www.zipcodestogo.com/Chittenden/VT/" TargetMode="External"/><Relationship Id="rId827" Type="http://schemas.openxmlformats.org/officeDocument/2006/relationships/hyperlink" Target="http://www.zipcodestogo.com/Essex%20Junction/VT/05453/" TargetMode="External"/><Relationship Id="rId822" Type="http://schemas.openxmlformats.org/officeDocument/2006/relationships/hyperlink" Target="http://www.zipcodestogo.com/Franklin/VT/" TargetMode="External"/><Relationship Id="rId821" Type="http://schemas.openxmlformats.org/officeDocument/2006/relationships/hyperlink" Target="http://www.zipcodestogo.com/Enosburg%20Falls/VT/05450/" TargetMode="External"/><Relationship Id="rId820" Type="http://schemas.openxmlformats.org/officeDocument/2006/relationships/hyperlink" Target="http://www.zipcodestogo.com/Chittenden/VT/" TargetMode="External"/><Relationship Id="rId826" Type="http://schemas.openxmlformats.org/officeDocument/2006/relationships/hyperlink" Target="http://www.zipcodestogo.com/Chittenden/VT/" TargetMode="External"/><Relationship Id="rId825" Type="http://schemas.openxmlformats.org/officeDocument/2006/relationships/hyperlink" Target="http://www.zipcodestogo.com/Essex%20Junction/VT/05452/" TargetMode="External"/><Relationship Id="rId824" Type="http://schemas.openxmlformats.org/officeDocument/2006/relationships/hyperlink" Target="http://www.zipcodestogo.com/Chittenden/VT/" TargetMode="External"/><Relationship Id="rId823" Type="http://schemas.openxmlformats.org/officeDocument/2006/relationships/hyperlink" Target="http://www.zipcodestogo.com/Essex/VT/05451/" TargetMode="External"/><Relationship Id="rId2980" Type="http://schemas.openxmlformats.org/officeDocument/2006/relationships/hyperlink" Target="http://www.zipcodestogo.com/Kings/NY/" TargetMode="External"/><Relationship Id="rId1650" Type="http://schemas.openxmlformats.org/officeDocument/2006/relationships/hyperlink" Target="http://www.zipcodestogo.com/Penobscot/ME/" TargetMode="External"/><Relationship Id="rId2981" Type="http://schemas.openxmlformats.org/officeDocument/2006/relationships/hyperlink" Target="http://www.zipcodestogo.com/Brooklyn/NY/11210/" TargetMode="External"/><Relationship Id="rId1651" Type="http://schemas.openxmlformats.org/officeDocument/2006/relationships/hyperlink" Target="http://www.zipcodestogo.com/Milford/ME/04461/" TargetMode="External"/><Relationship Id="rId2982" Type="http://schemas.openxmlformats.org/officeDocument/2006/relationships/hyperlink" Target="http://www.zipcodestogo.com/Kings/NY/" TargetMode="External"/><Relationship Id="rId1652" Type="http://schemas.openxmlformats.org/officeDocument/2006/relationships/hyperlink" Target="http://www.zipcodestogo.com/Penobscot/ME/" TargetMode="External"/><Relationship Id="rId2983" Type="http://schemas.openxmlformats.org/officeDocument/2006/relationships/hyperlink" Target="http://www.zipcodestogo.com/Brooklyn/NY/11211/" TargetMode="External"/><Relationship Id="rId1642" Type="http://schemas.openxmlformats.org/officeDocument/2006/relationships/hyperlink" Target="http://www.zipcodestogo.com/Penobscot/ME/" TargetMode="External"/><Relationship Id="rId2973" Type="http://schemas.openxmlformats.org/officeDocument/2006/relationships/hyperlink" Target="http://www.zipcodestogo.com/Brooklyn/NY/11206/" TargetMode="External"/><Relationship Id="rId1643" Type="http://schemas.openxmlformats.org/officeDocument/2006/relationships/hyperlink" Target="http://www.zipcodestogo.com/Levant/ME/04456/" TargetMode="External"/><Relationship Id="rId2974" Type="http://schemas.openxmlformats.org/officeDocument/2006/relationships/hyperlink" Target="http://www.zipcodestogo.com/Kings/NY/" TargetMode="External"/><Relationship Id="rId1644" Type="http://schemas.openxmlformats.org/officeDocument/2006/relationships/hyperlink" Target="http://www.zipcodestogo.com/Penobscot/ME/" TargetMode="External"/><Relationship Id="rId2975" Type="http://schemas.openxmlformats.org/officeDocument/2006/relationships/hyperlink" Target="http://www.zipcodestogo.com/Brooklyn/NY/11207/" TargetMode="External"/><Relationship Id="rId1645" Type="http://schemas.openxmlformats.org/officeDocument/2006/relationships/hyperlink" Target="http://www.zipcodestogo.com/Lincoln/ME/04457/" TargetMode="External"/><Relationship Id="rId2976" Type="http://schemas.openxmlformats.org/officeDocument/2006/relationships/hyperlink" Target="http://www.zipcodestogo.com/Kings/NY/" TargetMode="External"/><Relationship Id="rId1646" Type="http://schemas.openxmlformats.org/officeDocument/2006/relationships/hyperlink" Target="http://www.zipcodestogo.com/Penobscot/ME/" TargetMode="External"/><Relationship Id="rId2977" Type="http://schemas.openxmlformats.org/officeDocument/2006/relationships/hyperlink" Target="http://www.zipcodestogo.com/Brooklyn/NY/11208/" TargetMode="External"/><Relationship Id="rId1647" Type="http://schemas.openxmlformats.org/officeDocument/2006/relationships/hyperlink" Target="http://www.zipcodestogo.com/Mattawamkeag/ME/04459/" TargetMode="External"/><Relationship Id="rId2978" Type="http://schemas.openxmlformats.org/officeDocument/2006/relationships/hyperlink" Target="http://www.zipcodestogo.com/Kings/NY/" TargetMode="External"/><Relationship Id="rId1648" Type="http://schemas.openxmlformats.org/officeDocument/2006/relationships/hyperlink" Target="http://www.zipcodestogo.com/Penobscot/ME/" TargetMode="External"/><Relationship Id="rId2979" Type="http://schemas.openxmlformats.org/officeDocument/2006/relationships/hyperlink" Target="http://www.zipcodestogo.com/Brooklyn/NY/11209/" TargetMode="External"/><Relationship Id="rId1649" Type="http://schemas.openxmlformats.org/officeDocument/2006/relationships/hyperlink" Target="http://www.zipcodestogo.com/Medway/ME/04460/" TargetMode="External"/><Relationship Id="rId819" Type="http://schemas.openxmlformats.org/officeDocument/2006/relationships/hyperlink" Target="http://www.zipcodestogo.com/Colchester/VT/05449/" TargetMode="External"/><Relationship Id="rId818" Type="http://schemas.openxmlformats.org/officeDocument/2006/relationships/hyperlink" Target="http://www.zipcodestogo.com/Franklin/VT/" TargetMode="External"/><Relationship Id="rId817" Type="http://schemas.openxmlformats.org/officeDocument/2006/relationships/hyperlink" Target="http://www.zipcodestogo.com/East%20Fairfield/VT/05448/" TargetMode="External"/><Relationship Id="rId816" Type="http://schemas.openxmlformats.org/officeDocument/2006/relationships/hyperlink" Target="http://www.zipcodestogo.com/Franklin/VT/" TargetMode="External"/><Relationship Id="rId811" Type="http://schemas.openxmlformats.org/officeDocument/2006/relationships/hyperlink" Target="http://www.zipcodestogo.com/Charlotte/VT/05445/" TargetMode="External"/><Relationship Id="rId810" Type="http://schemas.openxmlformats.org/officeDocument/2006/relationships/hyperlink" Target="http://www.zipcodestogo.com/Chittenden/VT/" TargetMode="External"/><Relationship Id="rId815" Type="http://schemas.openxmlformats.org/officeDocument/2006/relationships/hyperlink" Target="http://www.zipcodestogo.com/East%20Berkshire/VT/05447/" TargetMode="External"/><Relationship Id="rId814" Type="http://schemas.openxmlformats.org/officeDocument/2006/relationships/hyperlink" Target="http://www.zipcodestogo.com/Chittenden/VT/" TargetMode="External"/><Relationship Id="rId813" Type="http://schemas.openxmlformats.org/officeDocument/2006/relationships/hyperlink" Target="http://www.zipcodestogo.com/Colchester/VT/05446/" TargetMode="External"/><Relationship Id="rId812" Type="http://schemas.openxmlformats.org/officeDocument/2006/relationships/hyperlink" Target="http://www.zipcodestogo.com/Chittenden/VT/" TargetMode="External"/><Relationship Id="rId2970" Type="http://schemas.openxmlformats.org/officeDocument/2006/relationships/hyperlink" Target="http://www.zipcodestogo.com/Kings/NY/" TargetMode="External"/><Relationship Id="rId1640" Type="http://schemas.openxmlformats.org/officeDocument/2006/relationships/hyperlink" Target="http://www.zipcodestogo.com/Washington/ME/" TargetMode="External"/><Relationship Id="rId2971" Type="http://schemas.openxmlformats.org/officeDocument/2006/relationships/hyperlink" Target="http://www.zipcodestogo.com/Brooklyn/NY/11205/" TargetMode="External"/><Relationship Id="rId1641" Type="http://schemas.openxmlformats.org/officeDocument/2006/relationships/hyperlink" Target="http://www.zipcodestogo.com/Lee/ME/04455/" TargetMode="External"/><Relationship Id="rId2972" Type="http://schemas.openxmlformats.org/officeDocument/2006/relationships/hyperlink" Target="http://www.zipcodestogo.com/Kings/NY/" TargetMode="External"/><Relationship Id="rId1675" Type="http://schemas.openxmlformats.org/officeDocument/2006/relationships/hyperlink" Target="http://www.zipcodestogo.com/Penobscot/ME/04476/" TargetMode="External"/><Relationship Id="rId1676" Type="http://schemas.openxmlformats.org/officeDocument/2006/relationships/hyperlink" Target="http://www.zipcodestogo.com/Hancock/ME/" TargetMode="External"/><Relationship Id="rId1677" Type="http://schemas.openxmlformats.org/officeDocument/2006/relationships/hyperlink" Target="http://www.zipcodestogo.com/Rockwood/ME/04478/" TargetMode="External"/><Relationship Id="rId1678" Type="http://schemas.openxmlformats.org/officeDocument/2006/relationships/hyperlink" Target="http://www.zipcodestogo.com/Somerset/ME/" TargetMode="External"/><Relationship Id="rId1679" Type="http://schemas.openxmlformats.org/officeDocument/2006/relationships/hyperlink" Target="http://www.zipcodestogo.com/Sangerville/ME/04479/" TargetMode="External"/><Relationship Id="rId849" Type="http://schemas.openxmlformats.org/officeDocument/2006/relationships/hyperlink" Target="http://www.zipcodestogo.com/Jeffersonville/VT/05464/" TargetMode="External"/><Relationship Id="rId844" Type="http://schemas.openxmlformats.org/officeDocument/2006/relationships/hyperlink" Target="http://www.zipcodestogo.com/Chittenden/VT/" TargetMode="External"/><Relationship Id="rId843" Type="http://schemas.openxmlformats.org/officeDocument/2006/relationships/hyperlink" Target="http://www.zipcodestogo.com/Hinesburg/VT/05461/" TargetMode="External"/><Relationship Id="rId842" Type="http://schemas.openxmlformats.org/officeDocument/2006/relationships/hyperlink" Target="http://www.zipcodestogo.com/Franklin/VT/" TargetMode="External"/><Relationship Id="rId841" Type="http://schemas.openxmlformats.org/officeDocument/2006/relationships/hyperlink" Target="http://www.zipcodestogo.com/Highgate%20Springs/VT/05460/" TargetMode="External"/><Relationship Id="rId848" Type="http://schemas.openxmlformats.org/officeDocument/2006/relationships/hyperlink" Target="http://www.zipcodestogo.com/Grand%20isle/VT/" TargetMode="External"/><Relationship Id="rId847" Type="http://schemas.openxmlformats.org/officeDocument/2006/relationships/hyperlink" Target="http://www.zipcodestogo.com/Isle%20La%20Motte/VT/05463/" TargetMode="External"/><Relationship Id="rId846" Type="http://schemas.openxmlformats.org/officeDocument/2006/relationships/hyperlink" Target="http://www.zipcodestogo.com/Chittenden/VT/" TargetMode="External"/><Relationship Id="rId845" Type="http://schemas.openxmlformats.org/officeDocument/2006/relationships/hyperlink" Target="http://www.zipcodestogo.com/Huntington/VT/05462/" TargetMode="External"/><Relationship Id="rId1670" Type="http://schemas.openxmlformats.org/officeDocument/2006/relationships/hyperlink" Target="http://www.zipcodestogo.com/Penobscot/ME/" TargetMode="External"/><Relationship Id="rId840" Type="http://schemas.openxmlformats.org/officeDocument/2006/relationships/hyperlink" Target="http://www.zipcodestogo.com/Franklin/VT/" TargetMode="External"/><Relationship Id="rId1671" Type="http://schemas.openxmlformats.org/officeDocument/2006/relationships/hyperlink" Target="http://www.zipcodestogo.com/Orrington/ME/04474/" TargetMode="External"/><Relationship Id="rId1672" Type="http://schemas.openxmlformats.org/officeDocument/2006/relationships/hyperlink" Target="http://www.zipcodestogo.com/Penobscot/ME/" TargetMode="External"/><Relationship Id="rId1673" Type="http://schemas.openxmlformats.org/officeDocument/2006/relationships/hyperlink" Target="http://www.zipcodestogo.com/Passadumkeag/ME/04475/" TargetMode="External"/><Relationship Id="rId1674" Type="http://schemas.openxmlformats.org/officeDocument/2006/relationships/hyperlink" Target="http://www.zipcodestogo.com/Penobscot/ME/" TargetMode="External"/><Relationship Id="rId1664" Type="http://schemas.openxmlformats.org/officeDocument/2006/relationships/hyperlink" Target="http://www.zipcodestogo.com/Penobscot/ME/" TargetMode="External"/><Relationship Id="rId2995" Type="http://schemas.openxmlformats.org/officeDocument/2006/relationships/hyperlink" Target="http://www.zipcodestogo.com/Brooklyn/NY/11217/" TargetMode="External"/><Relationship Id="rId1665" Type="http://schemas.openxmlformats.org/officeDocument/2006/relationships/hyperlink" Target="http://www.zipcodestogo.com/Orient/ME/04471/" TargetMode="External"/><Relationship Id="rId2996" Type="http://schemas.openxmlformats.org/officeDocument/2006/relationships/hyperlink" Target="http://www.zipcodestogo.com/Kings/NY/" TargetMode="External"/><Relationship Id="rId1666" Type="http://schemas.openxmlformats.org/officeDocument/2006/relationships/hyperlink" Target="http://www.zipcodestogo.com/Aroostook/ME/" TargetMode="External"/><Relationship Id="rId2997" Type="http://schemas.openxmlformats.org/officeDocument/2006/relationships/hyperlink" Target="http://www.zipcodestogo.com/Brooklyn/NY/11218/" TargetMode="External"/><Relationship Id="rId1667" Type="http://schemas.openxmlformats.org/officeDocument/2006/relationships/hyperlink" Target="http://www.zipcodestogo.com/Orland/ME/04472/" TargetMode="External"/><Relationship Id="rId2998" Type="http://schemas.openxmlformats.org/officeDocument/2006/relationships/hyperlink" Target="http://www.zipcodestogo.com/Kings/NY/" TargetMode="External"/><Relationship Id="rId1668" Type="http://schemas.openxmlformats.org/officeDocument/2006/relationships/hyperlink" Target="http://www.zipcodestogo.com/Hancock/ME/" TargetMode="External"/><Relationship Id="rId2999" Type="http://schemas.openxmlformats.org/officeDocument/2006/relationships/hyperlink" Target="http://www.zipcodestogo.com/Brooklyn/NY/11219/" TargetMode="External"/><Relationship Id="rId1669" Type="http://schemas.openxmlformats.org/officeDocument/2006/relationships/hyperlink" Target="http://www.zipcodestogo.com/Orono/ME/04473/" TargetMode="External"/><Relationship Id="rId839" Type="http://schemas.openxmlformats.org/officeDocument/2006/relationships/hyperlink" Target="http://www.zipcodestogo.com/Highgate%20Center/VT/05459/" TargetMode="External"/><Relationship Id="rId838" Type="http://schemas.openxmlformats.org/officeDocument/2006/relationships/hyperlink" Target="http://www.zipcodestogo.com/Grand%20isle/VT/" TargetMode="External"/><Relationship Id="rId833" Type="http://schemas.openxmlformats.org/officeDocument/2006/relationships/hyperlink" Target="http://www.zipcodestogo.com/Ferrisburgh/VT/05456/" TargetMode="External"/><Relationship Id="rId832" Type="http://schemas.openxmlformats.org/officeDocument/2006/relationships/hyperlink" Target="http://www.zipcodestogo.com/Franklin/VT/" TargetMode="External"/><Relationship Id="rId831" Type="http://schemas.openxmlformats.org/officeDocument/2006/relationships/hyperlink" Target="http://www.zipcodestogo.com/Fairfield/VT/05455/" TargetMode="External"/><Relationship Id="rId830" Type="http://schemas.openxmlformats.org/officeDocument/2006/relationships/hyperlink" Target="http://www.zipcodestogo.com/Chittenden/VT/" TargetMode="External"/><Relationship Id="rId837" Type="http://schemas.openxmlformats.org/officeDocument/2006/relationships/hyperlink" Target="http://www.zipcodestogo.com/Grand%20Isle/VT/05458/" TargetMode="External"/><Relationship Id="rId836" Type="http://schemas.openxmlformats.org/officeDocument/2006/relationships/hyperlink" Target="http://www.zipcodestogo.com/Franklin/VT/" TargetMode="External"/><Relationship Id="rId835" Type="http://schemas.openxmlformats.org/officeDocument/2006/relationships/hyperlink" Target="http://www.zipcodestogo.com/Franklin/VT/05457/" TargetMode="External"/><Relationship Id="rId834" Type="http://schemas.openxmlformats.org/officeDocument/2006/relationships/hyperlink" Target="http://www.zipcodestogo.com/Addison/VT/" TargetMode="External"/><Relationship Id="rId2990" Type="http://schemas.openxmlformats.org/officeDocument/2006/relationships/hyperlink" Target="http://www.zipcodestogo.com/Kings/NY/" TargetMode="External"/><Relationship Id="rId1660" Type="http://schemas.openxmlformats.org/officeDocument/2006/relationships/hyperlink" Target="http://www.zipcodestogo.com/Penobscot/ME/" TargetMode="External"/><Relationship Id="rId2991" Type="http://schemas.openxmlformats.org/officeDocument/2006/relationships/hyperlink" Target="http://www.zipcodestogo.com/Brooklyn/NY/11215/" TargetMode="External"/><Relationship Id="rId1661" Type="http://schemas.openxmlformats.org/officeDocument/2006/relationships/hyperlink" Target="http://www.zipcodestogo.com/Old%20Town/ME/04468/" TargetMode="External"/><Relationship Id="rId2992" Type="http://schemas.openxmlformats.org/officeDocument/2006/relationships/hyperlink" Target="http://www.zipcodestogo.com/Kings/NY/" TargetMode="External"/><Relationship Id="rId1662" Type="http://schemas.openxmlformats.org/officeDocument/2006/relationships/hyperlink" Target="http://www.zipcodestogo.com/Penobscot/ME/" TargetMode="External"/><Relationship Id="rId2993" Type="http://schemas.openxmlformats.org/officeDocument/2006/relationships/hyperlink" Target="http://www.zipcodestogo.com/Brooklyn/NY/11216/" TargetMode="External"/><Relationship Id="rId1663" Type="http://schemas.openxmlformats.org/officeDocument/2006/relationships/hyperlink" Target="http://www.zipcodestogo.com/Orono/ME/04469/" TargetMode="External"/><Relationship Id="rId2994" Type="http://schemas.openxmlformats.org/officeDocument/2006/relationships/hyperlink" Target="http://www.zipcodestogo.com/Kings/NY/" TargetMode="External"/><Relationship Id="rId6506" Type="http://schemas.openxmlformats.org/officeDocument/2006/relationships/hyperlink" Target="http://www.zipcodestogo.com/Schuyler/NY/" TargetMode="External"/><Relationship Id="rId7838" Type="http://schemas.openxmlformats.org/officeDocument/2006/relationships/hyperlink" Target="http://www.zipcodestogo.com/Miami-dade/FL/" TargetMode="External"/><Relationship Id="rId6507" Type="http://schemas.openxmlformats.org/officeDocument/2006/relationships/hyperlink" Target="http://www.zipcodestogo.com/Newfield/NY/14867/" TargetMode="External"/><Relationship Id="rId7837" Type="http://schemas.openxmlformats.org/officeDocument/2006/relationships/hyperlink" Target="http://www.zipcodestogo.com/Homestead/FL/33039/" TargetMode="External"/><Relationship Id="rId6504" Type="http://schemas.openxmlformats.org/officeDocument/2006/relationships/hyperlink" Target="http://www.zipcodestogo.com/Chemung/NY/" TargetMode="External"/><Relationship Id="rId7836" Type="http://schemas.openxmlformats.org/officeDocument/2006/relationships/hyperlink" Target="http://www.zipcodestogo.com/Monroe/FL/" TargetMode="External"/><Relationship Id="rId6505" Type="http://schemas.openxmlformats.org/officeDocument/2006/relationships/hyperlink" Target="http://www.zipcodestogo.com/Montour%20Falls/NY/14865/" TargetMode="External"/><Relationship Id="rId7835" Type="http://schemas.openxmlformats.org/officeDocument/2006/relationships/hyperlink" Target="http://www.zipcodestogo.com/Key%20Largo/FL/33037/" TargetMode="External"/><Relationship Id="rId6508" Type="http://schemas.openxmlformats.org/officeDocument/2006/relationships/hyperlink" Target="http://www.zipcodestogo.com/Tompkins/NY/" TargetMode="External"/><Relationship Id="rId6509" Type="http://schemas.openxmlformats.org/officeDocument/2006/relationships/hyperlink" Target="http://www.zipcodestogo.com/Odessa/NY/14869/" TargetMode="External"/><Relationship Id="rId7839" Type="http://schemas.openxmlformats.org/officeDocument/2006/relationships/hyperlink" Target="http://www.zipcodestogo.com/Key%20West/FL/33040/" TargetMode="External"/><Relationship Id="rId7830" Type="http://schemas.openxmlformats.org/officeDocument/2006/relationships/hyperlink" Target="http://www.zipcodestogo.com/Miami-dade/FL/" TargetMode="External"/><Relationship Id="rId6502" Type="http://schemas.openxmlformats.org/officeDocument/2006/relationships/hyperlink" Target="http://www.zipcodestogo.com/Schuyler/NY/" TargetMode="External"/><Relationship Id="rId7834" Type="http://schemas.openxmlformats.org/officeDocument/2006/relationships/hyperlink" Target="http://www.zipcodestogo.com/Monroe/FL/" TargetMode="External"/><Relationship Id="rId6503" Type="http://schemas.openxmlformats.org/officeDocument/2006/relationships/hyperlink" Target="http://www.zipcodestogo.com/Millport/NY/14864/" TargetMode="External"/><Relationship Id="rId7833" Type="http://schemas.openxmlformats.org/officeDocument/2006/relationships/hyperlink" Target="http://www.zipcodestogo.com/Islamorada/FL/33036/" TargetMode="External"/><Relationship Id="rId6500" Type="http://schemas.openxmlformats.org/officeDocument/2006/relationships/hyperlink" Target="http://www.zipcodestogo.com/Chemung/NY/" TargetMode="External"/><Relationship Id="rId7832" Type="http://schemas.openxmlformats.org/officeDocument/2006/relationships/hyperlink" Target="http://www.zipcodestogo.com/Miami-dade/FL/" TargetMode="External"/><Relationship Id="rId6501" Type="http://schemas.openxmlformats.org/officeDocument/2006/relationships/hyperlink" Target="http://www.zipcodestogo.com/Mecklenburg/NY/14863/" TargetMode="External"/><Relationship Id="rId7831" Type="http://schemas.openxmlformats.org/officeDocument/2006/relationships/hyperlink" Target="http://www.zipcodestogo.com/Homestead/FL/33035/" TargetMode="External"/><Relationship Id="rId7827" Type="http://schemas.openxmlformats.org/officeDocument/2006/relationships/hyperlink" Target="http://www.zipcodestogo.com/Homestead/FL/33033/" TargetMode="External"/><Relationship Id="rId7826" Type="http://schemas.openxmlformats.org/officeDocument/2006/relationships/hyperlink" Target="http://www.zipcodestogo.com/Miami-dade/FL/" TargetMode="External"/><Relationship Id="rId7825" Type="http://schemas.openxmlformats.org/officeDocument/2006/relationships/hyperlink" Target="http://www.zipcodestogo.com/Homestead/FL/33032/" TargetMode="External"/><Relationship Id="rId7824" Type="http://schemas.openxmlformats.org/officeDocument/2006/relationships/hyperlink" Target="http://www.zipcodestogo.com/Miami-dade/FL/" TargetMode="External"/><Relationship Id="rId7829" Type="http://schemas.openxmlformats.org/officeDocument/2006/relationships/hyperlink" Target="http://www.zipcodestogo.com/Homestead/FL/33034/" TargetMode="External"/><Relationship Id="rId7828" Type="http://schemas.openxmlformats.org/officeDocument/2006/relationships/hyperlink" Target="http://www.zipcodestogo.com/Miami-dade/FL/" TargetMode="External"/><Relationship Id="rId7823" Type="http://schemas.openxmlformats.org/officeDocument/2006/relationships/hyperlink" Target="http://www.zipcodestogo.com/Homestead/FL/33031/" TargetMode="External"/><Relationship Id="rId7822" Type="http://schemas.openxmlformats.org/officeDocument/2006/relationships/hyperlink" Target="http://www.zipcodestogo.com/Miami-dade/FL/" TargetMode="External"/><Relationship Id="rId7821" Type="http://schemas.openxmlformats.org/officeDocument/2006/relationships/hyperlink" Target="http://www.zipcodestogo.com/Homestead/FL/33030/" TargetMode="External"/><Relationship Id="rId7820" Type="http://schemas.openxmlformats.org/officeDocument/2006/relationships/hyperlink" Target="http://www.zipcodestogo.com/Broward/FL/" TargetMode="External"/><Relationship Id="rId6528" Type="http://schemas.openxmlformats.org/officeDocument/2006/relationships/hyperlink" Target="http://www.zipcodestogo.com/Steuben/NY/" TargetMode="External"/><Relationship Id="rId6529" Type="http://schemas.openxmlformats.org/officeDocument/2006/relationships/hyperlink" Target="http://www.zipcodestogo.com/Scio/NY/14880/" TargetMode="External"/><Relationship Id="rId7859" Type="http://schemas.openxmlformats.org/officeDocument/2006/relationships/hyperlink" Target="http://www.zipcodestogo.com/Opa%20Locka/FL/33056/" TargetMode="External"/><Relationship Id="rId6526" Type="http://schemas.openxmlformats.org/officeDocument/2006/relationships/hyperlink" Target="http://www.zipcodestogo.com/Schuyler/NY/" TargetMode="External"/><Relationship Id="rId7858" Type="http://schemas.openxmlformats.org/officeDocument/2006/relationships/hyperlink" Target="http://www.zipcodestogo.com/Miami-dade/FL/" TargetMode="External"/><Relationship Id="rId6527" Type="http://schemas.openxmlformats.org/officeDocument/2006/relationships/hyperlink" Target="http://www.zipcodestogo.com/Savona/NY/14879/" TargetMode="External"/><Relationship Id="rId7857" Type="http://schemas.openxmlformats.org/officeDocument/2006/relationships/hyperlink" Target="http://www.zipcodestogo.com/Opa%20Locka/FL/33055/" TargetMode="External"/><Relationship Id="rId6520" Type="http://schemas.openxmlformats.org/officeDocument/2006/relationships/hyperlink" Target="http://www.zipcodestogo.com/Steuben/NY/" TargetMode="External"/><Relationship Id="rId7852" Type="http://schemas.openxmlformats.org/officeDocument/2006/relationships/hyperlink" Target="http://www.zipcodestogo.com/Monroe/FL/" TargetMode="External"/><Relationship Id="rId6521" Type="http://schemas.openxmlformats.org/officeDocument/2006/relationships/hyperlink" Target="http://www.zipcodestogo.com/Reading%20Center/NY/14876/" TargetMode="External"/><Relationship Id="rId7851" Type="http://schemas.openxmlformats.org/officeDocument/2006/relationships/hyperlink" Target="http://www.zipcodestogo.com/Key%20Colony%20Beach/FL/33051/" TargetMode="External"/><Relationship Id="rId7850" Type="http://schemas.openxmlformats.org/officeDocument/2006/relationships/hyperlink" Target="http://www.zipcodestogo.com/Monroe/FL/" TargetMode="External"/><Relationship Id="rId6524" Type="http://schemas.openxmlformats.org/officeDocument/2006/relationships/hyperlink" Target="http://www.zipcodestogo.com/Steuben/NY/" TargetMode="External"/><Relationship Id="rId7856" Type="http://schemas.openxmlformats.org/officeDocument/2006/relationships/hyperlink" Target="http://www.zipcodestogo.com/Miami-dade/FL/" TargetMode="External"/><Relationship Id="rId6525" Type="http://schemas.openxmlformats.org/officeDocument/2006/relationships/hyperlink" Target="http://www.zipcodestogo.com/Rock%20Stream/NY/14878/" TargetMode="External"/><Relationship Id="rId7855" Type="http://schemas.openxmlformats.org/officeDocument/2006/relationships/hyperlink" Target="http://www.zipcodestogo.com/Opa%20Locka/FL/33054/" TargetMode="External"/><Relationship Id="rId6522" Type="http://schemas.openxmlformats.org/officeDocument/2006/relationships/hyperlink" Target="http://www.zipcodestogo.com/Schuyler/NY/" TargetMode="External"/><Relationship Id="rId7854" Type="http://schemas.openxmlformats.org/officeDocument/2006/relationships/hyperlink" Target="http://www.zipcodestogo.com/Monroe/FL/" TargetMode="External"/><Relationship Id="rId6523" Type="http://schemas.openxmlformats.org/officeDocument/2006/relationships/hyperlink" Target="http://www.zipcodestogo.com/Rexville/NY/14877/" TargetMode="External"/><Relationship Id="rId7853" Type="http://schemas.openxmlformats.org/officeDocument/2006/relationships/hyperlink" Target="http://www.zipcodestogo.com/Marathon%20Shores/FL/33052/" TargetMode="External"/><Relationship Id="rId6517" Type="http://schemas.openxmlformats.org/officeDocument/2006/relationships/hyperlink" Target="http://www.zipcodestogo.com/Prattsburgh/NY/14873/" TargetMode="External"/><Relationship Id="rId7849" Type="http://schemas.openxmlformats.org/officeDocument/2006/relationships/hyperlink" Target="http://www.zipcodestogo.com/Marathon/FL/33050/" TargetMode="External"/><Relationship Id="rId6518" Type="http://schemas.openxmlformats.org/officeDocument/2006/relationships/hyperlink" Target="http://www.zipcodestogo.com/Steuben/NY/" TargetMode="External"/><Relationship Id="rId7848" Type="http://schemas.openxmlformats.org/officeDocument/2006/relationships/hyperlink" Target="http://www.zipcodestogo.com/Monroe/FL/" TargetMode="External"/><Relationship Id="rId6515" Type="http://schemas.openxmlformats.org/officeDocument/2006/relationships/hyperlink" Target="http://www.zipcodestogo.com/Pine%20Valley/NY/14872/" TargetMode="External"/><Relationship Id="rId7847" Type="http://schemas.openxmlformats.org/officeDocument/2006/relationships/hyperlink" Target="http://www.zipcodestogo.com/Key%20West/FL/33045/" TargetMode="External"/><Relationship Id="rId6516" Type="http://schemas.openxmlformats.org/officeDocument/2006/relationships/hyperlink" Target="http://www.zipcodestogo.com/Chemung/NY/" TargetMode="External"/><Relationship Id="rId7846" Type="http://schemas.openxmlformats.org/officeDocument/2006/relationships/hyperlink" Target="http://www.zipcodestogo.com/Monroe/FL/" TargetMode="External"/><Relationship Id="rId6519" Type="http://schemas.openxmlformats.org/officeDocument/2006/relationships/hyperlink" Target="http://www.zipcodestogo.com/Pulteney/NY/14874/" TargetMode="External"/><Relationship Id="rId7841" Type="http://schemas.openxmlformats.org/officeDocument/2006/relationships/hyperlink" Target="http://www.zipcodestogo.com/Key%20West/FL/33041/" TargetMode="External"/><Relationship Id="rId6510" Type="http://schemas.openxmlformats.org/officeDocument/2006/relationships/hyperlink" Target="http://www.zipcodestogo.com/Schuyler/NY/" TargetMode="External"/><Relationship Id="rId7840" Type="http://schemas.openxmlformats.org/officeDocument/2006/relationships/hyperlink" Target="http://www.zipcodestogo.com/Monroe/FL/" TargetMode="External"/><Relationship Id="rId6513" Type="http://schemas.openxmlformats.org/officeDocument/2006/relationships/hyperlink" Target="http://www.zipcodestogo.com/Pine%20City/NY/14871/" TargetMode="External"/><Relationship Id="rId7845" Type="http://schemas.openxmlformats.org/officeDocument/2006/relationships/hyperlink" Target="http://www.zipcodestogo.com/Big%20Pine%20Key/FL/33043/" TargetMode="External"/><Relationship Id="rId6514" Type="http://schemas.openxmlformats.org/officeDocument/2006/relationships/hyperlink" Target="http://www.zipcodestogo.com/Chemung/NY/" TargetMode="External"/><Relationship Id="rId7844" Type="http://schemas.openxmlformats.org/officeDocument/2006/relationships/hyperlink" Target="http://www.zipcodestogo.com/Monroe/FL/" TargetMode="External"/><Relationship Id="rId6511" Type="http://schemas.openxmlformats.org/officeDocument/2006/relationships/hyperlink" Target="http://www.zipcodestogo.com/Painted%20Post/NY/14870/" TargetMode="External"/><Relationship Id="rId7843" Type="http://schemas.openxmlformats.org/officeDocument/2006/relationships/hyperlink" Target="http://www.zipcodestogo.com/Summerland%20Key/FL/33042/" TargetMode="External"/><Relationship Id="rId6512" Type="http://schemas.openxmlformats.org/officeDocument/2006/relationships/hyperlink" Target="http://www.zipcodestogo.com/Steuben/NY/" TargetMode="External"/><Relationship Id="rId7842" Type="http://schemas.openxmlformats.org/officeDocument/2006/relationships/hyperlink" Target="http://www.zipcodestogo.com/Monroe/FL/" TargetMode="External"/><Relationship Id="rId899" Type="http://schemas.openxmlformats.org/officeDocument/2006/relationships/hyperlink" Target="http://www.zipcodestogo.com/Westford/VT/05494/" TargetMode="External"/><Relationship Id="rId898" Type="http://schemas.openxmlformats.org/officeDocument/2006/relationships/hyperlink" Target="http://www.zipcodestogo.com/Lamoille/VT/" TargetMode="External"/><Relationship Id="rId897" Type="http://schemas.openxmlformats.org/officeDocument/2006/relationships/hyperlink" Target="http://www.zipcodestogo.com/Waterville/VT/05492/" TargetMode="External"/><Relationship Id="rId896" Type="http://schemas.openxmlformats.org/officeDocument/2006/relationships/hyperlink" Target="http://www.zipcodestogo.com/Addison/VT/" TargetMode="External"/><Relationship Id="rId891" Type="http://schemas.openxmlformats.org/officeDocument/2006/relationships/hyperlink" Target="http://www.zipcodestogo.com/Underhill/VT/05489/" TargetMode="External"/><Relationship Id="rId890" Type="http://schemas.openxmlformats.org/officeDocument/2006/relationships/hyperlink" Target="http://www.zipcodestogo.com/Franklin/VT/" TargetMode="External"/><Relationship Id="rId895" Type="http://schemas.openxmlformats.org/officeDocument/2006/relationships/hyperlink" Target="http://www.zipcodestogo.com/Vergennes/VT/05491/" TargetMode="External"/><Relationship Id="rId894" Type="http://schemas.openxmlformats.org/officeDocument/2006/relationships/hyperlink" Target="http://www.zipcodestogo.com/Chittenden/VT/" TargetMode="External"/><Relationship Id="rId893" Type="http://schemas.openxmlformats.org/officeDocument/2006/relationships/hyperlink" Target="http://www.zipcodestogo.com/Underhill%20Center/VT/05490/" TargetMode="External"/><Relationship Id="rId892" Type="http://schemas.openxmlformats.org/officeDocument/2006/relationships/hyperlink" Target="http://www.zipcodestogo.com/Chittenden/VT/" TargetMode="External"/><Relationship Id="rId7816" Type="http://schemas.openxmlformats.org/officeDocument/2006/relationships/hyperlink" Target="http://www.zipcodestogo.com/Broward/FL/" TargetMode="External"/><Relationship Id="rId7815" Type="http://schemas.openxmlformats.org/officeDocument/2006/relationships/hyperlink" Target="http://www.zipcodestogo.com/Hollywood/FL/33027/" TargetMode="External"/><Relationship Id="rId7814" Type="http://schemas.openxmlformats.org/officeDocument/2006/relationships/hyperlink" Target="http://www.zipcodestogo.com/Broward/FL/" TargetMode="External"/><Relationship Id="rId7813" Type="http://schemas.openxmlformats.org/officeDocument/2006/relationships/hyperlink" Target="http://www.zipcodestogo.com/Hollywood/FL/33026/" TargetMode="External"/><Relationship Id="rId7819" Type="http://schemas.openxmlformats.org/officeDocument/2006/relationships/hyperlink" Target="http://www.zipcodestogo.com/Hollywood/FL/33029/" TargetMode="External"/><Relationship Id="rId7818" Type="http://schemas.openxmlformats.org/officeDocument/2006/relationships/hyperlink" Target="http://www.zipcodestogo.com/Broward/FL/" TargetMode="External"/><Relationship Id="rId7817" Type="http://schemas.openxmlformats.org/officeDocument/2006/relationships/hyperlink" Target="http://www.zipcodestogo.com/Hollywood/FL/33028/" TargetMode="External"/><Relationship Id="rId7812" Type="http://schemas.openxmlformats.org/officeDocument/2006/relationships/hyperlink" Target="http://www.zipcodestogo.com/Broward/FL/" TargetMode="External"/><Relationship Id="rId7811" Type="http://schemas.openxmlformats.org/officeDocument/2006/relationships/hyperlink" Target="http://www.zipcodestogo.com/Hollywood/FL/33025/" TargetMode="External"/><Relationship Id="rId7810" Type="http://schemas.openxmlformats.org/officeDocument/2006/relationships/hyperlink" Target="http://www.zipcodestogo.com/Broward/FL/" TargetMode="External"/><Relationship Id="rId7805" Type="http://schemas.openxmlformats.org/officeDocument/2006/relationships/hyperlink" Target="http://www.zipcodestogo.com/Hollywood/FL/33022/" TargetMode="External"/><Relationship Id="rId7804" Type="http://schemas.openxmlformats.org/officeDocument/2006/relationships/hyperlink" Target="http://www.zipcodestogo.com/Broward/FL/" TargetMode="External"/><Relationship Id="rId7803" Type="http://schemas.openxmlformats.org/officeDocument/2006/relationships/hyperlink" Target="http://www.zipcodestogo.com/Hollywood/FL/33021/" TargetMode="External"/><Relationship Id="rId7802" Type="http://schemas.openxmlformats.org/officeDocument/2006/relationships/hyperlink" Target="http://www.zipcodestogo.com/Broward/FL/" TargetMode="External"/><Relationship Id="rId7809" Type="http://schemas.openxmlformats.org/officeDocument/2006/relationships/hyperlink" Target="http://www.zipcodestogo.com/Hollywood/FL/33024/" TargetMode="External"/><Relationship Id="rId7808" Type="http://schemas.openxmlformats.org/officeDocument/2006/relationships/hyperlink" Target="http://www.zipcodestogo.com/Broward/FL/" TargetMode="External"/><Relationship Id="rId7807" Type="http://schemas.openxmlformats.org/officeDocument/2006/relationships/hyperlink" Target="http://www.zipcodestogo.com/Hollywood/FL/33023/" TargetMode="External"/><Relationship Id="rId7806" Type="http://schemas.openxmlformats.org/officeDocument/2006/relationships/hyperlink" Target="http://www.zipcodestogo.com/Broward/FL/" TargetMode="External"/><Relationship Id="rId7801" Type="http://schemas.openxmlformats.org/officeDocument/2006/relationships/hyperlink" Target="http://www.zipcodestogo.com/Hollywood/FL/33020/" TargetMode="External"/><Relationship Id="rId7800" Type="http://schemas.openxmlformats.org/officeDocument/2006/relationships/hyperlink" Target="http://www.zipcodestogo.com/Broward/FL/"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sheetViews>
  <sheetFormatPr customHeight="1" defaultColWidth="12.63" defaultRowHeight="15.0"/>
  <cols>
    <col customWidth="1" min="1" max="1" width="11.0"/>
    <col customWidth="1" min="2" max="2" width="5.25"/>
    <col customWidth="1" min="3" max="3" width="25.5"/>
    <col customWidth="1" min="4" max="4" width="21.13"/>
    <col customWidth="1" min="5" max="5" width="12.88"/>
    <col customWidth="1" min="6" max="6" width="11.25"/>
    <col customWidth="1" min="7" max="7" width="22.25"/>
    <col customWidth="1" min="8" max="8" width="10.75"/>
    <col customWidth="1" min="9" max="9" width="24.63"/>
    <col customWidth="1" min="10" max="10" width="17.63"/>
    <col customWidth="1" hidden="1" min="11" max="13" width="14.0"/>
    <col customWidth="1" min="14" max="14" width="15.75"/>
    <col customWidth="1" min="15" max="15" width="4.88"/>
    <col customWidth="1" min="16" max="16" width="26.75"/>
    <col customWidth="1" min="17" max="17" width="8.38"/>
    <col customWidth="1" min="18" max="18" width="29.88"/>
    <col customWidth="1" min="19" max="19" width="4.0"/>
    <col customWidth="1" min="20" max="20" width="16.0"/>
    <col customWidth="1" min="21" max="21" width="3.38"/>
    <col customWidth="1" min="22" max="22" width="27.75"/>
    <col customWidth="1" min="23" max="23" width="3.75"/>
    <col customWidth="1" min="24" max="24" width="26.13"/>
    <col customWidth="1" min="25" max="25" width="4.88"/>
    <col customWidth="1" min="26" max="33" width="14.0"/>
  </cols>
  <sheetData>
    <row r="1" ht="17.25" customHeight="1">
      <c r="A1" s="1"/>
      <c r="B1" s="1"/>
      <c r="C1" s="2" t="s">
        <v>0</v>
      </c>
      <c r="D1" s="3" t="s">
        <v>1</v>
      </c>
      <c r="E1" s="2" t="s">
        <v>2</v>
      </c>
      <c r="F1" s="2" t="s">
        <v>3</v>
      </c>
      <c r="G1" s="2" t="s">
        <v>4</v>
      </c>
      <c r="H1" s="2" t="s">
        <v>5</v>
      </c>
      <c r="I1" s="4" t="s">
        <v>6</v>
      </c>
      <c r="J1" s="5"/>
      <c r="K1" s="6" t="s">
        <v>7</v>
      </c>
      <c r="L1" s="6" t="s">
        <v>8</v>
      </c>
      <c r="M1" s="7" t="s">
        <v>9</v>
      </c>
      <c r="N1" s="8" t="s">
        <v>10</v>
      </c>
      <c r="O1" s="9"/>
      <c r="P1" s="10" t="s">
        <v>11</v>
      </c>
      <c r="Q1" s="11"/>
      <c r="R1" s="11"/>
      <c r="S1" s="11"/>
      <c r="T1" s="11"/>
      <c r="U1" s="11"/>
      <c r="V1" s="11"/>
      <c r="W1" s="11"/>
      <c r="X1" s="12"/>
      <c r="Y1" s="13"/>
      <c r="Z1" s="14"/>
      <c r="AA1" s="14"/>
      <c r="AB1" s="14"/>
      <c r="AC1" s="14"/>
      <c r="AD1" s="14"/>
      <c r="AE1" s="14"/>
      <c r="AF1" s="14"/>
    </row>
    <row r="2" ht="17.25" customHeight="1">
      <c r="A2" s="15"/>
      <c r="B2" s="15">
        <v>1.0</v>
      </c>
      <c r="C2" s="16" t="s">
        <v>12</v>
      </c>
      <c r="D2" s="17"/>
      <c r="E2" s="18" t="s">
        <v>13</v>
      </c>
      <c r="F2" s="19"/>
      <c r="G2" s="20" t="s">
        <v>5</v>
      </c>
      <c r="H2" s="21"/>
      <c r="I2" s="22" t="s">
        <v>14</v>
      </c>
      <c r="J2" s="23"/>
      <c r="K2" s="24">
        <v>1.0</v>
      </c>
      <c r="L2" s="25" t="s">
        <v>15</v>
      </c>
      <c r="M2" s="26" t="s">
        <v>16</v>
      </c>
      <c r="N2" s="27" t="s">
        <v>17</v>
      </c>
      <c r="O2" s="28"/>
      <c r="P2" s="29" t="s">
        <v>9</v>
      </c>
      <c r="Q2" s="30"/>
      <c r="R2" s="31" t="s">
        <v>18</v>
      </c>
      <c r="S2" s="30"/>
      <c r="T2" s="30" t="s">
        <v>19</v>
      </c>
      <c r="U2" s="30"/>
      <c r="V2" s="30" t="s">
        <v>20</v>
      </c>
      <c r="W2" s="32"/>
      <c r="X2" s="33" t="s">
        <v>21</v>
      </c>
      <c r="Y2" s="34"/>
      <c r="Z2" s="14"/>
      <c r="AA2" s="14"/>
      <c r="AB2" s="14"/>
      <c r="AC2" s="14"/>
      <c r="AD2" s="14"/>
      <c r="AE2" s="14"/>
      <c r="AF2" s="14"/>
    </row>
    <row r="3" ht="17.25" customHeight="1">
      <c r="A3" s="15"/>
      <c r="B3" s="15">
        <v>2.0</v>
      </c>
      <c r="C3" s="16" t="s">
        <v>22</v>
      </c>
      <c r="D3" s="17"/>
      <c r="E3" s="35" t="s">
        <v>13</v>
      </c>
      <c r="F3" s="36"/>
      <c r="G3" s="37" t="s">
        <v>5</v>
      </c>
      <c r="H3" s="38"/>
      <c r="I3" s="39" t="s">
        <v>23</v>
      </c>
      <c r="J3" s="40"/>
      <c r="K3" s="24">
        <v>0.95</v>
      </c>
      <c r="L3" s="25" t="s">
        <v>24</v>
      </c>
      <c r="M3" s="26" t="s">
        <v>25</v>
      </c>
      <c r="N3" s="27" t="s">
        <v>26</v>
      </c>
      <c r="O3" s="28"/>
      <c r="P3" s="41" t="s">
        <v>27</v>
      </c>
      <c r="Q3" s="42"/>
      <c r="R3" s="43" t="s">
        <v>28</v>
      </c>
      <c r="S3" s="42"/>
      <c r="T3" s="44" t="s">
        <v>29</v>
      </c>
      <c r="U3" s="42"/>
      <c r="V3" s="45" t="s">
        <v>30</v>
      </c>
      <c r="W3" s="46"/>
      <c r="X3" s="41"/>
      <c r="Y3" s="34"/>
      <c r="Z3" s="14"/>
      <c r="AA3" s="14"/>
      <c r="AB3" s="14"/>
      <c r="AC3" s="14"/>
      <c r="AD3" s="14"/>
      <c r="AE3" s="14"/>
      <c r="AF3" s="14"/>
    </row>
    <row r="4" ht="17.25" customHeight="1">
      <c r="A4" s="15"/>
      <c r="B4" s="15">
        <v>3.0</v>
      </c>
      <c r="C4" s="16" t="s">
        <v>31</v>
      </c>
      <c r="D4" s="17"/>
      <c r="E4" s="18" t="s">
        <v>13</v>
      </c>
      <c r="F4" s="19"/>
      <c r="G4" s="20" t="s">
        <v>5</v>
      </c>
      <c r="H4" s="21"/>
      <c r="I4" s="39" t="s">
        <v>32</v>
      </c>
      <c r="J4" s="47"/>
      <c r="K4" s="24">
        <v>0.9</v>
      </c>
      <c r="L4" s="25" t="s">
        <v>33</v>
      </c>
      <c r="M4" s="26" t="s">
        <v>34</v>
      </c>
      <c r="N4" s="27" t="s">
        <v>35</v>
      </c>
      <c r="O4" s="28"/>
      <c r="P4" s="48" t="s">
        <v>36</v>
      </c>
      <c r="Q4" s="49"/>
      <c r="R4" s="50"/>
      <c r="S4" s="46"/>
      <c r="T4" s="51"/>
      <c r="U4" s="52"/>
      <c r="V4" s="53"/>
      <c r="W4" s="49"/>
      <c r="X4" s="48"/>
      <c r="Y4" s="34"/>
      <c r="Z4" s="14"/>
      <c r="AA4" s="14"/>
      <c r="AB4" s="14"/>
      <c r="AC4" s="14"/>
      <c r="AD4" s="14"/>
      <c r="AE4" s="14"/>
      <c r="AF4" s="14"/>
    </row>
    <row r="5" ht="17.25" customHeight="1">
      <c r="A5" s="15"/>
      <c r="B5" s="15">
        <v>4.0</v>
      </c>
      <c r="C5" s="54" t="s">
        <v>37</v>
      </c>
      <c r="D5" s="55"/>
      <c r="E5" s="18" t="s">
        <v>13</v>
      </c>
      <c r="F5" s="19"/>
      <c r="G5" s="20"/>
      <c r="H5" s="21"/>
      <c r="I5" s="39" t="s">
        <v>38</v>
      </c>
      <c r="J5" s="56"/>
      <c r="K5" s="24">
        <v>0.85</v>
      </c>
      <c r="L5" s="25" t="s">
        <v>39</v>
      </c>
      <c r="M5" s="26" t="s">
        <v>40</v>
      </c>
      <c r="N5" s="27" t="s">
        <v>41</v>
      </c>
      <c r="O5" s="28"/>
      <c r="P5" s="48" t="s">
        <v>42</v>
      </c>
      <c r="Q5" s="46"/>
      <c r="R5" s="41" t="s">
        <v>43</v>
      </c>
      <c r="S5" s="46"/>
      <c r="T5" s="41" t="s">
        <v>44</v>
      </c>
      <c r="U5" s="57"/>
      <c r="V5" s="48"/>
      <c r="W5" s="57"/>
      <c r="X5" s="48"/>
      <c r="Y5" s="34"/>
      <c r="Z5" s="14"/>
      <c r="AA5" s="14"/>
      <c r="AB5" s="14"/>
      <c r="AC5" s="14"/>
      <c r="AD5" s="14"/>
      <c r="AE5" s="14"/>
      <c r="AF5" s="14"/>
    </row>
    <row r="6" ht="17.25" customHeight="1">
      <c r="A6" s="15"/>
      <c r="B6" s="15">
        <v>5.0</v>
      </c>
      <c r="C6" s="16" t="s">
        <v>45</v>
      </c>
      <c r="D6" s="17"/>
      <c r="E6" s="18" t="s">
        <v>13</v>
      </c>
      <c r="F6" s="19"/>
      <c r="G6" s="21"/>
      <c r="H6" s="21"/>
      <c r="I6" s="39" t="s">
        <v>46</v>
      </c>
      <c r="J6" s="47"/>
      <c r="K6" s="24">
        <v>0.8</v>
      </c>
      <c r="L6" s="25" t="s">
        <v>47</v>
      </c>
      <c r="M6" s="26" t="s">
        <v>48</v>
      </c>
      <c r="N6" s="27" t="s">
        <v>49</v>
      </c>
      <c r="O6" s="28"/>
      <c r="P6" s="48" t="s">
        <v>50</v>
      </c>
      <c r="Q6" s="46"/>
      <c r="R6" s="48" t="s">
        <v>51</v>
      </c>
      <c r="S6" s="46"/>
      <c r="T6" s="58" t="s">
        <v>52</v>
      </c>
      <c r="U6" s="57"/>
      <c r="V6" s="59"/>
      <c r="W6" s="57"/>
      <c r="X6" s="48"/>
      <c r="Y6" s="34"/>
      <c r="Z6" s="14"/>
      <c r="AA6" s="14"/>
      <c r="AB6" s="14"/>
      <c r="AC6" s="14"/>
      <c r="AD6" s="14"/>
      <c r="AE6" s="14"/>
      <c r="AF6" s="14"/>
    </row>
    <row r="7" ht="17.25" customHeight="1">
      <c r="A7" s="15"/>
      <c r="B7" s="15">
        <v>6.0</v>
      </c>
      <c r="C7" s="16" t="s">
        <v>53</v>
      </c>
      <c r="D7" s="17"/>
      <c r="E7" s="2" t="s">
        <v>13</v>
      </c>
      <c r="F7" s="2"/>
      <c r="G7" s="4" t="s">
        <v>54</v>
      </c>
      <c r="H7" s="21"/>
      <c r="I7" s="39" t="s">
        <v>55</v>
      </c>
      <c r="J7" s="60"/>
      <c r="K7" s="24">
        <v>0.75</v>
      </c>
      <c r="L7" s="25" t="s">
        <v>56</v>
      </c>
      <c r="M7" s="26" t="s">
        <v>57</v>
      </c>
      <c r="N7" s="27"/>
      <c r="O7" s="28"/>
      <c r="P7" s="61" t="s">
        <v>58</v>
      </c>
      <c r="Q7" s="62"/>
      <c r="R7" s="63"/>
      <c r="S7" s="49"/>
      <c r="T7" s="61"/>
      <c r="U7" s="57"/>
      <c r="V7" s="59"/>
      <c r="W7" s="57"/>
      <c r="X7" s="48"/>
      <c r="Y7" s="34"/>
      <c r="Z7" s="14"/>
      <c r="AA7" s="14"/>
      <c r="AB7" s="14"/>
      <c r="AC7" s="14"/>
      <c r="AD7" s="14"/>
      <c r="AE7" s="14"/>
      <c r="AF7" s="14"/>
    </row>
    <row r="8" ht="17.25" customHeight="1">
      <c r="A8" s="15"/>
      <c r="B8" s="15">
        <v>7.0</v>
      </c>
      <c r="C8" s="64" t="s">
        <v>59</v>
      </c>
      <c r="D8" s="17"/>
      <c r="E8" s="18" t="s">
        <v>13</v>
      </c>
      <c r="F8" s="19"/>
      <c r="G8" s="20" t="s">
        <v>5</v>
      </c>
      <c r="H8" s="21"/>
      <c r="I8" s="39" t="s">
        <v>60</v>
      </c>
      <c r="J8" s="60"/>
      <c r="K8" s="24">
        <v>0.65</v>
      </c>
      <c r="L8" s="25" t="s">
        <v>61</v>
      </c>
      <c r="M8" s="26" t="s">
        <v>62</v>
      </c>
      <c r="N8" s="27"/>
      <c r="O8" s="28"/>
      <c r="P8" s="65" t="s">
        <v>63</v>
      </c>
      <c r="Q8" s="49"/>
      <c r="R8" s="48"/>
      <c r="S8" s="49"/>
      <c r="T8" s="48"/>
      <c r="U8" s="49"/>
      <c r="V8" s="61"/>
      <c r="W8" s="57"/>
      <c r="X8" s="48"/>
      <c r="Y8" s="34"/>
      <c r="Z8" s="14"/>
      <c r="AA8" s="14"/>
      <c r="AB8" s="14"/>
      <c r="AC8" s="14"/>
      <c r="AD8" s="14"/>
      <c r="AE8" s="14"/>
      <c r="AF8" s="14"/>
    </row>
    <row r="9" ht="17.25" customHeight="1">
      <c r="A9" s="15"/>
      <c r="B9" s="15">
        <v>8.0</v>
      </c>
      <c r="C9" s="16" t="s">
        <v>64</v>
      </c>
      <c r="D9" s="17"/>
      <c r="E9" s="18" t="s">
        <v>13</v>
      </c>
      <c r="F9" s="19"/>
      <c r="G9" s="21"/>
      <c r="H9" s="21"/>
      <c r="I9" s="66" t="s">
        <v>65</v>
      </c>
      <c r="J9" s="67"/>
      <c r="K9" s="24">
        <v>0.6</v>
      </c>
      <c r="L9" s="25" t="s">
        <v>66</v>
      </c>
      <c r="M9" s="68" t="s">
        <v>67</v>
      </c>
      <c r="N9" s="27"/>
      <c r="O9" s="28"/>
      <c r="P9" s="69"/>
      <c r="Q9" s="46"/>
      <c r="R9" s="48"/>
      <c r="S9" s="46"/>
      <c r="T9" s="48"/>
      <c r="U9" s="57"/>
      <c r="V9" s="59"/>
      <c r="W9" s="57"/>
      <c r="X9" s="48"/>
      <c r="Y9" s="34"/>
      <c r="Z9" s="14"/>
      <c r="AA9" s="14"/>
      <c r="AB9" s="14"/>
      <c r="AC9" s="14"/>
      <c r="AD9" s="14"/>
      <c r="AE9" s="14"/>
      <c r="AF9" s="14"/>
    </row>
    <row r="10" ht="17.25" customHeight="1">
      <c r="A10" s="70"/>
      <c r="B10" s="70">
        <v>9.0</v>
      </c>
      <c r="C10" s="22" t="s">
        <v>68</v>
      </c>
      <c r="D10" s="17"/>
      <c r="E10" s="18" t="s">
        <v>13</v>
      </c>
      <c r="F10" s="19"/>
      <c r="G10" s="21"/>
      <c r="H10" s="21"/>
      <c r="I10" s="66" t="s">
        <v>69</v>
      </c>
      <c r="J10" s="67"/>
      <c r="K10" s="24">
        <v>0.55</v>
      </c>
      <c r="L10" s="25" t="s">
        <v>70</v>
      </c>
      <c r="M10" s="68" t="s">
        <v>71</v>
      </c>
      <c r="N10" s="27"/>
      <c r="O10" s="28"/>
      <c r="P10" s="48"/>
      <c r="Q10" s="49"/>
      <c r="R10" s="48"/>
      <c r="S10" s="49"/>
      <c r="T10" s="48"/>
      <c r="U10" s="57"/>
      <c r="V10" s="59"/>
      <c r="W10" s="57"/>
      <c r="X10" s="48"/>
      <c r="Y10" s="34"/>
      <c r="Z10" s="14"/>
      <c r="AA10" s="14"/>
      <c r="AB10" s="14"/>
      <c r="AC10" s="14"/>
      <c r="AD10" s="14"/>
      <c r="AE10" s="14"/>
      <c r="AF10" s="14"/>
    </row>
    <row r="11" ht="17.25" customHeight="1">
      <c r="A11" s="70"/>
      <c r="B11" s="70">
        <v>10.0</v>
      </c>
      <c r="C11" s="16" t="s">
        <v>72</v>
      </c>
      <c r="D11" s="71"/>
      <c r="E11" s="18" t="s">
        <v>13</v>
      </c>
      <c r="F11" s="72"/>
      <c r="G11" s="21"/>
      <c r="H11" s="21"/>
      <c r="I11" s="66" t="s">
        <v>73</v>
      </c>
      <c r="K11" s="24">
        <v>0.5</v>
      </c>
      <c r="L11" s="25" t="s">
        <v>74</v>
      </c>
      <c r="M11" s="26"/>
      <c r="N11" s="27"/>
      <c r="O11" s="28"/>
      <c r="P11" s="48" t="s">
        <v>75</v>
      </c>
      <c r="Q11" s="49"/>
      <c r="R11" s="48" t="s">
        <v>76</v>
      </c>
      <c r="S11" s="49"/>
      <c r="T11" s="48">
        <v>42144.0</v>
      </c>
      <c r="U11" s="57"/>
      <c r="V11" s="59"/>
      <c r="W11" s="57"/>
      <c r="X11" s="48"/>
      <c r="Y11" s="34"/>
      <c r="Z11" s="14"/>
      <c r="AA11" s="14"/>
      <c r="AB11" s="14"/>
      <c r="AC11" s="14"/>
      <c r="AD11" s="14"/>
      <c r="AE11" s="14"/>
      <c r="AF11" s="14"/>
    </row>
    <row r="12" ht="17.25" customHeight="1">
      <c r="A12" s="70"/>
      <c r="B12" s="70">
        <v>11.0</v>
      </c>
      <c r="C12" s="22" t="s">
        <v>77</v>
      </c>
      <c r="D12" s="71"/>
      <c r="E12" s="18" t="s">
        <v>13</v>
      </c>
      <c r="F12" s="19"/>
      <c r="G12" s="21"/>
      <c r="H12" s="21"/>
      <c r="I12" s="66" t="s">
        <v>78</v>
      </c>
      <c r="J12" s="60"/>
      <c r="K12" s="24">
        <v>0.45</v>
      </c>
      <c r="L12" s="25" t="s">
        <v>79</v>
      </c>
      <c r="M12" s="26"/>
      <c r="N12" s="27"/>
      <c r="O12" s="28"/>
      <c r="P12" s="48"/>
      <c r="Q12" s="46"/>
      <c r="R12" s="73"/>
      <c r="S12" s="49"/>
      <c r="T12" s="61"/>
      <c r="U12" s="57"/>
      <c r="V12" s="59"/>
      <c r="W12" s="57"/>
      <c r="X12" s="48"/>
      <c r="Y12" s="34"/>
      <c r="Z12" s="14"/>
      <c r="AA12" s="14"/>
      <c r="AB12" s="14"/>
      <c r="AC12" s="14"/>
      <c r="AD12" s="14"/>
      <c r="AE12" s="14"/>
      <c r="AF12" s="14"/>
    </row>
    <row r="13" ht="17.25" customHeight="1">
      <c r="A13" s="70"/>
      <c r="B13" s="70">
        <v>12.0</v>
      </c>
      <c r="C13" s="22" t="s">
        <v>80</v>
      </c>
      <c r="D13" s="55"/>
      <c r="E13" s="2" t="s">
        <v>13</v>
      </c>
      <c r="F13" s="4"/>
      <c r="G13" s="4" t="s">
        <v>81</v>
      </c>
      <c r="H13" s="21"/>
      <c r="I13" s="66" t="s">
        <v>82</v>
      </c>
      <c r="J13" s="67"/>
      <c r="K13" s="24">
        <v>0.4</v>
      </c>
      <c r="L13" s="25" t="s">
        <v>60</v>
      </c>
      <c r="M13" s="26"/>
      <c r="N13" s="27"/>
      <c r="O13" s="28"/>
      <c r="P13" s="74" t="s">
        <v>83</v>
      </c>
      <c r="Q13" s="46"/>
      <c r="R13" s="75" t="s">
        <v>84</v>
      </c>
      <c r="S13" s="46"/>
      <c r="T13" s="48" t="s">
        <v>85</v>
      </c>
      <c r="U13" s="57"/>
      <c r="V13" s="59"/>
      <c r="W13" s="57"/>
      <c r="X13" s="48"/>
      <c r="Y13" s="34"/>
      <c r="Z13" s="14"/>
      <c r="AA13" s="14"/>
      <c r="AB13" s="14"/>
      <c r="AC13" s="14"/>
      <c r="AD13" s="14"/>
      <c r="AE13" s="14"/>
      <c r="AF13" s="14"/>
    </row>
    <row r="14" ht="17.25" customHeight="1">
      <c r="A14" s="70"/>
      <c r="B14" s="70">
        <v>13.0</v>
      </c>
      <c r="C14" s="76" t="s">
        <v>86</v>
      </c>
      <c r="D14" s="71"/>
      <c r="E14" s="18" t="s">
        <v>13</v>
      </c>
      <c r="F14" s="19"/>
      <c r="G14" s="20" t="s">
        <v>87</v>
      </c>
      <c r="H14" s="21"/>
      <c r="I14" s="66" t="s">
        <v>88</v>
      </c>
      <c r="J14" s="60"/>
      <c r="K14" s="24">
        <v>0.35</v>
      </c>
      <c r="L14" s="25" t="s">
        <v>89</v>
      </c>
      <c r="M14" s="26"/>
      <c r="N14" s="27"/>
      <c r="O14" s="28"/>
      <c r="P14" s="77" t="s">
        <v>90</v>
      </c>
      <c r="Q14" s="78"/>
      <c r="R14" s="79"/>
      <c r="S14" s="46"/>
      <c r="T14" s="48"/>
      <c r="U14" s="57"/>
      <c r="V14" s="59"/>
      <c r="W14" s="57"/>
      <c r="X14" s="48"/>
      <c r="Y14" s="34"/>
      <c r="Z14" s="14"/>
      <c r="AA14" s="14"/>
      <c r="AB14" s="14"/>
      <c r="AC14" s="14"/>
      <c r="AD14" s="14"/>
      <c r="AE14" s="14"/>
      <c r="AF14" s="14"/>
    </row>
    <row r="15" ht="17.25" customHeight="1">
      <c r="A15" s="70"/>
      <c r="B15" s="70">
        <v>14.0</v>
      </c>
      <c r="C15" s="22" t="s">
        <v>91</v>
      </c>
      <c r="D15" s="71"/>
      <c r="E15" s="18" t="s">
        <v>13</v>
      </c>
      <c r="F15" s="19"/>
      <c r="G15" s="21"/>
      <c r="H15" s="21"/>
      <c r="I15" s="66" t="s">
        <v>92</v>
      </c>
      <c r="J15" s="67"/>
      <c r="K15" s="24">
        <v>0.3</v>
      </c>
      <c r="L15" s="25" t="s">
        <v>93</v>
      </c>
      <c r="M15" s="26"/>
      <c r="N15" s="27"/>
      <c r="O15" s="28"/>
      <c r="P15" s="41" t="s">
        <v>94</v>
      </c>
      <c r="Q15" s="46"/>
      <c r="R15" s="41" t="s">
        <v>95</v>
      </c>
      <c r="S15" s="46"/>
      <c r="T15" s="48"/>
      <c r="U15" s="57"/>
      <c r="V15" s="59"/>
      <c r="W15" s="57"/>
      <c r="X15" s="48"/>
      <c r="Y15" s="34"/>
      <c r="Z15" s="14"/>
      <c r="AA15" s="14"/>
      <c r="AB15" s="14"/>
      <c r="AC15" s="14"/>
      <c r="AD15" s="14"/>
      <c r="AE15" s="14"/>
      <c r="AF15" s="14"/>
    </row>
    <row r="16" ht="17.25" customHeight="1">
      <c r="A16" s="70"/>
      <c r="B16" s="70">
        <v>15.0</v>
      </c>
      <c r="C16" s="22" t="s">
        <v>96</v>
      </c>
      <c r="D16" s="71"/>
      <c r="E16" s="18" t="s">
        <v>13</v>
      </c>
      <c r="F16" s="19"/>
      <c r="G16" s="21"/>
      <c r="H16" s="21"/>
      <c r="I16" s="66" t="s">
        <v>97</v>
      </c>
      <c r="J16" s="60"/>
      <c r="K16" s="24">
        <v>0.25</v>
      </c>
      <c r="L16" s="25" t="s">
        <v>98</v>
      </c>
      <c r="M16" s="26"/>
      <c r="N16" s="27"/>
      <c r="O16" s="28"/>
      <c r="P16" s="48"/>
      <c r="Q16" s="46"/>
      <c r="R16" s="48"/>
      <c r="S16" s="57"/>
      <c r="T16" s="59"/>
      <c r="U16" s="57"/>
      <c r="V16" s="59"/>
      <c r="W16" s="57"/>
      <c r="X16" s="48"/>
      <c r="Y16" s="34"/>
      <c r="Z16" s="14"/>
      <c r="AA16" s="14"/>
      <c r="AB16" s="14"/>
      <c r="AC16" s="14"/>
      <c r="AD16" s="14"/>
      <c r="AE16" s="14"/>
      <c r="AF16" s="14"/>
    </row>
    <row r="17" ht="17.25" customHeight="1">
      <c r="A17" s="70"/>
      <c r="B17" s="70"/>
      <c r="C17" s="80"/>
      <c r="D17" s="71"/>
      <c r="E17" s="18" t="s">
        <v>13</v>
      </c>
      <c r="F17" s="19"/>
      <c r="G17" s="21"/>
      <c r="H17" s="21"/>
      <c r="I17" s="66" t="s">
        <v>99</v>
      </c>
      <c r="J17" s="67"/>
      <c r="K17" s="24">
        <v>0.2</v>
      </c>
      <c r="L17" s="25" t="s">
        <v>100</v>
      </c>
      <c r="M17" s="26"/>
      <c r="N17" s="27"/>
      <c r="O17" s="28"/>
      <c r="P17" s="81" t="s">
        <v>101</v>
      </c>
      <c r="Q17" s="46"/>
      <c r="R17" s="48" t="s">
        <v>102</v>
      </c>
      <c r="S17" s="57"/>
      <c r="T17" s="48">
        <v>4321.0</v>
      </c>
      <c r="U17" s="57"/>
      <c r="V17" s="59"/>
      <c r="W17" s="57"/>
      <c r="X17" s="48"/>
      <c r="Y17" s="34"/>
      <c r="Z17" s="14"/>
      <c r="AA17" s="14"/>
      <c r="AB17" s="14"/>
      <c r="AC17" s="14"/>
      <c r="AD17" s="14"/>
      <c r="AE17" s="14"/>
      <c r="AF17" s="14"/>
    </row>
    <row r="18" ht="17.25" customHeight="1">
      <c r="A18" s="70"/>
      <c r="B18" s="70"/>
      <c r="C18" s="82"/>
      <c r="D18" s="83"/>
      <c r="E18" s="84"/>
      <c r="F18" s="84"/>
      <c r="G18" s="2" t="s">
        <v>103</v>
      </c>
      <c r="H18" s="21"/>
      <c r="I18" s="66" t="s">
        <v>104</v>
      </c>
      <c r="J18" s="60"/>
      <c r="K18" s="24">
        <v>0.15</v>
      </c>
      <c r="L18" s="25" t="s">
        <v>105</v>
      </c>
      <c r="M18" s="26"/>
      <c r="N18" s="27"/>
      <c r="O18" s="28"/>
      <c r="P18" s="48"/>
      <c r="Q18" s="46"/>
      <c r="R18" s="48"/>
      <c r="S18" s="57"/>
      <c r="T18" s="59"/>
      <c r="U18" s="57"/>
      <c r="V18" s="59"/>
      <c r="W18" s="57"/>
      <c r="X18" s="48"/>
      <c r="Y18" s="34"/>
      <c r="Z18" s="14"/>
      <c r="AA18" s="14"/>
      <c r="AB18" s="14"/>
      <c r="AC18" s="14"/>
      <c r="AD18" s="14"/>
      <c r="AE18" s="14"/>
      <c r="AF18" s="14"/>
    </row>
    <row r="19" ht="17.25" customHeight="1">
      <c r="A19" s="70"/>
      <c r="B19" s="70"/>
      <c r="C19" s="82"/>
      <c r="D19" s="85"/>
      <c r="E19" s="86"/>
      <c r="F19" s="36"/>
      <c r="G19" s="20" t="s">
        <v>106</v>
      </c>
      <c r="H19" s="21"/>
      <c r="I19" s="21"/>
      <c r="J19" s="67"/>
      <c r="K19" s="24">
        <v>0.1</v>
      </c>
      <c r="L19" s="25" t="s">
        <v>107</v>
      </c>
      <c r="M19" s="26"/>
      <c r="N19" s="27"/>
      <c r="O19" s="28"/>
      <c r="P19" s="81" t="s">
        <v>108</v>
      </c>
      <c r="Q19" s="57"/>
      <c r="R19" s="48">
        <v>519.0</v>
      </c>
      <c r="S19" s="57"/>
      <c r="T19" s="48" t="s">
        <v>5</v>
      </c>
      <c r="U19" s="57"/>
      <c r="V19" s="59"/>
      <c r="W19" s="57"/>
      <c r="X19" s="48"/>
      <c r="Y19" s="34"/>
      <c r="Z19" s="14"/>
      <c r="AA19" s="14"/>
      <c r="AB19" s="14"/>
      <c r="AC19" s="14"/>
      <c r="AD19" s="14"/>
      <c r="AE19" s="14"/>
      <c r="AF19" s="14"/>
    </row>
    <row r="20" ht="17.25" customHeight="1">
      <c r="A20" s="87"/>
      <c r="B20" s="87"/>
      <c r="C20" s="88"/>
      <c r="E20" s="86"/>
      <c r="F20" s="36"/>
      <c r="G20" s="20"/>
      <c r="H20" s="21"/>
      <c r="I20" s="21"/>
      <c r="J20" s="60"/>
      <c r="K20" s="24"/>
      <c r="L20" s="25"/>
      <c r="M20" s="26"/>
      <c r="N20" s="27"/>
      <c r="O20" s="28"/>
      <c r="P20" s="59"/>
      <c r="Q20" s="57"/>
      <c r="R20" s="59"/>
      <c r="S20" s="57"/>
      <c r="T20" s="59"/>
      <c r="U20" s="57"/>
      <c r="V20" s="48"/>
      <c r="W20" s="57"/>
      <c r="X20" s="48"/>
      <c r="Y20" s="34"/>
      <c r="Z20" s="14"/>
      <c r="AA20" s="14"/>
      <c r="AB20" s="14"/>
      <c r="AC20" s="14"/>
      <c r="AD20" s="14"/>
      <c r="AE20" s="14"/>
      <c r="AF20" s="14"/>
    </row>
    <row r="21" ht="17.25" customHeight="1">
      <c r="A21" s="87"/>
      <c r="B21" s="87"/>
      <c r="C21" s="20" t="s">
        <v>5</v>
      </c>
      <c r="D21" s="89"/>
      <c r="E21" s="90"/>
      <c r="F21" s="19"/>
      <c r="G21" s="20" t="s">
        <v>109</v>
      </c>
      <c r="H21" s="21"/>
      <c r="I21" s="21"/>
      <c r="J21" s="60"/>
      <c r="K21" s="24">
        <v>0.05</v>
      </c>
      <c r="L21" s="25" t="s">
        <v>110</v>
      </c>
      <c r="M21" s="26"/>
      <c r="N21" s="27"/>
      <c r="O21" s="28"/>
      <c r="P21" s="48" t="s">
        <v>111</v>
      </c>
      <c r="Q21" s="57"/>
      <c r="R21" s="48" t="s">
        <v>112</v>
      </c>
      <c r="S21" s="57"/>
      <c r="T21" s="48" t="s">
        <v>113</v>
      </c>
      <c r="U21" s="57"/>
      <c r="V21" s="48"/>
      <c r="W21" s="57"/>
      <c r="X21" s="48"/>
      <c r="Y21" s="34"/>
      <c r="Z21" s="14"/>
      <c r="AA21" s="14"/>
      <c r="AB21" s="14"/>
      <c r="AC21" s="14"/>
      <c r="AD21" s="14"/>
      <c r="AE21" s="14"/>
      <c r="AF21" s="14"/>
    </row>
    <row r="22" ht="17.25" customHeight="1">
      <c r="A22" s="91"/>
      <c r="B22" s="91"/>
      <c r="C22" s="92" t="s">
        <v>5</v>
      </c>
      <c r="D22" s="93"/>
      <c r="E22" s="90"/>
      <c r="F22" s="19"/>
      <c r="G22" s="20"/>
      <c r="H22" s="21"/>
      <c r="I22" s="21"/>
      <c r="J22" s="67"/>
      <c r="K22" s="24"/>
      <c r="L22" s="25"/>
      <c r="M22" s="26"/>
      <c r="N22" s="27"/>
      <c r="O22" s="28"/>
      <c r="P22" s="57"/>
      <c r="Q22" s="94"/>
      <c r="R22" s="94"/>
      <c r="S22" s="94"/>
      <c r="T22" s="94"/>
      <c r="U22" s="95"/>
      <c r="V22" s="95"/>
      <c r="W22" s="95"/>
      <c r="X22" s="95"/>
      <c r="Y22" s="34"/>
      <c r="Z22" s="14"/>
      <c r="AA22" s="14"/>
      <c r="AB22" s="14"/>
      <c r="AC22" s="14"/>
      <c r="AD22" s="14"/>
      <c r="AE22" s="14"/>
      <c r="AF22" s="14"/>
    </row>
    <row r="23" ht="17.25" customHeight="1">
      <c r="A23" s="91"/>
      <c r="B23" s="91"/>
      <c r="C23" s="92"/>
      <c r="D23" s="96"/>
      <c r="E23" s="90"/>
      <c r="F23" s="20"/>
      <c r="G23" s="20"/>
      <c r="H23" s="21"/>
      <c r="I23" s="21"/>
      <c r="J23" s="67"/>
      <c r="K23" s="24"/>
      <c r="L23" s="25"/>
      <c r="M23" s="26"/>
      <c r="N23" s="27"/>
      <c r="O23" s="28"/>
      <c r="P23" s="57"/>
      <c r="Q23" s="94"/>
      <c r="R23" s="94"/>
      <c r="S23" s="94"/>
      <c r="T23" s="94"/>
      <c r="U23" s="95"/>
      <c r="V23" s="95"/>
      <c r="W23" s="95"/>
      <c r="X23" s="95"/>
      <c r="Y23" s="34"/>
      <c r="Z23" s="14"/>
      <c r="AA23" s="14"/>
      <c r="AB23" s="14"/>
      <c r="AC23" s="14"/>
      <c r="AD23" s="14"/>
      <c r="AE23" s="14"/>
      <c r="AF23" s="14"/>
    </row>
    <row r="24" ht="17.25" customHeight="1">
      <c r="A24" s="87"/>
      <c r="B24" s="87"/>
      <c r="C24" s="20" t="s">
        <v>114</v>
      </c>
      <c r="D24" s="96"/>
      <c r="E24" s="90"/>
      <c r="F24" s="20"/>
      <c r="G24" s="20">
        <v>4.703324926E9</v>
      </c>
      <c r="H24" s="21"/>
      <c r="I24" s="21"/>
      <c r="J24" s="67"/>
      <c r="K24" s="24"/>
      <c r="L24" s="25" t="s">
        <v>115</v>
      </c>
      <c r="M24" s="26"/>
      <c r="N24" s="27"/>
      <c r="O24" s="97"/>
      <c r="P24" s="98"/>
      <c r="Q24" s="99"/>
      <c r="R24" s="99"/>
      <c r="S24" s="99"/>
      <c r="T24" s="99"/>
      <c r="U24" s="100"/>
      <c r="V24" s="100"/>
      <c r="W24" s="100"/>
      <c r="X24" s="100"/>
      <c r="Y24" s="101"/>
      <c r="Z24" s="14"/>
      <c r="AA24" s="14"/>
      <c r="AB24" s="14"/>
      <c r="AC24" s="14"/>
      <c r="AD24" s="14"/>
      <c r="AE24" s="14"/>
      <c r="AF24" s="14"/>
    </row>
    <row r="25" ht="17.25" customHeight="1">
      <c r="A25" s="102"/>
      <c r="B25" s="102"/>
      <c r="C25" s="102"/>
      <c r="D25" s="103"/>
      <c r="E25" s="102"/>
      <c r="F25" s="102"/>
      <c r="G25" s="102"/>
      <c r="H25" s="102"/>
      <c r="I25" s="102"/>
      <c r="J25" s="40" t="s">
        <v>5</v>
      </c>
      <c r="K25" s="60"/>
      <c r="L25" s="26" t="s">
        <v>116</v>
      </c>
      <c r="N25" s="104"/>
      <c r="O25" s="104"/>
      <c r="P25" s="105"/>
      <c r="Q25" s="106"/>
      <c r="R25" s="106"/>
      <c r="S25" s="107"/>
      <c r="T25" s="107" t="s">
        <v>5</v>
      </c>
      <c r="U25" s="106"/>
      <c r="V25" s="106"/>
      <c r="W25" s="106"/>
      <c r="X25" s="106"/>
      <c r="Y25" s="14"/>
      <c r="Z25" s="14"/>
      <c r="AA25" s="14"/>
      <c r="AB25" s="14"/>
      <c r="AC25" s="14"/>
      <c r="AD25" s="14"/>
      <c r="AE25" s="14"/>
      <c r="AF25" s="14"/>
      <c r="AG25" s="14"/>
    </row>
    <row r="26" ht="17.25" customHeight="1">
      <c r="A26" s="108"/>
      <c r="B26" s="108"/>
      <c r="C26" s="109" t="s">
        <v>117</v>
      </c>
      <c r="D26" s="110"/>
      <c r="E26" s="110"/>
      <c r="F26" s="110"/>
      <c r="G26" s="111"/>
      <c r="H26" s="14"/>
      <c r="I26" s="109" t="s">
        <v>118</v>
      </c>
      <c r="J26" s="111"/>
      <c r="K26" s="67"/>
      <c r="L26" s="26" t="s">
        <v>119</v>
      </c>
      <c r="M26" s="112" t="s">
        <v>5</v>
      </c>
      <c r="N26" s="91" t="s">
        <v>120</v>
      </c>
      <c r="O26" s="104"/>
      <c r="P26" s="113"/>
      <c r="Q26" s="114"/>
      <c r="R26" s="115"/>
      <c r="S26" s="116"/>
      <c r="T26" s="117"/>
      <c r="U26" s="117"/>
      <c r="V26" s="117"/>
      <c r="W26" s="117"/>
      <c r="X26" s="117"/>
      <c r="Y26" s="14"/>
      <c r="Z26" s="14"/>
      <c r="AA26" s="14"/>
      <c r="AB26" s="14"/>
      <c r="AC26" s="14"/>
      <c r="AD26" s="14"/>
      <c r="AE26" s="14"/>
      <c r="AF26" s="14"/>
      <c r="AG26" s="14"/>
    </row>
    <row r="27" ht="17.25" customHeight="1">
      <c r="A27" s="118"/>
      <c r="B27" s="118"/>
      <c r="C27" s="4" t="s">
        <v>121</v>
      </c>
      <c r="D27" s="119">
        <v>46069.0</v>
      </c>
      <c r="E27" s="119"/>
      <c r="F27" s="119"/>
      <c r="G27" s="119"/>
      <c r="H27" s="14"/>
      <c r="I27" s="120" t="s">
        <v>122</v>
      </c>
      <c r="J27" s="121"/>
      <c r="K27" s="56" t="s">
        <v>5</v>
      </c>
      <c r="L27" s="26" t="s">
        <v>123</v>
      </c>
      <c r="N27" s="92"/>
      <c r="O27" s="122"/>
      <c r="P27" s="123"/>
      <c r="Q27" s="124"/>
      <c r="R27" s="125"/>
      <c r="S27" s="126"/>
      <c r="T27" s="14"/>
      <c r="U27" s="14"/>
      <c r="V27" s="14"/>
      <c r="W27" s="14"/>
      <c r="X27" s="14"/>
      <c r="Y27" s="14"/>
      <c r="Z27" s="14"/>
      <c r="AA27" s="14"/>
      <c r="AB27" s="14"/>
      <c r="AC27" s="14"/>
      <c r="AD27" s="14"/>
      <c r="AE27" s="14"/>
      <c r="AF27" s="14"/>
      <c r="AG27" s="14"/>
    </row>
    <row r="28" ht="17.25" customHeight="1">
      <c r="A28" s="127"/>
      <c r="B28" s="127"/>
      <c r="C28" s="128" t="s">
        <v>124</v>
      </c>
      <c r="D28" s="129">
        <v>46074.0</v>
      </c>
      <c r="E28" s="129"/>
      <c r="F28" s="129"/>
      <c r="G28" s="129"/>
      <c r="H28" s="14"/>
      <c r="I28" s="130" t="s">
        <v>125</v>
      </c>
      <c r="J28" s="131"/>
      <c r="K28" s="67"/>
      <c r="L28" s="26" t="s">
        <v>126</v>
      </c>
      <c r="N28" s="92"/>
      <c r="O28" s="122"/>
      <c r="P28" s="123"/>
      <c r="Q28" s="132"/>
      <c r="R28" s="54"/>
      <c r="S28" s="126"/>
      <c r="T28" s="14"/>
      <c r="U28" s="14"/>
      <c r="V28" s="14"/>
      <c r="W28" s="14"/>
      <c r="X28" s="14"/>
      <c r="Y28" s="14"/>
      <c r="Z28" s="14"/>
      <c r="AA28" s="14"/>
      <c r="AB28" s="14"/>
      <c r="AC28" s="14"/>
      <c r="AD28" s="14"/>
      <c r="AE28" s="14"/>
      <c r="AF28" s="14"/>
      <c r="AG28" s="14"/>
    </row>
    <row r="29" ht="17.25" customHeight="1">
      <c r="A29" s="118"/>
      <c r="B29" s="118"/>
      <c r="C29" s="4" t="s">
        <v>127</v>
      </c>
      <c r="D29" s="133" t="s">
        <v>128</v>
      </c>
      <c r="E29" s="133"/>
      <c r="F29" s="133"/>
      <c r="G29" s="133"/>
      <c r="H29" s="14"/>
      <c r="I29" s="130" t="s">
        <v>129</v>
      </c>
      <c r="J29" s="131">
        <v>0.0</v>
      </c>
      <c r="K29" s="56"/>
      <c r="L29" s="26" t="s">
        <v>130</v>
      </c>
      <c r="N29" s="92"/>
      <c r="O29" s="134"/>
      <c r="P29" s="135"/>
      <c r="Q29" s="132"/>
      <c r="R29" s="54"/>
      <c r="S29" s="126"/>
      <c r="T29" s="14"/>
      <c r="U29" s="14"/>
      <c r="V29" s="14"/>
      <c r="W29" s="14"/>
      <c r="X29" s="14"/>
      <c r="Y29" s="14"/>
      <c r="Z29" s="14"/>
      <c r="AA29" s="14"/>
      <c r="AB29" s="14"/>
      <c r="AC29" s="14"/>
      <c r="AD29" s="14"/>
      <c r="AE29" s="14"/>
      <c r="AF29" s="14"/>
      <c r="AG29" s="14"/>
    </row>
    <row r="30" ht="17.25" customHeight="1">
      <c r="A30" s="1"/>
      <c r="B30" s="1"/>
      <c r="C30" s="2" t="s">
        <v>131</v>
      </c>
      <c r="D30" s="136" t="s">
        <v>132</v>
      </c>
      <c r="E30" s="136"/>
      <c r="F30" s="136"/>
      <c r="G30" s="136"/>
      <c r="H30" s="14"/>
      <c r="I30" s="137" t="s">
        <v>133</v>
      </c>
      <c r="J30" s="138">
        <v>0.35</v>
      </c>
      <c r="K30" s="102"/>
      <c r="L30" s="26" t="s">
        <v>134</v>
      </c>
      <c r="N30" s="92"/>
      <c r="O30" s="122"/>
      <c r="P30" s="123"/>
      <c r="Q30" s="139"/>
      <c r="R30" s="54"/>
      <c r="S30" s="126"/>
      <c r="T30" s="14"/>
      <c r="U30" s="14"/>
      <c r="V30" s="14"/>
      <c r="W30" s="14"/>
      <c r="X30" s="14"/>
      <c r="Y30" s="14"/>
      <c r="Z30" s="14"/>
      <c r="AA30" s="14"/>
      <c r="AB30" s="14"/>
      <c r="AC30" s="14"/>
      <c r="AD30" s="14"/>
      <c r="AE30" s="14"/>
      <c r="AF30" s="14"/>
      <c r="AG30" s="14"/>
    </row>
    <row r="31" ht="17.25" customHeight="1">
      <c r="A31" s="118"/>
      <c r="B31" s="118"/>
      <c r="C31" s="140" t="s">
        <v>135</v>
      </c>
      <c r="D31" s="141" t="s">
        <v>136</v>
      </c>
      <c r="E31" s="142"/>
      <c r="F31" s="143"/>
      <c r="G31" s="144"/>
      <c r="H31" s="14"/>
      <c r="I31" s="137" t="s">
        <v>137</v>
      </c>
      <c r="J31" s="145">
        <v>0.1025</v>
      </c>
      <c r="K31" s="102"/>
      <c r="L31" s="26" t="s">
        <v>138</v>
      </c>
      <c r="N31" s="92"/>
      <c r="O31" s="122"/>
      <c r="P31" s="123"/>
      <c r="Q31" s="132"/>
      <c r="R31" s="146"/>
      <c r="S31" s="126"/>
      <c r="T31" s="14"/>
      <c r="U31" s="14"/>
      <c r="V31" s="14"/>
      <c r="W31" s="14"/>
      <c r="X31" s="14"/>
      <c r="Y31" s="14"/>
      <c r="Z31" s="14"/>
      <c r="AA31" s="14"/>
      <c r="AB31" s="14"/>
      <c r="AC31" s="14"/>
      <c r="AD31" s="14"/>
      <c r="AE31" s="14"/>
      <c r="AF31" s="14"/>
      <c r="AG31" s="14"/>
    </row>
    <row r="32" ht="17.25" customHeight="1">
      <c r="A32" s="118"/>
      <c r="B32" s="118"/>
      <c r="C32" s="4" t="s">
        <v>139</v>
      </c>
      <c r="D32" s="147" t="s">
        <v>140</v>
      </c>
      <c r="E32" s="148"/>
      <c r="F32" s="148"/>
      <c r="G32" s="148"/>
      <c r="H32" s="104"/>
      <c r="I32" s="137" t="s">
        <v>5</v>
      </c>
      <c r="J32" s="149"/>
      <c r="K32" s="102"/>
      <c r="L32" s="26" t="s">
        <v>141</v>
      </c>
      <c r="N32" s="92"/>
      <c r="O32" s="122"/>
      <c r="P32" s="123"/>
      <c r="Q32" s="132"/>
      <c r="R32" s="54"/>
      <c r="S32" s="126"/>
      <c r="T32" s="14"/>
      <c r="U32" s="14"/>
      <c r="V32" s="14"/>
      <c r="W32" s="14"/>
      <c r="X32" s="14"/>
      <c r="Y32" s="14"/>
      <c r="Z32" s="14"/>
      <c r="AA32" s="14"/>
      <c r="AB32" s="14"/>
      <c r="AC32" s="14"/>
      <c r="AD32" s="14"/>
      <c r="AE32" s="14"/>
      <c r="AF32" s="14"/>
      <c r="AG32" s="14"/>
    </row>
    <row r="33" ht="19.5" customHeight="1">
      <c r="A33" s="118"/>
      <c r="B33" s="118"/>
      <c r="C33" s="4" t="s">
        <v>142</v>
      </c>
      <c r="D33" s="150" t="s">
        <v>143</v>
      </c>
      <c r="E33" s="151"/>
      <c r="F33" s="151"/>
      <c r="G33" s="151"/>
      <c r="H33" s="14"/>
      <c r="I33" s="137"/>
      <c r="J33" s="149"/>
      <c r="K33" s="14"/>
      <c r="L33" s="26" t="s">
        <v>144</v>
      </c>
      <c r="N33" s="92"/>
      <c r="O33" s="122"/>
      <c r="P33" s="152"/>
      <c r="Q33" s="153"/>
      <c r="R33" s="152"/>
      <c r="S33" s="14"/>
      <c r="T33" s="14"/>
      <c r="U33" s="14"/>
      <c r="V33" s="14"/>
      <c r="W33" s="14"/>
      <c r="X33" s="14"/>
      <c r="Y33" s="14"/>
      <c r="Z33" s="14"/>
      <c r="AA33" s="14"/>
      <c r="AB33" s="14"/>
      <c r="AC33" s="14"/>
      <c r="AD33" s="14"/>
      <c r="AE33" s="14"/>
      <c r="AF33" s="14"/>
      <c r="AG33" s="14"/>
    </row>
    <row r="34" ht="17.25" customHeight="1">
      <c r="A34" s="1"/>
      <c r="B34" s="1"/>
      <c r="C34" s="2" t="s">
        <v>145</v>
      </c>
      <c r="D34" s="151">
        <v>60632.0</v>
      </c>
      <c r="E34" s="151"/>
      <c r="F34" s="151"/>
      <c r="G34" s="151"/>
      <c r="H34" s="14"/>
      <c r="I34" s="14"/>
      <c r="J34" s="14"/>
      <c r="K34" s="14"/>
      <c r="L34" s="26" t="s">
        <v>146</v>
      </c>
      <c r="N34" s="92"/>
      <c r="O34" s="122"/>
      <c r="P34" s="152"/>
      <c r="Q34" s="149"/>
      <c r="R34" s="149"/>
      <c r="S34" s="14"/>
      <c r="T34" s="14"/>
      <c r="U34" s="14"/>
      <c r="V34" s="14"/>
      <c r="W34" s="14"/>
      <c r="X34" s="14"/>
      <c r="Y34" s="14"/>
      <c r="Z34" s="14"/>
      <c r="AA34" s="14"/>
      <c r="AB34" s="14"/>
      <c r="AC34" s="14"/>
      <c r="AD34" s="14"/>
      <c r="AE34" s="14"/>
      <c r="AF34" s="14"/>
      <c r="AG34" s="14"/>
    </row>
    <row r="35" ht="17.25" customHeight="1">
      <c r="A35" s="14"/>
      <c r="B35" s="14"/>
      <c r="C35" s="14"/>
      <c r="D35" s="154"/>
      <c r="E35" s="155"/>
      <c r="F35" s="14"/>
      <c r="G35" s="14"/>
      <c r="H35" s="14"/>
      <c r="I35" s="14"/>
      <c r="J35" s="14"/>
      <c r="K35" s="14"/>
      <c r="L35" s="26" t="s">
        <v>147</v>
      </c>
      <c r="N35" s="122"/>
      <c r="O35" s="122"/>
      <c r="P35" s="149"/>
      <c r="Q35" s="149"/>
      <c r="R35" s="149"/>
      <c r="S35" s="14"/>
      <c r="T35" s="14"/>
      <c r="U35" s="14"/>
      <c r="V35" s="14"/>
      <c r="W35" s="14"/>
      <c r="X35" s="14"/>
      <c r="Y35" s="14"/>
      <c r="Z35" s="14"/>
      <c r="AA35" s="14"/>
      <c r="AB35" s="14"/>
      <c r="AC35" s="14"/>
      <c r="AD35" s="14"/>
      <c r="AE35" s="14"/>
      <c r="AF35" s="14"/>
      <c r="AG35" s="14"/>
    </row>
    <row r="36" ht="17.25" customHeight="1">
      <c r="A36" s="156"/>
      <c r="B36" s="156"/>
      <c r="C36" s="157" t="s">
        <v>148</v>
      </c>
      <c r="D36" s="110"/>
      <c r="E36" s="110"/>
      <c r="F36" s="110"/>
      <c r="G36" s="111"/>
      <c r="H36" s="14"/>
      <c r="I36" s="158" t="s">
        <v>149</v>
      </c>
      <c r="J36" s="110"/>
      <c r="K36" s="14"/>
      <c r="L36" s="26" t="s">
        <v>150</v>
      </c>
      <c r="N36" s="122"/>
      <c r="O36" s="122"/>
      <c r="P36" s="149"/>
      <c r="Q36" s="149"/>
      <c r="R36" s="149"/>
      <c r="S36" s="14"/>
      <c r="T36" s="14"/>
      <c r="U36" s="14"/>
      <c r="V36" s="14"/>
      <c r="W36" s="14"/>
      <c r="X36" s="14"/>
      <c r="Y36" s="14"/>
      <c r="Z36" s="14"/>
      <c r="AA36" s="14"/>
      <c r="AB36" s="14"/>
      <c r="AC36" s="14"/>
      <c r="AD36" s="14"/>
      <c r="AE36" s="14"/>
      <c r="AF36" s="14"/>
      <c r="AG36" s="14"/>
    </row>
    <row r="37" ht="17.25" customHeight="1">
      <c r="A37" s="118"/>
      <c r="B37" s="118"/>
      <c r="C37" s="4" t="s">
        <v>151</v>
      </c>
      <c r="D37" s="150" t="s">
        <v>152</v>
      </c>
      <c r="E37" s="151"/>
      <c r="F37" s="151"/>
      <c r="G37" s="151"/>
      <c r="H37" s="14"/>
      <c r="I37" s="137" t="s">
        <v>153</v>
      </c>
      <c r="J37" s="159"/>
      <c r="K37" s="14"/>
      <c r="L37" s="26" t="s">
        <v>154</v>
      </c>
      <c r="N37" s="122"/>
      <c r="O37" s="122"/>
      <c r="P37" s="149"/>
      <c r="Q37" s="149"/>
      <c r="R37" s="149"/>
      <c r="S37" s="14"/>
      <c r="T37" s="14"/>
      <c r="U37" s="14"/>
      <c r="V37" s="14"/>
      <c r="W37" s="14"/>
      <c r="X37" s="14"/>
      <c r="Y37" s="14"/>
      <c r="Z37" s="14"/>
      <c r="AA37" s="14"/>
      <c r="AB37" s="14"/>
      <c r="AC37" s="14"/>
      <c r="AD37" s="14"/>
      <c r="AE37" s="14"/>
      <c r="AF37" s="14"/>
      <c r="AG37" s="14"/>
    </row>
    <row r="38" ht="17.25" customHeight="1">
      <c r="A38" s="118"/>
      <c r="B38" s="118"/>
      <c r="C38" s="4" t="s">
        <v>155</v>
      </c>
      <c r="D38" s="150"/>
      <c r="E38" s="151"/>
      <c r="F38" s="151"/>
      <c r="G38" s="151"/>
      <c r="H38" s="14"/>
      <c r="I38" s="137" t="s">
        <v>156</v>
      </c>
      <c r="J38" s="159"/>
      <c r="K38" s="14"/>
      <c r="L38" s="26" t="s">
        <v>157</v>
      </c>
      <c r="N38" s="122"/>
      <c r="O38" s="122"/>
      <c r="P38" s="149"/>
      <c r="Q38" s="149"/>
      <c r="R38" s="149"/>
      <c r="S38" s="14"/>
      <c r="T38" s="14"/>
      <c r="U38" s="14"/>
      <c r="V38" s="14"/>
      <c r="W38" s="14"/>
      <c r="X38" s="14"/>
      <c r="Y38" s="14"/>
      <c r="Z38" s="14"/>
      <c r="AA38" s="14"/>
      <c r="AB38" s="14"/>
      <c r="AC38" s="14"/>
      <c r="AD38" s="14"/>
      <c r="AE38" s="14"/>
      <c r="AF38" s="14"/>
      <c r="AG38" s="14"/>
    </row>
    <row r="39" ht="17.25" customHeight="1">
      <c r="A39" s="118"/>
      <c r="B39" s="118"/>
      <c r="C39" s="4" t="s">
        <v>158</v>
      </c>
      <c r="D39" s="150"/>
      <c r="E39" s="133"/>
      <c r="F39" s="133"/>
      <c r="G39" s="133"/>
      <c r="H39" s="14"/>
      <c r="I39" s="137" t="s">
        <v>159</v>
      </c>
      <c r="J39" s="160"/>
      <c r="K39" s="14"/>
      <c r="L39" s="26" t="s">
        <v>160</v>
      </c>
      <c r="N39" s="91" t="s">
        <v>161</v>
      </c>
      <c r="O39" s="104"/>
      <c r="P39" s="161"/>
      <c r="Q39" s="14"/>
      <c r="R39" s="14"/>
      <c r="S39" s="14"/>
      <c r="T39" s="14"/>
      <c r="U39" s="14"/>
      <c r="V39" s="14"/>
      <c r="W39" s="14"/>
      <c r="X39" s="14"/>
      <c r="Y39" s="14"/>
      <c r="Z39" s="14"/>
      <c r="AA39" s="14"/>
      <c r="AB39" s="14"/>
      <c r="AC39" s="14"/>
      <c r="AD39" s="14"/>
      <c r="AE39" s="14"/>
      <c r="AF39" s="14"/>
      <c r="AG39" s="14"/>
    </row>
    <row r="40" ht="17.25" customHeight="1">
      <c r="A40" s="118"/>
      <c r="B40" s="118"/>
      <c r="C40" s="4" t="s">
        <v>162</v>
      </c>
      <c r="D40" s="150">
        <v>6.0</v>
      </c>
      <c r="E40" s="151"/>
      <c r="F40" s="151"/>
      <c r="G40" s="151"/>
      <c r="H40" s="14"/>
      <c r="I40" s="137" t="s">
        <v>163</v>
      </c>
      <c r="J40" s="162"/>
      <c r="K40" s="14"/>
      <c r="L40" s="26" t="s">
        <v>164</v>
      </c>
      <c r="N40" s="104"/>
      <c r="O40" s="104"/>
      <c r="P40" s="161"/>
      <c r="Q40" s="14"/>
      <c r="R40" s="14"/>
      <c r="S40" s="14"/>
      <c r="T40" s="14"/>
      <c r="U40" s="14"/>
      <c r="V40" s="14"/>
      <c r="W40" s="14"/>
      <c r="X40" s="14"/>
      <c r="Y40" s="14"/>
      <c r="Z40" s="14"/>
      <c r="AA40" s="14"/>
      <c r="AB40" s="14"/>
      <c r="AC40" s="14"/>
      <c r="AD40" s="14"/>
      <c r="AE40" s="14"/>
      <c r="AF40" s="14"/>
      <c r="AG40" s="14"/>
    </row>
    <row r="41" ht="17.25" customHeight="1">
      <c r="A41" s="118"/>
      <c r="B41" s="118"/>
      <c r="C41" s="4" t="s">
        <v>165</v>
      </c>
      <c r="D41" s="150"/>
      <c r="E41" s="163"/>
      <c r="F41" s="163"/>
      <c r="G41" s="163"/>
      <c r="H41" s="14"/>
      <c r="I41" s="137" t="s">
        <v>166</v>
      </c>
      <c r="J41" s="162"/>
      <c r="K41" s="14"/>
      <c r="L41" s="26" t="s">
        <v>167</v>
      </c>
      <c r="N41" s="104"/>
      <c r="O41" s="104"/>
      <c r="P41" s="161"/>
      <c r="Q41" s="14"/>
      <c r="R41" s="14"/>
      <c r="S41" s="14"/>
      <c r="T41" s="14"/>
      <c r="U41" s="14"/>
      <c r="V41" s="14"/>
      <c r="W41" s="14"/>
      <c r="X41" s="14"/>
      <c r="Y41" s="14"/>
      <c r="Z41" s="14"/>
      <c r="AA41" s="14"/>
      <c r="AB41" s="14"/>
      <c r="AC41" s="14"/>
      <c r="AD41" s="14"/>
      <c r="AE41" s="14"/>
      <c r="AF41" s="14"/>
      <c r="AG41" s="14"/>
    </row>
    <row r="42" ht="17.25" customHeight="1">
      <c r="A42" s="1"/>
      <c r="B42" s="1"/>
      <c r="C42" s="2"/>
      <c r="D42" s="164"/>
      <c r="E42" s="165"/>
      <c r="F42" s="165"/>
      <c r="G42" s="165"/>
      <c r="H42" s="14"/>
      <c r="I42" s="137" t="s">
        <v>168</v>
      </c>
      <c r="J42" s="162"/>
      <c r="K42" s="14"/>
      <c r="L42" s="26" t="s">
        <v>169</v>
      </c>
      <c r="N42" s="104"/>
      <c r="O42" s="104"/>
      <c r="P42" s="161"/>
      <c r="Q42" s="14"/>
      <c r="R42" s="14"/>
      <c r="S42" s="14"/>
      <c r="T42" s="14"/>
      <c r="U42" s="14"/>
      <c r="V42" s="14"/>
      <c r="W42" s="14"/>
      <c r="X42" s="14"/>
      <c r="Y42" s="14"/>
      <c r="Z42" s="14"/>
      <c r="AA42" s="14"/>
      <c r="AB42" s="14"/>
      <c r="AC42" s="14"/>
      <c r="AD42" s="14"/>
      <c r="AE42" s="14"/>
      <c r="AF42" s="14"/>
      <c r="AG42" s="14"/>
    </row>
    <row r="43" ht="17.25" customHeight="1">
      <c r="A43" s="23"/>
      <c r="B43" s="23"/>
      <c r="C43" s="23"/>
      <c r="D43" s="154"/>
      <c r="E43" s="155"/>
      <c r="F43" s="14"/>
      <c r="G43" s="14"/>
      <c r="H43" s="14"/>
      <c r="I43" s="137" t="s">
        <v>170</v>
      </c>
      <c r="J43" s="162"/>
      <c r="K43" s="14"/>
      <c r="L43" s="26" t="s">
        <v>171</v>
      </c>
      <c r="N43" s="104"/>
      <c r="O43" s="104"/>
      <c r="P43" s="161"/>
      <c r="Q43" s="14"/>
      <c r="R43" s="14"/>
      <c r="S43" s="14"/>
      <c r="T43" s="14"/>
      <c r="U43" s="14"/>
      <c r="V43" s="14"/>
      <c r="W43" s="14"/>
      <c r="X43" s="14"/>
      <c r="Y43" s="14"/>
      <c r="Z43" s="14"/>
      <c r="AA43" s="14"/>
      <c r="AB43" s="14"/>
      <c r="AC43" s="14"/>
      <c r="AD43" s="14"/>
      <c r="AE43" s="14"/>
      <c r="AF43" s="14"/>
      <c r="AG43" s="14"/>
    </row>
    <row r="44" ht="17.25" customHeight="1">
      <c r="A44" s="156"/>
      <c r="B44" s="156"/>
      <c r="C44" s="157" t="s">
        <v>172</v>
      </c>
      <c r="D44" s="110"/>
      <c r="E44" s="110"/>
      <c r="F44" s="110"/>
      <c r="G44" s="111"/>
      <c r="H44" s="102"/>
      <c r="I44" s="137" t="s">
        <v>173</v>
      </c>
      <c r="J44" s="162"/>
      <c r="K44" s="14"/>
      <c r="L44" s="26" t="s">
        <v>174</v>
      </c>
      <c r="N44" s="104"/>
      <c r="O44" s="104"/>
      <c r="P44" s="161"/>
      <c r="Q44" s="14"/>
      <c r="R44" s="14"/>
      <c r="S44" s="14"/>
      <c r="T44" s="14"/>
      <c r="U44" s="14"/>
      <c r="V44" s="14"/>
      <c r="W44" s="14"/>
      <c r="X44" s="14"/>
      <c r="Y44" s="14"/>
      <c r="Z44" s="14"/>
      <c r="AA44" s="14"/>
      <c r="AB44" s="14"/>
      <c r="AC44" s="14"/>
      <c r="AD44" s="14"/>
      <c r="AE44" s="14"/>
      <c r="AF44" s="14"/>
      <c r="AG44" s="14"/>
    </row>
    <row r="45" ht="17.25" customHeight="1">
      <c r="A45" s="1"/>
      <c r="B45" s="1"/>
      <c r="C45" s="2" t="s">
        <v>175</v>
      </c>
      <c r="D45" s="150">
        <v>0.3</v>
      </c>
      <c r="E45" s="166"/>
      <c r="F45" s="166"/>
      <c r="G45" s="166"/>
      <c r="H45" s="102"/>
      <c r="I45" s="102"/>
      <c r="J45" s="102"/>
      <c r="K45" s="14"/>
      <c r="L45" s="26" t="s">
        <v>176</v>
      </c>
      <c r="N45" s="104"/>
      <c r="O45" s="104"/>
      <c r="P45" s="161"/>
      <c r="Q45" s="14"/>
      <c r="R45" s="14"/>
      <c r="S45" s="14"/>
      <c r="T45" s="14"/>
      <c r="U45" s="14"/>
      <c r="V45" s="14"/>
      <c r="W45" s="14"/>
      <c r="X45" s="14"/>
      <c r="Y45" s="14"/>
      <c r="Z45" s="14"/>
      <c r="AA45" s="14"/>
      <c r="AB45" s="14"/>
      <c r="AC45" s="14"/>
      <c r="AD45" s="14"/>
      <c r="AE45" s="14"/>
      <c r="AF45" s="14"/>
      <c r="AG45" s="14"/>
    </row>
    <row r="46" ht="17.25" customHeight="1">
      <c r="A46" s="1"/>
      <c r="B46" s="1"/>
      <c r="C46" s="2" t="s">
        <v>177</v>
      </c>
      <c r="D46" s="150">
        <v>0.2</v>
      </c>
      <c r="E46" s="166"/>
      <c r="F46" s="166"/>
      <c r="G46" s="166"/>
      <c r="H46" s="102"/>
      <c r="I46" s="102"/>
      <c r="J46" s="102"/>
      <c r="K46" s="14"/>
      <c r="L46" s="26" t="s">
        <v>178</v>
      </c>
      <c r="N46" s="104"/>
      <c r="O46" s="104"/>
      <c r="P46" s="161"/>
      <c r="Q46" s="14"/>
      <c r="R46" s="14"/>
      <c r="S46" s="14"/>
      <c r="T46" s="14"/>
      <c r="U46" s="14"/>
      <c r="V46" s="14"/>
      <c r="W46" s="14"/>
      <c r="X46" s="14"/>
      <c r="Y46" s="14"/>
      <c r="Z46" s="14"/>
      <c r="AA46" s="14"/>
      <c r="AB46" s="14"/>
      <c r="AC46" s="14"/>
      <c r="AD46" s="14"/>
      <c r="AE46" s="14"/>
      <c r="AF46" s="14"/>
      <c r="AG46" s="14"/>
    </row>
    <row r="47" ht="17.25" customHeight="1">
      <c r="A47" s="1"/>
      <c r="B47" s="1"/>
      <c r="C47" s="2" t="s">
        <v>179</v>
      </c>
      <c r="D47" s="150">
        <v>0.2</v>
      </c>
      <c r="E47" s="167"/>
      <c r="F47" s="167"/>
      <c r="G47" s="167"/>
      <c r="H47" s="102"/>
      <c r="I47" s="102"/>
      <c r="J47" s="102"/>
      <c r="K47" s="14"/>
      <c r="L47" s="26" t="s">
        <v>180</v>
      </c>
      <c r="N47" s="104"/>
      <c r="O47" s="104"/>
      <c r="P47" s="161"/>
      <c r="Q47" s="14"/>
      <c r="R47" s="14"/>
      <c r="S47" s="14"/>
      <c r="T47" s="14"/>
      <c r="U47" s="14"/>
      <c r="V47" s="14"/>
      <c r="W47" s="14"/>
      <c r="X47" s="14"/>
      <c r="Y47" s="14"/>
      <c r="Z47" s="14"/>
      <c r="AA47" s="14"/>
      <c r="AB47" s="14"/>
      <c r="AC47" s="14"/>
      <c r="AD47" s="14"/>
      <c r="AE47" s="14"/>
      <c r="AF47" s="14"/>
      <c r="AG47" s="14"/>
    </row>
    <row r="48" ht="17.25" customHeight="1">
      <c r="A48" s="1"/>
      <c r="B48" s="1"/>
      <c r="C48" s="2" t="s">
        <v>181</v>
      </c>
      <c r="D48" s="164"/>
      <c r="E48" s="165"/>
      <c r="F48" s="165"/>
      <c r="G48" s="165"/>
      <c r="H48" s="102"/>
      <c r="I48" s="102"/>
      <c r="J48" s="102"/>
      <c r="K48" s="14"/>
      <c r="L48" s="26" t="s">
        <v>182</v>
      </c>
      <c r="N48" s="104"/>
      <c r="O48" s="104"/>
      <c r="P48" s="161"/>
      <c r="Q48" s="14"/>
      <c r="R48" s="14"/>
      <c r="S48" s="14"/>
      <c r="T48" s="14"/>
      <c r="U48" s="14"/>
      <c r="V48" s="14"/>
      <c r="W48" s="14"/>
      <c r="X48" s="14"/>
      <c r="Y48" s="14"/>
      <c r="Z48" s="14"/>
      <c r="AA48" s="14"/>
      <c r="AB48" s="14"/>
      <c r="AC48" s="14"/>
      <c r="AD48" s="14"/>
      <c r="AE48" s="14"/>
      <c r="AF48" s="14"/>
      <c r="AG48" s="14"/>
    </row>
    <row r="49" ht="17.25" customHeight="1">
      <c r="A49" s="1"/>
      <c r="B49" s="1"/>
      <c r="C49" s="2" t="s">
        <v>183</v>
      </c>
      <c r="D49" s="164"/>
      <c r="E49" s="165"/>
      <c r="F49" s="165"/>
      <c r="G49" s="165"/>
      <c r="H49" s="102"/>
      <c r="I49" s="102"/>
      <c r="J49" s="102"/>
      <c r="K49" s="14"/>
      <c r="L49" s="26" t="s">
        <v>184</v>
      </c>
      <c r="N49" s="104"/>
      <c r="O49" s="104"/>
      <c r="P49" s="161"/>
      <c r="Q49" s="14"/>
      <c r="R49" s="14"/>
      <c r="S49" s="14"/>
      <c r="T49" s="14"/>
      <c r="U49" s="14"/>
      <c r="V49" s="14"/>
      <c r="W49" s="14"/>
      <c r="X49" s="14"/>
      <c r="Y49" s="14"/>
      <c r="Z49" s="14"/>
      <c r="AA49" s="14"/>
      <c r="AB49" s="14"/>
      <c r="AC49" s="14"/>
      <c r="AD49" s="14"/>
      <c r="AE49" s="14"/>
      <c r="AF49" s="14"/>
      <c r="AG49" s="14"/>
    </row>
    <row r="50" ht="17.25" customHeight="1">
      <c r="A50" s="1"/>
      <c r="B50" s="1"/>
      <c r="C50" s="2" t="s">
        <v>185</v>
      </c>
      <c r="D50" s="164"/>
      <c r="E50" s="165"/>
      <c r="F50" s="165"/>
      <c r="G50" s="165"/>
      <c r="H50" s="102"/>
      <c r="I50" s="102"/>
      <c r="J50" s="102"/>
      <c r="K50" s="14"/>
      <c r="L50" s="26" t="s">
        <v>186</v>
      </c>
      <c r="N50" s="104"/>
      <c r="O50" s="104"/>
      <c r="P50" s="161"/>
      <c r="Q50" s="14"/>
      <c r="R50" s="14"/>
      <c r="S50" s="14"/>
      <c r="T50" s="14"/>
      <c r="U50" s="14"/>
      <c r="V50" s="14"/>
      <c r="W50" s="14"/>
      <c r="X50" s="14"/>
      <c r="Y50" s="14"/>
      <c r="Z50" s="14"/>
      <c r="AA50" s="14"/>
      <c r="AB50" s="14"/>
      <c r="AC50" s="14"/>
      <c r="AD50" s="14"/>
      <c r="AE50" s="14"/>
      <c r="AF50" s="14"/>
      <c r="AG50" s="14"/>
    </row>
    <row r="51" ht="17.25" customHeight="1">
      <c r="A51" s="102"/>
      <c r="B51" s="102"/>
      <c r="C51" s="102"/>
      <c r="D51" s="103"/>
      <c r="E51" s="102"/>
      <c r="F51" s="102"/>
      <c r="G51" s="102"/>
      <c r="H51" s="102"/>
      <c r="I51" s="102"/>
      <c r="J51" s="102"/>
      <c r="K51" s="14"/>
      <c r="N51" s="104"/>
      <c r="O51" s="104"/>
      <c r="P51" s="161"/>
      <c r="Q51" s="14"/>
      <c r="R51" s="14"/>
      <c r="S51" s="14"/>
      <c r="T51" s="14"/>
      <c r="U51" s="14"/>
      <c r="V51" s="14"/>
      <c r="W51" s="14"/>
      <c r="X51" s="14"/>
      <c r="Y51" s="14"/>
      <c r="Z51" s="14"/>
      <c r="AA51" s="14"/>
      <c r="AB51" s="14"/>
      <c r="AC51" s="14"/>
      <c r="AD51" s="14"/>
      <c r="AE51" s="14"/>
      <c r="AF51" s="14"/>
      <c r="AG51" s="14"/>
    </row>
    <row r="52" ht="17.25" customHeight="1">
      <c r="A52" s="102"/>
      <c r="B52" s="102"/>
      <c r="C52" s="40"/>
      <c r="D52" s="168"/>
      <c r="E52" s="102"/>
      <c r="F52" s="102"/>
      <c r="G52" s="102"/>
      <c r="H52" s="102"/>
      <c r="I52" s="102"/>
      <c r="J52" s="102"/>
      <c r="K52" s="14"/>
      <c r="N52" s="14"/>
      <c r="O52" s="14"/>
      <c r="P52" s="161"/>
      <c r="Q52" s="14"/>
      <c r="R52" s="14"/>
      <c r="S52" s="14"/>
      <c r="T52" s="14"/>
      <c r="U52" s="14"/>
      <c r="V52" s="14"/>
      <c r="W52" s="14"/>
      <c r="X52" s="14"/>
      <c r="Y52" s="14"/>
      <c r="Z52" s="14"/>
      <c r="AA52" s="14"/>
      <c r="AB52" s="14"/>
      <c r="AC52" s="14"/>
      <c r="AD52" s="14"/>
      <c r="AE52" s="14"/>
      <c r="AF52" s="14"/>
      <c r="AG52" s="14"/>
    </row>
    <row r="53" ht="17.25" customHeight="1">
      <c r="A53" s="104"/>
      <c r="B53" s="104"/>
      <c r="C53" s="169" t="s">
        <v>5</v>
      </c>
      <c r="D53" s="170"/>
      <c r="E53" s="102"/>
      <c r="F53" s="104"/>
      <c r="G53" s="104"/>
      <c r="H53" s="104"/>
      <c r="I53" s="104"/>
      <c r="J53" s="104"/>
      <c r="K53" s="14"/>
      <c r="L53" s="14"/>
      <c r="M53" s="14"/>
      <c r="N53" s="14"/>
      <c r="O53" s="14"/>
      <c r="P53" s="161"/>
      <c r="Q53" s="14"/>
      <c r="R53" s="14"/>
      <c r="S53" s="14"/>
      <c r="T53" s="14"/>
      <c r="U53" s="14"/>
      <c r="V53" s="14"/>
      <c r="W53" s="14"/>
      <c r="X53" s="14"/>
      <c r="Y53" s="14"/>
      <c r="Z53" s="14"/>
      <c r="AA53" s="14"/>
      <c r="AB53" s="14"/>
      <c r="AC53" s="14"/>
      <c r="AD53" s="14"/>
      <c r="AE53" s="14"/>
      <c r="AF53" s="14"/>
      <c r="AG53" s="14"/>
    </row>
    <row r="54" ht="17.25" customHeight="1">
      <c r="A54" s="104"/>
      <c r="B54" s="104"/>
      <c r="C54" s="169" t="s">
        <v>5</v>
      </c>
      <c r="D54" s="170" t="s">
        <v>5</v>
      </c>
      <c r="E54" s="102"/>
      <c r="F54" s="104"/>
      <c r="G54" s="104"/>
      <c r="H54" s="104"/>
      <c r="I54" s="104"/>
      <c r="J54" s="104"/>
      <c r="K54" s="14"/>
      <c r="L54" s="14"/>
      <c r="M54" s="14"/>
      <c r="N54" s="14"/>
      <c r="O54" s="14"/>
      <c r="P54" s="161"/>
      <c r="Q54" s="14"/>
      <c r="R54" s="14"/>
      <c r="S54" s="14"/>
      <c r="T54" s="14"/>
      <c r="U54" s="14"/>
      <c r="V54" s="14"/>
      <c r="W54" s="14"/>
      <c r="X54" s="14"/>
      <c r="Y54" s="14"/>
      <c r="Z54" s="14"/>
      <c r="AA54" s="14"/>
      <c r="AB54" s="14"/>
      <c r="AC54" s="14"/>
      <c r="AD54" s="14"/>
      <c r="AE54" s="14"/>
      <c r="AF54" s="14"/>
      <c r="AG54" s="14"/>
    </row>
    <row r="55" ht="17.25" customHeight="1">
      <c r="A55" s="104"/>
      <c r="B55" s="104"/>
      <c r="C55" s="104"/>
      <c r="D55" s="170" t="s">
        <v>5</v>
      </c>
      <c r="E55" s="102"/>
      <c r="F55" s="104"/>
      <c r="G55" s="104"/>
      <c r="H55" s="104"/>
      <c r="I55" s="91" t="s">
        <v>187</v>
      </c>
      <c r="J55" s="104"/>
      <c r="K55" s="14"/>
      <c r="L55" s="14"/>
      <c r="M55" s="14"/>
      <c r="N55" s="14"/>
      <c r="O55" s="14"/>
      <c r="P55" s="161"/>
      <c r="Q55" s="14"/>
      <c r="R55" s="14"/>
      <c r="S55" s="14"/>
      <c r="T55" s="14"/>
      <c r="U55" s="14"/>
      <c r="V55" s="14"/>
      <c r="W55" s="14"/>
      <c r="X55" s="14"/>
      <c r="Y55" s="14"/>
      <c r="Z55" s="14"/>
      <c r="AA55" s="14"/>
      <c r="AB55" s="14"/>
      <c r="AC55" s="14"/>
      <c r="AD55" s="14"/>
      <c r="AE55" s="14"/>
      <c r="AF55" s="14"/>
      <c r="AG55" s="14"/>
    </row>
    <row r="56" ht="17.25" customHeight="1">
      <c r="A56" s="104"/>
      <c r="B56" s="104"/>
      <c r="C56" s="104"/>
      <c r="D56" s="171"/>
      <c r="E56" s="102"/>
      <c r="F56" s="104"/>
      <c r="G56" s="104"/>
      <c r="H56" s="104"/>
      <c r="I56" s="104"/>
      <c r="J56" s="104"/>
      <c r="K56" s="14"/>
      <c r="L56" s="14"/>
      <c r="M56" s="14"/>
      <c r="N56" s="14"/>
      <c r="O56" s="14"/>
      <c r="P56" s="161"/>
      <c r="Q56" s="14"/>
      <c r="R56" s="14"/>
      <c r="S56" s="14"/>
      <c r="T56" s="14"/>
      <c r="U56" s="14"/>
      <c r="V56" s="14"/>
      <c r="W56" s="14"/>
      <c r="X56" s="14"/>
      <c r="Y56" s="14"/>
      <c r="Z56" s="14"/>
      <c r="AA56" s="14"/>
      <c r="AB56" s="14"/>
      <c r="AC56" s="14"/>
      <c r="AD56" s="14"/>
      <c r="AE56" s="14"/>
      <c r="AF56" s="14"/>
      <c r="AG56" s="14"/>
    </row>
    <row r="57" ht="17.25" customHeight="1">
      <c r="A57" s="104"/>
      <c r="B57" s="104"/>
      <c r="C57" s="104"/>
      <c r="D57" s="171"/>
      <c r="E57" s="102"/>
      <c r="F57" s="104"/>
      <c r="G57" s="104"/>
      <c r="H57" s="104"/>
      <c r="I57" s="104"/>
      <c r="J57" s="104"/>
      <c r="K57" s="14"/>
      <c r="L57" s="14"/>
      <c r="M57" s="14"/>
      <c r="N57" s="14"/>
      <c r="O57" s="14"/>
      <c r="P57" s="161"/>
      <c r="Q57" s="14"/>
      <c r="R57" s="14"/>
      <c r="S57" s="14"/>
      <c r="T57" s="14"/>
      <c r="U57" s="14"/>
      <c r="V57" s="14"/>
      <c r="W57" s="14"/>
      <c r="X57" s="14"/>
      <c r="Y57" s="14"/>
      <c r="Z57" s="14"/>
      <c r="AA57" s="14"/>
      <c r="AB57" s="14"/>
      <c r="AC57" s="14"/>
      <c r="AD57" s="14"/>
      <c r="AE57" s="14"/>
      <c r="AF57" s="14"/>
      <c r="AG57" s="14"/>
    </row>
    <row r="58" ht="17.25" customHeight="1">
      <c r="A58" s="104"/>
      <c r="B58" s="104"/>
      <c r="C58" s="104"/>
      <c r="D58" s="171"/>
      <c r="E58" s="102"/>
      <c r="F58" s="104"/>
      <c r="G58" s="104"/>
      <c r="H58" s="104"/>
      <c r="I58" s="104"/>
      <c r="J58" s="104"/>
      <c r="K58" s="14"/>
      <c r="L58" s="14"/>
      <c r="M58" s="14"/>
      <c r="N58" s="14"/>
      <c r="O58" s="14"/>
      <c r="P58" s="161"/>
      <c r="Q58" s="14"/>
      <c r="R58" s="14"/>
      <c r="S58" s="14"/>
      <c r="T58" s="14"/>
      <c r="U58" s="14"/>
      <c r="V58" s="14"/>
      <c r="W58" s="14"/>
      <c r="X58" s="14"/>
      <c r="Y58" s="14"/>
      <c r="Z58" s="14"/>
      <c r="AA58" s="14"/>
      <c r="AB58" s="14"/>
      <c r="AC58" s="14"/>
      <c r="AD58" s="14"/>
      <c r="AE58" s="14"/>
      <c r="AF58" s="14"/>
      <c r="AG58" s="14"/>
    </row>
    <row r="59" ht="17.25" customHeight="1">
      <c r="A59" s="104"/>
      <c r="B59" s="104"/>
      <c r="C59" s="104"/>
      <c r="D59" s="171"/>
      <c r="E59" s="102"/>
      <c r="F59" s="104"/>
      <c r="G59" s="104"/>
      <c r="H59" s="104"/>
      <c r="I59" s="104"/>
      <c r="J59" s="104"/>
      <c r="K59" s="14"/>
      <c r="L59" s="14"/>
      <c r="M59" s="14"/>
      <c r="N59" s="14"/>
      <c r="O59" s="14"/>
      <c r="P59" s="161"/>
      <c r="Q59" s="14"/>
      <c r="R59" s="14"/>
      <c r="S59" s="14"/>
      <c r="T59" s="14"/>
      <c r="U59" s="14"/>
      <c r="V59" s="14"/>
      <c r="W59" s="14"/>
      <c r="X59" s="14"/>
      <c r="Y59" s="14"/>
      <c r="Z59" s="14"/>
      <c r="AA59" s="14"/>
      <c r="AB59" s="14"/>
      <c r="AC59" s="14"/>
      <c r="AD59" s="14"/>
      <c r="AE59" s="14"/>
      <c r="AF59" s="14"/>
      <c r="AG59" s="14"/>
    </row>
    <row r="60" ht="17.25" customHeight="1">
      <c r="A60" s="104"/>
      <c r="B60" s="104"/>
      <c r="C60" s="104"/>
      <c r="D60" s="171"/>
      <c r="E60" s="102"/>
      <c r="F60" s="104"/>
      <c r="G60" s="104"/>
      <c r="H60" s="104"/>
      <c r="I60" s="104"/>
      <c r="J60" s="104"/>
      <c r="K60" s="14"/>
      <c r="L60" s="14"/>
      <c r="M60" s="14"/>
      <c r="N60" s="14"/>
      <c r="O60" s="14"/>
      <c r="P60" s="161"/>
      <c r="Q60" s="14"/>
      <c r="R60" s="14"/>
      <c r="S60" s="14"/>
      <c r="T60" s="14"/>
      <c r="U60" s="14"/>
      <c r="V60" s="14"/>
      <c r="W60" s="14"/>
      <c r="X60" s="14"/>
      <c r="Y60" s="14"/>
      <c r="Z60" s="14"/>
      <c r="AA60" s="14"/>
      <c r="AB60" s="14"/>
      <c r="AC60" s="14"/>
      <c r="AD60" s="14"/>
      <c r="AE60" s="14"/>
      <c r="AF60" s="14"/>
      <c r="AG60" s="14"/>
    </row>
    <row r="61" ht="17.25" customHeight="1">
      <c r="A61" s="104"/>
      <c r="B61" s="104"/>
      <c r="C61" s="104"/>
      <c r="D61" s="171"/>
      <c r="E61" s="102"/>
      <c r="F61" s="104"/>
      <c r="G61" s="104"/>
      <c r="H61" s="104"/>
      <c r="I61" s="104"/>
      <c r="J61" s="104"/>
      <c r="K61" s="14"/>
      <c r="L61" s="14"/>
      <c r="M61" s="14"/>
      <c r="N61" s="14"/>
      <c r="O61" s="14"/>
      <c r="P61" s="161"/>
      <c r="Q61" s="14"/>
      <c r="R61" s="14"/>
      <c r="S61" s="14"/>
      <c r="T61" s="14"/>
      <c r="U61" s="14"/>
      <c r="V61" s="14"/>
      <c r="W61" s="14"/>
      <c r="X61" s="14"/>
      <c r="Y61" s="14"/>
      <c r="Z61" s="14"/>
      <c r="AA61" s="14"/>
      <c r="AB61" s="14"/>
      <c r="AC61" s="14"/>
      <c r="AD61" s="14"/>
      <c r="AE61" s="14"/>
      <c r="AF61" s="14"/>
      <c r="AG61" s="14"/>
    </row>
    <row r="62" ht="17.25" customHeight="1">
      <c r="A62" s="104"/>
      <c r="B62" s="104"/>
      <c r="C62" s="104"/>
      <c r="D62" s="171"/>
      <c r="E62" s="102"/>
      <c r="F62" s="104"/>
      <c r="G62" s="104"/>
      <c r="H62" s="104"/>
      <c r="I62" s="104"/>
      <c r="J62" s="104"/>
      <c r="K62" s="14"/>
      <c r="L62" s="14"/>
      <c r="M62" s="14"/>
      <c r="N62" s="14"/>
      <c r="O62" s="14"/>
      <c r="P62" s="161"/>
      <c r="Q62" s="14"/>
      <c r="R62" s="14"/>
      <c r="S62" s="14"/>
      <c r="T62" s="14"/>
      <c r="U62" s="14"/>
      <c r="V62" s="14"/>
      <c r="W62" s="14"/>
      <c r="X62" s="14"/>
      <c r="Y62" s="14"/>
      <c r="Z62" s="14"/>
      <c r="AA62" s="14"/>
      <c r="AB62" s="14"/>
      <c r="AC62" s="14"/>
      <c r="AD62" s="14"/>
      <c r="AE62" s="14"/>
      <c r="AF62" s="14"/>
      <c r="AG62" s="14"/>
    </row>
    <row r="63" ht="17.25" customHeight="1">
      <c r="A63" s="104"/>
      <c r="B63" s="104"/>
      <c r="C63" s="104"/>
      <c r="D63" s="171"/>
      <c r="E63" s="102"/>
      <c r="F63" s="104"/>
      <c r="G63" s="104"/>
      <c r="H63" s="104"/>
      <c r="I63" s="104"/>
      <c r="J63" s="104"/>
      <c r="K63" s="14"/>
      <c r="L63" s="14"/>
      <c r="M63" s="14"/>
      <c r="N63" s="14"/>
      <c r="O63" s="14"/>
      <c r="P63" s="161"/>
      <c r="Q63" s="14"/>
      <c r="R63" s="14"/>
      <c r="S63" s="14"/>
      <c r="T63" s="14"/>
      <c r="U63" s="14"/>
      <c r="V63" s="14"/>
      <c r="W63" s="14"/>
      <c r="X63" s="14"/>
      <c r="Y63" s="14"/>
      <c r="Z63" s="14"/>
      <c r="AA63" s="14"/>
      <c r="AB63" s="14"/>
      <c r="AC63" s="14"/>
      <c r="AD63" s="14"/>
      <c r="AE63" s="14"/>
      <c r="AF63" s="14"/>
      <c r="AG63" s="14"/>
    </row>
    <row r="64" ht="17.25" customHeight="1">
      <c r="A64" s="104"/>
      <c r="B64" s="104"/>
      <c r="C64" s="104"/>
      <c r="D64" s="171"/>
      <c r="E64" s="102"/>
      <c r="F64" s="104"/>
      <c r="G64" s="104"/>
      <c r="H64" s="104"/>
      <c r="I64" s="104"/>
      <c r="J64" s="104"/>
      <c r="K64" s="14"/>
      <c r="L64" s="14"/>
      <c r="M64" s="14"/>
      <c r="N64" s="14"/>
      <c r="O64" s="14"/>
      <c r="P64" s="161"/>
      <c r="Q64" s="14"/>
      <c r="R64" s="14"/>
      <c r="S64" s="14"/>
      <c r="T64" s="14"/>
      <c r="U64" s="14"/>
      <c r="V64" s="14"/>
      <c r="W64" s="14"/>
      <c r="X64" s="14"/>
      <c r="Y64" s="14"/>
      <c r="Z64" s="14"/>
      <c r="AA64" s="14"/>
      <c r="AB64" s="14"/>
      <c r="AC64" s="14"/>
      <c r="AD64" s="14"/>
      <c r="AE64" s="14"/>
      <c r="AF64" s="14"/>
      <c r="AG64" s="14"/>
    </row>
    <row r="65" ht="17.25" customHeight="1">
      <c r="A65" s="104"/>
      <c r="B65" s="104"/>
      <c r="C65" s="104"/>
      <c r="D65" s="171"/>
      <c r="E65" s="102"/>
      <c r="F65" s="104"/>
      <c r="G65" s="104"/>
      <c r="H65" s="104"/>
      <c r="I65" s="104"/>
      <c r="J65" s="104"/>
      <c r="K65" s="14"/>
      <c r="L65" s="14"/>
      <c r="M65" s="14"/>
      <c r="N65" s="14"/>
      <c r="O65" s="14"/>
      <c r="P65" s="161"/>
      <c r="Q65" s="14"/>
      <c r="R65" s="14"/>
      <c r="S65" s="14"/>
      <c r="T65" s="14"/>
      <c r="U65" s="14"/>
      <c r="V65" s="14"/>
      <c r="W65" s="14"/>
      <c r="X65" s="14"/>
      <c r="Y65" s="14"/>
      <c r="Z65" s="14"/>
      <c r="AA65" s="14"/>
      <c r="AB65" s="14"/>
      <c r="AC65" s="14"/>
      <c r="AD65" s="14"/>
      <c r="AE65" s="14"/>
      <c r="AF65" s="14"/>
      <c r="AG65" s="14"/>
    </row>
    <row r="66" ht="17.25" customHeight="1">
      <c r="A66" s="104"/>
      <c r="B66" s="104"/>
      <c r="C66" s="104"/>
      <c r="D66" s="171"/>
      <c r="E66" s="102"/>
      <c r="F66" s="104"/>
      <c r="G66" s="104"/>
      <c r="H66" s="104"/>
      <c r="I66" s="104"/>
      <c r="J66" s="104"/>
      <c r="K66" s="14"/>
      <c r="L66" s="14"/>
      <c r="M66" s="14"/>
      <c r="N66" s="14"/>
      <c r="O66" s="14"/>
      <c r="P66" s="161"/>
      <c r="Q66" s="14"/>
      <c r="R66" s="14"/>
      <c r="S66" s="14"/>
      <c r="T66" s="14"/>
      <c r="U66" s="14"/>
      <c r="V66" s="14"/>
      <c r="W66" s="14"/>
      <c r="X66" s="14"/>
      <c r="Y66" s="14"/>
      <c r="Z66" s="14"/>
      <c r="AA66" s="14"/>
      <c r="AB66" s="14"/>
      <c r="AC66" s="14"/>
      <c r="AD66" s="14"/>
      <c r="AE66" s="14"/>
      <c r="AF66" s="14"/>
      <c r="AG66" s="14"/>
    </row>
    <row r="67" ht="17.25" customHeight="1">
      <c r="A67" s="104"/>
      <c r="B67" s="104"/>
      <c r="C67" s="104"/>
      <c r="D67" s="171"/>
      <c r="E67" s="102"/>
      <c r="F67" s="104"/>
      <c r="G67" s="104"/>
      <c r="H67" s="104"/>
      <c r="I67" s="104"/>
      <c r="J67" s="104"/>
      <c r="K67" s="14"/>
      <c r="L67" s="14"/>
      <c r="M67" s="14"/>
      <c r="N67" s="14"/>
      <c r="O67" s="14"/>
      <c r="P67" s="161"/>
      <c r="Q67" s="14"/>
      <c r="R67" s="14"/>
      <c r="S67" s="14"/>
      <c r="T67" s="14"/>
      <c r="U67" s="14"/>
      <c r="V67" s="14"/>
      <c r="W67" s="14"/>
      <c r="X67" s="14"/>
      <c r="Y67" s="14"/>
      <c r="Z67" s="14"/>
      <c r="AA67" s="14"/>
      <c r="AB67" s="14"/>
      <c r="AC67" s="14"/>
      <c r="AD67" s="14"/>
      <c r="AE67" s="14"/>
      <c r="AF67" s="14"/>
      <c r="AG67" s="14"/>
    </row>
    <row r="68" ht="17.25" customHeight="1">
      <c r="A68" s="104"/>
      <c r="B68" s="104"/>
      <c r="C68" s="104"/>
      <c r="D68" s="171"/>
      <c r="E68" s="102"/>
      <c r="F68" s="104"/>
      <c r="G68" s="104"/>
      <c r="H68" s="104"/>
      <c r="I68" s="104"/>
      <c r="J68" s="104"/>
      <c r="K68" s="14"/>
      <c r="L68" s="14"/>
      <c r="M68" s="14"/>
      <c r="N68" s="14"/>
      <c r="O68" s="14"/>
      <c r="P68" s="161"/>
      <c r="Q68" s="14"/>
      <c r="R68" s="14"/>
      <c r="S68" s="14"/>
      <c r="T68" s="14"/>
      <c r="U68" s="14"/>
      <c r="V68" s="14"/>
      <c r="W68" s="14"/>
      <c r="X68" s="14"/>
      <c r="Y68" s="14"/>
      <c r="Z68" s="14"/>
      <c r="AA68" s="14"/>
      <c r="AB68" s="14"/>
      <c r="AC68" s="14"/>
      <c r="AD68" s="14"/>
      <c r="AE68" s="14"/>
      <c r="AF68" s="14"/>
      <c r="AG68" s="14"/>
    </row>
    <row r="69" ht="17.25" customHeight="1">
      <c r="A69" s="104"/>
      <c r="B69" s="104"/>
      <c r="C69" s="104"/>
      <c r="D69" s="171"/>
      <c r="E69" s="102"/>
      <c r="F69" s="104"/>
      <c r="G69" s="104"/>
      <c r="H69" s="104"/>
      <c r="I69" s="104"/>
      <c r="J69" s="104"/>
      <c r="K69" s="14"/>
      <c r="L69" s="14"/>
      <c r="M69" s="14"/>
      <c r="N69" s="14"/>
      <c r="O69" s="14"/>
      <c r="P69" s="161"/>
      <c r="Q69" s="14"/>
      <c r="R69" s="14"/>
      <c r="S69" s="14"/>
      <c r="T69" s="14"/>
      <c r="U69" s="14"/>
      <c r="V69" s="14"/>
      <c r="W69" s="14"/>
      <c r="X69" s="14"/>
      <c r="Y69" s="14"/>
      <c r="Z69" s="14"/>
      <c r="AA69" s="14"/>
      <c r="AB69" s="14"/>
      <c r="AC69" s="14"/>
      <c r="AD69" s="14"/>
      <c r="AE69" s="14"/>
      <c r="AF69" s="14"/>
      <c r="AG69" s="14"/>
    </row>
    <row r="70" ht="17.25" customHeight="1">
      <c r="A70" s="104"/>
      <c r="B70" s="104"/>
      <c r="C70" s="104"/>
      <c r="D70" s="171"/>
      <c r="E70" s="102"/>
      <c r="F70" s="104"/>
      <c r="G70" s="104"/>
      <c r="H70" s="104"/>
      <c r="I70" s="104"/>
      <c r="J70" s="104"/>
      <c r="K70" s="14"/>
      <c r="L70" s="14"/>
      <c r="M70" s="14"/>
      <c r="N70" s="14"/>
      <c r="O70" s="14"/>
      <c r="P70" s="161"/>
      <c r="Q70" s="14"/>
      <c r="R70" s="14"/>
      <c r="S70" s="14"/>
      <c r="T70" s="14"/>
      <c r="U70" s="14"/>
      <c r="V70" s="14"/>
      <c r="W70" s="14"/>
      <c r="X70" s="14"/>
      <c r="Y70" s="14"/>
      <c r="Z70" s="14"/>
      <c r="AA70" s="14"/>
      <c r="AB70" s="14"/>
      <c r="AC70" s="14"/>
      <c r="AD70" s="14"/>
      <c r="AE70" s="14"/>
      <c r="AF70" s="14"/>
      <c r="AG70" s="14"/>
    </row>
    <row r="71" ht="17.25" customHeight="1">
      <c r="A71" s="104"/>
      <c r="B71" s="104"/>
      <c r="C71" s="104"/>
      <c r="D71" s="171"/>
      <c r="E71" s="102"/>
      <c r="F71" s="104"/>
      <c r="G71" s="104"/>
      <c r="H71" s="104"/>
      <c r="I71" s="104"/>
      <c r="J71" s="104"/>
      <c r="K71" s="14"/>
      <c r="L71" s="14"/>
      <c r="M71" s="14"/>
      <c r="N71" s="14"/>
      <c r="O71" s="14"/>
      <c r="P71" s="161"/>
      <c r="Q71" s="14"/>
      <c r="R71" s="14"/>
      <c r="S71" s="14"/>
      <c r="T71" s="14"/>
      <c r="U71" s="14"/>
      <c r="V71" s="14"/>
      <c r="W71" s="14"/>
      <c r="X71" s="14"/>
      <c r="Y71" s="14"/>
      <c r="Z71" s="14"/>
      <c r="AA71" s="14"/>
      <c r="AB71" s="14"/>
      <c r="AC71" s="14"/>
      <c r="AD71" s="14"/>
      <c r="AE71" s="14"/>
      <c r="AF71" s="14"/>
      <c r="AG71" s="14"/>
    </row>
    <row r="72" ht="17.25" customHeight="1">
      <c r="A72" s="104"/>
      <c r="B72" s="104"/>
      <c r="C72" s="104"/>
      <c r="D72" s="171"/>
      <c r="E72" s="102"/>
      <c r="F72" s="104"/>
      <c r="G72" s="104"/>
      <c r="H72" s="104"/>
      <c r="I72" s="104"/>
      <c r="J72" s="104"/>
      <c r="K72" s="14"/>
      <c r="L72" s="14"/>
      <c r="M72" s="14"/>
      <c r="N72" s="14"/>
      <c r="O72" s="14"/>
      <c r="P72" s="161"/>
      <c r="Q72" s="14"/>
      <c r="R72" s="14"/>
      <c r="S72" s="14"/>
      <c r="T72" s="14"/>
      <c r="U72" s="14"/>
      <c r="V72" s="14"/>
      <c r="W72" s="14"/>
      <c r="X72" s="14"/>
      <c r="Y72" s="14"/>
      <c r="Z72" s="14"/>
      <c r="AA72" s="14"/>
      <c r="AB72" s="14"/>
      <c r="AC72" s="14"/>
      <c r="AD72" s="14"/>
      <c r="AE72" s="14"/>
      <c r="AF72" s="14"/>
      <c r="AG72" s="14"/>
    </row>
    <row r="73" ht="17.25" customHeight="1">
      <c r="A73" s="104"/>
      <c r="B73" s="104"/>
      <c r="C73" s="104"/>
      <c r="D73" s="171"/>
      <c r="E73" s="102"/>
      <c r="F73" s="104"/>
      <c r="G73" s="104"/>
      <c r="H73" s="104"/>
      <c r="I73" s="104"/>
      <c r="J73" s="104"/>
      <c r="K73" s="14"/>
      <c r="L73" s="14"/>
      <c r="M73" s="14"/>
      <c r="N73" s="14"/>
      <c r="O73" s="14"/>
      <c r="P73" s="161"/>
      <c r="Q73" s="14"/>
      <c r="R73" s="14"/>
      <c r="S73" s="14"/>
      <c r="T73" s="14"/>
      <c r="U73" s="14"/>
      <c r="V73" s="14"/>
      <c r="W73" s="14"/>
      <c r="X73" s="14"/>
      <c r="Y73" s="14"/>
      <c r="Z73" s="14"/>
      <c r="AA73" s="14"/>
      <c r="AB73" s="14"/>
      <c r="AC73" s="14"/>
      <c r="AD73" s="14"/>
      <c r="AE73" s="14"/>
      <c r="AF73" s="14"/>
      <c r="AG73" s="14"/>
    </row>
    <row r="74" ht="17.25" customHeight="1">
      <c r="A74" s="104"/>
      <c r="B74" s="104"/>
      <c r="C74" s="104"/>
      <c r="D74" s="171"/>
      <c r="E74" s="102"/>
      <c r="F74" s="104"/>
      <c r="G74" s="104"/>
      <c r="H74" s="104"/>
      <c r="I74" s="104"/>
      <c r="J74" s="104"/>
      <c r="K74" s="14"/>
      <c r="L74" s="14"/>
      <c r="M74" s="14"/>
      <c r="N74" s="14"/>
      <c r="O74" s="14"/>
      <c r="P74" s="161"/>
      <c r="Q74" s="14"/>
      <c r="R74" s="14"/>
      <c r="S74" s="14"/>
      <c r="T74" s="14"/>
      <c r="U74" s="14"/>
      <c r="V74" s="14"/>
      <c r="W74" s="14"/>
      <c r="X74" s="14"/>
      <c r="Y74" s="14"/>
      <c r="Z74" s="14"/>
      <c r="AA74" s="14"/>
      <c r="AB74" s="14"/>
      <c r="AC74" s="14"/>
      <c r="AD74" s="14"/>
      <c r="AE74" s="14"/>
      <c r="AF74" s="14"/>
      <c r="AG74" s="14"/>
    </row>
    <row r="75" ht="17.25" customHeight="1">
      <c r="A75" s="104"/>
      <c r="B75" s="104"/>
      <c r="C75" s="104"/>
      <c r="D75" s="171"/>
      <c r="E75" s="102"/>
      <c r="F75" s="104"/>
      <c r="G75" s="104"/>
      <c r="H75" s="104"/>
      <c r="I75" s="104"/>
      <c r="J75" s="104"/>
      <c r="K75" s="14"/>
      <c r="L75" s="14"/>
      <c r="M75" s="14"/>
      <c r="N75" s="14"/>
      <c r="O75" s="14"/>
      <c r="P75" s="161"/>
      <c r="Q75" s="14"/>
      <c r="R75" s="14"/>
      <c r="S75" s="14"/>
      <c r="T75" s="14"/>
      <c r="U75" s="14"/>
      <c r="V75" s="14"/>
      <c r="W75" s="14"/>
      <c r="X75" s="14"/>
      <c r="Y75" s="14"/>
      <c r="Z75" s="14"/>
      <c r="AA75" s="14"/>
      <c r="AB75" s="14"/>
      <c r="AC75" s="14"/>
      <c r="AD75" s="14"/>
      <c r="AE75" s="14"/>
      <c r="AF75" s="14"/>
      <c r="AG75" s="14"/>
    </row>
    <row r="76" ht="17.25" customHeight="1">
      <c r="A76" s="104"/>
      <c r="B76" s="104"/>
      <c r="C76" s="104"/>
      <c r="D76" s="171"/>
      <c r="E76" s="102"/>
      <c r="F76" s="104"/>
      <c r="G76" s="104"/>
      <c r="H76" s="104"/>
      <c r="I76" s="104"/>
      <c r="J76" s="104"/>
      <c r="K76" s="14"/>
      <c r="L76" s="14"/>
      <c r="M76" s="14"/>
      <c r="N76" s="14"/>
      <c r="O76" s="14"/>
      <c r="P76" s="161"/>
      <c r="Q76" s="14"/>
      <c r="R76" s="14"/>
      <c r="S76" s="14"/>
      <c r="T76" s="14"/>
      <c r="U76" s="14"/>
      <c r="V76" s="14"/>
      <c r="W76" s="14"/>
      <c r="X76" s="14"/>
      <c r="Y76" s="14"/>
      <c r="Z76" s="14"/>
      <c r="AA76" s="14"/>
      <c r="AB76" s="14"/>
      <c r="AC76" s="14"/>
      <c r="AD76" s="14"/>
      <c r="AE76" s="14"/>
      <c r="AF76" s="14"/>
      <c r="AG76" s="14"/>
    </row>
    <row r="77" ht="17.25" customHeight="1">
      <c r="A77" s="104"/>
      <c r="B77" s="104"/>
      <c r="C77" s="104"/>
      <c r="D77" s="171"/>
      <c r="E77" s="102"/>
      <c r="F77" s="104"/>
      <c r="G77" s="104"/>
      <c r="H77" s="104"/>
      <c r="I77" s="104"/>
      <c r="J77" s="104"/>
      <c r="K77" s="14"/>
      <c r="L77" s="14"/>
      <c r="M77" s="14"/>
      <c r="N77" s="14"/>
      <c r="O77" s="14"/>
      <c r="P77" s="161"/>
      <c r="Q77" s="14"/>
      <c r="R77" s="14"/>
      <c r="S77" s="14"/>
      <c r="T77" s="14"/>
      <c r="U77" s="14"/>
      <c r="V77" s="14"/>
      <c r="W77" s="14"/>
      <c r="X77" s="14"/>
      <c r="Y77" s="14"/>
      <c r="Z77" s="14"/>
      <c r="AA77" s="14"/>
      <c r="AB77" s="14"/>
      <c r="AC77" s="14"/>
      <c r="AD77" s="14"/>
      <c r="AE77" s="14"/>
      <c r="AF77" s="14"/>
      <c r="AG77" s="14"/>
    </row>
    <row r="78" ht="17.25" customHeight="1">
      <c r="A78" s="104"/>
      <c r="B78" s="104"/>
      <c r="C78" s="104"/>
      <c r="D78" s="171"/>
      <c r="E78" s="102"/>
      <c r="F78" s="104"/>
      <c r="G78" s="104"/>
      <c r="H78" s="104"/>
      <c r="I78" s="104"/>
      <c r="J78" s="104"/>
      <c r="K78" s="14"/>
      <c r="L78" s="14"/>
      <c r="M78" s="14"/>
      <c r="N78" s="14"/>
      <c r="O78" s="14"/>
      <c r="P78" s="161"/>
      <c r="Q78" s="14"/>
      <c r="R78" s="14"/>
      <c r="S78" s="14"/>
      <c r="T78" s="14"/>
      <c r="U78" s="14"/>
      <c r="V78" s="14"/>
      <c r="W78" s="14"/>
      <c r="X78" s="14"/>
      <c r="Y78" s="14"/>
      <c r="Z78" s="14"/>
      <c r="AA78" s="14"/>
      <c r="AB78" s="14"/>
      <c r="AC78" s="14"/>
      <c r="AD78" s="14"/>
      <c r="AE78" s="14"/>
      <c r="AF78" s="14"/>
      <c r="AG78" s="14"/>
    </row>
    <row r="79" ht="17.25" customHeight="1">
      <c r="A79" s="104"/>
      <c r="B79" s="104"/>
      <c r="C79" s="104"/>
      <c r="D79" s="171"/>
      <c r="E79" s="102"/>
      <c r="F79" s="104"/>
      <c r="G79" s="104"/>
      <c r="H79" s="104"/>
      <c r="I79" s="104"/>
      <c r="J79" s="104"/>
      <c r="K79" s="14"/>
      <c r="L79" s="14"/>
      <c r="M79" s="14"/>
      <c r="N79" s="14"/>
      <c r="O79" s="14"/>
      <c r="P79" s="161"/>
      <c r="Q79" s="14"/>
      <c r="R79" s="14"/>
      <c r="S79" s="14"/>
      <c r="T79" s="14"/>
      <c r="U79" s="14"/>
      <c r="V79" s="14"/>
      <c r="W79" s="14"/>
      <c r="X79" s="14"/>
      <c r="Y79" s="14"/>
      <c r="Z79" s="14"/>
      <c r="AA79" s="14"/>
      <c r="AB79" s="14"/>
      <c r="AC79" s="14"/>
      <c r="AD79" s="14"/>
      <c r="AE79" s="14"/>
      <c r="AF79" s="14"/>
      <c r="AG79" s="14"/>
    </row>
    <row r="80" ht="17.25" customHeight="1">
      <c r="A80" s="104"/>
      <c r="B80" s="104"/>
      <c r="C80" s="104"/>
      <c r="D80" s="171"/>
      <c r="E80" s="102"/>
      <c r="F80" s="104"/>
      <c r="G80" s="104"/>
      <c r="H80" s="104"/>
      <c r="I80" s="104"/>
      <c r="J80" s="104"/>
      <c r="K80" s="14"/>
      <c r="L80" s="14"/>
      <c r="M80" s="14"/>
      <c r="N80" s="14"/>
      <c r="O80" s="14"/>
      <c r="P80" s="161"/>
      <c r="Q80" s="14"/>
      <c r="R80" s="14"/>
      <c r="S80" s="14"/>
      <c r="T80" s="14"/>
      <c r="U80" s="14"/>
      <c r="V80" s="14"/>
      <c r="W80" s="14"/>
      <c r="X80" s="14"/>
      <c r="Y80" s="14"/>
      <c r="Z80" s="14"/>
      <c r="AA80" s="14"/>
      <c r="AB80" s="14"/>
      <c r="AC80" s="14"/>
      <c r="AD80" s="14"/>
      <c r="AE80" s="14"/>
      <c r="AF80" s="14"/>
      <c r="AG80" s="14"/>
    </row>
    <row r="81" ht="17.25" customHeight="1">
      <c r="A81" s="104"/>
      <c r="B81" s="104"/>
      <c r="C81" s="104"/>
      <c r="D81" s="171"/>
      <c r="E81" s="102"/>
      <c r="F81" s="104"/>
      <c r="G81" s="104"/>
      <c r="H81" s="104"/>
      <c r="I81" s="104"/>
      <c r="J81" s="104"/>
      <c r="K81" s="14"/>
      <c r="L81" s="14"/>
      <c r="M81" s="14"/>
      <c r="N81" s="14"/>
      <c r="O81" s="14"/>
      <c r="P81" s="161"/>
      <c r="Q81" s="14"/>
      <c r="R81" s="14"/>
      <c r="S81" s="14"/>
      <c r="T81" s="14"/>
      <c r="U81" s="14"/>
      <c r="V81" s="14"/>
      <c r="W81" s="14"/>
      <c r="X81" s="14"/>
      <c r="Y81" s="14"/>
      <c r="Z81" s="14"/>
      <c r="AA81" s="14"/>
      <c r="AB81" s="14"/>
      <c r="AC81" s="14"/>
      <c r="AD81" s="14"/>
      <c r="AE81" s="14"/>
      <c r="AF81" s="14"/>
      <c r="AG81" s="14"/>
    </row>
    <row r="82" ht="17.25" customHeight="1">
      <c r="A82" s="104"/>
      <c r="B82" s="104"/>
      <c r="C82" s="104"/>
      <c r="D82" s="171"/>
      <c r="E82" s="102"/>
      <c r="F82" s="104"/>
      <c r="G82" s="104"/>
      <c r="H82" s="104"/>
      <c r="I82" s="104"/>
      <c r="J82" s="104"/>
      <c r="K82" s="14"/>
      <c r="L82" s="14"/>
      <c r="M82" s="14"/>
      <c r="N82" s="14"/>
      <c r="O82" s="14"/>
      <c r="P82" s="161"/>
      <c r="Q82" s="14"/>
      <c r="R82" s="14"/>
      <c r="S82" s="14"/>
      <c r="T82" s="14"/>
      <c r="U82" s="14"/>
      <c r="V82" s="14"/>
      <c r="W82" s="14"/>
      <c r="X82" s="14"/>
      <c r="Y82" s="14"/>
      <c r="Z82" s="14"/>
      <c r="AA82" s="14"/>
      <c r="AB82" s="14"/>
      <c r="AC82" s="14"/>
      <c r="AD82" s="14"/>
      <c r="AE82" s="14"/>
      <c r="AF82" s="14"/>
      <c r="AG82" s="14"/>
    </row>
    <row r="83" ht="17.25" customHeight="1">
      <c r="A83" s="104"/>
      <c r="B83" s="104"/>
      <c r="C83" s="104"/>
      <c r="D83" s="171"/>
      <c r="E83" s="102"/>
      <c r="F83" s="104"/>
      <c r="G83" s="104"/>
      <c r="H83" s="104"/>
      <c r="I83" s="104"/>
      <c r="J83" s="104"/>
      <c r="K83" s="14"/>
      <c r="L83" s="14"/>
      <c r="M83" s="14"/>
      <c r="N83" s="14"/>
      <c r="O83" s="14"/>
      <c r="P83" s="161"/>
      <c r="Q83" s="14"/>
      <c r="R83" s="14"/>
      <c r="S83" s="14"/>
      <c r="T83" s="14"/>
      <c r="U83" s="14"/>
      <c r="V83" s="14"/>
      <c r="W83" s="14"/>
      <c r="X83" s="14"/>
      <c r="Y83" s="14"/>
      <c r="Z83" s="14"/>
      <c r="AA83" s="14"/>
      <c r="AB83" s="14"/>
      <c r="AC83" s="14"/>
      <c r="AD83" s="14"/>
      <c r="AE83" s="14"/>
      <c r="AF83" s="14"/>
      <c r="AG83" s="14"/>
    </row>
    <row r="84" ht="17.25" customHeight="1">
      <c r="A84" s="104"/>
      <c r="B84" s="104"/>
      <c r="C84" s="104"/>
      <c r="D84" s="171"/>
      <c r="E84" s="102"/>
      <c r="F84" s="104"/>
      <c r="G84" s="104"/>
      <c r="H84" s="104"/>
      <c r="I84" s="104"/>
      <c r="J84" s="104"/>
      <c r="K84" s="14"/>
      <c r="L84" s="14"/>
      <c r="M84" s="14"/>
      <c r="N84" s="14"/>
      <c r="O84" s="14"/>
      <c r="P84" s="161"/>
      <c r="Q84" s="14"/>
      <c r="R84" s="14"/>
      <c r="S84" s="14"/>
      <c r="T84" s="14"/>
      <c r="U84" s="14"/>
      <c r="V84" s="14"/>
      <c r="W84" s="14"/>
      <c r="X84" s="14"/>
      <c r="Y84" s="14"/>
      <c r="Z84" s="14"/>
      <c r="AA84" s="14"/>
      <c r="AB84" s="14"/>
      <c r="AC84" s="14"/>
      <c r="AD84" s="14"/>
      <c r="AE84" s="14"/>
      <c r="AF84" s="14"/>
      <c r="AG84" s="14"/>
    </row>
    <row r="85" ht="17.25" customHeight="1">
      <c r="A85" s="104"/>
      <c r="B85" s="104"/>
      <c r="C85" s="104"/>
      <c r="D85" s="171"/>
      <c r="E85" s="102"/>
      <c r="F85" s="104"/>
      <c r="G85" s="104"/>
      <c r="H85" s="104"/>
      <c r="I85" s="104"/>
      <c r="J85" s="104"/>
      <c r="K85" s="14"/>
      <c r="L85" s="14"/>
      <c r="M85" s="14"/>
      <c r="N85" s="14"/>
      <c r="O85" s="14"/>
      <c r="P85" s="161"/>
      <c r="Q85" s="14"/>
      <c r="R85" s="14"/>
      <c r="S85" s="14"/>
      <c r="T85" s="14"/>
      <c r="U85" s="14"/>
      <c r="V85" s="14"/>
      <c r="W85" s="14"/>
      <c r="X85" s="14"/>
      <c r="Y85" s="14"/>
      <c r="Z85" s="14"/>
      <c r="AA85" s="14"/>
      <c r="AB85" s="14"/>
      <c r="AC85" s="14"/>
      <c r="AD85" s="14"/>
      <c r="AE85" s="14"/>
      <c r="AF85" s="14"/>
      <c r="AG85" s="14"/>
    </row>
    <row r="86" ht="17.25" customHeight="1">
      <c r="A86" s="104"/>
      <c r="B86" s="104"/>
      <c r="C86" s="104"/>
      <c r="D86" s="171"/>
      <c r="E86" s="102"/>
      <c r="F86" s="104"/>
      <c r="G86" s="104"/>
      <c r="H86" s="104"/>
      <c r="I86" s="104"/>
      <c r="J86" s="104"/>
      <c r="K86" s="14"/>
      <c r="L86" s="14"/>
      <c r="M86" s="14"/>
      <c r="N86" s="14"/>
      <c r="O86" s="14"/>
      <c r="P86" s="161"/>
      <c r="Q86" s="14"/>
      <c r="R86" s="14"/>
      <c r="S86" s="14"/>
      <c r="T86" s="14"/>
      <c r="U86" s="14"/>
      <c r="V86" s="14"/>
      <c r="W86" s="14"/>
      <c r="X86" s="14"/>
      <c r="Y86" s="14"/>
      <c r="Z86" s="14"/>
      <c r="AA86" s="14"/>
      <c r="AB86" s="14"/>
      <c r="AC86" s="14"/>
      <c r="AD86" s="14"/>
      <c r="AE86" s="14"/>
      <c r="AF86" s="14"/>
      <c r="AG86" s="14"/>
    </row>
    <row r="87" ht="17.25" customHeight="1">
      <c r="A87" s="104"/>
      <c r="B87" s="104"/>
      <c r="C87" s="104"/>
      <c r="D87" s="171"/>
      <c r="E87" s="102"/>
      <c r="F87" s="104"/>
      <c r="G87" s="104"/>
      <c r="H87" s="104"/>
      <c r="I87" s="104"/>
      <c r="J87" s="104"/>
      <c r="K87" s="14"/>
      <c r="L87" s="14"/>
      <c r="M87" s="14"/>
      <c r="N87" s="14"/>
      <c r="O87" s="14"/>
      <c r="P87" s="161"/>
      <c r="Q87" s="14"/>
      <c r="R87" s="14"/>
      <c r="S87" s="14"/>
      <c r="T87" s="14"/>
      <c r="U87" s="14"/>
      <c r="V87" s="14"/>
      <c r="W87" s="14"/>
      <c r="X87" s="14"/>
      <c r="Y87" s="14"/>
      <c r="Z87" s="14"/>
      <c r="AA87" s="14"/>
      <c r="AB87" s="14"/>
      <c r="AC87" s="14"/>
      <c r="AD87" s="14"/>
      <c r="AE87" s="14"/>
      <c r="AF87" s="14"/>
      <c r="AG87" s="14"/>
    </row>
    <row r="88" ht="17.25" customHeight="1">
      <c r="A88" s="104"/>
      <c r="B88" s="104"/>
      <c r="C88" s="104"/>
      <c r="D88" s="171"/>
      <c r="E88" s="102"/>
      <c r="F88" s="104"/>
      <c r="G88" s="104"/>
      <c r="H88" s="104"/>
      <c r="I88" s="104"/>
      <c r="J88" s="104"/>
      <c r="K88" s="14"/>
      <c r="L88" s="14"/>
      <c r="M88" s="14"/>
      <c r="N88" s="14"/>
      <c r="O88" s="14"/>
      <c r="P88" s="161"/>
      <c r="Q88" s="14"/>
      <c r="R88" s="14"/>
      <c r="S88" s="14"/>
      <c r="T88" s="14"/>
      <c r="U88" s="14"/>
      <c r="V88" s="14"/>
      <c r="W88" s="14"/>
      <c r="X88" s="14"/>
      <c r="Y88" s="14"/>
      <c r="Z88" s="14"/>
      <c r="AA88" s="14"/>
      <c r="AB88" s="14"/>
      <c r="AC88" s="14"/>
      <c r="AD88" s="14"/>
      <c r="AE88" s="14"/>
      <c r="AF88" s="14"/>
      <c r="AG88" s="14"/>
    </row>
    <row r="89" ht="17.25" customHeight="1">
      <c r="A89" s="104"/>
      <c r="B89" s="104"/>
      <c r="C89" s="104"/>
      <c r="D89" s="171"/>
      <c r="E89" s="102"/>
      <c r="F89" s="104"/>
      <c r="G89" s="104"/>
      <c r="H89" s="104"/>
      <c r="I89" s="104"/>
      <c r="J89" s="104"/>
      <c r="K89" s="14"/>
      <c r="L89" s="14"/>
      <c r="M89" s="14"/>
      <c r="N89" s="14"/>
      <c r="O89" s="14"/>
      <c r="P89" s="161"/>
      <c r="Q89" s="14"/>
      <c r="R89" s="14"/>
      <c r="S89" s="14"/>
      <c r="T89" s="14"/>
      <c r="U89" s="14"/>
      <c r="V89" s="14"/>
      <c r="W89" s="14"/>
      <c r="X89" s="14"/>
      <c r="Y89" s="14"/>
      <c r="Z89" s="14"/>
      <c r="AA89" s="14"/>
      <c r="AB89" s="14"/>
      <c r="AC89" s="14"/>
      <c r="AD89" s="14"/>
      <c r="AE89" s="14"/>
      <c r="AF89" s="14"/>
      <c r="AG89" s="14"/>
    </row>
    <row r="90" ht="17.25" customHeight="1">
      <c r="A90" s="104"/>
      <c r="B90" s="104"/>
      <c r="C90" s="104"/>
      <c r="D90" s="171"/>
      <c r="E90" s="102"/>
      <c r="F90" s="104"/>
      <c r="G90" s="104"/>
      <c r="H90" s="104"/>
      <c r="I90" s="104"/>
      <c r="J90" s="104"/>
      <c r="K90" s="14"/>
      <c r="L90" s="14"/>
      <c r="M90" s="14"/>
      <c r="N90" s="14"/>
      <c r="O90" s="14"/>
      <c r="P90" s="161"/>
      <c r="Q90" s="14"/>
      <c r="R90" s="14"/>
      <c r="S90" s="14"/>
      <c r="T90" s="14"/>
      <c r="U90" s="14"/>
      <c r="V90" s="14"/>
      <c r="W90" s="14"/>
      <c r="X90" s="14"/>
      <c r="Y90" s="14"/>
      <c r="Z90" s="14"/>
      <c r="AA90" s="14"/>
      <c r="AB90" s="14"/>
      <c r="AC90" s="14"/>
      <c r="AD90" s="14"/>
      <c r="AE90" s="14"/>
      <c r="AF90" s="14"/>
      <c r="AG90" s="14"/>
    </row>
    <row r="91" ht="17.25" customHeight="1">
      <c r="A91" s="104"/>
      <c r="B91" s="104"/>
      <c r="C91" s="104"/>
      <c r="D91" s="171"/>
      <c r="E91" s="102"/>
      <c r="F91" s="104"/>
      <c r="G91" s="104"/>
      <c r="H91" s="104"/>
      <c r="I91" s="104"/>
      <c r="J91" s="104"/>
      <c r="K91" s="14"/>
      <c r="L91" s="14"/>
      <c r="M91" s="14"/>
      <c r="N91" s="14"/>
      <c r="O91" s="14"/>
      <c r="P91" s="161"/>
      <c r="Q91" s="14"/>
      <c r="R91" s="14"/>
      <c r="S91" s="14"/>
      <c r="T91" s="14"/>
      <c r="U91" s="14"/>
      <c r="V91" s="14"/>
      <c r="W91" s="14"/>
      <c r="X91" s="14"/>
      <c r="Y91" s="14"/>
      <c r="Z91" s="14"/>
      <c r="AA91" s="14"/>
      <c r="AB91" s="14"/>
      <c r="AC91" s="14"/>
      <c r="AD91" s="14"/>
      <c r="AE91" s="14"/>
      <c r="AF91" s="14"/>
      <c r="AG91" s="14"/>
    </row>
    <row r="92" ht="17.25" customHeight="1">
      <c r="A92" s="104"/>
      <c r="B92" s="104"/>
      <c r="C92" s="104"/>
      <c r="D92" s="171"/>
      <c r="E92" s="102"/>
      <c r="F92" s="104"/>
      <c r="G92" s="104"/>
      <c r="H92" s="104"/>
      <c r="I92" s="104"/>
      <c r="J92" s="104"/>
      <c r="K92" s="14"/>
      <c r="L92" s="14"/>
      <c r="M92" s="14"/>
      <c r="N92" s="14"/>
      <c r="O92" s="14"/>
      <c r="P92" s="161"/>
      <c r="Q92" s="14"/>
      <c r="R92" s="14"/>
      <c r="S92" s="14"/>
      <c r="T92" s="14"/>
      <c r="U92" s="14"/>
      <c r="V92" s="14"/>
      <c r="W92" s="14"/>
      <c r="X92" s="14"/>
      <c r="Y92" s="14"/>
      <c r="Z92" s="14"/>
      <c r="AA92" s="14"/>
      <c r="AB92" s="14"/>
      <c r="AC92" s="14"/>
      <c r="AD92" s="14"/>
      <c r="AE92" s="14"/>
      <c r="AF92" s="14"/>
      <c r="AG92" s="14"/>
    </row>
    <row r="93" ht="17.25" customHeight="1">
      <c r="A93" s="104"/>
      <c r="B93" s="104"/>
      <c r="C93" s="104"/>
      <c r="D93" s="171"/>
      <c r="E93" s="102"/>
      <c r="F93" s="104"/>
      <c r="G93" s="104"/>
      <c r="H93" s="104"/>
      <c r="I93" s="104"/>
      <c r="J93" s="104"/>
      <c r="K93" s="14"/>
      <c r="L93" s="14"/>
      <c r="M93" s="14"/>
      <c r="N93" s="14"/>
      <c r="O93" s="14"/>
      <c r="P93" s="161"/>
      <c r="Q93" s="14"/>
      <c r="R93" s="14"/>
      <c r="S93" s="14"/>
      <c r="T93" s="14"/>
      <c r="U93" s="14"/>
      <c r="V93" s="14"/>
      <c r="W93" s="14"/>
      <c r="X93" s="14"/>
      <c r="Y93" s="14"/>
      <c r="Z93" s="14"/>
      <c r="AA93" s="14"/>
      <c r="AB93" s="14"/>
      <c r="AC93" s="14"/>
      <c r="AD93" s="14"/>
      <c r="AE93" s="14"/>
      <c r="AF93" s="14"/>
      <c r="AG93" s="14"/>
    </row>
    <row r="94" ht="17.25" customHeight="1">
      <c r="A94" s="104"/>
      <c r="B94" s="104"/>
      <c r="C94" s="104"/>
      <c r="D94" s="171"/>
      <c r="E94" s="102"/>
      <c r="F94" s="104"/>
      <c r="G94" s="104"/>
      <c r="H94" s="104"/>
      <c r="I94" s="104"/>
      <c r="J94" s="104"/>
      <c r="K94" s="14"/>
      <c r="L94" s="14"/>
      <c r="M94" s="14"/>
      <c r="N94" s="14"/>
      <c r="O94" s="14"/>
      <c r="P94" s="161"/>
      <c r="Q94" s="14"/>
      <c r="R94" s="14"/>
      <c r="S94" s="14"/>
      <c r="T94" s="14"/>
      <c r="U94" s="14"/>
      <c r="V94" s="14"/>
      <c r="W94" s="14"/>
      <c r="X94" s="14"/>
      <c r="Y94" s="14"/>
      <c r="Z94" s="14"/>
      <c r="AA94" s="14"/>
      <c r="AB94" s="14"/>
      <c r="AC94" s="14"/>
      <c r="AD94" s="14"/>
      <c r="AE94" s="14"/>
      <c r="AF94" s="14"/>
      <c r="AG94" s="14"/>
    </row>
    <row r="95" ht="17.25" customHeight="1">
      <c r="A95" s="104"/>
      <c r="B95" s="104"/>
      <c r="C95" s="104"/>
      <c r="D95" s="171"/>
      <c r="E95" s="102"/>
      <c r="F95" s="104"/>
      <c r="G95" s="104"/>
      <c r="H95" s="104"/>
      <c r="I95" s="104"/>
      <c r="J95" s="104"/>
      <c r="K95" s="14"/>
      <c r="L95" s="14"/>
      <c r="M95" s="14"/>
      <c r="N95" s="14"/>
      <c r="O95" s="14"/>
      <c r="P95" s="161"/>
      <c r="Q95" s="14"/>
      <c r="R95" s="14"/>
      <c r="S95" s="14"/>
      <c r="T95" s="14"/>
      <c r="U95" s="14"/>
      <c r="V95" s="14"/>
      <c r="W95" s="14"/>
      <c r="X95" s="14"/>
      <c r="Y95" s="14"/>
      <c r="Z95" s="14"/>
      <c r="AA95" s="14"/>
      <c r="AB95" s="14"/>
      <c r="AC95" s="14"/>
      <c r="AD95" s="14"/>
      <c r="AE95" s="14"/>
      <c r="AF95" s="14"/>
      <c r="AG95" s="14"/>
    </row>
    <row r="96" ht="17.25" customHeight="1">
      <c r="A96" s="104"/>
      <c r="B96" s="104"/>
      <c r="C96" s="104"/>
      <c r="D96" s="171"/>
      <c r="E96" s="102"/>
      <c r="F96" s="104"/>
      <c r="G96" s="104"/>
      <c r="H96" s="104"/>
      <c r="I96" s="104"/>
      <c r="J96" s="104"/>
      <c r="K96" s="14"/>
      <c r="L96" s="14"/>
      <c r="M96" s="14"/>
      <c r="N96" s="14"/>
      <c r="O96" s="14"/>
      <c r="P96" s="161"/>
      <c r="Q96" s="14"/>
      <c r="R96" s="14"/>
      <c r="S96" s="14"/>
      <c r="T96" s="14"/>
      <c r="U96" s="14"/>
      <c r="V96" s="14"/>
      <c r="W96" s="14"/>
      <c r="X96" s="14"/>
      <c r="Y96" s="14"/>
      <c r="Z96" s="14"/>
      <c r="AA96" s="14"/>
      <c r="AB96" s="14"/>
      <c r="AC96" s="14"/>
      <c r="AD96" s="14"/>
      <c r="AE96" s="14"/>
      <c r="AF96" s="14"/>
      <c r="AG96" s="14"/>
    </row>
    <row r="97" ht="17.25" customHeight="1">
      <c r="A97" s="104"/>
      <c r="B97" s="104"/>
      <c r="C97" s="104"/>
      <c r="D97" s="171"/>
      <c r="E97" s="102"/>
      <c r="F97" s="104"/>
      <c r="G97" s="104"/>
      <c r="H97" s="104"/>
      <c r="I97" s="104"/>
      <c r="J97" s="104"/>
      <c r="K97" s="14"/>
      <c r="L97" s="14"/>
      <c r="M97" s="14"/>
      <c r="N97" s="14"/>
      <c r="O97" s="14"/>
      <c r="P97" s="161"/>
      <c r="Q97" s="14"/>
      <c r="R97" s="14"/>
      <c r="S97" s="14"/>
      <c r="T97" s="14"/>
      <c r="U97" s="14"/>
      <c r="V97" s="14"/>
      <c r="W97" s="14"/>
      <c r="X97" s="14"/>
      <c r="Y97" s="14"/>
      <c r="Z97" s="14"/>
      <c r="AA97" s="14"/>
      <c r="AB97" s="14"/>
      <c r="AC97" s="14"/>
      <c r="AD97" s="14"/>
      <c r="AE97" s="14"/>
      <c r="AF97" s="14"/>
      <c r="AG97" s="14"/>
    </row>
    <row r="98" ht="17.25" customHeight="1">
      <c r="A98" s="104"/>
      <c r="B98" s="104"/>
      <c r="C98" s="104"/>
      <c r="D98" s="171"/>
      <c r="E98" s="102"/>
      <c r="F98" s="104"/>
      <c r="G98" s="104"/>
      <c r="H98" s="104"/>
      <c r="I98" s="104"/>
      <c r="J98" s="104"/>
      <c r="K98" s="14"/>
      <c r="L98" s="14"/>
      <c r="M98" s="14"/>
      <c r="N98" s="14"/>
      <c r="O98" s="14"/>
      <c r="P98" s="161"/>
      <c r="Q98" s="14"/>
      <c r="R98" s="14"/>
      <c r="S98" s="14"/>
      <c r="T98" s="14"/>
      <c r="U98" s="14"/>
      <c r="V98" s="14"/>
      <c r="W98" s="14"/>
      <c r="X98" s="14"/>
      <c r="Y98" s="14"/>
      <c r="Z98" s="14"/>
      <c r="AA98" s="14"/>
      <c r="AB98" s="14"/>
      <c r="AC98" s="14"/>
      <c r="AD98" s="14"/>
      <c r="AE98" s="14"/>
      <c r="AF98" s="14"/>
      <c r="AG98" s="14"/>
    </row>
    <row r="99" ht="17.25" customHeight="1">
      <c r="A99" s="104"/>
      <c r="B99" s="104"/>
      <c r="C99" s="104"/>
      <c r="D99" s="171"/>
      <c r="E99" s="102"/>
      <c r="F99" s="104"/>
      <c r="G99" s="104"/>
      <c r="H99" s="104"/>
      <c r="I99" s="104"/>
      <c r="J99" s="104"/>
      <c r="K99" s="14"/>
      <c r="L99" s="14"/>
      <c r="M99" s="14"/>
      <c r="N99" s="14"/>
      <c r="O99" s="14"/>
      <c r="P99" s="161"/>
      <c r="Q99" s="14"/>
      <c r="R99" s="14"/>
      <c r="S99" s="14"/>
      <c r="T99" s="14"/>
      <c r="U99" s="14"/>
      <c r="V99" s="14"/>
      <c r="W99" s="14"/>
      <c r="X99" s="14"/>
      <c r="Y99" s="14"/>
      <c r="Z99" s="14"/>
      <c r="AA99" s="14"/>
      <c r="AB99" s="14"/>
      <c r="AC99" s="14"/>
      <c r="AD99" s="14"/>
      <c r="AE99" s="14"/>
      <c r="AF99" s="14"/>
      <c r="AG99" s="14"/>
    </row>
    <row r="100" ht="17.25" customHeight="1">
      <c r="A100" s="104"/>
      <c r="B100" s="104"/>
      <c r="C100" s="104"/>
      <c r="D100" s="171"/>
      <c r="E100" s="102"/>
      <c r="F100" s="104"/>
      <c r="G100" s="104"/>
      <c r="H100" s="104"/>
      <c r="I100" s="104"/>
      <c r="J100" s="104"/>
      <c r="K100" s="14"/>
      <c r="L100" s="14"/>
      <c r="M100" s="14"/>
      <c r="N100" s="14"/>
      <c r="O100" s="14"/>
      <c r="P100" s="161"/>
      <c r="Q100" s="14"/>
      <c r="R100" s="14"/>
      <c r="S100" s="14"/>
      <c r="T100" s="14"/>
      <c r="U100" s="14"/>
      <c r="V100" s="14"/>
      <c r="W100" s="14"/>
      <c r="X100" s="14"/>
      <c r="Y100" s="14"/>
      <c r="Z100" s="14"/>
      <c r="AA100" s="14"/>
      <c r="AB100" s="14"/>
      <c r="AC100" s="14"/>
      <c r="AD100" s="14"/>
      <c r="AE100" s="14"/>
      <c r="AF100" s="14"/>
      <c r="AG100" s="14"/>
    </row>
    <row r="101" ht="17.25" customHeight="1">
      <c r="A101" s="104"/>
      <c r="B101" s="104"/>
      <c r="C101" s="104"/>
      <c r="D101" s="171"/>
      <c r="E101" s="102"/>
      <c r="F101" s="104"/>
      <c r="G101" s="104"/>
      <c r="H101" s="104"/>
      <c r="I101" s="104"/>
      <c r="J101" s="104"/>
      <c r="K101" s="14"/>
      <c r="L101" s="14"/>
      <c r="M101" s="14"/>
      <c r="N101" s="14"/>
      <c r="O101" s="14"/>
      <c r="P101" s="161"/>
      <c r="Q101" s="14"/>
      <c r="R101" s="14"/>
      <c r="S101" s="14"/>
      <c r="T101" s="14"/>
      <c r="U101" s="14"/>
      <c r="V101" s="14"/>
      <c r="W101" s="14"/>
      <c r="X101" s="14"/>
      <c r="Y101" s="14"/>
      <c r="Z101" s="14"/>
      <c r="AA101" s="14"/>
      <c r="AB101" s="14"/>
      <c r="AC101" s="14"/>
      <c r="AD101" s="14"/>
      <c r="AE101" s="14"/>
      <c r="AF101" s="14"/>
      <c r="AG101" s="14"/>
    </row>
    <row r="102" ht="17.25" customHeight="1">
      <c r="A102" s="104"/>
      <c r="B102" s="104"/>
      <c r="C102" s="104"/>
      <c r="D102" s="171"/>
      <c r="E102" s="102"/>
      <c r="F102" s="104"/>
      <c r="G102" s="104"/>
      <c r="H102" s="104"/>
      <c r="I102" s="104"/>
      <c r="J102" s="104"/>
      <c r="K102" s="14"/>
      <c r="L102" s="14"/>
      <c r="M102" s="14"/>
      <c r="N102" s="14"/>
      <c r="O102" s="14"/>
      <c r="P102" s="161"/>
      <c r="Q102" s="14"/>
      <c r="R102" s="14"/>
      <c r="S102" s="14"/>
      <c r="T102" s="14"/>
      <c r="U102" s="14"/>
      <c r="V102" s="14"/>
      <c r="W102" s="14"/>
      <c r="X102" s="14"/>
      <c r="Y102" s="14"/>
      <c r="Z102" s="14"/>
      <c r="AA102" s="14"/>
      <c r="AB102" s="14"/>
      <c r="AC102" s="14"/>
      <c r="AD102" s="14"/>
      <c r="AE102" s="14"/>
      <c r="AF102" s="14"/>
      <c r="AG102" s="14"/>
    </row>
    <row r="103" ht="17.25" customHeight="1">
      <c r="A103" s="104"/>
      <c r="B103" s="104"/>
      <c r="C103" s="104"/>
      <c r="D103" s="171"/>
      <c r="E103" s="102"/>
      <c r="F103" s="104"/>
      <c r="G103" s="104"/>
      <c r="H103" s="104"/>
      <c r="I103" s="104"/>
      <c r="J103" s="104"/>
      <c r="K103" s="14"/>
      <c r="L103" s="14"/>
      <c r="M103" s="14"/>
      <c r="N103" s="14"/>
      <c r="O103" s="14"/>
      <c r="P103" s="161"/>
      <c r="Q103" s="14"/>
      <c r="R103" s="14"/>
      <c r="S103" s="14"/>
      <c r="T103" s="14"/>
      <c r="U103" s="14"/>
      <c r="V103" s="14"/>
      <c r="W103" s="14"/>
      <c r="X103" s="14"/>
      <c r="Y103" s="14"/>
      <c r="Z103" s="14"/>
      <c r="AA103" s="14"/>
      <c r="AB103" s="14"/>
      <c r="AC103" s="14"/>
      <c r="AD103" s="14"/>
      <c r="AE103" s="14"/>
      <c r="AF103" s="14"/>
      <c r="AG103" s="14"/>
    </row>
    <row r="104" ht="17.25" customHeight="1">
      <c r="A104" s="104"/>
      <c r="B104" s="104"/>
      <c r="C104" s="104"/>
      <c r="D104" s="171"/>
      <c r="E104" s="102"/>
      <c r="F104" s="104"/>
      <c r="G104" s="104"/>
      <c r="H104" s="104"/>
      <c r="I104" s="104"/>
      <c r="J104" s="104"/>
      <c r="K104" s="14"/>
      <c r="L104" s="14"/>
      <c r="M104" s="14"/>
      <c r="N104" s="14"/>
      <c r="O104" s="14"/>
      <c r="P104" s="161"/>
      <c r="Q104" s="14"/>
      <c r="R104" s="14"/>
      <c r="S104" s="14"/>
      <c r="T104" s="14"/>
      <c r="U104" s="14"/>
      <c r="V104" s="14"/>
      <c r="W104" s="14"/>
      <c r="X104" s="14"/>
      <c r="Y104" s="14"/>
      <c r="Z104" s="14"/>
      <c r="AA104" s="14"/>
      <c r="AB104" s="14"/>
      <c r="AC104" s="14"/>
      <c r="AD104" s="14"/>
      <c r="AE104" s="14"/>
      <c r="AF104" s="14"/>
      <c r="AG104" s="14"/>
    </row>
    <row r="105" ht="17.25" customHeight="1">
      <c r="A105" s="104"/>
      <c r="B105" s="104"/>
      <c r="C105" s="104"/>
      <c r="D105" s="171"/>
      <c r="E105" s="102"/>
      <c r="F105" s="104"/>
      <c r="G105" s="104"/>
      <c r="H105" s="104"/>
      <c r="I105" s="104"/>
      <c r="J105" s="104"/>
      <c r="K105" s="14"/>
      <c r="L105" s="14"/>
      <c r="M105" s="14"/>
      <c r="N105" s="14"/>
      <c r="O105" s="14"/>
      <c r="P105" s="161"/>
      <c r="Q105" s="14"/>
      <c r="R105" s="14"/>
      <c r="S105" s="14"/>
      <c r="T105" s="14"/>
      <c r="U105" s="14"/>
      <c r="V105" s="14"/>
      <c r="W105" s="14"/>
      <c r="X105" s="14"/>
      <c r="Y105" s="14"/>
      <c r="Z105" s="14"/>
      <c r="AA105" s="14"/>
      <c r="AB105" s="14"/>
      <c r="AC105" s="14"/>
      <c r="AD105" s="14"/>
      <c r="AE105" s="14"/>
      <c r="AF105" s="14"/>
      <c r="AG105" s="14"/>
    </row>
    <row r="106" ht="17.25" customHeight="1">
      <c r="A106" s="104"/>
      <c r="B106" s="104"/>
      <c r="C106" s="104"/>
      <c r="D106" s="171"/>
      <c r="E106" s="102"/>
      <c r="F106" s="104"/>
      <c r="G106" s="104"/>
      <c r="H106" s="104"/>
      <c r="I106" s="104"/>
      <c r="J106" s="104"/>
      <c r="K106" s="14"/>
      <c r="L106" s="14"/>
      <c r="M106" s="14"/>
      <c r="N106" s="14"/>
      <c r="O106" s="14"/>
      <c r="P106" s="161"/>
      <c r="Q106" s="14"/>
      <c r="R106" s="14"/>
      <c r="S106" s="14"/>
      <c r="T106" s="14"/>
      <c r="U106" s="14"/>
      <c r="V106" s="14"/>
      <c r="W106" s="14"/>
      <c r="X106" s="14"/>
      <c r="Y106" s="14"/>
      <c r="Z106" s="14"/>
      <c r="AA106" s="14"/>
      <c r="AB106" s="14"/>
      <c r="AC106" s="14"/>
      <c r="AD106" s="14"/>
      <c r="AE106" s="14"/>
      <c r="AF106" s="14"/>
      <c r="AG106" s="14"/>
    </row>
    <row r="107" ht="17.25" customHeight="1">
      <c r="A107" s="104"/>
      <c r="B107" s="104"/>
      <c r="C107" s="104"/>
      <c r="D107" s="171"/>
      <c r="E107" s="102"/>
      <c r="F107" s="104"/>
      <c r="G107" s="104"/>
      <c r="H107" s="104"/>
      <c r="I107" s="104"/>
      <c r="J107" s="104"/>
      <c r="K107" s="14"/>
      <c r="L107" s="14"/>
      <c r="M107" s="14"/>
      <c r="N107" s="14"/>
      <c r="O107" s="14"/>
      <c r="P107" s="161"/>
      <c r="Q107" s="14"/>
      <c r="R107" s="14"/>
      <c r="S107" s="14"/>
      <c r="T107" s="14"/>
      <c r="U107" s="14"/>
      <c r="V107" s="14"/>
      <c r="W107" s="14"/>
      <c r="X107" s="14"/>
      <c r="Y107" s="14"/>
      <c r="Z107" s="14"/>
      <c r="AA107" s="14"/>
      <c r="AB107" s="14"/>
      <c r="AC107" s="14"/>
      <c r="AD107" s="14"/>
      <c r="AE107" s="14"/>
      <c r="AF107" s="14"/>
      <c r="AG107" s="14"/>
    </row>
    <row r="108" ht="17.25" customHeight="1">
      <c r="A108" s="104"/>
      <c r="B108" s="104"/>
      <c r="C108" s="104"/>
      <c r="D108" s="171"/>
      <c r="E108" s="102"/>
      <c r="F108" s="104"/>
      <c r="G108" s="104"/>
      <c r="H108" s="104"/>
      <c r="I108" s="104"/>
      <c r="J108" s="104"/>
      <c r="K108" s="14"/>
      <c r="L108" s="14"/>
      <c r="M108" s="14"/>
      <c r="N108" s="14"/>
      <c r="O108" s="14"/>
      <c r="P108" s="161"/>
      <c r="Q108" s="14"/>
      <c r="R108" s="14"/>
      <c r="S108" s="14"/>
      <c r="T108" s="14"/>
      <c r="U108" s="14"/>
      <c r="V108" s="14"/>
      <c r="W108" s="14"/>
      <c r="X108" s="14"/>
      <c r="Y108" s="14"/>
      <c r="Z108" s="14"/>
      <c r="AA108" s="14"/>
      <c r="AB108" s="14"/>
      <c r="AC108" s="14"/>
      <c r="AD108" s="14"/>
      <c r="AE108" s="14"/>
      <c r="AF108" s="14"/>
      <c r="AG108" s="14"/>
    </row>
    <row r="109" ht="17.25" customHeight="1">
      <c r="A109" s="104"/>
      <c r="B109" s="104"/>
      <c r="C109" s="104"/>
      <c r="D109" s="171"/>
      <c r="E109" s="102"/>
      <c r="F109" s="104"/>
      <c r="G109" s="104"/>
      <c r="H109" s="104"/>
      <c r="I109" s="104"/>
      <c r="J109" s="104"/>
      <c r="K109" s="14"/>
      <c r="L109" s="14"/>
      <c r="M109" s="14"/>
      <c r="N109" s="14"/>
      <c r="O109" s="14"/>
      <c r="P109" s="161"/>
      <c r="Q109" s="14"/>
      <c r="R109" s="14"/>
      <c r="S109" s="14"/>
      <c r="T109" s="14"/>
      <c r="U109" s="14"/>
      <c r="V109" s="14"/>
      <c r="W109" s="14"/>
      <c r="X109" s="14"/>
      <c r="Y109" s="14"/>
      <c r="Z109" s="14"/>
      <c r="AA109" s="14"/>
      <c r="AB109" s="14"/>
      <c r="AC109" s="14"/>
      <c r="AD109" s="14"/>
      <c r="AE109" s="14"/>
      <c r="AF109" s="14"/>
      <c r="AG109" s="14"/>
    </row>
    <row r="110" ht="17.25" customHeight="1">
      <c r="A110" s="104"/>
      <c r="B110" s="104"/>
      <c r="C110" s="104"/>
      <c r="D110" s="171"/>
      <c r="E110" s="102"/>
      <c r="F110" s="104"/>
      <c r="G110" s="104"/>
      <c r="H110" s="104"/>
      <c r="I110" s="104"/>
      <c r="J110" s="104"/>
      <c r="K110" s="14"/>
      <c r="L110" s="14"/>
      <c r="M110" s="14"/>
      <c r="N110" s="14"/>
      <c r="O110" s="14"/>
      <c r="P110" s="161"/>
      <c r="Q110" s="14"/>
      <c r="R110" s="14"/>
      <c r="S110" s="14"/>
      <c r="T110" s="14"/>
      <c r="U110" s="14"/>
      <c r="V110" s="14"/>
      <c r="W110" s="14"/>
      <c r="X110" s="14"/>
      <c r="Y110" s="14"/>
      <c r="Z110" s="14"/>
      <c r="AA110" s="14"/>
      <c r="AB110" s="14"/>
      <c r="AC110" s="14"/>
      <c r="AD110" s="14"/>
      <c r="AE110" s="14"/>
      <c r="AF110" s="14"/>
      <c r="AG110" s="14"/>
    </row>
    <row r="111" ht="17.25" customHeight="1">
      <c r="A111" s="104"/>
      <c r="B111" s="104"/>
      <c r="C111" s="104"/>
      <c r="D111" s="171"/>
      <c r="E111" s="102"/>
      <c r="F111" s="104"/>
      <c r="G111" s="104"/>
      <c r="H111" s="104"/>
      <c r="I111" s="104"/>
      <c r="J111" s="104"/>
      <c r="K111" s="14"/>
      <c r="L111" s="14"/>
      <c r="M111" s="14"/>
      <c r="N111" s="14"/>
      <c r="O111" s="14"/>
      <c r="P111" s="161"/>
      <c r="Q111" s="14"/>
      <c r="R111" s="14"/>
      <c r="S111" s="14"/>
      <c r="T111" s="14"/>
      <c r="U111" s="14"/>
      <c r="V111" s="14"/>
      <c r="W111" s="14"/>
      <c r="X111" s="14"/>
      <c r="Y111" s="14"/>
      <c r="Z111" s="14"/>
      <c r="AA111" s="14"/>
      <c r="AB111" s="14"/>
      <c r="AC111" s="14"/>
      <c r="AD111" s="14"/>
      <c r="AE111" s="14"/>
      <c r="AF111" s="14"/>
      <c r="AG111" s="14"/>
    </row>
    <row r="112" ht="17.25" customHeight="1">
      <c r="A112" s="104"/>
      <c r="B112" s="104"/>
      <c r="C112" s="104"/>
      <c r="D112" s="171"/>
      <c r="E112" s="102"/>
      <c r="F112" s="104"/>
      <c r="G112" s="104"/>
      <c r="H112" s="104"/>
      <c r="I112" s="104"/>
      <c r="J112" s="104"/>
      <c r="K112" s="14"/>
      <c r="L112" s="14"/>
      <c r="M112" s="14"/>
      <c r="N112" s="14"/>
      <c r="O112" s="14"/>
      <c r="P112" s="161"/>
      <c r="Q112" s="14"/>
      <c r="R112" s="14"/>
      <c r="S112" s="14"/>
      <c r="T112" s="14"/>
      <c r="U112" s="14"/>
      <c r="V112" s="14"/>
      <c r="W112" s="14"/>
      <c r="X112" s="14"/>
      <c r="Y112" s="14"/>
      <c r="Z112" s="14"/>
      <c r="AA112" s="14"/>
      <c r="AB112" s="14"/>
      <c r="AC112" s="14"/>
      <c r="AD112" s="14"/>
      <c r="AE112" s="14"/>
      <c r="AF112" s="14"/>
      <c r="AG112" s="14"/>
    </row>
    <row r="113" ht="17.25" customHeight="1">
      <c r="A113" s="104"/>
      <c r="B113" s="104"/>
      <c r="C113" s="104"/>
      <c r="D113" s="171"/>
      <c r="E113" s="102"/>
      <c r="F113" s="104"/>
      <c r="G113" s="104"/>
      <c r="H113" s="104"/>
      <c r="I113" s="104"/>
      <c r="J113" s="104"/>
      <c r="K113" s="14"/>
      <c r="L113" s="14"/>
      <c r="M113" s="14"/>
      <c r="N113" s="14"/>
      <c r="O113" s="14"/>
      <c r="P113" s="161"/>
      <c r="Q113" s="14"/>
      <c r="R113" s="14"/>
      <c r="S113" s="14"/>
      <c r="T113" s="14"/>
      <c r="U113" s="14"/>
      <c r="V113" s="14"/>
      <c r="W113" s="14"/>
      <c r="X113" s="14"/>
      <c r="Y113" s="14"/>
      <c r="Z113" s="14"/>
      <c r="AA113" s="14"/>
      <c r="AB113" s="14"/>
      <c r="AC113" s="14"/>
      <c r="AD113" s="14"/>
      <c r="AE113" s="14"/>
      <c r="AF113" s="14"/>
      <c r="AG113" s="14"/>
    </row>
    <row r="114" ht="17.25" customHeight="1">
      <c r="A114" s="104"/>
      <c r="B114" s="104"/>
      <c r="C114" s="104"/>
      <c r="D114" s="171"/>
      <c r="E114" s="102"/>
      <c r="F114" s="104"/>
      <c r="G114" s="104"/>
      <c r="H114" s="104"/>
      <c r="I114" s="104"/>
      <c r="J114" s="104"/>
      <c r="K114" s="14"/>
      <c r="L114" s="14"/>
      <c r="M114" s="14"/>
      <c r="N114" s="14"/>
      <c r="O114" s="14"/>
      <c r="P114" s="161"/>
      <c r="Q114" s="14"/>
      <c r="R114" s="14"/>
      <c r="S114" s="14"/>
      <c r="T114" s="14"/>
      <c r="U114" s="14"/>
      <c r="V114" s="14"/>
      <c r="W114" s="14"/>
      <c r="X114" s="14"/>
      <c r="Y114" s="14"/>
      <c r="Z114" s="14"/>
      <c r="AA114" s="14"/>
      <c r="AB114" s="14"/>
      <c r="AC114" s="14"/>
      <c r="AD114" s="14"/>
      <c r="AE114" s="14"/>
      <c r="AF114" s="14"/>
      <c r="AG114" s="14"/>
    </row>
    <row r="115" ht="17.25" customHeight="1">
      <c r="A115" s="104"/>
      <c r="B115" s="104"/>
      <c r="C115" s="104"/>
      <c r="D115" s="171"/>
      <c r="E115" s="102"/>
      <c r="F115" s="104"/>
      <c r="G115" s="104"/>
      <c r="H115" s="104"/>
      <c r="I115" s="104"/>
      <c r="J115" s="104"/>
      <c r="K115" s="14"/>
      <c r="L115" s="14"/>
      <c r="M115" s="14"/>
      <c r="N115" s="14"/>
      <c r="O115" s="14"/>
      <c r="P115" s="161"/>
      <c r="Q115" s="14"/>
      <c r="R115" s="14"/>
      <c r="S115" s="14"/>
      <c r="T115" s="14"/>
      <c r="U115" s="14"/>
      <c r="V115" s="14"/>
      <c r="W115" s="14"/>
      <c r="X115" s="14"/>
      <c r="Y115" s="14"/>
      <c r="Z115" s="14"/>
      <c r="AA115" s="14"/>
      <c r="AB115" s="14"/>
      <c r="AC115" s="14"/>
      <c r="AD115" s="14"/>
      <c r="AE115" s="14"/>
      <c r="AF115" s="14"/>
      <c r="AG115" s="14"/>
    </row>
    <row r="116" ht="17.25" customHeight="1">
      <c r="A116" s="104"/>
      <c r="B116" s="104"/>
      <c r="C116" s="104"/>
      <c r="D116" s="171"/>
      <c r="E116" s="102"/>
      <c r="F116" s="104"/>
      <c r="G116" s="104"/>
      <c r="H116" s="104"/>
      <c r="I116" s="104"/>
      <c r="J116" s="104"/>
      <c r="K116" s="14"/>
      <c r="L116" s="14"/>
      <c r="M116" s="14"/>
      <c r="N116" s="14"/>
      <c r="O116" s="14"/>
      <c r="P116" s="161"/>
      <c r="Q116" s="14"/>
      <c r="R116" s="14"/>
      <c r="S116" s="14"/>
      <c r="T116" s="14"/>
      <c r="U116" s="14"/>
      <c r="V116" s="14"/>
      <c r="W116" s="14"/>
      <c r="X116" s="14"/>
      <c r="Y116" s="14"/>
      <c r="Z116" s="14"/>
      <c r="AA116" s="14"/>
      <c r="AB116" s="14"/>
      <c r="AC116" s="14"/>
      <c r="AD116" s="14"/>
      <c r="AE116" s="14"/>
      <c r="AF116" s="14"/>
      <c r="AG116" s="14"/>
    </row>
    <row r="117" ht="17.25" customHeight="1">
      <c r="A117" s="104"/>
      <c r="B117" s="104"/>
      <c r="C117" s="104"/>
      <c r="D117" s="171"/>
      <c r="E117" s="102"/>
      <c r="F117" s="104"/>
      <c r="G117" s="104"/>
      <c r="H117" s="104"/>
      <c r="I117" s="104"/>
      <c r="J117" s="104"/>
      <c r="K117" s="14"/>
      <c r="L117" s="14"/>
      <c r="M117" s="14"/>
      <c r="N117" s="14"/>
      <c r="O117" s="14"/>
      <c r="P117" s="161"/>
      <c r="Q117" s="14"/>
      <c r="R117" s="14"/>
      <c r="S117" s="14"/>
      <c r="T117" s="14"/>
      <c r="U117" s="14"/>
      <c r="V117" s="14"/>
      <c r="W117" s="14"/>
      <c r="X117" s="14"/>
      <c r="Y117" s="14"/>
      <c r="Z117" s="14"/>
      <c r="AA117" s="14"/>
      <c r="AB117" s="14"/>
      <c r="AC117" s="14"/>
      <c r="AD117" s="14"/>
      <c r="AE117" s="14"/>
      <c r="AF117" s="14"/>
      <c r="AG117" s="14"/>
    </row>
    <row r="118" ht="17.25" customHeight="1">
      <c r="A118" s="104"/>
      <c r="B118" s="104"/>
      <c r="C118" s="104"/>
      <c r="D118" s="171"/>
      <c r="E118" s="102"/>
      <c r="F118" s="104"/>
      <c r="G118" s="104"/>
      <c r="H118" s="104"/>
      <c r="I118" s="104"/>
      <c r="J118" s="104"/>
      <c r="K118" s="14"/>
      <c r="L118" s="14"/>
      <c r="M118" s="14"/>
      <c r="N118" s="14"/>
      <c r="O118" s="14"/>
      <c r="P118" s="161"/>
      <c r="Q118" s="14"/>
      <c r="R118" s="14"/>
      <c r="S118" s="14"/>
      <c r="T118" s="14"/>
      <c r="U118" s="14"/>
      <c r="V118" s="14"/>
      <c r="W118" s="14"/>
      <c r="X118" s="14"/>
      <c r="Y118" s="14"/>
      <c r="Z118" s="14"/>
      <c r="AA118" s="14"/>
      <c r="AB118" s="14"/>
      <c r="AC118" s="14"/>
      <c r="AD118" s="14"/>
      <c r="AE118" s="14"/>
      <c r="AF118" s="14"/>
      <c r="AG118" s="14"/>
    </row>
    <row r="119" ht="17.25" customHeight="1">
      <c r="A119" s="104"/>
      <c r="B119" s="104"/>
      <c r="C119" s="104"/>
      <c r="D119" s="171"/>
      <c r="E119" s="102"/>
      <c r="F119" s="104"/>
      <c r="G119" s="104"/>
      <c r="H119" s="104"/>
      <c r="I119" s="104"/>
      <c r="J119" s="104"/>
      <c r="K119" s="14"/>
      <c r="L119" s="14"/>
      <c r="M119" s="14"/>
      <c r="N119" s="14"/>
      <c r="O119" s="14"/>
      <c r="P119" s="161"/>
      <c r="Q119" s="14"/>
      <c r="R119" s="14"/>
      <c r="S119" s="14"/>
      <c r="T119" s="14"/>
      <c r="U119" s="14"/>
      <c r="V119" s="14"/>
      <c r="W119" s="14"/>
      <c r="X119" s="14"/>
      <c r="Y119" s="14"/>
      <c r="Z119" s="14"/>
      <c r="AA119" s="14"/>
      <c r="AB119" s="14"/>
      <c r="AC119" s="14"/>
      <c r="AD119" s="14"/>
      <c r="AE119" s="14"/>
      <c r="AF119" s="14"/>
      <c r="AG119" s="14"/>
    </row>
    <row r="120" ht="17.25" customHeight="1">
      <c r="A120" s="104"/>
      <c r="B120" s="104"/>
      <c r="C120" s="104"/>
      <c r="D120" s="171"/>
      <c r="E120" s="102"/>
      <c r="F120" s="104"/>
      <c r="G120" s="104"/>
      <c r="H120" s="104"/>
      <c r="I120" s="104"/>
      <c r="J120" s="104"/>
      <c r="K120" s="14"/>
      <c r="L120" s="14"/>
      <c r="M120" s="14"/>
      <c r="N120" s="14"/>
      <c r="O120" s="14"/>
      <c r="P120" s="161"/>
      <c r="Q120" s="14"/>
      <c r="R120" s="14"/>
      <c r="S120" s="14"/>
      <c r="T120" s="14"/>
      <c r="U120" s="14"/>
      <c r="V120" s="14"/>
      <c r="W120" s="14"/>
      <c r="X120" s="14"/>
      <c r="Y120" s="14"/>
      <c r="Z120" s="14"/>
      <c r="AA120" s="14"/>
      <c r="AB120" s="14"/>
      <c r="AC120" s="14"/>
      <c r="AD120" s="14"/>
      <c r="AE120" s="14"/>
      <c r="AF120" s="14"/>
      <c r="AG120" s="14"/>
    </row>
    <row r="121" ht="17.25" customHeight="1">
      <c r="A121" s="104"/>
      <c r="B121" s="104"/>
      <c r="C121" s="104"/>
      <c r="D121" s="171"/>
      <c r="E121" s="102"/>
      <c r="F121" s="104"/>
      <c r="G121" s="104"/>
      <c r="H121" s="104"/>
      <c r="I121" s="104"/>
      <c r="J121" s="104"/>
      <c r="K121" s="14"/>
      <c r="L121" s="14"/>
      <c r="M121" s="14"/>
      <c r="N121" s="14"/>
      <c r="O121" s="14"/>
      <c r="P121" s="161"/>
      <c r="Q121" s="14"/>
      <c r="R121" s="14"/>
      <c r="S121" s="14"/>
      <c r="T121" s="14"/>
      <c r="U121" s="14"/>
      <c r="V121" s="14"/>
      <c r="W121" s="14"/>
      <c r="X121" s="14"/>
      <c r="Y121" s="14"/>
      <c r="Z121" s="14"/>
      <c r="AA121" s="14"/>
      <c r="AB121" s="14"/>
      <c r="AC121" s="14"/>
      <c r="AD121" s="14"/>
      <c r="AE121" s="14"/>
      <c r="AF121" s="14"/>
      <c r="AG121" s="14"/>
    </row>
    <row r="122" ht="17.25" customHeight="1">
      <c r="A122" s="104"/>
      <c r="B122" s="104"/>
      <c r="C122" s="104"/>
      <c r="D122" s="171"/>
      <c r="E122" s="102"/>
      <c r="F122" s="104"/>
      <c r="G122" s="104"/>
      <c r="H122" s="104"/>
      <c r="I122" s="104"/>
      <c r="J122" s="104"/>
      <c r="K122" s="14"/>
      <c r="L122" s="14"/>
      <c r="M122" s="14"/>
      <c r="N122" s="14"/>
      <c r="O122" s="14"/>
      <c r="P122" s="161"/>
      <c r="Q122" s="14"/>
      <c r="R122" s="14"/>
      <c r="S122" s="14"/>
      <c r="T122" s="14"/>
      <c r="U122" s="14"/>
      <c r="V122" s="14"/>
      <c r="W122" s="14"/>
      <c r="X122" s="14"/>
      <c r="Y122" s="14"/>
      <c r="Z122" s="14"/>
      <c r="AA122" s="14"/>
      <c r="AB122" s="14"/>
      <c r="AC122" s="14"/>
      <c r="AD122" s="14"/>
      <c r="AE122" s="14"/>
      <c r="AF122" s="14"/>
      <c r="AG122" s="14"/>
    </row>
    <row r="123" ht="17.25" customHeight="1">
      <c r="A123" s="104"/>
      <c r="B123" s="104"/>
      <c r="C123" s="104"/>
      <c r="D123" s="171"/>
      <c r="E123" s="102"/>
      <c r="F123" s="104"/>
      <c r="G123" s="104"/>
      <c r="H123" s="104"/>
      <c r="I123" s="104"/>
      <c r="J123" s="104"/>
      <c r="K123" s="14"/>
      <c r="L123" s="14"/>
      <c r="M123" s="14"/>
      <c r="N123" s="14"/>
      <c r="O123" s="14"/>
      <c r="P123" s="161"/>
      <c r="Q123" s="14"/>
      <c r="R123" s="14"/>
      <c r="S123" s="14"/>
      <c r="T123" s="14"/>
      <c r="U123" s="14"/>
      <c r="V123" s="14"/>
      <c r="W123" s="14"/>
      <c r="X123" s="14"/>
      <c r="Y123" s="14"/>
      <c r="Z123" s="14"/>
      <c r="AA123" s="14"/>
      <c r="AB123" s="14"/>
      <c r="AC123" s="14"/>
      <c r="AD123" s="14"/>
      <c r="AE123" s="14"/>
      <c r="AF123" s="14"/>
      <c r="AG123" s="14"/>
    </row>
    <row r="124" ht="17.25" customHeight="1">
      <c r="A124" s="104"/>
      <c r="B124" s="104"/>
      <c r="C124" s="104"/>
      <c r="D124" s="171"/>
      <c r="E124" s="102"/>
      <c r="F124" s="104"/>
      <c r="G124" s="104"/>
      <c r="H124" s="104"/>
      <c r="I124" s="104"/>
      <c r="J124" s="104"/>
      <c r="K124" s="14"/>
      <c r="L124" s="14"/>
      <c r="M124" s="14"/>
      <c r="N124" s="14"/>
      <c r="O124" s="14"/>
      <c r="P124" s="161"/>
      <c r="Q124" s="14"/>
      <c r="R124" s="14"/>
      <c r="S124" s="14"/>
      <c r="T124" s="14"/>
      <c r="U124" s="14"/>
      <c r="V124" s="14"/>
      <c r="W124" s="14"/>
      <c r="X124" s="14"/>
      <c r="Y124" s="14"/>
      <c r="Z124" s="14"/>
      <c r="AA124" s="14"/>
      <c r="AB124" s="14"/>
      <c r="AC124" s="14"/>
      <c r="AD124" s="14"/>
      <c r="AE124" s="14"/>
      <c r="AF124" s="14"/>
      <c r="AG124" s="14"/>
    </row>
    <row r="125" ht="17.25" customHeight="1">
      <c r="A125" s="104"/>
      <c r="B125" s="104"/>
      <c r="C125" s="104"/>
      <c r="D125" s="171"/>
      <c r="E125" s="102"/>
      <c r="F125" s="104"/>
      <c r="G125" s="104"/>
      <c r="H125" s="104"/>
      <c r="I125" s="104"/>
      <c r="J125" s="104"/>
      <c r="K125" s="14"/>
      <c r="L125" s="14"/>
      <c r="M125" s="14"/>
      <c r="N125" s="14"/>
      <c r="O125" s="14"/>
      <c r="P125" s="161"/>
      <c r="Q125" s="14"/>
      <c r="R125" s="14"/>
      <c r="S125" s="14"/>
      <c r="T125" s="14"/>
      <c r="U125" s="14"/>
      <c r="V125" s="14"/>
      <c r="W125" s="14"/>
      <c r="X125" s="14"/>
      <c r="Y125" s="14"/>
      <c r="Z125" s="14"/>
      <c r="AA125" s="14"/>
      <c r="AB125" s="14"/>
      <c r="AC125" s="14"/>
      <c r="AD125" s="14"/>
      <c r="AE125" s="14"/>
      <c r="AF125" s="14"/>
      <c r="AG125" s="14"/>
    </row>
    <row r="126" ht="17.25" customHeight="1">
      <c r="A126" s="104"/>
      <c r="B126" s="104"/>
      <c r="C126" s="104"/>
      <c r="D126" s="171"/>
      <c r="E126" s="102"/>
      <c r="F126" s="104"/>
      <c r="G126" s="104"/>
      <c r="H126" s="104"/>
      <c r="I126" s="104"/>
      <c r="J126" s="104"/>
      <c r="K126" s="14"/>
      <c r="L126" s="14"/>
      <c r="M126" s="14"/>
      <c r="N126" s="14"/>
      <c r="O126" s="14"/>
      <c r="P126" s="161"/>
      <c r="Q126" s="14"/>
      <c r="R126" s="14"/>
      <c r="S126" s="14"/>
      <c r="T126" s="14"/>
      <c r="U126" s="14"/>
      <c r="V126" s="14"/>
      <c r="W126" s="14"/>
      <c r="X126" s="14"/>
      <c r="Y126" s="14"/>
      <c r="Z126" s="14"/>
      <c r="AA126" s="14"/>
      <c r="AB126" s="14"/>
      <c r="AC126" s="14"/>
      <c r="AD126" s="14"/>
      <c r="AE126" s="14"/>
      <c r="AF126" s="14"/>
      <c r="AG126" s="14"/>
    </row>
    <row r="127" ht="17.25" customHeight="1">
      <c r="A127" s="104"/>
      <c r="B127" s="104"/>
      <c r="C127" s="104"/>
      <c r="D127" s="171"/>
      <c r="E127" s="102"/>
      <c r="F127" s="104"/>
      <c r="G127" s="104"/>
      <c r="H127" s="104"/>
      <c r="I127" s="104"/>
      <c r="J127" s="104"/>
      <c r="K127" s="14"/>
      <c r="L127" s="14"/>
      <c r="M127" s="14"/>
      <c r="N127" s="14"/>
      <c r="O127" s="14"/>
      <c r="P127" s="161"/>
      <c r="Q127" s="14"/>
      <c r="R127" s="14"/>
      <c r="S127" s="14"/>
      <c r="T127" s="14"/>
      <c r="U127" s="14"/>
      <c r="V127" s="14"/>
      <c r="W127" s="14"/>
      <c r="X127" s="14"/>
      <c r="Y127" s="14"/>
      <c r="Z127" s="14"/>
      <c r="AA127" s="14"/>
      <c r="AB127" s="14"/>
      <c r="AC127" s="14"/>
      <c r="AD127" s="14"/>
      <c r="AE127" s="14"/>
      <c r="AF127" s="14"/>
      <c r="AG127" s="14"/>
    </row>
    <row r="128" ht="17.25" customHeight="1">
      <c r="A128" s="104"/>
      <c r="B128" s="104"/>
      <c r="C128" s="104"/>
      <c r="D128" s="171"/>
      <c r="E128" s="102"/>
      <c r="F128" s="104"/>
      <c r="G128" s="104"/>
      <c r="H128" s="104"/>
      <c r="I128" s="104"/>
      <c r="J128" s="104"/>
      <c r="K128" s="14"/>
      <c r="L128" s="14"/>
      <c r="M128" s="14"/>
      <c r="N128" s="14"/>
      <c r="O128" s="14"/>
      <c r="P128" s="161"/>
      <c r="Q128" s="14"/>
      <c r="R128" s="14"/>
      <c r="S128" s="14"/>
      <c r="T128" s="14"/>
      <c r="U128" s="14"/>
      <c r="V128" s="14"/>
      <c r="W128" s="14"/>
      <c r="X128" s="14"/>
      <c r="Y128" s="14"/>
      <c r="Z128" s="14"/>
      <c r="AA128" s="14"/>
      <c r="AB128" s="14"/>
      <c r="AC128" s="14"/>
      <c r="AD128" s="14"/>
      <c r="AE128" s="14"/>
      <c r="AF128" s="14"/>
      <c r="AG128" s="14"/>
    </row>
    <row r="129" ht="17.25" customHeight="1">
      <c r="A129" s="104"/>
      <c r="B129" s="104"/>
      <c r="C129" s="104"/>
      <c r="D129" s="171"/>
      <c r="E129" s="102"/>
      <c r="F129" s="104"/>
      <c r="G129" s="104"/>
      <c r="H129" s="104"/>
      <c r="I129" s="104"/>
      <c r="J129" s="104"/>
      <c r="K129" s="14"/>
      <c r="L129" s="14"/>
      <c r="M129" s="14"/>
      <c r="N129" s="14"/>
      <c r="O129" s="14"/>
      <c r="P129" s="161"/>
      <c r="Q129" s="14"/>
      <c r="R129" s="14"/>
      <c r="S129" s="14"/>
      <c r="T129" s="14"/>
      <c r="U129" s="14"/>
      <c r="V129" s="14"/>
      <c r="W129" s="14"/>
      <c r="X129" s="14"/>
      <c r="Y129" s="14"/>
      <c r="Z129" s="14"/>
      <c r="AA129" s="14"/>
      <c r="AB129" s="14"/>
      <c r="AC129" s="14"/>
      <c r="AD129" s="14"/>
      <c r="AE129" s="14"/>
      <c r="AF129" s="14"/>
      <c r="AG129" s="14"/>
    </row>
    <row r="130" ht="17.25" customHeight="1">
      <c r="A130" s="104"/>
      <c r="B130" s="104"/>
      <c r="C130" s="104"/>
      <c r="D130" s="171"/>
      <c r="E130" s="102"/>
      <c r="F130" s="104"/>
      <c r="G130" s="104"/>
      <c r="H130" s="104"/>
      <c r="I130" s="104"/>
      <c r="J130" s="104"/>
      <c r="K130" s="14"/>
      <c r="L130" s="14"/>
      <c r="M130" s="14"/>
      <c r="N130" s="14"/>
      <c r="O130" s="14"/>
      <c r="P130" s="161"/>
      <c r="Q130" s="14"/>
      <c r="R130" s="14"/>
      <c r="S130" s="14"/>
      <c r="T130" s="14"/>
      <c r="U130" s="14"/>
      <c r="V130" s="14"/>
      <c r="W130" s="14"/>
      <c r="X130" s="14"/>
      <c r="Y130" s="14"/>
      <c r="Z130" s="14"/>
      <c r="AA130" s="14"/>
      <c r="AB130" s="14"/>
      <c r="AC130" s="14"/>
      <c r="AD130" s="14"/>
      <c r="AE130" s="14"/>
      <c r="AF130" s="14"/>
      <c r="AG130" s="14"/>
    </row>
    <row r="131" ht="17.25" customHeight="1">
      <c r="A131" s="104"/>
      <c r="B131" s="104"/>
      <c r="C131" s="104"/>
      <c r="D131" s="171"/>
      <c r="E131" s="102"/>
      <c r="F131" s="104"/>
      <c r="G131" s="104"/>
      <c r="H131" s="104"/>
      <c r="I131" s="104"/>
      <c r="J131" s="104"/>
      <c r="K131" s="14"/>
      <c r="L131" s="14"/>
      <c r="M131" s="14"/>
      <c r="N131" s="14"/>
      <c r="O131" s="14"/>
      <c r="P131" s="161"/>
      <c r="Q131" s="14"/>
      <c r="R131" s="14"/>
      <c r="S131" s="14"/>
      <c r="T131" s="14"/>
      <c r="U131" s="14"/>
      <c r="V131" s="14"/>
      <c r="W131" s="14"/>
      <c r="X131" s="14"/>
      <c r="Y131" s="14"/>
      <c r="Z131" s="14"/>
      <c r="AA131" s="14"/>
      <c r="AB131" s="14"/>
      <c r="AC131" s="14"/>
      <c r="AD131" s="14"/>
      <c r="AE131" s="14"/>
      <c r="AF131" s="14"/>
      <c r="AG131" s="14"/>
    </row>
    <row r="132" ht="17.25" customHeight="1">
      <c r="A132" s="104"/>
      <c r="B132" s="104"/>
      <c r="C132" s="104"/>
      <c r="D132" s="171"/>
      <c r="E132" s="102"/>
      <c r="F132" s="104"/>
      <c r="G132" s="104"/>
      <c r="H132" s="104"/>
      <c r="I132" s="104"/>
      <c r="J132" s="104"/>
      <c r="K132" s="14"/>
      <c r="L132" s="14"/>
      <c r="M132" s="14"/>
      <c r="N132" s="14"/>
      <c r="O132" s="14"/>
      <c r="P132" s="161"/>
      <c r="Q132" s="14"/>
      <c r="R132" s="14"/>
      <c r="S132" s="14"/>
      <c r="T132" s="14"/>
      <c r="U132" s="14"/>
      <c r="V132" s="14"/>
      <c r="W132" s="14"/>
      <c r="X132" s="14"/>
      <c r="Y132" s="14"/>
      <c r="Z132" s="14"/>
      <c r="AA132" s="14"/>
      <c r="AB132" s="14"/>
      <c r="AC132" s="14"/>
      <c r="AD132" s="14"/>
      <c r="AE132" s="14"/>
      <c r="AF132" s="14"/>
      <c r="AG132" s="14"/>
    </row>
    <row r="133" ht="17.25" customHeight="1">
      <c r="A133" s="104"/>
      <c r="B133" s="104"/>
      <c r="C133" s="104"/>
      <c r="D133" s="171"/>
      <c r="E133" s="102"/>
      <c r="F133" s="104"/>
      <c r="G133" s="104"/>
      <c r="H133" s="104"/>
      <c r="I133" s="104"/>
      <c r="J133" s="104"/>
      <c r="K133" s="14"/>
      <c r="L133" s="14"/>
      <c r="M133" s="14"/>
      <c r="N133" s="14"/>
      <c r="O133" s="14"/>
      <c r="P133" s="161"/>
      <c r="Q133" s="14"/>
      <c r="R133" s="14"/>
      <c r="S133" s="14"/>
      <c r="T133" s="14"/>
      <c r="U133" s="14"/>
      <c r="V133" s="14"/>
      <c r="W133" s="14"/>
      <c r="X133" s="14"/>
      <c r="Y133" s="14"/>
      <c r="Z133" s="14"/>
      <c r="AA133" s="14"/>
      <c r="AB133" s="14"/>
      <c r="AC133" s="14"/>
      <c r="AD133" s="14"/>
      <c r="AE133" s="14"/>
      <c r="AF133" s="14"/>
      <c r="AG133" s="14"/>
    </row>
    <row r="134" ht="17.25" customHeight="1">
      <c r="A134" s="104"/>
      <c r="B134" s="104"/>
      <c r="C134" s="104"/>
      <c r="D134" s="171"/>
      <c r="E134" s="102"/>
      <c r="F134" s="104"/>
      <c r="G134" s="104"/>
      <c r="H134" s="104"/>
      <c r="I134" s="104"/>
      <c r="J134" s="104"/>
      <c r="K134" s="14"/>
      <c r="L134" s="14"/>
      <c r="M134" s="14"/>
      <c r="N134" s="14"/>
      <c r="O134" s="14"/>
      <c r="P134" s="161"/>
      <c r="Q134" s="14"/>
      <c r="R134" s="14"/>
      <c r="S134" s="14"/>
      <c r="T134" s="14"/>
      <c r="U134" s="14"/>
      <c r="V134" s="14"/>
      <c r="W134" s="14"/>
      <c r="X134" s="14"/>
      <c r="Y134" s="14"/>
      <c r="Z134" s="14"/>
      <c r="AA134" s="14"/>
      <c r="AB134" s="14"/>
      <c r="AC134" s="14"/>
      <c r="AD134" s="14"/>
      <c r="AE134" s="14"/>
      <c r="AF134" s="14"/>
      <c r="AG134" s="14"/>
    </row>
    <row r="135" ht="17.25" customHeight="1">
      <c r="A135" s="104"/>
      <c r="B135" s="104"/>
      <c r="C135" s="104"/>
      <c r="D135" s="171"/>
      <c r="E135" s="102"/>
      <c r="F135" s="104"/>
      <c r="G135" s="104"/>
      <c r="H135" s="104"/>
      <c r="I135" s="104"/>
      <c r="J135" s="104"/>
      <c r="K135" s="14"/>
      <c r="L135" s="14"/>
      <c r="M135" s="14"/>
      <c r="N135" s="14"/>
      <c r="O135" s="14"/>
      <c r="P135" s="161"/>
      <c r="Q135" s="14"/>
      <c r="R135" s="14"/>
      <c r="S135" s="14"/>
      <c r="T135" s="14"/>
      <c r="U135" s="14"/>
      <c r="V135" s="14"/>
      <c r="W135" s="14"/>
      <c r="X135" s="14"/>
      <c r="Y135" s="14"/>
      <c r="Z135" s="14"/>
      <c r="AA135" s="14"/>
      <c r="AB135" s="14"/>
      <c r="AC135" s="14"/>
      <c r="AD135" s="14"/>
      <c r="AE135" s="14"/>
      <c r="AF135" s="14"/>
      <c r="AG135" s="14"/>
    </row>
    <row r="136" ht="17.25" customHeight="1">
      <c r="A136" s="104"/>
      <c r="B136" s="104"/>
      <c r="C136" s="104"/>
      <c r="D136" s="171"/>
      <c r="E136" s="102"/>
      <c r="F136" s="104"/>
      <c r="G136" s="104"/>
      <c r="H136" s="104"/>
      <c r="I136" s="104"/>
      <c r="J136" s="104"/>
      <c r="K136" s="14"/>
      <c r="L136" s="14"/>
      <c r="M136" s="14"/>
      <c r="N136" s="14"/>
      <c r="O136" s="14"/>
      <c r="P136" s="161"/>
      <c r="Q136" s="14"/>
      <c r="R136" s="14"/>
      <c r="S136" s="14"/>
      <c r="T136" s="14"/>
      <c r="U136" s="14"/>
      <c r="V136" s="14"/>
      <c r="W136" s="14"/>
      <c r="X136" s="14"/>
      <c r="Y136" s="14"/>
      <c r="Z136" s="14"/>
      <c r="AA136" s="14"/>
      <c r="AB136" s="14"/>
      <c r="AC136" s="14"/>
      <c r="AD136" s="14"/>
      <c r="AE136" s="14"/>
      <c r="AF136" s="14"/>
      <c r="AG136" s="14"/>
    </row>
    <row r="137" ht="17.25" customHeight="1">
      <c r="A137" s="104"/>
      <c r="B137" s="104"/>
      <c r="C137" s="104"/>
      <c r="D137" s="171"/>
      <c r="E137" s="102"/>
      <c r="F137" s="104"/>
      <c r="G137" s="104"/>
      <c r="H137" s="104"/>
      <c r="I137" s="104"/>
      <c r="J137" s="104"/>
      <c r="K137" s="14"/>
      <c r="L137" s="14"/>
      <c r="M137" s="14"/>
      <c r="N137" s="14"/>
      <c r="O137" s="14"/>
      <c r="P137" s="161"/>
      <c r="Q137" s="14"/>
      <c r="R137" s="14"/>
      <c r="S137" s="14"/>
      <c r="T137" s="14"/>
      <c r="U137" s="14"/>
      <c r="V137" s="14"/>
      <c r="W137" s="14"/>
      <c r="X137" s="14"/>
      <c r="Y137" s="14"/>
      <c r="Z137" s="14"/>
      <c r="AA137" s="14"/>
      <c r="AB137" s="14"/>
      <c r="AC137" s="14"/>
      <c r="AD137" s="14"/>
      <c r="AE137" s="14"/>
      <c r="AF137" s="14"/>
      <c r="AG137" s="14"/>
    </row>
    <row r="138" ht="17.25" customHeight="1">
      <c r="A138" s="104"/>
      <c r="B138" s="104"/>
      <c r="C138" s="104"/>
      <c r="D138" s="171"/>
      <c r="E138" s="102"/>
      <c r="F138" s="104"/>
      <c r="G138" s="104"/>
      <c r="H138" s="104"/>
      <c r="I138" s="104"/>
      <c r="J138" s="104"/>
      <c r="K138" s="14"/>
      <c r="L138" s="14"/>
      <c r="M138" s="14"/>
      <c r="N138" s="14"/>
      <c r="O138" s="14"/>
      <c r="P138" s="161"/>
      <c r="Q138" s="14"/>
      <c r="R138" s="14"/>
      <c r="S138" s="14"/>
      <c r="T138" s="14"/>
      <c r="U138" s="14"/>
      <c r="V138" s="14"/>
      <c r="W138" s="14"/>
      <c r="X138" s="14"/>
      <c r="Y138" s="14"/>
      <c r="Z138" s="14"/>
      <c r="AA138" s="14"/>
      <c r="AB138" s="14"/>
      <c r="AC138" s="14"/>
      <c r="AD138" s="14"/>
      <c r="AE138" s="14"/>
      <c r="AF138" s="14"/>
      <c r="AG138" s="14"/>
    </row>
    <row r="139" ht="17.25" customHeight="1">
      <c r="A139" s="104"/>
      <c r="B139" s="104"/>
      <c r="C139" s="104"/>
      <c r="D139" s="171"/>
      <c r="E139" s="102"/>
      <c r="F139" s="104"/>
      <c r="G139" s="104"/>
      <c r="H139" s="104"/>
      <c r="I139" s="104"/>
      <c r="J139" s="104"/>
      <c r="K139" s="14"/>
      <c r="L139" s="14"/>
      <c r="M139" s="14"/>
      <c r="N139" s="14"/>
      <c r="O139" s="14"/>
      <c r="P139" s="161"/>
      <c r="Q139" s="14"/>
      <c r="R139" s="14"/>
      <c r="S139" s="14"/>
      <c r="T139" s="14"/>
      <c r="U139" s="14"/>
      <c r="V139" s="14"/>
      <c r="W139" s="14"/>
      <c r="X139" s="14"/>
      <c r="Y139" s="14"/>
      <c r="Z139" s="14"/>
      <c r="AA139" s="14"/>
      <c r="AB139" s="14"/>
      <c r="AC139" s="14"/>
      <c r="AD139" s="14"/>
      <c r="AE139" s="14"/>
      <c r="AF139" s="14"/>
      <c r="AG139" s="14"/>
    </row>
    <row r="140" ht="17.25" customHeight="1">
      <c r="A140" s="104"/>
      <c r="B140" s="104"/>
      <c r="C140" s="104"/>
      <c r="D140" s="171"/>
      <c r="E140" s="102"/>
      <c r="F140" s="104"/>
      <c r="G140" s="104"/>
      <c r="H140" s="104"/>
      <c r="I140" s="104"/>
      <c r="J140" s="104"/>
      <c r="K140" s="14"/>
      <c r="L140" s="14"/>
      <c r="M140" s="14"/>
      <c r="N140" s="14"/>
      <c r="O140" s="14"/>
      <c r="P140" s="161"/>
      <c r="Q140" s="14"/>
      <c r="R140" s="14"/>
      <c r="S140" s="14"/>
      <c r="T140" s="14"/>
      <c r="U140" s="14"/>
      <c r="V140" s="14"/>
      <c r="W140" s="14"/>
      <c r="X140" s="14"/>
      <c r="Y140" s="14"/>
      <c r="Z140" s="14"/>
      <c r="AA140" s="14"/>
      <c r="AB140" s="14"/>
      <c r="AC140" s="14"/>
      <c r="AD140" s="14"/>
      <c r="AE140" s="14"/>
      <c r="AF140" s="14"/>
      <c r="AG140" s="14"/>
    </row>
    <row r="141" ht="17.25" customHeight="1">
      <c r="A141" s="104"/>
      <c r="B141" s="104"/>
      <c r="C141" s="104"/>
      <c r="D141" s="171"/>
      <c r="E141" s="102"/>
      <c r="F141" s="104"/>
      <c r="G141" s="104"/>
      <c r="H141" s="104"/>
      <c r="I141" s="104"/>
      <c r="J141" s="104"/>
      <c r="K141" s="14"/>
      <c r="L141" s="14"/>
      <c r="M141" s="14"/>
      <c r="N141" s="14"/>
      <c r="O141" s="14"/>
      <c r="P141" s="161"/>
      <c r="Q141" s="14"/>
      <c r="R141" s="14"/>
      <c r="S141" s="14"/>
      <c r="T141" s="14"/>
      <c r="U141" s="14"/>
      <c r="V141" s="14"/>
      <c r="W141" s="14"/>
      <c r="X141" s="14"/>
      <c r="Y141" s="14"/>
      <c r="Z141" s="14"/>
      <c r="AA141" s="14"/>
      <c r="AB141" s="14"/>
      <c r="AC141" s="14"/>
      <c r="AD141" s="14"/>
      <c r="AE141" s="14"/>
      <c r="AF141" s="14"/>
      <c r="AG141" s="14"/>
    </row>
    <row r="142" ht="17.25" customHeight="1">
      <c r="A142" s="104"/>
      <c r="B142" s="104"/>
      <c r="C142" s="104"/>
      <c r="D142" s="171"/>
      <c r="E142" s="102"/>
      <c r="F142" s="104"/>
      <c r="G142" s="104"/>
      <c r="H142" s="104"/>
      <c r="I142" s="104"/>
      <c r="J142" s="104"/>
      <c r="K142" s="14"/>
      <c r="L142" s="14"/>
      <c r="M142" s="14"/>
      <c r="N142" s="14"/>
      <c r="O142" s="14"/>
      <c r="P142" s="161"/>
      <c r="Q142" s="14"/>
      <c r="R142" s="14"/>
      <c r="S142" s="14"/>
      <c r="T142" s="14"/>
      <c r="U142" s="14"/>
      <c r="V142" s="14"/>
      <c r="W142" s="14"/>
      <c r="X142" s="14"/>
      <c r="Y142" s="14"/>
      <c r="Z142" s="14"/>
      <c r="AA142" s="14"/>
      <c r="AB142" s="14"/>
      <c r="AC142" s="14"/>
      <c r="AD142" s="14"/>
      <c r="AE142" s="14"/>
      <c r="AF142" s="14"/>
      <c r="AG142" s="14"/>
    </row>
    <row r="143" ht="17.25" customHeight="1">
      <c r="A143" s="104"/>
      <c r="B143" s="104"/>
      <c r="C143" s="104"/>
      <c r="D143" s="171"/>
      <c r="E143" s="102"/>
      <c r="F143" s="104"/>
      <c r="G143" s="104"/>
      <c r="H143" s="104"/>
      <c r="I143" s="104"/>
      <c r="J143" s="104"/>
      <c r="K143" s="14"/>
      <c r="L143" s="14"/>
      <c r="M143" s="14"/>
      <c r="N143" s="14"/>
      <c r="O143" s="14"/>
      <c r="P143" s="161"/>
      <c r="Q143" s="14"/>
      <c r="R143" s="14"/>
      <c r="S143" s="14"/>
      <c r="T143" s="14"/>
      <c r="U143" s="14"/>
      <c r="V143" s="14"/>
      <c r="W143" s="14"/>
      <c r="X143" s="14"/>
      <c r="Y143" s="14"/>
      <c r="Z143" s="14"/>
      <c r="AA143" s="14"/>
      <c r="AB143" s="14"/>
      <c r="AC143" s="14"/>
      <c r="AD143" s="14"/>
      <c r="AE143" s="14"/>
      <c r="AF143" s="14"/>
      <c r="AG143" s="14"/>
    </row>
    <row r="144" ht="17.25" customHeight="1">
      <c r="A144" s="104"/>
      <c r="B144" s="104"/>
      <c r="C144" s="104"/>
      <c r="D144" s="171"/>
      <c r="E144" s="102"/>
      <c r="F144" s="104"/>
      <c r="G144" s="104"/>
      <c r="H144" s="104"/>
      <c r="I144" s="104"/>
      <c r="J144" s="104"/>
      <c r="K144" s="14"/>
      <c r="L144" s="14"/>
      <c r="M144" s="14"/>
      <c r="N144" s="14"/>
      <c r="O144" s="14"/>
      <c r="P144" s="161"/>
      <c r="Q144" s="14"/>
      <c r="R144" s="14"/>
      <c r="S144" s="14"/>
      <c r="T144" s="14"/>
      <c r="U144" s="14"/>
      <c r="V144" s="14"/>
      <c r="W144" s="14"/>
      <c r="X144" s="14"/>
      <c r="Y144" s="14"/>
      <c r="Z144" s="14"/>
      <c r="AA144" s="14"/>
      <c r="AB144" s="14"/>
      <c r="AC144" s="14"/>
      <c r="AD144" s="14"/>
      <c r="AE144" s="14"/>
      <c r="AF144" s="14"/>
      <c r="AG144" s="14"/>
    </row>
    <row r="145" ht="17.25" customHeight="1">
      <c r="A145" s="104"/>
      <c r="B145" s="104"/>
      <c r="C145" s="104"/>
      <c r="D145" s="171"/>
      <c r="E145" s="102"/>
      <c r="F145" s="104"/>
      <c r="G145" s="104"/>
      <c r="H145" s="104"/>
      <c r="I145" s="104"/>
      <c r="J145" s="104"/>
      <c r="K145" s="14"/>
      <c r="L145" s="14"/>
      <c r="M145" s="14"/>
      <c r="N145" s="14"/>
      <c r="O145" s="14"/>
      <c r="P145" s="161"/>
      <c r="Q145" s="14"/>
      <c r="R145" s="14"/>
      <c r="S145" s="14"/>
      <c r="T145" s="14"/>
      <c r="U145" s="14"/>
      <c r="V145" s="14"/>
      <c r="W145" s="14"/>
      <c r="X145" s="14"/>
      <c r="Y145" s="14"/>
      <c r="Z145" s="14"/>
      <c r="AA145" s="14"/>
      <c r="AB145" s="14"/>
      <c r="AC145" s="14"/>
      <c r="AD145" s="14"/>
      <c r="AE145" s="14"/>
      <c r="AF145" s="14"/>
      <c r="AG145" s="14"/>
    </row>
    <row r="146" ht="17.25" customHeight="1">
      <c r="A146" s="104"/>
      <c r="B146" s="104"/>
      <c r="C146" s="104"/>
      <c r="D146" s="171"/>
      <c r="E146" s="102"/>
      <c r="F146" s="104"/>
      <c r="G146" s="104"/>
      <c r="H146" s="104"/>
      <c r="I146" s="104"/>
      <c r="J146" s="104"/>
      <c r="K146" s="14"/>
      <c r="L146" s="14"/>
      <c r="M146" s="14"/>
      <c r="N146" s="14"/>
      <c r="O146" s="14"/>
      <c r="P146" s="161"/>
      <c r="Q146" s="14"/>
      <c r="R146" s="14"/>
      <c r="S146" s="14"/>
      <c r="T146" s="14"/>
      <c r="U146" s="14"/>
      <c r="V146" s="14"/>
      <c r="W146" s="14"/>
      <c r="X146" s="14"/>
      <c r="Y146" s="14"/>
      <c r="Z146" s="14"/>
      <c r="AA146" s="14"/>
      <c r="AB146" s="14"/>
      <c r="AC146" s="14"/>
      <c r="AD146" s="14"/>
      <c r="AE146" s="14"/>
      <c r="AF146" s="14"/>
      <c r="AG146" s="14"/>
    </row>
    <row r="147" ht="17.25" customHeight="1">
      <c r="A147" s="104"/>
      <c r="B147" s="104"/>
      <c r="C147" s="104"/>
      <c r="D147" s="171"/>
      <c r="E147" s="102"/>
      <c r="F147" s="104"/>
      <c r="G147" s="104"/>
      <c r="H147" s="104"/>
      <c r="I147" s="104"/>
      <c r="J147" s="104"/>
      <c r="K147" s="14"/>
      <c r="L147" s="14"/>
      <c r="M147" s="14"/>
      <c r="N147" s="14"/>
      <c r="O147" s="14"/>
      <c r="P147" s="161"/>
      <c r="Q147" s="14"/>
      <c r="R147" s="14"/>
      <c r="S147" s="14"/>
      <c r="T147" s="14"/>
      <c r="U147" s="14"/>
      <c r="V147" s="14"/>
      <c r="W147" s="14"/>
      <c r="X147" s="14"/>
      <c r="Y147" s="14"/>
      <c r="Z147" s="14"/>
      <c r="AA147" s="14"/>
      <c r="AB147" s="14"/>
      <c r="AC147" s="14"/>
      <c r="AD147" s="14"/>
      <c r="AE147" s="14"/>
      <c r="AF147" s="14"/>
      <c r="AG147" s="14"/>
    </row>
    <row r="148" ht="17.25" customHeight="1">
      <c r="A148" s="104"/>
      <c r="B148" s="104"/>
      <c r="C148" s="104"/>
      <c r="D148" s="171"/>
      <c r="E148" s="102"/>
      <c r="F148" s="104"/>
      <c r="G148" s="104"/>
      <c r="H148" s="104"/>
      <c r="I148" s="104"/>
      <c r="J148" s="104"/>
      <c r="K148" s="14"/>
      <c r="L148" s="14"/>
      <c r="M148" s="14"/>
      <c r="N148" s="14"/>
      <c r="O148" s="14"/>
      <c r="P148" s="161"/>
      <c r="Q148" s="14"/>
      <c r="R148" s="14"/>
      <c r="S148" s="14"/>
      <c r="T148" s="14"/>
      <c r="U148" s="14"/>
      <c r="V148" s="14"/>
      <c r="W148" s="14"/>
      <c r="X148" s="14"/>
      <c r="Y148" s="14"/>
      <c r="Z148" s="14"/>
      <c r="AA148" s="14"/>
      <c r="AB148" s="14"/>
      <c r="AC148" s="14"/>
      <c r="AD148" s="14"/>
      <c r="AE148" s="14"/>
      <c r="AF148" s="14"/>
      <c r="AG148" s="14"/>
    </row>
    <row r="149" ht="17.25" customHeight="1">
      <c r="A149" s="104"/>
      <c r="B149" s="104"/>
      <c r="C149" s="104"/>
      <c r="D149" s="171"/>
      <c r="E149" s="102"/>
      <c r="F149" s="104"/>
      <c r="G149" s="104"/>
      <c r="H149" s="104"/>
      <c r="I149" s="104"/>
      <c r="J149" s="104"/>
      <c r="K149" s="14"/>
      <c r="L149" s="14"/>
      <c r="M149" s="14"/>
      <c r="N149" s="14"/>
      <c r="O149" s="14"/>
      <c r="P149" s="161"/>
      <c r="Q149" s="14"/>
      <c r="R149" s="14"/>
      <c r="S149" s="14"/>
      <c r="T149" s="14"/>
      <c r="U149" s="14"/>
      <c r="V149" s="14"/>
      <c r="W149" s="14"/>
      <c r="X149" s="14"/>
      <c r="Y149" s="14"/>
      <c r="Z149" s="14"/>
      <c r="AA149" s="14"/>
      <c r="AB149" s="14"/>
      <c r="AC149" s="14"/>
      <c r="AD149" s="14"/>
      <c r="AE149" s="14"/>
      <c r="AF149" s="14"/>
      <c r="AG149" s="14"/>
    </row>
    <row r="150" ht="17.25" customHeight="1">
      <c r="A150" s="104"/>
      <c r="B150" s="104"/>
      <c r="C150" s="104"/>
      <c r="D150" s="171"/>
      <c r="E150" s="102"/>
      <c r="F150" s="104"/>
      <c r="G150" s="104"/>
      <c r="H150" s="104"/>
      <c r="I150" s="104"/>
      <c r="J150" s="104"/>
      <c r="K150" s="14"/>
      <c r="L150" s="14"/>
      <c r="M150" s="14"/>
      <c r="N150" s="14"/>
      <c r="O150" s="14"/>
      <c r="P150" s="161"/>
      <c r="Q150" s="14"/>
      <c r="R150" s="14"/>
      <c r="S150" s="14"/>
      <c r="T150" s="14"/>
      <c r="U150" s="14"/>
      <c r="V150" s="14"/>
      <c r="W150" s="14"/>
      <c r="X150" s="14"/>
      <c r="Y150" s="14"/>
      <c r="Z150" s="14"/>
      <c r="AA150" s="14"/>
      <c r="AB150" s="14"/>
      <c r="AC150" s="14"/>
      <c r="AD150" s="14"/>
      <c r="AE150" s="14"/>
      <c r="AF150" s="14"/>
      <c r="AG150" s="14"/>
    </row>
    <row r="151" ht="17.25" customHeight="1">
      <c r="A151" s="104"/>
      <c r="B151" s="104"/>
      <c r="C151" s="104"/>
      <c r="D151" s="171"/>
      <c r="E151" s="102"/>
      <c r="F151" s="104"/>
      <c r="G151" s="104"/>
      <c r="H151" s="104"/>
      <c r="I151" s="104"/>
      <c r="J151" s="104"/>
      <c r="K151" s="14"/>
      <c r="L151" s="14"/>
      <c r="M151" s="14"/>
      <c r="N151" s="14"/>
      <c r="O151" s="14"/>
      <c r="P151" s="161"/>
      <c r="Q151" s="14"/>
      <c r="R151" s="14"/>
      <c r="S151" s="14"/>
      <c r="T151" s="14"/>
      <c r="U151" s="14"/>
      <c r="V151" s="14"/>
      <c r="W151" s="14"/>
      <c r="X151" s="14"/>
      <c r="Y151" s="14"/>
      <c r="Z151" s="14"/>
      <c r="AA151" s="14"/>
      <c r="AB151" s="14"/>
      <c r="AC151" s="14"/>
      <c r="AD151" s="14"/>
      <c r="AE151" s="14"/>
      <c r="AF151" s="14"/>
      <c r="AG151" s="14"/>
    </row>
    <row r="152" ht="17.25" customHeight="1">
      <c r="A152" s="104"/>
      <c r="B152" s="104"/>
      <c r="C152" s="104"/>
      <c r="D152" s="171"/>
      <c r="E152" s="102"/>
      <c r="F152" s="104"/>
      <c r="G152" s="104"/>
      <c r="H152" s="104"/>
      <c r="I152" s="104"/>
      <c r="J152" s="104"/>
      <c r="K152" s="14"/>
      <c r="L152" s="14"/>
      <c r="M152" s="14"/>
      <c r="N152" s="14"/>
      <c r="O152" s="14"/>
      <c r="P152" s="161"/>
      <c r="Q152" s="14"/>
      <c r="R152" s="14"/>
      <c r="S152" s="14"/>
      <c r="T152" s="14"/>
      <c r="U152" s="14"/>
      <c r="V152" s="14"/>
      <c r="W152" s="14"/>
      <c r="X152" s="14"/>
      <c r="Y152" s="14"/>
      <c r="Z152" s="14"/>
      <c r="AA152" s="14"/>
      <c r="AB152" s="14"/>
      <c r="AC152" s="14"/>
      <c r="AD152" s="14"/>
      <c r="AE152" s="14"/>
      <c r="AF152" s="14"/>
      <c r="AG152" s="14"/>
    </row>
    <row r="153" ht="17.25" customHeight="1">
      <c r="A153" s="104"/>
      <c r="B153" s="104"/>
      <c r="C153" s="104"/>
      <c r="D153" s="171"/>
      <c r="E153" s="102"/>
      <c r="F153" s="104"/>
      <c r="G153" s="104"/>
      <c r="H153" s="104"/>
      <c r="I153" s="104"/>
      <c r="J153" s="104"/>
      <c r="K153" s="14"/>
      <c r="L153" s="14"/>
      <c r="M153" s="14"/>
      <c r="N153" s="14"/>
      <c r="O153" s="14"/>
      <c r="P153" s="161"/>
      <c r="Q153" s="14"/>
      <c r="R153" s="14"/>
      <c r="S153" s="14"/>
      <c r="T153" s="14"/>
      <c r="U153" s="14"/>
      <c r="V153" s="14"/>
      <c r="W153" s="14"/>
      <c r="X153" s="14"/>
      <c r="Y153" s="14"/>
      <c r="Z153" s="14"/>
      <c r="AA153" s="14"/>
      <c r="AB153" s="14"/>
      <c r="AC153" s="14"/>
      <c r="AD153" s="14"/>
      <c r="AE153" s="14"/>
      <c r="AF153" s="14"/>
      <c r="AG153" s="14"/>
    </row>
    <row r="154" ht="17.25" customHeight="1">
      <c r="A154" s="104"/>
      <c r="B154" s="104"/>
      <c r="C154" s="104"/>
      <c r="D154" s="171"/>
      <c r="E154" s="102"/>
      <c r="F154" s="104"/>
      <c r="G154" s="104"/>
      <c r="H154" s="104"/>
      <c r="I154" s="104"/>
      <c r="J154" s="104"/>
      <c r="K154" s="14"/>
      <c r="L154" s="14"/>
      <c r="M154" s="14"/>
      <c r="N154" s="14"/>
      <c r="O154" s="14"/>
      <c r="P154" s="161"/>
      <c r="Q154" s="14"/>
      <c r="R154" s="14"/>
      <c r="S154" s="14"/>
      <c r="T154" s="14"/>
      <c r="U154" s="14"/>
      <c r="V154" s="14"/>
      <c r="W154" s="14"/>
      <c r="X154" s="14"/>
      <c r="Y154" s="14"/>
      <c r="Z154" s="14"/>
      <c r="AA154" s="14"/>
      <c r="AB154" s="14"/>
      <c r="AC154" s="14"/>
      <c r="AD154" s="14"/>
      <c r="AE154" s="14"/>
      <c r="AF154" s="14"/>
      <c r="AG154" s="14"/>
    </row>
    <row r="155" ht="17.25" customHeight="1">
      <c r="A155" s="104"/>
      <c r="B155" s="104"/>
      <c r="C155" s="104"/>
      <c r="D155" s="171"/>
      <c r="E155" s="102"/>
      <c r="F155" s="104"/>
      <c r="G155" s="104"/>
      <c r="H155" s="104"/>
      <c r="I155" s="104"/>
      <c r="J155" s="104"/>
      <c r="K155" s="14"/>
      <c r="L155" s="14"/>
      <c r="M155" s="14"/>
      <c r="N155" s="14"/>
      <c r="O155" s="14"/>
      <c r="P155" s="161"/>
      <c r="Q155" s="14"/>
      <c r="R155" s="14"/>
      <c r="S155" s="14"/>
      <c r="T155" s="14"/>
      <c r="U155" s="14"/>
      <c r="V155" s="14"/>
      <c r="W155" s="14"/>
      <c r="X155" s="14"/>
      <c r="Y155" s="14"/>
      <c r="Z155" s="14"/>
      <c r="AA155" s="14"/>
      <c r="AB155" s="14"/>
      <c r="AC155" s="14"/>
      <c r="AD155" s="14"/>
      <c r="AE155" s="14"/>
      <c r="AF155" s="14"/>
      <c r="AG155" s="14"/>
    </row>
    <row r="156" ht="17.25" customHeight="1">
      <c r="A156" s="104"/>
      <c r="B156" s="104"/>
      <c r="C156" s="104"/>
      <c r="D156" s="171"/>
      <c r="E156" s="102"/>
      <c r="F156" s="104"/>
      <c r="G156" s="104"/>
      <c r="H156" s="104"/>
      <c r="I156" s="104"/>
      <c r="J156" s="104"/>
      <c r="K156" s="14"/>
      <c r="L156" s="14"/>
      <c r="M156" s="14"/>
      <c r="N156" s="14"/>
      <c r="O156" s="14"/>
      <c r="P156" s="161"/>
      <c r="Q156" s="14"/>
      <c r="R156" s="14"/>
      <c r="S156" s="14"/>
      <c r="T156" s="14"/>
      <c r="U156" s="14"/>
      <c r="V156" s="14"/>
      <c r="W156" s="14"/>
      <c r="X156" s="14"/>
      <c r="Y156" s="14"/>
      <c r="Z156" s="14"/>
      <c r="AA156" s="14"/>
      <c r="AB156" s="14"/>
      <c r="AC156" s="14"/>
      <c r="AD156" s="14"/>
      <c r="AE156" s="14"/>
      <c r="AF156" s="14"/>
      <c r="AG156" s="14"/>
    </row>
    <row r="157" ht="17.25" customHeight="1">
      <c r="A157" s="104"/>
      <c r="B157" s="104"/>
      <c r="C157" s="104"/>
      <c r="D157" s="171"/>
      <c r="E157" s="102"/>
      <c r="F157" s="104"/>
      <c r="G157" s="104"/>
      <c r="H157" s="104"/>
      <c r="I157" s="104"/>
      <c r="J157" s="104"/>
      <c r="K157" s="14"/>
      <c r="L157" s="14"/>
      <c r="M157" s="14"/>
      <c r="N157" s="14"/>
      <c r="O157" s="14"/>
      <c r="P157" s="161"/>
      <c r="Q157" s="14"/>
      <c r="R157" s="14"/>
      <c r="S157" s="14"/>
      <c r="T157" s="14"/>
      <c r="U157" s="14"/>
      <c r="V157" s="14"/>
      <c r="W157" s="14"/>
      <c r="X157" s="14"/>
      <c r="Y157" s="14"/>
      <c r="Z157" s="14"/>
      <c r="AA157" s="14"/>
      <c r="AB157" s="14"/>
      <c r="AC157" s="14"/>
      <c r="AD157" s="14"/>
      <c r="AE157" s="14"/>
      <c r="AF157" s="14"/>
      <c r="AG157" s="14"/>
    </row>
    <row r="158" ht="17.25" customHeight="1">
      <c r="A158" s="104"/>
      <c r="B158" s="104"/>
      <c r="C158" s="104"/>
      <c r="D158" s="171"/>
      <c r="E158" s="102"/>
      <c r="F158" s="104"/>
      <c r="G158" s="104"/>
      <c r="H158" s="104"/>
      <c r="I158" s="104"/>
      <c r="J158" s="104"/>
      <c r="K158" s="14"/>
      <c r="L158" s="14"/>
      <c r="M158" s="14"/>
      <c r="N158" s="14"/>
      <c r="O158" s="14"/>
      <c r="P158" s="161"/>
      <c r="Q158" s="14"/>
      <c r="R158" s="14"/>
      <c r="S158" s="14"/>
      <c r="T158" s="14"/>
      <c r="U158" s="14"/>
      <c r="V158" s="14"/>
      <c r="W158" s="14"/>
      <c r="X158" s="14"/>
      <c r="Y158" s="14"/>
      <c r="Z158" s="14"/>
      <c r="AA158" s="14"/>
      <c r="AB158" s="14"/>
      <c r="AC158" s="14"/>
      <c r="AD158" s="14"/>
      <c r="AE158" s="14"/>
      <c r="AF158" s="14"/>
      <c r="AG158" s="14"/>
    </row>
    <row r="159" ht="17.25" customHeight="1">
      <c r="A159" s="104"/>
      <c r="B159" s="104"/>
      <c r="C159" s="104"/>
      <c r="D159" s="171"/>
      <c r="E159" s="102"/>
      <c r="F159" s="104"/>
      <c r="G159" s="104"/>
      <c r="H159" s="104"/>
      <c r="I159" s="104"/>
      <c r="J159" s="104"/>
      <c r="K159" s="14"/>
      <c r="L159" s="14"/>
      <c r="M159" s="14"/>
      <c r="N159" s="14"/>
      <c r="O159" s="14"/>
      <c r="P159" s="161"/>
      <c r="Q159" s="14"/>
      <c r="R159" s="14"/>
      <c r="S159" s="14"/>
      <c r="T159" s="14"/>
      <c r="U159" s="14"/>
      <c r="V159" s="14"/>
      <c r="W159" s="14"/>
      <c r="X159" s="14"/>
      <c r="Y159" s="14"/>
      <c r="Z159" s="14"/>
      <c r="AA159" s="14"/>
      <c r="AB159" s="14"/>
      <c r="AC159" s="14"/>
      <c r="AD159" s="14"/>
      <c r="AE159" s="14"/>
      <c r="AF159" s="14"/>
      <c r="AG159" s="14"/>
    </row>
    <row r="160" ht="17.25" customHeight="1">
      <c r="A160" s="104"/>
      <c r="B160" s="104"/>
      <c r="C160" s="104"/>
      <c r="D160" s="171"/>
      <c r="E160" s="102"/>
      <c r="F160" s="104"/>
      <c r="G160" s="104"/>
      <c r="H160" s="104"/>
      <c r="I160" s="104"/>
      <c r="J160" s="104"/>
      <c r="K160" s="14"/>
      <c r="L160" s="14"/>
      <c r="M160" s="14"/>
      <c r="N160" s="14"/>
      <c r="O160" s="14"/>
      <c r="P160" s="161"/>
      <c r="Q160" s="14"/>
      <c r="R160" s="14"/>
      <c r="S160" s="14"/>
      <c r="T160" s="14"/>
      <c r="U160" s="14"/>
      <c r="V160" s="14"/>
      <c r="W160" s="14"/>
      <c r="X160" s="14"/>
      <c r="Y160" s="14"/>
      <c r="Z160" s="14"/>
      <c r="AA160" s="14"/>
      <c r="AB160" s="14"/>
      <c r="AC160" s="14"/>
      <c r="AD160" s="14"/>
      <c r="AE160" s="14"/>
      <c r="AF160" s="14"/>
      <c r="AG160" s="14"/>
    </row>
    <row r="161" ht="17.25" customHeight="1">
      <c r="A161" s="104"/>
      <c r="B161" s="104"/>
      <c r="C161" s="104"/>
      <c r="D161" s="171"/>
      <c r="E161" s="102"/>
      <c r="F161" s="104"/>
      <c r="G161" s="104"/>
      <c r="H161" s="104"/>
      <c r="I161" s="104"/>
      <c r="J161" s="104"/>
      <c r="K161" s="14"/>
      <c r="L161" s="14"/>
      <c r="M161" s="14"/>
      <c r="N161" s="14"/>
      <c r="O161" s="14"/>
      <c r="P161" s="161"/>
      <c r="Q161" s="14"/>
      <c r="R161" s="14"/>
      <c r="S161" s="14"/>
      <c r="T161" s="14"/>
      <c r="U161" s="14"/>
      <c r="V161" s="14"/>
      <c r="W161" s="14"/>
      <c r="X161" s="14"/>
      <c r="Y161" s="14"/>
      <c r="Z161" s="14"/>
      <c r="AA161" s="14"/>
      <c r="AB161" s="14"/>
      <c r="AC161" s="14"/>
      <c r="AD161" s="14"/>
      <c r="AE161" s="14"/>
      <c r="AF161" s="14"/>
      <c r="AG161" s="14"/>
    </row>
    <row r="162" ht="17.25" customHeight="1">
      <c r="A162" s="104"/>
      <c r="B162" s="104"/>
      <c r="C162" s="104"/>
      <c r="D162" s="171"/>
      <c r="E162" s="102"/>
      <c r="F162" s="104"/>
      <c r="G162" s="104"/>
      <c r="H162" s="104"/>
      <c r="I162" s="104"/>
      <c r="J162" s="104"/>
      <c r="K162" s="14"/>
      <c r="L162" s="14"/>
      <c r="M162" s="14"/>
      <c r="N162" s="14"/>
      <c r="O162" s="14"/>
      <c r="P162" s="161"/>
      <c r="Q162" s="14"/>
      <c r="R162" s="14"/>
      <c r="S162" s="14"/>
      <c r="T162" s="14"/>
      <c r="U162" s="14"/>
      <c r="V162" s="14"/>
      <c r="W162" s="14"/>
      <c r="X162" s="14"/>
      <c r="Y162" s="14"/>
      <c r="Z162" s="14"/>
      <c r="AA162" s="14"/>
      <c r="AB162" s="14"/>
      <c r="AC162" s="14"/>
      <c r="AD162" s="14"/>
      <c r="AE162" s="14"/>
      <c r="AF162" s="14"/>
      <c r="AG162" s="14"/>
    </row>
    <row r="163" ht="17.25" customHeight="1">
      <c r="A163" s="104"/>
      <c r="B163" s="104"/>
      <c r="C163" s="104"/>
      <c r="D163" s="171"/>
      <c r="E163" s="102"/>
      <c r="F163" s="104"/>
      <c r="G163" s="104"/>
      <c r="H163" s="104"/>
      <c r="I163" s="104"/>
      <c r="J163" s="104"/>
      <c r="K163" s="14"/>
      <c r="L163" s="14"/>
      <c r="M163" s="14"/>
      <c r="N163" s="14"/>
      <c r="O163" s="14"/>
      <c r="P163" s="161"/>
      <c r="Q163" s="14"/>
      <c r="R163" s="14"/>
      <c r="S163" s="14"/>
      <c r="T163" s="14"/>
      <c r="U163" s="14"/>
      <c r="V163" s="14"/>
      <c r="W163" s="14"/>
      <c r="X163" s="14"/>
      <c r="Y163" s="14"/>
      <c r="Z163" s="14"/>
      <c r="AA163" s="14"/>
      <c r="AB163" s="14"/>
      <c r="AC163" s="14"/>
      <c r="AD163" s="14"/>
      <c r="AE163" s="14"/>
      <c r="AF163" s="14"/>
      <c r="AG163" s="14"/>
    </row>
    <row r="164" ht="17.25" customHeight="1">
      <c r="A164" s="104"/>
      <c r="B164" s="104"/>
      <c r="C164" s="104"/>
      <c r="D164" s="171"/>
      <c r="E164" s="102"/>
      <c r="F164" s="104"/>
      <c r="G164" s="104"/>
      <c r="H164" s="104"/>
      <c r="I164" s="104"/>
      <c r="J164" s="104"/>
      <c r="K164" s="14"/>
      <c r="L164" s="14"/>
      <c r="M164" s="14"/>
      <c r="N164" s="14"/>
      <c r="O164" s="14"/>
      <c r="P164" s="161"/>
      <c r="Q164" s="14"/>
      <c r="R164" s="14"/>
      <c r="S164" s="14"/>
      <c r="T164" s="14"/>
      <c r="U164" s="14"/>
      <c r="V164" s="14"/>
      <c r="W164" s="14"/>
      <c r="X164" s="14"/>
      <c r="Y164" s="14"/>
      <c r="Z164" s="14"/>
      <c r="AA164" s="14"/>
      <c r="AB164" s="14"/>
      <c r="AC164" s="14"/>
      <c r="AD164" s="14"/>
      <c r="AE164" s="14"/>
      <c r="AF164" s="14"/>
      <c r="AG164" s="14"/>
    </row>
    <row r="165" ht="17.25" customHeight="1">
      <c r="A165" s="104"/>
      <c r="B165" s="104"/>
      <c r="C165" s="104"/>
      <c r="D165" s="171"/>
      <c r="E165" s="102"/>
      <c r="F165" s="104"/>
      <c r="G165" s="104"/>
      <c r="H165" s="104"/>
      <c r="I165" s="104"/>
      <c r="J165" s="104"/>
      <c r="K165" s="14"/>
      <c r="L165" s="14"/>
      <c r="M165" s="14"/>
      <c r="N165" s="14"/>
      <c r="O165" s="14"/>
      <c r="P165" s="161"/>
      <c r="Q165" s="14"/>
      <c r="R165" s="14"/>
      <c r="S165" s="14"/>
      <c r="T165" s="14"/>
      <c r="U165" s="14"/>
      <c r="V165" s="14"/>
      <c r="W165" s="14"/>
      <c r="X165" s="14"/>
      <c r="Y165" s="14"/>
      <c r="Z165" s="14"/>
      <c r="AA165" s="14"/>
      <c r="AB165" s="14"/>
      <c r="AC165" s="14"/>
      <c r="AD165" s="14"/>
      <c r="AE165" s="14"/>
      <c r="AF165" s="14"/>
      <c r="AG165" s="14"/>
    </row>
    <row r="166" ht="17.25" customHeight="1">
      <c r="A166" s="104"/>
      <c r="B166" s="104"/>
      <c r="C166" s="104"/>
      <c r="D166" s="171"/>
      <c r="E166" s="102"/>
      <c r="F166" s="104"/>
      <c r="G166" s="104"/>
      <c r="H166" s="104"/>
      <c r="I166" s="104"/>
      <c r="J166" s="104"/>
      <c r="K166" s="14"/>
      <c r="L166" s="14"/>
      <c r="M166" s="14"/>
      <c r="N166" s="14"/>
      <c r="O166" s="14"/>
      <c r="P166" s="161"/>
      <c r="Q166" s="14"/>
      <c r="R166" s="14"/>
      <c r="S166" s="14"/>
      <c r="T166" s="14"/>
      <c r="U166" s="14"/>
      <c r="V166" s="14"/>
      <c r="W166" s="14"/>
      <c r="X166" s="14"/>
      <c r="Y166" s="14"/>
      <c r="Z166" s="14"/>
      <c r="AA166" s="14"/>
      <c r="AB166" s="14"/>
      <c r="AC166" s="14"/>
      <c r="AD166" s="14"/>
      <c r="AE166" s="14"/>
      <c r="AF166" s="14"/>
      <c r="AG166" s="14"/>
    </row>
    <row r="167" ht="17.25" customHeight="1">
      <c r="A167" s="104"/>
      <c r="B167" s="104"/>
      <c r="C167" s="104"/>
      <c r="D167" s="171"/>
      <c r="E167" s="102"/>
      <c r="F167" s="104"/>
      <c r="G167" s="104"/>
      <c r="H167" s="104"/>
      <c r="I167" s="104"/>
      <c r="J167" s="104"/>
      <c r="K167" s="14"/>
      <c r="L167" s="14"/>
      <c r="M167" s="14"/>
      <c r="N167" s="14"/>
      <c r="O167" s="14"/>
      <c r="P167" s="161"/>
      <c r="Q167" s="14"/>
      <c r="R167" s="14"/>
      <c r="S167" s="14"/>
      <c r="T167" s="14"/>
      <c r="U167" s="14"/>
      <c r="V167" s="14"/>
      <c r="W167" s="14"/>
      <c r="X167" s="14"/>
      <c r="Y167" s="14"/>
      <c r="Z167" s="14"/>
      <c r="AA167" s="14"/>
      <c r="AB167" s="14"/>
      <c r="AC167" s="14"/>
      <c r="AD167" s="14"/>
      <c r="AE167" s="14"/>
      <c r="AF167" s="14"/>
      <c r="AG167" s="14"/>
    </row>
    <row r="168" ht="17.25" customHeight="1">
      <c r="A168" s="104"/>
      <c r="B168" s="104"/>
      <c r="C168" s="104"/>
      <c r="D168" s="171"/>
      <c r="E168" s="102"/>
      <c r="F168" s="104"/>
      <c r="G168" s="104"/>
      <c r="H168" s="104"/>
      <c r="I168" s="104"/>
      <c r="J168" s="104"/>
      <c r="K168" s="14"/>
      <c r="L168" s="14"/>
      <c r="M168" s="14"/>
      <c r="N168" s="14"/>
      <c r="O168" s="14"/>
      <c r="P168" s="161"/>
      <c r="Q168" s="14"/>
      <c r="R168" s="14"/>
      <c r="S168" s="14"/>
      <c r="T168" s="14"/>
      <c r="U168" s="14"/>
      <c r="V168" s="14"/>
      <c r="W168" s="14"/>
      <c r="X168" s="14"/>
      <c r="Y168" s="14"/>
      <c r="Z168" s="14"/>
      <c r="AA168" s="14"/>
      <c r="AB168" s="14"/>
      <c r="AC168" s="14"/>
      <c r="AD168" s="14"/>
      <c r="AE168" s="14"/>
      <c r="AF168" s="14"/>
      <c r="AG168" s="14"/>
    </row>
    <row r="169" ht="17.25" customHeight="1">
      <c r="A169" s="104"/>
      <c r="B169" s="104"/>
      <c r="C169" s="104"/>
      <c r="D169" s="171"/>
      <c r="E169" s="102"/>
      <c r="F169" s="104"/>
      <c r="G169" s="104"/>
      <c r="H169" s="104"/>
      <c r="I169" s="104"/>
      <c r="J169" s="104"/>
      <c r="K169" s="14"/>
      <c r="L169" s="14"/>
      <c r="M169" s="14"/>
      <c r="N169" s="14"/>
      <c r="O169" s="14"/>
      <c r="P169" s="161"/>
      <c r="Q169" s="14"/>
      <c r="R169" s="14"/>
      <c r="S169" s="14"/>
      <c r="T169" s="14"/>
      <c r="U169" s="14"/>
      <c r="V169" s="14"/>
      <c r="W169" s="14"/>
      <c r="X169" s="14"/>
      <c r="Y169" s="14"/>
      <c r="Z169" s="14"/>
      <c r="AA169" s="14"/>
      <c r="AB169" s="14"/>
      <c r="AC169" s="14"/>
      <c r="AD169" s="14"/>
      <c r="AE169" s="14"/>
      <c r="AF169" s="14"/>
      <c r="AG169" s="14"/>
    </row>
    <row r="170" ht="17.25" customHeight="1">
      <c r="A170" s="104"/>
      <c r="B170" s="104"/>
      <c r="C170" s="104"/>
      <c r="D170" s="171"/>
      <c r="E170" s="102"/>
      <c r="F170" s="104"/>
      <c r="G170" s="104"/>
      <c r="H170" s="104"/>
      <c r="I170" s="104"/>
      <c r="J170" s="104"/>
      <c r="K170" s="14"/>
      <c r="L170" s="14"/>
      <c r="M170" s="14"/>
      <c r="N170" s="14"/>
      <c r="O170" s="14"/>
      <c r="P170" s="161"/>
      <c r="Q170" s="14"/>
      <c r="R170" s="14"/>
      <c r="S170" s="14"/>
      <c r="T170" s="14"/>
      <c r="U170" s="14"/>
      <c r="V170" s="14"/>
      <c r="W170" s="14"/>
      <c r="X170" s="14"/>
      <c r="Y170" s="14"/>
      <c r="Z170" s="14"/>
      <c r="AA170" s="14"/>
      <c r="AB170" s="14"/>
      <c r="AC170" s="14"/>
      <c r="AD170" s="14"/>
      <c r="AE170" s="14"/>
      <c r="AF170" s="14"/>
      <c r="AG170" s="14"/>
    </row>
    <row r="171" ht="17.25" customHeight="1">
      <c r="A171" s="104"/>
      <c r="B171" s="104"/>
      <c r="C171" s="104"/>
      <c r="D171" s="171"/>
      <c r="E171" s="102"/>
      <c r="F171" s="104"/>
      <c r="G171" s="104"/>
      <c r="H171" s="104"/>
      <c r="I171" s="104"/>
      <c r="J171" s="104"/>
      <c r="K171" s="14"/>
      <c r="L171" s="14"/>
      <c r="M171" s="14"/>
      <c r="N171" s="14"/>
      <c r="O171" s="14"/>
      <c r="P171" s="161"/>
      <c r="Q171" s="14"/>
      <c r="R171" s="14"/>
      <c r="S171" s="14"/>
      <c r="T171" s="14"/>
      <c r="U171" s="14"/>
      <c r="V171" s="14"/>
      <c r="W171" s="14"/>
      <c r="X171" s="14"/>
      <c r="Y171" s="14"/>
      <c r="Z171" s="14"/>
      <c r="AA171" s="14"/>
      <c r="AB171" s="14"/>
      <c r="AC171" s="14"/>
      <c r="AD171" s="14"/>
      <c r="AE171" s="14"/>
      <c r="AF171" s="14"/>
      <c r="AG171" s="14"/>
    </row>
    <row r="172" ht="17.25" customHeight="1">
      <c r="A172" s="104"/>
      <c r="B172" s="104"/>
      <c r="C172" s="104"/>
      <c r="D172" s="171"/>
      <c r="E172" s="102"/>
      <c r="F172" s="104"/>
      <c r="G172" s="104"/>
      <c r="H172" s="104"/>
      <c r="I172" s="104"/>
      <c r="J172" s="104"/>
      <c r="K172" s="14"/>
      <c r="L172" s="14"/>
      <c r="M172" s="14"/>
      <c r="N172" s="14"/>
      <c r="O172" s="14"/>
      <c r="P172" s="161"/>
      <c r="Q172" s="14"/>
      <c r="R172" s="14"/>
      <c r="S172" s="14"/>
      <c r="T172" s="14"/>
      <c r="U172" s="14"/>
      <c r="V172" s="14"/>
      <c r="W172" s="14"/>
      <c r="X172" s="14"/>
      <c r="Y172" s="14"/>
      <c r="Z172" s="14"/>
      <c r="AA172" s="14"/>
      <c r="AB172" s="14"/>
      <c r="AC172" s="14"/>
      <c r="AD172" s="14"/>
      <c r="AE172" s="14"/>
      <c r="AF172" s="14"/>
      <c r="AG172" s="14"/>
    </row>
    <row r="173" ht="17.25" customHeight="1">
      <c r="A173" s="104"/>
      <c r="B173" s="104"/>
      <c r="C173" s="104"/>
      <c r="D173" s="171"/>
      <c r="E173" s="102"/>
      <c r="F173" s="104"/>
      <c r="G173" s="104"/>
      <c r="H173" s="104"/>
      <c r="I173" s="104"/>
      <c r="J173" s="104"/>
      <c r="K173" s="14"/>
      <c r="L173" s="14"/>
      <c r="M173" s="14"/>
      <c r="N173" s="14"/>
      <c r="O173" s="14"/>
      <c r="P173" s="161"/>
      <c r="Q173" s="14"/>
      <c r="R173" s="14"/>
      <c r="S173" s="14"/>
      <c r="T173" s="14"/>
      <c r="U173" s="14"/>
      <c r="V173" s="14"/>
      <c r="W173" s="14"/>
      <c r="X173" s="14"/>
      <c r="Y173" s="14"/>
      <c r="Z173" s="14"/>
      <c r="AA173" s="14"/>
      <c r="AB173" s="14"/>
      <c r="AC173" s="14"/>
      <c r="AD173" s="14"/>
      <c r="AE173" s="14"/>
      <c r="AF173" s="14"/>
      <c r="AG173" s="14"/>
    </row>
    <row r="174" ht="17.25" customHeight="1">
      <c r="A174" s="104"/>
      <c r="B174" s="104"/>
      <c r="C174" s="104"/>
      <c r="D174" s="171"/>
      <c r="E174" s="102"/>
      <c r="F174" s="104"/>
      <c r="G174" s="104"/>
      <c r="H174" s="104"/>
      <c r="I174" s="104"/>
      <c r="J174" s="104"/>
      <c r="K174" s="14"/>
      <c r="L174" s="14"/>
      <c r="M174" s="14"/>
      <c r="N174" s="14"/>
      <c r="O174" s="14"/>
      <c r="P174" s="161"/>
      <c r="Q174" s="14"/>
      <c r="R174" s="14"/>
      <c r="S174" s="14"/>
      <c r="T174" s="14"/>
      <c r="U174" s="14"/>
      <c r="V174" s="14"/>
      <c r="W174" s="14"/>
      <c r="X174" s="14"/>
      <c r="Y174" s="14"/>
      <c r="Z174" s="14"/>
      <c r="AA174" s="14"/>
      <c r="AB174" s="14"/>
      <c r="AC174" s="14"/>
      <c r="AD174" s="14"/>
      <c r="AE174" s="14"/>
      <c r="AF174" s="14"/>
      <c r="AG174" s="14"/>
    </row>
    <row r="175" ht="17.25" customHeight="1">
      <c r="A175" s="104"/>
      <c r="B175" s="104"/>
      <c r="C175" s="104"/>
      <c r="D175" s="171"/>
      <c r="E175" s="102"/>
      <c r="F175" s="104"/>
      <c r="G175" s="104"/>
      <c r="H175" s="104"/>
      <c r="I175" s="104"/>
      <c r="J175" s="104"/>
      <c r="K175" s="14"/>
      <c r="L175" s="14"/>
      <c r="M175" s="14"/>
      <c r="N175" s="14"/>
      <c r="O175" s="14"/>
      <c r="P175" s="161"/>
      <c r="Q175" s="14"/>
      <c r="R175" s="14"/>
      <c r="S175" s="14"/>
      <c r="T175" s="14"/>
      <c r="U175" s="14"/>
      <c r="V175" s="14"/>
      <c r="W175" s="14"/>
      <c r="X175" s="14"/>
      <c r="Y175" s="14"/>
      <c r="Z175" s="14"/>
      <c r="AA175" s="14"/>
      <c r="AB175" s="14"/>
      <c r="AC175" s="14"/>
      <c r="AD175" s="14"/>
      <c r="AE175" s="14"/>
      <c r="AF175" s="14"/>
      <c r="AG175" s="14"/>
    </row>
    <row r="176" ht="17.25" customHeight="1">
      <c r="A176" s="104"/>
      <c r="B176" s="104"/>
      <c r="C176" s="104"/>
      <c r="D176" s="171"/>
      <c r="E176" s="102"/>
      <c r="F176" s="104"/>
      <c r="G176" s="104"/>
      <c r="H176" s="104"/>
      <c r="I176" s="104"/>
      <c r="J176" s="104"/>
      <c r="K176" s="14"/>
      <c r="L176" s="14"/>
      <c r="M176" s="14"/>
      <c r="N176" s="14"/>
      <c r="O176" s="14"/>
      <c r="P176" s="161"/>
      <c r="Q176" s="14"/>
      <c r="R176" s="14"/>
      <c r="S176" s="14"/>
      <c r="T176" s="14"/>
      <c r="U176" s="14"/>
      <c r="V176" s="14"/>
      <c r="W176" s="14"/>
      <c r="X176" s="14"/>
      <c r="Y176" s="14"/>
      <c r="Z176" s="14"/>
      <c r="AA176" s="14"/>
      <c r="AB176" s="14"/>
      <c r="AC176" s="14"/>
      <c r="AD176" s="14"/>
      <c r="AE176" s="14"/>
      <c r="AF176" s="14"/>
      <c r="AG176" s="14"/>
    </row>
    <row r="177" ht="17.25" customHeight="1">
      <c r="A177" s="104"/>
      <c r="B177" s="104"/>
      <c r="C177" s="104"/>
      <c r="D177" s="171"/>
      <c r="E177" s="102"/>
      <c r="F177" s="104"/>
      <c r="G177" s="104"/>
      <c r="H177" s="104"/>
      <c r="I177" s="104"/>
      <c r="J177" s="104"/>
      <c r="K177" s="14"/>
      <c r="L177" s="14"/>
      <c r="M177" s="14"/>
      <c r="N177" s="14"/>
      <c r="O177" s="14"/>
      <c r="P177" s="161"/>
      <c r="Q177" s="14"/>
      <c r="R177" s="14"/>
      <c r="S177" s="14"/>
      <c r="T177" s="14"/>
      <c r="U177" s="14"/>
      <c r="V177" s="14"/>
      <c r="W177" s="14"/>
      <c r="X177" s="14"/>
      <c r="Y177" s="14"/>
      <c r="Z177" s="14"/>
      <c r="AA177" s="14"/>
      <c r="AB177" s="14"/>
      <c r="AC177" s="14"/>
      <c r="AD177" s="14"/>
      <c r="AE177" s="14"/>
      <c r="AF177" s="14"/>
      <c r="AG177" s="14"/>
    </row>
    <row r="178" ht="17.25" customHeight="1">
      <c r="A178" s="104"/>
      <c r="B178" s="104"/>
      <c r="C178" s="104"/>
      <c r="D178" s="171"/>
      <c r="E178" s="102"/>
      <c r="F178" s="104"/>
      <c r="G178" s="104"/>
      <c r="H178" s="104"/>
      <c r="I178" s="104"/>
      <c r="J178" s="104"/>
      <c r="K178" s="14"/>
      <c r="L178" s="14"/>
      <c r="M178" s="14"/>
      <c r="N178" s="14"/>
      <c r="O178" s="14"/>
      <c r="P178" s="161"/>
      <c r="Q178" s="14"/>
      <c r="R178" s="14"/>
      <c r="S178" s="14"/>
      <c r="T178" s="14"/>
      <c r="U178" s="14"/>
      <c r="V178" s="14"/>
      <c r="W178" s="14"/>
      <c r="X178" s="14"/>
      <c r="Y178" s="14"/>
      <c r="Z178" s="14"/>
      <c r="AA178" s="14"/>
      <c r="AB178" s="14"/>
      <c r="AC178" s="14"/>
      <c r="AD178" s="14"/>
      <c r="AE178" s="14"/>
      <c r="AF178" s="14"/>
      <c r="AG178" s="14"/>
    </row>
    <row r="179" ht="17.25" customHeight="1">
      <c r="A179" s="104"/>
      <c r="B179" s="104"/>
      <c r="C179" s="104"/>
      <c r="D179" s="171"/>
      <c r="E179" s="102"/>
      <c r="F179" s="104"/>
      <c r="G179" s="104"/>
      <c r="H179" s="104"/>
      <c r="I179" s="104"/>
      <c r="J179" s="104"/>
      <c r="K179" s="14"/>
      <c r="L179" s="14"/>
      <c r="M179" s="14"/>
      <c r="N179" s="14"/>
      <c r="O179" s="14"/>
      <c r="P179" s="161"/>
      <c r="Q179" s="14"/>
      <c r="R179" s="14"/>
      <c r="S179" s="14"/>
      <c r="T179" s="14"/>
      <c r="U179" s="14"/>
      <c r="V179" s="14"/>
      <c r="W179" s="14"/>
      <c r="X179" s="14"/>
      <c r="Y179" s="14"/>
      <c r="Z179" s="14"/>
      <c r="AA179" s="14"/>
      <c r="AB179" s="14"/>
      <c r="AC179" s="14"/>
      <c r="AD179" s="14"/>
      <c r="AE179" s="14"/>
      <c r="AF179" s="14"/>
      <c r="AG179" s="14"/>
    </row>
    <row r="180" ht="17.25" customHeight="1">
      <c r="A180" s="104"/>
      <c r="B180" s="104"/>
      <c r="C180" s="104"/>
      <c r="D180" s="171"/>
      <c r="E180" s="102"/>
      <c r="F180" s="104"/>
      <c r="G180" s="104"/>
      <c r="H180" s="104"/>
      <c r="I180" s="104"/>
      <c r="J180" s="104"/>
      <c r="K180" s="14"/>
      <c r="L180" s="14"/>
      <c r="M180" s="14"/>
      <c r="N180" s="14"/>
      <c r="O180" s="14"/>
      <c r="P180" s="161"/>
      <c r="Q180" s="14"/>
      <c r="R180" s="14"/>
      <c r="S180" s="14"/>
      <c r="T180" s="14"/>
      <c r="U180" s="14"/>
      <c r="V180" s="14"/>
      <c r="W180" s="14"/>
      <c r="X180" s="14"/>
      <c r="Y180" s="14"/>
      <c r="Z180" s="14"/>
      <c r="AA180" s="14"/>
      <c r="AB180" s="14"/>
      <c r="AC180" s="14"/>
      <c r="AD180" s="14"/>
      <c r="AE180" s="14"/>
      <c r="AF180" s="14"/>
      <c r="AG180" s="14"/>
    </row>
    <row r="181" ht="17.25" customHeight="1">
      <c r="A181" s="104"/>
      <c r="B181" s="104"/>
      <c r="C181" s="104"/>
      <c r="D181" s="171"/>
      <c r="E181" s="102"/>
      <c r="F181" s="104"/>
      <c r="G181" s="104"/>
      <c r="H181" s="104"/>
      <c r="I181" s="104"/>
      <c r="J181" s="104"/>
      <c r="K181" s="14"/>
      <c r="L181" s="14"/>
      <c r="M181" s="14"/>
      <c r="N181" s="14"/>
      <c r="O181" s="14"/>
      <c r="P181" s="161"/>
      <c r="Q181" s="14"/>
      <c r="R181" s="14"/>
      <c r="S181" s="14"/>
      <c r="T181" s="14"/>
      <c r="U181" s="14"/>
      <c r="V181" s="14"/>
      <c r="W181" s="14"/>
      <c r="X181" s="14"/>
      <c r="Y181" s="14"/>
      <c r="Z181" s="14"/>
      <c r="AA181" s="14"/>
      <c r="AB181" s="14"/>
      <c r="AC181" s="14"/>
      <c r="AD181" s="14"/>
      <c r="AE181" s="14"/>
      <c r="AF181" s="14"/>
      <c r="AG181" s="14"/>
    </row>
    <row r="182" ht="17.25" customHeight="1">
      <c r="A182" s="104"/>
      <c r="B182" s="104"/>
      <c r="C182" s="104"/>
      <c r="D182" s="171"/>
      <c r="E182" s="102"/>
      <c r="F182" s="104"/>
      <c r="G182" s="104"/>
      <c r="H182" s="104"/>
      <c r="I182" s="104"/>
      <c r="J182" s="104"/>
      <c r="K182" s="14"/>
      <c r="L182" s="14"/>
      <c r="M182" s="14"/>
      <c r="N182" s="14"/>
      <c r="O182" s="14"/>
      <c r="P182" s="161"/>
      <c r="Q182" s="14"/>
      <c r="R182" s="14"/>
      <c r="S182" s="14"/>
      <c r="T182" s="14"/>
      <c r="U182" s="14"/>
      <c r="V182" s="14"/>
      <c r="W182" s="14"/>
      <c r="X182" s="14"/>
      <c r="Y182" s="14"/>
      <c r="Z182" s="14"/>
      <c r="AA182" s="14"/>
      <c r="AB182" s="14"/>
      <c r="AC182" s="14"/>
      <c r="AD182" s="14"/>
      <c r="AE182" s="14"/>
      <c r="AF182" s="14"/>
      <c r="AG182" s="14"/>
    </row>
    <row r="183" ht="17.25" customHeight="1">
      <c r="A183" s="104"/>
      <c r="B183" s="104"/>
      <c r="C183" s="104"/>
      <c r="D183" s="171"/>
      <c r="E183" s="102"/>
      <c r="F183" s="104"/>
      <c r="G183" s="104"/>
      <c r="H183" s="104"/>
      <c r="I183" s="104"/>
      <c r="J183" s="104"/>
      <c r="K183" s="14"/>
      <c r="L183" s="14"/>
      <c r="M183" s="14"/>
      <c r="N183" s="14"/>
      <c r="O183" s="14"/>
      <c r="P183" s="161"/>
      <c r="Q183" s="14"/>
      <c r="R183" s="14"/>
      <c r="S183" s="14"/>
      <c r="T183" s="14"/>
      <c r="U183" s="14"/>
      <c r="V183" s="14"/>
      <c r="W183" s="14"/>
      <c r="X183" s="14"/>
      <c r="Y183" s="14"/>
      <c r="Z183" s="14"/>
      <c r="AA183" s="14"/>
      <c r="AB183" s="14"/>
      <c r="AC183" s="14"/>
      <c r="AD183" s="14"/>
      <c r="AE183" s="14"/>
      <c r="AF183" s="14"/>
      <c r="AG183" s="14"/>
    </row>
    <row r="184" ht="17.25" customHeight="1">
      <c r="A184" s="104"/>
      <c r="B184" s="104"/>
      <c r="C184" s="104"/>
      <c r="D184" s="171"/>
      <c r="E184" s="102"/>
      <c r="F184" s="104"/>
      <c r="G184" s="104"/>
      <c r="H184" s="104"/>
      <c r="I184" s="104"/>
      <c r="J184" s="104"/>
      <c r="K184" s="14"/>
      <c r="L184" s="14"/>
      <c r="M184" s="14"/>
      <c r="N184" s="14"/>
      <c r="O184" s="14"/>
      <c r="P184" s="161"/>
      <c r="Q184" s="14"/>
      <c r="R184" s="14"/>
      <c r="S184" s="14"/>
      <c r="T184" s="14"/>
      <c r="U184" s="14"/>
      <c r="V184" s="14"/>
      <c r="W184" s="14"/>
      <c r="X184" s="14"/>
      <c r="Y184" s="14"/>
      <c r="Z184" s="14"/>
      <c r="AA184" s="14"/>
      <c r="AB184" s="14"/>
      <c r="AC184" s="14"/>
      <c r="AD184" s="14"/>
      <c r="AE184" s="14"/>
      <c r="AF184" s="14"/>
      <c r="AG184" s="14"/>
    </row>
    <row r="185" ht="17.25" customHeight="1">
      <c r="A185" s="104"/>
      <c r="B185" s="104"/>
      <c r="C185" s="104"/>
      <c r="D185" s="171"/>
      <c r="E185" s="102"/>
      <c r="F185" s="104"/>
      <c r="G185" s="104"/>
      <c r="H185" s="104"/>
      <c r="I185" s="104"/>
      <c r="J185" s="104"/>
      <c r="K185" s="14"/>
      <c r="L185" s="14"/>
      <c r="M185" s="14"/>
      <c r="N185" s="14"/>
      <c r="O185" s="14"/>
      <c r="P185" s="161"/>
      <c r="Q185" s="14"/>
      <c r="R185" s="14"/>
      <c r="S185" s="14"/>
      <c r="T185" s="14"/>
      <c r="U185" s="14"/>
      <c r="V185" s="14"/>
      <c r="W185" s="14"/>
      <c r="X185" s="14"/>
      <c r="Y185" s="14"/>
      <c r="Z185" s="14"/>
      <c r="AA185" s="14"/>
      <c r="AB185" s="14"/>
      <c r="AC185" s="14"/>
      <c r="AD185" s="14"/>
      <c r="AE185" s="14"/>
      <c r="AF185" s="14"/>
      <c r="AG185" s="14"/>
    </row>
    <row r="186" ht="17.25" customHeight="1">
      <c r="A186" s="104"/>
      <c r="B186" s="104"/>
      <c r="C186" s="104"/>
      <c r="D186" s="171"/>
      <c r="E186" s="102"/>
      <c r="F186" s="104"/>
      <c r="G186" s="104"/>
      <c r="H186" s="104"/>
      <c r="I186" s="104"/>
      <c r="J186" s="104"/>
      <c r="K186" s="14"/>
      <c r="L186" s="14"/>
      <c r="M186" s="14"/>
      <c r="N186" s="14"/>
      <c r="O186" s="14"/>
      <c r="P186" s="161"/>
      <c r="Q186" s="14"/>
      <c r="R186" s="14"/>
      <c r="S186" s="14"/>
      <c r="T186" s="14"/>
      <c r="U186" s="14"/>
      <c r="V186" s="14"/>
      <c r="W186" s="14"/>
      <c r="X186" s="14"/>
      <c r="Y186" s="14"/>
      <c r="Z186" s="14"/>
      <c r="AA186" s="14"/>
      <c r="AB186" s="14"/>
      <c r="AC186" s="14"/>
      <c r="AD186" s="14"/>
      <c r="AE186" s="14"/>
      <c r="AF186" s="14"/>
      <c r="AG186" s="14"/>
    </row>
    <row r="187" ht="17.25" customHeight="1">
      <c r="A187" s="104"/>
      <c r="B187" s="104"/>
      <c r="C187" s="104"/>
      <c r="D187" s="171"/>
      <c r="E187" s="102"/>
      <c r="F187" s="104"/>
      <c r="G187" s="104"/>
      <c r="H187" s="104"/>
      <c r="I187" s="104"/>
      <c r="J187" s="104"/>
      <c r="K187" s="14"/>
      <c r="L187" s="14"/>
      <c r="M187" s="14"/>
      <c r="N187" s="14"/>
      <c r="O187" s="14"/>
      <c r="P187" s="161"/>
      <c r="Q187" s="14"/>
      <c r="R187" s="14"/>
      <c r="S187" s="14"/>
      <c r="T187" s="14"/>
      <c r="U187" s="14"/>
      <c r="V187" s="14"/>
      <c r="W187" s="14"/>
      <c r="X187" s="14"/>
      <c r="Y187" s="14"/>
      <c r="Z187" s="14"/>
      <c r="AA187" s="14"/>
      <c r="AB187" s="14"/>
      <c r="AC187" s="14"/>
      <c r="AD187" s="14"/>
      <c r="AE187" s="14"/>
      <c r="AF187" s="14"/>
      <c r="AG187" s="14"/>
    </row>
    <row r="188" ht="17.25" customHeight="1">
      <c r="A188" s="104"/>
      <c r="B188" s="104"/>
      <c r="C188" s="104"/>
      <c r="D188" s="171"/>
      <c r="E188" s="102"/>
      <c r="F188" s="104"/>
      <c r="G188" s="104"/>
      <c r="H188" s="104"/>
      <c r="I188" s="104"/>
      <c r="J188" s="104"/>
      <c r="K188" s="14"/>
      <c r="L188" s="14"/>
      <c r="M188" s="14"/>
      <c r="N188" s="14"/>
      <c r="O188" s="14"/>
      <c r="P188" s="161"/>
      <c r="Q188" s="14"/>
      <c r="R188" s="14"/>
      <c r="S188" s="14"/>
      <c r="T188" s="14"/>
      <c r="U188" s="14"/>
      <c r="V188" s="14"/>
      <c r="W188" s="14"/>
      <c r="X188" s="14"/>
      <c r="Y188" s="14"/>
      <c r="Z188" s="14"/>
      <c r="AA188" s="14"/>
      <c r="AB188" s="14"/>
      <c r="AC188" s="14"/>
      <c r="AD188" s="14"/>
      <c r="AE188" s="14"/>
      <c r="AF188" s="14"/>
      <c r="AG188" s="14"/>
    </row>
    <row r="189" ht="17.25" customHeight="1">
      <c r="A189" s="104"/>
      <c r="B189" s="104"/>
      <c r="C189" s="104"/>
      <c r="D189" s="171"/>
      <c r="E189" s="102"/>
      <c r="F189" s="104"/>
      <c r="G189" s="104"/>
      <c r="H189" s="104"/>
      <c r="I189" s="104"/>
      <c r="J189" s="104"/>
      <c r="K189" s="14"/>
      <c r="L189" s="14"/>
      <c r="M189" s="14"/>
      <c r="N189" s="14"/>
      <c r="O189" s="14"/>
      <c r="P189" s="161"/>
      <c r="Q189" s="14"/>
      <c r="R189" s="14"/>
      <c r="S189" s="14"/>
      <c r="T189" s="14"/>
      <c r="U189" s="14"/>
      <c r="V189" s="14"/>
      <c r="W189" s="14"/>
      <c r="X189" s="14"/>
      <c r="Y189" s="14"/>
      <c r="Z189" s="14"/>
      <c r="AA189" s="14"/>
      <c r="AB189" s="14"/>
      <c r="AC189" s="14"/>
      <c r="AD189" s="14"/>
      <c r="AE189" s="14"/>
      <c r="AF189" s="14"/>
      <c r="AG189" s="14"/>
    </row>
    <row r="190" ht="17.25" customHeight="1">
      <c r="A190" s="104"/>
      <c r="B190" s="104"/>
      <c r="C190" s="104"/>
      <c r="D190" s="171"/>
      <c r="E190" s="102"/>
      <c r="F190" s="104"/>
      <c r="G190" s="104"/>
      <c r="H190" s="104"/>
      <c r="I190" s="104"/>
      <c r="J190" s="104"/>
      <c r="K190" s="14"/>
      <c r="L190" s="14"/>
      <c r="M190" s="14"/>
      <c r="N190" s="14"/>
      <c r="O190" s="14"/>
      <c r="P190" s="161"/>
      <c r="Q190" s="14"/>
      <c r="R190" s="14"/>
      <c r="S190" s="14"/>
      <c r="T190" s="14"/>
      <c r="U190" s="14"/>
      <c r="V190" s="14"/>
      <c r="W190" s="14"/>
      <c r="X190" s="14"/>
      <c r="Y190" s="14"/>
      <c r="Z190" s="14"/>
      <c r="AA190" s="14"/>
      <c r="AB190" s="14"/>
      <c r="AC190" s="14"/>
      <c r="AD190" s="14"/>
      <c r="AE190" s="14"/>
      <c r="AF190" s="14"/>
      <c r="AG190" s="14"/>
    </row>
    <row r="191" ht="17.25" customHeight="1">
      <c r="A191" s="104"/>
      <c r="B191" s="104"/>
      <c r="C191" s="104"/>
      <c r="D191" s="171"/>
      <c r="E191" s="102"/>
      <c r="F191" s="104"/>
      <c r="G191" s="104"/>
      <c r="H191" s="104"/>
      <c r="I191" s="104"/>
      <c r="J191" s="104"/>
      <c r="K191" s="14"/>
      <c r="L191" s="14"/>
      <c r="M191" s="14"/>
      <c r="N191" s="14"/>
      <c r="O191" s="14"/>
      <c r="P191" s="161"/>
      <c r="Q191" s="14"/>
      <c r="R191" s="14"/>
      <c r="S191" s="14"/>
      <c r="T191" s="14"/>
      <c r="U191" s="14"/>
      <c r="V191" s="14"/>
      <c r="W191" s="14"/>
      <c r="X191" s="14"/>
      <c r="Y191" s="14"/>
      <c r="Z191" s="14"/>
      <c r="AA191" s="14"/>
      <c r="AB191" s="14"/>
      <c r="AC191" s="14"/>
      <c r="AD191" s="14"/>
      <c r="AE191" s="14"/>
      <c r="AF191" s="14"/>
      <c r="AG191" s="14"/>
    </row>
    <row r="192" ht="17.25" customHeight="1">
      <c r="A192" s="104"/>
      <c r="B192" s="104"/>
      <c r="C192" s="104"/>
      <c r="D192" s="171"/>
      <c r="E192" s="102"/>
      <c r="F192" s="104"/>
      <c r="G192" s="104"/>
      <c r="H192" s="104"/>
      <c r="I192" s="104"/>
      <c r="J192" s="104"/>
      <c r="K192" s="14"/>
      <c r="L192" s="14"/>
      <c r="M192" s="14"/>
      <c r="N192" s="14"/>
      <c r="O192" s="14"/>
      <c r="P192" s="161"/>
      <c r="Q192" s="14"/>
      <c r="R192" s="14"/>
      <c r="S192" s="14"/>
      <c r="T192" s="14"/>
      <c r="U192" s="14"/>
      <c r="V192" s="14"/>
      <c r="W192" s="14"/>
      <c r="X192" s="14"/>
      <c r="Y192" s="14"/>
      <c r="Z192" s="14"/>
      <c r="AA192" s="14"/>
      <c r="AB192" s="14"/>
      <c r="AC192" s="14"/>
      <c r="AD192" s="14"/>
      <c r="AE192" s="14"/>
      <c r="AF192" s="14"/>
      <c r="AG192" s="14"/>
    </row>
    <row r="193" ht="17.25" customHeight="1">
      <c r="A193" s="104"/>
      <c r="B193" s="104"/>
      <c r="C193" s="104"/>
      <c r="D193" s="171"/>
      <c r="E193" s="102"/>
      <c r="F193" s="104"/>
      <c r="G193" s="104"/>
      <c r="H193" s="104"/>
      <c r="I193" s="104"/>
      <c r="J193" s="104"/>
      <c r="K193" s="14"/>
      <c r="L193" s="14"/>
      <c r="M193" s="14"/>
      <c r="N193" s="14"/>
      <c r="O193" s="14"/>
      <c r="P193" s="161"/>
      <c r="Q193" s="14"/>
      <c r="R193" s="14"/>
      <c r="S193" s="14"/>
      <c r="T193" s="14"/>
      <c r="U193" s="14"/>
      <c r="V193" s="14"/>
      <c r="W193" s="14"/>
      <c r="X193" s="14"/>
      <c r="Y193" s="14"/>
      <c r="Z193" s="14"/>
      <c r="AA193" s="14"/>
      <c r="AB193" s="14"/>
      <c r="AC193" s="14"/>
      <c r="AD193" s="14"/>
      <c r="AE193" s="14"/>
      <c r="AF193" s="14"/>
      <c r="AG193" s="14"/>
    </row>
    <row r="194" ht="17.25" customHeight="1">
      <c r="A194" s="104"/>
      <c r="B194" s="104"/>
      <c r="C194" s="104"/>
      <c r="D194" s="171"/>
      <c r="E194" s="102"/>
      <c r="F194" s="104"/>
      <c r="G194" s="104"/>
      <c r="H194" s="104"/>
      <c r="I194" s="104"/>
      <c r="J194" s="104"/>
      <c r="K194" s="14"/>
      <c r="L194" s="14"/>
      <c r="M194" s="14"/>
      <c r="N194" s="14"/>
      <c r="O194" s="14"/>
      <c r="P194" s="161"/>
      <c r="Q194" s="14"/>
      <c r="R194" s="14"/>
      <c r="S194" s="14"/>
      <c r="T194" s="14"/>
      <c r="U194" s="14"/>
      <c r="V194" s="14"/>
      <c r="W194" s="14"/>
      <c r="X194" s="14"/>
      <c r="Y194" s="14"/>
      <c r="Z194" s="14"/>
      <c r="AA194" s="14"/>
      <c r="AB194" s="14"/>
      <c r="AC194" s="14"/>
      <c r="AD194" s="14"/>
      <c r="AE194" s="14"/>
      <c r="AF194" s="14"/>
      <c r="AG194" s="14"/>
    </row>
    <row r="195" ht="17.25" customHeight="1">
      <c r="A195" s="104"/>
      <c r="B195" s="104"/>
      <c r="C195" s="104"/>
      <c r="D195" s="171"/>
      <c r="E195" s="102"/>
      <c r="F195" s="104"/>
      <c r="G195" s="104"/>
      <c r="H195" s="104"/>
      <c r="I195" s="104"/>
      <c r="J195" s="104"/>
      <c r="K195" s="14"/>
      <c r="L195" s="14"/>
      <c r="M195" s="14"/>
      <c r="N195" s="14"/>
      <c r="O195" s="14"/>
      <c r="P195" s="161"/>
      <c r="Q195" s="14"/>
      <c r="R195" s="14"/>
      <c r="S195" s="14"/>
      <c r="T195" s="14"/>
      <c r="U195" s="14"/>
      <c r="V195" s="14"/>
      <c r="W195" s="14"/>
      <c r="X195" s="14"/>
      <c r="Y195" s="14"/>
      <c r="Z195" s="14"/>
      <c r="AA195" s="14"/>
      <c r="AB195" s="14"/>
      <c r="AC195" s="14"/>
      <c r="AD195" s="14"/>
      <c r="AE195" s="14"/>
      <c r="AF195" s="14"/>
      <c r="AG195" s="14"/>
    </row>
    <row r="196" ht="17.25" customHeight="1">
      <c r="A196" s="104"/>
      <c r="B196" s="104"/>
      <c r="C196" s="104"/>
      <c r="D196" s="171"/>
      <c r="E196" s="102"/>
      <c r="F196" s="104"/>
      <c r="G196" s="104"/>
      <c r="H196" s="104"/>
      <c r="I196" s="104"/>
      <c r="J196" s="104"/>
      <c r="K196" s="14"/>
      <c r="L196" s="14"/>
      <c r="M196" s="14"/>
      <c r="N196" s="14"/>
      <c r="O196" s="14"/>
      <c r="P196" s="161"/>
      <c r="Q196" s="14"/>
      <c r="R196" s="14"/>
      <c r="S196" s="14"/>
      <c r="T196" s="14"/>
      <c r="U196" s="14"/>
      <c r="V196" s="14"/>
      <c r="W196" s="14"/>
      <c r="X196" s="14"/>
      <c r="Y196" s="14"/>
      <c r="Z196" s="14"/>
      <c r="AA196" s="14"/>
      <c r="AB196" s="14"/>
      <c r="AC196" s="14"/>
      <c r="AD196" s="14"/>
      <c r="AE196" s="14"/>
      <c r="AF196" s="14"/>
      <c r="AG196" s="14"/>
    </row>
    <row r="197" ht="17.25" customHeight="1">
      <c r="A197" s="104"/>
      <c r="B197" s="104"/>
      <c r="C197" s="104"/>
      <c r="D197" s="171"/>
      <c r="E197" s="102"/>
      <c r="F197" s="104"/>
      <c r="G197" s="104"/>
      <c r="H197" s="104"/>
      <c r="I197" s="104"/>
      <c r="J197" s="104"/>
      <c r="K197" s="14"/>
      <c r="L197" s="14"/>
      <c r="M197" s="14"/>
      <c r="N197" s="14"/>
      <c r="O197" s="14"/>
      <c r="P197" s="161"/>
      <c r="Q197" s="14"/>
      <c r="R197" s="14"/>
      <c r="S197" s="14"/>
      <c r="T197" s="14"/>
      <c r="U197" s="14"/>
      <c r="V197" s="14"/>
      <c r="W197" s="14"/>
      <c r="X197" s="14"/>
      <c r="Y197" s="14"/>
      <c r="Z197" s="14"/>
      <c r="AA197" s="14"/>
      <c r="AB197" s="14"/>
      <c r="AC197" s="14"/>
      <c r="AD197" s="14"/>
      <c r="AE197" s="14"/>
      <c r="AF197" s="14"/>
      <c r="AG197" s="14"/>
    </row>
    <row r="198" ht="17.25" customHeight="1">
      <c r="A198" s="104"/>
      <c r="B198" s="104"/>
      <c r="C198" s="104"/>
      <c r="D198" s="171"/>
      <c r="E198" s="102"/>
      <c r="F198" s="104"/>
      <c r="G198" s="104"/>
      <c r="H198" s="104"/>
      <c r="I198" s="104"/>
      <c r="J198" s="104"/>
      <c r="K198" s="14"/>
      <c r="L198" s="14"/>
      <c r="M198" s="14"/>
      <c r="N198" s="14"/>
      <c r="O198" s="14"/>
      <c r="P198" s="161"/>
      <c r="Q198" s="14"/>
      <c r="R198" s="14"/>
      <c r="S198" s="14"/>
      <c r="T198" s="14"/>
      <c r="U198" s="14"/>
      <c r="V198" s="14"/>
      <c r="W198" s="14"/>
      <c r="X198" s="14"/>
      <c r="Y198" s="14"/>
      <c r="Z198" s="14"/>
      <c r="AA198" s="14"/>
      <c r="AB198" s="14"/>
      <c r="AC198" s="14"/>
      <c r="AD198" s="14"/>
      <c r="AE198" s="14"/>
      <c r="AF198" s="14"/>
      <c r="AG198" s="14"/>
    </row>
    <row r="199" ht="17.25" customHeight="1">
      <c r="A199" s="104"/>
      <c r="B199" s="104"/>
      <c r="C199" s="104"/>
      <c r="D199" s="171"/>
      <c r="E199" s="102"/>
      <c r="F199" s="104"/>
      <c r="G199" s="104"/>
      <c r="H199" s="104"/>
      <c r="I199" s="104"/>
      <c r="J199" s="104"/>
      <c r="K199" s="14"/>
      <c r="L199" s="14"/>
      <c r="M199" s="14"/>
      <c r="N199" s="14"/>
      <c r="O199" s="14"/>
      <c r="P199" s="161"/>
      <c r="Q199" s="14"/>
      <c r="R199" s="14"/>
      <c r="S199" s="14"/>
      <c r="T199" s="14"/>
      <c r="U199" s="14"/>
      <c r="V199" s="14"/>
      <c r="W199" s="14"/>
      <c r="X199" s="14"/>
      <c r="Y199" s="14"/>
      <c r="Z199" s="14"/>
      <c r="AA199" s="14"/>
      <c r="AB199" s="14"/>
      <c r="AC199" s="14"/>
      <c r="AD199" s="14"/>
      <c r="AE199" s="14"/>
      <c r="AF199" s="14"/>
      <c r="AG199" s="14"/>
    </row>
    <row r="200" ht="17.25" customHeight="1">
      <c r="A200" s="104"/>
      <c r="B200" s="104"/>
      <c r="C200" s="104"/>
      <c r="D200" s="171"/>
      <c r="E200" s="102"/>
      <c r="F200" s="104"/>
      <c r="G200" s="104"/>
      <c r="H200" s="104"/>
      <c r="I200" s="104"/>
      <c r="J200" s="104"/>
      <c r="K200" s="14"/>
      <c r="L200" s="14"/>
      <c r="M200" s="14"/>
      <c r="N200" s="14"/>
      <c r="O200" s="14"/>
      <c r="P200" s="161"/>
      <c r="Q200" s="14"/>
      <c r="R200" s="14"/>
      <c r="S200" s="14"/>
      <c r="T200" s="14"/>
      <c r="U200" s="14"/>
      <c r="V200" s="14"/>
      <c r="W200" s="14"/>
      <c r="X200" s="14"/>
      <c r="Y200" s="14"/>
      <c r="Z200" s="14"/>
      <c r="AA200" s="14"/>
      <c r="AB200" s="14"/>
      <c r="AC200" s="14"/>
      <c r="AD200" s="14"/>
      <c r="AE200" s="14"/>
      <c r="AF200" s="14"/>
      <c r="AG200" s="14"/>
    </row>
    <row r="201" ht="17.25" customHeight="1">
      <c r="A201" s="104"/>
      <c r="B201" s="104"/>
      <c r="C201" s="104"/>
      <c r="D201" s="171"/>
      <c r="E201" s="102"/>
      <c r="F201" s="104"/>
      <c r="G201" s="104"/>
      <c r="H201" s="104"/>
      <c r="I201" s="104"/>
      <c r="J201" s="104"/>
      <c r="K201" s="14"/>
      <c r="L201" s="14"/>
      <c r="M201" s="14"/>
      <c r="N201" s="14"/>
      <c r="O201" s="14"/>
      <c r="P201" s="161"/>
      <c r="Q201" s="14"/>
      <c r="R201" s="14"/>
      <c r="S201" s="14"/>
      <c r="T201" s="14"/>
      <c r="U201" s="14"/>
      <c r="V201" s="14"/>
      <c r="W201" s="14"/>
      <c r="X201" s="14"/>
      <c r="Y201" s="14"/>
      <c r="Z201" s="14"/>
      <c r="AA201" s="14"/>
      <c r="AB201" s="14"/>
      <c r="AC201" s="14"/>
      <c r="AD201" s="14"/>
      <c r="AE201" s="14"/>
      <c r="AF201" s="14"/>
      <c r="AG201" s="14"/>
    </row>
    <row r="202" ht="17.25" customHeight="1">
      <c r="A202" s="104"/>
      <c r="B202" s="104"/>
      <c r="C202" s="104"/>
      <c r="D202" s="171"/>
      <c r="E202" s="102"/>
      <c r="F202" s="104"/>
      <c r="G202" s="104"/>
      <c r="H202" s="104"/>
      <c r="I202" s="104"/>
      <c r="J202" s="104"/>
      <c r="K202" s="14"/>
      <c r="L202" s="14"/>
      <c r="M202" s="14"/>
      <c r="N202" s="14"/>
      <c r="O202" s="14"/>
      <c r="P202" s="161"/>
      <c r="Q202" s="14"/>
      <c r="R202" s="14"/>
      <c r="S202" s="14"/>
      <c r="T202" s="14"/>
      <c r="U202" s="14"/>
      <c r="V202" s="14"/>
      <c r="W202" s="14"/>
      <c r="X202" s="14"/>
      <c r="Y202" s="14"/>
      <c r="Z202" s="14"/>
      <c r="AA202" s="14"/>
      <c r="AB202" s="14"/>
      <c r="AC202" s="14"/>
      <c r="AD202" s="14"/>
      <c r="AE202" s="14"/>
      <c r="AF202" s="14"/>
      <c r="AG202" s="14"/>
    </row>
    <row r="203" ht="17.25" customHeight="1">
      <c r="A203" s="104"/>
      <c r="B203" s="104"/>
      <c r="C203" s="104"/>
      <c r="D203" s="171"/>
      <c r="E203" s="102"/>
      <c r="F203" s="104"/>
      <c r="G203" s="104"/>
      <c r="H203" s="104"/>
      <c r="I203" s="104"/>
      <c r="J203" s="104"/>
      <c r="K203" s="14"/>
      <c r="L203" s="14"/>
      <c r="M203" s="14"/>
      <c r="N203" s="14"/>
      <c r="O203" s="14"/>
      <c r="P203" s="161"/>
      <c r="Q203" s="14"/>
      <c r="R203" s="14"/>
      <c r="S203" s="14"/>
      <c r="T203" s="14"/>
      <c r="U203" s="14"/>
      <c r="V203" s="14"/>
      <c r="W203" s="14"/>
      <c r="X203" s="14"/>
      <c r="Y203" s="14"/>
      <c r="Z203" s="14"/>
      <c r="AA203" s="14"/>
      <c r="AB203" s="14"/>
      <c r="AC203" s="14"/>
      <c r="AD203" s="14"/>
      <c r="AE203" s="14"/>
      <c r="AF203" s="14"/>
      <c r="AG203" s="14"/>
    </row>
    <row r="204" ht="17.25" customHeight="1">
      <c r="A204" s="104"/>
      <c r="B204" s="104"/>
      <c r="C204" s="104"/>
      <c r="D204" s="171"/>
      <c r="E204" s="102"/>
      <c r="F204" s="104"/>
      <c r="G204" s="104"/>
      <c r="H204" s="104"/>
      <c r="I204" s="104"/>
      <c r="J204" s="104"/>
      <c r="K204" s="14"/>
      <c r="L204" s="14"/>
      <c r="M204" s="14"/>
      <c r="N204" s="14"/>
      <c r="O204" s="14"/>
      <c r="P204" s="161"/>
      <c r="Q204" s="14"/>
      <c r="R204" s="14"/>
      <c r="S204" s="14"/>
      <c r="T204" s="14"/>
      <c r="U204" s="14"/>
      <c r="V204" s="14"/>
      <c r="W204" s="14"/>
      <c r="X204" s="14"/>
      <c r="Y204" s="14"/>
      <c r="Z204" s="14"/>
      <c r="AA204" s="14"/>
      <c r="AB204" s="14"/>
      <c r="AC204" s="14"/>
      <c r="AD204" s="14"/>
      <c r="AE204" s="14"/>
      <c r="AF204" s="14"/>
      <c r="AG204" s="14"/>
    </row>
    <row r="205" ht="17.25" customHeight="1">
      <c r="A205" s="104"/>
      <c r="B205" s="104"/>
      <c r="C205" s="104"/>
      <c r="D205" s="171"/>
      <c r="E205" s="102"/>
      <c r="F205" s="104"/>
      <c r="G205" s="104"/>
      <c r="H205" s="104"/>
      <c r="I205" s="104"/>
      <c r="J205" s="104"/>
      <c r="K205" s="14"/>
      <c r="L205" s="14"/>
      <c r="M205" s="14"/>
      <c r="N205" s="14"/>
      <c r="O205" s="14"/>
      <c r="P205" s="161"/>
      <c r="Q205" s="14"/>
      <c r="R205" s="14"/>
      <c r="S205" s="14"/>
      <c r="T205" s="14"/>
      <c r="U205" s="14"/>
      <c r="V205" s="14"/>
      <c r="W205" s="14"/>
      <c r="X205" s="14"/>
      <c r="Y205" s="14"/>
      <c r="Z205" s="14"/>
      <c r="AA205" s="14"/>
      <c r="AB205" s="14"/>
      <c r="AC205" s="14"/>
      <c r="AD205" s="14"/>
      <c r="AE205" s="14"/>
      <c r="AF205" s="14"/>
      <c r="AG205" s="14"/>
    </row>
    <row r="206" ht="17.25" customHeight="1">
      <c r="A206" s="104"/>
      <c r="B206" s="104"/>
      <c r="C206" s="104"/>
      <c r="D206" s="171"/>
      <c r="E206" s="102"/>
      <c r="F206" s="104"/>
      <c r="G206" s="104"/>
      <c r="H206" s="104"/>
      <c r="I206" s="104"/>
      <c r="J206" s="104"/>
      <c r="K206" s="14"/>
      <c r="L206" s="14"/>
      <c r="M206" s="14"/>
      <c r="N206" s="14"/>
      <c r="O206" s="14"/>
      <c r="P206" s="161"/>
      <c r="Q206" s="14"/>
      <c r="R206" s="14"/>
      <c r="S206" s="14"/>
      <c r="T206" s="14"/>
      <c r="U206" s="14"/>
      <c r="V206" s="14"/>
      <c r="W206" s="14"/>
      <c r="X206" s="14"/>
      <c r="Y206" s="14"/>
      <c r="Z206" s="14"/>
      <c r="AA206" s="14"/>
      <c r="AB206" s="14"/>
      <c r="AC206" s="14"/>
      <c r="AD206" s="14"/>
      <c r="AE206" s="14"/>
      <c r="AF206" s="14"/>
      <c r="AG206" s="14"/>
    </row>
    <row r="207" ht="17.25" customHeight="1">
      <c r="A207" s="104"/>
      <c r="B207" s="104"/>
      <c r="C207" s="104"/>
      <c r="D207" s="171"/>
      <c r="E207" s="102"/>
      <c r="F207" s="104"/>
      <c r="G207" s="104"/>
      <c r="H207" s="104"/>
      <c r="I207" s="104"/>
      <c r="J207" s="104"/>
      <c r="K207" s="14"/>
      <c r="L207" s="14"/>
      <c r="M207" s="14"/>
      <c r="N207" s="14"/>
      <c r="O207" s="14"/>
      <c r="P207" s="161"/>
      <c r="Q207" s="14"/>
      <c r="R207" s="14"/>
      <c r="S207" s="14"/>
      <c r="T207" s="14"/>
      <c r="U207" s="14"/>
      <c r="V207" s="14"/>
      <c r="W207" s="14"/>
      <c r="X207" s="14"/>
      <c r="Y207" s="14"/>
      <c r="Z207" s="14"/>
      <c r="AA207" s="14"/>
      <c r="AB207" s="14"/>
      <c r="AC207" s="14"/>
      <c r="AD207" s="14"/>
      <c r="AE207" s="14"/>
      <c r="AF207" s="14"/>
      <c r="AG207" s="14"/>
    </row>
    <row r="208" ht="17.25" customHeight="1">
      <c r="A208" s="104"/>
      <c r="B208" s="104"/>
      <c r="C208" s="104"/>
      <c r="D208" s="171"/>
      <c r="E208" s="102"/>
      <c r="F208" s="104"/>
      <c r="G208" s="104"/>
      <c r="H208" s="104"/>
      <c r="I208" s="104"/>
      <c r="J208" s="104"/>
      <c r="K208" s="14"/>
      <c r="L208" s="14"/>
      <c r="M208" s="14"/>
      <c r="N208" s="14"/>
      <c r="O208" s="14"/>
      <c r="P208" s="161"/>
      <c r="Q208" s="14"/>
      <c r="R208" s="14"/>
      <c r="S208" s="14"/>
      <c r="T208" s="14"/>
      <c r="U208" s="14"/>
      <c r="V208" s="14"/>
      <c r="W208" s="14"/>
      <c r="X208" s="14"/>
      <c r="Y208" s="14"/>
      <c r="Z208" s="14"/>
      <c r="AA208" s="14"/>
      <c r="AB208" s="14"/>
      <c r="AC208" s="14"/>
      <c r="AD208" s="14"/>
      <c r="AE208" s="14"/>
      <c r="AF208" s="14"/>
      <c r="AG208" s="14"/>
    </row>
    <row r="209" ht="17.25" customHeight="1">
      <c r="A209" s="104"/>
      <c r="B209" s="104"/>
      <c r="C209" s="104"/>
      <c r="D209" s="171"/>
      <c r="E209" s="102"/>
      <c r="F209" s="104"/>
      <c r="G209" s="104"/>
      <c r="H209" s="104"/>
      <c r="I209" s="104"/>
      <c r="J209" s="104"/>
      <c r="K209" s="14"/>
      <c r="L209" s="14"/>
      <c r="M209" s="14"/>
      <c r="N209" s="14"/>
      <c r="O209" s="14"/>
      <c r="P209" s="161"/>
      <c r="Q209" s="14"/>
      <c r="R209" s="14"/>
      <c r="S209" s="14"/>
      <c r="T209" s="14"/>
      <c r="U209" s="14"/>
      <c r="V209" s="14"/>
      <c r="W209" s="14"/>
      <c r="X209" s="14"/>
      <c r="Y209" s="14"/>
      <c r="Z209" s="14"/>
      <c r="AA209" s="14"/>
      <c r="AB209" s="14"/>
      <c r="AC209" s="14"/>
      <c r="AD209" s="14"/>
      <c r="AE209" s="14"/>
      <c r="AF209" s="14"/>
      <c r="AG209" s="14"/>
    </row>
    <row r="210" ht="17.25" customHeight="1">
      <c r="A210" s="104"/>
      <c r="B210" s="104"/>
      <c r="C210" s="104"/>
      <c r="D210" s="171"/>
      <c r="E210" s="102"/>
      <c r="F210" s="104"/>
      <c r="G210" s="104"/>
      <c r="H210" s="104"/>
      <c r="I210" s="104"/>
      <c r="J210" s="104"/>
      <c r="K210" s="14"/>
      <c r="L210" s="14"/>
      <c r="M210" s="14"/>
      <c r="N210" s="14"/>
      <c r="O210" s="14"/>
      <c r="P210" s="161"/>
      <c r="Q210" s="14"/>
      <c r="R210" s="14"/>
      <c r="S210" s="14"/>
      <c r="T210" s="14"/>
      <c r="U210" s="14"/>
      <c r="V210" s="14"/>
      <c r="W210" s="14"/>
      <c r="X210" s="14"/>
      <c r="Y210" s="14"/>
      <c r="Z210" s="14"/>
      <c r="AA210" s="14"/>
      <c r="AB210" s="14"/>
      <c r="AC210" s="14"/>
      <c r="AD210" s="14"/>
      <c r="AE210" s="14"/>
      <c r="AF210" s="14"/>
      <c r="AG210" s="14"/>
    </row>
    <row r="211" ht="17.25" customHeight="1">
      <c r="A211" s="104"/>
      <c r="B211" s="104"/>
      <c r="C211" s="104"/>
      <c r="D211" s="171"/>
      <c r="E211" s="102"/>
      <c r="F211" s="104"/>
      <c r="G211" s="104"/>
      <c r="H211" s="104"/>
      <c r="I211" s="104"/>
      <c r="J211" s="104"/>
      <c r="K211" s="14"/>
      <c r="L211" s="14"/>
      <c r="M211" s="14"/>
      <c r="N211" s="14"/>
      <c r="O211" s="14"/>
      <c r="P211" s="161"/>
      <c r="Q211" s="14"/>
      <c r="R211" s="14"/>
      <c r="S211" s="14"/>
      <c r="T211" s="14"/>
      <c r="U211" s="14"/>
      <c r="V211" s="14"/>
      <c r="W211" s="14"/>
      <c r="X211" s="14"/>
      <c r="Y211" s="14"/>
      <c r="Z211" s="14"/>
      <c r="AA211" s="14"/>
      <c r="AB211" s="14"/>
      <c r="AC211" s="14"/>
      <c r="AD211" s="14"/>
      <c r="AE211" s="14"/>
      <c r="AF211" s="14"/>
      <c r="AG211" s="14"/>
    </row>
    <row r="212" ht="17.25" customHeight="1">
      <c r="A212" s="104"/>
      <c r="B212" s="104"/>
      <c r="C212" s="104"/>
      <c r="D212" s="171"/>
      <c r="E212" s="102"/>
      <c r="F212" s="104"/>
      <c r="G212" s="104"/>
      <c r="H212" s="104"/>
      <c r="I212" s="104"/>
      <c r="J212" s="104"/>
      <c r="K212" s="14"/>
      <c r="L212" s="14"/>
      <c r="M212" s="14"/>
      <c r="N212" s="14"/>
      <c r="O212" s="14"/>
      <c r="P212" s="161"/>
      <c r="Q212" s="14"/>
      <c r="R212" s="14"/>
      <c r="S212" s="14"/>
      <c r="T212" s="14"/>
      <c r="U212" s="14"/>
      <c r="V212" s="14"/>
      <c r="W212" s="14"/>
      <c r="X212" s="14"/>
      <c r="Y212" s="14"/>
      <c r="Z212" s="14"/>
      <c r="AA212" s="14"/>
      <c r="AB212" s="14"/>
      <c r="AC212" s="14"/>
      <c r="AD212" s="14"/>
      <c r="AE212" s="14"/>
      <c r="AF212" s="14"/>
      <c r="AG212" s="14"/>
    </row>
    <row r="213" ht="17.25" customHeight="1">
      <c r="A213" s="104"/>
      <c r="B213" s="104"/>
      <c r="C213" s="104"/>
      <c r="D213" s="171"/>
      <c r="E213" s="102"/>
      <c r="F213" s="104"/>
      <c r="G213" s="104"/>
      <c r="H213" s="104"/>
      <c r="I213" s="104"/>
      <c r="J213" s="104"/>
      <c r="K213" s="14"/>
      <c r="L213" s="14"/>
      <c r="M213" s="14"/>
      <c r="N213" s="14"/>
      <c r="O213" s="14"/>
      <c r="P213" s="161"/>
      <c r="Q213" s="14"/>
      <c r="R213" s="14"/>
      <c r="S213" s="14"/>
      <c r="T213" s="14"/>
      <c r="U213" s="14"/>
      <c r="V213" s="14"/>
      <c r="W213" s="14"/>
      <c r="X213" s="14"/>
      <c r="Y213" s="14"/>
      <c r="Z213" s="14"/>
      <c r="AA213" s="14"/>
      <c r="AB213" s="14"/>
      <c r="AC213" s="14"/>
      <c r="AD213" s="14"/>
      <c r="AE213" s="14"/>
      <c r="AF213" s="14"/>
      <c r="AG213" s="14"/>
    </row>
    <row r="214" ht="17.25" customHeight="1">
      <c r="A214" s="104"/>
      <c r="B214" s="104"/>
      <c r="C214" s="104"/>
      <c r="D214" s="171"/>
      <c r="E214" s="102"/>
      <c r="F214" s="104"/>
      <c r="G214" s="104"/>
      <c r="H214" s="104"/>
      <c r="I214" s="104"/>
      <c r="J214" s="104"/>
      <c r="K214" s="14"/>
      <c r="L214" s="14"/>
      <c r="M214" s="14"/>
      <c r="N214" s="14"/>
      <c r="O214" s="14"/>
      <c r="P214" s="161"/>
      <c r="Q214" s="14"/>
      <c r="R214" s="14"/>
      <c r="S214" s="14"/>
      <c r="T214" s="14"/>
      <c r="U214" s="14"/>
      <c r="V214" s="14"/>
      <c r="W214" s="14"/>
      <c r="X214" s="14"/>
      <c r="Y214" s="14"/>
      <c r="Z214" s="14"/>
      <c r="AA214" s="14"/>
      <c r="AB214" s="14"/>
      <c r="AC214" s="14"/>
      <c r="AD214" s="14"/>
      <c r="AE214" s="14"/>
      <c r="AF214" s="14"/>
      <c r="AG214" s="14"/>
    </row>
    <row r="215" ht="17.25" customHeight="1">
      <c r="A215" s="104"/>
      <c r="B215" s="104"/>
      <c r="C215" s="104"/>
      <c r="D215" s="171"/>
      <c r="E215" s="102"/>
      <c r="F215" s="104"/>
      <c r="G215" s="104"/>
      <c r="H215" s="104"/>
      <c r="I215" s="104"/>
      <c r="J215" s="104"/>
      <c r="K215" s="14"/>
      <c r="L215" s="14"/>
      <c r="M215" s="14"/>
      <c r="N215" s="14"/>
      <c r="O215" s="14"/>
      <c r="P215" s="161"/>
      <c r="Q215" s="14"/>
      <c r="R215" s="14"/>
      <c r="S215" s="14"/>
      <c r="T215" s="14"/>
      <c r="U215" s="14"/>
      <c r="V215" s="14"/>
      <c r="W215" s="14"/>
      <c r="X215" s="14"/>
      <c r="Y215" s="14"/>
      <c r="Z215" s="14"/>
      <c r="AA215" s="14"/>
      <c r="AB215" s="14"/>
      <c r="AC215" s="14"/>
      <c r="AD215" s="14"/>
      <c r="AE215" s="14"/>
      <c r="AF215" s="14"/>
      <c r="AG215" s="14"/>
    </row>
    <row r="216" ht="17.25" customHeight="1">
      <c r="A216" s="104"/>
      <c r="B216" s="104"/>
      <c r="C216" s="104"/>
      <c r="D216" s="171"/>
      <c r="E216" s="102"/>
      <c r="F216" s="104"/>
      <c r="G216" s="104"/>
      <c r="H216" s="104"/>
      <c r="I216" s="104"/>
      <c r="J216" s="104"/>
      <c r="K216" s="14"/>
      <c r="L216" s="14"/>
      <c r="M216" s="14"/>
      <c r="N216" s="14"/>
      <c r="O216" s="14"/>
      <c r="P216" s="161"/>
      <c r="Q216" s="14"/>
      <c r="R216" s="14"/>
      <c r="S216" s="14"/>
      <c r="T216" s="14"/>
      <c r="U216" s="14"/>
      <c r="V216" s="14"/>
      <c r="W216" s="14"/>
      <c r="X216" s="14"/>
      <c r="Y216" s="14"/>
      <c r="Z216" s="14"/>
      <c r="AA216" s="14"/>
      <c r="AB216" s="14"/>
      <c r="AC216" s="14"/>
      <c r="AD216" s="14"/>
      <c r="AE216" s="14"/>
      <c r="AF216" s="14"/>
      <c r="AG216" s="14"/>
    </row>
    <row r="217" ht="17.25" customHeight="1">
      <c r="A217" s="104"/>
      <c r="B217" s="104"/>
      <c r="C217" s="104"/>
      <c r="D217" s="171"/>
      <c r="E217" s="102"/>
      <c r="F217" s="104"/>
      <c r="G217" s="104"/>
      <c r="H217" s="104"/>
      <c r="I217" s="104"/>
      <c r="J217" s="104"/>
      <c r="K217" s="14"/>
      <c r="L217" s="14"/>
      <c r="M217" s="14"/>
      <c r="N217" s="14"/>
      <c r="O217" s="14"/>
      <c r="P217" s="161"/>
      <c r="Q217" s="14"/>
      <c r="R217" s="14"/>
      <c r="S217" s="14"/>
      <c r="T217" s="14"/>
      <c r="U217" s="14"/>
      <c r="V217" s="14"/>
      <c r="W217" s="14"/>
      <c r="X217" s="14"/>
      <c r="Y217" s="14"/>
      <c r="Z217" s="14"/>
      <c r="AA217" s="14"/>
      <c r="AB217" s="14"/>
      <c r="AC217" s="14"/>
      <c r="AD217" s="14"/>
      <c r="AE217" s="14"/>
      <c r="AF217" s="14"/>
      <c r="AG217" s="14"/>
    </row>
    <row r="218" ht="17.25" customHeight="1">
      <c r="A218" s="104"/>
      <c r="B218" s="104"/>
      <c r="C218" s="104"/>
      <c r="D218" s="171"/>
      <c r="E218" s="102"/>
      <c r="F218" s="104"/>
      <c r="G218" s="104"/>
      <c r="H218" s="104"/>
      <c r="I218" s="104"/>
      <c r="J218" s="104"/>
      <c r="K218" s="14"/>
      <c r="L218" s="14"/>
      <c r="M218" s="14"/>
      <c r="N218" s="14"/>
      <c r="O218" s="14"/>
      <c r="P218" s="161"/>
      <c r="Q218" s="14"/>
      <c r="R218" s="14"/>
      <c r="S218" s="14"/>
      <c r="T218" s="14"/>
      <c r="U218" s="14"/>
      <c r="V218" s="14"/>
      <c r="W218" s="14"/>
      <c r="X218" s="14"/>
      <c r="Y218" s="14"/>
      <c r="Z218" s="14"/>
      <c r="AA218" s="14"/>
      <c r="AB218" s="14"/>
      <c r="AC218" s="14"/>
      <c r="AD218" s="14"/>
      <c r="AE218" s="14"/>
      <c r="AF218" s="14"/>
      <c r="AG218" s="14"/>
    </row>
    <row r="219" ht="17.25" customHeight="1">
      <c r="A219" s="104"/>
      <c r="B219" s="104"/>
      <c r="C219" s="104"/>
      <c r="D219" s="171"/>
      <c r="E219" s="102"/>
      <c r="F219" s="104"/>
      <c r="G219" s="104"/>
      <c r="H219" s="104"/>
      <c r="I219" s="104"/>
      <c r="J219" s="104"/>
      <c r="K219" s="14"/>
      <c r="L219" s="14"/>
      <c r="M219" s="14"/>
      <c r="N219" s="14"/>
      <c r="O219" s="14"/>
      <c r="P219" s="161"/>
      <c r="Q219" s="14"/>
      <c r="R219" s="14"/>
      <c r="S219" s="14"/>
      <c r="T219" s="14"/>
      <c r="U219" s="14"/>
      <c r="V219" s="14"/>
      <c r="W219" s="14"/>
      <c r="X219" s="14"/>
      <c r="Y219" s="14"/>
      <c r="Z219" s="14"/>
      <c r="AA219" s="14"/>
      <c r="AB219" s="14"/>
      <c r="AC219" s="14"/>
      <c r="AD219" s="14"/>
      <c r="AE219" s="14"/>
      <c r="AF219" s="14"/>
      <c r="AG219" s="14"/>
    </row>
    <row r="220" ht="17.25" customHeight="1">
      <c r="A220" s="104"/>
      <c r="B220" s="104"/>
      <c r="C220" s="104"/>
      <c r="D220" s="171"/>
      <c r="E220" s="102"/>
      <c r="F220" s="104"/>
      <c r="G220" s="104"/>
      <c r="H220" s="104"/>
      <c r="I220" s="104"/>
      <c r="J220" s="104"/>
      <c r="K220" s="14"/>
      <c r="L220" s="14"/>
      <c r="M220" s="14"/>
      <c r="N220" s="14"/>
      <c r="O220" s="14"/>
      <c r="P220" s="161"/>
      <c r="Q220" s="14"/>
      <c r="R220" s="14"/>
      <c r="S220" s="14"/>
      <c r="T220" s="14"/>
      <c r="U220" s="14"/>
      <c r="V220" s="14"/>
      <c r="W220" s="14"/>
      <c r="X220" s="14"/>
      <c r="Y220" s="14"/>
      <c r="Z220" s="14"/>
      <c r="AA220" s="14"/>
      <c r="AB220" s="14"/>
      <c r="AC220" s="14"/>
      <c r="AD220" s="14"/>
      <c r="AE220" s="14"/>
      <c r="AF220" s="14"/>
      <c r="AG220" s="14"/>
    </row>
    <row r="221" ht="17.25" customHeight="1">
      <c r="A221" s="104"/>
      <c r="B221" s="104"/>
      <c r="C221" s="104"/>
      <c r="D221" s="171"/>
      <c r="E221" s="102"/>
      <c r="F221" s="104"/>
      <c r="G221" s="104"/>
      <c r="H221" s="104"/>
      <c r="I221" s="104"/>
      <c r="J221" s="104"/>
      <c r="K221" s="14"/>
      <c r="L221" s="14"/>
      <c r="M221" s="14"/>
      <c r="N221" s="14"/>
      <c r="O221" s="14"/>
      <c r="P221" s="161"/>
      <c r="Q221" s="14"/>
      <c r="R221" s="14"/>
      <c r="S221" s="14"/>
      <c r="T221" s="14"/>
      <c r="U221" s="14"/>
      <c r="V221" s="14"/>
      <c r="W221" s="14"/>
      <c r="X221" s="14"/>
      <c r="Y221" s="14"/>
      <c r="Z221" s="14"/>
      <c r="AA221" s="14"/>
      <c r="AB221" s="14"/>
      <c r="AC221" s="14"/>
      <c r="AD221" s="14"/>
      <c r="AE221" s="14"/>
      <c r="AF221" s="14"/>
      <c r="AG221" s="14"/>
    </row>
    <row r="222" ht="17.25" customHeight="1">
      <c r="A222" s="104"/>
      <c r="B222" s="104"/>
      <c r="C222" s="104"/>
      <c r="D222" s="171"/>
      <c r="E222" s="102"/>
      <c r="F222" s="104"/>
      <c r="G222" s="104"/>
      <c r="H222" s="104"/>
      <c r="I222" s="104"/>
      <c r="J222" s="104"/>
      <c r="K222" s="14"/>
      <c r="L222" s="14"/>
      <c r="M222" s="14"/>
      <c r="N222" s="14"/>
      <c r="O222" s="14"/>
      <c r="P222" s="161"/>
      <c r="Q222" s="14"/>
      <c r="R222" s="14"/>
      <c r="S222" s="14"/>
      <c r="T222" s="14"/>
      <c r="U222" s="14"/>
      <c r="V222" s="14"/>
      <c r="W222" s="14"/>
      <c r="X222" s="14"/>
      <c r="Y222" s="14"/>
      <c r="Z222" s="14"/>
      <c r="AA222" s="14"/>
      <c r="AB222" s="14"/>
      <c r="AC222" s="14"/>
      <c r="AD222" s="14"/>
      <c r="AE222" s="14"/>
      <c r="AF222" s="14"/>
      <c r="AG222" s="14"/>
    </row>
    <row r="223" ht="17.25" customHeight="1">
      <c r="A223" s="104"/>
      <c r="B223" s="104"/>
      <c r="C223" s="104"/>
      <c r="D223" s="171"/>
      <c r="E223" s="102"/>
      <c r="F223" s="104"/>
      <c r="G223" s="104"/>
      <c r="H223" s="104"/>
      <c r="I223" s="104"/>
      <c r="J223" s="104"/>
      <c r="K223" s="14"/>
      <c r="L223" s="14"/>
      <c r="M223" s="14"/>
      <c r="N223" s="14"/>
      <c r="O223" s="14"/>
      <c r="P223" s="161"/>
      <c r="Q223" s="14"/>
      <c r="R223" s="14"/>
      <c r="S223" s="14"/>
      <c r="T223" s="14"/>
      <c r="U223" s="14"/>
      <c r="V223" s="14"/>
      <c r="W223" s="14"/>
      <c r="X223" s="14"/>
      <c r="Y223" s="14"/>
      <c r="Z223" s="14"/>
      <c r="AA223" s="14"/>
      <c r="AB223" s="14"/>
      <c r="AC223" s="14"/>
      <c r="AD223" s="14"/>
      <c r="AE223" s="14"/>
      <c r="AF223" s="14"/>
      <c r="AG223" s="14"/>
    </row>
    <row r="224" ht="17.25" customHeight="1">
      <c r="A224" s="104"/>
      <c r="B224" s="104"/>
      <c r="C224" s="104"/>
      <c r="D224" s="171"/>
      <c r="E224" s="102"/>
      <c r="F224" s="104"/>
      <c r="G224" s="104"/>
      <c r="H224" s="104"/>
      <c r="I224" s="104"/>
      <c r="J224" s="104"/>
      <c r="K224" s="14"/>
      <c r="L224" s="14"/>
      <c r="M224" s="14"/>
      <c r="N224" s="14"/>
      <c r="O224" s="14"/>
      <c r="P224" s="161"/>
      <c r="Q224" s="14"/>
      <c r="R224" s="14"/>
      <c r="S224" s="14"/>
      <c r="T224" s="14"/>
      <c r="U224" s="14"/>
      <c r="V224" s="14"/>
      <c r="W224" s="14"/>
      <c r="X224" s="14"/>
      <c r="Y224" s="14"/>
      <c r="Z224" s="14"/>
      <c r="AA224" s="14"/>
      <c r="AB224" s="14"/>
      <c r="AC224" s="14"/>
      <c r="AD224" s="14"/>
      <c r="AE224" s="14"/>
      <c r="AF224" s="14"/>
      <c r="AG224" s="14"/>
    </row>
    <row r="225" ht="17.25" customHeight="1">
      <c r="A225" s="104"/>
      <c r="B225" s="104"/>
      <c r="C225" s="104"/>
      <c r="D225" s="171"/>
      <c r="E225" s="102"/>
      <c r="F225" s="104"/>
      <c r="G225" s="104"/>
      <c r="H225" s="104"/>
      <c r="I225" s="104"/>
      <c r="J225" s="104"/>
      <c r="K225" s="14"/>
      <c r="L225" s="14"/>
      <c r="M225" s="14"/>
      <c r="N225" s="14"/>
      <c r="O225" s="14"/>
      <c r="P225" s="161"/>
      <c r="Q225" s="14"/>
      <c r="R225" s="14"/>
      <c r="S225" s="14"/>
      <c r="T225" s="14"/>
      <c r="U225" s="14"/>
      <c r="V225" s="14"/>
      <c r="W225" s="14"/>
      <c r="X225" s="14"/>
      <c r="Y225" s="14"/>
      <c r="Z225" s="14"/>
      <c r="AA225" s="14"/>
      <c r="AB225" s="14"/>
      <c r="AC225" s="14"/>
      <c r="AD225" s="14"/>
      <c r="AE225" s="14"/>
      <c r="AF225" s="14"/>
      <c r="AG225" s="14"/>
    </row>
    <row r="226" ht="17.25" customHeight="1">
      <c r="A226" s="104"/>
      <c r="B226" s="104"/>
      <c r="C226" s="104"/>
      <c r="D226" s="171"/>
      <c r="E226" s="102"/>
      <c r="F226" s="104"/>
      <c r="G226" s="104"/>
      <c r="H226" s="104"/>
      <c r="I226" s="104"/>
      <c r="J226" s="104"/>
      <c r="K226" s="14"/>
      <c r="L226" s="14"/>
      <c r="M226" s="14"/>
      <c r="N226" s="14"/>
      <c r="O226" s="14"/>
      <c r="P226" s="161"/>
      <c r="Q226" s="14"/>
      <c r="R226" s="14"/>
      <c r="S226" s="14"/>
      <c r="T226" s="14"/>
      <c r="U226" s="14"/>
      <c r="V226" s="14"/>
      <c r="W226" s="14"/>
      <c r="X226" s="14"/>
      <c r="Y226" s="14"/>
      <c r="Z226" s="14"/>
      <c r="AA226" s="14"/>
      <c r="AB226" s="14"/>
      <c r="AC226" s="14"/>
      <c r="AD226" s="14"/>
      <c r="AE226" s="14"/>
      <c r="AF226" s="14"/>
      <c r="AG226" s="14"/>
    </row>
    <row r="227" ht="17.25" customHeight="1">
      <c r="A227" s="104"/>
      <c r="B227" s="104"/>
      <c r="C227" s="104"/>
      <c r="D227" s="171"/>
      <c r="E227" s="102"/>
      <c r="F227" s="104"/>
      <c r="G227" s="104"/>
      <c r="H227" s="104"/>
      <c r="I227" s="104"/>
      <c r="J227" s="104"/>
      <c r="K227" s="14"/>
      <c r="L227" s="14"/>
      <c r="M227" s="14"/>
      <c r="N227" s="14"/>
      <c r="O227" s="14"/>
      <c r="P227" s="161"/>
      <c r="Q227" s="14"/>
      <c r="R227" s="14"/>
      <c r="S227" s="14"/>
      <c r="T227" s="14"/>
      <c r="U227" s="14"/>
      <c r="V227" s="14"/>
      <c r="W227" s="14"/>
      <c r="X227" s="14"/>
      <c r="Y227" s="14"/>
      <c r="Z227" s="14"/>
      <c r="AA227" s="14"/>
      <c r="AB227" s="14"/>
      <c r="AC227" s="14"/>
      <c r="AD227" s="14"/>
      <c r="AE227" s="14"/>
      <c r="AF227" s="14"/>
      <c r="AG227" s="14"/>
    </row>
    <row r="228" ht="17.25" customHeight="1">
      <c r="A228" s="104"/>
      <c r="B228" s="104"/>
      <c r="C228" s="104"/>
      <c r="D228" s="171"/>
      <c r="E228" s="102"/>
      <c r="F228" s="104"/>
      <c r="G228" s="104"/>
      <c r="H228" s="104"/>
      <c r="I228" s="104"/>
      <c r="J228" s="104"/>
      <c r="K228" s="14"/>
      <c r="L228" s="14"/>
      <c r="M228" s="14"/>
      <c r="N228" s="14"/>
      <c r="O228" s="14"/>
      <c r="P228" s="161"/>
      <c r="Q228" s="14"/>
      <c r="R228" s="14"/>
      <c r="S228" s="14"/>
      <c r="T228" s="14"/>
      <c r="U228" s="14"/>
      <c r="V228" s="14"/>
      <c r="W228" s="14"/>
      <c r="X228" s="14"/>
      <c r="Y228" s="14"/>
      <c r="Z228" s="14"/>
      <c r="AA228" s="14"/>
      <c r="AB228" s="14"/>
      <c r="AC228" s="14"/>
      <c r="AD228" s="14"/>
      <c r="AE228" s="14"/>
      <c r="AF228" s="14"/>
      <c r="AG228" s="14"/>
    </row>
    <row r="229" ht="17.25" customHeight="1">
      <c r="A229" s="104"/>
      <c r="B229" s="104"/>
      <c r="C229" s="104"/>
      <c r="D229" s="171"/>
      <c r="E229" s="102"/>
      <c r="F229" s="104"/>
      <c r="G229" s="104"/>
      <c r="H229" s="104"/>
      <c r="I229" s="104"/>
      <c r="J229" s="104"/>
      <c r="K229" s="14"/>
      <c r="L229" s="14"/>
      <c r="M229" s="14"/>
      <c r="N229" s="14"/>
      <c r="O229" s="14"/>
      <c r="P229" s="161"/>
      <c r="Q229" s="14"/>
      <c r="R229" s="14"/>
      <c r="S229" s="14"/>
      <c r="T229" s="14"/>
      <c r="U229" s="14"/>
      <c r="V229" s="14"/>
      <c r="W229" s="14"/>
      <c r="X229" s="14"/>
      <c r="Y229" s="14"/>
      <c r="Z229" s="14"/>
      <c r="AA229" s="14"/>
      <c r="AB229" s="14"/>
      <c r="AC229" s="14"/>
      <c r="AD229" s="14"/>
      <c r="AE229" s="14"/>
      <c r="AF229" s="14"/>
      <c r="AG229" s="14"/>
    </row>
    <row r="230" ht="17.25" customHeight="1">
      <c r="A230" s="104"/>
      <c r="B230" s="104"/>
      <c r="C230" s="104"/>
      <c r="D230" s="171"/>
      <c r="E230" s="102"/>
      <c r="F230" s="104"/>
      <c r="G230" s="104"/>
      <c r="H230" s="104"/>
      <c r="I230" s="104"/>
      <c r="J230" s="104"/>
      <c r="K230" s="14"/>
      <c r="L230" s="14"/>
      <c r="M230" s="14"/>
      <c r="N230" s="14"/>
      <c r="O230" s="14"/>
      <c r="P230" s="161"/>
      <c r="Q230" s="14"/>
      <c r="R230" s="14"/>
      <c r="S230" s="14"/>
      <c r="T230" s="14"/>
      <c r="U230" s="14"/>
      <c r="V230" s="14"/>
      <c r="W230" s="14"/>
      <c r="X230" s="14"/>
      <c r="Y230" s="14"/>
      <c r="Z230" s="14"/>
      <c r="AA230" s="14"/>
      <c r="AB230" s="14"/>
      <c r="AC230" s="14"/>
      <c r="AD230" s="14"/>
      <c r="AE230" s="14"/>
      <c r="AF230" s="14"/>
      <c r="AG230" s="14"/>
    </row>
    <row r="231" ht="17.25" customHeight="1">
      <c r="A231" s="104"/>
      <c r="B231" s="104"/>
      <c r="C231" s="104"/>
      <c r="D231" s="171"/>
      <c r="E231" s="102"/>
      <c r="F231" s="104"/>
      <c r="G231" s="104"/>
      <c r="H231" s="104"/>
      <c r="I231" s="104"/>
      <c r="J231" s="104"/>
      <c r="K231" s="14"/>
      <c r="L231" s="14"/>
      <c r="M231" s="14"/>
      <c r="N231" s="14"/>
      <c r="O231" s="14"/>
      <c r="P231" s="161"/>
      <c r="Q231" s="14"/>
      <c r="R231" s="14"/>
      <c r="S231" s="14"/>
      <c r="T231" s="14"/>
      <c r="U231" s="14"/>
      <c r="V231" s="14"/>
      <c r="W231" s="14"/>
      <c r="X231" s="14"/>
      <c r="Y231" s="14"/>
      <c r="Z231" s="14"/>
      <c r="AA231" s="14"/>
      <c r="AB231" s="14"/>
      <c r="AC231" s="14"/>
      <c r="AD231" s="14"/>
      <c r="AE231" s="14"/>
      <c r="AF231" s="14"/>
      <c r="AG231" s="14"/>
    </row>
    <row r="232" ht="17.25" customHeight="1">
      <c r="A232" s="104"/>
      <c r="B232" s="104"/>
      <c r="C232" s="104"/>
      <c r="D232" s="171"/>
      <c r="E232" s="102"/>
      <c r="F232" s="104"/>
      <c r="G232" s="104"/>
      <c r="H232" s="104"/>
      <c r="I232" s="104"/>
      <c r="J232" s="104"/>
      <c r="K232" s="14"/>
      <c r="L232" s="14"/>
      <c r="M232" s="14"/>
      <c r="N232" s="14"/>
      <c r="O232" s="14"/>
      <c r="P232" s="161"/>
      <c r="Q232" s="14"/>
      <c r="R232" s="14"/>
      <c r="S232" s="14"/>
      <c r="T232" s="14"/>
      <c r="U232" s="14"/>
      <c r="V232" s="14"/>
      <c r="W232" s="14"/>
      <c r="X232" s="14"/>
      <c r="Y232" s="14"/>
      <c r="Z232" s="14"/>
      <c r="AA232" s="14"/>
      <c r="AB232" s="14"/>
      <c r="AC232" s="14"/>
      <c r="AD232" s="14"/>
      <c r="AE232" s="14"/>
      <c r="AF232" s="14"/>
      <c r="AG232" s="14"/>
    </row>
    <row r="233" ht="17.25" customHeight="1">
      <c r="A233" s="104"/>
      <c r="B233" s="104"/>
      <c r="C233" s="104"/>
      <c r="D233" s="171"/>
      <c r="E233" s="102"/>
      <c r="F233" s="104"/>
      <c r="G233" s="104"/>
      <c r="H233" s="104"/>
      <c r="I233" s="104"/>
      <c r="J233" s="104"/>
      <c r="K233" s="14"/>
      <c r="L233" s="14"/>
      <c r="M233" s="14"/>
      <c r="N233" s="14"/>
      <c r="O233" s="14"/>
      <c r="P233" s="161"/>
      <c r="Q233" s="14"/>
      <c r="R233" s="14"/>
      <c r="S233" s="14"/>
      <c r="T233" s="14"/>
      <c r="U233" s="14"/>
      <c r="V233" s="14"/>
      <c r="W233" s="14"/>
      <c r="X233" s="14"/>
      <c r="Y233" s="14"/>
      <c r="Z233" s="14"/>
      <c r="AA233" s="14"/>
      <c r="AB233" s="14"/>
      <c r="AC233" s="14"/>
      <c r="AD233" s="14"/>
      <c r="AE233" s="14"/>
      <c r="AF233" s="14"/>
      <c r="AG233" s="14"/>
    </row>
    <row r="234" ht="17.25" customHeight="1">
      <c r="A234" s="104"/>
      <c r="B234" s="104"/>
      <c r="C234" s="104"/>
      <c r="D234" s="171"/>
      <c r="E234" s="102"/>
      <c r="F234" s="104"/>
      <c r="G234" s="104"/>
      <c r="H234" s="104"/>
      <c r="I234" s="104"/>
      <c r="J234" s="104"/>
      <c r="K234" s="14"/>
      <c r="L234" s="14"/>
      <c r="M234" s="14"/>
      <c r="N234" s="14"/>
      <c r="O234" s="14"/>
      <c r="P234" s="161"/>
      <c r="Q234" s="14"/>
      <c r="R234" s="14"/>
      <c r="S234" s="14"/>
      <c r="T234" s="14"/>
      <c r="U234" s="14"/>
      <c r="V234" s="14"/>
      <c r="W234" s="14"/>
      <c r="X234" s="14"/>
      <c r="Y234" s="14"/>
      <c r="Z234" s="14"/>
      <c r="AA234" s="14"/>
      <c r="AB234" s="14"/>
      <c r="AC234" s="14"/>
      <c r="AD234" s="14"/>
      <c r="AE234" s="14"/>
      <c r="AF234" s="14"/>
      <c r="AG234" s="14"/>
    </row>
    <row r="235" ht="17.25" customHeight="1">
      <c r="A235" s="104"/>
      <c r="B235" s="104"/>
      <c r="C235" s="104"/>
      <c r="D235" s="171"/>
      <c r="E235" s="102"/>
      <c r="F235" s="104"/>
      <c r="G235" s="104"/>
      <c r="H235" s="104"/>
      <c r="I235" s="104"/>
      <c r="J235" s="104"/>
      <c r="K235" s="14"/>
      <c r="L235" s="14"/>
      <c r="M235" s="14"/>
      <c r="N235" s="14"/>
      <c r="O235" s="14"/>
      <c r="P235" s="161"/>
      <c r="Q235" s="14"/>
      <c r="R235" s="14"/>
      <c r="S235" s="14"/>
      <c r="T235" s="14"/>
      <c r="U235" s="14"/>
      <c r="V235" s="14"/>
      <c r="W235" s="14"/>
      <c r="X235" s="14"/>
      <c r="Y235" s="14"/>
      <c r="Z235" s="14"/>
      <c r="AA235" s="14"/>
      <c r="AB235" s="14"/>
      <c r="AC235" s="14"/>
      <c r="AD235" s="14"/>
      <c r="AE235" s="14"/>
      <c r="AF235" s="14"/>
      <c r="AG235" s="14"/>
    </row>
    <row r="236" ht="17.25" customHeight="1">
      <c r="A236" s="104"/>
      <c r="B236" s="104"/>
      <c r="C236" s="104"/>
      <c r="D236" s="171"/>
      <c r="E236" s="102"/>
      <c r="F236" s="104"/>
      <c r="G236" s="104"/>
      <c r="H236" s="104"/>
      <c r="I236" s="104"/>
      <c r="J236" s="104"/>
      <c r="K236" s="14"/>
      <c r="L236" s="14"/>
      <c r="M236" s="14"/>
      <c r="N236" s="14"/>
      <c r="O236" s="14"/>
      <c r="P236" s="161"/>
      <c r="Q236" s="14"/>
      <c r="R236" s="14"/>
      <c r="S236" s="14"/>
      <c r="T236" s="14"/>
      <c r="U236" s="14"/>
      <c r="V236" s="14"/>
      <c r="W236" s="14"/>
      <c r="X236" s="14"/>
      <c r="Y236" s="14"/>
      <c r="Z236" s="14"/>
      <c r="AA236" s="14"/>
      <c r="AB236" s="14"/>
      <c r="AC236" s="14"/>
      <c r="AD236" s="14"/>
      <c r="AE236" s="14"/>
      <c r="AF236" s="14"/>
      <c r="AG236" s="14"/>
    </row>
    <row r="237" ht="17.25" customHeight="1">
      <c r="A237" s="104"/>
      <c r="B237" s="104"/>
      <c r="C237" s="104"/>
      <c r="D237" s="171"/>
      <c r="E237" s="102"/>
      <c r="F237" s="104"/>
      <c r="G237" s="104"/>
      <c r="H237" s="104"/>
      <c r="I237" s="104"/>
      <c r="J237" s="104"/>
      <c r="K237" s="14"/>
      <c r="L237" s="14"/>
      <c r="M237" s="14"/>
      <c r="N237" s="14"/>
      <c r="O237" s="14"/>
      <c r="P237" s="161"/>
      <c r="Q237" s="14"/>
      <c r="R237" s="14"/>
      <c r="S237" s="14"/>
      <c r="T237" s="14"/>
      <c r="U237" s="14"/>
      <c r="V237" s="14"/>
      <c r="W237" s="14"/>
      <c r="X237" s="14"/>
      <c r="Y237" s="14"/>
      <c r="Z237" s="14"/>
      <c r="AA237" s="14"/>
      <c r="AB237" s="14"/>
      <c r="AC237" s="14"/>
      <c r="AD237" s="14"/>
      <c r="AE237" s="14"/>
      <c r="AF237" s="14"/>
      <c r="AG237" s="14"/>
    </row>
    <row r="238" ht="17.25" customHeight="1">
      <c r="A238" s="104"/>
      <c r="B238" s="104"/>
      <c r="C238" s="104"/>
      <c r="D238" s="171"/>
      <c r="E238" s="102"/>
      <c r="F238" s="104"/>
      <c r="G238" s="104"/>
      <c r="H238" s="104"/>
      <c r="I238" s="104"/>
      <c r="J238" s="104"/>
      <c r="K238" s="14"/>
      <c r="L238" s="14"/>
      <c r="M238" s="14"/>
      <c r="N238" s="14"/>
      <c r="O238" s="14"/>
      <c r="P238" s="161"/>
      <c r="Q238" s="14"/>
      <c r="R238" s="14"/>
      <c r="S238" s="14"/>
      <c r="T238" s="14"/>
      <c r="U238" s="14"/>
      <c r="V238" s="14"/>
      <c r="W238" s="14"/>
      <c r="X238" s="14"/>
      <c r="Y238" s="14"/>
      <c r="Z238" s="14"/>
      <c r="AA238" s="14"/>
      <c r="AB238" s="14"/>
      <c r="AC238" s="14"/>
      <c r="AD238" s="14"/>
      <c r="AE238" s="14"/>
      <c r="AF238" s="14"/>
      <c r="AG238" s="14"/>
    </row>
    <row r="239" ht="17.25" customHeight="1">
      <c r="A239" s="104"/>
      <c r="B239" s="104"/>
      <c r="C239" s="104"/>
      <c r="D239" s="171"/>
      <c r="E239" s="102"/>
      <c r="F239" s="104"/>
      <c r="G239" s="104"/>
      <c r="H239" s="104"/>
      <c r="I239" s="104"/>
      <c r="J239" s="104"/>
      <c r="K239" s="14"/>
      <c r="L239" s="14"/>
      <c r="M239" s="14"/>
      <c r="N239" s="14"/>
      <c r="O239" s="14"/>
      <c r="P239" s="161"/>
      <c r="Q239" s="14"/>
      <c r="R239" s="14"/>
      <c r="S239" s="14"/>
      <c r="T239" s="14"/>
      <c r="U239" s="14"/>
      <c r="V239" s="14"/>
      <c r="W239" s="14"/>
      <c r="X239" s="14"/>
      <c r="Y239" s="14"/>
      <c r="Z239" s="14"/>
      <c r="AA239" s="14"/>
      <c r="AB239" s="14"/>
      <c r="AC239" s="14"/>
      <c r="AD239" s="14"/>
      <c r="AE239" s="14"/>
      <c r="AF239" s="14"/>
      <c r="AG239" s="14"/>
    </row>
    <row r="240" ht="17.25" customHeight="1">
      <c r="A240" s="104"/>
      <c r="B240" s="104"/>
      <c r="C240" s="104"/>
      <c r="D240" s="171"/>
      <c r="E240" s="102"/>
      <c r="F240" s="104"/>
      <c r="G240" s="104"/>
      <c r="H240" s="104"/>
      <c r="I240" s="104"/>
      <c r="J240" s="104"/>
      <c r="K240" s="14"/>
      <c r="L240" s="14"/>
      <c r="M240" s="14"/>
      <c r="N240" s="14"/>
      <c r="O240" s="14"/>
      <c r="P240" s="161"/>
      <c r="Q240" s="14"/>
      <c r="R240" s="14"/>
      <c r="S240" s="14"/>
      <c r="T240" s="14"/>
      <c r="U240" s="14"/>
      <c r="V240" s="14"/>
      <c r="W240" s="14"/>
      <c r="X240" s="14"/>
      <c r="Y240" s="14"/>
      <c r="Z240" s="14"/>
      <c r="AA240" s="14"/>
      <c r="AB240" s="14"/>
      <c r="AC240" s="14"/>
      <c r="AD240" s="14"/>
      <c r="AE240" s="14"/>
      <c r="AF240" s="14"/>
      <c r="AG240" s="14"/>
    </row>
    <row r="241" ht="17.25" customHeight="1">
      <c r="A241" s="104"/>
      <c r="B241" s="104"/>
      <c r="C241" s="104"/>
      <c r="D241" s="171"/>
      <c r="E241" s="102"/>
      <c r="F241" s="104"/>
      <c r="G241" s="104"/>
      <c r="H241" s="104"/>
      <c r="I241" s="104"/>
      <c r="J241" s="104"/>
      <c r="K241" s="14"/>
      <c r="L241" s="14"/>
      <c r="M241" s="14"/>
      <c r="N241" s="14"/>
      <c r="O241" s="14"/>
      <c r="P241" s="161"/>
      <c r="Q241" s="14"/>
      <c r="R241" s="14"/>
      <c r="S241" s="14"/>
      <c r="T241" s="14"/>
      <c r="U241" s="14"/>
      <c r="V241" s="14"/>
      <c r="W241" s="14"/>
      <c r="X241" s="14"/>
      <c r="Y241" s="14"/>
      <c r="Z241" s="14"/>
      <c r="AA241" s="14"/>
      <c r="AB241" s="14"/>
      <c r="AC241" s="14"/>
      <c r="AD241" s="14"/>
      <c r="AE241" s="14"/>
      <c r="AF241" s="14"/>
      <c r="AG241" s="14"/>
    </row>
    <row r="242" ht="17.25" customHeight="1">
      <c r="A242" s="104"/>
      <c r="B242" s="104"/>
      <c r="C242" s="104"/>
      <c r="D242" s="171"/>
      <c r="E242" s="102"/>
      <c r="F242" s="104"/>
      <c r="G242" s="104"/>
      <c r="H242" s="104"/>
      <c r="I242" s="104"/>
      <c r="J242" s="104"/>
      <c r="K242" s="14"/>
      <c r="L242" s="14"/>
      <c r="M242" s="14"/>
      <c r="N242" s="14"/>
      <c r="O242" s="14"/>
      <c r="P242" s="161"/>
      <c r="Q242" s="14"/>
      <c r="R242" s="14"/>
      <c r="S242" s="14"/>
      <c r="T242" s="14"/>
      <c r="U242" s="14"/>
      <c r="V242" s="14"/>
      <c r="W242" s="14"/>
      <c r="X242" s="14"/>
      <c r="Y242" s="14"/>
      <c r="Z242" s="14"/>
      <c r="AA242" s="14"/>
      <c r="AB242" s="14"/>
      <c r="AC242" s="14"/>
      <c r="AD242" s="14"/>
      <c r="AE242" s="14"/>
      <c r="AF242" s="14"/>
      <c r="AG242" s="14"/>
    </row>
    <row r="243" ht="17.25" customHeight="1">
      <c r="A243" s="104"/>
      <c r="B243" s="104"/>
      <c r="C243" s="104"/>
      <c r="D243" s="171"/>
      <c r="E243" s="102"/>
      <c r="F243" s="104"/>
      <c r="G243" s="104"/>
      <c r="H243" s="104"/>
      <c r="I243" s="104"/>
      <c r="J243" s="104"/>
      <c r="K243" s="14"/>
      <c r="L243" s="14"/>
      <c r="M243" s="14"/>
      <c r="N243" s="14"/>
      <c r="O243" s="14"/>
      <c r="P243" s="161"/>
      <c r="Q243" s="14"/>
      <c r="R243" s="14"/>
      <c r="S243" s="14"/>
      <c r="T243" s="14"/>
      <c r="U243" s="14"/>
      <c r="V243" s="14"/>
      <c r="W243" s="14"/>
      <c r="X243" s="14"/>
      <c r="Y243" s="14"/>
      <c r="Z243" s="14"/>
      <c r="AA243" s="14"/>
      <c r="AB243" s="14"/>
      <c r="AC243" s="14"/>
      <c r="AD243" s="14"/>
      <c r="AE243" s="14"/>
      <c r="AF243" s="14"/>
      <c r="AG243" s="14"/>
    </row>
    <row r="244" ht="17.25" customHeight="1">
      <c r="A244" s="104"/>
      <c r="B244" s="104"/>
      <c r="C244" s="104"/>
      <c r="D244" s="171"/>
      <c r="E244" s="102"/>
      <c r="F244" s="104"/>
      <c r="G244" s="104"/>
      <c r="H244" s="104"/>
      <c r="I244" s="104"/>
      <c r="J244" s="104"/>
      <c r="K244" s="14"/>
      <c r="L244" s="14"/>
      <c r="M244" s="14"/>
      <c r="N244" s="14"/>
      <c r="O244" s="14"/>
      <c r="P244" s="161"/>
      <c r="Q244" s="14"/>
      <c r="R244" s="14"/>
      <c r="S244" s="14"/>
      <c r="T244" s="14"/>
      <c r="U244" s="14"/>
      <c r="V244" s="14"/>
      <c r="W244" s="14"/>
      <c r="X244" s="14"/>
      <c r="Y244" s="14"/>
      <c r="Z244" s="14"/>
      <c r="AA244" s="14"/>
      <c r="AB244" s="14"/>
      <c r="AC244" s="14"/>
      <c r="AD244" s="14"/>
      <c r="AE244" s="14"/>
      <c r="AF244" s="14"/>
      <c r="AG244" s="14"/>
    </row>
    <row r="245" ht="17.25" customHeight="1">
      <c r="A245" s="104"/>
      <c r="B245" s="104"/>
      <c r="C245" s="104"/>
      <c r="D245" s="171"/>
      <c r="E245" s="102"/>
      <c r="F245" s="104"/>
      <c r="G245" s="104"/>
      <c r="H245" s="104"/>
      <c r="I245" s="104"/>
      <c r="J245" s="104"/>
      <c r="K245" s="14"/>
      <c r="L245" s="14"/>
      <c r="M245" s="14"/>
      <c r="N245" s="14"/>
      <c r="O245" s="14"/>
      <c r="P245" s="161"/>
      <c r="Q245" s="14"/>
      <c r="R245" s="14"/>
      <c r="S245" s="14"/>
      <c r="T245" s="14"/>
      <c r="U245" s="14"/>
      <c r="V245" s="14"/>
      <c r="W245" s="14"/>
      <c r="X245" s="14"/>
      <c r="Y245" s="14"/>
      <c r="Z245" s="14"/>
      <c r="AA245" s="14"/>
      <c r="AB245" s="14"/>
      <c r="AC245" s="14"/>
      <c r="AD245" s="14"/>
      <c r="AE245" s="14"/>
      <c r="AF245" s="14"/>
      <c r="AG245" s="14"/>
    </row>
    <row r="246" ht="17.25" customHeight="1">
      <c r="A246" s="104"/>
      <c r="B246" s="104"/>
      <c r="C246" s="104"/>
      <c r="D246" s="171"/>
      <c r="E246" s="102"/>
      <c r="F246" s="104"/>
      <c r="G246" s="104"/>
      <c r="H246" s="104"/>
      <c r="I246" s="104"/>
      <c r="J246" s="104"/>
      <c r="K246" s="14"/>
      <c r="L246" s="14"/>
      <c r="M246" s="14"/>
      <c r="N246" s="14"/>
      <c r="O246" s="14"/>
      <c r="P246" s="161"/>
      <c r="Q246" s="14"/>
      <c r="R246" s="14"/>
      <c r="S246" s="14"/>
      <c r="T246" s="14"/>
      <c r="U246" s="14"/>
      <c r="V246" s="14"/>
      <c r="W246" s="14"/>
      <c r="X246" s="14"/>
      <c r="Y246" s="14"/>
      <c r="Z246" s="14"/>
      <c r="AA246" s="14"/>
      <c r="AB246" s="14"/>
      <c r="AC246" s="14"/>
      <c r="AD246" s="14"/>
      <c r="AE246" s="14"/>
      <c r="AF246" s="14"/>
      <c r="AG246" s="14"/>
    </row>
    <row r="247" ht="17.25" customHeight="1">
      <c r="A247" s="104"/>
      <c r="B247" s="104"/>
      <c r="C247" s="104"/>
      <c r="D247" s="171"/>
      <c r="E247" s="102"/>
      <c r="F247" s="104"/>
      <c r="G247" s="104"/>
      <c r="H247" s="104"/>
      <c r="I247" s="104"/>
      <c r="J247" s="104"/>
      <c r="K247" s="14"/>
      <c r="L247" s="14"/>
      <c r="M247" s="14"/>
      <c r="N247" s="14"/>
      <c r="O247" s="14"/>
      <c r="P247" s="161"/>
      <c r="Q247" s="14"/>
      <c r="R247" s="14"/>
      <c r="S247" s="14"/>
      <c r="T247" s="14"/>
      <c r="U247" s="14"/>
      <c r="V247" s="14"/>
      <c r="W247" s="14"/>
      <c r="X247" s="14"/>
      <c r="Y247" s="14"/>
      <c r="Z247" s="14"/>
      <c r="AA247" s="14"/>
      <c r="AB247" s="14"/>
      <c r="AC247" s="14"/>
      <c r="AD247" s="14"/>
      <c r="AE247" s="14"/>
      <c r="AF247" s="14"/>
      <c r="AG247" s="14"/>
    </row>
    <row r="248" ht="17.25" customHeight="1">
      <c r="A248" s="104"/>
      <c r="B248" s="104"/>
      <c r="C248" s="104"/>
      <c r="D248" s="171"/>
      <c r="E248" s="102"/>
      <c r="F248" s="104"/>
      <c r="G248" s="104"/>
      <c r="H248" s="104"/>
      <c r="I248" s="104"/>
      <c r="J248" s="104"/>
      <c r="K248" s="14"/>
      <c r="L248" s="14"/>
      <c r="M248" s="14"/>
      <c r="N248" s="14"/>
      <c r="O248" s="14"/>
      <c r="P248" s="161"/>
      <c r="Q248" s="14"/>
      <c r="R248" s="14"/>
      <c r="S248" s="14"/>
      <c r="T248" s="14"/>
      <c r="U248" s="14"/>
      <c r="V248" s="14"/>
      <c r="W248" s="14"/>
      <c r="X248" s="14"/>
      <c r="Y248" s="14"/>
      <c r="Z248" s="14"/>
      <c r="AA248" s="14"/>
      <c r="AB248" s="14"/>
      <c r="AC248" s="14"/>
      <c r="AD248" s="14"/>
      <c r="AE248" s="14"/>
      <c r="AF248" s="14"/>
      <c r="AG248" s="14"/>
    </row>
    <row r="249" ht="17.25" customHeight="1">
      <c r="A249" s="104"/>
      <c r="B249" s="104"/>
      <c r="C249" s="104"/>
      <c r="D249" s="171"/>
      <c r="E249" s="102"/>
      <c r="F249" s="104"/>
      <c r="G249" s="104"/>
      <c r="H249" s="104"/>
      <c r="I249" s="104"/>
      <c r="J249" s="104"/>
      <c r="K249" s="14"/>
      <c r="L249" s="14"/>
      <c r="M249" s="14"/>
      <c r="N249" s="14"/>
      <c r="O249" s="14"/>
      <c r="P249" s="161"/>
      <c r="Q249" s="14"/>
      <c r="R249" s="14"/>
      <c r="S249" s="14"/>
      <c r="T249" s="14"/>
      <c r="U249" s="14"/>
      <c r="V249" s="14"/>
      <c r="W249" s="14"/>
      <c r="X249" s="14"/>
      <c r="Y249" s="14"/>
      <c r="Z249" s="14"/>
      <c r="AA249" s="14"/>
      <c r="AB249" s="14"/>
      <c r="AC249" s="14"/>
      <c r="AD249" s="14"/>
      <c r="AE249" s="14"/>
      <c r="AF249" s="14"/>
      <c r="AG249" s="14"/>
    </row>
    <row r="250" ht="17.25" customHeight="1">
      <c r="A250" s="104"/>
      <c r="B250" s="104"/>
      <c r="C250" s="104"/>
      <c r="D250" s="171"/>
      <c r="E250" s="102"/>
      <c r="F250" s="104"/>
      <c r="G250" s="104"/>
      <c r="H250" s="104"/>
      <c r="I250" s="104"/>
      <c r="J250" s="104"/>
      <c r="K250" s="14"/>
      <c r="L250" s="14"/>
      <c r="M250" s="14"/>
      <c r="N250" s="14"/>
      <c r="O250" s="14"/>
      <c r="P250" s="161"/>
      <c r="Q250" s="14"/>
      <c r="R250" s="14"/>
      <c r="S250" s="14"/>
      <c r="T250" s="14"/>
      <c r="U250" s="14"/>
      <c r="V250" s="14"/>
      <c r="W250" s="14"/>
      <c r="X250" s="14"/>
      <c r="Y250" s="14"/>
      <c r="Z250" s="14"/>
      <c r="AA250" s="14"/>
      <c r="AB250" s="14"/>
      <c r="AC250" s="14"/>
      <c r="AD250" s="14"/>
      <c r="AE250" s="14"/>
      <c r="AF250" s="14"/>
      <c r="AG250" s="14"/>
    </row>
    <row r="251" ht="17.25" customHeight="1">
      <c r="A251" s="104"/>
      <c r="B251" s="104"/>
      <c r="C251" s="104"/>
      <c r="D251" s="171"/>
      <c r="E251" s="102"/>
      <c r="F251" s="104"/>
      <c r="G251" s="104"/>
      <c r="H251" s="104"/>
      <c r="I251" s="104"/>
      <c r="J251" s="104"/>
      <c r="K251" s="14"/>
      <c r="L251" s="14"/>
      <c r="M251" s="14"/>
      <c r="N251" s="14"/>
      <c r="O251" s="14"/>
      <c r="P251" s="161"/>
      <c r="Q251" s="14"/>
      <c r="R251" s="14"/>
      <c r="S251" s="14"/>
      <c r="T251" s="14"/>
      <c r="U251" s="14"/>
      <c r="V251" s="14"/>
      <c r="W251" s="14"/>
      <c r="X251" s="14"/>
      <c r="Y251" s="14"/>
      <c r="Z251" s="14"/>
      <c r="AA251" s="14"/>
      <c r="AB251" s="14"/>
      <c r="AC251" s="14"/>
      <c r="AD251" s="14"/>
      <c r="AE251" s="14"/>
      <c r="AF251" s="14"/>
      <c r="AG251" s="14"/>
    </row>
    <row r="252" ht="17.25" customHeight="1">
      <c r="A252" s="104"/>
      <c r="B252" s="104"/>
      <c r="C252" s="104"/>
      <c r="D252" s="171"/>
      <c r="E252" s="102"/>
      <c r="F252" s="104"/>
      <c r="G252" s="104"/>
      <c r="H252" s="104"/>
      <c r="I252" s="104"/>
      <c r="J252" s="104"/>
      <c r="K252" s="14"/>
      <c r="L252" s="14"/>
      <c r="M252" s="14"/>
      <c r="N252" s="14"/>
      <c r="O252" s="14"/>
      <c r="P252" s="161"/>
      <c r="Q252" s="14"/>
      <c r="R252" s="14"/>
      <c r="S252" s="14"/>
      <c r="T252" s="14"/>
      <c r="U252" s="14"/>
      <c r="V252" s="14"/>
      <c r="W252" s="14"/>
      <c r="X252" s="14"/>
      <c r="Y252" s="14"/>
      <c r="Z252" s="14"/>
      <c r="AA252" s="14"/>
      <c r="AB252" s="14"/>
      <c r="AC252" s="14"/>
      <c r="AD252" s="14"/>
      <c r="AE252" s="14"/>
      <c r="AF252" s="14"/>
      <c r="AG252" s="14"/>
    </row>
    <row r="253" ht="17.25" customHeight="1">
      <c r="A253" s="104"/>
      <c r="B253" s="104"/>
      <c r="C253" s="104"/>
      <c r="D253" s="171"/>
      <c r="E253" s="102"/>
      <c r="F253" s="104"/>
      <c r="G253" s="104"/>
      <c r="H253" s="104"/>
      <c r="I253" s="104"/>
      <c r="J253" s="104"/>
      <c r="K253" s="14"/>
      <c r="L253" s="14"/>
      <c r="M253" s="14"/>
      <c r="N253" s="14"/>
      <c r="O253" s="14"/>
      <c r="P253" s="161"/>
      <c r="Q253" s="14"/>
      <c r="R253" s="14"/>
      <c r="S253" s="14"/>
      <c r="T253" s="14"/>
      <c r="U253" s="14"/>
      <c r="V253" s="14"/>
      <c r="W253" s="14"/>
      <c r="X253" s="14"/>
      <c r="Y253" s="14"/>
      <c r="Z253" s="14"/>
      <c r="AA253" s="14"/>
      <c r="AB253" s="14"/>
      <c r="AC253" s="14"/>
      <c r="AD253" s="14"/>
      <c r="AE253" s="14"/>
      <c r="AF253" s="14"/>
      <c r="AG253" s="14"/>
    </row>
    <row r="254" ht="17.25" customHeight="1">
      <c r="A254" s="104"/>
      <c r="B254" s="104"/>
      <c r="C254" s="104"/>
      <c r="D254" s="171"/>
      <c r="E254" s="102"/>
      <c r="F254" s="104"/>
      <c r="G254" s="104"/>
      <c r="H254" s="104"/>
      <c r="I254" s="104"/>
      <c r="J254" s="104"/>
      <c r="K254" s="14"/>
      <c r="L254" s="14"/>
      <c r="M254" s="14"/>
      <c r="N254" s="14"/>
      <c r="O254" s="14"/>
      <c r="P254" s="161"/>
      <c r="Q254" s="14"/>
      <c r="R254" s="14"/>
      <c r="S254" s="14"/>
      <c r="T254" s="14"/>
      <c r="U254" s="14"/>
      <c r="V254" s="14"/>
      <c r="W254" s="14"/>
      <c r="X254" s="14"/>
      <c r="Y254" s="14"/>
      <c r="Z254" s="14"/>
      <c r="AA254" s="14"/>
      <c r="AB254" s="14"/>
      <c r="AC254" s="14"/>
      <c r="AD254" s="14"/>
      <c r="AE254" s="14"/>
      <c r="AF254" s="14"/>
      <c r="AG254" s="14"/>
    </row>
    <row r="255" ht="17.25" customHeight="1">
      <c r="A255" s="104"/>
      <c r="B255" s="104"/>
      <c r="C255" s="104"/>
      <c r="D255" s="171"/>
      <c r="E255" s="102"/>
      <c r="F255" s="104"/>
      <c r="G255" s="104"/>
      <c r="H255" s="104"/>
      <c r="I255" s="104"/>
      <c r="J255" s="104"/>
      <c r="K255" s="14"/>
      <c r="L255" s="14"/>
      <c r="M255" s="14"/>
      <c r="N255" s="14"/>
      <c r="O255" s="14"/>
      <c r="P255" s="161"/>
      <c r="Q255" s="14"/>
      <c r="R255" s="14"/>
      <c r="S255" s="14"/>
      <c r="T255" s="14"/>
      <c r="U255" s="14"/>
      <c r="V255" s="14"/>
      <c r="W255" s="14"/>
      <c r="X255" s="14"/>
      <c r="Y255" s="14"/>
      <c r="Z255" s="14"/>
      <c r="AA255" s="14"/>
      <c r="AB255" s="14"/>
      <c r="AC255" s="14"/>
      <c r="AD255" s="14"/>
      <c r="AE255" s="14"/>
      <c r="AF255" s="14"/>
      <c r="AG255" s="14"/>
    </row>
    <row r="256" ht="17.25" customHeight="1">
      <c r="A256" s="104"/>
      <c r="B256" s="104"/>
      <c r="C256" s="104"/>
      <c r="D256" s="171"/>
      <c r="E256" s="102"/>
      <c r="F256" s="104"/>
      <c r="G256" s="104"/>
      <c r="H256" s="104"/>
      <c r="I256" s="104"/>
      <c r="J256" s="104"/>
      <c r="K256" s="14"/>
      <c r="L256" s="14"/>
      <c r="M256" s="14"/>
      <c r="N256" s="14"/>
      <c r="O256" s="14"/>
      <c r="P256" s="161"/>
      <c r="Q256" s="14"/>
      <c r="R256" s="14"/>
      <c r="S256" s="14"/>
      <c r="T256" s="14"/>
      <c r="U256" s="14"/>
      <c r="V256" s="14"/>
      <c r="W256" s="14"/>
      <c r="X256" s="14"/>
      <c r="Y256" s="14"/>
      <c r="Z256" s="14"/>
      <c r="AA256" s="14"/>
      <c r="AB256" s="14"/>
      <c r="AC256" s="14"/>
      <c r="AD256" s="14"/>
      <c r="AE256" s="14"/>
      <c r="AF256" s="14"/>
      <c r="AG256" s="14"/>
    </row>
    <row r="257" ht="17.25" customHeight="1">
      <c r="A257" s="104"/>
      <c r="B257" s="104"/>
      <c r="C257" s="104"/>
      <c r="D257" s="171"/>
      <c r="E257" s="102"/>
      <c r="F257" s="104"/>
      <c r="G257" s="104"/>
      <c r="H257" s="104"/>
      <c r="I257" s="104"/>
      <c r="J257" s="104"/>
      <c r="K257" s="14"/>
      <c r="L257" s="14"/>
      <c r="M257" s="14"/>
      <c r="N257" s="14"/>
      <c r="O257" s="14"/>
      <c r="P257" s="161"/>
      <c r="Q257" s="14"/>
      <c r="R257" s="14"/>
      <c r="S257" s="14"/>
      <c r="T257" s="14"/>
      <c r="U257" s="14"/>
      <c r="V257" s="14"/>
      <c r="W257" s="14"/>
      <c r="X257" s="14"/>
      <c r="Y257" s="14"/>
      <c r="Z257" s="14"/>
      <c r="AA257" s="14"/>
      <c r="AB257" s="14"/>
      <c r="AC257" s="14"/>
      <c r="AD257" s="14"/>
      <c r="AE257" s="14"/>
      <c r="AF257" s="14"/>
      <c r="AG257" s="14"/>
    </row>
    <row r="258" ht="17.25" customHeight="1">
      <c r="A258" s="104"/>
      <c r="B258" s="104"/>
      <c r="C258" s="104"/>
      <c r="D258" s="171"/>
      <c r="E258" s="102"/>
      <c r="F258" s="104"/>
      <c r="G258" s="104"/>
      <c r="H258" s="104"/>
      <c r="I258" s="104"/>
      <c r="J258" s="104"/>
      <c r="K258" s="14"/>
      <c r="L258" s="14"/>
      <c r="M258" s="14"/>
      <c r="N258" s="14"/>
      <c r="O258" s="14"/>
      <c r="P258" s="161"/>
      <c r="Q258" s="14"/>
      <c r="R258" s="14"/>
      <c r="S258" s="14"/>
      <c r="T258" s="14"/>
      <c r="U258" s="14"/>
      <c r="V258" s="14"/>
      <c r="W258" s="14"/>
      <c r="X258" s="14"/>
      <c r="Y258" s="14"/>
      <c r="Z258" s="14"/>
      <c r="AA258" s="14"/>
      <c r="AB258" s="14"/>
      <c r="AC258" s="14"/>
      <c r="AD258" s="14"/>
      <c r="AE258" s="14"/>
      <c r="AF258" s="14"/>
      <c r="AG258" s="14"/>
    </row>
    <row r="259" ht="17.25" customHeight="1">
      <c r="A259" s="104"/>
      <c r="B259" s="104"/>
      <c r="C259" s="104"/>
      <c r="D259" s="171"/>
      <c r="E259" s="102"/>
      <c r="F259" s="104"/>
      <c r="G259" s="104"/>
      <c r="H259" s="104"/>
      <c r="I259" s="104"/>
      <c r="J259" s="104"/>
      <c r="K259" s="14"/>
      <c r="L259" s="14"/>
      <c r="M259" s="14"/>
      <c r="N259" s="14"/>
      <c r="O259" s="14"/>
      <c r="P259" s="161"/>
      <c r="Q259" s="14"/>
      <c r="R259" s="14"/>
      <c r="S259" s="14"/>
      <c r="T259" s="14"/>
      <c r="U259" s="14"/>
      <c r="V259" s="14"/>
      <c r="W259" s="14"/>
      <c r="X259" s="14"/>
      <c r="Y259" s="14"/>
      <c r="Z259" s="14"/>
      <c r="AA259" s="14"/>
      <c r="AB259" s="14"/>
      <c r="AC259" s="14"/>
      <c r="AD259" s="14"/>
      <c r="AE259" s="14"/>
      <c r="AF259" s="14"/>
      <c r="AG259" s="14"/>
    </row>
    <row r="260" ht="17.25" customHeight="1">
      <c r="A260" s="104"/>
      <c r="B260" s="104"/>
      <c r="C260" s="104"/>
      <c r="D260" s="171"/>
      <c r="E260" s="102"/>
      <c r="F260" s="104"/>
      <c r="G260" s="104"/>
      <c r="H260" s="104"/>
      <c r="I260" s="104"/>
      <c r="J260" s="104"/>
      <c r="K260" s="14"/>
      <c r="L260" s="14"/>
      <c r="M260" s="14"/>
      <c r="N260" s="14"/>
      <c r="O260" s="14"/>
      <c r="P260" s="161"/>
      <c r="Q260" s="14"/>
      <c r="R260" s="14"/>
      <c r="S260" s="14"/>
      <c r="T260" s="14"/>
      <c r="U260" s="14"/>
      <c r="V260" s="14"/>
      <c r="W260" s="14"/>
      <c r="X260" s="14"/>
      <c r="Y260" s="14"/>
      <c r="Z260" s="14"/>
      <c r="AA260" s="14"/>
      <c r="AB260" s="14"/>
      <c r="AC260" s="14"/>
      <c r="AD260" s="14"/>
      <c r="AE260" s="14"/>
      <c r="AF260" s="14"/>
      <c r="AG260" s="14"/>
    </row>
    <row r="261" ht="17.25" customHeight="1">
      <c r="A261" s="104"/>
      <c r="B261" s="104"/>
      <c r="C261" s="104"/>
      <c r="D261" s="171"/>
      <c r="E261" s="102"/>
      <c r="F261" s="104"/>
      <c r="G261" s="104"/>
      <c r="H261" s="104"/>
      <c r="I261" s="104"/>
      <c r="J261" s="104"/>
      <c r="K261" s="14"/>
      <c r="L261" s="14"/>
      <c r="M261" s="14"/>
      <c r="N261" s="14"/>
      <c r="O261" s="14"/>
      <c r="P261" s="161"/>
      <c r="Q261" s="14"/>
      <c r="R261" s="14"/>
      <c r="S261" s="14"/>
      <c r="T261" s="14"/>
      <c r="U261" s="14"/>
      <c r="V261" s="14"/>
      <c r="W261" s="14"/>
      <c r="X261" s="14"/>
      <c r="Y261" s="14"/>
      <c r="Z261" s="14"/>
      <c r="AA261" s="14"/>
      <c r="AB261" s="14"/>
      <c r="AC261" s="14"/>
      <c r="AD261" s="14"/>
      <c r="AE261" s="14"/>
      <c r="AF261" s="14"/>
      <c r="AG261" s="14"/>
    </row>
    <row r="262" ht="17.25" customHeight="1">
      <c r="A262" s="104"/>
      <c r="B262" s="104"/>
      <c r="C262" s="104"/>
      <c r="D262" s="171"/>
      <c r="E262" s="102"/>
      <c r="F262" s="104"/>
      <c r="G262" s="104"/>
      <c r="H262" s="104"/>
      <c r="I262" s="104"/>
      <c r="J262" s="104"/>
      <c r="K262" s="14"/>
      <c r="L262" s="14"/>
      <c r="M262" s="14"/>
      <c r="N262" s="14"/>
      <c r="O262" s="14"/>
      <c r="P262" s="161"/>
      <c r="Q262" s="14"/>
      <c r="R262" s="14"/>
      <c r="S262" s="14"/>
      <c r="T262" s="14"/>
      <c r="U262" s="14"/>
      <c r="V262" s="14"/>
      <c r="W262" s="14"/>
      <c r="X262" s="14"/>
      <c r="Y262" s="14"/>
      <c r="Z262" s="14"/>
      <c r="AA262" s="14"/>
      <c r="AB262" s="14"/>
      <c r="AC262" s="14"/>
      <c r="AD262" s="14"/>
      <c r="AE262" s="14"/>
      <c r="AF262" s="14"/>
      <c r="AG262" s="14"/>
    </row>
    <row r="263" ht="17.25" customHeight="1">
      <c r="A263" s="104"/>
      <c r="B263" s="104"/>
      <c r="C263" s="104"/>
      <c r="D263" s="171"/>
      <c r="E263" s="102"/>
      <c r="F263" s="104"/>
      <c r="G263" s="104"/>
      <c r="H263" s="104"/>
      <c r="I263" s="104"/>
      <c r="J263" s="104"/>
      <c r="K263" s="14"/>
      <c r="L263" s="14"/>
      <c r="M263" s="14"/>
      <c r="N263" s="14"/>
      <c r="O263" s="14"/>
      <c r="P263" s="161"/>
      <c r="Q263" s="14"/>
      <c r="R263" s="14"/>
      <c r="S263" s="14"/>
      <c r="T263" s="14"/>
      <c r="U263" s="14"/>
      <c r="V263" s="14"/>
      <c r="W263" s="14"/>
      <c r="X263" s="14"/>
      <c r="Y263" s="14"/>
      <c r="Z263" s="14"/>
      <c r="AA263" s="14"/>
      <c r="AB263" s="14"/>
      <c r="AC263" s="14"/>
      <c r="AD263" s="14"/>
      <c r="AE263" s="14"/>
      <c r="AF263" s="14"/>
      <c r="AG263" s="14"/>
    </row>
    <row r="264" ht="17.25" customHeight="1">
      <c r="A264" s="104"/>
      <c r="B264" s="104"/>
      <c r="C264" s="104"/>
      <c r="D264" s="171"/>
      <c r="E264" s="102"/>
      <c r="F264" s="104"/>
      <c r="G264" s="104"/>
      <c r="H264" s="104"/>
      <c r="I264" s="104"/>
      <c r="J264" s="104"/>
      <c r="K264" s="14"/>
      <c r="L264" s="14"/>
      <c r="M264" s="14"/>
      <c r="N264" s="14"/>
      <c r="O264" s="14"/>
      <c r="P264" s="161"/>
      <c r="Q264" s="14"/>
      <c r="R264" s="14"/>
      <c r="S264" s="14"/>
      <c r="T264" s="14"/>
      <c r="U264" s="14"/>
      <c r="V264" s="14"/>
      <c r="W264" s="14"/>
      <c r="X264" s="14"/>
      <c r="Y264" s="14"/>
      <c r="Z264" s="14"/>
      <c r="AA264" s="14"/>
      <c r="AB264" s="14"/>
      <c r="AC264" s="14"/>
      <c r="AD264" s="14"/>
      <c r="AE264" s="14"/>
      <c r="AF264" s="14"/>
      <c r="AG264" s="14"/>
    </row>
    <row r="265" ht="17.25" customHeight="1">
      <c r="A265" s="104"/>
      <c r="B265" s="104"/>
      <c r="C265" s="104"/>
      <c r="D265" s="171"/>
      <c r="E265" s="102"/>
      <c r="F265" s="104"/>
      <c r="G265" s="104"/>
      <c r="H265" s="104"/>
      <c r="I265" s="104"/>
      <c r="J265" s="104"/>
      <c r="K265" s="14"/>
      <c r="L265" s="14"/>
      <c r="M265" s="14"/>
      <c r="N265" s="14"/>
      <c r="O265" s="14"/>
      <c r="P265" s="161"/>
      <c r="Q265" s="14"/>
      <c r="R265" s="14"/>
      <c r="S265" s="14"/>
      <c r="T265" s="14"/>
      <c r="U265" s="14"/>
      <c r="V265" s="14"/>
      <c r="W265" s="14"/>
      <c r="X265" s="14"/>
      <c r="Y265" s="14"/>
      <c r="Z265" s="14"/>
      <c r="AA265" s="14"/>
      <c r="AB265" s="14"/>
      <c r="AC265" s="14"/>
      <c r="AD265" s="14"/>
      <c r="AE265" s="14"/>
      <c r="AF265" s="14"/>
      <c r="AG265" s="14"/>
    </row>
    <row r="266" ht="17.25" customHeight="1">
      <c r="A266" s="104"/>
      <c r="B266" s="104"/>
      <c r="C266" s="104"/>
      <c r="D266" s="171"/>
      <c r="E266" s="102"/>
      <c r="F266" s="104"/>
      <c r="G266" s="104"/>
      <c r="H266" s="104"/>
      <c r="I266" s="104"/>
      <c r="J266" s="104"/>
      <c r="K266" s="14"/>
      <c r="L266" s="14"/>
      <c r="M266" s="14"/>
      <c r="N266" s="14"/>
      <c r="O266" s="14"/>
      <c r="P266" s="161"/>
      <c r="Q266" s="14"/>
      <c r="R266" s="14"/>
      <c r="S266" s="14"/>
      <c r="T266" s="14"/>
      <c r="U266" s="14"/>
      <c r="V266" s="14"/>
      <c r="W266" s="14"/>
      <c r="X266" s="14"/>
      <c r="Y266" s="14"/>
      <c r="Z266" s="14"/>
      <c r="AA266" s="14"/>
      <c r="AB266" s="14"/>
      <c r="AC266" s="14"/>
      <c r="AD266" s="14"/>
      <c r="AE266" s="14"/>
      <c r="AF266" s="14"/>
      <c r="AG266" s="14"/>
    </row>
    <row r="267" ht="17.25" customHeight="1">
      <c r="A267" s="104"/>
      <c r="B267" s="104"/>
      <c r="C267" s="104"/>
      <c r="D267" s="171"/>
      <c r="E267" s="102"/>
      <c r="F267" s="104"/>
      <c r="G267" s="104"/>
      <c r="H267" s="104"/>
      <c r="I267" s="104"/>
      <c r="J267" s="104"/>
      <c r="K267" s="14"/>
      <c r="L267" s="14"/>
      <c r="M267" s="14"/>
      <c r="N267" s="14"/>
      <c r="O267" s="14"/>
      <c r="P267" s="161"/>
      <c r="Q267" s="14"/>
      <c r="R267" s="14"/>
      <c r="S267" s="14"/>
      <c r="T267" s="14"/>
      <c r="U267" s="14"/>
      <c r="V267" s="14"/>
      <c r="W267" s="14"/>
      <c r="X267" s="14"/>
      <c r="Y267" s="14"/>
      <c r="Z267" s="14"/>
      <c r="AA267" s="14"/>
      <c r="AB267" s="14"/>
      <c r="AC267" s="14"/>
      <c r="AD267" s="14"/>
      <c r="AE267" s="14"/>
      <c r="AF267" s="14"/>
      <c r="AG267" s="14"/>
    </row>
    <row r="268" ht="17.25" customHeight="1">
      <c r="A268" s="104"/>
      <c r="B268" s="104"/>
      <c r="C268" s="104"/>
      <c r="D268" s="171"/>
      <c r="E268" s="102"/>
      <c r="F268" s="104"/>
      <c r="G268" s="104"/>
      <c r="H268" s="104"/>
      <c r="I268" s="104"/>
      <c r="J268" s="104"/>
      <c r="K268" s="14"/>
      <c r="L268" s="14"/>
      <c r="M268" s="14"/>
      <c r="N268" s="14"/>
      <c r="O268" s="14"/>
      <c r="P268" s="161"/>
      <c r="Q268" s="14"/>
      <c r="R268" s="14"/>
      <c r="S268" s="14"/>
      <c r="T268" s="14"/>
      <c r="U268" s="14"/>
      <c r="V268" s="14"/>
      <c r="W268" s="14"/>
      <c r="X268" s="14"/>
      <c r="Y268" s="14"/>
      <c r="Z268" s="14"/>
      <c r="AA268" s="14"/>
      <c r="AB268" s="14"/>
      <c r="AC268" s="14"/>
      <c r="AD268" s="14"/>
      <c r="AE268" s="14"/>
      <c r="AF268" s="14"/>
      <c r="AG268" s="14"/>
    </row>
    <row r="269" ht="17.25" customHeight="1">
      <c r="A269" s="104"/>
      <c r="B269" s="104"/>
      <c r="C269" s="104"/>
      <c r="D269" s="171"/>
      <c r="E269" s="102"/>
      <c r="F269" s="104"/>
      <c r="G269" s="104"/>
      <c r="H269" s="104"/>
      <c r="I269" s="104"/>
      <c r="J269" s="104"/>
      <c r="K269" s="14"/>
      <c r="L269" s="14"/>
      <c r="M269" s="14"/>
      <c r="N269" s="14"/>
      <c r="O269" s="14"/>
      <c r="P269" s="161"/>
      <c r="Q269" s="14"/>
      <c r="R269" s="14"/>
      <c r="S269" s="14"/>
      <c r="T269" s="14"/>
      <c r="U269" s="14"/>
      <c r="V269" s="14"/>
      <c r="W269" s="14"/>
      <c r="X269" s="14"/>
      <c r="Y269" s="14"/>
      <c r="Z269" s="14"/>
      <c r="AA269" s="14"/>
      <c r="AB269" s="14"/>
      <c r="AC269" s="14"/>
      <c r="AD269" s="14"/>
      <c r="AE269" s="14"/>
      <c r="AF269" s="14"/>
      <c r="AG269" s="14"/>
    </row>
    <row r="270" ht="17.25" customHeight="1">
      <c r="A270" s="104"/>
      <c r="B270" s="104"/>
      <c r="C270" s="104"/>
      <c r="D270" s="171"/>
      <c r="E270" s="102"/>
      <c r="F270" s="104"/>
      <c r="G270" s="104"/>
      <c r="H270" s="104"/>
      <c r="I270" s="104"/>
      <c r="J270" s="104"/>
      <c r="K270" s="14"/>
      <c r="L270" s="14"/>
      <c r="M270" s="14"/>
      <c r="N270" s="14"/>
      <c r="O270" s="14"/>
      <c r="P270" s="161"/>
      <c r="Q270" s="14"/>
      <c r="R270" s="14"/>
      <c r="S270" s="14"/>
      <c r="T270" s="14"/>
      <c r="U270" s="14"/>
      <c r="V270" s="14"/>
      <c r="W270" s="14"/>
      <c r="X270" s="14"/>
      <c r="Y270" s="14"/>
      <c r="Z270" s="14"/>
      <c r="AA270" s="14"/>
      <c r="AB270" s="14"/>
      <c r="AC270" s="14"/>
      <c r="AD270" s="14"/>
      <c r="AE270" s="14"/>
      <c r="AF270" s="14"/>
      <c r="AG270" s="14"/>
    </row>
    <row r="271" ht="17.25" customHeight="1">
      <c r="A271" s="104"/>
      <c r="B271" s="104"/>
      <c r="C271" s="104"/>
      <c r="D271" s="171"/>
      <c r="E271" s="102"/>
      <c r="F271" s="104"/>
      <c r="G271" s="104"/>
      <c r="H271" s="104"/>
      <c r="I271" s="104"/>
      <c r="J271" s="104"/>
      <c r="K271" s="14"/>
      <c r="L271" s="14"/>
      <c r="M271" s="14"/>
      <c r="N271" s="14"/>
      <c r="O271" s="14"/>
      <c r="P271" s="161"/>
      <c r="Q271" s="14"/>
      <c r="R271" s="14"/>
      <c r="S271" s="14"/>
      <c r="T271" s="14"/>
      <c r="U271" s="14"/>
      <c r="V271" s="14"/>
      <c r="W271" s="14"/>
      <c r="X271" s="14"/>
      <c r="Y271" s="14"/>
      <c r="Z271" s="14"/>
      <c r="AA271" s="14"/>
      <c r="AB271" s="14"/>
      <c r="AC271" s="14"/>
      <c r="AD271" s="14"/>
      <c r="AE271" s="14"/>
      <c r="AF271" s="14"/>
      <c r="AG271" s="14"/>
    </row>
    <row r="272" ht="17.25" customHeight="1">
      <c r="A272" s="104"/>
      <c r="B272" s="104"/>
      <c r="C272" s="104"/>
      <c r="D272" s="171"/>
      <c r="E272" s="102"/>
      <c r="F272" s="104"/>
      <c r="G272" s="104"/>
      <c r="H272" s="104"/>
      <c r="I272" s="104"/>
      <c r="J272" s="104"/>
      <c r="K272" s="14"/>
      <c r="L272" s="14"/>
      <c r="M272" s="14"/>
      <c r="N272" s="14"/>
      <c r="O272" s="14"/>
      <c r="P272" s="161"/>
      <c r="Q272" s="14"/>
      <c r="R272" s="14"/>
      <c r="S272" s="14"/>
      <c r="T272" s="14"/>
      <c r="U272" s="14"/>
      <c r="V272" s="14"/>
      <c r="W272" s="14"/>
      <c r="X272" s="14"/>
      <c r="Y272" s="14"/>
      <c r="Z272" s="14"/>
      <c r="AA272" s="14"/>
      <c r="AB272" s="14"/>
      <c r="AC272" s="14"/>
      <c r="AD272" s="14"/>
      <c r="AE272" s="14"/>
      <c r="AF272" s="14"/>
      <c r="AG272" s="14"/>
    </row>
    <row r="273" ht="17.25" customHeight="1">
      <c r="A273" s="104"/>
      <c r="B273" s="104"/>
      <c r="C273" s="104"/>
      <c r="D273" s="171"/>
      <c r="E273" s="102"/>
      <c r="F273" s="104"/>
      <c r="G273" s="104"/>
      <c r="H273" s="104"/>
      <c r="I273" s="104"/>
      <c r="J273" s="104"/>
      <c r="K273" s="14"/>
      <c r="L273" s="14"/>
      <c r="M273" s="14"/>
      <c r="N273" s="14"/>
      <c r="O273" s="14"/>
      <c r="P273" s="161"/>
      <c r="Q273" s="14"/>
      <c r="R273" s="14"/>
      <c r="S273" s="14"/>
      <c r="T273" s="14"/>
      <c r="U273" s="14"/>
      <c r="V273" s="14"/>
      <c r="W273" s="14"/>
      <c r="X273" s="14"/>
      <c r="Y273" s="14"/>
      <c r="Z273" s="14"/>
      <c r="AA273" s="14"/>
      <c r="AB273" s="14"/>
      <c r="AC273" s="14"/>
      <c r="AD273" s="14"/>
      <c r="AE273" s="14"/>
      <c r="AF273" s="14"/>
      <c r="AG273" s="14"/>
    </row>
    <row r="274" ht="17.25" customHeight="1">
      <c r="A274" s="104"/>
      <c r="B274" s="104"/>
      <c r="C274" s="104"/>
      <c r="D274" s="171"/>
      <c r="E274" s="102"/>
      <c r="F274" s="104"/>
      <c r="G274" s="104"/>
      <c r="H274" s="104"/>
      <c r="I274" s="104"/>
      <c r="J274" s="104"/>
      <c r="K274" s="14"/>
      <c r="L274" s="14"/>
      <c r="M274" s="14"/>
      <c r="N274" s="14"/>
      <c r="O274" s="14"/>
      <c r="P274" s="161"/>
      <c r="Q274" s="14"/>
      <c r="R274" s="14"/>
      <c r="S274" s="14"/>
      <c r="T274" s="14"/>
      <c r="U274" s="14"/>
      <c r="V274" s="14"/>
      <c r="W274" s="14"/>
      <c r="X274" s="14"/>
      <c r="Y274" s="14"/>
      <c r="Z274" s="14"/>
      <c r="AA274" s="14"/>
      <c r="AB274" s="14"/>
      <c r="AC274" s="14"/>
      <c r="AD274" s="14"/>
      <c r="AE274" s="14"/>
      <c r="AF274" s="14"/>
      <c r="AG274" s="14"/>
    </row>
    <row r="275" ht="17.25" customHeight="1">
      <c r="A275" s="104"/>
      <c r="B275" s="104"/>
      <c r="C275" s="104"/>
      <c r="D275" s="171"/>
      <c r="E275" s="102"/>
      <c r="F275" s="104"/>
      <c r="G275" s="104"/>
      <c r="H275" s="104"/>
      <c r="I275" s="104"/>
      <c r="J275" s="104"/>
      <c r="K275" s="14"/>
      <c r="L275" s="14"/>
      <c r="M275" s="14"/>
      <c r="N275" s="14"/>
      <c r="O275" s="14"/>
      <c r="P275" s="161"/>
      <c r="Q275" s="14"/>
      <c r="R275" s="14"/>
      <c r="S275" s="14"/>
      <c r="T275" s="14"/>
      <c r="U275" s="14"/>
      <c r="V275" s="14"/>
      <c r="W275" s="14"/>
      <c r="X275" s="14"/>
      <c r="Y275" s="14"/>
      <c r="Z275" s="14"/>
      <c r="AA275" s="14"/>
      <c r="AB275" s="14"/>
      <c r="AC275" s="14"/>
      <c r="AD275" s="14"/>
      <c r="AE275" s="14"/>
      <c r="AF275" s="14"/>
      <c r="AG275" s="14"/>
    </row>
    <row r="276" ht="17.25" customHeight="1">
      <c r="A276" s="104"/>
      <c r="B276" s="104"/>
      <c r="C276" s="104"/>
      <c r="D276" s="171"/>
      <c r="E276" s="102"/>
      <c r="F276" s="104"/>
      <c r="G276" s="104"/>
      <c r="H276" s="104"/>
      <c r="I276" s="104"/>
      <c r="J276" s="104"/>
      <c r="K276" s="14"/>
      <c r="L276" s="14"/>
      <c r="M276" s="14"/>
      <c r="N276" s="14"/>
      <c r="O276" s="14"/>
      <c r="P276" s="161"/>
      <c r="Q276" s="14"/>
      <c r="R276" s="14"/>
      <c r="S276" s="14"/>
      <c r="T276" s="14"/>
      <c r="U276" s="14"/>
      <c r="V276" s="14"/>
      <c r="W276" s="14"/>
      <c r="X276" s="14"/>
      <c r="Y276" s="14"/>
      <c r="Z276" s="14"/>
      <c r="AA276" s="14"/>
      <c r="AB276" s="14"/>
      <c r="AC276" s="14"/>
      <c r="AD276" s="14"/>
      <c r="AE276" s="14"/>
      <c r="AF276" s="14"/>
      <c r="AG276" s="14"/>
    </row>
    <row r="277" ht="17.25" customHeight="1">
      <c r="A277" s="104"/>
      <c r="B277" s="104"/>
      <c r="C277" s="104"/>
      <c r="D277" s="171"/>
      <c r="E277" s="102"/>
      <c r="F277" s="104"/>
      <c r="G277" s="104"/>
      <c r="H277" s="104"/>
      <c r="I277" s="104"/>
      <c r="J277" s="104"/>
      <c r="K277" s="14"/>
      <c r="L277" s="14"/>
      <c r="M277" s="14"/>
      <c r="N277" s="14"/>
      <c r="O277" s="14"/>
      <c r="P277" s="161"/>
      <c r="Q277" s="14"/>
      <c r="R277" s="14"/>
      <c r="S277" s="14"/>
      <c r="T277" s="14"/>
      <c r="U277" s="14"/>
      <c r="V277" s="14"/>
      <c r="W277" s="14"/>
      <c r="X277" s="14"/>
      <c r="Y277" s="14"/>
      <c r="Z277" s="14"/>
      <c r="AA277" s="14"/>
      <c r="AB277" s="14"/>
      <c r="AC277" s="14"/>
      <c r="AD277" s="14"/>
      <c r="AE277" s="14"/>
      <c r="AF277" s="14"/>
      <c r="AG277" s="14"/>
    </row>
    <row r="278" ht="17.25" customHeight="1">
      <c r="A278" s="104"/>
      <c r="B278" s="104"/>
      <c r="C278" s="104"/>
      <c r="D278" s="171"/>
      <c r="E278" s="102"/>
      <c r="F278" s="104"/>
      <c r="G278" s="104"/>
      <c r="H278" s="104"/>
      <c r="I278" s="104"/>
      <c r="J278" s="104"/>
      <c r="K278" s="14"/>
      <c r="L278" s="14"/>
      <c r="M278" s="14"/>
      <c r="N278" s="14"/>
      <c r="O278" s="14"/>
      <c r="P278" s="161"/>
      <c r="Q278" s="14"/>
      <c r="R278" s="14"/>
      <c r="S278" s="14"/>
      <c r="T278" s="14"/>
      <c r="U278" s="14"/>
      <c r="V278" s="14"/>
      <c r="W278" s="14"/>
      <c r="X278" s="14"/>
      <c r="Y278" s="14"/>
      <c r="Z278" s="14"/>
      <c r="AA278" s="14"/>
      <c r="AB278" s="14"/>
      <c r="AC278" s="14"/>
      <c r="AD278" s="14"/>
      <c r="AE278" s="14"/>
      <c r="AF278" s="14"/>
      <c r="AG278" s="14"/>
    </row>
    <row r="279" ht="17.25" customHeight="1">
      <c r="A279" s="104"/>
      <c r="B279" s="104"/>
      <c r="C279" s="104"/>
      <c r="D279" s="171"/>
      <c r="E279" s="102"/>
      <c r="F279" s="104"/>
      <c r="G279" s="104"/>
      <c r="H279" s="104"/>
      <c r="I279" s="104"/>
      <c r="J279" s="104"/>
      <c r="K279" s="14"/>
      <c r="L279" s="14"/>
      <c r="M279" s="14"/>
      <c r="N279" s="14"/>
      <c r="O279" s="14"/>
      <c r="P279" s="161"/>
      <c r="Q279" s="14"/>
      <c r="R279" s="14"/>
      <c r="S279" s="14"/>
      <c r="T279" s="14"/>
      <c r="U279" s="14"/>
      <c r="V279" s="14"/>
      <c r="W279" s="14"/>
      <c r="X279" s="14"/>
      <c r="Y279" s="14"/>
      <c r="Z279" s="14"/>
      <c r="AA279" s="14"/>
      <c r="AB279" s="14"/>
      <c r="AC279" s="14"/>
      <c r="AD279" s="14"/>
      <c r="AE279" s="14"/>
      <c r="AF279" s="14"/>
      <c r="AG279" s="14"/>
    </row>
    <row r="280" ht="17.25" customHeight="1">
      <c r="A280" s="104"/>
      <c r="B280" s="104"/>
      <c r="C280" s="104"/>
      <c r="D280" s="171"/>
      <c r="E280" s="102"/>
      <c r="F280" s="104"/>
      <c r="G280" s="104"/>
      <c r="H280" s="104"/>
      <c r="I280" s="104"/>
      <c r="J280" s="104"/>
      <c r="K280" s="14"/>
      <c r="L280" s="14"/>
      <c r="M280" s="14"/>
      <c r="N280" s="14"/>
      <c r="O280" s="14"/>
      <c r="P280" s="161"/>
      <c r="Q280" s="14"/>
      <c r="R280" s="14"/>
      <c r="S280" s="14"/>
      <c r="T280" s="14"/>
      <c r="U280" s="14"/>
      <c r="V280" s="14"/>
      <c r="W280" s="14"/>
      <c r="X280" s="14"/>
      <c r="Y280" s="14"/>
      <c r="Z280" s="14"/>
      <c r="AA280" s="14"/>
      <c r="AB280" s="14"/>
      <c r="AC280" s="14"/>
      <c r="AD280" s="14"/>
      <c r="AE280" s="14"/>
      <c r="AF280" s="14"/>
      <c r="AG280" s="14"/>
    </row>
    <row r="281" ht="17.25" customHeight="1">
      <c r="A281" s="104"/>
      <c r="B281" s="104"/>
      <c r="C281" s="104"/>
      <c r="D281" s="171"/>
      <c r="E281" s="102"/>
      <c r="F281" s="104"/>
      <c r="G281" s="104"/>
      <c r="H281" s="104"/>
      <c r="I281" s="104"/>
      <c r="J281" s="104"/>
      <c r="K281" s="14"/>
      <c r="L281" s="14"/>
      <c r="M281" s="14"/>
      <c r="N281" s="14"/>
      <c r="O281" s="14"/>
      <c r="P281" s="161"/>
      <c r="Q281" s="14"/>
      <c r="R281" s="14"/>
      <c r="S281" s="14"/>
      <c r="T281" s="14"/>
      <c r="U281" s="14"/>
      <c r="V281" s="14"/>
      <c r="W281" s="14"/>
      <c r="X281" s="14"/>
      <c r="Y281" s="14"/>
      <c r="Z281" s="14"/>
      <c r="AA281" s="14"/>
      <c r="AB281" s="14"/>
      <c r="AC281" s="14"/>
      <c r="AD281" s="14"/>
      <c r="AE281" s="14"/>
      <c r="AF281" s="14"/>
      <c r="AG281" s="14"/>
    </row>
    <row r="282" ht="17.25" customHeight="1">
      <c r="A282" s="104"/>
      <c r="B282" s="104"/>
      <c r="C282" s="104"/>
      <c r="D282" s="171"/>
      <c r="E282" s="102"/>
      <c r="F282" s="104"/>
      <c r="G282" s="104"/>
      <c r="H282" s="104"/>
      <c r="I282" s="104"/>
      <c r="J282" s="104"/>
      <c r="K282" s="14"/>
      <c r="L282" s="14"/>
      <c r="M282" s="14"/>
      <c r="N282" s="14"/>
      <c r="O282" s="14"/>
      <c r="P282" s="161"/>
      <c r="Q282" s="14"/>
      <c r="R282" s="14"/>
      <c r="S282" s="14"/>
      <c r="T282" s="14"/>
      <c r="U282" s="14"/>
      <c r="V282" s="14"/>
      <c r="W282" s="14"/>
      <c r="X282" s="14"/>
      <c r="Y282" s="14"/>
      <c r="Z282" s="14"/>
      <c r="AA282" s="14"/>
      <c r="AB282" s="14"/>
      <c r="AC282" s="14"/>
      <c r="AD282" s="14"/>
      <c r="AE282" s="14"/>
      <c r="AF282" s="14"/>
      <c r="AG282" s="14"/>
    </row>
    <row r="283" ht="17.25" customHeight="1">
      <c r="A283" s="104"/>
      <c r="B283" s="104"/>
      <c r="C283" s="104"/>
      <c r="D283" s="171"/>
      <c r="E283" s="102"/>
      <c r="F283" s="104"/>
      <c r="G283" s="104"/>
      <c r="H283" s="104"/>
      <c r="I283" s="104"/>
      <c r="J283" s="104"/>
      <c r="K283" s="14"/>
      <c r="L283" s="14"/>
      <c r="M283" s="14"/>
      <c r="N283" s="14"/>
      <c r="O283" s="14"/>
      <c r="P283" s="161"/>
      <c r="Q283" s="14"/>
      <c r="R283" s="14"/>
      <c r="S283" s="14"/>
      <c r="T283" s="14"/>
      <c r="U283" s="14"/>
      <c r="V283" s="14"/>
      <c r="W283" s="14"/>
      <c r="X283" s="14"/>
      <c r="Y283" s="14"/>
      <c r="Z283" s="14"/>
      <c r="AA283" s="14"/>
      <c r="AB283" s="14"/>
      <c r="AC283" s="14"/>
      <c r="AD283" s="14"/>
      <c r="AE283" s="14"/>
      <c r="AF283" s="14"/>
      <c r="AG283" s="14"/>
    </row>
    <row r="284" ht="17.25" customHeight="1">
      <c r="A284" s="104"/>
      <c r="B284" s="104"/>
      <c r="C284" s="104"/>
      <c r="D284" s="171"/>
      <c r="E284" s="102"/>
      <c r="F284" s="104"/>
      <c r="G284" s="104"/>
      <c r="H284" s="104"/>
      <c r="I284" s="104"/>
      <c r="J284" s="104"/>
      <c r="K284" s="14"/>
      <c r="L284" s="14"/>
      <c r="M284" s="14"/>
      <c r="N284" s="14"/>
      <c r="O284" s="14"/>
      <c r="P284" s="161"/>
      <c r="Q284" s="14"/>
      <c r="R284" s="14"/>
      <c r="S284" s="14"/>
      <c r="T284" s="14"/>
      <c r="U284" s="14"/>
      <c r="V284" s="14"/>
      <c r="W284" s="14"/>
      <c r="X284" s="14"/>
      <c r="Y284" s="14"/>
      <c r="Z284" s="14"/>
      <c r="AA284" s="14"/>
      <c r="AB284" s="14"/>
      <c r="AC284" s="14"/>
      <c r="AD284" s="14"/>
      <c r="AE284" s="14"/>
      <c r="AF284" s="14"/>
      <c r="AG284" s="14"/>
    </row>
    <row r="285" ht="17.25" customHeight="1">
      <c r="A285" s="104"/>
      <c r="B285" s="104"/>
      <c r="C285" s="104"/>
      <c r="D285" s="171"/>
      <c r="E285" s="102"/>
      <c r="F285" s="104"/>
      <c r="G285" s="104"/>
      <c r="H285" s="104"/>
      <c r="I285" s="104"/>
      <c r="J285" s="104"/>
      <c r="K285" s="14"/>
      <c r="L285" s="14"/>
      <c r="M285" s="14"/>
      <c r="N285" s="14"/>
      <c r="O285" s="14"/>
      <c r="P285" s="161"/>
      <c r="Q285" s="14"/>
      <c r="R285" s="14"/>
      <c r="S285" s="14"/>
      <c r="T285" s="14"/>
      <c r="U285" s="14"/>
      <c r="V285" s="14"/>
      <c r="W285" s="14"/>
      <c r="X285" s="14"/>
      <c r="Y285" s="14"/>
      <c r="Z285" s="14"/>
      <c r="AA285" s="14"/>
      <c r="AB285" s="14"/>
      <c r="AC285" s="14"/>
      <c r="AD285" s="14"/>
      <c r="AE285" s="14"/>
      <c r="AF285" s="14"/>
      <c r="AG285" s="14"/>
    </row>
    <row r="286" ht="17.25" customHeight="1">
      <c r="A286" s="104"/>
      <c r="B286" s="104"/>
      <c r="C286" s="104"/>
      <c r="D286" s="171"/>
      <c r="E286" s="102"/>
      <c r="F286" s="104"/>
      <c r="G286" s="104"/>
      <c r="H286" s="104"/>
      <c r="I286" s="104"/>
      <c r="J286" s="104"/>
      <c r="K286" s="14"/>
      <c r="L286" s="14"/>
      <c r="M286" s="14"/>
      <c r="N286" s="14"/>
      <c r="O286" s="14"/>
      <c r="P286" s="161"/>
      <c r="Q286" s="14"/>
      <c r="R286" s="14"/>
      <c r="S286" s="14"/>
      <c r="T286" s="14"/>
      <c r="U286" s="14"/>
      <c r="V286" s="14"/>
      <c r="W286" s="14"/>
      <c r="X286" s="14"/>
      <c r="Y286" s="14"/>
      <c r="Z286" s="14"/>
      <c r="AA286" s="14"/>
      <c r="AB286" s="14"/>
      <c r="AC286" s="14"/>
      <c r="AD286" s="14"/>
      <c r="AE286" s="14"/>
      <c r="AF286" s="14"/>
      <c r="AG286" s="14"/>
    </row>
    <row r="287" ht="17.25" customHeight="1">
      <c r="A287" s="104"/>
      <c r="B287" s="104"/>
      <c r="C287" s="104"/>
      <c r="D287" s="171"/>
      <c r="E287" s="102"/>
      <c r="F287" s="104"/>
      <c r="G287" s="104"/>
      <c r="H287" s="104"/>
      <c r="I287" s="104"/>
      <c r="J287" s="104"/>
      <c r="K287" s="14"/>
      <c r="L287" s="14"/>
      <c r="M287" s="14"/>
      <c r="N287" s="14"/>
      <c r="O287" s="14"/>
      <c r="P287" s="161"/>
      <c r="Q287" s="14"/>
      <c r="R287" s="14"/>
      <c r="S287" s="14"/>
      <c r="T287" s="14"/>
      <c r="U287" s="14"/>
      <c r="V287" s="14"/>
      <c r="W287" s="14"/>
      <c r="X287" s="14"/>
      <c r="Y287" s="14"/>
      <c r="Z287" s="14"/>
      <c r="AA287" s="14"/>
      <c r="AB287" s="14"/>
      <c r="AC287" s="14"/>
      <c r="AD287" s="14"/>
      <c r="AE287" s="14"/>
      <c r="AF287" s="14"/>
      <c r="AG287" s="14"/>
    </row>
    <row r="288" ht="17.25" customHeight="1">
      <c r="A288" s="104"/>
      <c r="B288" s="104"/>
      <c r="C288" s="104"/>
      <c r="D288" s="171"/>
      <c r="E288" s="102"/>
      <c r="F288" s="104"/>
      <c r="G288" s="104"/>
      <c r="H288" s="104"/>
      <c r="I288" s="104"/>
      <c r="J288" s="104"/>
      <c r="K288" s="14"/>
      <c r="L288" s="14"/>
      <c r="M288" s="14"/>
      <c r="N288" s="14"/>
      <c r="O288" s="14"/>
      <c r="P288" s="161"/>
      <c r="Q288" s="14"/>
      <c r="R288" s="14"/>
      <c r="S288" s="14"/>
      <c r="T288" s="14"/>
      <c r="U288" s="14"/>
      <c r="V288" s="14"/>
      <c r="W288" s="14"/>
      <c r="X288" s="14"/>
      <c r="Y288" s="14"/>
      <c r="Z288" s="14"/>
      <c r="AA288" s="14"/>
      <c r="AB288" s="14"/>
      <c r="AC288" s="14"/>
      <c r="AD288" s="14"/>
      <c r="AE288" s="14"/>
      <c r="AF288" s="14"/>
      <c r="AG288" s="14"/>
    </row>
    <row r="289" ht="17.25" customHeight="1">
      <c r="A289" s="104"/>
      <c r="B289" s="104"/>
      <c r="C289" s="104"/>
      <c r="D289" s="171"/>
      <c r="E289" s="102"/>
      <c r="F289" s="104"/>
      <c r="G289" s="104"/>
      <c r="H289" s="104"/>
      <c r="I289" s="104"/>
      <c r="J289" s="104"/>
      <c r="K289" s="14"/>
      <c r="L289" s="14"/>
      <c r="M289" s="14"/>
      <c r="N289" s="14"/>
      <c r="O289" s="14"/>
      <c r="P289" s="161"/>
      <c r="Q289" s="14"/>
      <c r="R289" s="14"/>
      <c r="S289" s="14"/>
      <c r="T289" s="14"/>
      <c r="U289" s="14"/>
      <c r="V289" s="14"/>
      <c r="W289" s="14"/>
      <c r="X289" s="14"/>
      <c r="Y289" s="14"/>
      <c r="Z289" s="14"/>
      <c r="AA289" s="14"/>
      <c r="AB289" s="14"/>
      <c r="AC289" s="14"/>
      <c r="AD289" s="14"/>
      <c r="AE289" s="14"/>
      <c r="AF289" s="14"/>
      <c r="AG289" s="14"/>
    </row>
    <row r="290" ht="17.25" customHeight="1">
      <c r="A290" s="104"/>
      <c r="B290" s="104"/>
      <c r="C290" s="104"/>
      <c r="D290" s="171"/>
      <c r="E290" s="102"/>
      <c r="F290" s="104"/>
      <c r="G290" s="104"/>
      <c r="H290" s="104"/>
      <c r="I290" s="104"/>
      <c r="J290" s="104"/>
      <c r="K290" s="14"/>
      <c r="L290" s="14"/>
      <c r="M290" s="14"/>
      <c r="N290" s="14"/>
      <c r="O290" s="14"/>
      <c r="P290" s="161"/>
      <c r="Q290" s="14"/>
      <c r="R290" s="14"/>
      <c r="S290" s="14"/>
      <c r="T290" s="14"/>
      <c r="U290" s="14"/>
      <c r="V290" s="14"/>
      <c r="W290" s="14"/>
      <c r="X290" s="14"/>
      <c r="Y290" s="14"/>
      <c r="Z290" s="14"/>
      <c r="AA290" s="14"/>
      <c r="AB290" s="14"/>
      <c r="AC290" s="14"/>
      <c r="AD290" s="14"/>
      <c r="AE290" s="14"/>
      <c r="AF290" s="14"/>
      <c r="AG290" s="14"/>
    </row>
    <row r="291" ht="17.25" customHeight="1">
      <c r="A291" s="104"/>
      <c r="B291" s="104"/>
      <c r="C291" s="104"/>
      <c r="D291" s="171"/>
      <c r="E291" s="102"/>
      <c r="F291" s="104"/>
      <c r="G291" s="104"/>
      <c r="H291" s="104"/>
      <c r="I291" s="104"/>
      <c r="J291" s="104"/>
      <c r="K291" s="14"/>
      <c r="L291" s="14"/>
      <c r="M291" s="14"/>
      <c r="N291" s="14"/>
      <c r="O291" s="14"/>
      <c r="P291" s="161"/>
      <c r="Q291" s="14"/>
      <c r="R291" s="14"/>
      <c r="S291" s="14"/>
      <c r="T291" s="14"/>
      <c r="U291" s="14"/>
      <c r="V291" s="14"/>
      <c r="W291" s="14"/>
      <c r="X291" s="14"/>
      <c r="Y291" s="14"/>
      <c r="Z291" s="14"/>
      <c r="AA291" s="14"/>
      <c r="AB291" s="14"/>
      <c r="AC291" s="14"/>
      <c r="AD291" s="14"/>
      <c r="AE291" s="14"/>
      <c r="AF291" s="14"/>
      <c r="AG291" s="14"/>
    </row>
    <row r="292" ht="17.25" customHeight="1">
      <c r="A292" s="104"/>
      <c r="B292" s="104"/>
      <c r="C292" s="104"/>
      <c r="D292" s="171"/>
      <c r="E292" s="102"/>
      <c r="F292" s="104"/>
      <c r="G292" s="104"/>
      <c r="H292" s="104"/>
      <c r="I292" s="104"/>
      <c r="J292" s="104"/>
      <c r="K292" s="14"/>
      <c r="L292" s="14"/>
      <c r="M292" s="14"/>
      <c r="N292" s="14"/>
      <c r="O292" s="14"/>
      <c r="P292" s="161"/>
      <c r="Q292" s="14"/>
      <c r="R292" s="14"/>
      <c r="S292" s="14"/>
      <c r="T292" s="14"/>
      <c r="U292" s="14"/>
      <c r="V292" s="14"/>
      <c r="W292" s="14"/>
      <c r="X292" s="14"/>
      <c r="Y292" s="14"/>
      <c r="Z292" s="14"/>
      <c r="AA292" s="14"/>
      <c r="AB292" s="14"/>
      <c r="AC292" s="14"/>
      <c r="AD292" s="14"/>
      <c r="AE292" s="14"/>
      <c r="AF292" s="14"/>
      <c r="AG292" s="14"/>
    </row>
    <row r="293" ht="17.25" customHeight="1">
      <c r="A293" s="104"/>
      <c r="B293" s="104"/>
      <c r="C293" s="104"/>
      <c r="D293" s="171"/>
      <c r="E293" s="102"/>
      <c r="F293" s="104"/>
      <c r="G293" s="104"/>
      <c r="H293" s="104"/>
      <c r="I293" s="104"/>
      <c r="J293" s="104"/>
      <c r="K293" s="14"/>
      <c r="L293" s="14"/>
      <c r="M293" s="14"/>
      <c r="N293" s="14"/>
      <c r="O293" s="14"/>
      <c r="P293" s="161"/>
      <c r="Q293" s="14"/>
      <c r="R293" s="14"/>
      <c r="S293" s="14"/>
      <c r="T293" s="14"/>
      <c r="U293" s="14"/>
      <c r="V293" s="14"/>
      <c r="W293" s="14"/>
      <c r="X293" s="14"/>
      <c r="Y293" s="14"/>
      <c r="Z293" s="14"/>
      <c r="AA293" s="14"/>
      <c r="AB293" s="14"/>
      <c r="AC293" s="14"/>
      <c r="AD293" s="14"/>
      <c r="AE293" s="14"/>
      <c r="AF293" s="14"/>
      <c r="AG293" s="14"/>
    </row>
    <row r="294" ht="17.25" customHeight="1">
      <c r="A294" s="104"/>
      <c r="B294" s="104"/>
      <c r="C294" s="104"/>
      <c r="D294" s="171"/>
      <c r="E294" s="102"/>
      <c r="F294" s="104"/>
      <c r="G294" s="104"/>
      <c r="H294" s="104"/>
      <c r="I294" s="104"/>
      <c r="J294" s="104"/>
      <c r="K294" s="14"/>
      <c r="L294" s="14"/>
      <c r="M294" s="14"/>
      <c r="N294" s="14"/>
      <c r="O294" s="14"/>
      <c r="P294" s="161"/>
      <c r="Q294" s="14"/>
      <c r="R294" s="14"/>
      <c r="S294" s="14"/>
      <c r="T294" s="14"/>
      <c r="U294" s="14"/>
      <c r="V294" s="14"/>
      <c r="W294" s="14"/>
      <c r="X294" s="14"/>
      <c r="Y294" s="14"/>
      <c r="Z294" s="14"/>
      <c r="AA294" s="14"/>
      <c r="AB294" s="14"/>
      <c r="AC294" s="14"/>
      <c r="AD294" s="14"/>
      <c r="AE294" s="14"/>
      <c r="AF294" s="14"/>
      <c r="AG294" s="14"/>
    </row>
    <row r="295" ht="17.25" customHeight="1">
      <c r="A295" s="104"/>
      <c r="B295" s="104"/>
      <c r="C295" s="104"/>
      <c r="D295" s="171"/>
      <c r="E295" s="102"/>
      <c r="F295" s="104"/>
      <c r="G295" s="104"/>
      <c r="H295" s="104"/>
      <c r="I295" s="104"/>
      <c r="J295" s="104"/>
      <c r="K295" s="14"/>
      <c r="L295" s="14"/>
      <c r="M295" s="14"/>
      <c r="N295" s="14"/>
      <c r="O295" s="14"/>
      <c r="P295" s="161"/>
      <c r="Q295" s="14"/>
      <c r="R295" s="14"/>
      <c r="S295" s="14"/>
      <c r="T295" s="14"/>
      <c r="U295" s="14"/>
      <c r="V295" s="14"/>
      <c r="W295" s="14"/>
      <c r="X295" s="14"/>
      <c r="Y295" s="14"/>
      <c r="Z295" s="14"/>
      <c r="AA295" s="14"/>
      <c r="AB295" s="14"/>
      <c r="AC295" s="14"/>
      <c r="AD295" s="14"/>
      <c r="AE295" s="14"/>
      <c r="AF295" s="14"/>
      <c r="AG295" s="14"/>
    </row>
    <row r="296" ht="17.25" customHeight="1">
      <c r="A296" s="104"/>
      <c r="B296" s="104"/>
      <c r="C296" s="104"/>
      <c r="D296" s="171"/>
      <c r="E296" s="102"/>
      <c r="F296" s="104"/>
      <c r="G296" s="104"/>
      <c r="H296" s="104"/>
      <c r="I296" s="104"/>
      <c r="J296" s="104"/>
      <c r="K296" s="14"/>
      <c r="L296" s="14"/>
      <c r="M296" s="14"/>
      <c r="N296" s="14"/>
      <c r="O296" s="14"/>
      <c r="P296" s="161"/>
      <c r="Q296" s="14"/>
      <c r="R296" s="14"/>
      <c r="S296" s="14"/>
      <c r="T296" s="14"/>
      <c r="U296" s="14"/>
      <c r="V296" s="14"/>
      <c r="W296" s="14"/>
      <c r="X296" s="14"/>
      <c r="Y296" s="14"/>
      <c r="Z296" s="14"/>
      <c r="AA296" s="14"/>
      <c r="AB296" s="14"/>
      <c r="AC296" s="14"/>
      <c r="AD296" s="14"/>
      <c r="AE296" s="14"/>
      <c r="AF296" s="14"/>
      <c r="AG296" s="14"/>
    </row>
    <row r="297" ht="17.25" customHeight="1">
      <c r="A297" s="104"/>
      <c r="B297" s="104"/>
      <c r="C297" s="104"/>
      <c r="D297" s="171"/>
      <c r="E297" s="102"/>
      <c r="F297" s="104"/>
      <c r="G297" s="104"/>
      <c r="H297" s="104"/>
      <c r="I297" s="104"/>
      <c r="J297" s="104"/>
      <c r="K297" s="14"/>
      <c r="L297" s="14"/>
      <c r="M297" s="14"/>
      <c r="N297" s="14"/>
      <c r="O297" s="14"/>
      <c r="P297" s="161"/>
      <c r="Q297" s="14"/>
      <c r="R297" s="14"/>
      <c r="S297" s="14"/>
      <c r="T297" s="14"/>
      <c r="U297" s="14"/>
      <c r="V297" s="14"/>
      <c r="W297" s="14"/>
      <c r="X297" s="14"/>
      <c r="Y297" s="14"/>
      <c r="Z297" s="14"/>
      <c r="AA297" s="14"/>
      <c r="AB297" s="14"/>
      <c r="AC297" s="14"/>
      <c r="AD297" s="14"/>
      <c r="AE297" s="14"/>
      <c r="AF297" s="14"/>
      <c r="AG297" s="14"/>
    </row>
    <row r="298" ht="17.25" customHeight="1">
      <c r="A298" s="104"/>
      <c r="B298" s="104"/>
      <c r="C298" s="104"/>
      <c r="D298" s="171"/>
      <c r="E298" s="102"/>
      <c r="F298" s="104"/>
      <c r="G298" s="104"/>
      <c r="H298" s="104"/>
      <c r="I298" s="104"/>
      <c r="J298" s="104"/>
      <c r="K298" s="14"/>
      <c r="L298" s="14"/>
      <c r="M298" s="14"/>
      <c r="N298" s="14"/>
      <c r="O298" s="14"/>
      <c r="P298" s="161"/>
      <c r="Q298" s="14"/>
      <c r="R298" s="14"/>
      <c r="S298" s="14"/>
      <c r="T298" s="14"/>
      <c r="U298" s="14"/>
      <c r="V298" s="14"/>
      <c r="W298" s="14"/>
      <c r="X298" s="14"/>
      <c r="Y298" s="14"/>
      <c r="Z298" s="14"/>
      <c r="AA298" s="14"/>
      <c r="AB298" s="14"/>
      <c r="AC298" s="14"/>
      <c r="AD298" s="14"/>
      <c r="AE298" s="14"/>
      <c r="AF298" s="14"/>
      <c r="AG298" s="14"/>
    </row>
    <row r="299" ht="17.25" customHeight="1">
      <c r="A299" s="104"/>
      <c r="B299" s="104"/>
      <c r="C299" s="104"/>
      <c r="D299" s="171"/>
      <c r="E299" s="102"/>
      <c r="F299" s="104"/>
      <c r="G299" s="104"/>
      <c r="H299" s="104"/>
      <c r="I299" s="104"/>
      <c r="J299" s="104"/>
      <c r="K299" s="14"/>
      <c r="L299" s="14"/>
      <c r="M299" s="14"/>
      <c r="N299" s="14"/>
      <c r="O299" s="14"/>
      <c r="P299" s="161"/>
      <c r="Q299" s="14"/>
      <c r="R299" s="14"/>
      <c r="S299" s="14"/>
      <c r="T299" s="14"/>
      <c r="U299" s="14"/>
      <c r="V299" s="14"/>
      <c r="W299" s="14"/>
      <c r="X299" s="14"/>
      <c r="Y299" s="14"/>
      <c r="Z299" s="14"/>
      <c r="AA299" s="14"/>
      <c r="AB299" s="14"/>
      <c r="AC299" s="14"/>
      <c r="AD299" s="14"/>
      <c r="AE299" s="14"/>
      <c r="AF299" s="14"/>
      <c r="AG299" s="14"/>
    </row>
    <row r="300" ht="17.25" customHeight="1">
      <c r="A300" s="104"/>
      <c r="B300" s="104"/>
      <c r="C300" s="104"/>
      <c r="D300" s="171"/>
      <c r="E300" s="102"/>
      <c r="F300" s="104"/>
      <c r="G300" s="104"/>
      <c r="H300" s="104"/>
      <c r="I300" s="104"/>
      <c r="J300" s="104"/>
      <c r="K300" s="14"/>
      <c r="L300" s="14"/>
      <c r="M300" s="14"/>
      <c r="N300" s="14"/>
      <c r="O300" s="14"/>
      <c r="P300" s="161"/>
      <c r="Q300" s="14"/>
      <c r="R300" s="14"/>
      <c r="S300" s="14"/>
      <c r="T300" s="14"/>
      <c r="U300" s="14"/>
      <c r="V300" s="14"/>
      <c r="W300" s="14"/>
      <c r="X300" s="14"/>
      <c r="Y300" s="14"/>
      <c r="Z300" s="14"/>
      <c r="AA300" s="14"/>
      <c r="AB300" s="14"/>
      <c r="AC300" s="14"/>
      <c r="AD300" s="14"/>
      <c r="AE300" s="14"/>
      <c r="AF300" s="14"/>
      <c r="AG300" s="14"/>
    </row>
    <row r="301" ht="17.25" customHeight="1">
      <c r="A301" s="104"/>
      <c r="B301" s="104"/>
      <c r="C301" s="104"/>
      <c r="D301" s="171"/>
      <c r="E301" s="102"/>
      <c r="F301" s="104"/>
      <c r="G301" s="104"/>
      <c r="H301" s="104"/>
      <c r="I301" s="104"/>
      <c r="J301" s="104"/>
      <c r="K301" s="14"/>
      <c r="L301" s="14"/>
      <c r="M301" s="14"/>
      <c r="N301" s="14"/>
      <c r="O301" s="14"/>
      <c r="P301" s="161"/>
      <c r="Q301" s="14"/>
      <c r="R301" s="14"/>
      <c r="S301" s="14"/>
      <c r="T301" s="14"/>
      <c r="U301" s="14"/>
      <c r="V301" s="14"/>
      <c r="W301" s="14"/>
      <c r="X301" s="14"/>
      <c r="Y301" s="14"/>
      <c r="Z301" s="14"/>
      <c r="AA301" s="14"/>
      <c r="AB301" s="14"/>
      <c r="AC301" s="14"/>
      <c r="AD301" s="14"/>
      <c r="AE301" s="14"/>
      <c r="AF301" s="14"/>
      <c r="AG301" s="14"/>
    </row>
    <row r="302" ht="17.25" customHeight="1">
      <c r="A302" s="104"/>
      <c r="B302" s="104"/>
      <c r="C302" s="104"/>
      <c r="D302" s="171"/>
      <c r="E302" s="102"/>
      <c r="F302" s="104"/>
      <c r="G302" s="104"/>
      <c r="H302" s="104"/>
      <c r="I302" s="104"/>
      <c r="J302" s="104"/>
      <c r="K302" s="14"/>
      <c r="L302" s="14"/>
      <c r="M302" s="14"/>
      <c r="N302" s="14"/>
      <c r="O302" s="14"/>
      <c r="P302" s="161"/>
      <c r="Q302" s="14"/>
      <c r="R302" s="14"/>
      <c r="S302" s="14"/>
      <c r="T302" s="14"/>
      <c r="U302" s="14"/>
      <c r="V302" s="14"/>
      <c r="W302" s="14"/>
      <c r="X302" s="14"/>
      <c r="Y302" s="14"/>
      <c r="Z302" s="14"/>
      <c r="AA302" s="14"/>
      <c r="AB302" s="14"/>
      <c r="AC302" s="14"/>
      <c r="AD302" s="14"/>
      <c r="AE302" s="14"/>
      <c r="AF302" s="14"/>
      <c r="AG302" s="14"/>
    </row>
    <row r="303" ht="17.25" customHeight="1">
      <c r="A303" s="104"/>
      <c r="B303" s="104"/>
      <c r="C303" s="104"/>
      <c r="D303" s="171"/>
      <c r="E303" s="102"/>
      <c r="F303" s="104"/>
      <c r="G303" s="104"/>
      <c r="H303" s="104"/>
      <c r="I303" s="104"/>
      <c r="J303" s="104"/>
      <c r="K303" s="14"/>
      <c r="L303" s="14"/>
      <c r="M303" s="14"/>
      <c r="N303" s="14"/>
      <c r="O303" s="14"/>
      <c r="P303" s="161"/>
      <c r="Q303" s="14"/>
      <c r="R303" s="14"/>
      <c r="S303" s="14"/>
      <c r="T303" s="14"/>
      <c r="U303" s="14"/>
      <c r="V303" s="14"/>
      <c r="W303" s="14"/>
      <c r="X303" s="14"/>
      <c r="Y303" s="14"/>
      <c r="Z303" s="14"/>
      <c r="AA303" s="14"/>
      <c r="AB303" s="14"/>
      <c r="AC303" s="14"/>
      <c r="AD303" s="14"/>
      <c r="AE303" s="14"/>
      <c r="AF303" s="14"/>
      <c r="AG303" s="14"/>
    </row>
    <row r="304" ht="17.25" customHeight="1">
      <c r="A304" s="104"/>
      <c r="B304" s="104"/>
      <c r="C304" s="104"/>
      <c r="D304" s="171"/>
      <c r="E304" s="102"/>
      <c r="F304" s="104"/>
      <c r="G304" s="104"/>
      <c r="H304" s="104"/>
      <c r="I304" s="104"/>
      <c r="J304" s="104"/>
      <c r="K304" s="14"/>
      <c r="L304" s="14"/>
      <c r="M304" s="14"/>
      <c r="N304" s="14"/>
      <c r="O304" s="14"/>
      <c r="P304" s="161"/>
      <c r="Q304" s="14"/>
      <c r="R304" s="14"/>
      <c r="S304" s="14"/>
      <c r="T304" s="14"/>
      <c r="U304" s="14"/>
      <c r="V304" s="14"/>
      <c r="W304" s="14"/>
      <c r="X304" s="14"/>
      <c r="Y304" s="14"/>
      <c r="Z304" s="14"/>
      <c r="AA304" s="14"/>
      <c r="AB304" s="14"/>
      <c r="AC304" s="14"/>
      <c r="AD304" s="14"/>
      <c r="AE304" s="14"/>
      <c r="AF304" s="14"/>
      <c r="AG304" s="14"/>
    </row>
    <row r="305" ht="17.25" customHeight="1">
      <c r="A305" s="104"/>
      <c r="B305" s="104"/>
      <c r="C305" s="104"/>
      <c r="D305" s="171"/>
      <c r="E305" s="102"/>
      <c r="F305" s="104"/>
      <c r="G305" s="104"/>
      <c r="H305" s="104"/>
      <c r="I305" s="104"/>
      <c r="J305" s="104"/>
      <c r="K305" s="14"/>
      <c r="L305" s="14"/>
      <c r="M305" s="14"/>
      <c r="N305" s="14"/>
      <c r="O305" s="14"/>
      <c r="P305" s="161"/>
      <c r="Q305" s="14"/>
      <c r="R305" s="14"/>
      <c r="S305" s="14"/>
      <c r="T305" s="14"/>
      <c r="U305" s="14"/>
      <c r="V305" s="14"/>
      <c r="W305" s="14"/>
      <c r="X305" s="14"/>
      <c r="Y305" s="14"/>
      <c r="Z305" s="14"/>
      <c r="AA305" s="14"/>
      <c r="AB305" s="14"/>
      <c r="AC305" s="14"/>
      <c r="AD305" s="14"/>
      <c r="AE305" s="14"/>
      <c r="AF305" s="14"/>
      <c r="AG305" s="14"/>
    </row>
    <row r="306" ht="17.25" customHeight="1">
      <c r="A306" s="104"/>
      <c r="B306" s="104"/>
      <c r="C306" s="104"/>
      <c r="D306" s="171"/>
      <c r="E306" s="102"/>
      <c r="F306" s="104"/>
      <c r="G306" s="104"/>
      <c r="H306" s="104"/>
      <c r="I306" s="104"/>
      <c r="J306" s="104"/>
      <c r="K306" s="14"/>
      <c r="L306" s="14"/>
      <c r="M306" s="14"/>
      <c r="N306" s="14"/>
      <c r="O306" s="14"/>
      <c r="P306" s="161"/>
      <c r="Q306" s="14"/>
      <c r="R306" s="14"/>
      <c r="S306" s="14"/>
      <c r="T306" s="14"/>
      <c r="U306" s="14"/>
      <c r="V306" s="14"/>
      <c r="W306" s="14"/>
      <c r="X306" s="14"/>
      <c r="Y306" s="14"/>
      <c r="Z306" s="14"/>
      <c r="AA306" s="14"/>
      <c r="AB306" s="14"/>
      <c r="AC306" s="14"/>
      <c r="AD306" s="14"/>
      <c r="AE306" s="14"/>
      <c r="AF306" s="14"/>
      <c r="AG306" s="14"/>
    </row>
    <row r="307" ht="17.25" customHeight="1">
      <c r="A307" s="104"/>
      <c r="B307" s="104"/>
      <c r="C307" s="104"/>
      <c r="D307" s="171"/>
      <c r="E307" s="102"/>
      <c r="F307" s="104"/>
      <c r="G307" s="104"/>
      <c r="H307" s="104"/>
      <c r="I307" s="104"/>
      <c r="J307" s="104"/>
      <c r="K307" s="14"/>
      <c r="L307" s="14"/>
      <c r="M307" s="14"/>
      <c r="N307" s="14"/>
      <c r="O307" s="14"/>
      <c r="P307" s="161"/>
      <c r="Q307" s="14"/>
      <c r="R307" s="14"/>
      <c r="S307" s="14"/>
      <c r="T307" s="14"/>
      <c r="U307" s="14"/>
      <c r="V307" s="14"/>
      <c r="W307" s="14"/>
      <c r="X307" s="14"/>
      <c r="Y307" s="14"/>
      <c r="Z307" s="14"/>
      <c r="AA307" s="14"/>
      <c r="AB307" s="14"/>
      <c r="AC307" s="14"/>
      <c r="AD307" s="14"/>
      <c r="AE307" s="14"/>
      <c r="AF307" s="14"/>
      <c r="AG307" s="14"/>
    </row>
    <row r="308" ht="17.25" customHeight="1">
      <c r="A308" s="104"/>
      <c r="B308" s="104"/>
      <c r="C308" s="104"/>
      <c r="D308" s="171"/>
      <c r="E308" s="102"/>
      <c r="F308" s="104"/>
      <c r="G308" s="104"/>
      <c r="H308" s="104"/>
      <c r="I308" s="104"/>
      <c r="J308" s="104"/>
      <c r="K308" s="14"/>
      <c r="L308" s="14"/>
      <c r="M308" s="14"/>
      <c r="N308" s="14"/>
      <c r="O308" s="14"/>
      <c r="P308" s="161"/>
      <c r="Q308" s="14"/>
      <c r="R308" s="14"/>
      <c r="S308" s="14"/>
      <c r="T308" s="14"/>
      <c r="U308" s="14"/>
      <c r="V308" s="14"/>
      <c r="W308" s="14"/>
      <c r="X308" s="14"/>
      <c r="Y308" s="14"/>
      <c r="Z308" s="14"/>
      <c r="AA308" s="14"/>
      <c r="AB308" s="14"/>
      <c r="AC308" s="14"/>
      <c r="AD308" s="14"/>
      <c r="AE308" s="14"/>
      <c r="AF308" s="14"/>
      <c r="AG308" s="14"/>
    </row>
    <row r="309" ht="17.25" customHeight="1">
      <c r="A309" s="104"/>
      <c r="B309" s="104"/>
      <c r="C309" s="104"/>
      <c r="D309" s="171"/>
      <c r="E309" s="102"/>
      <c r="F309" s="104"/>
      <c r="G309" s="104"/>
      <c r="H309" s="104"/>
      <c r="I309" s="104"/>
      <c r="J309" s="104"/>
      <c r="K309" s="14"/>
      <c r="L309" s="14"/>
      <c r="M309" s="14"/>
      <c r="N309" s="14"/>
      <c r="O309" s="14"/>
      <c r="P309" s="161"/>
      <c r="Q309" s="14"/>
      <c r="R309" s="14"/>
      <c r="S309" s="14"/>
      <c r="T309" s="14"/>
      <c r="U309" s="14"/>
      <c r="V309" s="14"/>
      <c r="W309" s="14"/>
      <c r="X309" s="14"/>
      <c r="Y309" s="14"/>
      <c r="Z309" s="14"/>
      <c r="AA309" s="14"/>
      <c r="AB309" s="14"/>
      <c r="AC309" s="14"/>
      <c r="AD309" s="14"/>
      <c r="AE309" s="14"/>
      <c r="AF309" s="14"/>
      <c r="AG309" s="14"/>
    </row>
    <row r="310" ht="17.25" customHeight="1">
      <c r="A310" s="104"/>
      <c r="B310" s="104"/>
      <c r="C310" s="104"/>
      <c r="D310" s="171"/>
      <c r="E310" s="102"/>
      <c r="F310" s="104"/>
      <c r="G310" s="104"/>
      <c r="H310" s="104"/>
      <c r="I310" s="104"/>
      <c r="J310" s="104"/>
      <c r="K310" s="14"/>
      <c r="L310" s="14"/>
      <c r="M310" s="14"/>
      <c r="N310" s="14"/>
      <c r="O310" s="14"/>
      <c r="P310" s="161"/>
      <c r="Q310" s="14"/>
      <c r="R310" s="14"/>
      <c r="S310" s="14"/>
      <c r="T310" s="14"/>
      <c r="U310" s="14"/>
      <c r="V310" s="14"/>
      <c r="W310" s="14"/>
      <c r="X310" s="14"/>
      <c r="Y310" s="14"/>
      <c r="Z310" s="14"/>
      <c r="AA310" s="14"/>
      <c r="AB310" s="14"/>
      <c r="AC310" s="14"/>
      <c r="AD310" s="14"/>
      <c r="AE310" s="14"/>
      <c r="AF310" s="14"/>
      <c r="AG310" s="14"/>
    </row>
    <row r="311" ht="17.25" customHeight="1">
      <c r="A311" s="104"/>
      <c r="B311" s="104"/>
      <c r="C311" s="104"/>
      <c r="D311" s="171"/>
      <c r="E311" s="102"/>
      <c r="F311" s="104"/>
      <c r="G311" s="104"/>
      <c r="H311" s="104"/>
      <c r="I311" s="104"/>
      <c r="J311" s="104"/>
      <c r="K311" s="14"/>
      <c r="L311" s="14"/>
      <c r="M311" s="14"/>
      <c r="N311" s="14"/>
      <c r="O311" s="14"/>
      <c r="P311" s="161"/>
      <c r="Q311" s="14"/>
      <c r="R311" s="14"/>
      <c r="S311" s="14"/>
      <c r="T311" s="14"/>
      <c r="U311" s="14"/>
      <c r="V311" s="14"/>
      <c r="W311" s="14"/>
      <c r="X311" s="14"/>
      <c r="Y311" s="14"/>
      <c r="Z311" s="14"/>
      <c r="AA311" s="14"/>
      <c r="AB311" s="14"/>
      <c r="AC311" s="14"/>
      <c r="AD311" s="14"/>
      <c r="AE311" s="14"/>
      <c r="AF311" s="14"/>
      <c r="AG311" s="14"/>
    </row>
    <row r="312" ht="17.25" customHeight="1">
      <c r="A312" s="104"/>
      <c r="B312" s="104"/>
      <c r="C312" s="104"/>
      <c r="D312" s="171"/>
      <c r="E312" s="102"/>
      <c r="F312" s="104"/>
      <c r="G312" s="104"/>
      <c r="H312" s="104"/>
      <c r="I312" s="104"/>
      <c r="J312" s="104"/>
      <c r="K312" s="14"/>
      <c r="L312" s="14"/>
      <c r="M312" s="14"/>
      <c r="N312" s="14"/>
      <c r="O312" s="14"/>
      <c r="P312" s="161"/>
      <c r="Q312" s="14"/>
      <c r="R312" s="14"/>
      <c r="S312" s="14"/>
      <c r="T312" s="14"/>
      <c r="U312" s="14"/>
      <c r="V312" s="14"/>
      <c r="W312" s="14"/>
      <c r="X312" s="14"/>
      <c r="Y312" s="14"/>
      <c r="Z312" s="14"/>
      <c r="AA312" s="14"/>
      <c r="AB312" s="14"/>
      <c r="AC312" s="14"/>
      <c r="AD312" s="14"/>
      <c r="AE312" s="14"/>
      <c r="AF312" s="14"/>
      <c r="AG312" s="14"/>
    </row>
    <row r="313" ht="17.25" customHeight="1">
      <c r="A313" s="104"/>
      <c r="B313" s="104"/>
      <c r="C313" s="104"/>
      <c r="D313" s="171"/>
      <c r="E313" s="102"/>
      <c r="F313" s="104"/>
      <c r="G313" s="104"/>
      <c r="H313" s="104"/>
      <c r="I313" s="104"/>
      <c r="J313" s="104"/>
      <c r="K313" s="14"/>
      <c r="L313" s="14"/>
      <c r="M313" s="14"/>
      <c r="N313" s="14"/>
      <c r="O313" s="14"/>
      <c r="P313" s="161"/>
      <c r="Q313" s="14"/>
      <c r="R313" s="14"/>
      <c r="S313" s="14"/>
      <c r="T313" s="14"/>
      <c r="U313" s="14"/>
      <c r="V313" s="14"/>
      <c r="W313" s="14"/>
      <c r="X313" s="14"/>
      <c r="Y313" s="14"/>
      <c r="Z313" s="14"/>
      <c r="AA313" s="14"/>
      <c r="AB313" s="14"/>
      <c r="AC313" s="14"/>
      <c r="AD313" s="14"/>
      <c r="AE313" s="14"/>
      <c r="AF313" s="14"/>
      <c r="AG313" s="14"/>
    </row>
    <row r="314" ht="17.25" customHeight="1">
      <c r="A314" s="104"/>
      <c r="B314" s="104"/>
      <c r="C314" s="104"/>
      <c r="D314" s="171"/>
      <c r="E314" s="102"/>
      <c r="F314" s="104"/>
      <c r="G314" s="104"/>
      <c r="H314" s="104"/>
      <c r="I314" s="104"/>
      <c r="J314" s="104"/>
      <c r="K314" s="14"/>
      <c r="L314" s="14"/>
      <c r="M314" s="14"/>
      <c r="N314" s="14"/>
      <c r="O314" s="14"/>
      <c r="P314" s="161"/>
      <c r="Q314" s="14"/>
      <c r="R314" s="14"/>
      <c r="S314" s="14"/>
      <c r="T314" s="14"/>
      <c r="U314" s="14"/>
      <c r="V314" s="14"/>
      <c r="W314" s="14"/>
      <c r="X314" s="14"/>
      <c r="Y314" s="14"/>
      <c r="Z314" s="14"/>
      <c r="AA314" s="14"/>
      <c r="AB314" s="14"/>
      <c r="AC314" s="14"/>
      <c r="AD314" s="14"/>
      <c r="AE314" s="14"/>
      <c r="AF314" s="14"/>
      <c r="AG314" s="14"/>
    </row>
    <row r="315" ht="17.25" customHeight="1">
      <c r="A315" s="104"/>
      <c r="B315" s="104"/>
      <c r="C315" s="104"/>
      <c r="D315" s="171"/>
      <c r="E315" s="102"/>
      <c r="F315" s="104"/>
      <c r="G315" s="104"/>
      <c r="H315" s="104"/>
      <c r="I315" s="104"/>
      <c r="J315" s="104"/>
      <c r="K315" s="14"/>
      <c r="L315" s="14"/>
      <c r="M315" s="14"/>
      <c r="N315" s="14"/>
      <c r="O315" s="14"/>
      <c r="P315" s="161"/>
      <c r="Q315" s="14"/>
      <c r="R315" s="14"/>
      <c r="S315" s="14"/>
      <c r="T315" s="14"/>
      <c r="U315" s="14"/>
      <c r="V315" s="14"/>
      <c r="W315" s="14"/>
      <c r="X315" s="14"/>
      <c r="Y315" s="14"/>
      <c r="Z315" s="14"/>
      <c r="AA315" s="14"/>
      <c r="AB315" s="14"/>
      <c r="AC315" s="14"/>
      <c r="AD315" s="14"/>
      <c r="AE315" s="14"/>
      <c r="AF315" s="14"/>
      <c r="AG315" s="14"/>
    </row>
    <row r="316" ht="17.25" customHeight="1">
      <c r="A316" s="104"/>
      <c r="B316" s="104"/>
      <c r="C316" s="104"/>
      <c r="D316" s="171"/>
      <c r="E316" s="102"/>
      <c r="F316" s="104"/>
      <c r="G316" s="104"/>
      <c r="H316" s="104"/>
      <c r="I316" s="104"/>
      <c r="J316" s="104"/>
      <c r="K316" s="14"/>
      <c r="L316" s="14"/>
      <c r="M316" s="14"/>
      <c r="N316" s="14"/>
      <c r="O316" s="14"/>
      <c r="P316" s="161"/>
      <c r="Q316" s="14"/>
      <c r="R316" s="14"/>
      <c r="S316" s="14"/>
      <c r="T316" s="14"/>
      <c r="U316" s="14"/>
      <c r="V316" s="14"/>
      <c r="W316" s="14"/>
      <c r="X316" s="14"/>
      <c r="Y316" s="14"/>
      <c r="Z316" s="14"/>
      <c r="AA316" s="14"/>
      <c r="AB316" s="14"/>
      <c r="AC316" s="14"/>
      <c r="AD316" s="14"/>
      <c r="AE316" s="14"/>
      <c r="AF316" s="14"/>
      <c r="AG316" s="14"/>
    </row>
    <row r="317" ht="17.25" customHeight="1">
      <c r="A317" s="104"/>
      <c r="B317" s="104"/>
      <c r="C317" s="104"/>
      <c r="D317" s="171"/>
      <c r="E317" s="102"/>
      <c r="F317" s="104"/>
      <c r="G317" s="104"/>
      <c r="H317" s="104"/>
      <c r="I317" s="104"/>
      <c r="J317" s="104"/>
      <c r="K317" s="14"/>
      <c r="L317" s="14"/>
      <c r="M317" s="14"/>
      <c r="N317" s="14"/>
      <c r="O317" s="14"/>
      <c r="P317" s="161"/>
      <c r="Q317" s="14"/>
      <c r="R317" s="14"/>
      <c r="S317" s="14"/>
      <c r="T317" s="14"/>
      <c r="U317" s="14"/>
      <c r="V317" s="14"/>
      <c r="W317" s="14"/>
      <c r="X317" s="14"/>
      <c r="Y317" s="14"/>
      <c r="Z317" s="14"/>
      <c r="AA317" s="14"/>
      <c r="AB317" s="14"/>
      <c r="AC317" s="14"/>
      <c r="AD317" s="14"/>
      <c r="AE317" s="14"/>
      <c r="AF317" s="14"/>
      <c r="AG317" s="14"/>
    </row>
    <row r="318" ht="17.25" customHeight="1">
      <c r="A318" s="104"/>
      <c r="B318" s="104"/>
      <c r="C318" s="104"/>
      <c r="D318" s="171"/>
      <c r="E318" s="102"/>
      <c r="F318" s="104"/>
      <c r="G318" s="104"/>
      <c r="H318" s="104"/>
      <c r="I318" s="104"/>
      <c r="J318" s="104"/>
      <c r="K318" s="14"/>
      <c r="L318" s="14"/>
      <c r="M318" s="14"/>
      <c r="N318" s="14"/>
      <c r="O318" s="14"/>
      <c r="P318" s="161"/>
      <c r="Q318" s="14"/>
      <c r="R318" s="14"/>
      <c r="S318" s="14"/>
      <c r="T318" s="14"/>
      <c r="U318" s="14"/>
      <c r="V318" s="14"/>
      <c r="W318" s="14"/>
      <c r="X318" s="14"/>
      <c r="Y318" s="14"/>
      <c r="Z318" s="14"/>
      <c r="AA318" s="14"/>
      <c r="AB318" s="14"/>
      <c r="AC318" s="14"/>
      <c r="AD318" s="14"/>
      <c r="AE318" s="14"/>
      <c r="AF318" s="14"/>
      <c r="AG318" s="14"/>
    </row>
    <row r="319" ht="17.25" customHeight="1">
      <c r="A319" s="104"/>
      <c r="B319" s="104"/>
      <c r="C319" s="104"/>
      <c r="D319" s="171"/>
      <c r="E319" s="102"/>
      <c r="F319" s="104"/>
      <c r="G319" s="104"/>
      <c r="H319" s="104"/>
      <c r="I319" s="104"/>
      <c r="J319" s="104"/>
      <c r="K319" s="14"/>
      <c r="L319" s="14"/>
      <c r="M319" s="14"/>
      <c r="N319" s="14"/>
      <c r="O319" s="14"/>
      <c r="P319" s="161"/>
      <c r="Q319" s="14"/>
      <c r="R319" s="14"/>
      <c r="S319" s="14"/>
      <c r="T319" s="14"/>
      <c r="U319" s="14"/>
      <c r="V319" s="14"/>
      <c r="W319" s="14"/>
      <c r="X319" s="14"/>
      <c r="Y319" s="14"/>
      <c r="Z319" s="14"/>
      <c r="AA319" s="14"/>
      <c r="AB319" s="14"/>
      <c r="AC319" s="14"/>
      <c r="AD319" s="14"/>
      <c r="AE319" s="14"/>
      <c r="AF319" s="14"/>
      <c r="AG319" s="14"/>
    </row>
    <row r="320" ht="17.25" customHeight="1">
      <c r="A320" s="104"/>
      <c r="B320" s="104"/>
      <c r="C320" s="104"/>
      <c r="D320" s="171"/>
      <c r="E320" s="102"/>
      <c r="F320" s="104"/>
      <c r="G320" s="104"/>
      <c r="H320" s="104"/>
      <c r="I320" s="104"/>
      <c r="J320" s="104"/>
      <c r="K320" s="14"/>
      <c r="L320" s="14"/>
      <c r="M320" s="14"/>
      <c r="N320" s="14"/>
      <c r="O320" s="14"/>
      <c r="P320" s="161"/>
      <c r="Q320" s="14"/>
      <c r="R320" s="14"/>
      <c r="S320" s="14"/>
      <c r="T320" s="14"/>
      <c r="U320" s="14"/>
      <c r="V320" s="14"/>
      <c r="W320" s="14"/>
      <c r="X320" s="14"/>
      <c r="Y320" s="14"/>
      <c r="Z320" s="14"/>
      <c r="AA320" s="14"/>
      <c r="AB320" s="14"/>
      <c r="AC320" s="14"/>
      <c r="AD320" s="14"/>
      <c r="AE320" s="14"/>
      <c r="AF320" s="14"/>
      <c r="AG320" s="14"/>
    </row>
    <row r="321" ht="17.25" customHeight="1">
      <c r="A321" s="104"/>
      <c r="B321" s="104"/>
      <c r="C321" s="104"/>
      <c r="D321" s="171"/>
      <c r="E321" s="102"/>
      <c r="F321" s="104"/>
      <c r="G321" s="104"/>
      <c r="H321" s="104"/>
      <c r="I321" s="104"/>
      <c r="J321" s="104"/>
      <c r="K321" s="14"/>
      <c r="L321" s="14"/>
      <c r="M321" s="14"/>
      <c r="N321" s="14"/>
      <c r="O321" s="14"/>
      <c r="P321" s="161"/>
      <c r="Q321" s="14"/>
      <c r="R321" s="14"/>
      <c r="S321" s="14"/>
      <c r="T321" s="14"/>
      <c r="U321" s="14"/>
      <c r="V321" s="14"/>
      <c r="W321" s="14"/>
      <c r="X321" s="14"/>
      <c r="Y321" s="14"/>
      <c r="Z321" s="14"/>
      <c r="AA321" s="14"/>
      <c r="AB321" s="14"/>
      <c r="AC321" s="14"/>
      <c r="AD321" s="14"/>
      <c r="AE321" s="14"/>
      <c r="AF321" s="14"/>
      <c r="AG321" s="14"/>
    </row>
    <row r="322" ht="17.25" customHeight="1">
      <c r="A322" s="104"/>
      <c r="B322" s="104"/>
      <c r="C322" s="104"/>
      <c r="D322" s="171"/>
      <c r="E322" s="102"/>
      <c r="F322" s="104"/>
      <c r="G322" s="104"/>
      <c r="H322" s="104"/>
      <c r="I322" s="104"/>
      <c r="J322" s="104"/>
      <c r="K322" s="14"/>
      <c r="L322" s="14"/>
      <c r="M322" s="14"/>
      <c r="N322" s="14"/>
      <c r="O322" s="14"/>
      <c r="P322" s="161"/>
      <c r="Q322" s="14"/>
      <c r="R322" s="14"/>
      <c r="S322" s="14"/>
      <c r="T322" s="14"/>
      <c r="U322" s="14"/>
      <c r="V322" s="14"/>
      <c r="W322" s="14"/>
      <c r="X322" s="14"/>
      <c r="Y322" s="14"/>
      <c r="Z322" s="14"/>
      <c r="AA322" s="14"/>
      <c r="AB322" s="14"/>
      <c r="AC322" s="14"/>
      <c r="AD322" s="14"/>
      <c r="AE322" s="14"/>
      <c r="AF322" s="14"/>
      <c r="AG322" s="14"/>
    </row>
    <row r="323" ht="17.25" customHeight="1">
      <c r="A323" s="104"/>
      <c r="B323" s="104"/>
      <c r="C323" s="104"/>
      <c r="D323" s="171"/>
      <c r="E323" s="102"/>
      <c r="F323" s="104"/>
      <c r="G323" s="104"/>
      <c r="H323" s="104"/>
      <c r="I323" s="104"/>
      <c r="J323" s="104"/>
      <c r="K323" s="14"/>
      <c r="L323" s="14"/>
      <c r="M323" s="14"/>
      <c r="N323" s="14"/>
      <c r="O323" s="14"/>
      <c r="P323" s="161"/>
      <c r="Q323" s="14"/>
      <c r="R323" s="14"/>
      <c r="S323" s="14"/>
      <c r="T323" s="14"/>
      <c r="U323" s="14"/>
      <c r="V323" s="14"/>
      <c r="W323" s="14"/>
      <c r="X323" s="14"/>
      <c r="Y323" s="14"/>
      <c r="Z323" s="14"/>
      <c r="AA323" s="14"/>
      <c r="AB323" s="14"/>
      <c r="AC323" s="14"/>
      <c r="AD323" s="14"/>
      <c r="AE323" s="14"/>
      <c r="AF323" s="14"/>
      <c r="AG323" s="14"/>
    </row>
    <row r="324" ht="17.25" customHeight="1">
      <c r="A324" s="104"/>
      <c r="B324" s="104"/>
      <c r="C324" s="104"/>
      <c r="D324" s="171"/>
      <c r="E324" s="102"/>
      <c r="F324" s="104"/>
      <c r="G324" s="104"/>
      <c r="H324" s="104"/>
      <c r="I324" s="104"/>
      <c r="J324" s="104"/>
      <c r="K324" s="14"/>
      <c r="L324" s="14"/>
      <c r="M324" s="14"/>
      <c r="N324" s="14"/>
      <c r="O324" s="14"/>
      <c r="P324" s="161"/>
      <c r="Q324" s="14"/>
      <c r="R324" s="14"/>
      <c r="S324" s="14"/>
      <c r="T324" s="14"/>
      <c r="U324" s="14"/>
      <c r="V324" s="14"/>
      <c r="W324" s="14"/>
      <c r="X324" s="14"/>
      <c r="Y324" s="14"/>
      <c r="Z324" s="14"/>
      <c r="AA324" s="14"/>
      <c r="AB324" s="14"/>
      <c r="AC324" s="14"/>
      <c r="AD324" s="14"/>
      <c r="AE324" s="14"/>
      <c r="AF324" s="14"/>
      <c r="AG324" s="14"/>
    </row>
    <row r="325" ht="17.25" customHeight="1">
      <c r="A325" s="104"/>
      <c r="B325" s="104"/>
      <c r="C325" s="104"/>
      <c r="D325" s="171"/>
      <c r="E325" s="102"/>
      <c r="F325" s="104"/>
      <c r="G325" s="104"/>
      <c r="H325" s="104"/>
      <c r="I325" s="104"/>
      <c r="J325" s="104"/>
      <c r="K325" s="14"/>
      <c r="L325" s="14"/>
      <c r="M325" s="14"/>
      <c r="N325" s="14"/>
      <c r="O325" s="14"/>
      <c r="P325" s="161"/>
      <c r="Q325" s="14"/>
      <c r="R325" s="14"/>
      <c r="S325" s="14"/>
      <c r="T325" s="14"/>
      <c r="U325" s="14"/>
      <c r="V325" s="14"/>
      <c r="W325" s="14"/>
      <c r="X325" s="14"/>
      <c r="Y325" s="14"/>
      <c r="Z325" s="14"/>
      <c r="AA325" s="14"/>
      <c r="AB325" s="14"/>
      <c r="AC325" s="14"/>
      <c r="AD325" s="14"/>
      <c r="AE325" s="14"/>
      <c r="AF325" s="14"/>
      <c r="AG325" s="14"/>
    </row>
    <row r="326" ht="17.25" customHeight="1">
      <c r="A326" s="104"/>
      <c r="B326" s="104"/>
      <c r="C326" s="104"/>
      <c r="D326" s="171"/>
      <c r="E326" s="102"/>
      <c r="F326" s="104"/>
      <c r="G326" s="104"/>
      <c r="H326" s="104"/>
      <c r="I326" s="104"/>
      <c r="J326" s="104"/>
      <c r="K326" s="14"/>
      <c r="L326" s="14"/>
      <c r="M326" s="14"/>
      <c r="N326" s="14"/>
      <c r="O326" s="14"/>
      <c r="P326" s="161"/>
      <c r="Q326" s="14"/>
      <c r="R326" s="14"/>
      <c r="S326" s="14"/>
      <c r="T326" s="14"/>
      <c r="U326" s="14"/>
      <c r="V326" s="14"/>
      <c r="W326" s="14"/>
      <c r="X326" s="14"/>
      <c r="Y326" s="14"/>
      <c r="Z326" s="14"/>
      <c r="AA326" s="14"/>
      <c r="AB326" s="14"/>
      <c r="AC326" s="14"/>
      <c r="AD326" s="14"/>
      <c r="AE326" s="14"/>
      <c r="AF326" s="14"/>
      <c r="AG326" s="14"/>
    </row>
    <row r="327" ht="17.25" customHeight="1">
      <c r="A327" s="104"/>
      <c r="B327" s="104"/>
      <c r="C327" s="104"/>
      <c r="D327" s="171"/>
      <c r="E327" s="102"/>
      <c r="F327" s="104"/>
      <c r="G327" s="104"/>
      <c r="H327" s="104"/>
      <c r="I327" s="104"/>
      <c r="J327" s="104"/>
      <c r="K327" s="14"/>
      <c r="L327" s="14"/>
      <c r="M327" s="14"/>
      <c r="N327" s="14"/>
      <c r="O327" s="14"/>
      <c r="P327" s="161"/>
      <c r="Q327" s="14"/>
      <c r="R327" s="14"/>
      <c r="S327" s="14"/>
      <c r="T327" s="14"/>
      <c r="U327" s="14"/>
      <c r="V327" s="14"/>
      <c r="W327" s="14"/>
      <c r="X327" s="14"/>
      <c r="Y327" s="14"/>
      <c r="Z327" s="14"/>
      <c r="AA327" s="14"/>
      <c r="AB327" s="14"/>
      <c r="AC327" s="14"/>
      <c r="AD327" s="14"/>
      <c r="AE327" s="14"/>
      <c r="AF327" s="14"/>
      <c r="AG327" s="14"/>
    </row>
    <row r="328" ht="17.25" customHeight="1">
      <c r="A328" s="104"/>
      <c r="B328" s="104"/>
      <c r="C328" s="104"/>
      <c r="D328" s="171"/>
      <c r="E328" s="102"/>
      <c r="F328" s="104"/>
      <c r="G328" s="104"/>
      <c r="H328" s="104"/>
      <c r="I328" s="104"/>
      <c r="J328" s="104"/>
      <c r="K328" s="14"/>
      <c r="L328" s="14"/>
      <c r="M328" s="14"/>
      <c r="N328" s="14"/>
      <c r="O328" s="14"/>
      <c r="P328" s="161"/>
      <c r="Q328" s="14"/>
      <c r="R328" s="14"/>
      <c r="S328" s="14"/>
      <c r="T328" s="14"/>
      <c r="U328" s="14"/>
      <c r="V328" s="14"/>
      <c r="W328" s="14"/>
      <c r="X328" s="14"/>
      <c r="Y328" s="14"/>
      <c r="Z328" s="14"/>
      <c r="AA328" s="14"/>
      <c r="AB328" s="14"/>
      <c r="AC328" s="14"/>
      <c r="AD328" s="14"/>
      <c r="AE328" s="14"/>
      <c r="AF328" s="14"/>
      <c r="AG328" s="14"/>
    </row>
    <row r="329" ht="17.25" customHeight="1">
      <c r="A329" s="104"/>
      <c r="B329" s="104"/>
      <c r="C329" s="104"/>
      <c r="D329" s="171"/>
      <c r="E329" s="102"/>
      <c r="F329" s="104"/>
      <c r="G329" s="104"/>
      <c r="H329" s="104"/>
      <c r="I329" s="104"/>
      <c r="J329" s="104"/>
      <c r="K329" s="14"/>
      <c r="L329" s="14"/>
      <c r="M329" s="14"/>
      <c r="N329" s="14"/>
      <c r="O329" s="14"/>
      <c r="P329" s="161"/>
      <c r="Q329" s="14"/>
      <c r="R329" s="14"/>
      <c r="S329" s="14"/>
      <c r="T329" s="14"/>
      <c r="U329" s="14"/>
      <c r="V329" s="14"/>
      <c r="W329" s="14"/>
      <c r="X329" s="14"/>
      <c r="Y329" s="14"/>
      <c r="Z329" s="14"/>
      <c r="AA329" s="14"/>
      <c r="AB329" s="14"/>
      <c r="AC329" s="14"/>
      <c r="AD329" s="14"/>
      <c r="AE329" s="14"/>
      <c r="AF329" s="14"/>
      <c r="AG329" s="14"/>
    </row>
    <row r="330" ht="17.25" customHeight="1">
      <c r="A330" s="104"/>
      <c r="B330" s="104"/>
      <c r="C330" s="104"/>
      <c r="D330" s="171"/>
      <c r="E330" s="102"/>
      <c r="F330" s="104"/>
      <c r="G330" s="104"/>
      <c r="H330" s="104"/>
      <c r="I330" s="104"/>
      <c r="J330" s="104"/>
      <c r="K330" s="14"/>
      <c r="L330" s="14"/>
      <c r="M330" s="14"/>
      <c r="N330" s="14"/>
      <c r="O330" s="14"/>
      <c r="P330" s="161"/>
      <c r="Q330" s="14"/>
      <c r="R330" s="14"/>
      <c r="S330" s="14"/>
      <c r="T330" s="14"/>
      <c r="U330" s="14"/>
      <c r="V330" s="14"/>
      <c r="W330" s="14"/>
      <c r="X330" s="14"/>
      <c r="Y330" s="14"/>
      <c r="Z330" s="14"/>
      <c r="AA330" s="14"/>
      <c r="AB330" s="14"/>
      <c r="AC330" s="14"/>
      <c r="AD330" s="14"/>
      <c r="AE330" s="14"/>
      <c r="AF330" s="14"/>
      <c r="AG330" s="14"/>
    </row>
    <row r="331" ht="17.25" customHeight="1">
      <c r="A331" s="104"/>
      <c r="B331" s="104"/>
      <c r="C331" s="104"/>
      <c r="D331" s="171"/>
      <c r="E331" s="102"/>
      <c r="F331" s="104"/>
      <c r="G331" s="104"/>
      <c r="H331" s="104"/>
      <c r="I331" s="104"/>
      <c r="J331" s="104"/>
      <c r="K331" s="14"/>
      <c r="L331" s="14"/>
      <c r="M331" s="14"/>
      <c r="N331" s="14"/>
      <c r="O331" s="14"/>
      <c r="P331" s="161"/>
      <c r="Q331" s="14"/>
      <c r="R331" s="14"/>
      <c r="S331" s="14"/>
      <c r="T331" s="14"/>
      <c r="U331" s="14"/>
      <c r="V331" s="14"/>
      <c r="W331" s="14"/>
      <c r="X331" s="14"/>
      <c r="Y331" s="14"/>
      <c r="Z331" s="14"/>
      <c r="AA331" s="14"/>
      <c r="AB331" s="14"/>
      <c r="AC331" s="14"/>
      <c r="AD331" s="14"/>
      <c r="AE331" s="14"/>
      <c r="AF331" s="14"/>
      <c r="AG331" s="14"/>
    </row>
    <row r="332" ht="17.25" customHeight="1">
      <c r="A332" s="104"/>
      <c r="B332" s="104"/>
      <c r="C332" s="104"/>
      <c r="D332" s="171"/>
      <c r="E332" s="102"/>
      <c r="F332" s="104"/>
      <c r="G332" s="104"/>
      <c r="H332" s="104"/>
      <c r="I332" s="104"/>
      <c r="J332" s="104"/>
      <c r="K332" s="14"/>
      <c r="L332" s="14"/>
      <c r="M332" s="14"/>
      <c r="N332" s="14"/>
      <c r="O332" s="14"/>
      <c r="P332" s="161"/>
      <c r="Q332" s="14"/>
      <c r="R332" s="14"/>
      <c r="S332" s="14"/>
      <c r="T332" s="14"/>
      <c r="U332" s="14"/>
      <c r="V332" s="14"/>
      <c r="W332" s="14"/>
      <c r="X332" s="14"/>
      <c r="Y332" s="14"/>
      <c r="Z332" s="14"/>
      <c r="AA332" s="14"/>
      <c r="AB332" s="14"/>
      <c r="AC332" s="14"/>
      <c r="AD332" s="14"/>
      <c r="AE332" s="14"/>
      <c r="AF332" s="14"/>
      <c r="AG332" s="14"/>
    </row>
    <row r="333" ht="17.25" customHeight="1">
      <c r="A333" s="104"/>
      <c r="B333" s="104"/>
      <c r="C333" s="104"/>
      <c r="D333" s="171"/>
      <c r="E333" s="102"/>
      <c r="F333" s="104"/>
      <c r="G333" s="104"/>
      <c r="H333" s="104"/>
      <c r="I333" s="104"/>
      <c r="J333" s="104"/>
      <c r="K333" s="14"/>
      <c r="L333" s="14"/>
      <c r="M333" s="14"/>
      <c r="N333" s="14"/>
      <c r="O333" s="14"/>
      <c r="P333" s="161"/>
      <c r="Q333" s="14"/>
      <c r="R333" s="14"/>
      <c r="S333" s="14"/>
      <c r="T333" s="14"/>
      <c r="U333" s="14"/>
      <c r="V333" s="14"/>
      <c r="W333" s="14"/>
      <c r="X333" s="14"/>
      <c r="Y333" s="14"/>
      <c r="Z333" s="14"/>
      <c r="AA333" s="14"/>
      <c r="AB333" s="14"/>
      <c r="AC333" s="14"/>
      <c r="AD333" s="14"/>
      <c r="AE333" s="14"/>
      <c r="AF333" s="14"/>
      <c r="AG333" s="14"/>
    </row>
    <row r="334" ht="17.25" customHeight="1">
      <c r="A334" s="104"/>
      <c r="B334" s="104"/>
      <c r="C334" s="104"/>
      <c r="D334" s="171"/>
      <c r="E334" s="102"/>
      <c r="F334" s="104"/>
      <c r="G334" s="104"/>
      <c r="H334" s="104"/>
      <c r="I334" s="104"/>
      <c r="J334" s="104"/>
      <c r="K334" s="14"/>
      <c r="L334" s="14"/>
      <c r="M334" s="14"/>
      <c r="N334" s="14"/>
      <c r="O334" s="14"/>
      <c r="P334" s="161"/>
      <c r="Q334" s="14"/>
      <c r="R334" s="14"/>
      <c r="S334" s="14"/>
      <c r="T334" s="14"/>
      <c r="U334" s="14"/>
      <c r="V334" s="14"/>
      <c r="W334" s="14"/>
      <c r="X334" s="14"/>
      <c r="Y334" s="14"/>
      <c r="Z334" s="14"/>
      <c r="AA334" s="14"/>
      <c r="AB334" s="14"/>
      <c r="AC334" s="14"/>
      <c r="AD334" s="14"/>
      <c r="AE334" s="14"/>
      <c r="AF334" s="14"/>
      <c r="AG334" s="14"/>
    </row>
    <row r="335" ht="17.25" customHeight="1">
      <c r="A335" s="104"/>
      <c r="B335" s="104"/>
      <c r="C335" s="104"/>
      <c r="D335" s="171"/>
      <c r="E335" s="102"/>
      <c r="F335" s="104"/>
      <c r="G335" s="104"/>
      <c r="H335" s="104"/>
      <c r="I335" s="104"/>
      <c r="J335" s="104"/>
      <c r="K335" s="14"/>
      <c r="L335" s="14"/>
      <c r="M335" s="14"/>
      <c r="N335" s="14"/>
      <c r="O335" s="14"/>
      <c r="P335" s="161"/>
      <c r="Q335" s="14"/>
      <c r="R335" s="14"/>
      <c r="S335" s="14"/>
      <c r="T335" s="14"/>
      <c r="U335" s="14"/>
      <c r="V335" s="14"/>
      <c r="W335" s="14"/>
      <c r="X335" s="14"/>
      <c r="Y335" s="14"/>
      <c r="Z335" s="14"/>
      <c r="AA335" s="14"/>
      <c r="AB335" s="14"/>
      <c r="AC335" s="14"/>
      <c r="AD335" s="14"/>
      <c r="AE335" s="14"/>
      <c r="AF335" s="14"/>
      <c r="AG335" s="14"/>
    </row>
    <row r="336" ht="17.25" customHeight="1">
      <c r="A336" s="104"/>
      <c r="B336" s="104"/>
      <c r="C336" s="104"/>
      <c r="D336" s="171"/>
      <c r="E336" s="102"/>
      <c r="F336" s="104"/>
      <c r="G336" s="104"/>
      <c r="H336" s="104"/>
      <c r="I336" s="104"/>
      <c r="J336" s="104"/>
      <c r="K336" s="14"/>
      <c r="L336" s="14"/>
      <c r="M336" s="14"/>
      <c r="N336" s="14"/>
      <c r="O336" s="14"/>
      <c r="P336" s="161"/>
      <c r="Q336" s="14"/>
      <c r="R336" s="14"/>
      <c r="S336" s="14"/>
      <c r="T336" s="14"/>
      <c r="U336" s="14"/>
      <c r="V336" s="14"/>
      <c r="W336" s="14"/>
      <c r="X336" s="14"/>
      <c r="Y336" s="14"/>
      <c r="Z336" s="14"/>
      <c r="AA336" s="14"/>
      <c r="AB336" s="14"/>
      <c r="AC336" s="14"/>
      <c r="AD336" s="14"/>
      <c r="AE336" s="14"/>
      <c r="AF336" s="14"/>
      <c r="AG336" s="14"/>
    </row>
    <row r="337" ht="17.25" customHeight="1">
      <c r="A337" s="104"/>
      <c r="B337" s="104"/>
      <c r="C337" s="104"/>
      <c r="D337" s="171"/>
      <c r="E337" s="102"/>
      <c r="F337" s="104"/>
      <c r="G337" s="104"/>
      <c r="H337" s="104"/>
      <c r="I337" s="104"/>
      <c r="J337" s="104"/>
      <c r="K337" s="14"/>
      <c r="L337" s="14"/>
      <c r="M337" s="14"/>
      <c r="N337" s="14"/>
      <c r="O337" s="14"/>
      <c r="P337" s="161"/>
      <c r="Q337" s="14"/>
      <c r="R337" s="14"/>
      <c r="S337" s="14"/>
      <c r="T337" s="14"/>
      <c r="U337" s="14"/>
      <c r="V337" s="14"/>
      <c r="W337" s="14"/>
      <c r="X337" s="14"/>
      <c r="Y337" s="14"/>
      <c r="Z337" s="14"/>
      <c r="AA337" s="14"/>
      <c r="AB337" s="14"/>
      <c r="AC337" s="14"/>
      <c r="AD337" s="14"/>
      <c r="AE337" s="14"/>
      <c r="AF337" s="14"/>
      <c r="AG337" s="14"/>
    </row>
    <row r="338" ht="17.25" customHeight="1">
      <c r="A338" s="104"/>
      <c r="B338" s="104"/>
      <c r="C338" s="104"/>
      <c r="D338" s="171"/>
      <c r="E338" s="102"/>
      <c r="F338" s="104"/>
      <c r="G338" s="104"/>
      <c r="H338" s="104"/>
      <c r="I338" s="104"/>
      <c r="J338" s="104"/>
      <c r="K338" s="14"/>
      <c r="L338" s="14"/>
      <c r="M338" s="14"/>
      <c r="N338" s="14"/>
      <c r="O338" s="14"/>
      <c r="P338" s="161"/>
      <c r="Q338" s="14"/>
      <c r="R338" s="14"/>
      <c r="S338" s="14"/>
      <c r="T338" s="14"/>
      <c r="U338" s="14"/>
      <c r="V338" s="14"/>
      <c r="W338" s="14"/>
      <c r="X338" s="14"/>
      <c r="Y338" s="14"/>
      <c r="Z338" s="14"/>
      <c r="AA338" s="14"/>
      <c r="AB338" s="14"/>
      <c r="AC338" s="14"/>
      <c r="AD338" s="14"/>
      <c r="AE338" s="14"/>
      <c r="AF338" s="14"/>
      <c r="AG338" s="14"/>
    </row>
    <row r="339" ht="17.25" customHeight="1">
      <c r="A339" s="104"/>
      <c r="B339" s="104"/>
      <c r="C339" s="104"/>
      <c r="D339" s="171"/>
      <c r="E339" s="102"/>
      <c r="F339" s="104"/>
      <c r="G339" s="104"/>
      <c r="H339" s="104"/>
      <c r="I339" s="104"/>
      <c r="J339" s="104"/>
      <c r="K339" s="14"/>
      <c r="L339" s="14"/>
      <c r="M339" s="14"/>
      <c r="N339" s="14"/>
      <c r="O339" s="14"/>
      <c r="P339" s="161"/>
      <c r="Q339" s="14"/>
      <c r="R339" s="14"/>
      <c r="S339" s="14"/>
      <c r="T339" s="14"/>
      <c r="U339" s="14"/>
      <c r="V339" s="14"/>
      <c r="W339" s="14"/>
      <c r="X339" s="14"/>
      <c r="Y339" s="14"/>
      <c r="Z339" s="14"/>
      <c r="AA339" s="14"/>
      <c r="AB339" s="14"/>
      <c r="AC339" s="14"/>
      <c r="AD339" s="14"/>
      <c r="AE339" s="14"/>
      <c r="AF339" s="14"/>
      <c r="AG339" s="14"/>
    </row>
    <row r="340" ht="17.25" customHeight="1">
      <c r="A340" s="104"/>
      <c r="B340" s="104"/>
      <c r="C340" s="104"/>
      <c r="D340" s="171"/>
      <c r="E340" s="102"/>
      <c r="F340" s="104"/>
      <c r="G340" s="104"/>
      <c r="H340" s="104"/>
      <c r="I340" s="104"/>
      <c r="J340" s="104"/>
      <c r="K340" s="14"/>
      <c r="L340" s="14"/>
      <c r="M340" s="14"/>
      <c r="N340" s="14"/>
      <c r="O340" s="14"/>
      <c r="P340" s="161"/>
      <c r="Q340" s="14"/>
      <c r="R340" s="14"/>
      <c r="S340" s="14"/>
      <c r="T340" s="14"/>
      <c r="U340" s="14"/>
      <c r="V340" s="14"/>
      <c r="W340" s="14"/>
      <c r="X340" s="14"/>
      <c r="Y340" s="14"/>
      <c r="Z340" s="14"/>
      <c r="AA340" s="14"/>
      <c r="AB340" s="14"/>
      <c r="AC340" s="14"/>
      <c r="AD340" s="14"/>
      <c r="AE340" s="14"/>
      <c r="AF340" s="14"/>
      <c r="AG340" s="14"/>
    </row>
    <row r="341" ht="17.25" customHeight="1">
      <c r="A341" s="104"/>
      <c r="B341" s="104"/>
      <c r="C341" s="104"/>
      <c r="D341" s="171"/>
      <c r="E341" s="102"/>
      <c r="F341" s="104"/>
      <c r="G341" s="104"/>
      <c r="H341" s="104"/>
      <c r="I341" s="104"/>
      <c r="J341" s="104"/>
      <c r="K341" s="14"/>
      <c r="L341" s="14"/>
      <c r="M341" s="14"/>
      <c r="N341" s="14"/>
      <c r="O341" s="14"/>
      <c r="P341" s="161"/>
      <c r="Q341" s="14"/>
      <c r="R341" s="14"/>
      <c r="S341" s="14"/>
      <c r="T341" s="14"/>
      <c r="U341" s="14"/>
      <c r="V341" s="14"/>
      <c r="W341" s="14"/>
      <c r="X341" s="14"/>
      <c r="Y341" s="14"/>
      <c r="Z341" s="14"/>
      <c r="AA341" s="14"/>
      <c r="AB341" s="14"/>
      <c r="AC341" s="14"/>
      <c r="AD341" s="14"/>
      <c r="AE341" s="14"/>
      <c r="AF341" s="14"/>
      <c r="AG341" s="14"/>
    </row>
    <row r="342" ht="17.25" customHeight="1">
      <c r="A342" s="104"/>
      <c r="B342" s="104"/>
      <c r="C342" s="104"/>
      <c r="D342" s="171"/>
      <c r="E342" s="102"/>
      <c r="F342" s="104"/>
      <c r="G342" s="104"/>
      <c r="H342" s="104"/>
      <c r="I342" s="104"/>
      <c r="J342" s="104"/>
      <c r="K342" s="14"/>
      <c r="L342" s="14"/>
      <c r="M342" s="14"/>
      <c r="N342" s="14"/>
      <c r="O342" s="14"/>
      <c r="P342" s="161"/>
      <c r="Q342" s="14"/>
      <c r="R342" s="14"/>
      <c r="S342" s="14"/>
      <c r="T342" s="14"/>
      <c r="U342" s="14"/>
      <c r="V342" s="14"/>
      <c r="W342" s="14"/>
      <c r="X342" s="14"/>
      <c r="Y342" s="14"/>
      <c r="Z342" s="14"/>
      <c r="AA342" s="14"/>
      <c r="AB342" s="14"/>
      <c r="AC342" s="14"/>
      <c r="AD342" s="14"/>
      <c r="AE342" s="14"/>
      <c r="AF342" s="14"/>
      <c r="AG342" s="14"/>
    </row>
    <row r="343" ht="17.25" customHeight="1">
      <c r="A343" s="104"/>
      <c r="B343" s="104"/>
      <c r="C343" s="104"/>
      <c r="D343" s="171"/>
      <c r="E343" s="102"/>
      <c r="F343" s="104"/>
      <c r="G343" s="104"/>
      <c r="H343" s="104"/>
      <c r="I343" s="104"/>
      <c r="J343" s="104"/>
      <c r="K343" s="14"/>
      <c r="L343" s="14"/>
      <c r="M343" s="14"/>
      <c r="N343" s="14"/>
      <c r="O343" s="14"/>
      <c r="P343" s="161"/>
      <c r="Q343" s="14"/>
      <c r="R343" s="14"/>
      <c r="S343" s="14"/>
      <c r="T343" s="14"/>
      <c r="U343" s="14"/>
      <c r="V343" s="14"/>
      <c r="W343" s="14"/>
      <c r="X343" s="14"/>
      <c r="Y343" s="14"/>
      <c r="Z343" s="14"/>
      <c r="AA343" s="14"/>
      <c r="AB343" s="14"/>
      <c r="AC343" s="14"/>
      <c r="AD343" s="14"/>
      <c r="AE343" s="14"/>
      <c r="AF343" s="14"/>
      <c r="AG343" s="14"/>
    </row>
    <row r="344" ht="17.25" customHeight="1">
      <c r="A344" s="104"/>
      <c r="B344" s="104"/>
      <c r="C344" s="104"/>
      <c r="D344" s="171"/>
      <c r="E344" s="102"/>
      <c r="F344" s="104"/>
      <c r="G344" s="104"/>
      <c r="H344" s="104"/>
      <c r="I344" s="104"/>
      <c r="J344" s="104"/>
      <c r="K344" s="14"/>
      <c r="L344" s="14"/>
      <c r="M344" s="14"/>
      <c r="N344" s="14"/>
      <c r="O344" s="14"/>
      <c r="P344" s="161"/>
      <c r="Q344" s="14"/>
      <c r="R344" s="14"/>
      <c r="S344" s="14"/>
      <c r="T344" s="14"/>
      <c r="U344" s="14"/>
      <c r="V344" s="14"/>
      <c r="W344" s="14"/>
      <c r="X344" s="14"/>
      <c r="Y344" s="14"/>
      <c r="Z344" s="14"/>
      <c r="AA344" s="14"/>
      <c r="AB344" s="14"/>
      <c r="AC344" s="14"/>
      <c r="AD344" s="14"/>
      <c r="AE344" s="14"/>
      <c r="AF344" s="14"/>
      <c r="AG344" s="14"/>
    </row>
    <row r="345" ht="17.25" customHeight="1">
      <c r="A345" s="104"/>
      <c r="B345" s="104"/>
      <c r="C345" s="104"/>
      <c r="D345" s="171"/>
      <c r="E345" s="102"/>
      <c r="F345" s="104"/>
      <c r="G345" s="104"/>
      <c r="H345" s="104"/>
      <c r="I345" s="104"/>
      <c r="J345" s="104"/>
      <c r="K345" s="14"/>
      <c r="L345" s="14"/>
      <c r="M345" s="14"/>
      <c r="N345" s="14"/>
      <c r="O345" s="14"/>
      <c r="P345" s="161"/>
      <c r="Q345" s="14"/>
      <c r="R345" s="14"/>
      <c r="S345" s="14"/>
      <c r="T345" s="14"/>
      <c r="U345" s="14"/>
      <c r="V345" s="14"/>
      <c r="W345" s="14"/>
      <c r="X345" s="14"/>
      <c r="Y345" s="14"/>
      <c r="Z345" s="14"/>
      <c r="AA345" s="14"/>
      <c r="AB345" s="14"/>
      <c r="AC345" s="14"/>
      <c r="AD345" s="14"/>
      <c r="AE345" s="14"/>
      <c r="AF345" s="14"/>
      <c r="AG345" s="14"/>
    </row>
    <row r="346" ht="17.25" customHeight="1">
      <c r="A346" s="104"/>
      <c r="B346" s="104"/>
      <c r="C346" s="104"/>
      <c r="D346" s="171"/>
      <c r="E346" s="102"/>
      <c r="F346" s="104"/>
      <c r="G346" s="104"/>
      <c r="H346" s="104"/>
      <c r="I346" s="104"/>
      <c r="J346" s="104"/>
      <c r="K346" s="14"/>
      <c r="L346" s="14"/>
      <c r="M346" s="14"/>
      <c r="N346" s="14"/>
      <c r="O346" s="14"/>
      <c r="P346" s="161"/>
      <c r="Q346" s="14"/>
      <c r="R346" s="14"/>
      <c r="S346" s="14"/>
      <c r="T346" s="14"/>
      <c r="U346" s="14"/>
      <c r="V346" s="14"/>
      <c r="W346" s="14"/>
      <c r="X346" s="14"/>
      <c r="Y346" s="14"/>
      <c r="Z346" s="14"/>
      <c r="AA346" s="14"/>
      <c r="AB346" s="14"/>
      <c r="AC346" s="14"/>
      <c r="AD346" s="14"/>
      <c r="AE346" s="14"/>
      <c r="AF346" s="14"/>
      <c r="AG346" s="14"/>
    </row>
    <row r="347" ht="17.25" customHeight="1">
      <c r="A347" s="104"/>
      <c r="B347" s="104"/>
      <c r="C347" s="104"/>
      <c r="D347" s="171"/>
      <c r="E347" s="102"/>
      <c r="F347" s="104"/>
      <c r="G347" s="104"/>
      <c r="H347" s="104"/>
      <c r="I347" s="104"/>
      <c r="J347" s="104"/>
      <c r="K347" s="14"/>
      <c r="L347" s="14"/>
      <c r="M347" s="14"/>
      <c r="N347" s="14"/>
      <c r="O347" s="14"/>
      <c r="P347" s="161"/>
      <c r="Q347" s="14"/>
      <c r="R347" s="14"/>
      <c r="S347" s="14"/>
      <c r="T347" s="14"/>
      <c r="U347" s="14"/>
      <c r="V347" s="14"/>
      <c r="W347" s="14"/>
      <c r="X347" s="14"/>
      <c r="Y347" s="14"/>
      <c r="Z347" s="14"/>
      <c r="AA347" s="14"/>
      <c r="AB347" s="14"/>
      <c r="AC347" s="14"/>
      <c r="AD347" s="14"/>
      <c r="AE347" s="14"/>
      <c r="AF347" s="14"/>
      <c r="AG347" s="14"/>
    </row>
    <row r="348" ht="17.25" customHeight="1">
      <c r="A348" s="104"/>
      <c r="B348" s="104"/>
      <c r="C348" s="104"/>
      <c r="D348" s="171"/>
      <c r="E348" s="102"/>
      <c r="F348" s="104"/>
      <c r="G348" s="104"/>
      <c r="H348" s="104"/>
      <c r="I348" s="104"/>
      <c r="J348" s="104"/>
      <c r="K348" s="14"/>
      <c r="L348" s="14"/>
      <c r="M348" s="14"/>
      <c r="N348" s="14"/>
      <c r="O348" s="14"/>
      <c r="P348" s="161"/>
      <c r="Q348" s="14"/>
      <c r="R348" s="14"/>
      <c r="S348" s="14"/>
      <c r="T348" s="14"/>
      <c r="U348" s="14"/>
      <c r="V348" s="14"/>
      <c r="W348" s="14"/>
      <c r="X348" s="14"/>
      <c r="Y348" s="14"/>
      <c r="Z348" s="14"/>
      <c r="AA348" s="14"/>
      <c r="AB348" s="14"/>
      <c r="AC348" s="14"/>
      <c r="AD348" s="14"/>
      <c r="AE348" s="14"/>
      <c r="AF348" s="14"/>
      <c r="AG348" s="14"/>
    </row>
    <row r="349" ht="17.25" customHeight="1">
      <c r="A349" s="104"/>
      <c r="B349" s="104"/>
      <c r="C349" s="104"/>
      <c r="D349" s="171"/>
      <c r="E349" s="102"/>
      <c r="F349" s="104"/>
      <c r="G349" s="104"/>
      <c r="H349" s="104"/>
      <c r="I349" s="104"/>
      <c r="J349" s="104"/>
      <c r="K349" s="14"/>
      <c r="L349" s="14"/>
      <c r="M349" s="14"/>
      <c r="N349" s="14"/>
      <c r="O349" s="14"/>
      <c r="P349" s="161"/>
      <c r="Q349" s="14"/>
      <c r="R349" s="14"/>
      <c r="S349" s="14"/>
      <c r="T349" s="14"/>
      <c r="U349" s="14"/>
      <c r="V349" s="14"/>
      <c r="W349" s="14"/>
      <c r="X349" s="14"/>
      <c r="Y349" s="14"/>
      <c r="Z349" s="14"/>
      <c r="AA349" s="14"/>
      <c r="AB349" s="14"/>
      <c r="AC349" s="14"/>
      <c r="AD349" s="14"/>
      <c r="AE349" s="14"/>
      <c r="AF349" s="14"/>
      <c r="AG349" s="14"/>
    </row>
    <row r="350" ht="17.25" customHeight="1">
      <c r="A350" s="104"/>
      <c r="B350" s="104"/>
      <c r="C350" s="104"/>
      <c r="D350" s="171"/>
      <c r="E350" s="102"/>
      <c r="F350" s="104"/>
      <c r="G350" s="104"/>
      <c r="H350" s="104"/>
      <c r="I350" s="104"/>
      <c r="J350" s="104"/>
      <c r="K350" s="14"/>
      <c r="L350" s="14"/>
      <c r="M350" s="14"/>
      <c r="N350" s="14"/>
      <c r="O350" s="14"/>
      <c r="P350" s="161"/>
      <c r="Q350" s="14"/>
      <c r="R350" s="14"/>
      <c r="S350" s="14"/>
      <c r="T350" s="14"/>
      <c r="U350" s="14"/>
      <c r="V350" s="14"/>
      <c r="W350" s="14"/>
      <c r="X350" s="14"/>
      <c r="Y350" s="14"/>
      <c r="Z350" s="14"/>
      <c r="AA350" s="14"/>
      <c r="AB350" s="14"/>
      <c r="AC350" s="14"/>
      <c r="AD350" s="14"/>
      <c r="AE350" s="14"/>
      <c r="AF350" s="14"/>
      <c r="AG350" s="14"/>
    </row>
    <row r="351" ht="17.25" customHeight="1">
      <c r="A351" s="104"/>
      <c r="B351" s="104"/>
      <c r="C351" s="104"/>
      <c r="D351" s="171"/>
      <c r="E351" s="102"/>
      <c r="F351" s="104"/>
      <c r="G351" s="104"/>
      <c r="H351" s="104"/>
      <c r="I351" s="104"/>
      <c r="J351" s="104"/>
      <c r="K351" s="14"/>
      <c r="L351" s="14"/>
      <c r="M351" s="14"/>
      <c r="N351" s="14"/>
      <c r="O351" s="14"/>
      <c r="P351" s="161"/>
      <c r="Q351" s="14"/>
      <c r="R351" s="14"/>
      <c r="S351" s="14"/>
      <c r="T351" s="14"/>
      <c r="U351" s="14"/>
      <c r="V351" s="14"/>
      <c r="W351" s="14"/>
      <c r="X351" s="14"/>
      <c r="Y351" s="14"/>
      <c r="Z351" s="14"/>
      <c r="AA351" s="14"/>
      <c r="AB351" s="14"/>
      <c r="AC351" s="14"/>
      <c r="AD351" s="14"/>
      <c r="AE351" s="14"/>
      <c r="AF351" s="14"/>
      <c r="AG351" s="14"/>
    </row>
    <row r="352" ht="17.25" customHeight="1">
      <c r="A352" s="104"/>
      <c r="B352" s="104"/>
      <c r="C352" s="104"/>
      <c r="D352" s="171"/>
      <c r="E352" s="102"/>
      <c r="F352" s="104"/>
      <c r="G352" s="104"/>
      <c r="H352" s="104"/>
      <c r="I352" s="104"/>
      <c r="J352" s="104"/>
      <c r="K352" s="14"/>
      <c r="L352" s="14"/>
      <c r="M352" s="14"/>
      <c r="N352" s="14"/>
      <c r="O352" s="14"/>
      <c r="P352" s="161"/>
      <c r="Q352" s="14"/>
      <c r="R352" s="14"/>
      <c r="S352" s="14"/>
      <c r="T352" s="14"/>
      <c r="U352" s="14"/>
      <c r="V352" s="14"/>
      <c r="W352" s="14"/>
      <c r="X352" s="14"/>
      <c r="Y352" s="14"/>
      <c r="Z352" s="14"/>
      <c r="AA352" s="14"/>
      <c r="AB352" s="14"/>
      <c r="AC352" s="14"/>
      <c r="AD352" s="14"/>
      <c r="AE352" s="14"/>
      <c r="AF352" s="14"/>
      <c r="AG352" s="14"/>
    </row>
    <row r="353" ht="17.25" customHeight="1">
      <c r="A353" s="104"/>
      <c r="B353" s="104"/>
      <c r="C353" s="104"/>
      <c r="D353" s="171"/>
      <c r="E353" s="102"/>
      <c r="F353" s="104"/>
      <c r="G353" s="104"/>
      <c r="H353" s="104"/>
      <c r="I353" s="104"/>
      <c r="J353" s="104"/>
      <c r="K353" s="14"/>
      <c r="L353" s="14"/>
      <c r="M353" s="14"/>
      <c r="N353" s="14"/>
      <c r="O353" s="14"/>
      <c r="P353" s="161"/>
      <c r="Q353" s="14"/>
      <c r="R353" s="14"/>
      <c r="S353" s="14"/>
      <c r="T353" s="14"/>
      <c r="U353" s="14"/>
      <c r="V353" s="14"/>
      <c r="W353" s="14"/>
      <c r="X353" s="14"/>
      <c r="Y353" s="14"/>
      <c r="Z353" s="14"/>
      <c r="AA353" s="14"/>
      <c r="AB353" s="14"/>
      <c r="AC353" s="14"/>
      <c r="AD353" s="14"/>
      <c r="AE353" s="14"/>
      <c r="AF353" s="14"/>
      <c r="AG353" s="14"/>
    </row>
    <row r="354" ht="17.25" customHeight="1">
      <c r="A354" s="104"/>
      <c r="B354" s="104"/>
      <c r="C354" s="104"/>
      <c r="D354" s="171"/>
      <c r="E354" s="102"/>
      <c r="F354" s="104"/>
      <c r="G354" s="104"/>
      <c r="H354" s="104"/>
      <c r="I354" s="104"/>
      <c r="J354" s="104"/>
      <c r="K354" s="14"/>
      <c r="L354" s="14"/>
      <c r="M354" s="14"/>
      <c r="N354" s="14"/>
      <c r="O354" s="14"/>
      <c r="P354" s="161"/>
      <c r="Q354" s="14"/>
      <c r="R354" s="14"/>
      <c r="S354" s="14"/>
      <c r="T354" s="14"/>
      <c r="U354" s="14"/>
      <c r="V354" s="14"/>
      <c r="W354" s="14"/>
      <c r="X354" s="14"/>
      <c r="Y354" s="14"/>
      <c r="Z354" s="14"/>
      <c r="AA354" s="14"/>
      <c r="AB354" s="14"/>
      <c r="AC354" s="14"/>
      <c r="AD354" s="14"/>
      <c r="AE354" s="14"/>
      <c r="AF354" s="14"/>
      <c r="AG354" s="14"/>
    </row>
    <row r="355" ht="17.25" customHeight="1">
      <c r="A355" s="104"/>
      <c r="B355" s="104"/>
      <c r="C355" s="104"/>
      <c r="D355" s="171"/>
      <c r="E355" s="102"/>
      <c r="F355" s="104"/>
      <c r="G355" s="104"/>
      <c r="H355" s="104"/>
      <c r="I355" s="104"/>
      <c r="J355" s="104"/>
      <c r="K355" s="14"/>
      <c r="L355" s="14"/>
      <c r="M355" s="14"/>
      <c r="N355" s="14"/>
      <c r="O355" s="14"/>
      <c r="P355" s="161"/>
      <c r="Q355" s="14"/>
      <c r="R355" s="14"/>
      <c r="S355" s="14"/>
      <c r="T355" s="14"/>
      <c r="U355" s="14"/>
      <c r="V355" s="14"/>
      <c r="W355" s="14"/>
      <c r="X355" s="14"/>
      <c r="Y355" s="14"/>
      <c r="Z355" s="14"/>
      <c r="AA355" s="14"/>
      <c r="AB355" s="14"/>
      <c r="AC355" s="14"/>
      <c r="AD355" s="14"/>
      <c r="AE355" s="14"/>
      <c r="AF355" s="14"/>
      <c r="AG355" s="14"/>
    </row>
    <row r="356" ht="17.25" customHeight="1">
      <c r="A356" s="104"/>
      <c r="B356" s="104"/>
      <c r="C356" s="104"/>
      <c r="D356" s="171"/>
      <c r="E356" s="102"/>
      <c r="F356" s="104"/>
      <c r="G356" s="104"/>
      <c r="H356" s="104"/>
      <c r="I356" s="104"/>
      <c r="J356" s="104"/>
      <c r="K356" s="14"/>
      <c r="L356" s="14"/>
      <c r="M356" s="14"/>
      <c r="N356" s="14"/>
      <c r="O356" s="14"/>
      <c r="P356" s="161"/>
      <c r="Q356" s="14"/>
      <c r="R356" s="14"/>
      <c r="S356" s="14"/>
      <c r="T356" s="14"/>
      <c r="U356" s="14"/>
      <c r="V356" s="14"/>
      <c r="W356" s="14"/>
      <c r="X356" s="14"/>
      <c r="Y356" s="14"/>
      <c r="Z356" s="14"/>
      <c r="AA356" s="14"/>
      <c r="AB356" s="14"/>
      <c r="AC356" s="14"/>
      <c r="AD356" s="14"/>
      <c r="AE356" s="14"/>
      <c r="AF356" s="14"/>
      <c r="AG356" s="14"/>
    </row>
    <row r="357" ht="17.25" customHeight="1">
      <c r="A357" s="104"/>
      <c r="B357" s="104"/>
      <c r="C357" s="104"/>
      <c r="D357" s="171"/>
      <c r="E357" s="102"/>
      <c r="F357" s="104"/>
      <c r="G357" s="104"/>
      <c r="H357" s="104"/>
      <c r="I357" s="104"/>
      <c r="J357" s="104"/>
      <c r="K357" s="14"/>
      <c r="L357" s="14"/>
      <c r="M357" s="14"/>
      <c r="N357" s="14"/>
      <c r="O357" s="14"/>
      <c r="P357" s="161"/>
      <c r="Q357" s="14"/>
      <c r="R357" s="14"/>
      <c r="S357" s="14"/>
      <c r="T357" s="14"/>
      <c r="U357" s="14"/>
      <c r="V357" s="14"/>
      <c r="W357" s="14"/>
      <c r="X357" s="14"/>
      <c r="Y357" s="14"/>
      <c r="Z357" s="14"/>
      <c r="AA357" s="14"/>
      <c r="AB357" s="14"/>
      <c r="AC357" s="14"/>
      <c r="AD357" s="14"/>
      <c r="AE357" s="14"/>
      <c r="AF357" s="14"/>
      <c r="AG357" s="14"/>
    </row>
    <row r="358" ht="17.25" customHeight="1">
      <c r="A358" s="104"/>
      <c r="B358" s="104"/>
      <c r="C358" s="104"/>
      <c r="D358" s="171"/>
      <c r="E358" s="102"/>
      <c r="F358" s="104"/>
      <c r="G358" s="104"/>
      <c r="H358" s="104"/>
      <c r="I358" s="104"/>
      <c r="J358" s="104"/>
      <c r="K358" s="14"/>
      <c r="L358" s="14"/>
      <c r="M358" s="14"/>
      <c r="N358" s="14"/>
      <c r="O358" s="14"/>
      <c r="P358" s="161"/>
      <c r="Q358" s="14"/>
      <c r="R358" s="14"/>
      <c r="S358" s="14"/>
      <c r="T358" s="14"/>
      <c r="U358" s="14"/>
      <c r="V358" s="14"/>
      <c r="W358" s="14"/>
      <c r="X358" s="14"/>
      <c r="Y358" s="14"/>
      <c r="Z358" s="14"/>
      <c r="AA358" s="14"/>
      <c r="AB358" s="14"/>
      <c r="AC358" s="14"/>
      <c r="AD358" s="14"/>
      <c r="AE358" s="14"/>
      <c r="AF358" s="14"/>
      <c r="AG358" s="14"/>
    </row>
    <row r="359" ht="17.25" customHeight="1">
      <c r="A359" s="104"/>
      <c r="B359" s="104"/>
      <c r="C359" s="104"/>
      <c r="D359" s="171"/>
      <c r="E359" s="102"/>
      <c r="F359" s="104"/>
      <c r="G359" s="104"/>
      <c r="H359" s="104"/>
      <c r="I359" s="104"/>
      <c r="J359" s="104"/>
      <c r="K359" s="14"/>
      <c r="L359" s="14"/>
      <c r="M359" s="14"/>
      <c r="N359" s="14"/>
      <c r="O359" s="14"/>
      <c r="P359" s="161"/>
      <c r="Q359" s="14"/>
      <c r="R359" s="14"/>
      <c r="S359" s="14"/>
      <c r="T359" s="14"/>
      <c r="U359" s="14"/>
      <c r="V359" s="14"/>
      <c r="W359" s="14"/>
      <c r="X359" s="14"/>
      <c r="Y359" s="14"/>
      <c r="Z359" s="14"/>
      <c r="AA359" s="14"/>
      <c r="AB359" s="14"/>
      <c r="AC359" s="14"/>
      <c r="AD359" s="14"/>
      <c r="AE359" s="14"/>
      <c r="AF359" s="14"/>
      <c r="AG359" s="14"/>
    </row>
    <row r="360" ht="17.25" customHeight="1">
      <c r="A360" s="104"/>
      <c r="B360" s="104"/>
      <c r="C360" s="104"/>
      <c r="D360" s="171"/>
      <c r="E360" s="102"/>
      <c r="F360" s="104"/>
      <c r="G360" s="104"/>
      <c r="H360" s="104"/>
      <c r="I360" s="104"/>
      <c r="J360" s="104"/>
      <c r="K360" s="14"/>
      <c r="L360" s="14"/>
      <c r="M360" s="14"/>
      <c r="N360" s="14"/>
      <c r="O360" s="14"/>
      <c r="P360" s="161"/>
      <c r="Q360" s="14"/>
      <c r="R360" s="14"/>
      <c r="S360" s="14"/>
      <c r="T360" s="14"/>
      <c r="U360" s="14"/>
      <c r="V360" s="14"/>
      <c r="W360" s="14"/>
      <c r="X360" s="14"/>
      <c r="Y360" s="14"/>
      <c r="Z360" s="14"/>
      <c r="AA360" s="14"/>
      <c r="AB360" s="14"/>
      <c r="AC360" s="14"/>
      <c r="AD360" s="14"/>
      <c r="AE360" s="14"/>
      <c r="AF360" s="14"/>
      <c r="AG360" s="14"/>
    </row>
    <row r="361" ht="17.25" customHeight="1">
      <c r="A361" s="104"/>
      <c r="B361" s="104"/>
      <c r="C361" s="104"/>
      <c r="D361" s="171"/>
      <c r="E361" s="102"/>
      <c r="F361" s="104"/>
      <c r="G361" s="104"/>
      <c r="H361" s="104"/>
      <c r="I361" s="104"/>
      <c r="J361" s="104"/>
      <c r="K361" s="14"/>
      <c r="L361" s="14"/>
      <c r="M361" s="14"/>
      <c r="N361" s="14"/>
      <c r="O361" s="14"/>
      <c r="P361" s="161"/>
      <c r="Q361" s="14"/>
      <c r="R361" s="14"/>
      <c r="S361" s="14"/>
      <c r="T361" s="14"/>
      <c r="U361" s="14"/>
      <c r="V361" s="14"/>
      <c r="W361" s="14"/>
      <c r="X361" s="14"/>
      <c r="Y361" s="14"/>
      <c r="Z361" s="14"/>
      <c r="AA361" s="14"/>
      <c r="AB361" s="14"/>
      <c r="AC361" s="14"/>
      <c r="AD361" s="14"/>
      <c r="AE361" s="14"/>
      <c r="AF361" s="14"/>
      <c r="AG361" s="14"/>
    </row>
    <row r="362" ht="17.25" customHeight="1">
      <c r="A362" s="104"/>
      <c r="B362" s="104"/>
      <c r="C362" s="104"/>
      <c r="D362" s="171"/>
      <c r="E362" s="102"/>
      <c r="F362" s="104"/>
      <c r="G362" s="104"/>
      <c r="H362" s="104"/>
      <c r="I362" s="104"/>
      <c r="J362" s="104"/>
      <c r="K362" s="14"/>
      <c r="L362" s="14"/>
      <c r="M362" s="14"/>
      <c r="N362" s="14"/>
      <c r="O362" s="14"/>
      <c r="P362" s="161"/>
      <c r="Q362" s="14"/>
      <c r="R362" s="14"/>
      <c r="S362" s="14"/>
      <c r="T362" s="14"/>
      <c r="U362" s="14"/>
      <c r="V362" s="14"/>
      <c r="W362" s="14"/>
      <c r="X362" s="14"/>
      <c r="Y362" s="14"/>
      <c r="Z362" s="14"/>
      <c r="AA362" s="14"/>
      <c r="AB362" s="14"/>
      <c r="AC362" s="14"/>
      <c r="AD362" s="14"/>
      <c r="AE362" s="14"/>
      <c r="AF362" s="14"/>
      <c r="AG362" s="14"/>
    </row>
    <row r="363" ht="17.25" customHeight="1">
      <c r="A363" s="104"/>
      <c r="B363" s="104"/>
      <c r="C363" s="104"/>
      <c r="D363" s="171"/>
      <c r="E363" s="102"/>
      <c r="F363" s="104"/>
      <c r="G363" s="104"/>
      <c r="H363" s="104"/>
      <c r="I363" s="104"/>
      <c r="J363" s="104"/>
      <c r="K363" s="14"/>
      <c r="L363" s="14"/>
      <c r="M363" s="14"/>
      <c r="N363" s="14"/>
      <c r="O363" s="14"/>
      <c r="P363" s="161"/>
      <c r="Q363" s="14"/>
      <c r="R363" s="14"/>
      <c r="S363" s="14"/>
      <c r="T363" s="14"/>
      <c r="U363" s="14"/>
      <c r="V363" s="14"/>
      <c r="W363" s="14"/>
      <c r="X363" s="14"/>
      <c r="Y363" s="14"/>
      <c r="Z363" s="14"/>
      <c r="AA363" s="14"/>
      <c r="AB363" s="14"/>
      <c r="AC363" s="14"/>
      <c r="AD363" s="14"/>
      <c r="AE363" s="14"/>
      <c r="AF363" s="14"/>
      <c r="AG363" s="14"/>
    </row>
    <row r="364" ht="17.25" customHeight="1">
      <c r="A364" s="104"/>
      <c r="B364" s="104"/>
      <c r="C364" s="104"/>
      <c r="D364" s="171"/>
      <c r="E364" s="102"/>
      <c r="F364" s="104"/>
      <c r="G364" s="104"/>
      <c r="H364" s="104"/>
      <c r="I364" s="104"/>
      <c r="J364" s="104"/>
      <c r="K364" s="14"/>
      <c r="L364" s="14"/>
      <c r="M364" s="14"/>
      <c r="N364" s="14"/>
      <c r="O364" s="14"/>
      <c r="P364" s="161"/>
      <c r="Q364" s="14"/>
      <c r="R364" s="14"/>
      <c r="S364" s="14"/>
      <c r="T364" s="14"/>
      <c r="U364" s="14"/>
      <c r="V364" s="14"/>
      <c r="W364" s="14"/>
      <c r="X364" s="14"/>
      <c r="Y364" s="14"/>
      <c r="Z364" s="14"/>
      <c r="AA364" s="14"/>
      <c r="AB364" s="14"/>
      <c r="AC364" s="14"/>
      <c r="AD364" s="14"/>
      <c r="AE364" s="14"/>
      <c r="AF364" s="14"/>
      <c r="AG364" s="14"/>
    </row>
    <row r="365" ht="17.25" customHeight="1">
      <c r="A365" s="104"/>
      <c r="B365" s="104"/>
      <c r="C365" s="104"/>
      <c r="D365" s="171"/>
      <c r="E365" s="102"/>
      <c r="F365" s="104"/>
      <c r="G365" s="104"/>
      <c r="H365" s="104"/>
      <c r="I365" s="104"/>
      <c r="J365" s="104"/>
      <c r="K365" s="14"/>
      <c r="L365" s="14"/>
      <c r="M365" s="14"/>
      <c r="N365" s="14"/>
      <c r="O365" s="14"/>
      <c r="P365" s="161"/>
      <c r="Q365" s="14"/>
      <c r="R365" s="14"/>
      <c r="S365" s="14"/>
      <c r="T365" s="14"/>
      <c r="U365" s="14"/>
      <c r="V365" s="14"/>
      <c r="W365" s="14"/>
      <c r="X365" s="14"/>
      <c r="Y365" s="14"/>
      <c r="Z365" s="14"/>
      <c r="AA365" s="14"/>
      <c r="AB365" s="14"/>
      <c r="AC365" s="14"/>
      <c r="AD365" s="14"/>
      <c r="AE365" s="14"/>
      <c r="AF365" s="14"/>
      <c r="AG365" s="14"/>
    </row>
    <row r="366" ht="17.25" customHeight="1">
      <c r="A366" s="104"/>
      <c r="B366" s="104"/>
      <c r="C366" s="104"/>
      <c r="D366" s="171"/>
      <c r="E366" s="102"/>
      <c r="F366" s="104"/>
      <c r="G366" s="104"/>
      <c r="H366" s="104"/>
      <c r="I366" s="104"/>
      <c r="J366" s="104"/>
      <c r="K366" s="14"/>
      <c r="L366" s="14"/>
      <c r="M366" s="14"/>
      <c r="N366" s="14"/>
      <c r="O366" s="14"/>
      <c r="P366" s="161"/>
      <c r="Q366" s="14"/>
      <c r="R366" s="14"/>
      <c r="S366" s="14"/>
      <c r="T366" s="14"/>
      <c r="U366" s="14"/>
      <c r="V366" s="14"/>
      <c r="W366" s="14"/>
      <c r="X366" s="14"/>
      <c r="Y366" s="14"/>
      <c r="Z366" s="14"/>
      <c r="AA366" s="14"/>
      <c r="AB366" s="14"/>
      <c r="AC366" s="14"/>
      <c r="AD366" s="14"/>
      <c r="AE366" s="14"/>
      <c r="AF366" s="14"/>
      <c r="AG366" s="14"/>
    </row>
    <row r="367" ht="17.25" customHeight="1">
      <c r="A367" s="104"/>
      <c r="B367" s="104"/>
      <c r="C367" s="104"/>
      <c r="D367" s="171"/>
      <c r="E367" s="102"/>
      <c r="F367" s="104"/>
      <c r="G367" s="104"/>
      <c r="H367" s="104"/>
      <c r="I367" s="104"/>
      <c r="J367" s="104"/>
      <c r="K367" s="14"/>
      <c r="L367" s="14"/>
      <c r="M367" s="14"/>
      <c r="N367" s="14"/>
      <c r="O367" s="14"/>
      <c r="P367" s="161"/>
      <c r="Q367" s="14"/>
      <c r="R367" s="14"/>
      <c r="S367" s="14"/>
      <c r="T367" s="14"/>
      <c r="U367" s="14"/>
      <c r="V367" s="14"/>
      <c r="W367" s="14"/>
      <c r="X367" s="14"/>
      <c r="Y367" s="14"/>
      <c r="Z367" s="14"/>
      <c r="AA367" s="14"/>
      <c r="AB367" s="14"/>
      <c r="AC367" s="14"/>
      <c r="AD367" s="14"/>
      <c r="AE367" s="14"/>
      <c r="AF367" s="14"/>
      <c r="AG367" s="14"/>
    </row>
    <row r="368" ht="17.25" customHeight="1">
      <c r="A368" s="104"/>
      <c r="B368" s="104"/>
      <c r="C368" s="104"/>
      <c r="D368" s="171"/>
      <c r="E368" s="102"/>
      <c r="F368" s="104"/>
      <c r="G368" s="104"/>
      <c r="H368" s="104"/>
      <c r="I368" s="104"/>
      <c r="J368" s="104"/>
      <c r="K368" s="14"/>
      <c r="L368" s="14"/>
      <c r="M368" s="14"/>
      <c r="N368" s="14"/>
      <c r="O368" s="14"/>
      <c r="P368" s="161"/>
      <c r="Q368" s="14"/>
      <c r="R368" s="14"/>
      <c r="S368" s="14"/>
      <c r="T368" s="14"/>
      <c r="U368" s="14"/>
      <c r="V368" s="14"/>
      <c r="W368" s="14"/>
      <c r="X368" s="14"/>
      <c r="Y368" s="14"/>
      <c r="Z368" s="14"/>
      <c r="AA368" s="14"/>
      <c r="AB368" s="14"/>
      <c r="AC368" s="14"/>
      <c r="AD368" s="14"/>
      <c r="AE368" s="14"/>
      <c r="AF368" s="14"/>
      <c r="AG368" s="14"/>
    </row>
    <row r="369" ht="17.25" customHeight="1">
      <c r="A369" s="104"/>
      <c r="B369" s="104"/>
      <c r="C369" s="104"/>
      <c r="D369" s="171"/>
      <c r="E369" s="102"/>
      <c r="F369" s="104"/>
      <c r="G369" s="104"/>
      <c r="H369" s="104"/>
      <c r="I369" s="104"/>
      <c r="J369" s="104"/>
      <c r="K369" s="14"/>
      <c r="L369" s="14"/>
      <c r="M369" s="14"/>
      <c r="N369" s="14"/>
      <c r="O369" s="14"/>
      <c r="P369" s="161"/>
      <c r="Q369" s="14"/>
      <c r="R369" s="14"/>
      <c r="S369" s="14"/>
      <c r="T369" s="14"/>
      <c r="U369" s="14"/>
      <c r="V369" s="14"/>
      <c r="W369" s="14"/>
      <c r="X369" s="14"/>
      <c r="Y369" s="14"/>
      <c r="Z369" s="14"/>
      <c r="AA369" s="14"/>
      <c r="AB369" s="14"/>
      <c r="AC369" s="14"/>
      <c r="AD369" s="14"/>
      <c r="AE369" s="14"/>
      <c r="AF369" s="14"/>
      <c r="AG369" s="14"/>
    </row>
    <row r="370" ht="17.25" customHeight="1">
      <c r="A370" s="104"/>
      <c r="B370" s="104"/>
      <c r="C370" s="104"/>
      <c r="D370" s="171"/>
      <c r="E370" s="102"/>
      <c r="F370" s="104"/>
      <c r="G370" s="104"/>
      <c r="H370" s="104"/>
      <c r="I370" s="104"/>
      <c r="J370" s="104"/>
      <c r="K370" s="14"/>
      <c r="L370" s="14"/>
      <c r="M370" s="14"/>
      <c r="N370" s="14"/>
      <c r="O370" s="14"/>
      <c r="P370" s="161"/>
      <c r="Q370" s="14"/>
      <c r="R370" s="14"/>
      <c r="S370" s="14"/>
      <c r="T370" s="14"/>
      <c r="U370" s="14"/>
      <c r="V370" s="14"/>
      <c r="W370" s="14"/>
      <c r="X370" s="14"/>
      <c r="Y370" s="14"/>
      <c r="Z370" s="14"/>
      <c r="AA370" s="14"/>
      <c r="AB370" s="14"/>
      <c r="AC370" s="14"/>
      <c r="AD370" s="14"/>
      <c r="AE370" s="14"/>
      <c r="AF370" s="14"/>
      <c r="AG370" s="14"/>
    </row>
    <row r="371" ht="17.25" customHeight="1">
      <c r="A371" s="104"/>
      <c r="B371" s="104"/>
      <c r="C371" s="104"/>
      <c r="D371" s="171"/>
      <c r="E371" s="102"/>
      <c r="F371" s="104"/>
      <c r="G371" s="104"/>
      <c r="H371" s="104"/>
      <c r="I371" s="104"/>
      <c r="J371" s="104"/>
      <c r="K371" s="14"/>
      <c r="L371" s="14"/>
      <c r="M371" s="14"/>
      <c r="N371" s="14"/>
      <c r="O371" s="14"/>
      <c r="P371" s="161"/>
      <c r="Q371" s="14"/>
      <c r="R371" s="14"/>
      <c r="S371" s="14"/>
      <c r="T371" s="14"/>
      <c r="U371" s="14"/>
      <c r="V371" s="14"/>
      <c r="W371" s="14"/>
      <c r="X371" s="14"/>
      <c r="Y371" s="14"/>
      <c r="Z371" s="14"/>
      <c r="AA371" s="14"/>
      <c r="AB371" s="14"/>
      <c r="AC371" s="14"/>
      <c r="AD371" s="14"/>
      <c r="AE371" s="14"/>
      <c r="AF371" s="14"/>
      <c r="AG371" s="14"/>
    </row>
    <row r="372" ht="17.25" customHeight="1">
      <c r="A372" s="104"/>
      <c r="B372" s="104"/>
      <c r="C372" s="104"/>
      <c r="D372" s="171"/>
      <c r="E372" s="102"/>
      <c r="F372" s="104"/>
      <c r="G372" s="104"/>
      <c r="H372" s="104"/>
      <c r="I372" s="104"/>
      <c r="J372" s="104"/>
      <c r="K372" s="14"/>
      <c r="L372" s="14"/>
      <c r="M372" s="14"/>
      <c r="N372" s="14"/>
      <c r="O372" s="14"/>
      <c r="P372" s="161"/>
      <c r="Q372" s="14"/>
      <c r="R372" s="14"/>
      <c r="S372" s="14"/>
      <c r="T372" s="14"/>
      <c r="U372" s="14"/>
      <c r="V372" s="14"/>
      <c r="W372" s="14"/>
      <c r="X372" s="14"/>
      <c r="Y372" s="14"/>
      <c r="Z372" s="14"/>
      <c r="AA372" s="14"/>
      <c r="AB372" s="14"/>
      <c r="AC372" s="14"/>
      <c r="AD372" s="14"/>
      <c r="AE372" s="14"/>
      <c r="AF372" s="14"/>
      <c r="AG372" s="14"/>
    </row>
    <row r="373" ht="17.25" customHeight="1">
      <c r="A373" s="104"/>
      <c r="B373" s="104"/>
      <c r="C373" s="104"/>
      <c r="D373" s="171"/>
      <c r="E373" s="102"/>
      <c r="F373" s="104"/>
      <c r="G373" s="104"/>
      <c r="H373" s="104"/>
      <c r="I373" s="104"/>
      <c r="J373" s="104"/>
      <c r="K373" s="14"/>
      <c r="L373" s="14"/>
      <c r="M373" s="14"/>
      <c r="N373" s="14"/>
      <c r="O373" s="14"/>
      <c r="P373" s="161"/>
      <c r="Q373" s="14"/>
      <c r="R373" s="14"/>
      <c r="S373" s="14"/>
      <c r="T373" s="14"/>
      <c r="U373" s="14"/>
      <c r="V373" s="14"/>
      <c r="W373" s="14"/>
      <c r="X373" s="14"/>
      <c r="Y373" s="14"/>
      <c r="Z373" s="14"/>
      <c r="AA373" s="14"/>
      <c r="AB373" s="14"/>
      <c r="AC373" s="14"/>
      <c r="AD373" s="14"/>
      <c r="AE373" s="14"/>
      <c r="AF373" s="14"/>
      <c r="AG373" s="14"/>
    </row>
    <row r="374" ht="17.25" customHeight="1">
      <c r="A374" s="104"/>
      <c r="B374" s="104"/>
      <c r="C374" s="104"/>
      <c r="D374" s="171"/>
      <c r="E374" s="102"/>
      <c r="F374" s="104"/>
      <c r="G374" s="104"/>
      <c r="H374" s="104"/>
      <c r="I374" s="104"/>
      <c r="J374" s="104"/>
      <c r="K374" s="14"/>
      <c r="L374" s="14"/>
      <c r="M374" s="14"/>
      <c r="N374" s="14"/>
      <c r="O374" s="14"/>
      <c r="P374" s="161"/>
      <c r="Q374" s="14"/>
      <c r="R374" s="14"/>
      <c r="S374" s="14"/>
      <c r="T374" s="14"/>
      <c r="U374" s="14"/>
      <c r="V374" s="14"/>
      <c r="W374" s="14"/>
      <c r="X374" s="14"/>
      <c r="Y374" s="14"/>
      <c r="Z374" s="14"/>
      <c r="AA374" s="14"/>
      <c r="AB374" s="14"/>
      <c r="AC374" s="14"/>
      <c r="AD374" s="14"/>
      <c r="AE374" s="14"/>
      <c r="AF374" s="14"/>
      <c r="AG374" s="14"/>
    </row>
    <row r="375" ht="17.25" customHeight="1">
      <c r="A375" s="104"/>
      <c r="B375" s="104"/>
      <c r="C375" s="104"/>
      <c r="D375" s="171"/>
      <c r="E375" s="102"/>
      <c r="F375" s="104"/>
      <c r="G375" s="104"/>
      <c r="H375" s="104"/>
      <c r="I375" s="104"/>
      <c r="J375" s="104"/>
      <c r="K375" s="14"/>
      <c r="L375" s="14"/>
      <c r="M375" s="14"/>
      <c r="N375" s="14"/>
      <c r="O375" s="14"/>
      <c r="P375" s="161"/>
      <c r="Q375" s="14"/>
      <c r="R375" s="14"/>
      <c r="S375" s="14"/>
      <c r="T375" s="14"/>
      <c r="U375" s="14"/>
      <c r="V375" s="14"/>
      <c r="W375" s="14"/>
      <c r="X375" s="14"/>
      <c r="Y375" s="14"/>
      <c r="Z375" s="14"/>
      <c r="AA375" s="14"/>
      <c r="AB375" s="14"/>
      <c r="AC375" s="14"/>
      <c r="AD375" s="14"/>
      <c r="AE375" s="14"/>
      <c r="AF375" s="14"/>
      <c r="AG375" s="14"/>
    </row>
    <row r="376" ht="17.25" customHeight="1">
      <c r="A376" s="104"/>
      <c r="B376" s="104"/>
      <c r="C376" s="104"/>
      <c r="D376" s="171"/>
      <c r="E376" s="102"/>
      <c r="F376" s="104"/>
      <c r="G376" s="104"/>
      <c r="H376" s="104"/>
      <c r="I376" s="104"/>
      <c r="J376" s="104"/>
      <c r="K376" s="14"/>
      <c r="L376" s="14"/>
      <c r="M376" s="14"/>
      <c r="N376" s="14"/>
      <c r="O376" s="14"/>
      <c r="P376" s="161"/>
      <c r="Q376" s="14"/>
      <c r="R376" s="14"/>
      <c r="S376" s="14"/>
      <c r="T376" s="14"/>
      <c r="U376" s="14"/>
      <c r="V376" s="14"/>
      <c r="W376" s="14"/>
      <c r="X376" s="14"/>
      <c r="Y376" s="14"/>
      <c r="Z376" s="14"/>
      <c r="AA376" s="14"/>
      <c r="AB376" s="14"/>
      <c r="AC376" s="14"/>
      <c r="AD376" s="14"/>
      <c r="AE376" s="14"/>
      <c r="AF376" s="14"/>
      <c r="AG376" s="14"/>
    </row>
    <row r="377" ht="17.25" customHeight="1">
      <c r="A377" s="104"/>
      <c r="B377" s="104"/>
      <c r="C377" s="104"/>
      <c r="D377" s="171"/>
      <c r="E377" s="102"/>
      <c r="F377" s="104"/>
      <c r="G377" s="104"/>
      <c r="H377" s="104"/>
      <c r="I377" s="104"/>
      <c r="J377" s="104"/>
      <c r="K377" s="14"/>
      <c r="L377" s="14"/>
      <c r="M377" s="14"/>
      <c r="N377" s="14"/>
      <c r="O377" s="14"/>
      <c r="P377" s="161"/>
      <c r="Q377" s="14"/>
      <c r="R377" s="14"/>
      <c r="S377" s="14"/>
      <c r="T377" s="14"/>
      <c r="U377" s="14"/>
      <c r="V377" s="14"/>
      <c r="W377" s="14"/>
      <c r="X377" s="14"/>
      <c r="Y377" s="14"/>
      <c r="Z377" s="14"/>
      <c r="AA377" s="14"/>
      <c r="AB377" s="14"/>
      <c r="AC377" s="14"/>
      <c r="AD377" s="14"/>
      <c r="AE377" s="14"/>
      <c r="AF377" s="14"/>
      <c r="AG377" s="14"/>
    </row>
    <row r="378" ht="17.25" customHeight="1">
      <c r="A378" s="104"/>
      <c r="B378" s="104"/>
      <c r="C378" s="104"/>
      <c r="D378" s="171"/>
      <c r="E378" s="102"/>
      <c r="F378" s="104"/>
      <c r="G378" s="104"/>
      <c r="H378" s="104"/>
      <c r="I378" s="104"/>
      <c r="J378" s="104"/>
      <c r="K378" s="14"/>
      <c r="L378" s="14"/>
      <c r="M378" s="14"/>
      <c r="N378" s="14"/>
      <c r="O378" s="14"/>
      <c r="P378" s="161"/>
      <c r="Q378" s="14"/>
      <c r="R378" s="14"/>
      <c r="S378" s="14"/>
      <c r="T378" s="14"/>
      <c r="U378" s="14"/>
      <c r="V378" s="14"/>
      <c r="W378" s="14"/>
      <c r="X378" s="14"/>
      <c r="Y378" s="14"/>
      <c r="Z378" s="14"/>
      <c r="AA378" s="14"/>
      <c r="AB378" s="14"/>
      <c r="AC378" s="14"/>
      <c r="AD378" s="14"/>
      <c r="AE378" s="14"/>
      <c r="AF378" s="14"/>
      <c r="AG378" s="14"/>
    </row>
    <row r="379" ht="17.25" customHeight="1">
      <c r="A379" s="104"/>
      <c r="B379" s="104"/>
      <c r="C379" s="104"/>
      <c r="D379" s="171"/>
      <c r="E379" s="102"/>
      <c r="F379" s="104"/>
      <c r="G379" s="104"/>
      <c r="H379" s="104"/>
      <c r="I379" s="104"/>
      <c r="J379" s="104"/>
      <c r="K379" s="14"/>
      <c r="L379" s="14"/>
      <c r="M379" s="14"/>
      <c r="N379" s="14"/>
      <c r="O379" s="14"/>
      <c r="P379" s="161"/>
      <c r="Q379" s="14"/>
      <c r="R379" s="14"/>
      <c r="S379" s="14"/>
      <c r="T379" s="14"/>
      <c r="U379" s="14"/>
      <c r="V379" s="14"/>
      <c r="W379" s="14"/>
      <c r="X379" s="14"/>
      <c r="Y379" s="14"/>
      <c r="Z379" s="14"/>
      <c r="AA379" s="14"/>
      <c r="AB379" s="14"/>
      <c r="AC379" s="14"/>
      <c r="AD379" s="14"/>
      <c r="AE379" s="14"/>
      <c r="AF379" s="14"/>
      <c r="AG379" s="14"/>
    </row>
    <row r="380" ht="17.25" customHeight="1">
      <c r="A380" s="104"/>
      <c r="B380" s="104"/>
      <c r="C380" s="104"/>
      <c r="D380" s="171"/>
      <c r="E380" s="102"/>
      <c r="F380" s="104"/>
      <c r="G380" s="104"/>
      <c r="H380" s="104"/>
      <c r="I380" s="104"/>
      <c r="J380" s="104"/>
      <c r="K380" s="14"/>
      <c r="L380" s="14"/>
      <c r="M380" s="14"/>
      <c r="N380" s="14"/>
      <c r="O380" s="14"/>
      <c r="P380" s="161"/>
      <c r="Q380" s="14"/>
      <c r="R380" s="14"/>
      <c r="S380" s="14"/>
      <c r="T380" s="14"/>
      <c r="U380" s="14"/>
      <c r="V380" s="14"/>
      <c r="W380" s="14"/>
      <c r="X380" s="14"/>
      <c r="Y380" s="14"/>
      <c r="Z380" s="14"/>
      <c r="AA380" s="14"/>
      <c r="AB380" s="14"/>
      <c r="AC380" s="14"/>
      <c r="AD380" s="14"/>
      <c r="AE380" s="14"/>
      <c r="AF380" s="14"/>
      <c r="AG380" s="14"/>
    </row>
    <row r="381" ht="17.25" customHeight="1">
      <c r="A381" s="104"/>
      <c r="B381" s="104"/>
      <c r="C381" s="104"/>
      <c r="D381" s="171"/>
      <c r="E381" s="102"/>
      <c r="F381" s="104"/>
      <c r="G381" s="104"/>
      <c r="H381" s="104"/>
      <c r="I381" s="104"/>
      <c r="J381" s="104"/>
      <c r="K381" s="14"/>
      <c r="L381" s="14"/>
      <c r="M381" s="14"/>
      <c r="N381" s="14"/>
      <c r="O381" s="14"/>
      <c r="P381" s="161"/>
      <c r="Q381" s="14"/>
      <c r="R381" s="14"/>
      <c r="S381" s="14"/>
      <c r="T381" s="14"/>
      <c r="U381" s="14"/>
      <c r="V381" s="14"/>
      <c r="W381" s="14"/>
      <c r="X381" s="14"/>
      <c r="Y381" s="14"/>
      <c r="Z381" s="14"/>
      <c r="AA381" s="14"/>
      <c r="AB381" s="14"/>
      <c r="AC381" s="14"/>
      <c r="AD381" s="14"/>
      <c r="AE381" s="14"/>
      <c r="AF381" s="14"/>
      <c r="AG381" s="14"/>
    </row>
    <row r="382" ht="17.25" customHeight="1">
      <c r="A382" s="104"/>
      <c r="B382" s="104"/>
      <c r="C382" s="104"/>
      <c r="D382" s="171"/>
      <c r="E382" s="102"/>
      <c r="F382" s="104"/>
      <c r="G382" s="104"/>
      <c r="H382" s="104"/>
      <c r="I382" s="104"/>
      <c r="J382" s="104"/>
      <c r="K382" s="14"/>
      <c r="L382" s="14"/>
      <c r="M382" s="14"/>
      <c r="N382" s="14"/>
      <c r="O382" s="14"/>
      <c r="P382" s="161"/>
      <c r="Q382" s="14"/>
      <c r="R382" s="14"/>
      <c r="S382" s="14"/>
      <c r="T382" s="14"/>
      <c r="U382" s="14"/>
      <c r="V382" s="14"/>
      <c r="W382" s="14"/>
      <c r="X382" s="14"/>
      <c r="Y382" s="14"/>
      <c r="Z382" s="14"/>
      <c r="AA382" s="14"/>
      <c r="AB382" s="14"/>
      <c r="AC382" s="14"/>
      <c r="AD382" s="14"/>
      <c r="AE382" s="14"/>
      <c r="AF382" s="14"/>
      <c r="AG382" s="14"/>
    </row>
    <row r="383" ht="17.25" customHeight="1">
      <c r="A383" s="104"/>
      <c r="B383" s="104"/>
      <c r="C383" s="104"/>
      <c r="D383" s="171"/>
      <c r="E383" s="102"/>
      <c r="F383" s="104"/>
      <c r="G383" s="104"/>
      <c r="H383" s="104"/>
      <c r="I383" s="104"/>
      <c r="J383" s="104"/>
      <c r="K383" s="14"/>
      <c r="L383" s="14"/>
      <c r="M383" s="14"/>
      <c r="N383" s="14"/>
      <c r="O383" s="14"/>
      <c r="P383" s="161"/>
      <c r="Q383" s="14"/>
      <c r="R383" s="14"/>
      <c r="S383" s="14"/>
      <c r="T383" s="14"/>
      <c r="U383" s="14"/>
      <c r="V383" s="14"/>
      <c r="W383" s="14"/>
      <c r="X383" s="14"/>
      <c r="Y383" s="14"/>
      <c r="Z383" s="14"/>
      <c r="AA383" s="14"/>
      <c r="AB383" s="14"/>
      <c r="AC383" s="14"/>
      <c r="AD383" s="14"/>
      <c r="AE383" s="14"/>
      <c r="AF383" s="14"/>
      <c r="AG383" s="14"/>
    </row>
    <row r="384" ht="17.25" customHeight="1">
      <c r="A384" s="104"/>
      <c r="B384" s="104"/>
      <c r="C384" s="104"/>
      <c r="D384" s="171"/>
      <c r="E384" s="102"/>
      <c r="F384" s="104"/>
      <c r="G384" s="104"/>
      <c r="H384" s="104"/>
      <c r="I384" s="104"/>
      <c r="J384" s="104"/>
      <c r="K384" s="14"/>
      <c r="L384" s="14"/>
      <c r="M384" s="14"/>
      <c r="N384" s="14"/>
      <c r="O384" s="14"/>
      <c r="P384" s="161"/>
      <c r="Q384" s="14"/>
      <c r="R384" s="14"/>
      <c r="S384" s="14"/>
      <c r="T384" s="14"/>
      <c r="U384" s="14"/>
      <c r="V384" s="14"/>
      <c r="W384" s="14"/>
      <c r="X384" s="14"/>
      <c r="Y384" s="14"/>
      <c r="Z384" s="14"/>
      <c r="AA384" s="14"/>
      <c r="AB384" s="14"/>
      <c r="AC384" s="14"/>
      <c r="AD384" s="14"/>
      <c r="AE384" s="14"/>
      <c r="AF384" s="14"/>
      <c r="AG384" s="14"/>
    </row>
    <row r="385" ht="17.25" customHeight="1">
      <c r="A385" s="104"/>
      <c r="B385" s="104"/>
      <c r="C385" s="104"/>
      <c r="D385" s="171"/>
      <c r="E385" s="102"/>
      <c r="F385" s="104"/>
      <c r="G385" s="104"/>
      <c r="H385" s="104"/>
      <c r="I385" s="104"/>
      <c r="J385" s="104"/>
      <c r="K385" s="14"/>
      <c r="L385" s="14"/>
      <c r="M385" s="14"/>
      <c r="N385" s="14"/>
      <c r="O385" s="14"/>
      <c r="P385" s="161"/>
      <c r="Q385" s="14"/>
      <c r="R385" s="14"/>
      <c r="S385" s="14"/>
      <c r="T385" s="14"/>
      <c r="U385" s="14"/>
      <c r="V385" s="14"/>
      <c r="W385" s="14"/>
      <c r="X385" s="14"/>
      <c r="Y385" s="14"/>
      <c r="Z385" s="14"/>
      <c r="AA385" s="14"/>
      <c r="AB385" s="14"/>
      <c r="AC385" s="14"/>
      <c r="AD385" s="14"/>
      <c r="AE385" s="14"/>
      <c r="AF385" s="14"/>
      <c r="AG385" s="14"/>
    </row>
    <row r="386" ht="17.25" customHeight="1">
      <c r="A386" s="104"/>
      <c r="B386" s="104"/>
      <c r="C386" s="104"/>
      <c r="D386" s="171"/>
      <c r="E386" s="102"/>
      <c r="F386" s="104"/>
      <c r="G386" s="104"/>
      <c r="H386" s="104"/>
      <c r="I386" s="104"/>
      <c r="J386" s="104"/>
      <c r="K386" s="14"/>
      <c r="L386" s="14"/>
      <c r="M386" s="14"/>
      <c r="N386" s="14"/>
      <c r="O386" s="14"/>
      <c r="P386" s="161"/>
      <c r="Q386" s="14"/>
      <c r="R386" s="14"/>
      <c r="S386" s="14"/>
      <c r="T386" s="14"/>
      <c r="U386" s="14"/>
      <c r="V386" s="14"/>
      <c r="W386" s="14"/>
      <c r="X386" s="14"/>
      <c r="Y386" s="14"/>
      <c r="Z386" s="14"/>
      <c r="AA386" s="14"/>
      <c r="AB386" s="14"/>
      <c r="AC386" s="14"/>
      <c r="AD386" s="14"/>
      <c r="AE386" s="14"/>
      <c r="AF386" s="14"/>
      <c r="AG386" s="14"/>
    </row>
    <row r="387" ht="17.25" customHeight="1">
      <c r="A387" s="104"/>
      <c r="B387" s="104"/>
      <c r="C387" s="104"/>
      <c r="D387" s="171"/>
      <c r="E387" s="102"/>
      <c r="F387" s="104"/>
      <c r="G387" s="104"/>
      <c r="H387" s="104"/>
      <c r="I387" s="104"/>
      <c r="J387" s="104"/>
      <c r="K387" s="14"/>
      <c r="L387" s="14"/>
      <c r="M387" s="14"/>
      <c r="N387" s="14"/>
      <c r="O387" s="14"/>
      <c r="P387" s="161"/>
      <c r="Q387" s="14"/>
      <c r="R387" s="14"/>
      <c r="S387" s="14"/>
      <c r="T387" s="14"/>
      <c r="U387" s="14"/>
      <c r="V387" s="14"/>
      <c r="W387" s="14"/>
      <c r="X387" s="14"/>
      <c r="Y387" s="14"/>
      <c r="Z387" s="14"/>
      <c r="AA387" s="14"/>
      <c r="AB387" s="14"/>
      <c r="AC387" s="14"/>
      <c r="AD387" s="14"/>
      <c r="AE387" s="14"/>
      <c r="AF387" s="14"/>
      <c r="AG387" s="14"/>
    </row>
    <row r="388" ht="17.25" customHeight="1">
      <c r="A388" s="104"/>
      <c r="B388" s="104"/>
      <c r="C388" s="104"/>
      <c r="D388" s="171"/>
      <c r="E388" s="102"/>
      <c r="F388" s="104"/>
      <c r="G388" s="104"/>
      <c r="H388" s="104"/>
      <c r="I388" s="104"/>
      <c r="J388" s="104"/>
      <c r="K388" s="14"/>
      <c r="L388" s="14"/>
      <c r="M388" s="14"/>
      <c r="N388" s="14"/>
      <c r="O388" s="14"/>
      <c r="P388" s="161"/>
      <c r="Q388" s="14"/>
      <c r="R388" s="14"/>
      <c r="S388" s="14"/>
      <c r="T388" s="14"/>
      <c r="U388" s="14"/>
      <c r="V388" s="14"/>
      <c r="W388" s="14"/>
      <c r="X388" s="14"/>
      <c r="Y388" s="14"/>
      <c r="Z388" s="14"/>
      <c r="AA388" s="14"/>
      <c r="AB388" s="14"/>
      <c r="AC388" s="14"/>
      <c r="AD388" s="14"/>
      <c r="AE388" s="14"/>
      <c r="AF388" s="14"/>
      <c r="AG388" s="14"/>
    </row>
    <row r="389" ht="17.25" customHeight="1">
      <c r="A389" s="104"/>
      <c r="B389" s="104"/>
      <c r="C389" s="104"/>
      <c r="D389" s="171"/>
      <c r="E389" s="102"/>
      <c r="F389" s="104"/>
      <c r="G389" s="104"/>
      <c r="H389" s="104"/>
      <c r="I389" s="104"/>
      <c r="J389" s="104"/>
      <c r="K389" s="14"/>
      <c r="L389" s="14"/>
      <c r="M389" s="14"/>
      <c r="N389" s="14"/>
      <c r="O389" s="14"/>
      <c r="P389" s="161"/>
      <c r="Q389" s="14"/>
      <c r="R389" s="14"/>
      <c r="S389" s="14"/>
      <c r="T389" s="14"/>
      <c r="U389" s="14"/>
      <c r="V389" s="14"/>
      <c r="W389" s="14"/>
      <c r="X389" s="14"/>
      <c r="Y389" s="14"/>
      <c r="Z389" s="14"/>
      <c r="AA389" s="14"/>
      <c r="AB389" s="14"/>
      <c r="AC389" s="14"/>
      <c r="AD389" s="14"/>
      <c r="AE389" s="14"/>
      <c r="AF389" s="14"/>
      <c r="AG389" s="14"/>
    </row>
    <row r="390" ht="17.25" customHeight="1">
      <c r="A390" s="104"/>
      <c r="B390" s="104"/>
      <c r="C390" s="104"/>
      <c r="D390" s="171"/>
      <c r="E390" s="102"/>
      <c r="F390" s="104"/>
      <c r="G390" s="104"/>
      <c r="H390" s="104"/>
      <c r="I390" s="104"/>
      <c r="J390" s="104"/>
      <c r="K390" s="14"/>
      <c r="L390" s="14"/>
      <c r="M390" s="14"/>
      <c r="N390" s="14"/>
      <c r="O390" s="14"/>
      <c r="P390" s="161"/>
      <c r="Q390" s="14"/>
      <c r="R390" s="14"/>
      <c r="S390" s="14"/>
      <c r="T390" s="14"/>
      <c r="U390" s="14"/>
      <c r="V390" s="14"/>
      <c r="W390" s="14"/>
      <c r="X390" s="14"/>
      <c r="Y390" s="14"/>
      <c r="Z390" s="14"/>
      <c r="AA390" s="14"/>
      <c r="AB390" s="14"/>
      <c r="AC390" s="14"/>
      <c r="AD390" s="14"/>
      <c r="AE390" s="14"/>
      <c r="AF390" s="14"/>
      <c r="AG390" s="14"/>
    </row>
    <row r="391" ht="17.25" customHeight="1">
      <c r="A391" s="104"/>
      <c r="B391" s="104"/>
      <c r="C391" s="104"/>
      <c r="D391" s="171"/>
      <c r="E391" s="102"/>
      <c r="F391" s="104"/>
      <c r="G391" s="104"/>
      <c r="H391" s="104"/>
      <c r="I391" s="104"/>
      <c r="J391" s="104"/>
      <c r="K391" s="14"/>
      <c r="L391" s="14"/>
      <c r="M391" s="14"/>
      <c r="N391" s="14"/>
      <c r="O391" s="14"/>
      <c r="P391" s="161"/>
      <c r="Q391" s="14"/>
      <c r="R391" s="14"/>
      <c r="S391" s="14"/>
      <c r="T391" s="14"/>
      <c r="U391" s="14"/>
      <c r="V391" s="14"/>
      <c r="W391" s="14"/>
      <c r="X391" s="14"/>
      <c r="Y391" s="14"/>
      <c r="Z391" s="14"/>
      <c r="AA391" s="14"/>
      <c r="AB391" s="14"/>
      <c r="AC391" s="14"/>
      <c r="AD391" s="14"/>
      <c r="AE391" s="14"/>
      <c r="AF391" s="14"/>
      <c r="AG391" s="14"/>
    </row>
    <row r="392" ht="17.25" customHeight="1">
      <c r="A392" s="104"/>
      <c r="B392" s="104"/>
      <c r="C392" s="104"/>
      <c r="D392" s="171"/>
      <c r="E392" s="102"/>
      <c r="F392" s="104"/>
      <c r="G392" s="104"/>
      <c r="H392" s="104"/>
      <c r="I392" s="104"/>
      <c r="J392" s="104"/>
      <c r="K392" s="14"/>
      <c r="L392" s="14"/>
      <c r="M392" s="14"/>
      <c r="N392" s="14"/>
      <c r="O392" s="14"/>
      <c r="P392" s="161"/>
      <c r="Q392" s="14"/>
      <c r="R392" s="14"/>
      <c r="S392" s="14"/>
      <c r="T392" s="14"/>
      <c r="U392" s="14"/>
      <c r="V392" s="14"/>
      <c r="W392" s="14"/>
      <c r="X392" s="14"/>
      <c r="Y392" s="14"/>
      <c r="Z392" s="14"/>
      <c r="AA392" s="14"/>
      <c r="AB392" s="14"/>
      <c r="AC392" s="14"/>
      <c r="AD392" s="14"/>
      <c r="AE392" s="14"/>
      <c r="AF392" s="14"/>
      <c r="AG392" s="14"/>
    </row>
    <row r="393" ht="17.25" customHeight="1">
      <c r="A393" s="104"/>
      <c r="B393" s="104"/>
      <c r="C393" s="104"/>
      <c r="D393" s="171"/>
      <c r="E393" s="102"/>
      <c r="F393" s="104"/>
      <c r="G393" s="104"/>
      <c r="H393" s="104"/>
      <c r="I393" s="104"/>
      <c r="J393" s="104"/>
      <c r="K393" s="14"/>
      <c r="L393" s="14"/>
      <c r="M393" s="14"/>
      <c r="N393" s="14"/>
      <c r="O393" s="14"/>
      <c r="P393" s="161"/>
      <c r="Q393" s="14"/>
      <c r="R393" s="14"/>
      <c r="S393" s="14"/>
      <c r="T393" s="14"/>
      <c r="U393" s="14"/>
      <c r="V393" s="14"/>
      <c r="W393" s="14"/>
      <c r="X393" s="14"/>
      <c r="Y393" s="14"/>
      <c r="Z393" s="14"/>
      <c r="AA393" s="14"/>
      <c r="AB393" s="14"/>
      <c r="AC393" s="14"/>
      <c r="AD393" s="14"/>
      <c r="AE393" s="14"/>
      <c r="AF393" s="14"/>
      <c r="AG393" s="14"/>
    </row>
    <row r="394" ht="17.25" customHeight="1">
      <c r="A394" s="104"/>
      <c r="B394" s="104"/>
      <c r="C394" s="104"/>
      <c r="D394" s="171"/>
      <c r="E394" s="102"/>
      <c r="F394" s="104"/>
      <c r="G394" s="104"/>
      <c r="H394" s="104"/>
      <c r="I394" s="104"/>
      <c r="J394" s="104"/>
      <c r="K394" s="14"/>
      <c r="L394" s="14"/>
      <c r="M394" s="14"/>
      <c r="N394" s="14"/>
      <c r="O394" s="14"/>
      <c r="P394" s="161"/>
      <c r="Q394" s="14"/>
      <c r="R394" s="14"/>
      <c r="S394" s="14"/>
      <c r="T394" s="14"/>
      <c r="U394" s="14"/>
      <c r="V394" s="14"/>
      <c r="W394" s="14"/>
      <c r="X394" s="14"/>
      <c r="Y394" s="14"/>
      <c r="Z394" s="14"/>
      <c r="AA394" s="14"/>
      <c r="AB394" s="14"/>
      <c r="AC394" s="14"/>
      <c r="AD394" s="14"/>
      <c r="AE394" s="14"/>
      <c r="AF394" s="14"/>
      <c r="AG394" s="14"/>
    </row>
    <row r="395" ht="17.25" customHeight="1">
      <c r="A395" s="104"/>
      <c r="B395" s="104"/>
      <c r="C395" s="104"/>
      <c r="D395" s="171"/>
      <c r="E395" s="102"/>
      <c r="F395" s="104"/>
      <c r="G395" s="104"/>
      <c r="H395" s="104"/>
      <c r="I395" s="104"/>
      <c r="J395" s="104"/>
      <c r="K395" s="14"/>
      <c r="L395" s="14"/>
      <c r="M395" s="14"/>
      <c r="N395" s="14"/>
      <c r="O395" s="14"/>
      <c r="P395" s="161"/>
      <c r="Q395" s="14"/>
      <c r="R395" s="14"/>
      <c r="S395" s="14"/>
      <c r="T395" s="14"/>
      <c r="U395" s="14"/>
      <c r="V395" s="14"/>
      <c r="W395" s="14"/>
      <c r="X395" s="14"/>
      <c r="Y395" s="14"/>
      <c r="Z395" s="14"/>
      <c r="AA395" s="14"/>
      <c r="AB395" s="14"/>
      <c r="AC395" s="14"/>
      <c r="AD395" s="14"/>
      <c r="AE395" s="14"/>
      <c r="AF395" s="14"/>
      <c r="AG395" s="14"/>
    </row>
    <row r="396" ht="17.25" customHeight="1">
      <c r="A396" s="104"/>
      <c r="B396" s="104"/>
      <c r="C396" s="104"/>
      <c r="D396" s="171"/>
      <c r="E396" s="102"/>
      <c r="F396" s="104"/>
      <c r="G396" s="104"/>
      <c r="H396" s="104"/>
      <c r="I396" s="104"/>
      <c r="J396" s="104"/>
      <c r="K396" s="14"/>
      <c r="L396" s="14"/>
      <c r="M396" s="14"/>
      <c r="N396" s="14"/>
      <c r="O396" s="14"/>
      <c r="P396" s="161"/>
      <c r="Q396" s="14"/>
      <c r="R396" s="14"/>
      <c r="S396" s="14"/>
      <c r="T396" s="14"/>
      <c r="U396" s="14"/>
      <c r="V396" s="14"/>
      <c r="W396" s="14"/>
      <c r="X396" s="14"/>
      <c r="Y396" s="14"/>
      <c r="Z396" s="14"/>
      <c r="AA396" s="14"/>
      <c r="AB396" s="14"/>
      <c r="AC396" s="14"/>
      <c r="AD396" s="14"/>
      <c r="AE396" s="14"/>
      <c r="AF396" s="14"/>
      <c r="AG396" s="14"/>
    </row>
    <row r="397" ht="17.25" customHeight="1">
      <c r="A397" s="104"/>
      <c r="B397" s="104"/>
      <c r="C397" s="104"/>
      <c r="D397" s="171"/>
      <c r="E397" s="102"/>
      <c r="F397" s="104"/>
      <c r="G397" s="104"/>
      <c r="H397" s="104"/>
      <c r="I397" s="104"/>
      <c r="J397" s="104"/>
      <c r="K397" s="14"/>
      <c r="L397" s="14"/>
      <c r="M397" s="14"/>
      <c r="N397" s="14"/>
      <c r="O397" s="14"/>
      <c r="P397" s="161"/>
      <c r="Q397" s="14"/>
      <c r="R397" s="14"/>
      <c r="S397" s="14"/>
      <c r="T397" s="14"/>
      <c r="U397" s="14"/>
      <c r="V397" s="14"/>
      <c r="W397" s="14"/>
      <c r="X397" s="14"/>
      <c r="Y397" s="14"/>
      <c r="Z397" s="14"/>
      <c r="AA397" s="14"/>
      <c r="AB397" s="14"/>
      <c r="AC397" s="14"/>
      <c r="AD397" s="14"/>
      <c r="AE397" s="14"/>
      <c r="AF397" s="14"/>
      <c r="AG397" s="14"/>
    </row>
    <row r="398" ht="17.25" customHeight="1">
      <c r="A398" s="104"/>
      <c r="B398" s="104"/>
      <c r="C398" s="104"/>
      <c r="D398" s="171"/>
      <c r="E398" s="102"/>
      <c r="F398" s="104"/>
      <c r="G398" s="104"/>
      <c r="H398" s="104"/>
      <c r="I398" s="104"/>
      <c r="J398" s="104"/>
      <c r="K398" s="14"/>
      <c r="L398" s="14"/>
      <c r="M398" s="14"/>
      <c r="N398" s="14"/>
      <c r="O398" s="14"/>
      <c r="P398" s="161"/>
      <c r="Q398" s="14"/>
      <c r="R398" s="14"/>
      <c r="S398" s="14"/>
      <c r="T398" s="14"/>
      <c r="U398" s="14"/>
      <c r="V398" s="14"/>
      <c r="W398" s="14"/>
      <c r="X398" s="14"/>
      <c r="Y398" s="14"/>
      <c r="Z398" s="14"/>
      <c r="AA398" s="14"/>
      <c r="AB398" s="14"/>
      <c r="AC398" s="14"/>
      <c r="AD398" s="14"/>
      <c r="AE398" s="14"/>
      <c r="AF398" s="14"/>
      <c r="AG398" s="14"/>
    </row>
    <row r="399" ht="17.25" customHeight="1">
      <c r="A399" s="104"/>
      <c r="B399" s="104"/>
      <c r="C399" s="104"/>
      <c r="D399" s="171"/>
      <c r="E399" s="102"/>
      <c r="F399" s="104"/>
      <c r="G399" s="104"/>
      <c r="H399" s="104"/>
      <c r="I399" s="104"/>
      <c r="J399" s="104"/>
      <c r="K399" s="14"/>
      <c r="L399" s="14"/>
      <c r="M399" s="14"/>
      <c r="N399" s="14"/>
      <c r="O399" s="14"/>
      <c r="P399" s="161"/>
      <c r="Q399" s="14"/>
      <c r="R399" s="14"/>
      <c r="S399" s="14"/>
      <c r="T399" s="14"/>
      <c r="U399" s="14"/>
      <c r="V399" s="14"/>
      <c r="W399" s="14"/>
      <c r="X399" s="14"/>
      <c r="Y399" s="14"/>
      <c r="Z399" s="14"/>
      <c r="AA399" s="14"/>
      <c r="AB399" s="14"/>
      <c r="AC399" s="14"/>
      <c r="AD399" s="14"/>
      <c r="AE399" s="14"/>
      <c r="AF399" s="14"/>
      <c r="AG399" s="14"/>
    </row>
    <row r="400" ht="17.25" customHeight="1">
      <c r="A400" s="104"/>
      <c r="B400" s="104"/>
      <c r="C400" s="104"/>
      <c r="D400" s="171"/>
      <c r="E400" s="102"/>
      <c r="F400" s="104"/>
      <c r="G400" s="104"/>
      <c r="H400" s="104"/>
      <c r="I400" s="104"/>
      <c r="J400" s="104"/>
      <c r="K400" s="14"/>
      <c r="L400" s="14"/>
      <c r="M400" s="14"/>
      <c r="N400" s="14"/>
      <c r="O400" s="14"/>
      <c r="P400" s="161"/>
      <c r="Q400" s="14"/>
      <c r="R400" s="14"/>
      <c r="S400" s="14"/>
      <c r="T400" s="14"/>
      <c r="U400" s="14"/>
      <c r="V400" s="14"/>
      <c r="W400" s="14"/>
      <c r="X400" s="14"/>
      <c r="Y400" s="14"/>
      <c r="Z400" s="14"/>
      <c r="AA400" s="14"/>
      <c r="AB400" s="14"/>
      <c r="AC400" s="14"/>
      <c r="AD400" s="14"/>
      <c r="AE400" s="14"/>
      <c r="AF400" s="14"/>
      <c r="AG400" s="14"/>
    </row>
    <row r="401" ht="17.25" customHeight="1">
      <c r="A401" s="104"/>
      <c r="B401" s="104"/>
      <c r="C401" s="104"/>
      <c r="D401" s="171"/>
      <c r="E401" s="102"/>
      <c r="F401" s="104"/>
      <c r="G401" s="104"/>
      <c r="H401" s="104"/>
      <c r="I401" s="104"/>
      <c r="J401" s="104"/>
      <c r="K401" s="14"/>
      <c r="L401" s="14"/>
      <c r="M401" s="14"/>
      <c r="N401" s="14"/>
      <c r="O401" s="14"/>
      <c r="P401" s="161"/>
      <c r="Q401" s="14"/>
      <c r="R401" s="14"/>
      <c r="S401" s="14"/>
      <c r="T401" s="14"/>
      <c r="U401" s="14"/>
      <c r="V401" s="14"/>
      <c r="W401" s="14"/>
      <c r="X401" s="14"/>
      <c r="Y401" s="14"/>
      <c r="Z401" s="14"/>
      <c r="AA401" s="14"/>
      <c r="AB401" s="14"/>
      <c r="AC401" s="14"/>
      <c r="AD401" s="14"/>
      <c r="AE401" s="14"/>
      <c r="AF401" s="14"/>
      <c r="AG401" s="14"/>
    </row>
    <row r="402" ht="17.25" customHeight="1">
      <c r="A402" s="104"/>
      <c r="B402" s="104"/>
      <c r="C402" s="104"/>
      <c r="D402" s="171"/>
      <c r="E402" s="102"/>
      <c r="F402" s="104"/>
      <c r="G402" s="104"/>
      <c r="H402" s="104"/>
      <c r="I402" s="104"/>
      <c r="J402" s="104"/>
      <c r="K402" s="14"/>
      <c r="L402" s="14"/>
      <c r="M402" s="14"/>
      <c r="N402" s="14"/>
      <c r="O402" s="14"/>
      <c r="P402" s="161"/>
      <c r="Q402" s="14"/>
      <c r="R402" s="14"/>
      <c r="S402" s="14"/>
      <c r="T402" s="14"/>
      <c r="U402" s="14"/>
      <c r="V402" s="14"/>
      <c r="W402" s="14"/>
      <c r="X402" s="14"/>
      <c r="Y402" s="14"/>
      <c r="Z402" s="14"/>
      <c r="AA402" s="14"/>
      <c r="AB402" s="14"/>
      <c r="AC402" s="14"/>
      <c r="AD402" s="14"/>
      <c r="AE402" s="14"/>
      <c r="AF402" s="14"/>
      <c r="AG402" s="14"/>
    </row>
    <row r="403" ht="17.25" customHeight="1">
      <c r="A403" s="104"/>
      <c r="B403" s="104"/>
      <c r="C403" s="104"/>
      <c r="D403" s="171"/>
      <c r="E403" s="102"/>
      <c r="F403" s="104"/>
      <c r="G403" s="104"/>
      <c r="H403" s="104"/>
      <c r="I403" s="104"/>
      <c r="J403" s="104"/>
      <c r="K403" s="14"/>
      <c r="L403" s="14"/>
      <c r="M403" s="14"/>
      <c r="N403" s="14"/>
      <c r="O403" s="14"/>
      <c r="P403" s="161"/>
      <c r="Q403" s="14"/>
      <c r="R403" s="14"/>
      <c r="S403" s="14"/>
      <c r="T403" s="14"/>
      <c r="U403" s="14"/>
      <c r="V403" s="14"/>
      <c r="W403" s="14"/>
      <c r="X403" s="14"/>
      <c r="Y403" s="14"/>
      <c r="Z403" s="14"/>
      <c r="AA403" s="14"/>
      <c r="AB403" s="14"/>
      <c r="AC403" s="14"/>
      <c r="AD403" s="14"/>
      <c r="AE403" s="14"/>
      <c r="AF403" s="14"/>
      <c r="AG403" s="14"/>
    </row>
    <row r="404" ht="17.25" customHeight="1">
      <c r="A404" s="104"/>
      <c r="B404" s="104"/>
      <c r="C404" s="104"/>
      <c r="D404" s="171"/>
      <c r="E404" s="102"/>
      <c r="F404" s="104"/>
      <c r="G404" s="104"/>
      <c r="H404" s="104"/>
      <c r="I404" s="104"/>
      <c r="J404" s="104"/>
      <c r="K404" s="14"/>
      <c r="L404" s="14"/>
      <c r="M404" s="14"/>
      <c r="N404" s="14"/>
      <c r="O404" s="14"/>
      <c r="P404" s="161"/>
      <c r="Q404" s="14"/>
      <c r="R404" s="14"/>
      <c r="S404" s="14"/>
      <c r="T404" s="14"/>
      <c r="U404" s="14"/>
      <c r="V404" s="14"/>
      <c r="W404" s="14"/>
      <c r="X404" s="14"/>
      <c r="Y404" s="14"/>
      <c r="Z404" s="14"/>
      <c r="AA404" s="14"/>
      <c r="AB404" s="14"/>
      <c r="AC404" s="14"/>
      <c r="AD404" s="14"/>
      <c r="AE404" s="14"/>
      <c r="AF404" s="14"/>
      <c r="AG404" s="14"/>
    </row>
    <row r="405" ht="17.25" customHeight="1">
      <c r="A405" s="104"/>
      <c r="B405" s="104"/>
      <c r="C405" s="104"/>
      <c r="D405" s="171"/>
      <c r="E405" s="102"/>
      <c r="F405" s="104"/>
      <c r="G405" s="104"/>
      <c r="H405" s="104"/>
      <c r="I405" s="104"/>
      <c r="J405" s="104"/>
      <c r="K405" s="14"/>
      <c r="L405" s="14"/>
      <c r="M405" s="14"/>
      <c r="N405" s="14"/>
      <c r="O405" s="14"/>
      <c r="P405" s="161"/>
      <c r="Q405" s="14"/>
      <c r="R405" s="14"/>
      <c r="S405" s="14"/>
      <c r="T405" s="14"/>
      <c r="U405" s="14"/>
      <c r="V405" s="14"/>
      <c r="W405" s="14"/>
      <c r="X405" s="14"/>
      <c r="Y405" s="14"/>
      <c r="Z405" s="14"/>
      <c r="AA405" s="14"/>
      <c r="AB405" s="14"/>
      <c r="AC405" s="14"/>
      <c r="AD405" s="14"/>
      <c r="AE405" s="14"/>
      <c r="AF405" s="14"/>
      <c r="AG405" s="14"/>
    </row>
    <row r="406" ht="17.25" customHeight="1">
      <c r="A406" s="104"/>
      <c r="B406" s="104"/>
      <c r="C406" s="104"/>
      <c r="D406" s="171"/>
      <c r="E406" s="102"/>
      <c r="F406" s="104"/>
      <c r="G406" s="104"/>
      <c r="H406" s="104"/>
      <c r="I406" s="104"/>
      <c r="J406" s="104"/>
      <c r="K406" s="14"/>
      <c r="L406" s="14"/>
      <c r="M406" s="14"/>
      <c r="N406" s="14"/>
      <c r="O406" s="14"/>
      <c r="P406" s="161"/>
      <c r="Q406" s="14"/>
      <c r="R406" s="14"/>
      <c r="S406" s="14"/>
      <c r="T406" s="14"/>
      <c r="U406" s="14"/>
      <c r="V406" s="14"/>
      <c r="W406" s="14"/>
      <c r="X406" s="14"/>
      <c r="Y406" s="14"/>
      <c r="Z406" s="14"/>
      <c r="AA406" s="14"/>
      <c r="AB406" s="14"/>
      <c r="AC406" s="14"/>
      <c r="AD406" s="14"/>
      <c r="AE406" s="14"/>
      <c r="AF406" s="14"/>
      <c r="AG406" s="14"/>
    </row>
    <row r="407" ht="17.25" customHeight="1">
      <c r="A407" s="104"/>
      <c r="B407" s="104"/>
      <c r="C407" s="104"/>
      <c r="D407" s="171"/>
      <c r="E407" s="102"/>
      <c r="F407" s="104"/>
      <c r="G407" s="104"/>
      <c r="H407" s="104"/>
      <c r="I407" s="104"/>
      <c r="J407" s="104"/>
      <c r="K407" s="14"/>
      <c r="L407" s="14"/>
      <c r="M407" s="14"/>
      <c r="N407" s="14"/>
      <c r="O407" s="14"/>
      <c r="P407" s="161"/>
      <c r="Q407" s="14"/>
      <c r="R407" s="14"/>
      <c r="S407" s="14"/>
      <c r="T407" s="14"/>
      <c r="U407" s="14"/>
      <c r="V407" s="14"/>
      <c r="W407" s="14"/>
      <c r="X407" s="14"/>
      <c r="Y407" s="14"/>
      <c r="Z407" s="14"/>
      <c r="AA407" s="14"/>
      <c r="AB407" s="14"/>
      <c r="AC407" s="14"/>
      <c r="AD407" s="14"/>
      <c r="AE407" s="14"/>
      <c r="AF407" s="14"/>
      <c r="AG407" s="14"/>
    </row>
    <row r="408" ht="17.25" customHeight="1">
      <c r="A408" s="104"/>
      <c r="B408" s="104"/>
      <c r="C408" s="104"/>
      <c r="D408" s="171"/>
      <c r="E408" s="102"/>
      <c r="F408" s="104"/>
      <c r="G408" s="104"/>
      <c r="H408" s="104"/>
      <c r="I408" s="104"/>
      <c r="J408" s="104"/>
      <c r="K408" s="14"/>
      <c r="L408" s="14"/>
      <c r="M408" s="14"/>
      <c r="N408" s="14"/>
      <c r="O408" s="14"/>
      <c r="P408" s="161"/>
      <c r="Q408" s="14"/>
      <c r="R408" s="14"/>
      <c r="S408" s="14"/>
      <c r="T408" s="14"/>
      <c r="U408" s="14"/>
      <c r="V408" s="14"/>
      <c r="W408" s="14"/>
      <c r="X408" s="14"/>
      <c r="Y408" s="14"/>
      <c r="Z408" s="14"/>
      <c r="AA408" s="14"/>
      <c r="AB408" s="14"/>
      <c r="AC408" s="14"/>
      <c r="AD408" s="14"/>
      <c r="AE408" s="14"/>
      <c r="AF408" s="14"/>
      <c r="AG408" s="14"/>
    </row>
    <row r="409" ht="17.25" customHeight="1">
      <c r="A409" s="104"/>
      <c r="B409" s="104"/>
      <c r="C409" s="104"/>
      <c r="D409" s="171"/>
      <c r="E409" s="102"/>
      <c r="F409" s="104"/>
      <c r="G409" s="104"/>
      <c r="H409" s="104"/>
      <c r="I409" s="104"/>
      <c r="J409" s="104"/>
      <c r="K409" s="14"/>
      <c r="L409" s="14"/>
      <c r="M409" s="14"/>
      <c r="N409" s="14"/>
      <c r="O409" s="14"/>
      <c r="P409" s="161"/>
      <c r="Q409" s="14"/>
      <c r="R409" s="14"/>
      <c r="S409" s="14"/>
      <c r="T409" s="14"/>
      <c r="U409" s="14"/>
      <c r="V409" s="14"/>
      <c r="W409" s="14"/>
      <c r="X409" s="14"/>
      <c r="Y409" s="14"/>
      <c r="Z409" s="14"/>
      <c r="AA409" s="14"/>
      <c r="AB409" s="14"/>
      <c r="AC409" s="14"/>
      <c r="AD409" s="14"/>
      <c r="AE409" s="14"/>
      <c r="AF409" s="14"/>
      <c r="AG409" s="14"/>
    </row>
    <row r="410" ht="17.25" customHeight="1">
      <c r="A410" s="104"/>
      <c r="B410" s="104"/>
      <c r="C410" s="104"/>
      <c r="D410" s="171"/>
      <c r="E410" s="102"/>
      <c r="F410" s="104"/>
      <c r="G410" s="104"/>
      <c r="H410" s="104"/>
      <c r="I410" s="104"/>
      <c r="J410" s="104"/>
      <c r="K410" s="14"/>
      <c r="L410" s="14"/>
      <c r="M410" s="14"/>
      <c r="N410" s="14"/>
      <c r="O410" s="14"/>
      <c r="P410" s="161"/>
      <c r="Q410" s="14"/>
      <c r="R410" s="14"/>
      <c r="S410" s="14"/>
      <c r="T410" s="14"/>
      <c r="U410" s="14"/>
      <c r="V410" s="14"/>
      <c r="W410" s="14"/>
      <c r="X410" s="14"/>
      <c r="Y410" s="14"/>
      <c r="Z410" s="14"/>
      <c r="AA410" s="14"/>
      <c r="AB410" s="14"/>
      <c r="AC410" s="14"/>
      <c r="AD410" s="14"/>
      <c r="AE410" s="14"/>
      <c r="AF410" s="14"/>
      <c r="AG410" s="14"/>
    </row>
    <row r="411" ht="17.25" customHeight="1">
      <c r="A411" s="104"/>
      <c r="B411" s="104"/>
      <c r="C411" s="104"/>
      <c r="D411" s="171"/>
      <c r="E411" s="102"/>
      <c r="F411" s="104"/>
      <c r="G411" s="104"/>
      <c r="H411" s="104"/>
      <c r="I411" s="104"/>
      <c r="J411" s="104"/>
      <c r="K411" s="14"/>
      <c r="L411" s="14"/>
      <c r="M411" s="14"/>
      <c r="N411" s="14"/>
      <c r="O411" s="14"/>
      <c r="P411" s="161"/>
      <c r="Q411" s="14"/>
      <c r="R411" s="14"/>
      <c r="S411" s="14"/>
      <c r="T411" s="14"/>
      <c r="U411" s="14"/>
      <c r="V411" s="14"/>
      <c r="W411" s="14"/>
      <c r="X411" s="14"/>
      <c r="Y411" s="14"/>
      <c r="Z411" s="14"/>
      <c r="AA411" s="14"/>
      <c r="AB411" s="14"/>
      <c r="AC411" s="14"/>
      <c r="AD411" s="14"/>
      <c r="AE411" s="14"/>
      <c r="AF411" s="14"/>
      <c r="AG411" s="14"/>
    </row>
    <row r="412" ht="17.25" customHeight="1">
      <c r="A412" s="104"/>
      <c r="B412" s="104"/>
      <c r="C412" s="104"/>
      <c r="D412" s="171"/>
      <c r="E412" s="102"/>
      <c r="F412" s="104"/>
      <c r="G412" s="104"/>
      <c r="H412" s="104"/>
      <c r="I412" s="104"/>
      <c r="J412" s="104"/>
      <c r="K412" s="14"/>
      <c r="L412" s="14"/>
      <c r="M412" s="14"/>
      <c r="N412" s="14"/>
      <c r="O412" s="14"/>
      <c r="P412" s="161"/>
      <c r="Q412" s="14"/>
      <c r="R412" s="14"/>
      <c r="S412" s="14"/>
      <c r="T412" s="14"/>
      <c r="U412" s="14"/>
      <c r="V412" s="14"/>
      <c r="W412" s="14"/>
      <c r="X412" s="14"/>
      <c r="Y412" s="14"/>
      <c r="Z412" s="14"/>
      <c r="AA412" s="14"/>
      <c r="AB412" s="14"/>
      <c r="AC412" s="14"/>
      <c r="AD412" s="14"/>
      <c r="AE412" s="14"/>
      <c r="AF412" s="14"/>
      <c r="AG412" s="14"/>
    </row>
    <row r="413" ht="17.25" customHeight="1">
      <c r="A413" s="104"/>
      <c r="B413" s="104"/>
      <c r="C413" s="104"/>
      <c r="D413" s="171"/>
      <c r="E413" s="102"/>
      <c r="F413" s="104"/>
      <c r="G413" s="104"/>
      <c r="H413" s="104"/>
      <c r="I413" s="104"/>
      <c r="J413" s="104"/>
      <c r="K413" s="14"/>
      <c r="L413" s="14"/>
      <c r="M413" s="14"/>
      <c r="N413" s="14"/>
      <c r="O413" s="14"/>
      <c r="P413" s="161"/>
      <c r="Q413" s="14"/>
      <c r="R413" s="14"/>
      <c r="S413" s="14"/>
      <c r="T413" s="14"/>
      <c r="U413" s="14"/>
      <c r="V413" s="14"/>
      <c r="W413" s="14"/>
      <c r="X413" s="14"/>
      <c r="Y413" s="14"/>
      <c r="Z413" s="14"/>
      <c r="AA413" s="14"/>
      <c r="AB413" s="14"/>
      <c r="AC413" s="14"/>
      <c r="AD413" s="14"/>
      <c r="AE413" s="14"/>
      <c r="AF413" s="14"/>
      <c r="AG413" s="14"/>
    </row>
    <row r="414" ht="17.25" customHeight="1">
      <c r="A414" s="104"/>
      <c r="B414" s="104"/>
      <c r="C414" s="104"/>
      <c r="D414" s="171"/>
      <c r="E414" s="102"/>
      <c r="F414" s="104"/>
      <c r="G414" s="104"/>
      <c r="H414" s="104"/>
      <c r="I414" s="104"/>
      <c r="J414" s="104"/>
      <c r="K414" s="14"/>
      <c r="L414" s="14"/>
      <c r="M414" s="14"/>
      <c r="N414" s="14"/>
      <c r="O414" s="14"/>
      <c r="P414" s="161"/>
      <c r="Q414" s="14"/>
      <c r="R414" s="14"/>
      <c r="S414" s="14"/>
      <c r="T414" s="14"/>
      <c r="U414" s="14"/>
      <c r="V414" s="14"/>
      <c r="W414" s="14"/>
      <c r="X414" s="14"/>
      <c r="Y414" s="14"/>
      <c r="Z414" s="14"/>
      <c r="AA414" s="14"/>
      <c r="AB414" s="14"/>
      <c r="AC414" s="14"/>
      <c r="AD414" s="14"/>
      <c r="AE414" s="14"/>
      <c r="AF414" s="14"/>
      <c r="AG414" s="14"/>
    </row>
    <row r="415" ht="17.25" customHeight="1">
      <c r="A415" s="104"/>
      <c r="B415" s="104"/>
      <c r="C415" s="104"/>
      <c r="D415" s="171"/>
      <c r="E415" s="102"/>
      <c r="F415" s="104"/>
      <c r="G415" s="104"/>
      <c r="H415" s="104"/>
      <c r="I415" s="104"/>
      <c r="J415" s="104"/>
      <c r="K415" s="14"/>
      <c r="L415" s="14"/>
      <c r="M415" s="14"/>
      <c r="N415" s="14"/>
      <c r="O415" s="14"/>
      <c r="P415" s="161"/>
      <c r="Q415" s="14"/>
      <c r="R415" s="14"/>
      <c r="S415" s="14"/>
      <c r="T415" s="14"/>
      <c r="U415" s="14"/>
      <c r="V415" s="14"/>
      <c r="W415" s="14"/>
      <c r="X415" s="14"/>
      <c r="Y415" s="14"/>
      <c r="Z415" s="14"/>
      <c r="AA415" s="14"/>
      <c r="AB415" s="14"/>
      <c r="AC415" s="14"/>
      <c r="AD415" s="14"/>
      <c r="AE415" s="14"/>
      <c r="AF415" s="14"/>
      <c r="AG415" s="14"/>
    </row>
    <row r="416" ht="17.25" customHeight="1">
      <c r="A416" s="104"/>
      <c r="B416" s="104"/>
      <c r="C416" s="104"/>
      <c r="D416" s="171"/>
      <c r="E416" s="102"/>
      <c r="F416" s="104"/>
      <c r="G416" s="104"/>
      <c r="H416" s="104"/>
      <c r="I416" s="104"/>
      <c r="J416" s="104"/>
      <c r="K416" s="14"/>
      <c r="L416" s="14"/>
      <c r="M416" s="14"/>
      <c r="N416" s="14"/>
      <c r="O416" s="14"/>
      <c r="P416" s="161"/>
      <c r="Q416" s="14"/>
      <c r="R416" s="14"/>
      <c r="S416" s="14"/>
      <c r="T416" s="14"/>
      <c r="U416" s="14"/>
      <c r="V416" s="14"/>
      <c r="W416" s="14"/>
      <c r="X416" s="14"/>
      <c r="Y416" s="14"/>
      <c r="Z416" s="14"/>
      <c r="AA416" s="14"/>
      <c r="AB416" s="14"/>
      <c r="AC416" s="14"/>
      <c r="AD416" s="14"/>
      <c r="AE416" s="14"/>
      <c r="AF416" s="14"/>
      <c r="AG416" s="14"/>
    </row>
    <row r="417" ht="17.25" customHeight="1">
      <c r="A417" s="104"/>
      <c r="B417" s="104"/>
      <c r="C417" s="104"/>
      <c r="D417" s="171"/>
      <c r="E417" s="102"/>
      <c r="F417" s="104"/>
      <c r="G417" s="104"/>
      <c r="H417" s="104"/>
      <c r="I417" s="104"/>
      <c r="J417" s="104"/>
      <c r="K417" s="14"/>
      <c r="L417" s="14"/>
      <c r="M417" s="14"/>
      <c r="N417" s="14"/>
      <c r="O417" s="14"/>
      <c r="P417" s="161"/>
      <c r="Q417" s="14"/>
      <c r="R417" s="14"/>
      <c r="S417" s="14"/>
      <c r="T417" s="14"/>
      <c r="U417" s="14"/>
      <c r="V417" s="14"/>
      <c r="W417" s="14"/>
      <c r="X417" s="14"/>
      <c r="Y417" s="14"/>
      <c r="Z417" s="14"/>
      <c r="AA417" s="14"/>
      <c r="AB417" s="14"/>
      <c r="AC417" s="14"/>
      <c r="AD417" s="14"/>
      <c r="AE417" s="14"/>
      <c r="AF417" s="14"/>
      <c r="AG417" s="14"/>
    </row>
    <row r="418" ht="17.25" customHeight="1">
      <c r="A418" s="104"/>
      <c r="B418" s="104"/>
      <c r="C418" s="104"/>
      <c r="D418" s="171"/>
      <c r="E418" s="102"/>
      <c r="F418" s="104"/>
      <c r="G418" s="104"/>
      <c r="H418" s="104"/>
      <c r="I418" s="104"/>
      <c r="J418" s="104"/>
      <c r="K418" s="14"/>
      <c r="L418" s="14"/>
      <c r="M418" s="14"/>
      <c r="N418" s="14"/>
      <c r="O418" s="14"/>
      <c r="P418" s="161"/>
      <c r="Q418" s="14"/>
      <c r="R418" s="14"/>
      <c r="S418" s="14"/>
      <c r="T418" s="14"/>
      <c r="U418" s="14"/>
      <c r="V418" s="14"/>
      <c r="W418" s="14"/>
      <c r="X418" s="14"/>
      <c r="Y418" s="14"/>
      <c r="Z418" s="14"/>
      <c r="AA418" s="14"/>
      <c r="AB418" s="14"/>
      <c r="AC418" s="14"/>
      <c r="AD418" s="14"/>
      <c r="AE418" s="14"/>
      <c r="AF418" s="14"/>
      <c r="AG418" s="14"/>
    </row>
    <row r="419" ht="17.25" customHeight="1">
      <c r="A419" s="104"/>
      <c r="B419" s="104"/>
      <c r="C419" s="104"/>
      <c r="D419" s="171"/>
      <c r="E419" s="102"/>
      <c r="F419" s="104"/>
      <c r="G419" s="104"/>
      <c r="H419" s="104"/>
      <c r="I419" s="104"/>
      <c r="J419" s="104"/>
      <c r="K419" s="14"/>
      <c r="L419" s="14"/>
      <c r="M419" s="14"/>
      <c r="N419" s="14"/>
      <c r="O419" s="14"/>
      <c r="P419" s="161"/>
      <c r="Q419" s="14"/>
      <c r="R419" s="14"/>
      <c r="S419" s="14"/>
      <c r="T419" s="14"/>
      <c r="U419" s="14"/>
      <c r="V419" s="14"/>
      <c r="W419" s="14"/>
      <c r="X419" s="14"/>
      <c r="Y419" s="14"/>
      <c r="Z419" s="14"/>
      <c r="AA419" s="14"/>
      <c r="AB419" s="14"/>
      <c r="AC419" s="14"/>
      <c r="AD419" s="14"/>
      <c r="AE419" s="14"/>
      <c r="AF419" s="14"/>
      <c r="AG419" s="14"/>
    </row>
    <row r="420" ht="17.25" customHeight="1">
      <c r="A420" s="104"/>
      <c r="B420" s="104"/>
      <c r="C420" s="104"/>
      <c r="D420" s="171"/>
      <c r="E420" s="102"/>
      <c r="F420" s="104"/>
      <c r="G420" s="104"/>
      <c r="H420" s="104"/>
      <c r="I420" s="104"/>
      <c r="J420" s="104"/>
      <c r="K420" s="14"/>
      <c r="L420" s="14"/>
      <c r="M420" s="14"/>
      <c r="N420" s="14"/>
      <c r="O420" s="14"/>
      <c r="P420" s="161"/>
      <c r="Q420" s="14"/>
      <c r="R420" s="14"/>
      <c r="S420" s="14"/>
      <c r="T420" s="14"/>
      <c r="U420" s="14"/>
      <c r="V420" s="14"/>
      <c r="W420" s="14"/>
      <c r="X420" s="14"/>
      <c r="Y420" s="14"/>
      <c r="Z420" s="14"/>
      <c r="AA420" s="14"/>
      <c r="AB420" s="14"/>
      <c r="AC420" s="14"/>
      <c r="AD420" s="14"/>
      <c r="AE420" s="14"/>
      <c r="AF420" s="14"/>
      <c r="AG420" s="14"/>
    </row>
    <row r="421" ht="17.25" customHeight="1">
      <c r="A421" s="104"/>
      <c r="B421" s="104"/>
      <c r="C421" s="104"/>
      <c r="D421" s="171"/>
      <c r="E421" s="102"/>
      <c r="F421" s="104"/>
      <c r="G421" s="104"/>
      <c r="H421" s="104"/>
      <c r="I421" s="104"/>
      <c r="J421" s="104"/>
      <c r="K421" s="14"/>
      <c r="L421" s="14"/>
      <c r="M421" s="14"/>
      <c r="N421" s="14"/>
      <c r="O421" s="14"/>
      <c r="P421" s="161"/>
      <c r="Q421" s="14"/>
      <c r="R421" s="14"/>
      <c r="S421" s="14"/>
      <c r="T421" s="14"/>
      <c r="U421" s="14"/>
      <c r="V421" s="14"/>
      <c r="W421" s="14"/>
      <c r="X421" s="14"/>
      <c r="Y421" s="14"/>
      <c r="Z421" s="14"/>
      <c r="AA421" s="14"/>
      <c r="AB421" s="14"/>
      <c r="AC421" s="14"/>
      <c r="AD421" s="14"/>
      <c r="AE421" s="14"/>
      <c r="AF421" s="14"/>
      <c r="AG421" s="14"/>
    </row>
    <row r="422" ht="17.25" customHeight="1">
      <c r="A422" s="104"/>
      <c r="B422" s="104"/>
      <c r="C422" s="104"/>
      <c r="D422" s="171"/>
      <c r="E422" s="102"/>
      <c r="F422" s="104"/>
      <c r="G422" s="104"/>
      <c r="H422" s="104"/>
      <c r="I422" s="104"/>
      <c r="J422" s="104"/>
      <c r="K422" s="14"/>
      <c r="L422" s="14"/>
      <c r="M422" s="14"/>
      <c r="N422" s="14"/>
      <c r="O422" s="14"/>
      <c r="P422" s="161"/>
      <c r="Q422" s="14"/>
      <c r="R422" s="14"/>
      <c r="S422" s="14"/>
      <c r="T422" s="14"/>
      <c r="U422" s="14"/>
      <c r="V422" s="14"/>
      <c r="W422" s="14"/>
      <c r="X422" s="14"/>
      <c r="Y422" s="14"/>
      <c r="Z422" s="14"/>
      <c r="AA422" s="14"/>
      <c r="AB422" s="14"/>
      <c r="AC422" s="14"/>
      <c r="AD422" s="14"/>
      <c r="AE422" s="14"/>
      <c r="AF422" s="14"/>
      <c r="AG422" s="14"/>
    </row>
    <row r="423" ht="17.25" customHeight="1">
      <c r="A423" s="104"/>
      <c r="B423" s="104"/>
      <c r="C423" s="104"/>
      <c r="D423" s="171"/>
      <c r="E423" s="102"/>
      <c r="F423" s="104"/>
      <c r="G423" s="104"/>
      <c r="H423" s="104"/>
      <c r="I423" s="104"/>
      <c r="J423" s="104"/>
      <c r="K423" s="14"/>
      <c r="L423" s="14"/>
      <c r="M423" s="14"/>
      <c r="N423" s="14"/>
      <c r="O423" s="14"/>
      <c r="P423" s="161"/>
      <c r="Q423" s="14"/>
      <c r="R423" s="14"/>
      <c r="S423" s="14"/>
      <c r="T423" s="14"/>
      <c r="U423" s="14"/>
      <c r="V423" s="14"/>
      <c r="W423" s="14"/>
      <c r="X423" s="14"/>
      <c r="Y423" s="14"/>
      <c r="Z423" s="14"/>
      <c r="AA423" s="14"/>
      <c r="AB423" s="14"/>
      <c r="AC423" s="14"/>
      <c r="AD423" s="14"/>
      <c r="AE423" s="14"/>
      <c r="AF423" s="14"/>
      <c r="AG423" s="14"/>
    </row>
    <row r="424" ht="17.25" customHeight="1">
      <c r="A424" s="104"/>
      <c r="B424" s="104"/>
      <c r="C424" s="104"/>
      <c r="D424" s="171"/>
      <c r="E424" s="102"/>
      <c r="F424" s="104"/>
      <c r="G424" s="104"/>
      <c r="H424" s="104"/>
      <c r="I424" s="104"/>
      <c r="J424" s="104"/>
      <c r="K424" s="14"/>
      <c r="L424" s="14"/>
      <c r="M424" s="14"/>
      <c r="N424" s="14"/>
      <c r="O424" s="14"/>
      <c r="P424" s="161"/>
      <c r="Q424" s="14"/>
      <c r="R424" s="14"/>
      <c r="S424" s="14"/>
      <c r="T424" s="14"/>
      <c r="U424" s="14"/>
      <c r="V424" s="14"/>
      <c r="W424" s="14"/>
      <c r="X424" s="14"/>
      <c r="Y424" s="14"/>
      <c r="Z424" s="14"/>
      <c r="AA424" s="14"/>
      <c r="AB424" s="14"/>
      <c r="AC424" s="14"/>
      <c r="AD424" s="14"/>
      <c r="AE424" s="14"/>
      <c r="AF424" s="14"/>
      <c r="AG424" s="14"/>
    </row>
    <row r="425" ht="17.25" customHeight="1">
      <c r="A425" s="104"/>
      <c r="B425" s="104"/>
      <c r="C425" s="104"/>
      <c r="D425" s="171"/>
      <c r="E425" s="102"/>
      <c r="F425" s="104"/>
      <c r="G425" s="104"/>
      <c r="H425" s="104"/>
      <c r="I425" s="104"/>
      <c r="J425" s="104"/>
      <c r="K425" s="14"/>
      <c r="L425" s="14"/>
      <c r="M425" s="14"/>
      <c r="N425" s="14"/>
      <c r="O425" s="14"/>
      <c r="P425" s="161"/>
      <c r="Q425" s="14"/>
      <c r="R425" s="14"/>
      <c r="S425" s="14"/>
      <c r="T425" s="14"/>
      <c r="U425" s="14"/>
      <c r="V425" s="14"/>
      <c r="W425" s="14"/>
      <c r="X425" s="14"/>
      <c r="Y425" s="14"/>
      <c r="Z425" s="14"/>
      <c r="AA425" s="14"/>
      <c r="AB425" s="14"/>
      <c r="AC425" s="14"/>
      <c r="AD425" s="14"/>
      <c r="AE425" s="14"/>
      <c r="AF425" s="14"/>
      <c r="AG425" s="14"/>
    </row>
    <row r="426" ht="17.25" customHeight="1">
      <c r="A426" s="104"/>
      <c r="B426" s="104"/>
      <c r="C426" s="104"/>
      <c r="D426" s="171"/>
      <c r="E426" s="102"/>
      <c r="F426" s="104"/>
      <c r="G426" s="104"/>
      <c r="H426" s="104"/>
      <c r="I426" s="104"/>
      <c r="J426" s="104"/>
      <c r="K426" s="14"/>
      <c r="L426" s="14"/>
      <c r="M426" s="14"/>
      <c r="N426" s="14"/>
      <c r="O426" s="14"/>
      <c r="P426" s="161"/>
      <c r="Q426" s="14"/>
      <c r="R426" s="14"/>
      <c r="S426" s="14"/>
      <c r="T426" s="14"/>
      <c r="U426" s="14"/>
      <c r="V426" s="14"/>
      <c r="W426" s="14"/>
      <c r="X426" s="14"/>
      <c r="Y426" s="14"/>
      <c r="Z426" s="14"/>
      <c r="AA426" s="14"/>
      <c r="AB426" s="14"/>
      <c r="AC426" s="14"/>
      <c r="AD426" s="14"/>
      <c r="AE426" s="14"/>
      <c r="AF426" s="14"/>
      <c r="AG426" s="14"/>
    </row>
    <row r="427" ht="17.25" customHeight="1">
      <c r="A427" s="104"/>
      <c r="B427" s="104"/>
      <c r="C427" s="104"/>
      <c r="D427" s="171"/>
      <c r="E427" s="102"/>
      <c r="F427" s="104"/>
      <c r="G427" s="104"/>
      <c r="H427" s="104"/>
      <c r="I427" s="104"/>
      <c r="J427" s="104"/>
      <c r="K427" s="14"/>
      <c r="L427" s="14"/>
      <c r="M427" s="14"/>
      <c r="N427" s="14"/>
      <c r="O427" s="14"/>
      <c r="P427" s="161"/>
      <c r="Q427" s="14"/>
      <c r="R427" s="14"/>
      <c r="S427" s="14"/>
      <c r="T427" s="14"/>
      <c r="U427" s="14"/>
      <c r="V427" s="14"/>
      <c r="W427" s="14"/>
      <c r="X427" s="14"/>
      <c r="Y427" s="14"/>
      <c r="Z427" s="14"/>
      <c r="AA427" s="14"/>
      <c r="AB427" s="14"/>
      <c r="AC427" s="14"/>
      <c r="AD427" s="14"/>
      <c r="AE427" s="14"/>
      <c r="AF427" s="14"/>
      <c r="AG427" s="14"/>
    </row>
    <row r="428" ht="17.25" customHeight="1">
      <c r="A428" s="104"/>
      <c r="B428" s="104"/>
      <c r="C428" s="104"/>
      <c r="D428" s="171"/>
      <c r="E428" s="102"/>
      <c r="F428" s="104"/>
      <c r="G428" s="104"/>
      <c r="H428" s="104"/>
      <c r="I428" s="104"/>
      <c r="J428" s="104"/>
      <c r="K428" s="14"/>
      <c r="L428" s="14"/>
      <c r="M428" s="14"/>
      <c r="N428" s="14"/>
      <c r="O428" s="14"/>
      <c r="P428" s="161"/>
      <c r="Q428" s="14"/>
      <c r="R428" s="14"/>
      <c r="S428" s="14"/>
      <c r="T428" s="14"/>
      <c r="U428" s="14"/>
      <c r="V428" s="14"/>
      <c r="W428" s="14"/>
      <c r="X428" s="14"/>
      <c r="Y428" s="14"/>
      <c r="Z428" s="14"/>
      <c r="AA428" s="14"/>
      <c r="AB428" s="14"/>
      <c r="AC428" s="14"/>
      <c r="AD428" s="14"/>
      <c r="AE428" s="14"/>
      <c r="AF428" s="14"/>
      <c r="AG428" s="14"/>
    </row>
    <row r="429" ht="17.25" customHeight="1">
      <c r="A429" s="104"/>
      <c r="B429" s="104"/>
      <c r="C429" s="104"/>
      <c r="D429" s="171"/>
      <c r="E429" s="102"/>
      <c r="F429" s="104"/>
      <c r="G429" s="104"/>
      <c r="H429" s="104"/>
      <c r="I429" s="104"/>
      <c r="J429" s="104"/>
      <c r="K429" s="14"/>
      <c r="L429" s="14"/>
      <c r="M429" s="14"/>
      <c r="N429" s="14"/>
      <c r="O429" s="14"/>
      <c r="P429" s="161"/>
      <c r="Q429" s="14"/>
      <c r="R429" s="14"/>
      <c r="S429" s="14"/>
      <c r="T429" s="14"/>
      <c r="U429" s="14"/>
      <c r="V429" s="14"/>
      <c r="W429" s="14"/>
      <c r="X429" s="14"/>
      <c r="Y429" s="14"/>
      <c r="Z429" s="14"/>
      <c r="AA429" s="14"/>
      <c r="AB429" s="14"/>
      <c r="AC429" s="14"/>
      <c r="AD429" s="14"/>
      <c r="AE429" s="14"/>
      <c r="AF429" s="14"/>
      <c r="AG429" s="14"/>
    </row>
    <row r="430" ht="17.25" customHeight="1">
      <c r="A430" s="104"/>
      <c r="B430" s="104"/>
      <c r="C430" s="104"/>
      <c r="D430" s="171"/>
      <c r="E430" s="102"/>
      <c r="F430" s="104"/>
      <c r="G430" s="104"/>
      <c r="H430" s="104"/>
      <c r="I430" s="104"/>
      <c r="J430" s="104"/>
      <c r="K430" s="14"/>
      <c r="L430" s="14"/>
      <c r="M430" s="14"/>
      <c r="N430" s="14"/>
      <c r="O430" s="14"/>
      <c r="P430" s="161"/>
      <c r="Q430" s="14"/>
      <c r="R430" s="14"/>
      <c r="S430" s="14"/>
      <c r="T430" s="14"/>
      <c r="U430" s="14"/>
      <c r="V430" s="14"/>
      <c r="W430" s="14"/>
      <c r="X430" s="14"/>
      <c r="Y430" s="14"/>
      <c r="Z430" s="14"/>
      <c r="AA430" s="14"/>
      <c r="AB430" s="14"/>
      <c r="AC430" s="14"/>
      <c r="AD430" s="14"/>
      <c r="AE430" s="14"/>
      <c r="AF430" s="14"/>
      <c r="AG430" s="14"/>
    </row>
    <row r="431" ht="17.25" customHeight="1">
      <c r="A431" s="104"/>
      <c r="B431" s="104"/>
      <c r="C431" s="104"/>
      <c r="D431" s="171"/>
      <c r="E431" s="102"/>
      <c r="F431" s="104"/>
      <c r="G431" s="104"/>
      <c r="H431" s="104"/>
      <c r="I431" s="104"/>
      <c r="J431" s="104"/>
      <c r="K431" s="14"/>
      <c r="L431" s="14"/>
      <c r="M431" s="14"/>
      <c r="N431" s="14"/>
      <c r="O431" s="14"/>
      <c r="P431" s="161"/>
      <c r="Q431" s="14"/>
      <c r="R431" s="14"/>
      <c r="S431" s="14"/>
      <c r="T431" s="14"/>
      <c r="U431" s="14"/>
      <c r="V431" s="14"/>
      <c r="W431" s="14"/>
      <c r="X431" s="14"/>
      <c r="Y431" s="14"/>
      <c r="Z431" s="14"/>
      <c r="AA431" s="14"/>
      <c r="AB431" s="14"/>
      <c r="AC431" s="14"/>
      <c r="AD431" s="14"/>
      <c r="AE431" s="14"/>
      <c r="AF431" s="14"/>
      <c r="AG431" s="14"/>
    </row>
    <row r="432" ht="17.25" customHeight="1">
      <c r="A432" s="104"/>
      <c r="B432" s="104"/>
      <c r="C432" s="104"/>
      <c r="D432" s="171"/>
      <c r="E432" s="102"/>
      <c r="F432" s="104"/>
      <c r="G432" s="104"/>
      <c r="H432" s="104"/>
      <c r="I432" s="104"/>
      <c r="J432" s="104"/>
      <c r="K432" s="14"/>
      <c r="L432" s="14"/>
      <c r="M432" s="14"/>
      <c r="N432" s="14"/>
      <c r="O432" s="14"/>
      <c r="P432" s="161"/>
      <c r="Q432" s="14"/>
      <c r="R432" s="14"/>
      <c r="S432" s="14"/>
      <c r="T432" s="14"/>
      <c r="U432" s="14"/>
      <c r="V432" s="14"/>
      <c r="W432" s="14"/>
      <c r="X432" s="14"/>
      <c r="Y432" s="14"/>
      <c r="Z432" s="14"/>
      <c r="AA432" s="14"/>
      <c r="AB432" s="14"/>
      <c r="AC432" s="14"/>
      <c r="AD432" s="14"/>
      <c r="AE432" s="14"/>
      <c r="AF432" s="14"/>
      <c r="AG432" s="14"/>
    </row>
    <row r="433" ht="17.25" customHeight="1">
      <c r="A433" s="104"/>
      <c r="B433" s="104"/>
      <c r="C433" s="104"/>
      <c r="D433" s="171"/>
      <c r="E433" s="102"/>
      <c r="F433" s="104"/>
      <c r="G433" s="104"/>
      <c r="H433" s="104"/>
      <c r="I433" s="104"/>
      <c r="J433" s="104"/>
      <c r="K433" s="14"/>
      <c r="L433" s="14"/>
      <c r="M433" s="14"/>
      <c r="N433" s="14"/>
      <c r="O433" s="14"/>
      <c r="P433" s="161"/>
      <c r="Q433" s="14"/>
      <c r="R433" s="14"/>
      <c r="S433" s="14"/>
      <c r="T433" s="14"/>
      <c r="U433" s="14"/>
      <c r="V433" s="14"/>
      <c r="W433" s="14"/>
      <c r="X433" s="14"/>
      <c r="Y433" s="14"/>
      <c r="Z433" s="14"/>
      <c r="AA433" s="14"/>
      <c r="AB433" s="14"/>
      <c r="AC433" s="14"/>
      <c r="AD433" s="14"/>
      <c r="AE433" s="14"/>
      <c r="AF433" s="14"/>
      <c r="AG433" s="14"/>
    </row>
    <row r="434" ht="17.25" customHeight="1">
      <c r="A434" s="104"/>
      <c r="B434" s="104"/>
      <c r="C434" s="104"/>
      <c r="D434" s="171"/>
      <c r="E434" s="102"/>
      <c r="F434" s="104"/>
      <c r="G434" s="104"/>
      <c r="H434" s="104"/>
      <c r="I434" s="104"/>
      <c r="J434" s="104"/>
      <c r="K434" s="14"/>
      <c r="L434" s="14"/>
      <c r="M434" s="14"/>
      <c r="N434" s="14"/>
      <c r="O434" s="14"/>
      <c r="P434" s="161"/>
      <c r="Q434" s="14"/>
      <c r="R434" s="14"/>
      <c r="S434" s="14"/>
      <c r="T434" s="14"/>
      <c r="U434" s="14"/>
      <c r="V434" s="14"/>
      <c r="W434" s="14"/>
      <c r="X434" s="14"/>
      <c r="Y434" s="14"/>
      <c r="Z434" s="14"/>
      <c r="AA434" s="14"/>
      <c r="AB434" s="14"/>
      <c r="AC434" s="14"/>
      <c r="AD434" s="14"/>
      <c r="AE434" s="14"/>
      <c r="AF434" s="14"/>
      <c r="AG434" s="14"/>
    </row>
    <row r="435" ht="17.25" customHeight="1">
      <c r="A435" s="104"/>
      <c r="B435" s="104"/>
      <c r="C435" s="104"/>
      <c r="D435" s="171"/>
      <c r="E435" s="102"/>
      <c r="F435" s="104"/>
      <c r="G435" s="104"/>
      <c r="H435" s="104"/>
      <c r="I435" s="104"/>
      <c r="J435" s="104"/>
      <c r="K435" s="14"/>
      <c r="L435" s="14"/>
      <c r="M435" s="14"/>
      <c r="N435" s="14"/>
      <c r="O435" s="14"/>
      <c r="P435" s="161"/>
      <c r="Q435" s="14"/>
      <c r="R435" s="14"/>
      <c r="S435" s="14"/>
      <c r="T435" s="14"/>
      <c r="U435" s="14"/>
      <c r="V435" s="14"/>
      <c r="W435" s="14"/>
      <c r="X435" s="14"/>
      <c r="Y435" s="14"/>
      <c r="Z435" s="14"/>
      <c r="AA435" s="14"/>
      <c r="AB435" s="14"/>
      <c r="AC435" s="14"/>
      <c r="AD435" s="14"/>
      <c r="AE435" s="14"/>
      <c r="AF435" s="14"/>
      <c r="AG435" s="14"/>
    </row>
    <row r="436" ht="17.25" customHeight="1">
      <c r="A436" s="104"/>
      <c r="B436" s="104"/>
      <c r="C436" s="104"/>
      <c r="D436" s="171"/>
      <c r="E436" s="102"/>
      <c r="F436" s="104"/>
      <c r="G436" s="104"/>
      <c r="H436" s="104"/>
      <c r="I436" s="104"/>
      <c r="J436" s="104"/>
      <c r="K436" s="14"/>
      <c r="L436" s="14"/>
      <c r="M436" s="14"/>
      <c r="N436" s="14"/>
      <c r="O436" s="14"/>
      <c r="P436" s="161"/>
      <c r="Q436" s="14"/>
      <c r="R436" s="14"/>
      <c r="S436" s="14"/>
      <c r="T436" s="14"/>
      <c r="U436" s="14"/>
      <c r="V436" s="14"/>
      <c r="W436" s="14"/>
      <c r="X436" s="14"/>
      <c r="Y436" s="14"/>
      <c r="Z436" s="14"/>
      <c r="AA436" s="14"/>
      <c r="AB436" s="14"/>
      <c r="AC436" s="14"/>
      <c r="AD436" s="14"/>
      <c r="AE436" s="14"/>
      <c r="AF436" s="14"/>
      <c r="AG436" s="14"/>
    </row>
    <row r="437" ht="17.25" customHeight="1">
      <c r="A437" s="104"/>
      <c r="B437" s="104"/>
      <c r="C437" s="104"/>
      <c r="D437" s="171"/>
      <c r="E437" s="102"/>
      <c r="F437" s="104"/>
      <c r="G437" s="104"/>
      <c r="H437" s="104"/>
      <c r="I437" s="104"/>
      <c r="J437" s="104"/>
      <c r="K437" s="14"/>
      <c r="L437" s="14"/>
      <c r="M437" s="14"/>
      <c r="N437" s="14"/>
      <c r="O437" s="14"/>
      <c r="P437" s="161"/>
      <c r="Q437" s="14"/>
      <c r="R437" s="14"/>
      <c r="S437" s="14"/>
      <c r="T437" s="14"/>
      <c r="U437" s="14"/>
      <c r="V437" s="14"/>
      <c r="W437" s="14"/>
      <c r="X437" s="14"/>
      <c r="Y437" s="14"/>
      <c r="Z437" s="14"/>
      <c r="AA437" s="14"/>
      <c r="AB437" s="14"/>
      <c r="AC437" s="14"/>
      <c r="AD437" s="14"/>
      <c r="AE437" s="14"/>
      <c r="AF437" s="14"/>
      <c r="AG437" s="14"/>
    </row>
    <row r="438" ht="17.25" customHeight="1">
      <c r="A438" s="104"/>
      <c r="B438" s="104"/>
      <c r="C438" s="104"/>
      <c r="D438" s="171"/>
      <c r="E438" s="102"/>
      <c r="F438" s="104"/>
      <c r="G438" s="104"/>
      <c r="H438" s="104"/>
      <c r="I438" s="104"/>
      <c r="J438" s="104"/>
      <c r="K438" s="14"/>
      <c r="L438" s="14"/>
      <c r="M438" s="14"/>
      <c r="N438" s="14"/>
      <c r="O438" s="14"/>
      <c r="P438" s="161"/>
      <c r="Q438" s="14"/>
      <c r="R438" s="14"/>
      <c r="S438" s="14"/>
      <c r="T438" s="14"/>
      <c r="U438" s="14"/>
      <c r="V438" s="14"/>
      <c r="W438" s="14"/>
      <c r="X438" s="14"/>
      <c r="Y438" s="14"/>
      <c r="Z438" s="14"/>
      <c r="AA438" s="14"/>
      <c r="AB438" s="14"/>
      <c r="AC438" s="14"/>
      <c r="AD438" s="14"/>
      <c r="AE438" s="14"/>
      <c r="AF438" s="14"/>
      <c r="AG438" s="14"/>
    </row>
    <row r="439" ht="17.25" customHeight="1">
      <c r="A439" s="104"/>
      <c r="B439" s="104"/>
      <c r="C439" s="104"/>
      <c r="D439" s="171"/>
      <c r="E439" s="102"/>
      <c r="F439" s="104"/>
      <c r="G439" s="104"/>
      <c r="H439" s="104"/>
      <c r="I439" s="104"/>
      <c r="J439" s="104"/>
      <c r="K439" s="14"/>
      <c r="L439" s="14"/>
      <c r="M439" s="14"/>
      <c r="N439" s="14"/>
      <c r="O439" s="14"/>
      <c r="P439" s="161"/>
      <c r="Q439" s="14"/>
      <c r="R439" s="14"/>
      <c r="S439" s="14"/>
      <c r="T439" s="14"/>
      <c r="U439" s="14"/>
      <c r="V439" s="14"/>
      <c r="W439" s="14"/>
      <c r="X439" s="14"/>
      <c r="Y439" s="14"/>
      <c r="Z439" s="14"/>
      <c r="AA439" s="14"/>
      <c r="AB439" s="14"/>
      <c r="AC439" s="14"/>
      <c r="AD439" s="14"/>
      <c r="AE439" s="14"/>
      <c r="AF439" s="14"/>
      <c r="AG439" s="14"/>
    </row>
    <row r="440" ht="17.25" customHeight="1">
      <c r="A440" s="104"/>
      <c r="B440" s="104"/>
      <c r="C440" s="104"/>
      <c r="D440" s="171"/>
      <c r="E440" s="102"/>
      <c r="F440" s="104"/>
      <c r="G440" s="104"/>
      <c r="H440" s="104"/>
      <c r="I440" s="104"/>
      <c r="J440" s="104"/>
      <c r="K440" s="14"/>
      <c r="L440" s="14"/>
      <c r="M440" s="14"/>
      <c r="N440" s="14"/>
      <c r="O440" s="14"/>
      <c r="P440" s="161"/>
      <c r="Q440" s="14"/>
      <c r="R440" s="14"/>
      <c r="S440" s="14"/>
      <c r="T440" s="14"/>
      <c r="U440" s="14"/>
      <c r="V440" s="14"/>
      <c r="W440" s="14"/>
      <c r="X440" s="14"/>
      <c r="Y440" s="14"/>
      <c r="Z440" s="14"/>
      <c r="AA440" s="14"/>
      <c r="AB440" s="14"/>
      <c r="AC440" s="14"/>
      <c r="AD440" s="14"/>
      <c r="AE440" s="14"/>
      <c r="AF440" s="14"/>
      <c r="AG440" s="14"/>
    </row>
    <row r="441" ht="17.25" customHeight="1">
      <c r="A441" s="104"/>
      <c r="B441" s="104"/>
      <c r="C441" s="104"/>
      <c r="D441" s="171"/>
      <c r="E441" s="102"/>
      <c r="F441" s="104"/>
      <c r="G441" s="104"/>
      <c r="H441" s="104"/>
      <c r="I441" s="104"/>
      <c r="J441" s="104"/>
      <c r="K441" s="14"/>
      <c r="L441" s="14"/>
      <c r="M441" s="14"/>
      <c r="N441" s="14"/>
      <c r="O441" s="14"/>
      <c r="P441" s="161"/>
      <c r="Q441" s="14"/>
      <c r="R441" s="14"/>
      <c r="S441" s="14"/>
      <c r="T441" s="14"/>
      <c r="U441" s="14"/>
      <c r="V441" s="14"/>
      <c r="W441" s="14"/>
      <c r="X441" s="14"/>
      <c r="Y441" s="14"/>
      <c r="Z441" s="14"/>
      <c r="AA441" s="14"/>
      <c r="AB441" s="14"/>
      <c r="AC441" s="14"/>
      <c r="AD441" s="14"/>
      <c r="AE441" s="14"/>
      <c r="AF441" s="14"/>
      <c r="AG441" s="14"/>
    </row>
    <row r="442" ht="17.25" customHeight="1">
      <c r="A442" s="104"/>
      <c r="B442" s="104"/>
      <c r="C442" s="104"/>
      <c r="D442" s="171"/>
      <c r="E442" s="102"/>
      <c r="F442" s="104"/>
      <c r="G442" s="104"/>
      <c r="H442" s="104"/>
      <c r="I442" s="104"/>
      <c r="J442" s="104"/>
      <c r="K442" s="14"/>
      <c r="L442" s="14"/>
      <c r="M442" s="14"/>
      <c r="N442" s="14"/>
      <c r="O442" s="14"/>
      <c r="P442" s="161"/>
      <c r="Q442" s="14"/>
      <c r="R442" s="14"/>
      <c r="S442" s="14"/>
      <c r="T442" s="14"/>
      <c r="U442" s="14"/>
      <c r="V442" s="14"/>
      <c r="W442" s="14"/>
      <c r="X442" s="14"/>
      <c r="Y442" s="14"/>
      <c r="Z442" s="14"/>
      <c r="AA442" s="14"/>
      <c r="AB442" s="14"/>
      <c r="AC442" s="14"/>
      <c r="AD442" s="14"/>
      <c r="AE442" s="14"/>
      <c r="AF442" s="14"/>
      <c r="AG442" s="14"/>
    </row>
    <row r="443" ht="17.25" customHeight="1">
      <c r="A443" s="104"/>
      <c r="B443" s="104"/>
      <c r="C443" s="104"/>
      <c r="D443" s="171"/>
      <c r="E443" s="102"/>
      <c r="F443" s="104"/>
      <c r="G443" s="104"/>
      <c r="H443" s="104"/>
      <c r="I443" s="104"/>
      <c r="J443" s="104"/>
      <c r="K443" s="14"/>
      <c r="L443" s="14"/>
      <c r="M443" s="14"/>
      <c r="N443" s="14"/>
      <c r="O443" s="14"/>
      <c r="P443" s="161"/>
      <c r="Q443" s="14"/>
      <c r="R443" s="14"/>
      <c r="S443" s="14"/>
      <c r="T443" s="14"/>
      <c r="U443" s="14"/>
      <c r="V443" s="14"/>
      <c r="W443" s="14"/>
      <c r="X443" s="14"/>
      <c r="Y443" s="14"/>
      <c r="Z443" s="14"/>
      <c r="AA443" s="14"/>
      <c r="AB443" s="14"/>
      <c r="AC443" s="14"/>
      <c r="AD443" s="14"/>
      <c r="AE443" s="14"/>
      <c r="AF443" s="14"/>
      <c r="AG443" s="14"/>
    </row>
    <row r="444" ht="17.25" customHeight="1">
      <c r="A444" s="104"/>
      <c r="B444" s="104"/>
      <c r="C444" s="104"/>
      <c r="D444" s="171"/>
      <c r="E444" s="102"/>
      <c r="F444" s="104"/>
      <c r="G444" s="104"/>
      <c r="H444" s="104"/>
      <c r="I444" s="104"/>
      <c r="J444" s="104"/>
      <c r="K444" s="14"/>
      <c r="L444" s="14"/>
      <c r="M444" s="14"/>
      <c r="N444" s="14"/>
      <c r="O444" s="14"/>
      <c r="P444" s="161"/>
      <c r="Q444" s="14"/>
      <c r="R444" s="14"/>
      <c r="S444" s="14"/>
      <c r="T444" s="14"/>
      <c r="U444" s="14"/>
      <c r="V444" s="14"/>
      <c r="W444" s="14"/>
      <c r="X444" s="14"/>
      <c r="Y444" s="14"/>
      <c r="Z444" s="14"/>
      <c r="AA444" s="14"/>
      <c r="AB444" s="14"/>
      <c r="AC444" s="14"/>
      <c r="AD444" s="14"/>
      <c r="AE444" s="14"/>
      <c r="AF444" s="14"/>
      <c r="AG444" s="14"/>
    </row>
    <row r="445" ht="17.25" customHeight="1">
      <c r="A445" s="104"/>
      <c r="B445" s="104"/>
      <c r="C445" s="104"/>
      <c r="D445" s="171"/>
      <c r="E445" s="102"/>
      <c r="F445" s="104"/>
      <c r="G445" s="104"/>
      <c r="H445" s="104"/>
      <c r="I445" s="104"/>
      <c r="J445" s="104"/>
      <c r="K445" s="14"/>
      <c r="L445" s="14"/>
      <c r="M445" s="14"/>
      <c r="N445" s="14"/>
      <c r="O445" s="14"/>
      <c r="P445" s="161"/>
      <c r="Q445" s="14"/>
      <c r="R445" s="14"/>
      <c r="S445" s="14"/>
      <c r="T445" s="14"/>
      <c r="U445" s="14"/>
      <c r="V445" s="14"/>
      <c r="W445" s="14"/>
      <c r="X445" s="14"/>
      <c r="Y445" s="14"/>
      <c r="Z445" s="14"/>
      <c r="AA445" s="14"/>
      <c r="AB445" s="14"/>
      <c r="AC445" s="14"/>
      <c r="AD445" s="14"/>
      <c r="AE445" s="14"/>
      <c r="AF445" s="14"/>
      <c r="AG445" s="14"/>
    </row>
    <row r="446" ht="17.25" customHeight="1">
      <c r="A446" s="104"/>
      <c r="B446" s="104"/>
      <c r="C446" s="104"/>
      <c r="D446" s="171"/>
      <c r="E446" s="102"/>
      <c r="F446" s="104"/>
      <c r="G446" s="104"/>
      <c r="H446" s="104"/>
      <c r="I446" s="104"/>
      <c r="J446" s="104"/>
      <c r="K446" s="14"/>
      <c r="L446" s="14"/>
      <c r="M446" s="14"/>
      <c r="N446" s="14"/>
      <c r="O446" s="14"/>
      <c r="P446" s="161"/>
      <c r="Q446" s="14"/>
      <c r="R446" s="14"/>
      <c r="S446" s="14"/>
      <c r="T446" s="14"/>
      <c r="U446" s="14"/>
      <c r="V446" s="14"/>
      <c r="W446" s="14"/>
      <c r="X446" s="14"/>
      <c r="Y446" s="14"/>
      <c r="Z446" s="14"/>
      <c r="AA446" s="14"/>
      <c r="AB446" s="14"/>
      <c r="AC446" s="14"/>
      <c r="AD446" s="14"/>
      <c r="AE446" s="14"/>
      <c r="AF446" s="14"/>
      <c r="AG446" s="14"/>
    </row>
    <row r="447" ht="17.25" customHeight="1">
      <c r="A447" s="104"/>
      <c r="B447" s="104"/>
      <c r="C447" s="104"/>
      <c r="D447" s="171"/>
      <c r="E447" s="102"/>
      <c r="F447" s="104"/>
      <c r="G447" s="104"/>
      <c r="H447" s="104"/>
      <c r="I447" s="104"/>
      <c r="J447" s="104"/>
      <c r="K447" s="14"/>
      <c r="L447" s="14"/>
      <c r="M447" s="14"/>
      <c r="N447" s="14"/>
      <c r="O447" s="14"/>
      <c r="P447" s="161"/>
      <c r="Q447" s="14"/>
      <c r="R447" s="14"/>
      <c r="S447" s="14"/>
      <c r="T447" s="14"/>
      <c r="U447" s="14"/>
      <c r="V447" s="14"/>
      <c r="W447" s="14"/>
      <c r="X447" s="14"/>
      <c r="Y447" s="14"/>
      <c r="Z447" s="14"/>
      <c r="AA447" s="14"/>
      <c r="AB447" s="14"/>
      <c r="AC447" s="14"/>
      <c r="AD447" s="14"/>
      <c r="AE447" s="14"/>
      <c r="AF447" s="14"/>
      <c r="AG447" s="14"/>
    </row>
    <row r="448" ht="17.25" customHeight="1">
      <c r="A448" s="104"/>
      <c r="B448" s="104"/>
      <c r="C448" s="104"/>
      <c r="D448" s="171"/>
      <c r="E448" s="102"/>
      <c r="F448" s="104"/>
      <c r="G448" s="104"/>
      <c r="H448" s="104"/>
      <c r="I448" s="104"/>
      <c r="J448" s="104"/>
      <c r="K448" s="14"/>
      <c r="L448" s="14"/>
      <c r="M448" s="14"/>
      <c r="N448" s="14"/>
      <c r="O448" s="14"/>
      <c r="P448" s="161"/>
      <c r="Q448" s="14"/>
      <c r="R448" s="14"/>
      <c r="S448" s="14"/>
      <c r="T448" s="14"/>
      <c r="U448" s="14"/>
      <c r="V448" s="14"/>
      <c r="W448" s="14"/>
      <c r="X448" s="14"/>
      <c r="Y448" s="14"/>
      <c r="Z448" s="14"/>
      <c r="AA448" s="14"/>
      <c r="AB448" s="14"/>
      <c r="AC448" s="14"/>
      <c r="AD448" s="14"/>
      <c r="AE448" s="14"/>
      <c r="AF448" s="14"/>
      <c r="AG448" s="14"/>
    </row>
    <row r="449" ht="17.25" customHeight="1">
      <c r="A449" s="104"/>
      <c r="B449" s="104"/>
      <c r="C449" s="104"/>
      <c r="D449" s="171"/>
      <c r="E449" s="102"/>
      <c r="F449" s="104"/>
      <c r="G449" s="104"/>
      <c r="H449" s="104"/>
      <c r="I449" s="104"/>
      <c r="J449" s="104"/>
      <c r="K449" s="14"/>
      <c r="L449" s="14"/>
      <c r="M449" s="14"/>
      <c r="N449" s="14"/>
      <c r="O449" s="14"/>
      <c r="P449" s="161"/>
      <c r="Q449" s="14"/>
      <c r="R449" s="14"/>
      <c r="S449" s="14"/>
      <c r="T449" s="14"/>
      <c r="U449" s="14"/>
      <c r="V449" s="14"/>
      <c r="W449" s="14"/>
      <c r="X449" s="14"/>
      <c r="Y449" s="14"/>
      <c r="Z449" s="14"/>
      <c r="AA449" s="14"/>
      <c r="AB449" s="14"/>
      <c r="AC449" s="14"/>
      <c r="AD449" s="14"/>
      <c r="AE449" s="14"/>
      <c r="AF449" s="14"/>
      <c r="AG449" s="14"/>
    </row>
    <row r="450" ht="17.25" customHeight="1">
      <c r="A450" s="104"/>
      <c r="B450" s="104"/>
      <c r="C450" s="104"/>
      <c r="D450" s="171"/>
      <c r="E450" s="102"/>
      <c r="F450" s="104"/>
      <c r="G450" s="104"/>
      <c r="H450" s="104"/>
      <c r="I450" s="104"/>
      <c r="J450" s="104"/>
      <c r="K450" s="14"/>
      <c r="L450" s="14"/>
      <c r="M450" s="14"/>
      <c r="N450" s="14"/>
      <c r="O450" s="14"/>
      <c r="P450" s="161"/>
      <c r="Q450" s="14"/>
      <c r="R450" s="14"/>
      <c r="S450" s="14"/>
      <c r="T450" s="14"/>
      <c r="U450" s="14"/>
      <c r="V450" s="14"/>
      <c r="W450" s="14"/>
      <c r="X450" s="14"/>
      <c r="Y450" s="14"/>
      <c r="Z450" s="14"/>
      <c r="AA450" s="14"/>
      <c r="AB450" s="14"/>
      <c r="AC450" s="14"/>
      <c r="AD450" s="14"/>
      <c r="AE450" s="14"/>
      <c r="AF450" s="14"/>
      <c r="AG450" s="14"/>
    </row>
    <row r="451" ht="17.25" customHeight="1">
      <c r="A451" s="104"/>
      <c r="B451" s="104"/>
      <c r="C451" s="104"/>
      <c r="D451" s="171"/>
      <c r="E451" s="102"/>
      <c r="F451" s="104"/>
      <c r="G451" s="104"/>
      <c r="H451" s="104"/>
      <c r="I451" s="104"/>
      <c r="J451" s="104"/>
      <c r="K451" s="14"/>
      <c r="L451" s="14"/>
      <c r="M451" s="14"/>
      <c r="N451" s="14"/>
      <c r="O451" s="14"/>
      <c r="P451" s="161"/>
      <c r="Q451" s="14"/>
      <c r="R451" s="14"/>
      <c r="S451" s="14"/>
      <c r="T451" s="14"/>
      <c r="U451" s="14"/>
      <c r="V451" s="14"/>
      <c r="W451" s="14"/>
      <c r="X451" s="14"/>
      <c r="Y451" s="14"/>
      <c r="Z451" s="14"/>
      <c r="AA451" s="14"/>
      <c r="AB451" s="14"/>
      <c r="AC451" s="14"/>
      <c r="AD451" s="14"/>
      <c r="AE451" s="14"/>
      <c r="AF451" s="14"/>
      <c r="AG451" s="14"/>
    </row>
    <row r="452" ht="17.25" customHeight="1">
      <c r="A452" s="104"/>
      <c r="B452" s="104"/>
      <c r="C452" s="104"/>
      <c r="D452" s="171"/>
      <c r="E452" s="102"/>
      <c r="F452" s="104"/>
      <c r="G452" s="104"/>
      <c r="H452" s="104"/>
      <c r="I452" s="104"/>
      <c r="J452" s="104"/>
      <c r="K452" s="14"/>
      <c r="L452" s="14"/>
      <c r="M452" s="14"/>
      <c r="N452" s="14"/>
      <c r="O452" s="14"/>
      <c r="P452" s="161"/>
      <c r="Q452" s="14"/>
      <c r="R452" s="14"/>
      <c r="S452" s="14"/>
      <c r="T452" s="14"/>
      <c r="U452" s="14"/>
      <c r="V452" s="14"/>
      <c r="W452" s="14"/>
      <c r="X452" s="14"/>
      <c r="Y452" s="14"/>
      <c r="Z452" s="14"/>
      <c r="AA452" s="14"/>
      <c r="AB452" s="14"/>
      <c r="AC452" s="14"/>
      <c r="AD452" s="14"/>
      <c r="AE452" s="14"/>
      <c r="AF452" s="14"/>
      <c r="AG452" s="14"/>
    </row>
    <row r="453" ht="17.25" customHeight="1">
      <c r="A453" s="104"/>
      <c r="B453" s="104"/>
      <c r="C453" s="104"/>
      <c r="D453" s="171"/>
      <c r="E453" s="102"/>
      <c r="F453" s="104"/>
      <c r="G453" s="104"/>
      <c r="H453" s="104"/>
      <c r="I453" s="104"/>
      <c r="J453" s="104"/>
      <c r="K453" s="14"/>
      <c r="L453" s="14"/>
      <c r="M453" s="14"/>
      <c r="N453" s="14"/>
      <c r="O453" s="14"/>
      <c r="P453" s="161"/>
      <c r="Q453" s="14"/>
      <c r="R453" s="14"/>
      <c r="S453" s="14"/>
      <c r="T453" s="14"/>
      <c r="U453" s="14"/>
      <c r="V453" s="14"/>
      <c r="W453" s="14"/>
      <c r="X453" s="14"/>
      <c r="Y453" s="14"/>
      <c r="Z453" s="14"/>
      <c r="AA453" s="14"/>
      <c r="AB453" s="14"/>
      <c r="AC453" s="14"/>
      <c r="AD453" s="14"/>
      <c r="AE453" s="14"/>
      <c r="AF453" s="14"/>
      <c r="AG453" s="14"/>
    </row>
    <row r="454" ht="17.25" customHeight="1">
      <c r="A454" s="104"/>
      <c r="B454" s="104"/>
      <c r="C454" s="104"/>
      <c r="D454" s="171"/>
      <c r="E454" s="102"/>
      <c r="F454" s="104"/>
      <c r="G454" s="104"/>
      <c r="H454" s="104"/>
      <c r="I454" s="104"/>
      <c r="J454" s="104"/>
      <c r="K454" s="14"/>
      <c r="L454" s="14"/>
      <c r="M454" s="14"/>
      <c r="N454" s="14"/>
      <c r="O454" s="14"/>
      <c r="P454" s="161"/>
      <c r="Q454" s="14"/>
      <c r="R454" s="14"/>
      <c r="S454" s="14"/>
      <c r="T454" s="14"/>
      <c r="U454" s="14"/>
      <c r="V454" s="14"/>
      <c r="W454" s="14"/>
      <c r="X454" s="14"/>
      <c r="Y454" s="14"/>
      <c r="Z454" s="14"/>
      <c r="AA454" s="14"/>
      <c r="AB454" s="14"/>
      <c r="AC454" s="14"/>
      <c r="AD454" s="14"/>
      <c r="AE454" s="14"/>
      <c r="AF454" s="14"/>
      <c r="AG454" s="14"/>
    </row>
    <row r="455" ht="17.25" customHeight="1">
      <c r="A455" s="104"/>
      <c r="B455" s="104"/>
      <c r="C455" s="104"/>
      <c r="D455" s="171"/>
      <c r="E455" s="102"/>
      <c r="F455" s="104"/>
      <c r="G455" s="104"/>
      <c r="H455" s="104"/>
      <c r="I455" s="104"/>
      <c r="J455" s="104"/>
      <c r="K455" s="14"/>
      <c r="L455" s="14"/>
      <c r="M455" s="14"/>
      <c r="N455" s="14"/>
      <c r="O455" s="14"/>
      <c r="P455" s="161"/>
      <c r="Q455" s="14"/>
      <c r="R455" s="14"/>
      <c r="S455" s="14"/>
      <c r="T455" s="14"/>
      <c r="U455" s="14"/>
      <c r="V455" s="14"/>
      <c r="W455" s="14"/>
      <c r="X455" s="14"/>
      <c r="Y455" s="14"/>
      <c r="Z455" s="14"/>
      <c r="AA455" s="14"/>
      <c r="AB455" s="14"/>
      <c r="AC455" s="14"/>
      <c r="AD455" s="14"/>
      <c r="AE455" s="14"/>
      <c r="AF455" s="14"/>
      <c r="AG455" s="14"/>
    </row>
    <row r="456" ht="17.25" customHeight="1">
      <c r="A456" s="104"/>
      <c r="B456" s="104"/>
      <c r="C456" s="104"/>
      <c r="D456" s="171"/>
      <c r="E456" s="102"/>
      <c r="F456" s="104"/>
      <c r="G456" s="104"/>
      <c r="H456" s="104"/>
      <c r="I456" s="104"/>
      <c r="J456" s="104"/>
      <c r="K456" s="14"/>
      <c r="L456" s="14"/>
      <c r="M456" s="14"/>
      <c r="N456" s="14"/>
      <c r="O456" s="14"/>
      <c r="P456" s="161"/>
      <c r="Q456" s="14"/>
      <c r="R456" s="14"/>
      <c r="S456" s="14"/>
      <c r="T456" s="14"/>
      <c r="U456" s="14"/>
      <c r="V456" s="14"/>
      <c r="W456" s="14"/>
      <c r="X456" s="14"/>
      <c r="Y456" s="14"/>
      <c r="Z456" s="14"/>
      <c r="AA456" s="14"/>
      <c r="AB456" s="14"/>
      <c r="AC456" s="14"/>
      <c r="AD456" s="14"/>
      <c r="AE456" s="14"/>
      <c r="AF456" s="14"/>
      <c r="AG456" s="14"/>
    </row>
    <row r="457" ht="17.25" customHeight="1">
      <c r="A457" s="104"/>
      <c r="B457" s="104"/>
      <c r="C457" s="104"/>
      <c r="D457" s="171"/>
      <c r="E457" s="102"/>
      <c r="F457" s="104"/>
      <c r="G457" s="104"/>
      <c r="H457" s="104"/>
      <c r="I457" s="104"/>
      <c r="J457" s="104"/>
      <c r="K457" s="14"/>
      <c r="L457" s="14"/>
      <c r="M457" s="14"/>
      <c r="N457" s="14"/>
      <c r="O457" s="14"/>
      <c r="P457" s="161"/>
      <c r="Q457" s="14"/>
      <c r="R457" s="14"/>
      <c r="S457" s="14"/>
      <c r="T457" s="14"/>
      <c r="U457" s="14"/>
      <c r="V457" s="14"/>
      <c r="W457" s="14"/>
      <c r="X457" s="14"/>
      <c r="Y457" s="14"/>
      <c r="Z457" s="14"/>
      <c r="AA457" s="14"/>
      <c r="AB457" s="14"/>
      <c r="AC457" s="14"/>
      <c r="AD457" s="14"/>
      <c r="AE457" s="14"/>
      <c r="AF457" s="14"/>
      <c r="AG457" s="14"/>
    </row>
    <row r="458" ht="17.25" customHeight="1">
      <c r="A458" s="104"/>
      <c r="B458" s="104"/>
      <c r="C458" s="104"/>
      <c r="D458" s="171"/>
      <c r="E458" s="102"/>
      <c r="F458" s="104"/>
      <c r="G458" s="104"/>
      <c r="H458" s="104"/>
      <c r="I458" s="104"/>
      <c r="J458" s="104"/>
      <c r="K458" s="14"/>
      <c r="L458" s="14"/>
      <c r="M458" s="14"/>
      <c r="N458" s="14"/>
      <c r="O458" s="14"/>
      <c r="P458" s="161"/>
      <c r="Q458" s="14"/>
      <c r="R458" s="14"/>
      <c r="S458" s="14"/>
      <c r="T458" s="14"/>
      <c r="U458" s="14"/>
      <c r="V458" s="14"/>
      <c r="W458" s="14"/>
      <c r="X458" s="14"/>
      <c r="Y458" s="14"/>
      <c r="Z458" s="14"/>
      <c r="AA458" s="14"/>
      <c r="AB458" s="14"/>
      <c r="AC458" s="14"/>
      <c r="AD458" s="14"/>
      <c r="AE458" s="14"/>
      <c r="AF458" s="14"/>
      <c r="AG458" s="14"/>
    </row>
    <row r="459" ht="17.25" customHeight="1">
      <c r="A459" s="104"/>
      <c r="B459" s="104"/>
      <c r="C459" s="104"/>
      <c r="D459" s="171"/>
      <c r="E459" s="102"/>
      <c r="F459" s="104"/>
      <c r="G459" s="104"/>
      <c r="H459" s="104"/>
      <c r="I459" s="104"/>
      <c r="J459" s="104"/>
      <c r="K459" s="14"/>
      <c r="L459" s="14"/>
      <c r="M459" s="14"/>
      <c r="N459" s="14"/>
      <c r="O459" s="14"/>
      <c r="P459" s="161"/>
      <c r="Q459" s="14"/>
      <c r="R459" s="14"/>
      <c r="S459" s="14"/>
      <c r="T459" s="14"/>
      <c r="U459" s="14"/>
      <c r="V459" s="14"/>
      <c r="W459" s="14"/>
      <c r="X459" s="14"/>
      <c r="Y459" s="14"/>
      <c r="Z459" s="14"/>
      <c r="AA459" s="14"/>
      <c r="AB459" s="14"/>
      <c r="AC459" s="14"/>
      <c r="AD459" s="14"/>
      <c r="AE459" s="14"/>
      <c r="AF459" s="14"/>
      <c r="AG459" s="14"/>
    </row>
    <row r="460" ht="17.25" customHeight="1">
      <c r="A460" s="104"/>
      <c r="B460" s="104"/>
      <c r="C460" s="104"/>
      <c r="D460" s="171"/>
      <c r="E460" s="102"/>
      <c r="F460" s="104"/>
      <c r="G460" s="104"/>
      <c r="H460" s="104"/>
      <c r="I460" s="104"/>
      <c r="J460" s="104"/>
      <c r="K460" s="14"/>
      <c r="L460" s="14"/>
      <c r="M460" s="14"/>
      <c r="N460" s="14"/>
      <c r="O460" s="14"/>
      <c r="P460" s="161"/>
      <c r="Q460" s="14"/>
      <c r="R460" s="14"/>
      <c r="S460" s="14"/>
      <c r="T460" s="14"/>
      <c r="U460" s="14"/>
      <c r="V460" s="14"/>
      <c r="W460" s="14"/>
      <c r="X460" s="14"/>
      <c r="Y460" s="14"/>
      <c r="Z460" s="14"/>
      <c r="AA460" s="14"/>
      <c r="AB460" s="14"/>
      <c r="AC460" s="14"/>
      <c r="AD460" s="14"/>
      <c r="AE460" s="14"/>
      <c r="AF460" s="14"/>
      <c r="AG460" s="14"/>
    </row>
    <row r="461" ht="17.25" customHeight="1">
      <c r="A461" s="104"/>
      <c r="B461" s="104"/>
      <c r="C461" s="104"/>
      <c r="D461" s="171"/>
      <c r="E461" s="102"/>
      <c r="F461" s="104"/>
      <c r="G461" s="104"/>
      <c r="H461" s="104"/>
      <c r="I461" s="104"/>
      <c r="J461" s="104"/>
      <c r="K461" s="14"/>
      <c r="L461" s="14"/>
      <c r="M461" s="14"/>
      <c r="N461" s="14"/>
      <c r="O461" s="14"/>
      <c r="P461" s="161"/>
      <c r="Q461" s="14"/>
      <c r="R461" s="14"/>
      <c r="S461" s="14"/>
      <c r="T461" s="14"/>
      <c r="U461" s="14"/>
      <c r="V461" s="14"/>
      <c r="W461" s="14"/>
      <c r="X461" s="14"/>
      <c r="Y461" s="14"/>
      <c r="Z461" s="14"/>
      <c r="AA461" s="14"/>
      <c r="AB461" s="14"/>
      <c r="AC461" s="14"/>
      <c r="AD461" s="14"/>
      <c r="AE461" s="14"/>
      <c r="AF461" s="14"/>
      <c r="AG461" s="14"/>
    </row>
    <row r="462" ht="17.25" customHeight="1">
      <c r="A462" s="104"/>
      <c r="B462" s="104"/>
      <c r="C462" s="104"/>
      <c r="D462" s="171"/>
      <c r="E462" s="102"/>
      <c r="F462" s="104"/>
      <c r="G462" s="104"/>
      <c r="H462" s="104"/>
      <c r="I462" s="104"/>
      <c r="J462" s="104"/>
      <c r="K462" s="14"/>
      <c r="L462" s="14"/>
      <c r="M462" s="14"/>
      <c r="N462" s="14"/>
      <c r="O462" s="14"/>
      <c r="P462" s="161"/>
      <c r="Q462" s="14"/>
      <c r="R462" s="14"/>
      <c r="S462" s="14"/>
      <c r="T462" s="14"/>
      <c r="U462" s="14"/>
      <c r="V462" s="14"/>
      <c r="W462" s="14"/>
      <c r="X462" s="14"/>
      <c r="Y462" s="14"/>
      <c r="Z462" s="14"/>
      <c r="AA462" s="14"/>
      <c r="AB462" s="14"/>
      <c r="AC462" s="14"/>
      <c r="AD462" s="14"/>
      <c r="AE462" s="14"/>
      <c r="AF462" s="14"/>
      <c r="AG462" s="14"/>
    </row>
    <row r="463" ht="17.25" customHeight="1">
      <c r="A463" s="104"/>
      <c r="B463" s="104"/>
      <c r="C463" s="104"/>
      <c r="D463" s="171"/>
      <c r="E463" s="102"/>
      <c r="F463" s="104"/>
      <c r="G463" s="104"/>
      <c r="H463" s="104"/>
      <c r="I463" s="104"/>
      <c r="J463" s="104"/>
      <c r="K463" s="14"/>
      <c r="L463" s="14"/>
      <c r="M463" s="14"/>
      <c r="N463" s="14"/>
      <c r="O463" s="14"/>
      <c r="P463" s="161"/>
      <c r="Q463" s="14"/>
      <c r="R463" s="14"/>
      <c r="S463" s="14"/>
      <c r="T463" s="14"/>
      <c r="U463" s="14"/>
      <c r="V463" s="14"/>
      <c r="W463" s="14"/>
      <c r="X463" s="14"/>
      <c r="Y463" s="14"/>
      <c r="Z463" s="14"/>
      <c r="AA463" s="14"/>
      <c r="AB463" s="14"/>
      <c r="AC463" s="14"/>
      <c r="AD463" s="14"/>
      <c r="AE463" s="14"/>
      <c r="AF463" s="14"/>
      <c r="AG463" s="14"/>
    </row>
    <row r="464" ht="17.25" customHeight="1">
      <c r="A464" s="104"/>
      <c r="B464" s="104"/>
      <c r="C464" s="104"/>
      <c r="D464" s="171"/>
      <c r="E464" s="102"/>
      <c r="F464" s="104"/>
      <c r="G464" s="104"/>
      <c r="H464" s="104"/>
      <c r="I464" s="104"/>
      <c r="J464" s="104"/>
      <c r="K464" s="14"/>
      <c r="L464" s="14"/>
      <c r="M464" s="14"/>
      <c r="N464" s="14"/>
      <c r="O464" s="14"/>
      <c r="P464" s="161"/>
      <c r="Q464" s="14"/>
      <c r="R464" s="14"/>
      <c r="S464" s="14"/>
      <c r="T464" s="14"/>
      <c r="U464" s="14"/>
      <c r="V464" s="14"/>
      <c r="W464" s="14"/>
      <c r="X464" s="14"/>
      <c r="Y464" s="14"/>
      <c r="Z464" s="14"/>
      <c r="AA464" s="14"/>
      <c r="AB464" s="14"/>
      <c r="AC464" s="14"/>
      <c r="AD464" s="14"/>
      <c r="AE464" s="14"/>
      <c r="AF464" s="14"/>
      <c r="AG464" s="14"/>
    </row>
    <row r="465" ht="17.25" customHeight="1">
      <c r="A465" s="104"/>
      <c r="B465" s="104"/>
      <c r="C465" s="104"/>
      <c r="D465" s="171"/>
      <c r="E465" s="102"/>
      <c r="F465" s="104"/>
      <c r="G465" s="104"/>
      <c r="H465" s="104"/>
      <c r="I465" s="104"/>
      <c r="J465" s="104"/>
      <c r="K465" s="14"/>
      <c r="L465" s="14"/>
      <c r="M465" s="14"/>
      <c r="N465" s="14"/>
      <c r="O465" s="14"/>
      <c r="P465" s="161"/>
      <c r="Q465" s="14"/>
      <c r="R465" s="14"/>
      <c r="S465" s="14"/>
      <c r="T465" s="14"/>
      <c r="U465" s="14"/>
      <c r="V465" s="14"/>
      <c r="W465" s="14"/>
      <c r="X465" s="14"/>
      <c r="Y465" s="14"/>
      <c r="Z465" s="14"/>
      <c r="AA465" s="14"/>
      <c r="AB465" s="14"/>
      <c r="AC465" s="14"/>
      <c r="AD465" s="14"/>
      <c r="AE465" s="14"/>
      <c r="AF465" s="14"/>
      <c r="AG465" s="14"/>
    </row>
    <row r="466" ht="17.25" customHeight="1">
      <c r="A466" s="104"/>
      <c r="B466" s="104"/>
      <c r="C466" s="104"/>
      <c r="D466" s="171"/>
      <c r="E466" s="102"/>
      <c r="F466" s="104"/>
      <c r="G466" s="104"/>
      <c r="H466" s="104"/>
      <c r="I466" s="104"/>
      <c r="J466" s="104"/>
      <c r="K466" s="14"/>
      <c r="L466" s="14"/>
      <c r="M466" s="14"/>
      <c r="N466" s="14"/>
      <c r="O466" s="14"/>
      <c r="P466" s="161"/>
      <c r="Q466" s="14"/>
      <c r="R466" s="14"/>
      <c r="S466" s="14"/>
      <c r="T466" s="14"/>
      <c r="U466" s="14"/>
      <c r="V466" s="14"/>
      <c r="W466" s="14"/>
      <c r="X466" s="14"/>
      <c r="Y466" s="14"/>
      <c r="Z466" s="14"/>
      <c r="AA466" s="14"/>
      <c r="AB466" s="14"/>
      <c r="AC466" s="14"/>
      <c r="AD466" s="14"/>
      <c r="AE466" s="14"/>
      <c r="AF466" s="14"/>
      <c r="AG466" s="14"/>
    </row>
    <row r="467" ht="17.25" customHeight="1">
      <c r="A467" s="104"/>
      <c r="B467" s="104"/>
      <c r="C467" s="104"/>
      <c r="D467" s="171"/>
      <c r="E467" s="102"/>
      <c r="F467" s="104"/>
      <c r="G467" s="104"/>
      <c r="H467" s="104"/>
      <c r="I467" s="104"/>
      <c r="J467" s="104"/>
      <c r="K467" s="14"/>
      <c r="L467" s="14"/>
      <c r="M467" s="14"/>
      <c r="N467" s="14"/>
      <c r="O467" s="14"/>
      <c r="P467" s="161"/>
      <c r="Q467" s="14"/>
      <c r="R467" s="14"/>
      <c r="S467" s="14"/>
      <c r="T467" s="14"/>
      <c r="U467" s="14"/>
      <c r="V467" s="14"/>
      <c r="W467" s="14"/>
      <c r="X467" s="14"/>
      <c r="Y467" s="14"/>
      <c r="Z467" s="14"/>
      <c r="AA467" s="14"/>
      <c r="AB467" s="14"/>
      <c r="AC467" s="14"/>
      <c r="AD467" s="14"/>
      <c r="AE467" s="14"/>
      <c r="AF467" s="14"/>
      <c r="AG467" s="14"/>
    </row>
    <row r="468" ht="17.25" customHeight="1">
      <c r="A468" s="104"/>
      <c r="B468" s="104"/>
      <c r="C468" s="104"/>
      <c r="D468" s="171"/>
      <c r="E468" s="102"/>
      <c r="F468" s="104"/>
      <c r="G468" s="104"/>
      <c r="H468" s="104"/>
      <c r="I468" s="104"/>
      <c r="J468" s="104"/>
      <c r="K468" s="14"/>
      <c r="L468" s="14"/>
      <c r="M468" s="14"/>
      <c r="N468" s="14"/>
      <c r="O468" s="14"/>
      <c r="P468" s="161"/>
      <c r="Q468" s="14"/>
      <c r="R468" s="14"/>
      <c r="S468" s="14"/>
      <c r="T468" s="14"/>
      <c r="U468" s="14"/>
      <c r="V468" s="14"/>
      <c r="W468" s="14"/>
      <c r="X468" s="14"/>
      <c r="Y468" s="14"/>
      <c r="Z468" s="14"/>
      <c r="AA468" s="14"/>
      <c r="AB468" s="14"/>
      <c r="AC468" s="14"/>
      <c r="AD468" s="14"/>
      <c r="AE468" s="14"/>
      <c r="AF468" s="14"/>
      <c r="AG468" s="14"/>
    </row>
    <row r="469" ht="17.25" customHeight="1">
      <c r="A469" s="104"/>
      <c r="B469" s="104"/>
      <c r="C469" s="104"/>
      <c r="D469" s="171"/>
      <c r="E469" s="102"/>
      <c r="F469" s="104"/>
      <c r="G469" s="104"/>
      <c r="H469" s="104"/>
      <c r="I469" s="104"/>
      <c r="J469" s="104"/>
      <c r="K469" s="14"/>
      <c r="L469" s="14"/>
      <c r="M469" s="14"/>
      <c r="N469" s="14"/>
      <c r="O469" s="14"/>
      <c r="P469" s="161"/>
      <c r="Q469" s="14"/>
      <c r="R469" s="14"/>
      <c r="S469" s="14"/>
      <c r="T469" s="14"/>
      <c r="U469" s="14"/>
      <c r="V469" s="14"/>
      <c r="W469" s="14"/>
      <c r="X469" s="14"/>
      <c r="Y469" s="14"/>
      <c r="Z469" s="14"/>
      <c r="AA469" s="14"/>
      <c r="AB469" s="14"/>
      <c r="AC469" s="14"/>
      <c r="AD469" s="14"/>
      <c r="AE469" s="14"/>
      <c r="AF469" s="14"/>
      <c r="AG469" s="14"/>
    </row>
    <row r="470" ht="17.25" customHeight="1">
      <c r="A470" s="104"/>
      <c r="B470" s="104"/>
      <c r="C470" s="104"/>
      <c r="D470" s="171"/>
      <c r="E470" s="102"/>
      <c r="F470" s="104"/>
      <c r="G470" s="104"/>
      <c r="H470" s="104"/>
      <c r="I470" s="104"/>
      <c r="J470" s="104"/>
      <c r="K470" s="14"/>
      <c r="L470" s="14"/>
      <c r="M470" s="14"/>
      <c r="N470" s="14"/>
      <c r="O470" s="14"/>
      <c r="P470" s="161"/>
      <c r="Q470" s="14"/>
      <c r="R470" s="14"/>
      <c r="S470" s="14"/>
      <c r="T470" s="14"/>
      <c r="U470" s="14"/>
      <c r="V470" s="14"/>
      <c r="W470" s="14"/>
      <c r="X470" s="14"/>
      <c r="Y470" s="14"/>
      <c r="Z470" s="14"/>
      <c r="AA470" s="14"/>
      <c r="AB470" s="14"/>
      <c r="AC470" s="14"/>
      <c r="AD470" s="14"/>
      <c r="AE470" s="14"/>
      <c r="AF470" s="14"/>
      <c r="AG470" s="14"/>
    </row>
    <row r="471" ht="17.25" customHeight="1">
      <c r="A471" s="104"/>
      <c r="B471" s="104"/>
      <c r="C471" s="104"/>
      <c r="D471" s="171"/>
      <c r="E471" s="102"/>
      <c r="F471" s="104"/>
      <c r="G471" s="104"/>
      <c r="H471" s="104"/>
      <c r="I471" s="104"/>
      <c r="J471" s="104"/>
      <c r="K471" s="14"/>
      <c r="L471" s="14"/>
      <c r="M471" s="14"/>
      <c r="N471" s="14"/>
      <c r="O471" s="14"/>
      <c r="P471" s="161"/>
      <c r="Q471" s="14"/>
      <c r="R471" s="14"/>
      <c r="S471" s="14"/>
      <c r="T471" s="14"/>
      <c r="U471" s="14"/>
      <c r="V471" s="14"/>
      <c r="W471" s="14"/>
      <c r="X471" s="14"/>
      <c r="Y471" s="14"/>
      <c r="Z471" s="14"/>
      <c r="AA471" s="14"/>
      <c r="AB471" s="14"/>
      <c r="AC471" s="14"/>
      <c r="AD471" s="14"/>
      <c r="AE471" s="14"/>
      <c r="AF471" s="14"/>
      <c r="AG471" s="14"/>
    </row>
    <row r="472" ht="17.25" customHeight="1">
      <c r="A472" s="104"/>
      <c r="B472" s="104"/>
      <c r="C472" s="104"/>
      <c r="D472" s="171"/>
      <c r="E472" s="102"/>
      <c r="F472" s="104"/>
      <c r="G472" s="104"/>
      <c r="H472" s="104"/>
      <c r="I472" s="104"/>
      <c r="J472" s="104"/>
      <c r="K472" s="14"/>
      <c r="L472" s="14"/>
      <c r="M472" s="14"/>
      <c r="N472" s="14"/>
      <c r="O472" s="14"/>
      <c r="P472" s="161"/>
      <c r="Q472" s="14"/>
      <c r="R472" s="14"/>
      <c r="S472" s="14"/>
      <c r="T472" s="14"/>
      <c r="U472" s="14"/>
      <c r="V472" s="14"/>
      <c r="W472" s="14"/>
      <c r="X472" s="14"/>
      <c r="Y472" s="14"/>
      <c r="Z472" s="14"/>
      <c r="AA472" s="14"/>
      <c r="AB472" s="14"/>
      <c r="AC472" s="14"/>
      <c r="AD472" s="14"/>
      <c r="AE472" s="14"/>
      <c r="AF472" s="14"/>
      <c r="AG472" s="14"/>
    </row>
    <row r="473" ht="17.25" customHeight="1">
      <c r="A473" s="104"/>
      <c r="B473" s="104"/>
      <c r="C473" s="104"/>
      <c r="D473" s="171"/>
      <c r="E473" s="102"/>
      <c r="F473" s="104"/>
      <c r="G473" s="104"/>
      <c r="H473" s="104"/>
      <c r="I473" s="104"/>
      <c r="J473" s="104"/>
      <c r="K473" s="14"/>
      <c r="L473" s="14"/>
      <c r="M473" s="14"/>
      <c r="N473" s="14"/>
      <c r="O473" s="14"/>
      <c r="P473" s="161"/>
      <c r="Q473" s="14"/>
      <c r="R473" s="14"/>
      <c r="S473" s="14"/>
      <c r="T473" s="14"/>
      <c r="U473" s="14"/>
      <c r="V473" s="14"/>
      <c r="W473" s="14"/>
      <c r="X473" s="14"/>
      <c r="Y473" s="14"/>
      <c r="Z473" s="14"/>
      <c r="AA473" s="14"/>
      <c r="AB473" s="14"/>
      <c r="AC473" s="14"/>
      <c r="AD473" s="14"/>
      <c r="AE473" s="14"/>
      <c r="AF473" s="14"/>
      <c r="AG473" s="14"/>
    </row>
    <row r="474" ht="17.25" customHeight="1">
      <c r="A474" s="104"/>
      <c r="B474" s="104"/>
      <c r="C474" s="104"/>
      <c r="D474" s="171"/>
      <c r="E474" s="102"/>
      <c r="F474" s="104"/>
      <c r="G474" s="104"/>
      <c r="H474" s="104"/>
      <c r="I474" s="104"/>
      <c r="J474" s="104"/>
      <c r="K474" s="14"/>
      <c r="L474" s="14"/>
      <c r="M474" s="14"/>
      <c r="N474" s="14"/>
      <c r="O474" s="14"/>
      <c r="P474" s="161"/>
      <c r="Q474" s="14"/>
      <c r="R474" s="14"/>
      <c r="S474" s="14"/>
      <c r="T474" s="14"/>
      <c r="U474" s="14"/>
      <c r="V474" s="14"/>
      <c r="W474" s="14"/>
      <c r="X474" s="14"/>
      <c r="Y474" s="14"/>
      <c r="Z474" s="14"/>
      <c r="AA474" s="14"/>
      <c r="AB474" s="14"/>
      <c r="AC474" s="14"/>
      <c r="AD474" s="14"/>
      <c r="AE474" s="14"/>
      <c r="AF474" s="14"/>
      <c r="AG474" s="14"/>
    </row>
    <row r="475" ht="17.25" customHeight="1">
      <c r="A475" s="104"/>
      <c r="B475" s="104"/>
      <c r="C475" s="104"/>
      <c r="D475" s="171"/>
      <c r="E475" s="102"/>
      <c r="F475" s="104"/>
      <c r="G475" s="104"/>
      <c r="H475" s="104"/>
      <c r="I475" s="104"/>
      <c r="J475" s="104"/>
      <c r="K475" s="14"/>
      <c r="L475" s="14"/>
      <c r="M475" s="14"/>
      <c r="N475" s="14"/>
      <c r="O475" s="14"/>
      <c r="P475" s="161"/>
      <c r="Q475" s="14"/>
      <c r="R475" s="14"/>
      <c r="S475" s="14"/>
      <c r="T475" s="14"/>
      <c r="U475" s="14"/>
      <c r="V475" s="14"/>
      <c r="W475" s="14"/>
      <c r="X475" s="14"/>
      <c r="Y475" s="14"/>
      <c r="Z475" s="14"/>
      <c r="AA475" s="14"/>
      <c r="AB475" s="14"/>
      <c r="AC475" s="14"/>
      <c r="AD475" s="14"/>
      <c r="AE475" s="14"/>
      <c r="AF475" s="14"/>
      <c r="AG475" s="14"/>
    </row>
    <row r="476" ht="17.25" customHeight="1">
      <c r="A476" s="104"/>
      <c r="B476" s="104"/>
      <c r="C476" s="104"/>
      <c r="D476" s="171"/>
      <c r="E476" s="102"/>
      <c r="F476" s="104"/>
      <c r="G476" s="104"/>
      <c r="H476" s="104"/>
      <c r="I476" s="104"/>
      <c r="J476" s="104"/>
      <c r="K476" s="14"/>
      <c r="L476" s="14"/>
      <c r="M476" s="14"/>
      <c r="N476" s="14"/>
      <c r="O476" s="14"/>
      <c r="P476" s="161"/>
      <c r="Q476" s="14"/>
      <c r="R476" s="14"/>
      <c r="S476" s="14"/>
      <c r="T476" s="14"/>
      <c r="U476" s="14"/>
      <c r="V476" s="14"/>
      <c r="W476" s="14"/>
      <c r="X476" s="14"/>
      <c r="Y476" s="14"/>
      <c r="Z476" s="14"/>
      <c r="AA476" s="14"/>
      <c r="AB476" s="14"/>
      <c r="AC476" s="14"/>
      <c r="AD476" s="14"/>
      <c r="AE476" s="14"/>
      <c r="AF476" s="14"/>
      <c r="AG476" s="14"/>
    </row>
    <row r="477" ht="17.25" customHeight="1">
      <c r="A477" s="104"/>
      <c r="B477" s="104"/>
      <c r="C477" s="104"/>
      <c r="D477" s="171"/>
      <c r="E477" s="102"/>
      <c r="F477" s="104"/>
      <c r="G477" s="104"/>
      <c r="H477" s="104"/>
      <c r="I477" s="104"/>
      <c r="J477" s="104"/>
      <c r="K477" s="14"/>
      <c r="L477" s="14"/>
      <c r="M477" s="14"/>
      <c r="N477" s="14"/>
      <c r="O477" s="14"/>
      <c r="P477" s="161"/>
      <c r="Q477" s="14"/>
      <c r="R477" s="14"/>
      <c r="S477" s="14"/>
      <c r="T477" s="14"/>
      <c r="U477" s="14"/>
      <c r="V477" s="14"/>
      <c r="W477" s="14"/>
      <c r="X477" s="14"/>
      <c r="Y477" s="14"/>
      <c r="Z477" s="14"/>
      <c r="AA477" s="14"/>
      <c r="AB477" s="14"/>
      <c r="AC477" s="14"/>
      <c r="AD477" s="14"/>
      <c r="AE477" s="14"/>
      <c r="AF477" s="14"/>
      <c r="AG477" s="14"/>
    </row>
    <row r="478" ht="17.25" customHeight="1">
      <c r="A478" s="104"/>
      <c r="B478" s="104"/>
      <c r="C478" s="104"/>
      <c r="D478" s="171"/>
      <c r="E478" s="102"/>
      <c r="F478" s="104"/>
      <c r="G478" s="104"/>
      <c r="H478" s="104"/>
      <c r="I478" s="104"/>
      <c r="J478" s="104"/>
      <c r="K478" s="14"/>
      <c r="L478" s="14"/>
      <c r="M478" s="14"/>
      <c r="N478" s="14"/>
      <c r="O478" s="14"/>
      <c r="P478" s="161"/>
      <c r="Q478" s="14"/>
      <c r="R478" s="14"/>
      <c r="S478" s="14"/>
      <c r="T478" s="14"/>
      <c r="U478" s="14"/>
      <c r="V478" s="14"/>
      <c r="W478" s="14"/>
      <c r="X478" s="14"/>
      <c r="Y478" s="14"/>
      <c r="Z478" s="14"/>
      <c r="AA478" s="14"/>
      <c r="AB478" s="14"/>
      <c r="AC478" s="14"/>
      <c r="AD478" s="14"/>
      <c r="AE478" s="14"/>
      <c r="AF478" s="14"/>
      <c r="AG478" s="14"/>
    </row>
    <row r="479" ht="17.25" customHeight="1">
      <c r="A479" s="104"/>
      <c r="B479" s="104"/>
      <c r="C479" s="104"/>
      <c r="D479" s="171"/>
      <c r="E479" s="102"/>
      <c r="F479" s="104"/>
      <c r="G479" s="104"/>
      <c r="H479" s="104"/>
      <c r="I479" s="104"/>
      <c r="J479" s="104"/>
      <c r="K479" s="14"/>
      <c r="L479" s="14"/>
      <c r="M479" s="14"/>
      <c r="N479" s="14"/>
      <c r="O479" s="14"/>
      <c r="P479" s="161"/>
      <c r="Q479" s="14"/>
      <c r="R479" s="14"/>
      <c r="S479" s="14"/>
      <c r="T479" s="14"/>
      <c r="U479" s="14"/>
      <c r="V479" s="14"/>
      <c r="W479" s="14"/>
      <c r="X479" s="14"/>
      <c r="Y479" s="14"/>
      <c r="Z479" s="14"/>
      <c r="AA479" s="14"/>
      <c r="AB479" s="14"/>
      <c r="AC479" s="14"/>
      <c r="AD479" s="14"/>
      <c r="AE479" s="14"/>
      <c r="AF479" s="14"/>
      <c r="AG479" s="14"/>
    </row>
    <row r="480" ht="17.25" customHeight="1">
      <c r="A480" s="104"/>
      <c r="B480" s="104"/>
      <c r="C480" s="104"/>
      <c r="D480" s="171"/>
      <c r="E480" s="102"/>
      <c r="F480" s="104"/>
      <c r="G480" s="104"/>
      <c r="H480" s="104"/>
      <c r="I480" s="104"/>
      <c r="J480" s="104"/>
      <c r="K480" s="14"/>
      <c r="L480" s="14"/>
      <c r="M480" s="14"/>
      <c r="N480" s="14"/>
      <c r="O480" s="14"/>
      <c r="P480" s="161"/>
      <c r="Q480" s="14"/>
      <c r="R480" s="14"/>
      <c r="S480" s="14"/>
      <c r="T480" s="14"/>
      <c r="U480" s="14"/>
      <c r="V480" s="14"/>
      <c r="W480" s="14"/>
      <c r="X480" s="14"/>
      <c r="Y480" s="14"/>
      <c r="Z480" s="14"/>
      <c r="AA480" s="14"/>
      <c r="AB480" s="14"/>
      <c r="AC480" s="14"/>
      <c r="AD480" s="14"/>
      <c r="AE480" s="14"/>
      <c r="AF480" s="14"/>
      <c r="AG480" s="14"/>
    </row>
    <row r="481" ht="17.25" customHeight="1">
      <c r="A481" s="104"/>
      <c r="B481" s="104"/>
      <c r="C481" s="104"/>
      <c r="D481" s="171"/>
      <c r="E481" s="102"/>
      <c r="F481" s="104"/>
      <c r="G481" s="104"/>
      <c r="H481" s="104"/>
      <c r="I481" s="104"/>
      <c r="J481" s="104"/>
      <c r="K481" s="14"/>
      <c r="L481" s="14"/>
      <c r="M481" s="14"/>
      <c r="N481" s="14"/>
      <c r="O481" s="14"/>
      <c r="P481" s="161"/>
      <c r="Q481" s="14"/>
      <c r="R481" s="14"/>
      <c r="S481" s="14"/>
      <c r="T481" s="14"/>
      <c r="U481" s="14"/>
      <c r="V481" s="14"/>
      <c r="W481" s="14"/>
      <c r="X481" s="14"/>
      <c r="Y481" s="14"/>
      <c r="Z481" s="14"/>
      <c r="AA481" s="14"/>
      <c r="AB481" s="14"/>
      <c r="AC481" s="14"/>
      <c r="AD481" s="14"/>
      <c r="AE481" s="14"/>
      <c r="AF481" s="14"/>
      <c r="AG481" s="14"/>
    </row>
    <row r="482" ht="17.25" customHeight="1">
      <c r="A482" s="104"/>
      <c r="B482" s="104"/>
      <c r="C482" s="104"/>
      <c r="D482" s="171"/>
      <c r="E482" s="102"/>
      <c r="F482" s="104"/>
      <c r="G482" s="104"/>
      <c r="H482" s="104"/>
      <c r="I482" s="104"/>
      <c r="J482" s="104"/>
      <c r="K482" s="14"/>
      <c r="L482" s="14"/>
      <c r="M482" s="14"/>
      <c r="N482" s="14"/>
      <c r="O482" s="14"/>
      <c r="P482" s="161"/>
      <c r="Q482" s="14"/>
      <c r="R482" s="14"/>
      <c r="S482" s="14"/>
      <c r="T482" s="14"/>
      <c r="U482" s="14"/>
      <c r="V482" s="14"/>
      <c r="W482" s="14"/>
      <c r="X482" s="14"/>
      <c r="Y482" s="14"/>
      <c r="Z482" s="14"/>
      <c r="AA482" s="14"/>
      <c r="AB482" s="14"/>
      <c r="AC482" s="14"/>
      <c r="AD482" s="14"/>
      <c r="AE482" s="14"/>
      <c r="AF482" s="14"/>
      <c r="AG482" s="14"/>
    </row>
    <row r="483" ht="17.25" customHeight="1">
      <c r="A483" s="104"/>
      <c r="B483" s="104"/>
      <c r="C483" s="104"/>
      <c r="D483" s="171"/>
      <c r="E483" s="102"/>
      <c r="F483" s="104"/>
      <c r="G483" s="104"/>
      <c r="H483" s="104"/>
      <c r="I483" s="104"/>
      <c r="J483" s="104"/>
      <c r="K483" s="14"/>
      <c r="L483" s="14"/>
      <c r="M483" s="14"/>
      <c r="N483" s="14"/>
      <c r="O483" s="14"/>
      <c r="P483" s="161"/>
      <c r="Q483" s="14"/>
      <c r="R483" s="14"/>
      <c r="S483" s="14"/>
      <c r="T483" s="14"/>
      <c r="U483" s="14"/>
      <c r="V483" s="14"/>
      <c r="W483" s="14"/>
      <c r="X483" s="14"/>
      <c r="Y483" s="14"/>
      <c r="Z483" s="14"/>
      <c r="AA483" s="14"/>
      <c r="AB483" s="14"/>
      <c r="AC483" s="14"/>
      <c r="AD483" s="14"/>
      <c r="AE483" s="14"/>
      <c r="AF483" s="14"/>
      <c r="AG483" s="14"/>
    </row>
    <row r="484" ht="17.25" customHeight="1">
      <c r="A484" s="104"/>
      <c r="B484" s="104"/>
      <c r="C484" s="104"/>
      <c r="D484" s="171"/>
      <c r="E484" s="102"/>
      <c r="F484" s="104"/>
      <c r="G484" s="104"/>
      <c r="H484" s="104"/>
      <c r="I484" s="104"/>
      <c r="J484" s="104"/>
      <c r="K484" s="14"/>
      <c r="L484" s="14"/>
      <c r="M484" s="14"/>
      <c r="N484" s="14"/>
      <c r="O484" s="14"/>
      <c r="P484" s="161"/>
      <c r="Q484" s="14"/>
      <c r="R484" s="14"/>
      <c r="S484" s="14"/>
      <c r="T484" s="14"/>
      <c r="U484" s="14"/>
      <c r="V484" s="14"/>
      <c r="W484" s="14"/>
      <c r="X484" s="14"/>
      <c r="Y484" s="14"/>
      <c r="Z484" s="14"/>
      <c r="AA484" s="14"/>
      <c r="AB484" s="14"/>
      <c r="AC484" s="14"/>
      <c r="AD484" s="14"/>
      <c r="AE484" s="14"/>
      <c r="AF484" s="14"/>
      <c r="AG484" s="14"/>
    </row>
    <row r="485" ht="17.25" customHeight="1">
      <c r="A485" s="104"/>
      <c r="B485" s="104"/>
      <c r="C485" s="104"/>
      <c r="D485" s="171"/>
      <c r="E485" s="102"/>
      <c r="F485" s="104"/>
      <c r="G485" s="104"/>
      <c r="H485" s="104"/>
      <c r="I485" s="104"/>
      <c r="J485" s="104"/>
      <c r="K485" s="14"/>
      <c r="L485" s="14"/>
      <c r="M485" s="14"/>
      <c r="N485" s="14"/>
      <c r="O485" s="14"/>
      <c r="P485" s="161"/>
      <c r="Q485" s="14"/>
      <c r="R485" s="14"/>
      <c r="S485" s="14"/>
      <c r="T485" s="14"/>
      <c r="U485" s="14"/>
      <c r="V485" s="14"/>
      <c r="W485" s="14"/>
      <c r="X485" s="14"/>
      <c r="Y485" s="14"/>
      <c r="Z485" s="14"/>
      <c r="AA485" s="14"/>
      <c r="AB485" s="14"/>
      <c r="AC485" s="14"/>
      <c r="AD485" s="14"/>
      <c r="AE485" s="14"/>
      <c r="AF485" s="14"/>
      <c r="AG485" s="14"/>
    </row>
    <row r="486" ht="17.25" customHeight="1">
      <c r="A486" s="104"/>
      <c r="B486" s="104"/>
      <c r="C486" s="104"/>
      <c r="D486" s="171"/>
      <c r="E486" s="102"/>
      <c r="F486" s="104"/>
      <c r="G486" s="104"/>
      <c r="H486" s="104"/>
      <c r="I486" s="104"/>
      <c r="J486" s="104"/>
      <c r="K486" s="14"/>
      <c r="L486" s="14"/>
      <c r="M486" s="14"/>
      <c r="N486" s="14"/>
      <c r="O486" s="14"/>
      <c r="P486" s="161"/>
      <c r="Q486" s="14"/>
      <c r="R486" s="14"/>
      <c r="S486" s="14"/>
      <c r="T486" s="14"/>
      <c r="U486" s="14"/>
      <c r="V486" s="14"/>
      <c r="W486" s="14"/>
      <c r="X486" s="14"/>
      <c r="Y486" s="14"/>
      <c r="Z486" s="14"/>
      <c r="AA486" s="14"/>
      <c r="AB486" s="14"/>
      <c r="AC486" s="14"/>
      <c r="AD486" s="14"/>
      <c r="AE486" s="14"/>
      <c r="AF486" s="14"/>
      <c r="AG486" s="14"/>
    </row>
    <row r="487" ht="17.25" customHeight="1">
      <c r="A487" s="104"/>
      <c r="B487" s="104"/>
      <c r="C487" s="104"/>
      <c r="D487" s="171"/>
      <c r="E487" s="102"/>
      <c r="F487" s="104"/>
      <c r="G487" s="104"/>
      <c r="H487" s="104"/>
      <c r="I487" s="104"/>
      <c r="J487" s="104"/>
      <c r="K487" s="14"/>
      <c r="L487" s="14"/>
      <c r="M487" s="14"/>
      <c r="N487" s="14"/>
      <c r="O487" s="14"/>
      <c r="P487" s="161"/>
      <c r="Q487" s="14"/>
      <c r="R487" s="14"/>
      <c r="S487" s="14"/>
      <c r="T487" s="14"/>
      <c r="U487" s="14"/>
      <c r="V487" s="14"/>
      <c r="W487" s="14"/>
      <c r="X487" s="14"/>
      <c r="Y487" s="14"/>
      <c r="Z487" s="14"/>
      <c r="AA487" s="14"/>
      <c r="AB487" s="14"/>
      <c r="AC487" s="14"/>
      <c r="AD487" s="14"/>
      <c r="AE487" s="14"/>
      <c r="AF487" s="14"/>
      <c r="AG487" s="14"/>
    </row>
    <row r="488" ht="17.25" customHeight="1">
      <c r="A488" s="104"/>
      <c r="B488" s="104"/>
      <c r="C488" s="104"/>
      <c r="D488" s="171"/>
      <c r="E488" s="102"/>
      <c r="F488" s="104"/>
      <c r="G488" s="104"/>
      <c r="H488" s="104"/>
      <c r="I488" s="104"/>
      <c r="J488" s="104"/>
      <c r="K488" s="14"/>
      <c r="L488" s="14"/>
      <c r="M488" s="14"/>
      <c r="N488" s="14"/>
      <c r="O488" s="14"/>
      <c r="P488" s="161"/>
      <c r="Q488" s="14"/>
      <c r="R488" s="14"/>
      <c r="S488" s="14"/>
      <c r="T488" s="14"/>
      <c r="U488" s="14"/>
      <c r="V488" s="14"/>
      <c r="W488" s="14"/>
      <c r="X488" s="14"/>
      <c r="Y488" s="14"/>
      <c r="Z488" s="14"/>
      <c r="AA488" s="14"/>
      <c r="AB488" s="14"/>
      <c r="AC488" s="14"/>
      <c r="AD488" s="14"/>
      <c r="AE488" s="14"/>
      <c r="AF488" s="14"/>
      <c r="AG488" s="14"/>
    </row>
    <row r="489" ht="17.25" customHeight="1">
      <c r="A489" s="104"/>
      <c r="B489" s="104"/>
      <c r="C489" s="104"/>
      <c r="D489" s="171"/>
      <c r="E489" s="102"/>
      <c r="F489" s="104"/>
      <c r="G489" s="104"/>
      <c r="H489" s="104"/>
      <c r="I489" s="104"/>
      <c r="J489" s="104"/>
      <c r="K489" s="14"/>
      <c r="L489" s="14"/>
      <c r="M489" s="14"/>
      <c r="N489" s="14"/>
      <c r="O489" s="14"/>
      <c r="P489" s="161"/>
      <c r="Q489" s="14"/>
      <c r="R489" s="14"/>
      <c r="S489" s="14"/>
      <c r="T489" s="14"/>
      <c r="U489" s="14"/>
      <c r="V489" s="14"/>
      <c r="W489" s="14"/>
      <c r="X489" s="14"/>
      <c r="Y489" s="14"/>
      <c r="Z489" s="14"/>
      <c r="AA489" s="14"/>
      <c r="AB489" s="14"/>
      <c r="AC489" s="14"/>
      <c r="AD489" s="14"/>
      <c r="AE489" s="14"/>
      <c r="AF489" s="14"/>
      <c r="AG489" s="14"/>
    </row>
    <row r="490" ht="17.25" customHeight="1">
      <c r="A490" s="104"/>
      <c r="B490" s="104"/>
      <c r="C490" s="104"/>
      <c r="D490" s="171"/>
      <c r="E490" s="102"/>
      <c r="F490" s="104"/>
      <c r="G490" s="104"/>
      <c r="H490" s="104"/>
      <c r="I490" s="104"/>
      <c r="J490" s="104"/>
      <c r="K490" s="14"/>
      <c r="L490" s="14"/>
      <c r="M490" s="14"/>
      <c r="N490" s="14"/>
      <c r="O490" s="14"/>
      <c r="P490" s="161"/>
      <c r="Q490" s="14"/>
      <c r="R490" s="14"/>
      <c r="S490" s="14"/>
      <c r="T490" s="14"/>
      <c r="U490" s="14"/>
      <c r="V490" s="14"/>
      <c r="W490" s="14"/>
      <c r="X490" s="14"/>
      <c r="Y490" s="14"/>
      <c r="Z490" s="14"/>
      <c r="AA490" s="14"/>
      <c r="AB490" s="14"/>
      <c r="AC490" s="14"/>
      <c r="AD490" s="14"/>
      <c r="AE490" s="14"/>
      <c r="AF490" s="14"/>
      <c r="AG490" s="14"/>
    </row>
    <row r="491" ht="17.25" customHeight="1">
      <c r="A491" s="104"/>
      <c r="B491" s="104"/>
      <c r="C491" s="104"/>
      <c r="D491" s="171"/>
      <c r="E491" s="102"/>
      <c r="F491" s="104"/>
      <c r="G491" s="104"/>
      <c r="H491" s="104"/>
      <c r="I491" s="104"/>
      <c r="J491" s="104"/>
      <c r="K491" s="14"/>
      <c r="L491" s="14"/>
      <c r="M491" s="14"/>
      <c r="N491" s="14"/>
      <c r="O491" s="14"/>
      <c r="P491" s="161"/>
      <c r="Q491" s="14"/>
      <c r="R491" s="14"/>
      <c r="S491" s="14"/>
      <c r="T491" s="14"/>
      <c r="U491" s="14"/>
      <c r="V491" s="14"/>
      <c r="W491" s="14"/>
      <c r="X491" s="14"/>
      <c r="Y491" s="14"/>
      <c r="Z491" s="14"/>
      <c r="AA491" s="14"/>
      <c r="AB491" s="14"/>
      <c r="AC491" s="14"/>
      <c r="AD491" s="14"/>
      <c r="AE491" s="14"/>
      <c r="AF491" s="14"/>
      <c r="AG491" s="14"/>
    </row>
    <row r="492" ht="17.25" customHeight="1">
      <c r="A492" s="104"/>
      <c r="B492" s="104"/>
      <c r="C492" s="104"/>
      <c r="D492" s="171"/>
      <c r="E492" s="102"/>
      <c r="F492" s="104"/>
      <c r="G492" s="104"/>
      <c r="H492" s="104"/>
      <c r="I492" s="104"/>
      <c r="J492" s="104"/>
      <c r="K492" s="14"/>
      <c r="L492" s="14"/>
      <c r="M492" s="14"/>
      <c r="N492" s="14"/>
      <c r="O492" s="14"/>
      <c r="P492" s="161"/>
      <c r="Q492" s="14"/>
      <c r="R492" s="14"/>
      <c r="S492" s="14"/>
      <c r="T492" s="14"/>
      <c r="U492" s="14"/>
      <c r="V492" s="14"/>
      <c r="W492" s="14"/>
      <c r="X492" s="14"/>
      <c r="Y492" s="14"/>
      <c r="Z492" s="14"/>
      <c r="AA492" s="14"/>
      <c r="AB492" s="14"/>
      <c r="AC492" s="14"/>
      <c r="AD492" s="14"/>
      <c r="AE492" s="14"/>
      <c r="AF492" s="14"/>
      <c r="AG492" s="14"/>
    </row>
    <row r="493" ht="17.25" customHeight="1">
      <c r="A493" s="104"/>
      <c r="B493" s="104"/>
      <c r="C493" s="104"/>
      <c r="D493" s="171"/>
      <c r="E493" s="102"/>
      <c r="F493" s="104"/>
      <c r="G493" s="104"/>
      <c r="H493" s="104"/>
      <c r="I493" s="104"/>
      <c r="J493" s="104"/>
      <c r="K493" s="14"/>
      <c r="L493" s="14"/>
      <c r="M493" s="14"/>
      <c r="N493" s="14"/>
      <c r="O493" s="14"/>
      <c r="P493" s="161"/>
      <c r="Q493" s="14"/>
      <c r="R493" s="14"/>
      <c r="S493" s="14"/>
      <c r="T493" s="14"/>
      <c r="U493" s="14"/>
      <c r="V493" s="14"/>
      <c r="W493" s="14"/>
      <c r="X493" s="14"/>
      <c r="Y493" s="14"/>
      <c r="Z493" s="14"/>
      <c r="AA493" s="14"/>
      <c r="AB493" s="14"/>
      <c r="AC493" s="14"/>
      <c r="AD493" s="14"/>
      <c r="AE493" s="14"/>
      <c r="AF493" s="14"/>
      <c r="AG493" s="14"/>
    </row>
    <row r="494" ht="17.25" customHeight="1">
      <c r="A494" s="104"/>
      <c r="B494" s="104"/>
      <c r="C494" s="104"/>
      <c r="D494" s="171"/>
      <c r="E494" s="102"/>
      <c r="F494" s="104"/>
      <c r="G494" s="104"/>
      <c r="H494" s="104"/>
      <c r="I494" s="104"/>
      <c r="J494" s="104"/>
      <c r="K494" s="14"/>
      <c r="L494" s="14"/>
      <c r="M494" s="14"/>
      <c r="N494" s="14"/>
      <c r="O494" s="14"/>
      <c r="P494" s="161"/>
      <c r="Q494" s="14"/>
      <c r="R494" s="14"/>
      <c r="S494" s="14"/>
      <c r="T494" s="14"/>
      <c r="U494" s="14"/>
      <c r="V494" s="14"/>
      <c r="W494" s="14"/>
      <c r="X494" s="14"/>
      <c r="Y494" s="14"/>
      <c r="Z494" s="14"/>
      <c r="AA494" s="14"/>
      <c r="AB494" s="14"/>
      <c r="AC494" s="14"/>
      <c r="AD494" s="14"/>
      <c r="AE494" s="14"/>
      <c r="AF494" s="14"/>
      <c r="AG494" s="14"/>
    </row>
    <row r="495" ht="17.25" customHeight="1">
      <c r="A495" s="104"/>
      <c r="B495" s="104"/>
      <c r="C495" s="104"/>
      <c r="D495" s="171"/>
      <c r="E495" s="102"/>
      <c r="F495" s="104"/>
      <c r="G495" s="104"/>
      <c r="H495" s="104"/>
      <c r="I495" s="104"/>
      <c r="J495" s="104"/>
      <c r="K495" s="14"/>
      <c r="L495" s="14"/>
      <c r="M495" s="14"/>
      <c r="N495" s="14"/>
      <c r="O495" s="14"/>
      <c r="P495" s="161"/>
      <c r="Q495" s="14"/>
      <c r="R495" s="14"/>
      <c r="S495" s="14"/>
      <c r="T495" s="14"/>
      <c r="U495" s="14"/>
      <c r="V495" s="14"/>
      <c r="W495" s="14"/>
      <c r="X495" s="14"/>
      <c r="Y495" s="14"/>
      <c r="Z495" s="14"/>
      <c r="AA495" s="14"/>
      <c r="AB495" s="14"/>
      <c r="AC495" s="14"/>
      <c r="AD495" s="14"/>
      <c r="AE495" s="14"/>
      <c r="AF495" s="14"/>
      <c r="AG495" s="14"/>
    </row>
    <row r="496" ht="17.25" customHeight="1">
      <c r="A496" s="104"/>
      <c r="B496" s="104"/>
      <c r="C496" s="104"/>
      <c r="D496" s="171"/>
      <c r="E496" s="102"/>
      <c r="F496" s="104"/>
      <c r="G496" s="104"/>
      <c r="H496" s="104"/>
      <c r="I496" s="104"/>
      <c r="J496" s="104"/>
      <c r="K496" s="14"/>
      <c r="L496" s="14"/>
      <c r="M496" s="14"/>
      <c r="N496" s="14"/>
      <c r="O496" s="14"/>
      <c r="P496" s="161"/>
      <c r="Q496" s="14"/>
      <c r="R496" s="14"/>
      <c r="S496" s="14"/>
      <c r="T496" s="14"/>
      <c r="U496" s="14"/>
      <c r="V496" s="14"/>
      <c r="W496" s="14"/>
      <c r="X496" s="14"/>
      <c r="Y496" s="14"/>
      <c r="Z496" s="14"/>
      <c r="AA496" s="14"/>
      <c r="AB496" s="14"/>
      <c r="AC496" s="14"/>
      <c r="AD496" s="14"/>
      <c r="AE496" s="14"/>
      <c r="AF496" s="14"/>
      <c r="AG496" s="14"/>
    </row>
    <row r="497" ht="17.25" customHeight="1">
      <c r="A497" s="104"/>
      <c r="B497" s="104"/>
      <c r="C497" s="104"/>
      <c r="D497" s="171"/>
      <c r="E497" s="102"/>
      <c r="F497" s="104"/>
      <c r="G497" s="104"/>
      <c r="H497" s="104"/>
      <c r="I497" s="104"/>
      <c r="J497" s="104"/>
      <c r="K497" s="14"/>
      <c r="L497" s="14"/>
      <c r="M497" s="14"/>
      <c r="N497" s="14"/>
      <c r="O497" s="14"/>
      <c r="P497" s="161"/>
      <c r="Q497" s="14"/>
      <c r="R497" s="14"/>
      <c r="S497" s="14"/>
      <c r="T497" s="14"/>
      <c r="U497" s="14"/>
      <c r="V497" s="14"/>
      <c r="W497" s="14"/>
      <c r="X497" s="14"/>
      <c r="Y497" s="14"/>
      <c r="Z497" s="14"/>
      <c r="AA497" s="14"/>
      <c r="AB497" s="14"/>
      <c r="AC497" s="14"/>
      <c r="AD497" s="14"/>
      <c r="AE497" s="14"/>
      <c r="AF497" s="14"/>
      <c r="AG497" s="14"/>
    </row>
    <row r="498" ht="17.25" customHeight="1">
      <c r="A498" s="104"/>
      <c r="B498" s="104"/>
      <c r="C498" s="104"/>
      <c r="D498" s="171"/>
      <c r="E498" s="102"/>
      <c r="F498" s="104"/>
      <c r="G498" s="104"/>
      <c r="H498" s="104"/>
      <c r="I498" s="104"/>
      <c r="J498" s="104"/>
      <c r="K498" s="14"/>
      <c r="L498" s="14"/>
      <c r="M498" s="14"/>
      <c r="N498" s="14"/>
      <c r="O498" s="14"/>
      <c r="P498" s="161"/>
      <c r="Q498" s="14"/>
      <c r="R498" s="14"/>
      <c r="S498" s="14"/>
      <c r="T498" s="14"/>
      <c r="U498" s="14"/>
      <c r="V498" s="14"/>
      <c r="W498" s="14"/>
      <c r="X498" s="14"/>
      <c r="Y498" s="14"/>
      <c r="Z498" s="14"/>
      <c r="AA498" s="14"/>
      <c r="AB498" s="14"/>
      <c r="AC498" s="14"/>
      <c r="AD498" s="14"/>
      <c r="AE498" s="14"/>
      <c r="AF498" s="14"/>
      <c r="AG498" s="14"/>
    </row>
    <row r="499" ht="17.25" customHeight="1">
      <c r="A499" s="104"/>
      <c r="B499" s="104"/>
      <c r="C499" s="104"/>
      <c r="D499" s="171"/>
      <c r="E499" s="102"/>
      <c r="F499" s="104"/>
      <c r="G499" s="104"/>
      <c r="H499" s="104"/>
      <c r="I499" s="104"/>
      <c r="J499" s="104"/>
      <c r="K499" s="14"/>
      <c r="L499" s="14"/>
      <c r="M499" s="14"/>
      <c r="N499" s="14"/>
      <c r="O499" s="14"/>
      <c r="P499" s="161"/>
      <c r="Q499" s="14"/>
      <c r="R499" s="14"/>
      <c r="S499" s="14"/>
      <c r="T499" s="14"/>
      <c r="U499" s="14"/>
      <c r="V499" s="14"/>
      <c r="W499" s="14"/>
      <c r="X499" s="14"/>
      <c r="Y499" s="14"/>
      <c r="Z499" s="14"/>
      <c r="AA499" s="14"/>
      <c r="AB499" s="14"/>
      <c r="AC499" s="14"/>
      <c r="AD499" s="14"/>
      <c r="AE499" s="14"/>
      <c r="AF499" s="14"/>
      <c r="AG499" s="14"/>
    </row>
    <row r="500" ht="17.25" customHeight="1">
      <c r="A500" s="104"/>
      <c r="B500" s="104"/>
      <c r="C500" s="104"/>
      <c r="D500" s="171"/>
      <c r="E500" s="102"/>
      <c r="F500" s="104"/>
      <c r="G500" s="104"/>
      <c r="H500" s="104"/>
      <c r="I500" s="104"/>
      <c r="J500" s="104"/>
      <c r="K500" s="14"/>
      <c r="L500" s="14"/>
      <c r="M500" s="14"/>
      <c r="N500" s="14"/>
      <c r="O500" s="14"/>
      <c r="P500" s="161"/>
      <c r="Q500" s="14"/>
      <c r="R500" s="14"/>
      <c r="S500" s="14"/>
      <c r="T500" s="14"/>
      <c r="U500" s="14"/>
      <c r="V500" s="14"/>
      <c r="W500" s="14"/>
      <c r="X500" s="14"/>
      <c r="Y500" s="14"/>
      <c r="Z500" s="14"/>
      <c r="AA500" s="14"/>
      <c r="AB500" s="14"/>
      <c r="AC500" s="14"/>
      <c r="AD500" s="14"/>
      <c r="AE500" s="14"/>
      <c r="AF500" s="14"/>
      <c r="AG500" s="14"/>
    </row>
    <row r="501" ht="17.25" customHeight="1">
      <c r="A501" s="104"/>
      <c r="B501" s="104"/>
      <c r="C501" s="104"/>
      <c r="D501" s="171"/>
      <c r="E501" s="102"/>
      <c r="F501" s="104"/>
      <c r="G501" s="104"/>
      <c r="H501" s="104"/>
      <c r="I501" s="104"/>
      <c r="J501" s="104"/>
      <c r="K501" s="14"/>
      <c r="L501" s="14"/>
      <c r="M501" s="14"/>
      <c r="N501" s="14"/>
      <c r="O501" s="14"/>
      <c r="P501" s="161"/>
      <c r="Q501" s="14"/>
      <c r="R501" s="14"/>
      <c r="S501" s="14"/>
      <c r="T501" s="14"/>
      <c r="U501" s="14"/>
      <c r="V501" s="14"/>
      <c r="W501" s="14"/>
      <c r="X501" s="14"/>
      <c r="Y501" s="14"/>
      <c r="Z501" s="14"/>
      <c r="AA501" s="14"/>
      <c r="AB501" s="14"/>
      <c r="AC501" s="14"/>
      <c r="AD501" s="14"/>
      <c r="AE501" s="14"/>
      <c r="AF501" s="14"/>
      <c r="AG501" s="14"/>
    </row>
    <row r="502" ht="17.25" customHeight="1">
      <c r="A502" s="104"/>
      <c r="B502" s="104"/>
      <c r="C502" s="104"/>
      <c r="D502" s="171"/>
      <c r="E502" s="102"/>
      <c r="F502" s="104"/>
      <c r="G502" s="104"/>
      <c r="H502" s="104"/>
      <c r="I502" s="104"/>
      <c r="J502" s="104"/>
      <c r="K502" s="14"/>
      <c r="L502" s="14"/>
      <c r="M502" s="14"/>
      <c r="N502" s="14"/>
      <c r="O502" s="14"/>
      <c r="P502" s="161"/>
      <c r="Q502" s="14"/>
      <c r="R502" s="14"/>
      <c r="S502" s="14"/>
      <c r="T502" s="14"/>
      <c r="U502" s="14"/>
      <c r="V502" s="14"/>
      <c r="W502" s="14"/>
      <c r="X502" s="14"/>
      <c r="Y502" s="14"/>
      <c r="Z502" s="14"/>
      <c r="AA502" s="14"/>
      <c r="AB502" s="14"/>
      <c r="AC502" s="14"/>
      <c r="AD502" s="14"/>
      <c r="AE502" s="14"/>
      <c r="AF502" s="14"/>
      <c r="AG502" s="14"/>
    </row>
    <row r="503" ht="17.25" customHeight="1">
      <c r="A503" s="104"/>
      <c r="B503" s="104"/>
      <c r="C503" s="104"/>
      <c r="D503" s="171"/>
      <c r="E503" s="102"/>
      <c r="F503" s="104"/>
      <c r="G503" s="104"/>
      <c r="H503" s="104"/>
      <c r="I503" s="104"/>
      <c r="J503" s="104"/>
      <c r="K503" s="14"/>
      <c r="L503" s="14"/>
      <c r="M503" s="14"/>
      <c r="N503" s="14"/>
      <c r="O503" s="14"/>
      <c r="P503" s="161"/>
      <c r="Q503" s="14"/>
      <c r="R503" s="14"/>
      <c r="S503" s="14"/>
      <c r="T503" s="14"/>
      <c r="U503" s="14"/>
      <c r="V503" s="14"/>
      <c r="W503" s="14"/>
      <c r="X503" s="14"/>
      <c r="Y503" s="14"/>
      <c r="Z503" s="14"/>
      <c r="AA503" s="14"/>
      <c r="AB503" s="14"/>
      <c r="AC503" s="14"/>
      <c r="AD503" s="14"/>
      <c r="AE503" s="14"/>
      <c r="AF503" s="14"/>
      <c r="AG503" s="14"/>
    </row>
    <row r="504" ht="17.25" customHeight="1">
      <c r="A504" s="104"/>
      <c r="B504" s="104"/>
      <c r="C504" s="104"/>
      <c r="D504" s="171"/>
      <c r="E504" s="102"/>
      <c r="F504" s="104"/>
      <c r="G504" s="104"/>
      <c r="H504" s="104"/>
      <c r="I504" s="104"/>
      <c r="J504" s="104"/>
      <c r="K504" s="14"/>
      <c r="L504" s="14"/>
      <c r="M504" s="14"/>
      <c r="N504" s="14"/>
      <c r="O504" s="14"/>
      <c r="P504" s="161"/>
      <c r="Q504" s="14"/>
      <c r="R504" s="14"/>
      <c r="S504" s="14"/>
      <c r="T504" s="14"/>
      <c r="U504" s="14"/>
      <c r="V504" s="14"/>
      <c r="W504" s="14"/>
      <c r="X504" s="14"/>
      <c r="Y504" s="14"/>
      <c r="Z504" s="14"/>
      <c r="AA504" s="14"/>
      <c r="AB504" s="14"/>
      <c r="AC504" s="14"/>
      <c r="AD504" s="14"/>
      <c r="AE504" s="14"/>
      <c r="AF504" s="14"/>
      <c r="AG504" s="14"/>
    </row>
    <row r="505" ht="17.25" customHeight="1">
      <c r="A505" s="104"/>
      <c r="B505" s="104"/>
      <c r="C505" s="104"/>
      <c r="D505" s="171"/>
      <c r="E505" s="102"/>
      <c r="F505" s="104"/>
      <c r="G505" s="104"/>
      <c r="H505" s="104"/>
      <c r="I505" s="104"/>
      <c r="J505" s="104"/>
      <c r="K505" s="14"/>
      <c r="L505" s="14"/>
      <c r="M505" s="14"/>
      <c r="N505" s="14"/>
      <c r="O505" s="14"/>
      <c r="P505" s="161"/>
      <c r="Q505" s="14"/>
      <c r="R505" s="14"/>
      <c r="S505" s="14"/>
      <c r="T505" s="14"/>
      <c r="U505" s="14"/>
      <c r="V505" s="14"/>
      <c r="W505" s="14"/>
      <c r="X505" s="14"/>
      <c r="Y505" s="14"/>
      <c r="Z505" s="14"/>
      <c r="AA505" s="14"/>
      <c r="AB505" s="14"/>
      <c r="AC505" s="14"/>
      <c r="AD505" s="14"/>
      <c r="AE505" s="14"/>
      <c r="AF505" s="14"/>
      <c r="AG505" s="14"/>
    </row>
    <row r="506" ht="17.25" customHeight="1">
      <c r="A506" s="104"/>
      <c r="B506" s="104"/>
      <c r="C506" s="104"/>
      <c r="D506" s="171"/>
      <c r="E506" s="102"/>
      <c r="F506" s="104"/>
      <c r="G506" s="104"/>
      <c r="H506" s="104"/>
      <c r="I506" s="104"/>
      <c r="J506" s="104"/>
      <c r="K506" s="14"/>
      <c r="L506" s="14"/>
      <c r="M506" s="14"/>
      <c r="N506" s="14"/>
      <c r="O506" s="14"/>
      <c r="P506" s="161"/>
      <c r="Q506" s="14"/>
      <c r="R506" s="14"/>
      <c r="S506" s="14"/>
      <c r="T506" s="14"/>
      <c r="U506" s="14"/>
      <c r="V506" s="14"/>
      <c r="W506" s="14"/>
      <c r="X506" s="14"/>
      <c r="Y506" s="14"/>
      <c r="Z506" s="14"/>
      <c r="AA506" s="14"/>
      <c r="AB506" s="14"/>
      <c r="AC506" s="14"/>
      <c r="AD506" s="14"/>
      <c r="AE506" s="14"/>
      <c r="AF506" s="14"/>
      <c r="AG506" s="14"/>
    </row>
    <row r="507" ht="17.25" customHeight="1">
      <c r="A507" s="104"/>
      <c r="B507" s="104"/>
      <c r="C507" s="104"/>
      <c r="D507" s="171"/>
      <c r="E507" s="102"/>
      <c r="F507" s="104"/>
      <c r="G507" s="104"/>
      <c r="H507" s="104"/>
      <c r="I507" s="104"/>
      <c r="J507" s="104"/>
      <c r="K507" s="14"/>
      <c r="L507" s="14"/>
      <c r="M507" s="14"/>
      <c r="N507" s="14"/>
      <c r="O507" s="14"/>
      <c r="P507" s="161"/>
      <c r="Q507" s="14"/>
      <c r="R507" s="14"/>
      <c r="S507" s="14"/>
      <c r="T507" s="14"/>
      <c r="U507" s="14"/>
      <c r="V507" s="14"/>
      <c r="W507" s="14"/>
      <c r="X507" s="14"/>
      <c r="Y507" s="14"/>
      <c r="Z507" s="14"/>
      <c r="AA507" s="14"/>
      <c r="AB507" s="14"/>
      <c r="AC507" s="14"/>
      <c r="AD507" s="14"/>
      <c r="AE507" s="14"/>
      <c r="AF507" s="14"/>
      <c r="AG507" s="14"/>
    </row>
    <row r="508" ht="17.25" customHeight="1">
      <c r="A508" s="104"/>
      <c r="B508" s="104"/>
      <c r="C508" s="104"/>
      <c r="D508" s="171"/>
      <c r="E508" s="102"/>
      <c r="F508" s="104"/>
      <c r="G508" s="104"/>
      <c r="H508" s="104"/>
      <c r="I508" s="104"/>
      <c r="J508" s="104"/>
      <c r="K508" s="14"/>
      <c r="L508" s="14"/>
      <c r="M508" s="14"/>
      <c r="N508" s="14"/>
      <c r="O508" s="14"/>
      <c r="P508" s="161"/>
      <c r="Q508" s="14"/>
      <c r="R508" s="14"/>
      <c r="S508" s="14"/>
      <c r="T508" s="14"/>
      <c r="U508" s="14"/>
      <c r="V508" s="14"/>
      <c r="W508" s="14"/>
      <c r="X508" s="14"/>
      <c r="Y508" s="14"/>
      <c r="Z508" s="14"/>
      <c r="AA508" s="14"/>
      <c r="AB508" s="14"/>
      <c r="AC508" s="14"/>
      <c r="AD508" s="14"/>
      <c r="AE508" s="14"/>
      <c r="AF508" s="14"/>
      <c r="AG508" s="14"/>
    </row>
    <row r="509" ht="17.25" customHeight="1">
      <c r="A509" s="104"/>
      <c r="B509" s="104"/>
      <c r="C509" s="104"/>
      <c r="D509" s="171"/>
      <c r="E509" s="102"/>
      <c r="F509" s="104"/>
      <c r="G509" s="104"/>
      <c r="H509" s="104"/>
      <c r="I509" s="104"/>
      <c r="J509" s="104"/>
      <c r="K509" s="14"/>
      <c r="L509" s="14"/>
      <c r="M509" s="14"/>
      <c r="N509" s="14"/>
      <c r="O509" s="14"/>
      <c r="P509" s="161"/>
      <c r="Q509" s="14"/>
      <c r="R509" s="14"/>
      <c r="S509" s="14"/>
      <c r="T509" s="14"/>
      <c r="U509" s="14"/>
      <c r="V509" s="14"/>
      <c r="W509" s="14"/>
      <c r="X509" s="14"/>
      <c r="Y509" s="14"/>
      <c r="Z509" s="14"/>
      <c r="AA509" s="14"/>
      <c r="AB509" s="14"/>
      <c r="AC509" s="14"/>
      <c r="AD509" s="14"/>
      <c r="AE509" s="14"/>
      <c r="AF509" s="14"/>
      <c r="AG509" s="14"/>
    </row>
    <row r="510" ht="17.25" customHeight="1">
      <c r="A510" s="104"/>
      <c r="B510" s="104"/>
      <c r="C510" s="104"/>
      <c r="D510" s="171"/>
      <c r="E510" s="102"/>
      <c r="F510" s="104"/>
      <c r="G510" s="104"/>
      <c r="H510" s="104"/>
      <c r="I510" s="104"/>
      <c r="J510" s="104"/>
      <c r="K510" s="14"/>
      <c r="L510" s="14"/>
      <c r="M510" s="14"/>
      <c r="N510" s="14"/>
      <c r="O510" s="14"/>
      <c r="P510" s="161"/>
      <c r="Q510" s="14"/>
      <c r="R510" s="14"/>
      <c r="S510" s="14"/>
      <c r="T510" s="14"/>
      <c r="U510" s="14"/>
      <c r="V510" s="14"/>
      <c r="W510" s="14"/>
      <c r="X510" s="14"/>
      <c r="Y510" s="14"/>
      <c r="Z510" s="14"/>
      <c r="AA510" s="14"/>
      <c r="AB510" s="14"/>
      <c r="AC510" s="14"/>
      <c r="AD510" s="14"/>
      <c r="AE510" s="14"/>
      <c r="AF510" s="14"/>
      <c r="AG510" s="14"/>
    </row>
    <row r="511" ht="17.25" customHeight="1">
      <c r="A511" s="104"/>
      <c r="B511" s="104"/>
      <c r="C511" s="104"/>
      <c r="D511" s="171"/>
      <c r="E511" s="102"/>
      <c r="F511" s="104"/>
      <c r="G511" s="104"/>
      <c r="H511" s="104"/>
      <c r="I511" s="104"/>
      <c r="J511" s="104"/>
      <c r="K511" s="14"/>
      <c r="L511" s="14"/>
      <c r="M511" s="14"/>
      <c r="N511" s="14"/>
      <c r="O511" s="14"/>
      <c r="P511" s="161"/>
      <c r="Q511" s="14"/>
      <c r="R511" s="14"/>
      <c r="S511" s="14"/>
      <c r="T511" s="14"/>
      <c r="U511" s="14"/>
      <c r="V511" s="14"/>
      <c r="W511" s="14"/>
      <c r="X511" s="14"/>
      <c r="Y511" s="14"/>
      <c r="Z511" s="14"/>
      <c r="AA511" s="14"/>
      <c r="AB511" s="14"/>
      <c r="AC511" s="14"/>
      <c r="AD511" s="14"/>
      <c r="AE511" s="14"/>
      <c r="AF511" s="14"/>
      <c r="AG511" s="14"/>
    </row>
    <row r="512" ht="17.25" customHeight="1">
      <c r="A512" s="104"/>
      <c r="B512" s="104"/>
      <c r="C512" s="104"/>
      <c r="D512" s="171"/>
      <c r="E512" s="102"/>
      <c r="F512" s="104"/>
      <c r="G512" s="104"/>
      <c r="H512" s="104"/>
      <c r="I512" s="104"/>
      <c r="J512" s="104"/>
      <c r="K512" s="14"/>
      <c r="L512" s="14"/>
      <c r="M512" s="14"/>
      <c r="N512" s="14"/>
      <c r="O512" s="14"/>
      <c r="P512" s="161"/>
      <c r="Q512" s="14"/>
      <c r="R512" s="14"/>
      <c r="S512" s="14"/>
      <c r="T512" s="14"/>
      <c r="U512" s="14"/>
      <c r="V512" s="14"/>
      <c r="W512" s="14"/>
      <c r="X512" s="14"/>
      <c r="Y512" s="14"/>
      <c r="Z512" s="14"/>
      <c r="AA512" s="14"/>
      <c r="AB512" s="14"/>
      <c r="AC512" s="14"/>
      <c r="AD512" s="14"/>
      <c r="AE512" s="14"/>
      <c r="AF512" s="14"/>
      <c r="AG512" s="14"/>
    </row>
    <row r="513" ht="17.25" customHeight="1">
      <c r="A513" s="104"/>
      <c r="B513" s="104"/>
      <c r="C513" s="104"/>
      <c r="D513" s="171"/>
      <c r="E513" s="102"/>
      <c r="F513" s="104"/>
      <c r="G513" s="104"/>
      <c r="H513" s="104"/>
      <c r="I513" s="104"/>
      <c r="J513" s="104"/>
      <c r="K513" s="14"/>
      <c r="L513" s="14"/>
      <c r="M513" s="14"/>
      <c r="N513" s="14"/>
      <c r="O513" s="14"/>
      <c r="P513" s="161"/>
      <c r="Q513" s="14"/>
      <c r="R513" s="14"/>
      <c r="S513" s="14"/>
      <c r="T513" s="14"/>
      <c r="U513" s="14"/>
      <c r="V513" s="14"/>
      <c r="W513" s="14"/>
      <c r="X513" s="14"/>
      <c r="Y513" s="14"/>
      <c r="Z513" s="14"/>
      <c r="AA513" s="14"/>
      <c r="AB513" s="14"/>
      <c r="AC513" s="14"/>
      <c r="AD513" s="14"/>
      <c r="AE513" s="14"/>
      <c r="AF513" s="14"/>
      <c r="AG513" s="14"/>
    </row>
    <row r="514" ht="17.25" customHeight="1">
      <c r="A514" s="104"/>
      <c r="B514" s="104"/>
      <c r="C514" s="104"/>
      <c r="D514" s="171"/>
      <c r="E514" s="102"/>
      <c r="F514" s="104"/>
      <c r="G514" s="104"/>
      <c r="H514" s="104"/>
      <c r="I514" s="104"/>
      <c r="J514" s="104"/>
      <c r="K514" s="14"/>
      <c r="L514" s="14"/>
      <c r="M514" s="14"/>
      <c r="N514" s="14"/>
      <c r="O514" s="14"/>
      <c r="P514" s="161"/>
      <c r="Q514" s="14"/>
      <c r="R514" s="14"/>
      <c r="S514" s="14"/>
      <c r="T514" s="14"/>
      <c r="U514" s="14"/>
      <c r="V514" s="14"/>
      <c r="W514" s="14"/>
      <c r="X514" s="14"/>
      <c r="Y514" s="14"/>
      <c r="Z514" s="14"/>
      <c r="AA514" s="14"/>
      <c r="AB514" s="14"/>
      <c r="AC514" s="14"/>
      <c r="AD514" s="14"/>
      <c r="AE514" s="14"/>
      <c r="AF514" s="14"/>
      <c r="AG514" s="14"/>
    </row>
    <row r="515" ht="17.25" customHeight="1">
      <c r="A515" s="104"/>
      <c r="B515" s="104"/>
      <c r="C515" s="104"/>
      <c r="D515" s="171"/>
      <c r="E515" s="102"/>
      <c r="F515" s="104"/>
      <c r="G515" s="104"/>
      <c r="H515" s="104"/>
      <c r="I515" s="104"/>
      <c r="J515" s="104"/>
      <c r="K515" s="14"/>
      <c r="L515" s="14"/>
      <c r="M515" s="14"/>
      <c r="N515" s="14"/>
      <c r="O515" s="14"/>
      <c r="P515" s="161"/>
      <c r="Q515" s="14"/>
      <c r="R515" s="14"/>
      <c r="S515" s="14"/>
      <c r="T515" s="14"/>
      <c r="U515" s="14"/>
      <c r="V515" s="14"/>
      <c r="W515" s="14"/>
      <c r="X515" s="14"/>
      <c r="Y515" s="14"/>
      <c r="Z515" s="14"/>
      <c r="AA515" s="14"/>
      <c r="AB515" s="14"/>
      <c r="AC515" s="14"/>
      <c r="AD515" s="14"/>
      <c r="AE515" s="14"/>
      <c r="AF515" s="14"/>
      <c r="AG515" s="14"/>
    </row>
    <row r="516" ht="17.25" customHeight="1">
      <c r="A516" s="104"/>
      <c r="B516" s="104"/>
      <c r="C516" s="104"/>
      <c r="D516" s="171"/>
      <c r="E516" s="102"/>
      <c r="F516" s="104"/>
      <c r="G516" s="104"/>
      <c r="H516" s="104"/>
      <c r="I516" s="104"/>
      <c r="J516" s="104"/>
      <c r="K516" s="14"/>
      <c r="L516" s="14"/>
      <c r="M516" s="14"/>
      <c r="N516" s="14"/>
      <c r="O516" s="14"/>
      <c r="P516" s="161"/>
      <c r="Q516" s="14"/>
      <c r="R516" s="14"/>
      <c r="S516" s="14"/>
      <c r="T516" s="14"/>
      <c r="U516" s="14"/>
      <c r="V516" s="14"/>
      <c r="W516" s="14"/>
      <c r="X516" s="14"/>
      <c r="Y516" s="14"/>
      <c r="Z516" s="14"/>
      <c r="AA516" s="14"/>
      <c r="AB516" s="14"/>
      <c r="AC516" s="14"/>
      <c r="AD516" s="14"/>
      <c r="AE516" s="14"/>
      <c r="AF516" s="14"/>
      <c r="AG516" s="14"/>
    </row>
    <row r="517" ht="17.25" customHeight="1">
      <c r="A517" s="104"/>
      <c r="B517" s="104"/>
      <c r="C517" s="104"/>
      <c r="D517" s="171"/>
      <c r="E517" s="102"/>
      <c r="F517" s="104"/>
      <c r="G517" s="104"/>
      <c r="H517" s="104"/>
      <c r="I517" s="104"/>
      <c r="J517" s="104"/>
      <c r="K517" s="14"/>
      <c r="L517" s="14"/>
      <c r="M517" s="14"/>
      <c r="N517" s="14"/>
      <c r="O517" s="14"/>
      <c r="P517" s="161"/>
      <c r="Q517" s="14"/>
      <c r="R517" s="14"/>
      <c r="S517" s="14"/>
      <c r="T517" s="14"/>
      <c r="U517" s="14"/>
      <c r="V517" s="14"/>
      <c r="W517" s="14"/>
      <c r="X517" s="14"/>
      <c r="Y517" s="14"/>
      <c r="Z517" s="14"/>
      <c r="AA517" s="14"/>
      <c r="AB517" s="14"/>
      <c r="AC517" s="14"/>
      <c r="AD517" s="14"/>
      <c r="AE517" s="14"/>
      <c r="AF517" s="14"/>
      <c r="AG517" s="14"/>
    </row>
    <row r="518" ht="17.25" customHeight="1">
      <c r="A518" s="104"/>
      <c r="B518" s="104"/>
      <c r="C518" s="104"/>
      <c r="D518" s="171"/>
      <c r="E518" s="102"/>
      <c r="F518" s="104"/>
      <c r="G518" s="104"/>
      <c r="H518" s="104"/>
      <c r="I518" s="104"/>
      <c r="J518" s="104"/>
      <c r="K518" s="14"/>
      <c r="L518" s="14"/>
      <c r="M518" s="14"/>
      <c r="N518" s="14"/>
      <c r="O518" s="14"/>
      <c r="P518" s="161"/>
      <c r="Q518" s="14"/>
      <c r="R518" s="14"/>
      <c r="S518" s="14"/>
      <c r="T518" s="14"/>
      <c r="U518" s="14"/>
      <c r="V518" s="14"/>
      <c r="W518" s="14"/>
      <c r="X518" s="14"/>
      <c r="Y518" s="14"/>
      <c r="Z518" s="14"/>
      <c r="AA518" s="14"/>
      <c r="AB518" s="14"/>
      <c r="AC518" s="14"/>
      <c r="AD518" s="14"/>
      <c r="AE518" s="14"/>
      <c r="AF518" s="14"/>
      <c r="AG518" s="14"/>
    </row>
    <row r="519" ht="17.25" customHeight="1">
      <c r="A519" s="104"/>
      <c r="B519" s="104"/>
      <c r="C519" s="104"/>
      <c r="D519" s="171"/>
      <c r="E519" s="102"/>
      <c r="F519" s="104"/>
      <c r="G519" s="104"/>
      <c r="H519" s="104"/>
      <c r="I519" s="104"/>
      <c r="J519" s="104"/>
      <c r="K519" s="14"/>
      <c r="L519" s="14"/>
      <c r="M519" s="14"/>
      <c r="N519" s="14"/>
      <c r="O519" s="14"/>
      <c r="P519" s="161"/>
      <c r="Q519" s="14"/>
      <c r="R519" s="14"/>
      <c r="S519" s="14"/>
      <c r="T519" s="14"/>
      <c r="U519" s="14"/>
      <c r="V519" s="14"/>
      <c r="W519" s="14"/>
      <c r="X519" s="14"/>
      <c r="Y519" s="14"/>
      <c r="Z519" s="14"/>
      <c r="AA519" s="14"/>
      <c r="AB519" s="14"/>
      <c r="AC519" s="14"/>
      <c r="AD519" s="14"/>
      <c r="AE519" s="14"/>
      <c r="AF519" s="14"/>
      <c r="AG519" s="14"/>
    </row>
    <row r="520" ht="17.25" customHeight="1">
      <c r="A520" s="104"/>
      <c r="B520" s="104"/>
      <c r="C520" s="104"/>
      <c r="D520" s="171"/>
      <c r="E520" s="102"/>
      <c r="F520" s="104"/>
      <c r="G520" s="104"/>
      <c r="H520" s="104"/>
      <c r="I520" s="104"/>
      <c r="J520" s="104"/>
      <c r="K520" s="14"/>
      <c r="L520" s="14"/>
      <c r="M520" s="14"/>
      <c r="N520" s="14"/>
      <c r="O520" s="14"/>
      <c r="P520" s="161"/>
      <c r="Q520" s="14"/>
      <c r="R520" s="14"/>
      <c r="S520" s="14"/>
      <c r="T520" s="14"/>
      <c r="U520" s="14"/>
      <c r="V520" s="14"/>
      <c r="W520" s="14"/>
      <c r="X520" s="14"/>
      <c r="Y520" s="14"/>
      <c r="Z520" s="14"/>
      <c r="AA520" s="14"/>
      <c r="AB520" s="14"/>
      <c r="AC520" s="14"/>
      <c r="AD520" s="14"/>
      <c r="AE520" s="14"/>
      <c r="AF520" s="14"/>
      <c r="AG520" s="14"/>
    </row>
    <row r="521" ht="17.25" customHeight="1">
      <c r="A521" s="104"/>
      <c r="B521" s="104"/>
      <c r="C521" s="104"/>
      <c r="D521" s="171"/>
      <c r="E521" s="102"/>
      <c r="F521" s="104"/>
      <c r="G521" s="104"/>
      <c r="H521" s="104"/>
      <c r="I521" s="104"/>
      <c r="J521" s="104"/>
      <c r="K521" s="14"/>
      <c r="L521" s="14"/>
      <c r="M521" s="14"/>
      <c r="N521" s="14"/>
      <c r="O521" s="14"/>
      <c r="P521" s="161"/>
      <c r="Q521" s="14"/>
      <c r="R521" s="14"/>
      <c r="S521" s="14"/>
      <c r="T521" s="14"/>
      <c r="U521" s="14"/>
      <c r="V521" s="14"/>
      <c r="W521" s="14"/>
      <c r="X521" s="14"/>
      <c r="Y521" s="14"/>
      <c r="Z521" s="14"/>
      <c r="AA521" s="14"/>
      <c r="AB521" s="14"/>
      <c r="AC521" s="14"/>
      <c r="AD521" s="14"/>
      <c r="AE521" s="14"/>
      <c r="AF521" s="14"/>
      <c r="AG521" s="14"/>
    </row>
    <row r="522" ht="17.25" customHeight="1">
      <c r="A522" s="104"/>
      <c r="B522" s="104"/>
      <c r="C522" s="104"/>
      <c r="D522" s="171"/>
      <c r="E522" s="102"/>
      <c r="F522" s="104"/>
      <c r="G522" s="104"/>
      <c r="H522" s="104"/>
      <c r="I522" s="104"/>
      <c r="J522" s="104"/>
      <c r="K522" s="14"/>
      <c r="L522" s="14"/>
      <c r="M522" s="14"/>
      <c r="N522" s="14"/>
      <c r="O522" s="14"/>
      <c r="P522" s="161"/>
      <c r="Q522" s="14"/>
      <c r="R522" s="14"/>
      <c r="S522" s="14"/>
      <c r="T522" s="14"/>
      <c r="U522" s="14"/>
      <c r="V522" s="14"/>
      <c r="W522" s="14"/>
      <c r="X522" s="14"/>
      <c r="Y522" s="14"/>
      <c r="Z522" s="14"/>
      <c r="AA522" s="14"/>
      <c r="AB522" s="14"/>
      <c r="AC522" s="14"/>
      <c r="AD522" s="14"/>
      <c r="AE522" s="14"/>
      <c r="AF522" s="14"/>
      <c r="AG522" s="14"/>
    </row>
    <row r="523" ht="17.25" customHeight="1">
      <c r="A523" s="104"/>
      <c r="B523" s="104"/>
      <c r="C523" s="104"/>
      <c r="D523" s="171"/>
      <c r="E523" s="102"/>
      <c r="F523" s="104"/>
      <c r="G523" s="104"/>
      <c r="H523" s="104"/>
      <c r="I523" s="104"/>
      <c r="J523" s="104"/>
      <c r="K523" s="14"/>
      <c r="L523" s="14"/>
      <c r="M523" s="14"/>
      <c r="N523" s="14"/>
      <c r="O523" s="14"/>
      <c r="P523" s="161"/>
      <c r="Q523" s="14"/>
      <c r="R523" s="14"/>
      <c r="S523" s="14"/>
      <c r="T523" s="14"/>
      <c r="U523" s="14"/>
      <c r="V523" s="14"/>
      <c r="W523" s="14"/>
      <c r="X523" s="14"/>
      <c r="Y523" s="14"/>
      <c r="Z523" s="14"/>
      <c r="AA523" s="14"/>
      <c r="AB523" s="14"/>
      <c r="AC523" s="14"/>
      <c r="AD523" s="14"/>
      <c r="AE523" s="14"/>
      <c r="AF523" s="14"/>
      <c r="AG523" s="14"/>
    </row>
    <row r="524" ht="17.25" customHeight="1">
      <c r="A524" s="104"/>
      <c r="B524" s="104"/>
      <c r="C524" s="104"/>
      <c r="D524" s="171"/>
      <c r="E524" s="102"/>
      <c r="F524" s="104"/>
      <c r="G524" s="104"/>
      <c r="H524" s="104"/>
      <c r="I524" s="104"/>
      <c r="J524" s="104"/>
      <c r="K524" s="14"/>
      <c r="L524" s="14"/>
      <c r="M524" s="14"/>
      <c r="N524" s="14"/>
      <c r="O524" s="14"/>
      <c r="P524" s="161"/>
      <c r="Q524" s="14"/>
      <c r="R524" s="14"/>
      <c r="S524" s="14"/>
      <c r="T524" s="14"/>
      <c r="U524" s="14"/>
      <c r="V524" s="14"/>
      <c r="W524" s="14"/>
      <c r="X524" s="14"/>
      <c r="Y524" s="14"/>
      <c r="Z524" s="14"/>
      <c r="AA524" s="14"/>
      <c r="AB524" s="14"/>
      <c r="AC524" s="14"/>
      <c r="AD524" s="14"/>
      <c r="AE524" s="14"/>
      <c r="AF524" s="14"/>
      <c r="AG524" s="14"/>
    </row>
    <row r="525" ht="17.25" customHeight="1">
      <c r="A525" s="104"/>
      <c r="B525" s="104"/>
      <c r="C525" s="104"/>
      <c r="D525" s="171"/>
      <c r="E525" s="102"/>
      <c r="F525" s="104"/>
      <c r="G525" s="104"/>
      <c r="H525" s="104"/>
      <c r="I525" s="104"/>
      <c r="J525" s="104"/>
      <c r="K525" s="14"/>
      <c r="L525" s="14"/>
      <c r="M525" s="14"/>
      <c r="N525" s="14"/>
      <c r="O525" s="14"/>
      <c r="P525" s="161"/>
      <c r="Q525" s="14"/>
      <c r="R525" s="14"/>
      <c r="S525" s="14"/>
      <c r="T525" s="14"/>
      <c r="U525" s="14"/>
      <c r="V525" s="14"/>
      <c r="W525" s="14"/>
      <c r="X525" s="14"/>
      <c r="Y525" s="14"/>
      <c r="Z525" s="14"/>
      <c r="AA525" s="14"/>
      <c r="AB525" s="14"/>
      <c r="AC525" s="14"/>
      <c r="AD525" s="14"/>
      <c r="AE525" s="14"/>
      <c r="AF525" s="14"/>
      <c r="AG525" s="14"/>
    </row>
    <row r="526" ht="17.25" customHeight="1">
      <c r="A526" s="104"/>
      <c r="B526" s="104"/>
      <c r="C526" s="104"/>
      <c r="D526" s="171"/>
      <c r="E526" s="102"/>
      <c r="F526" s="104"/>
      <c r="G526" s="104"/>
      <c r="H526" s="104"/>
      <c r="I526" s="104"/>
      <c r="J526" s="104"/>
      <c r="K526" s="14"/>
      <c r="L526" s="14"/>
      <c r="M526" s="14"/>
      <c r="N526" s="14"/>
      <c r="O526" s="14"/>
      <c r="P526" s="161"/>
      <c r="Q526" s="14"/>
      <c r="R526" s="14"/>
      <c r="S526" s="14"/>
      <c r="T526" s="14"/>
      <c r="U526" s="14"/>
      <c r="V526" s="14"/>
      <c r="W526" s="14"/>
      <c r="X526" s="14"/>
      <c r="Y526" s="14"/>
      <c r="Z526" s="14"/>
      <c r="AA526" s="14"/>
      <c r="AB526" s="14"/>
      <c r="AC526" s="14"/>
      <c r="AD526" s="14"/>
      <c r="AE526" s="14"/>
      <c r="AF526" s="14"/>
      <c r="AG526" s="14"/>
    </row>
    <row r="527" ht="17.25" customHeight="1">
      <c r="A527" s="104"/>
      <c r="B527" s="104"/>
      <c r="C527" s="104"/>
      <c r="D527" s="171"/>
      <c r="E527" s="102"/>
      <c r="F527" s="104"/>
      <c r="G527" s="104"/>
      <c r="H527" s="104"/>
      <c r="I527" s="104"/>
      <c r="J527" s="104"/>
      <c r="K527" s="14"/>
      <c r="L527" s="14"/>
      <c r="M527" s="14"/>
      <c r="N527" s="14"/>
      <c r="O527" s="14"/>
      <c r="P527" s="161"/>
      <c r="Q527" s="14"/>
      <c r="R527" s="14"/>
      <c r="S527" s="14"/>
      <c r="T527" s="14"/>
      <c r="U527" s="14"/>
      <c r="V527" s="14"/>
      <c r="W527" s="14"/>
      <c r="X527" s="14"/>
      <c r="Y527" s="14"/>
      <c r="Z527" s="14"/>
      <c r="AA527" s="14"/>
      <c r="AB527" s="14"/>
      <c r="AC527" s="14"/>
      <c r="AD527" s="14"/>
      <c r="AE527" s="14"/>
      <c r="AF527" s="14"/>
      <c r="AG527" s="14"/>
    </row>
    <row r="528" ht="17.25" customHeight="1">
      <c r="A528" s="104"/>
      <c r="B528" s="104"/>
      <c r="C528" s="104"/>
      <c r="D528" s="171"/>
      <c r="E528" s="102"/>
      <c r="F528" s="104"/>
      <c r="G528" s="104"/>
      <c r="H528" s="104"/>
      <c r="I528" s="104"/>
      <c r="J528" s="104"/>
      <c r="K528" s="14"/>
      <c r="L528" s="14"/>
      <c r="M528" s="14"/>
      <c r="N528" s="14"/>
      <c r="O528" s="14"/>
      <c r="P528" s="161"/>
      <c r="Q528" s="14"/>
      <c r="R528" s="14"/>
      <c r="S528" s="14"/>
      <c r="T528" s="14"/>
      <c r="U528" s="14"/>
      <c r="V528" s="14"/>
      <c r="W528" s="14"/>
      <c r="X528" s="14"/>
      <c r="Y528" s="14"/>
      <c r="Z528" s="14"/>
      <c r="AA528" s="14"/>
      <c r="AB528" s="14"/>
      <c r="AC528" s="14"/>
      <c r="AD528" s="14"/>
      <c r="AE528" s="14"/>
      <c r="AF528" s="14"/>
      <c r="AG528" s="14"/>
    </row>
    <row r="529" ht="17.25" customHeight="1">
      <c r="A529" s="104"/>
      <c r="B529" s="104"/>
      <c r="C529" s="104"/>
      <c r="D529" s="171"/>
      <c r="E529" s="102"/>
      <c r="F529" s="104"/>
      <c r="G529" s="104"/>
      <c r="H529" s="104"/>
      <c r="I529" s="104"/>
      <c r="J529" s="104"/>
      <c r="K529" s="14"/>
      <c r="L529" s="14"/>
      <c r="M529" s="14"/>
      <c r="N529" s="14"/>
      <c r="O529" s="14"/>
      <c r="P529" s="161"/>
      <c r="Q529" s="14"/>
      <c r="R529" s="14"/>
      <c r="S529" s="14"/>
      <c r="T529" s="14"/>
      <c r="U529" s="14"/>
      <c r="V529" s="14"/>
      <c r="W529" s="14"/>
      <c r="X529" s="14"/>
      <c r="Y529" s="14"/>
      <c r="Z529" s="14"/>
      <c r="AA529" s="14"/>
      <c r="AB529" s="14"/>
      <c r="AC529" s="14"/>
      <c r="AD529" s="14"/>
      <c r="AE529" s="14"/>
      <c r="AF529" s="14"/>
      <c r="AG529" s="14"/>
    </row>
    <row r="530" ht="17.25" customHeight="1">
      <c r="A530" s="104"/>
      <c r="B530" s="104"/>
      <c r="C530" s="104"/>
      <c r="D530" s="171"/>
      <c r="E530" s="102"/>
      <c r="F530" s="104"/>
      <c r="G530" s="104"/>
      <c r="H530" s="104"/>
      <c r="I530" s="104"/>
      <c r="J530" s="104"/>
      <c r="K530" s="14"/>
      <c r="L530" s="14"/>
      <c r="M530" s="14"/>
      <c r="N530" s="14"/>
      <c r="O530" s="14"/>
      <c r="P530" s="161"/>
      <c r="Q530" s="14"/>
      <c r="R530" s="14"/>
      <c r="S530" s="14"/>
      <c r="T530" s="14"/>
      <c r="U530" s="14"/>
      <c r="V530" s="14"/>
      <c r="W530" s="14"/>
      <c r="X530" s="14"/>
      <c r="Y530" s="14"/>
      <c r="Z530" s="14"/>
      <c r="AA530" s="14"/>
      <c r="AB530" s="14"/>
      <c r="AC530" s="14"/>
      <c r="AD530" s="14"/>
      <c r="AE530" s="14"/>
      <c r="AF530" s="14"/>
      <c r="AG530" s="14"/>
    </row>
    <row r="531" ht="17.25" customHeight="1">
      <c r="A531" s="104"/>
      <c r="B531" s="104"/>
      <c r="C531" s="104"/>
      <c r="D531" s="171"/>
      <c r="E531" s="102"/>
      <c r="F531" s="104"/>
      <c r="G531" s="104"/>
      <c r="H531" s="104"/>
      <c r="I531" s="104"/>
      <c r="J531" s="104"/>
      <c r="K531" s="14"/>
      <c r="L531" s="14"/>
      <c r="M531" s="14"/>
      <c r="N531" s="14"/>
      <c r="O531" s="14"/>
      <c r="P531" s="161"/>
      <c r="Q531" s="14"/>
      <c r="R531" s="14"/>
      <c r="S531" s="14"/>
      <c r="T531" s="14"/>
      <c r="U531" s="14"/>
      <c r="V531" s="14"/>
      <c r="W531" s="14"/>
      <c r="X531" s="14"/>
      <c r="Y531" s="14"/>
      <c r="Z531" s="14"/>
      <c r="AA531" s="14"/>
      <c r="AB531" s="14"/>
      <c r="AC531" s="14"/>
      <c r="AD531" s="14"/>
      <c r="AE531" s="14"/>
      <c r="AF531" s="14"/>
      <c r="AG531" s="14"/>
    </row>
    <row r="532" ht="17.25" customHeight="1">
      <c r="A532" s="104"/>
      <c r="B532" s="104"/>
      <c r="C532" s="104"/>
      <c r="D532" s="171"/>
      <c r="E532" s="102"/>
      <c r="F532" s="104"/>
      <c r="G532" s="104"/>
      <c r="H532" s="104"/>
      <c r="I532" s="104"/>
      <c r="J532" s="104"/>
      <c r="K532" s="14"/>
      <c r="L532" s="14"/>
      <c r="M532" s="14"/>
      <c r="N532" s="14"/>
      <c r="O532" s="14"/>
      <c r="P532" s="161"/>
      <c r="Q532" s="14"/>
      <c r="R532" s="14"/>
      <c r="S532" s="14"/>
      <c r="T532" s="14"/>
      <c r="U532" s="14"/>
      <c r="V532" s="14"/>
      <c r="W532" s="14"/>
      <c r="X532" s="14"/>
      <c r="Y532" s="14"/>
      <c r="Z532" s="14"/>
      <c r="AA532" s="14"/>
      <c r="AB532" s="14"/>
      <c r="AC532" s="14"/>
      <c r="AD532" s="14"/>
      <c r="AE532" s="14"/>
      <c r="AF532" s="14"/>
      <c r="AG532" s="14"/>
    </row>
    <row r="533" ht="17.25" customHeight="1">
      <c r="A533" s="104"/>
      <c r="B533" s="104"/>
      <c r="C533" s="104"/>
      <c r="D533" s="171"/>
      <c r="E533" s="102"/>
      <c r="F533" s="104"/>
      <c r="G533" s="104"/>
      <c r="H533" s="104"/>
      <c r="I533" s="104"/>
      <c r="J533" s="104"/>
      <c r="K533" s="14"/>
      <c r="L533" s="14"/>
      <c r="M533" s="14"/>
      <c r="N533" s="14"/>
      <c r="O533" s="14"/>
      <c r="P533" s="161"/>
      <c r="Q533" s="14"/>
      <c r="R533" s="14"/>
      <c r="S533" s="14"/>
      <c r="T533" s="14"/>
      <c r="U533" s="14"/>
      <c r="V533" s="14"/>
      <c r="W533" s="14"/>
      <c r="X533" s="14"/>
      <c r="Y533" s="14"/>
      <c r="Z533" s="14"/>
      <c r="AA533" s="14"/>
      <c r="AB533" s="14"/>
      <c r="AC533" s="14"/>
      <c r="AD533" s="14"/>
      <c r="AE533" s="14"/>
      <c r="AF533" s="14"/>
      <c r="AG533" s="14"/>
    </row>
    <row r="534" ht="17.25" customHeight="1">
      <c r="A534" s="104"/>
      <c r="B534" s="104"/>
      <c r="C534" s="104"/>
      <c r="D534" s="171"/>
      <c r="E534" s="102"/>
      <c r="F534" s="104"/>
      <c r="G534" s="104"/>
      <c r="H534" s="104"/>
      <c r="I534" s="104"/>
      <c r="J534" s="104"/>
      <c r="K534" s="14"/>
      <c r="L534" s="14"/>
      <c r="M534" s="14"/>
      <c r="N534" s="14"/>
      <c r="O534" s="14"/>
      <c r="P534" s="161"/>
      <c r="Q534" s="14"/>
      <c r="R534" s="14"/>
      <c r="S534" s="14"/>
      <c r="T534" s="14"/>
      <c r="U534" s="14"/>
      <c r="V534" s="14"/>
      <c r="W534" s="14"/>
      <c r="X534" s="14"/>
      <c r="Y534" s="14"/>
      <c r="Z534" s="14"/>
      <c r="AA534" s="14"/>
      <c r="AB534" s="14"/>
      <c r="AC534" s="14"/>
      <c r="AD534" s="14"/>
      <c r="AE534" s="14"/>
      <c r="AF534" s="14"/>
      <c r="AG534" s="14"/>
    </row>
    <row r="535" ht="17.25" customHeight="1">
      <c r="A535" s="104"/>
      <c r="B535" s="104"/>
      <c r="C535" s="104"/>
      <c r="D535" s="171"/>
      <c r="E535" s="102"/>
      <c r="F535" s="104"/>
      <c r="G535" s="104"/>
      <c r="H535" s="104"/>
      <c r="I535" s="104"/>
      <c r="J535" s="104"/>
      <c r="K535" s="14"/>
      <c r="L535" s="14"/>
      <c r="M535" s="14"/>
      <c r="N535" s="14"/>
      <c r="O535" s="14"/>
      <c r="P535" s="161"/>
      <c r="Q535" s="14"/>
      <c r="R535" s="14"/>
      <c r="S535" s="14"/>
      <c r="T535" s="14"/>
      <c r="U535" s="14"/>
      <c r="V535" s="14"/>
      <c r="W535" s="14"/>
      <c r="X535" s="14"/>
      <c r="Y535" s="14"/>
      <c r="Z535" s="14"/>
      <c r="AA535" s="14"/>
      <c r="AB535" s="14"/>
      <c r="AC535" s="14"/>
      <c r="AD535" s="14"/>
      <c r="AE535" s="14"/>
      <c r="AF535" s="14"/>
      <c r="AG535" s="14"/>
    </row>
    <row r="536" ht="17.25" customHeight="1">
      <c r="A536" s="104"/>
      <c r="B536" s="104"/>
      <c r="C536" s="104"/>
      <c r="D536" s="171"/>
      <c r="E536" s="102"/>
      <c r="F536" s="104"/>
      <c r="G536" s="104"/>
      <c r="H536" s="104"/>
      <c r="I536" s="104"/>
      <c r="J536" s="104"/>
      <c r="K536" s="14"/>
      <c r="L536" s="14"/>
      <c r="M536" s="14"/>
      <c r="N536" s="14"/>
      <c r="O536" s="14"/>
      <c r="P536" s="161"/>
      <c r="Q536" s="14"/>
      <c r="R536" s="14"/>
      <c r="S536" s="14"/>
      <c r="T536" s="14"/>
      <c r="U536" s="14"/>
      <c r="V536" s="14"/>
      <c r="W536" s="14"/>
      <c r="X536" s="14"/>
      <c r="Y536" s="14"/>
      <c r="Z536" s="14"/>
      <c r="AA536" s="14"/>
      <c r="AB536" s="14"/>
      <c r="AC536" s="14"/>
      <c r="AD536" s="14"/>
      <c r="AE536" s="14"/>
      <c r="AF536" s="14"/>
      <c r="AG536" s="14"/>
    </row>
    <row r="537" ht="17.25" customHeight="1">
      <c r="A537" s="104"/>
      <c r="B537" s="104"/>
      <c r="C537" s="104"/>
      <c r="D537" s="171"/>
      <c r="E537" s="102"/>
      <c r="F537" s="104"/>
      <c r="G537" s="104"/>
      <c r="H537" s="104"/>
      <c r="I537" s="104"/>
      <c r="J537" s="104"/>
      <c r="K537" s="14"/>
      <c r="L537" s="14"/>
      <c r="M537" s="14"/>
      <c r="N537" s="14"/>
      <c r="O537" s="14"/>
      <c r="P537" s="161"/>
      <c r="Q537" s="14"/>
      <c r="R537" s="14"/>
      <c r="S537" s="14"/>
      <c r="T537" s="14"/>
      <c r="U537" s="14"/>
      <c r="V537" s="14"/>
      <c r="W537" s="14"/>
      <c r="X537" s="14"/>
      <c r="Y537" s="14"/>
      <c r="Z537" s="14"/>
      <c r="AA537" s="14"/>
      <c r="AB537" s="14"/>
      <c r="AC537" s="14"/>
      <c r="AD537" s="14"/>
      <c r="AE537" s="14"/>
      <c r="AF537" s="14"/>
      <c r="AG537" s="14"/>
    </row>
    <row r="538" ht="17.25" customHeight="1">
      <c r="A538" s="104"/>
      <c r="B538" s="104"/>
      <c r="C538" s="104"/>
      <c r="D538" s="171"/>
      <c r="E538" s="102"/>
      <c r="F538" s="104"/>
      <c r="G538" s="104"/>
      <c r="H538" s="104"/>
      <c r="I538" s="104"/>
      <c r="J538" s="104"/>
      <c r="K538" s="14"/>
      <c r="L538" s="14"/>
      <c r="M538" s="14"/>
      <c r="N538" s="14"/>
      <c r="O538" s="14"/>
      <c r="P538" s="161"/>
      <c r="Q538" s="14"/>
      <c r="R538" s="14"/>
      <c r="S538" s="14"/>
      <c r="T538" s="14"/>
      <c r="U538" s="14"/>
      <c r="V538" s="14"/>
      <c r="W538" s="14"/>
      <c r="X538" s="14"/>
      <c r="Y538" s="14"/>
      <c r="Z538" s="14"/>
      <c r="AA538" s="14"/>
      <c r="AB538" s="14"/>
      <c r="AC538" s="14"/>
      <c r="AD538" s="14"/>
      <c r="AE538" s="14"/>
      <c r="AF538" s="14"/>
      <c r="AG538" s="14"/>
    </row>
    <row r="539" ht="17.25" customHeight="1">
      <c r="A539" s="104"/>
      <c r="B539" s="104"/>
      <c r="C539" s="104"/>
      <c r="D539" s="171"/>
      <c r="E539" s="102"/>
      <c r="F539" s="104"/>
      <c r="G539" s="104"/>
      <c r="H539" s="104"/>
      <c r="I539" s="104"/>
      <c r="J539" s="104"/>
      <c r="K539" s="14"/>
      <c r="L539" s="14"/>
      <c r="M539" s="14"/>
      <c r="N539" s="14"/>
      <c r="O539" s="14"/>
      <c r="P539" s="161"/>
      <c r="Q539" s="14"/>
      <c r="R539" s="14"/>
      <c r="S539" s="14"/>
      <c r="T539" s="14"/>
      <c r="U539" s="14"/>
      <c r="V539" s="14"/>
      <c r="W539" s="14"/>
      <c r="X539" s="14"/>
      <c r="Y539" s="14"/>
      <c r="Z539" s="14"/>
      <c r="AA539" s="14"/>
      <c r="AB539" s="14"/>
      <c r="AC539" s="14"/>
      <c r="AD539" s="14"/>
      <c r="AE539" s="14"/>
      <c r="AF539" s="14"/>
      <c r="AG539" s="14"/>
    </row>
    <row r="540" ht="17.25" customHeight="1">
      <c r="A540" s="104"/>
      <c r="B540" s="104"/>
      <c r="C540" s="104"/>
      <c r="D540" s="171"/>
      <c r="E540" s="102"/>
      <c r="F540" s="104"/>
      <c r="G540" s="104"/>
      <c r="H540" s="104"/>
      <c r="I540" s="104"/>
      <c r="J540" s="104"/>
      <c r="K540" s="14"/>
      <c r="L540" s="14"/>
      <c r="M540" s="14"/>
      <c r="N540" s="14"/>
      <c r="O540" s="14"/>
      <c r="P540" s="161"/>
      <c r="Q540" s="14"/>
      <c r="R540" s="14"/>
      <c r="S540" s="14"/>
      <c r="T540" s="14"/>
      <c r="U540" s="14"/>
      <c r="V540" s="14"/>
      <c r="W540" s="14"/>
      <c r="X540" s="14"/>
      <c r="Y540" s="14"/>
      <c r="Z540" s="14"/>
      <c r="AA540" s="14"/>
      <c r="AB540" s="14"/>
      <c r="AC540" s="14"/>
      <c r="AD540" s="14"/>
      <c r="AE540" s="14"/>
      <c r="AF540" s="14"/>
      <c r="AG540" s="14"/>
    </row>
    <row r="541" ht="17.25" customHeight="1">
      <c r="A541" s="104"/>
      <c r="B541" s="104"/>
      <c r="C541" s="104"/>
      <c r="D541" s="171"/>
      <c r="E541" s="102"/>
      <c r="F541" s="104"/>
      <c r="G541" s="104"/>
      <c r="H541" s="104"/>
      <c r="I541" s="104"/>
      <c r="J541" s="104"/>
      <c r="K541" s="14"/>
      <c r="L541" s="14"/>
      <c r="M541" s="14"/>
      <c r="N541" s="14"/>
      <c r="O541" s="14"/>
      <c r="P541" s="161"/>
      <c r="Q541" s="14"/>
      <c r="R541" s="14"/>
      <c r="S541" s="14"/>
      <c r="T541" s="14"/>
      <c r="U541" s="14"/>
      <c r="V541" s="14"/>
      <c r="W541" s="14"/>
      <c r="X541" s="14"/>
      <c r="Y541" s="14"/>
      <c r="Z541" s="14"/>
      <c r="AA541" s="14"/>
      <c r="AB541" s="14"/>
      <c r="AC541" s="14"/>
      <c r="AD541" s="14"/>
      <c r="AE541" s="14"/>
      <c r="AF541" s="14"/>
      <c r="AG541" s="14"/>
    </row>
    <row r="542" ht="17.25" customHeight="1">
      <c r="A542" s="104"/>
      <c r="B542" s="104"/>
      <c r="C542" s="104"/>
      <c r="D542" s="171"/>
      <c r="E542" s="102"/>
      <c r="F542" s="104"/>
      <c r="G542" s="104"/>
      <c r="H542" s="104"/>
      <c r="I542" s="104"/>
      <c r="J542" s="104"/>
      <c r="K542" s="14"/>
      <c r="L542" s="14"/>
      <c r="M542" s="14"/>
      <c r="N542" s="14"/>
      <c r="O542" s="14"/>
      <c r="P542" s="161"/>
      <c r="Q542" s="14"/>
      <c r="R542" s="14"/>
      <c r="S542" s="14"/>
      <c r="T542" s="14"/>
      <c r="U542" s="14"/>
      <c r="V542" s="14"/>
      <c r="W542" s="14"/>
      <c r="X542" s="14"/>
      <c r="Y542" s="14"/>
      <c r="Z542" s="14"/>
      <c r="AA542" s="14"/>
      <c r="AB542" s="14"/>
      <c r="AC542" s="14"/>
      <c r="AD542" s="14"/>
      <c r="AE542" s="14"/>
      <c r="AF542" s="14"/>
      <c r="AG542" s="14"/>
    </row>
    <row r="543" ht="17.25" customHeight="1">
      <c r="A543" s="104"/>
      <c r="B543" s="104"/>
      <c r="C543" s="104"/>
      <c r="D543" s="171"/>
      <c r="E543" s="102"/>
      <c r="F543" s="104"/>
      <c r="G543" s="104"/>
      <c r="H543" s="104"/>
      <c r="I543" s="104"/>
      <c r="J543" s="104"/>
      <c r="K543" s="14"/>
      <c r="L543" s="14"/>
      <c r="M543" s="14"/>
      <c r="N543" s="14"/>
      <c r="O543" s="14"/>
      <c r="P543" s="161"/>
      <c r="Q543" s="14"/>
      <c r="R543" s="14"/>
      <c r="S543" s="14"/>
      <c r="T543" s="14"/>
      <c r="U543" s="14"/>
      <c r="V543" s="14"/>
      <c r="W543" s="14"/>
      <c r="X543" s="14"/>
      <c r="Y543" s="14"/>
      <c r="Z543" s="14"/>
      <c r="AA543" s="14"/>
      <c r="AB543" s="14"/>
      <c r="AC543" s="14"/>
      <c r="AD543" s="14"/>
      <c r="AE543" s="14"/>
      <c r="AF543" s="14"/>
      <c r="AG543" s="14"/>
    </row>
    <row r="544" ht="17.25" customHeight="1">
      <c r="A544" s="104"/>
      <c r="B544" s="104"/>
      <c r="C544" s="104"/>
      <c r="D544" s="171"/>
      <c r="E544" s="102"/>
      <c r="F544" s="104"/>
      <c r="G544" s="104"/>
      <c r="H544" s="104"/>
      <c r="I544" s="104"/>
      <c r="J544" s="104"/>
      <c r="K544" s="14"/>
      <c r="L544" s="14"/>
      <c r="M544" s="14"/>
      <c r="N544" s="14"/>
      <c r="O544" s="14"/>
      <c r="P544" s="161"/>
      <c r="Q544" s="14"/>
      <c r="R544" s="14"/>
      <c r="S544" s="14"/>
      <c r="T544" s="14"/>
      <c r="U544" s="14"/>
      <c r="V544" s="14"/>
      <c r="W544" s="14"/>
      <c r="X544" s="14"/>
      <c r="Y544" s="14"/>
      <c r="Z544" s="14"/>
      <c r="AA544" s="14"/>
      <c r="AB544" s="14"/>
      <c r="AC544" s="14"/>
      <c r="AD544" s="14"/>
      <c r="AE544" s="14"/>
      <c r="AF544" s="14"/>
      <c r="AG544" s="14"/>
    </row>
    <row r="545" ht="17.25" customHeight="1">
      <c r="A545" s="104"/>
      <c r="B545" s="104"/>
      <c r="C545" s="104"/>
      <c r="D545" s="171"/>
      <c r="E545" s="102"/>
      <c r="F545" s="104"/>
      <c r="G545" s="104"/>
      <c r="H545" s="104"/>
      <c r="I545" s="104"/>
      <c r="J545" s="104"/>
      <c r="K545" s="14"/>
      <c r="L545" s="14"/>
      <c r="M545" s="14"/>
      <c r="N545" s="14"/>
      <c r="O545" s="14"/>
      <c r="P545" s="161"/>
      <c r="Q545" s="14"/>
      <c r="R545" s="14"/>
      <c r="S545" s="14"/>
      <c r="T545" s="14"/>
      <c r="U545" s="14"/>
      <c r="V545" s="14"/>
      <c r="W545" s="14"/>
      <c r="X545" s="14"/>
      <c r="Y545" s="14"/>
      <c r="Z545" s="14"/>
      <c r="AA545" s="14"/>
      <c r="AB545" s="14"/>
      <c r="AC545" s="14"/>
      <c r="AD545" s="14"/>
      <c r="AE545" s="14"/>
      <c r="AF545" s="14"/>
      <c r="AG545" s="14"/>
    </row>
    <row r="546" ht="17.25" customHeight="1">
      <c r="A546" s="104"/>
      <c r="B546" s="104"/>
      <c r="C546" s="104"/>
      <c r="D546" s="171"/>
      <c r="E546" s="102"/>
      <c r="F546" s="104"/>
      <c r="G546" s="104"/>
      <c r="H546" s="104"/>
      <c r="I546" s="104"/>
      <c r="J546" s="104"/>
      <c r="K546" s="14"/>
      <c r="L546" s="14"/>
      <c r="M546" s="14"/>
      <c r="N546" s="14"/>
      <c r="O546" s="14"/>
      <c r="P546" s="161"/>
      <c r="Q546" s="14"/>
      <c r="R546" s="14"/>
      <c r="S546" s="14"/>
      <c r="T546" s="14"/>
      <c r="U546" s="14"/>
      <c r="V546" s="14"/>
      <c r="W546" s="14"/>
      <c r="X546" s="14"/>
      <c r="Y546" s="14"/>
      <c r="Z546" s="14"/>
      <c r="AA546" s="14"/>
      <c r="AB546" s="14"/>
      <c r="AC546" s="14"/>
      <c r="AD546" s="14"/>
      <c r="AE546" s="14"/>
      <c r="AF546" s="14"/>
      <c r="AG546" s="14"/>
    </row>
    <row r="547" ht="17.25" customHeight="1">
      <c r="A547" s="104"/>
      <c r="B547" s="104"/>
      <c r="C547" s="104"/>
      <c r="D547" s="171"/>
      <c r="E547" s="102"/>
      <c r="F547" s="104"/>
      <c r="G547" s="104"/>
      <c r="H547" s="104"/>
      <c r="I547" s="104"/>
      <c r="J547" s="104"/>
      <c r="K547" s="14"/>
      <c r="L547" s="14"/>
      <c r="M547" s="14"/>
      <c r="N547" s="14"/>
      <c r="O547" s="14"/>
      <c r="P547" s="161"/>
      <c r="Q547" s="14"/>
      <c r="R547" s="14"/>
      <c r="S547" s="14"/>
      <c r="T547" s="14"/>
      <c r="U547" s="14"/>
      <c r="V547" s="14"/>
      <c r="W547" s="14"/>
      <c r="X547" s="14"/>
      <c r="Y547" s="14"/>
      <c r="Z547" s="14"/>
      <c r="AA547" s="14"/>
      <c r="AB547" s="14"/>
      <c r="AC547" s="14"/>
      <c r="AD547" s="14"/>
      <c r="AE547" s="14"/>
      <c r="AF547" s="14"/>
      <c r="AG547" s="14"/>
    </row>
    <row r="548" ht="17.25" customHeight="1">
      <c r="A548" s="104"/>
      <c r="B548" s="104"/>
      <c r="C548" s="104"/>
      <c r="D548" s="171"/>
      <c r="E548" s="102"/>
      <c r="F548" s="104"/>
      <c r="G548" s="104"/>
      <c r="H548" s="104"/>
      <c r="I548" s="104"/>
      <c r="J548" s="104"/>
      <c r="K548" s="14"/>
      <c r="L548" s="14"/>
      <c r="M548" s="14"/>
      <c r="N548" s="14"/>
      <c r="O548" s="14"/>
      <c r="P548" s="161"/>
      <c r="Q548" s="14"/>
      <c r="R548" s="14"/>
      <c r="S548" s="14"/>
      <c r="T548" s="14"/>
      <c r="U548" s="14"/>
      <c r="V548" s="14"/>
      <c r="W548" s="14"/>
      <c r="X548" s="14"/>
      <c r="Y548" s="14"/>
      <c r="Z548" s="14"/>
      <c r="AA548" s="14"/>
      <c r="AB548" s="14"/>
      <c r="AC548" s="14"/>
      <c r="AD548" s="14"/>
      <c r="AE548" s="14"/>
      <c r="AF548" s="14"/>
      <c r="AG548" s="14"/>
    </row>
    <row r="549" ht="17.25" customHeight="1">
      <c r="A549" s="104"/>
      <c r="B549" s="104"/>
      <c r="C549" s="104"/>
      <c r="D549" s="171"/>
      <c r="E549" s="102"/>
      <c r="F549" s="104"/>
      <c r="G549" s="104"/>
      <c r="H549" s="104"/>
      <c r="I549" s="104"/>
      <c r="J549" s="104"/>
      <c r="K549" s="14"/>
      <c r="L549" s="14"/>
      <c r="M549" s="14"/>
      <c r="N549" s="14"/>
      <c r="O549" s="14"/>
      <c r="P549" s="161"/>
      <c r="Q549" s="14"/>
      <c r="R549" s="14"/>
      <c r="S549" s="14"/>
      <c r="T549" s="14"/>
      <c r="U549" s="14"/>
      <c r="V549" s="14"/>
      <c r="W549" s="14"/>
      <c r="X549" s="14"/>
      <c r="Y549" s="14"/>
      <c r="Z549" s="14"/>
      <c r="AA549" s="14"/>
      <c r="AB549" s="14"/>
      <c r="AC549" s="14"/>
      <c r="AD549" s="14"/>
      <c r="AE549" s="14"/>
      <c r="AF549" s="14"/>
      <c r="AG549" s="14"/>
    </row>
    <row r="550" ht="17.25" customHeight="1">
      <c r="A550" s="104"/>
      <c r="B550" s="104"/>
      <c r="C550" s="104"/>
      <c r="D550" s="171"/>
      <c r="E550" s="102"/>
      <c r="F550" s="104"/>
      <c r="G550" s="104"/>
      <c r="H550" s="104"/>
      <c r="I550" s="104"/>
      <c r="J550" s="104"/>
      <c r="K550" s="14"/>
      <c r="L550" s="14"/>
      <c r="M550" s="14"/>
      <c r="N550" s="14"/>
      <c r="O550" s="14"/>
      <c r="P550" s="161"/>
      <c r="Q550" s="14"/>
      <c r="R550" s="14"/>
      <c r="S550" s="14"/>
      <c r="T550" s="14"/>
      <c r="U550" s="14"/>
      <c r="V550" s="14"/>
      <c r="W550" s="14"/>
      <c r="X550" s="14"/>
      <c r="Y550" s="14"/>
      <c r="Z550" s="14"/>
      <c r="AA550" s="14"/>
      <c r="AB550" s="14"/>
      <c r="AC550" s="14"/>
      <c r="AD550" s="14"/>
      <c r="AE550" s="14"/>
      <c r="AF550" s="14"/>
      <c r="AG550" s="14"/>
    </row>
    <row r="551" ht="17.25" customHeight="1">
      <c r="A551" s="104"/>
      <c r="B551" s="104"/>
      <c r="C551" s="104"/>
      <c r="D551" s="171"/>
      <c r="E551" s="102"/>
      <c r="F551" s="104"/>
      <c r="G551" s="104"/>
      <c r="H551" s="104"/>
      <c r="I551" s="104"/>
      <c r="J551" s="104"/>
      <c r="K551" s="14"/>
      <c r="L551" s="14"/>
      <c r="M551" s="14"/>
      <c r="N551" s="14"/>
      <c r="O551" s="14"/>
      <c r="P551" s="161"/>
      <c r="Q551" s="14"/>
      <c r="R551" s="14"/>
      <c r="S551" s="14"/>
      <c r="T551" s="14"/>
      <c r="U551" s="14"/>
      <c r="V551" s="14"/>
      <c r="W551" s="14"/>
      <c r="X551" s="14"/>
      <c r="Y551" s="14"/>
      <c r="Z551" s="14"/>
      <c r="AA551" s="14"/>
      <c r="AB551" s="14"/>
      <c r="AC551" s="14"/>
      <c r="AD551" s="14"/>
      <c r="AE551" s="14"/>
      <c r="AF551" s="14"/>
      <c r="AG551" s="14"/>
    </row>
    <row r="552" ht="17.25" customHeight="1">
      <c r="A552" s="104"/>
      <c r="B552" s="104"/>
      <c r="C552" s="104"/>
      <c r="D552" s="171"/>
      <c r="E552" s="102"/>
      <c r="F552" s="104"/>
      <c r="G552" s="104"/>
      <c r="H552" s="104"/>
      <c r="I552" s="104"/>
      <c r="J552" s="104"/>
      <c r="K552" s="14"/>
      <c r="L552" s="14"/>
      <c r="M552" s="14"/>
      <c r="N552" s="14"/>
      <c r="O552" s="14"/>
      <c r="P552" s="161"/>
      <c r="Q552" s="14"/>
      <c r="R552" s="14"/>
      <c r="S552" s="14"/>
      <c r="T552" s="14"/>
      <c r="U552" s="14"/>
      <c r="V552" s="14"/>
      <c r="W552" s="14"/>
      <c r="X552" s="14"/>
      <c r="Y552" s="14"/>
      <c r="Z552" s="14"/>
      <c r="AA552" s="14"/>
      <c r="AB552" s="14"/>
      <c r="AC552" s="14"/>
      <c r="AD552" s="14"/>
      <c r="AE552" s="14"/>
      <c r="AF552" s="14"/>
      <c r="AG552" s="14"/>
    </row>
    <row r="553" ht="17.25" customHeight="1">
      <c r="A553" s="104"/>
      <c r="B553" s="104"/>
      <c r="C553" s="104"/>
      <c r="D553" s="171"/>
      <c r="E553" s="102"/>
      <c r="F553" s="104"/>
      <c r="G553" s="104"/>
      <c r="H553" s="104"/>
      <c r="I553" s="104"/>
      <c r="J553" s="104"/>
      <c r="K553" s="14"/>
      <c r="L553" s="14"/>
      <c r="M553" s="14"/>
      <c r="N553" s="14"/>
      <c r="O553" s="14"/>
      <c r="P553" s="161"/>
      <c r="Q553" s="14"/>
      <c r="R553" s="14"/>
      <c r="S553" s="14"/>
      <c r="T553" s="14"/>
      <c r="U553" s="14"/>
      <c r="V553" s="14"/>
      <c r="W553" s="14"/>
      <c r="X553" s="14"/>
      <c r="Y553" s="14"/>
      <c r="Z553" s="14"/>
      <c r="AA553" s="14"/>
      <c r="AB553" s="14"/>
      <c r="AC553" s="14"/>
      <c r="AD553" s="14"/>
      <c r="AE553" s="14"/>
      <c r="AF553" s="14"/>
      <c r="AG553" s="14"/>
    </row>
    <row r="554" ht="17.25" customHeight="1">
      <c r="A554" s="104"/>
      <c r="B554" s="104"/>
      <c r="C554" s="104"/>
      <c r="D554" s="171"/>
      <c r="E554" s="102"/>
      <c r="F554" s="104"/>
      <c r="G554" s="104"/>
      <c r="H554" s="104"/>
      <c r="I554" s="104"/>
      <c r="J554" s="104"/>
      <c r="K554" s="14"/>
      <c r="L554" s="14"/>
      <c r="M554" s="14"/>
      <c r="N554" s="14"/>
      <c r="O554" s="14"/>
      <c r="P554" s="161"/>
      <c r="Q554" s="14"/>
      <c r="R554" s="14"/>
      <c r="S554" s="14"/>
      <c r="T554" s="14"/>
      <c r="U554" s="14"/>
      <c r="V554" s="14"/>
      <c r="W554" s="14"/>
      <c r="X554" s="14"/>
      <c r="Y554" s="14"/>
      <c r="Z554" s="14"/>
      <c r="AA554" s="14"/>
      <c r="AB554" s="14"/>
      <c r="AC554" s="14"/>
      <c r="AD554" s="14"/>
      <c r="AE554" s="14"/>
      <c r="AF554" s="14"/>
      <c r="AG554" s="14"/>
    </row>
    <row r="555" ht="17.25" customHeight="1">
      <c r="A555" s="104"/>
      <c r="B555" s="104"/>
      <c r="C555" s="104"/>
      <c r="D555" s="171"/>
      <c r="E555" s="102"/>
      <c r="F555" s="104"/>
      <c r="G555" s="104"/>
      <c r="H555" s="104"/>
      <c r="I555" s="104"/>
      <c r="J555" s="104"/>
      <c r="K555" s="14"/>
      <c r="L555" s="14"/>
      <c r="M555" s="14"/>
      <c r="N555" s="14"/>
      <c r="O555" s="14"/>
      <c r="P555" s="161"/>
      <c r="Q555" s="14"/>
      <c r="R555" s="14"/>
      <c r="S555" s="14"/>
      <c r="T555" s="14"/>
      <c r="U555" s="14"/>
      <c r="V555" s="14"/>
      <c r="W555" s="14"/>
      <c r="X555" s="14"/>
      <c r="Y555" s="14"/>
      <c r="Z555" s="14"/>
      <c r="AA555" s="14"/>
      <c r="AB555" s="14"/>
      <c r="AC555" s="14"/>
      <c r="AD555" s="14"/>
      <c r="AE555" s="14"/>
      <c r="AF555" s="14"/>
      <c r="AG555" s="14"/>
    </row>
    <row r="556" ht="17.25" customHeight="1">
      <c r="A556" s="104"/>
      <c r="B556" s="104"/>
      <c r="C556" s="104"/>
      <c r="D556" s="171"/>
      <c r="E556" s="102"/>
      <c r="F556" s="104"/>
      <c r="G556" s="104"/>
      <c r="H556" s="104"/>
      <c r="I556" s="104"/>
      <c r="J556" s="104"/>
      <c r="K556" s="14"/>
      <c r="L556" s="14"/>
      <c r="M556" s="14"/>
      <c r="N556" s="14"/>
      <c r="O556" s="14"/>
      <c r="P556" s="161"/>
      <c r="Q556" s="14"/>
      <c r="R556" s="14"/>
      <c r="S556" s="14"/>
      <c r="T556" s="14"/>
      <c r="U556" s="14"/>
      <c r="V556" s="14"/>
      <c r="W556" s="14"/>
      <c r="X556" s="14"/>
      <c r="Y556" s="14"/>
      <c r="Z556" s="14"/>
      <c r="AA556" s="14"/>
      <c r="AB556" s="14"/>
      <c r="AC556" s="14"/>
      <c r="AD556" s="14"/>
      <c r="AE556" s="14"/>
      <c r="AF556" s="14"/>
      <c r="AG556" s="14"/>
    </row>
    <row r="557" ht="17.25" customHeight="1">
      <c r="A557" s="104"/>
      <c r="B557" s="104"/>
      <c r="C557" s="104"/>
      <c r="D557" s="171"/>
      <c r="E557" s="102"/>
      <c r="F557" s="104"/>
      <c r="G557" s="104"/>
      <c r="H557" s="104"/>
      <c r="I557" s="104"/>
      <c r="J557" s="104"/>
      <c r="K557" s="14"/>
      <c r="L557" s="14"/>
      <c r="M557" s="14"/>
      <c r="N557" s="14"/>
      <c r="O557" s="14"/>
      <c r="P557" s="161"/>
      <c r="Q557" s="14"/>
      <c r="R557" s="14"/>
      <c r="S557" s="14"/>
      <c r="T557" s="14"/>
      <c r="U557" s="14"/>
      <c r="V557" s="14"/>
      <c r="W557" s="14"/>
      <c r="X557" s="14"/>
      <c r="Y557" s="14"/>
      <c r="Z557" s="14"/>
      <c r="AA557" s="14"/>
      <c r="AB557" s="14"/>
      <c r="AC557" s="14"/>
      <c r="AD557" s="14"/>
      <c r="AE557" s="14"/>
      <c r="AF557" s="14"/>
      <c r="AG557" s="14"/>
    </row>
    <row r="558" ht="17.25" customHeight="1">
      <c r="A558" s="104"/>
      <c r="B558" s="104"/>
      <c r="C558" s="104"/>
      <c r="D558" s="171"/>
      <c r="E558" s="102"/>
      <c r="F558" s="104"/>
      <c r="G558" s="104"/>
      <c r="H558" s="104"/>
      <c r="I558" s="104"/>
      <c r="J558" s="104"/>
      <c r="K558" s="14"/>
      <c r="L558" s="14"/>
      <c r="M558" s="14"/>
      <c r="N558" s="14"/>
      <c r="O558" s="14"/>
      <c r="P558" s="161"/>
      <c r="Q558" s="14"/>
      <c r="R558" s="14"/>
      <c r="S558" s="14"/>
      <c r="T558" s="14"/>
      <c r="U558" s="14"/>
      <c r="V558" s="14"/>
      <c r="W558" s="14"/>
      <c r="X558" s="14"/>
      <c r="Y558" s="14"/>
      <c r="Z558" s="14"/>
      <c r="AA558" s="14"/>
      <c r="AB558" s="14"/>
      <c r="AC558" s="14"/>
      <c r="AD558" s="14"/>
      <c r="AE558" s="14"/>
      <c r="AF558" s="14"/>
      <c r="AG558" s="14"/>
    </row>
    <row r="559" ht="17.25" customHeight="1">
      <c r="A559" s="104"/>
      <c r="B559" s="104"/>
      <c r="C559" s="104"/>
      <c r="D559" s="171"/>
      <c r="E559" s="102"/>
      <c r="F559" s="104"/>
      <c r="G559" s="104"/>
      <c r="H559" s="104"/>
      <c r="I559" s="104"/>
      <c r="J559" s="104"/>
      <c r="K559" s="14"/>
      <c r="L559" s="14"/>
      <c r="M559" s="14"/>
      <c r="N559" s="14"/>
      <c r="O559" s="14"/>
      <c r="P559" s="161"/>
      <c r="Q559" s="14"/>
      <c r="R559" s="14"/>
      <c r="S559" s="14"/>
      <c r="T559" s="14"/>
      <c r="U559" s="14"/>
      <c r="V559" s="14"/>
      <c r="W559" s="14"/>
      <c r="X559" s="14"/>
      <c r="Y559" s="14"/>
      <c r="Z559" s="14"/>
      <c r="AA559" s="14"/>
      <c r="AB559" s="14"/>
      <c r="AC559" s="14"/>
      <c r="AD559" s="14"/>
      <c r="AE559" s="14"/>
      <c r="AF559" s="14"/>
      <c r="AG559" s="14"/>
    </row>
    <row r="560" ht="17.25" customHeight="1">
      <c r="A560" s="104"/>
      <c r="B560" s="104"/>
      <c r="C560" s="104"/>
      <c r="D560" s="171"/>
      <c r="E560" s="102"/>
      <c r="F560" s="104"/>
      <c r="G560" s="104"/>
      <c r="H560" s="104"/>
      <c r="I560" s="104"/>
      <c r="J560" s="104"/>
      <c r="K560" s="14"/>
      <c r="L560" s="14"/>
      <c r="M560" s="14"/>
      <c r="N560" s="14"/>
      <c r="O560" s="14"/>
      <c r="P560" s="161"/>
      <c r="Q560" s="14"/>
      <c r="R560" s="14"/>
      <c r="S560" s="14"/>
      <c r="T560" s="14"/>
      <c r="U560" s="14"/>
      <c r="V560" s="14"/>
      <c r="W560" s="14"/>
      <c r="X560" s="14"/>
      <c r="Y560" s="14"/>
      <c r="Z560" s="14"/>
      <c r="AA560" s="14"/>
      <c r="AB560" s="14"/>
      <c r="AC560" s="14"/>
      <c r="AD560" s="14"/>
      <c r="AE560" s="14"/>
      <c r="AF560" s="14"/>
      <c r="AG560" s="14"/>
    </row>
    <row r="561" ht="17.25" customHeight="1">
      <c r="A561" s="104"/>
      <c r="B561" s="104"/>
      <c r="C561" s="104"/>
      <c r="D561" s="171"/>
      <c r="E561" s="102"/>
      <c r="F561" s="104"/>
      <c r="G561" s="104"/>
      <c r="H561" s="104"/>
      <c r="I561" s="104"/>
      <c r="J561" s="104"/>
      <c r="K561" s="14"/>
      <c r="L561" s="14"/>
      <c r="M561" s="14"/>
      <c r="N561" s="14"/>
      <c r="O561" s="14"/>
      <c r="P561" s="161"/>
      <c r="Q561" s="14"/>
      <c r="R561" s="14"/>
      <c r="S561" s="14"/>
      <c r="T561" s="14"/>
      <c r="U561" s="14"/>
      <c r="V561" s="14"/>
      <c r="W561" s="14"/>
      <c r="X561" s="14"/>
      <c r="Y561" s="14"/>
      <c r="Z561" s="14"/>
      <c r="AA561" s="14"/>
      <c r="AB561" s="14"/>
      <c r="AC561" s="14"/>
      <c r="AD561" s="14"/>
      <c r="AE561" s="14"/>
      <c r="AF561" s="14"/>
      <c r="AG561" s="14"/>
    </row>
    <row r="562" ht="17.25" customHeight="1">
      <c r="A562" s="104"/>
      <c r="B562" s="104"/>
      <c r="C562" s="104"/>
      <c r="D562" s="171"/>
      <c r="E562" s="102"/>
      <c r="F562" s="104"/>
      <c r="G562" s="104"/>
      <c r="H562" s="104"/>
      <c r="I562" s="104"/>
      <c r="J562" s="104"/>
      <c r="K562" s="14"/>
      <c r="L562" s="14"/>
      <c r="M562" s="14"/>
      <c r="N562" s="14"/>
      <c r="O562" s="14"/>
      <c r="P562" s="161"/>
      <c r="Q562" s="14"/>
      <c r="R562" s="14"/>
      <c r="S562" s="14"/>
      <c r="T562" s="14"/>
      <c r="U562" s="14"/>
      <c r="V562" s="14"/>
      <c r="W562" s="14"/>
      <c r="X562" s="14"/>
      <c r="Y562" s="14"/>
      <c r="Z562" s="14"/>
      <c r="AA562" s="14"/>
      <c r="AB562" s="14"/>
      <c r="AC562" s="14"/>
      <c r="AD562" s="14"/>
      <c r="AE562" s="14"/>
      <c r="AF562" s="14"/>
      <c r="AG562" s="14"/>
    </row>
    <row r="563" ht="17.25" customHeight="1">
      <c r="A563" s="104"/>
      <c r="B563" s="104"/>
      <c r="C563" s="104"/>
      <c r="D563" s="171"/>
      <c r="E563" s="102"/>
      <c r="F563" s="104"/>
      <c r="G563" s="104"/>
      <c r="H563" s="104"/>
      <c r="I563" s="104"/>
      <c r="J563" s="104"/>
      <c r="K563" s="14"/>
      <c r="L563" s="14"/>
      <c r="M563" s="14"/>
      <c r="N563" s="14"/>
      <c r="O563" s="14"/>
      <c r="P563" s="161"/>
      <c r="Q563" s="14"/>
      <c r="R563" s="14"/>
      <c r="S563" s="14"/>
      <c r="T563" s="14"/>
      <c r="U563" s="14"/>
      <c r="V563" s="14"/>
      <c r="W563" s="14"/>
      <c r="X563" s="14"/>
      <c r="Y563" s="14"/>
      <c r="Z563" s="14"/>
      <c r="AA563" s="14"/>
      <c r="AB563" s="14"/>
      <c r="AC563" s="14"/>
      <c r="AD563" s="14"/>
      <c r="AE563" s="14"/>
      <c r="AF563" s="14"/>
      <c r="AG563" s="14"/>
    </row>
    <row r="564" ht="17.25" customHeight="1">
      <c r="A564" s="104"/>
      <c r="B564" s="104"/>
      <c r="C564" s="104"/>
      <c r="D564" s="171"/>
      <c r="E564" s="102"/>
      <c r="F564" s="104"/>
      <c r="G564" s="104"/>
      <c r="H564" s="104"/>
      <c r="I564" s="104"/>
      <c r="J564" s="104"/>
      <c r="K564" s="14"/>
      <c r="L564" s="14"/>
      <c r="M564" s="14"/>
      <c r="N564" s="14"/>
      <c r="O564" s="14"/>
      <c r="P564" s="161"/>
      <c r="Q564" s="14"/>
      <c r="R564" s="14"/>
      <c r="S564" s="14"/>
      <c r="T564" s="14"/>
      <c r="U564" s="14"/>
      <c r="V564" s="14"/>
      <c r="W564" s="14"/>
      <c r="X564" s="14"/>
      <c r="Y564" s="14"/>
      <c r="Z564" s="14"/>
      <c r="AA564" s="14"/>
      <c r="AB564" s="14"/>
      <c r="AC564" s="14"/>
      <c r="AD564" s="14"/>
      <c r="AE564" s="14"/>
      <c r="AF564" s="14"/>
      <c r="AG564" s="14"/>
    </row>
    <row r="565" ht="17.25" customHeight="1">
      <c r="A565" s="104"/>
      <c r="B565" s="104"/>
      <c r="C565" s="104"/>
      <c r="D565" s="171"/>
      <c r="E565" s="102"/>
      <c r="F565" s="104"/>
      <c r="G565" s="104"/>
      <c r="H565" s="104"/>
      <c r="I565" s="104"/>
      <c r="J565" s="104"/>
      <c r="K565" s="14"/>
      <c r="L565" s="14"/>
      <c r="M565" s="14"/>
      <c r="N565" s="14"/>
      <c r="O565" s="14"/>
      <c r="P565" s="161"/>
      <c r="Q565" s="14"/>
      <c r="R565" s="14"/>
      <c r="S565" s="14"/>
      <c r="T565" s="14"/>
      <c r="U565" s="14"/>
      <c r="V565" s="14"/>
      <c r="W565" s="14"/>
      <c r="X565" s="14"/>
      <c r="Y565" s="14"/>
      <c r="Z565" s="14"/>
      <c r="AA565" s="14"/>
      <c r="AB565" s="14"/>
      <c r="AC565" s="14"/>
      <c r="AD565" s="14"/>
      <c r="AE565" s="14"/>
      <c r="AF565" s="14"/>
      <c r="AG565" s="14"/>
    </row>
    <row r="566" ht="17.25" customHeight="1">
      <c r="A566" s="104"/>
      <c r="B566" s="104"/>
      <c r="C566" s="104"/>
      <c r="D566" s="171"/>
      <c r="E566" s="102"/>
      <c r="F566" s="104"/>
      <c r="G566" s="104"/>
      <c r="H566" s="104"/>
      <c r="I566" s="104"/>
      <c r="J566" s="104"/>
      <c r="K566" s="14"/>
      <c r="L566" s="14"/>
      <c r="M566" s="14"/>
      <c r="N566" s="14"/>
      <c r="O566" s="14"/>
      <c r="P566" s="161"/>
      <c r="Q566" s="14"/>
      <c r="R566" s="14"/>
      <c r="S566" s="14"/>
      <c r="T566" s="14"/>
      <c r="U566" s="14"/>
      <c r="V566" s="14"/>
      <c r="W566" s="14"/>
      <c r="X566" s="14"/>
      <c r="Y566" s="14"/>
      <c r="Z566" s="14"/>
      <c r="AA566" s="14"/>
      <c r="AB566" s="14"/>
      <c r="AC566" s="14"/>
      <c r="AD566" s="14"/>
      <c r="AE566" s="14"/>
      <c r="AF566" s="14"/>
      <c r="AG566" s="14"/>
    </row>
    <row r="567" ht="17.25" customHeight="1">
      <c r="A567" s="104"/>
      <c r="B567" s="104"/>
      <c r="C567" s="104"/>
      <c r="D567" s="171"/>
      <c r="E567" s="102"/>
      <c r="F567" s="104"/>
      <c r="G567" s="104"/>
      <c r="H567" s="104"/>
      <c r="I567" s="104"/>
      <c r="J567" s="104"/>
      <c r="K567" s="14"/>
      <c r="L567" s="14"/>
      <c r="M567" s="14"/>
      <c r="N567" s="14"/>
      <c r="O567" s="14"/>
      <c r="P567" s="161"/>
      <c r="Q567" s="14"/>
      <c r="R567" s="14"/>
      <c r="S567" s="14"/>
      <c r="T567" s="14"/>
      <c r="U567" s="14"/>
      <c r="V567" s="14"/>
      <c r="W567" s="14"/>
      <c r="X567" s="14"/>
      <c r="Y567" s="14"/>
      <c r="Z567" s="14"/>
      <c r="AA567" s="14"/>
      <c r="AB567" s="14"/>
      <c r="AC567" s="14"/>
      <c r="AD567" s="14"/>
      <c r="AE567" s="14"/>
      <c r="AF567" s="14"/>
      <c r="AG567" s="14"/>
    </row>
    <row r="568" ht="17.25" customHeight="1">
      <c r="A568" s="104"/>
      <c r="B568" s="104"/>
      <c r="C568" s="104"/>
      <c r="D568" s="171"/>
      <c r="E568" s="102"/>
      <c r="F568" s="104"/>
      <c r="G568" s="104"/>
      <c r="H568" s="104"/>
      <c r="I568" s="104"/>
      <c r="J568" s="104"/>
      <c r="K568" s="14"/>
      <c r="L568" s="14"/>
      <c r="M568" s="14"/>
      <c r="N568" s="14"/>
      <c r="O568" s="14"/>
      <c r="P568" s="161"/>
      <c r="Q568" s="14"/>
      <c r="R568" s="14"/>
      <c r="S568" s="14"/>
      <c r="T568" s="14"/>
      <c r="U568" s="14"/>
      <c r="V568" s="14"/>
      <c r="W568" s="14"/>
      <c r="X568" s="14"/>
      <c r="Y568" s="14"/>
      <c r="Z568" s="14"/>
      <c r="AA568" s="14"/>
      <c r="AB568" s="14"/>
      <c r="AC568" s="14"/>
      <c r="AD568" s="14"/>
      <c r="AE568" s="14"/>
      <c r="AF568" s="14"/>
      <c r="AG568" s="14"/>
    </row>
    <row r="569" ht="17.25" customHeight="1">
      <c r="A569" s="104"/>
      <c r="B569" s="104"/>
      <c r="C569" s="104"/>
      <c r="D569" s="171"/>
      <c r="E569" s="102"/>
      <c r="F569" s="104"/>
      <c r="G569" s="104"/>
      <c r="H569" s="104"/>
      <c r="I569" s="104"/>
      <c r="J569" s="104"/>
      <c r="K569" s="14"/>
      <c r="L569" s="14"/>
      <c r="M569" s="14"/>
      <c r="N569" s="14"/>
      <c r="O569" s="14"/>
      <c r="P569" s="161"/>
      <c r="Q569" s="14"/>
      <c r="R569" s="14"/>
      <c r="S569" s="14"/>
      <c r="T569" s="14"/>
      <c r="U569" s="14"/>
      <c r="V569" s="14"/>
      <c r="W569" s="14"/>
      <c r="X569" s="14"/>
      <c r="Y569" s="14"/>
      <c r="Z569" s="14"/>
      <c r="AA569" s="14"/>
      <c r="AB569" s="14"/>
      <c r="AC569" s="14"/>
      <c r="AD569" s="14"/>
      <c r="AE569" s="14"/>
      <c r="AF569" s="14"/>
      <c r="AG569" s="14"/>
    </row>
    <row r="570" ht="17.25" customHeight="1">
      <c r="A570" s="104"/>
      <c r="B570" s="104"/>
      <c r="C570" s="104"/>
      <c r="D570" s="171"/>
      <c r="E570" s="102"/>
      <c r="F570" s="104"/>
      <c r="G570" s="104"/>
      <c r="H570" s="104"/>
      <c r="I570" s="104"/>
      <c r="J570" s="104"/>
      <c r="K570" s="14"/>
      <c r="L570" s="14"/>
      <c r="M570" s="14"/>
      <c r="N570" s="14"/>
      <c r="O570" s="14"/>
      <c r="P570" s="161"/>
      <c r="Q570" s="14"/>
      <c r="R570" s="14"/>
      <c r="S570" s="14"/>
      <c r="T570" s="14"/>
      <c r="U570" s="14"/>
      <c r="V570" s="14"/>
      <c r="W570" s="14"/>
      <c r="X570" s="14"/>
      <c r="Y570" s="14"/>
      <c r="Z570" s="14"/>
      <c r="AA570" s="14"/>
      <c r="AB570" s="14"/>
      <c r="AC570" s="14"/>
      <c r="AD570" s="14"/>
      <c r="AE570" s="14"/>
      <c r="AF570" s="14"/>
      <c r="AG570" s="14"/>
    </row>
    <row r="571" ht="17.25" customHeight="1">
      <c r="A571" s="104"/>
      <c r="B571" s="104"/>
      <c r="C571" s="104"/>
      <c r="D571" s="171"/>
      <c r="E571" s="102"/>
      <c r="F571" s="104"/>
      <c r="G571" s="104"/>
      <c r="H571" s="104"/>
      <c r="I571" s="104"/>
      <c r="J571" s="104"/>
      <c r="K571" s="14"/>
      <c r="L571" s="14"/>
      <c r="M571" s="14"/>
      <c r="N571" s="14"/>
      <c r="O571" s="14"/>
      <c r="P571" s="161"/>
      <c r="Q571" s="14"/>
      <c r="R571" s="14"/>
      <c r="S571" s="14"/>
      <c r="T571" s="14"/>
      <c r="U571" s="14"/>
      <c r="V571" s="14"/>
      <c r="W571" s="14"/>
      <c r="X571" s="14"/>
      <c r="Y571" s="14"/>
      <c r="Z571" s="14"/>
      <c r="AA571" s="14"/>
      <c r="AB571" s="14"/>
      <c r="AC571" s="14"/>
      <c r="AD571" s="14"/>
      <c r="AE571" s="14"/>
      <c r="AF571" s="14"/>
      <c r="AG571" s="14"/>
    </row>
    <row r="572" ht="17.25" customHeight="1">
      <c r="A572" s="104"/>
      <c r="B572" s="104"/>
      <c r="C572" s="104"/>
      <c r="D572" s="171"/>
      <c r="E572" s="102"/>
      <c r="F572" s="104"/>
      <c r="G572" s="104"/>
      <c r="H572" s="104"/>
      <c r="I572" s="104"/>
      <c r="J572" s="104"/>
      <c r="K572" s="14"/>
      <c r="L572" s="14"/>
      <c r="M572" s="14"/>
      <c r="N572" s="14"/>
      <c r="O572" s="14"/>
      <c r="P572" s="161"/>
      <c r="Q572" s="14"/>
      <c r="R572" s="14"/>
      <c r="S572" s="14"/>
      <c r="T572" s="14"/>
      <c r="U572" s="14"/>
      <c r="V572" s="14"/>
      <c r="W572" s="14"/>
      <c r="X572" s="14"/>
      <c r="Y572" s="14"/>
      <c r="Z572" s="14"/>
      <c r="AA572" s="14"/>
      <c r="AB572" s="14"/>
      <c r="AC572" s="14"/>
      <c r="AD572" s="14"/>
      <c r="AE572" s="14"/>
      <c r="AF572" s="14"/>
      <c r="AG572" s="14"/>
    </row>
    <row r="573" ht="17.25" customHeight="1">
      <c r="A573" s="104"/>
      <c r="B573" s="104"/>
      <c r="C573" s="104"/>
      <c r="D573" s="171"/>
      <c r="E573" s="102"/>
      <c r="F573" s="104"/>
      <c r="G573" s="104"/>
      <c r="H573" s="104"/>
      <c r="I573" s="104"/>
      <c r="J573" s="104"/>
      <c r="K573" s="14"/>
      <c r="L573" s="14"/>
      <c r="M573" s="14"/>
      <c r="N573" s="14"/>
      <c r="O573" s="14"/>
      <c r="P573" s="161"/>
      <c r="Q573" s="14"/>
      <c r="R573" s="14"/>
      <c r="S573" s="14"/>
      <c r="T573" s="14"/>
      <c r="U573" s="14"/>
      <c r="V573" s="14"/>
      <c r="W573" s="14"/>
      <c r="X573" s="14"/>
      <c r="Y573" s="14"/>
      <c r="Z573" s="14"/>
      <c r="AA573" s="14"/>
      <c r="AB573" s="14"/>
      <c r="AC573" s="14"/>
      <c r="AD573" s="14"/>
      <c r="AE573" s="14"/>
      <c r="AF573" s="14"/>
      <c r="AG573" s="14"/>
    </row>
    <row r="574" ht="17.25" customHeight="1">
      <c r="A574" s="104"/>
      <c r="B574" s="104"/>
      <c r="C574" s="104"/>
      <c r="D574" s="171"/>
      <c r="E574" s="102"/>
      <c r="F574" s="104"/>
      <c r="G574" s="104"/>
      <c r="H574" s="104"/>
      <c r="I574" s="104"/>
      <c r="J574" s="104"/>
      <c r="K574" s="14"/>
      <c r="L574" s="14"/>
      <c r="M574" s="14"/>
      <c r="N574" s="14"/>
      <c r="O574" s="14"/>
      <c r="P574" s="161"/>
      <c r="Q574" s="14"/>
      <c r="R574" s="14"/>
      <c r="S574" s="14"/>
      <c r="T574" s="14"/>
      <c r="U574" s="14"/>
      <c r="V574" s="14"/>
      <c r="W574" s="14"/>
      <c r="X574" s="14"/>
      <c r="Y574" s="14"/>
      <c r="Z574" s="14"/>
      <c r="AA574" s="14"/>
      <c r="AB574" s="14"/>
      <c r="AC574" s="14"/>
      <c r="AD574" s="14"/>
      <c r="AE574" s="14"/>
      <c r="AF574" s="14"/>
      <c r="AG574" s="14"/>
    </row>
    <row r="575" ht="17.25" customHeight="1">
      <c r="A575" s="104"/>
      <c r="B575" s="104"/>
      <c r="C575" s="104"/>
      <c r="D575" s="171"/>
      <c r="E575" s="102"/>
      <c r="F575" s="104"/>
      <c r="G575" s="104"/>
      <c r="H575" s="104"/>
      <c r="I575" s="104"/>
      <c r="J575" s="104"/>
      <c r="K575" s="14"/>
      <c r="L575" s="14"/>
      <c r="M575" s="14"/>
      <c r="N575" s="14"/>
      <c r="O575" s="14"/>
      <c r="P575" s="161"/>
      <c r="Q575" s="14"/>
      <c r="R575" s="14"/>
      <c r="S575" s="14"/>
      <c r="T575" s="14"/>
      <c r="U575" s="14"/>
      <c r="V575" s="14"/>
      <c r="W575" s="14"/>
      <c r="X575" s="14"/>
      <c r="Y575" s="14"/>
      <c r="Z575" s="14"/>
      <c r="AA575" s="14"/>
      <c r="AB575" s="14"/>
      <c r="AC575" s="14"/>
      <c r="AD575" s="14"/>
      <c r="AE575" s="14"/>
      <c r="AF575" s="14"/>
      <c r="AG575" s="14"/>
    </row>
    <row r="576" ht="17.25" customHeight="1">
      <c r="A576" s="104"/>
      <c r="B576" s="104"/>
      <c r="C576" s="104"/>
      <c r="D576" s="171"/>
      <c r="E576" s="102"/>
      <c r="F576" s="104"/>
      <c r="G576" s="104"/>
      <c r="H576" s="104"/>
      <c r="I576" s="104"/>
      <c r="J576" s="104"/>
      <c r="K576" s="14"/>
      <c r="L576" s="14"/>
      <c r="M576" s="14"/>
      <c r="N576" s="14"/>
      <c r="O576" s="14"/>
      <c r="P576" s="161"/>
      <c r="Q576" s="14"/>
      <c r="R576" s="14"/>
      <c r="S576" s="14"/>
      <c r="T576" s="14"/>
      <c r="U576" s="14"/>
      <c r="V576" s="14"/>
      <c r="W576" s="14"/>
      <c r="X576" s="14"/>
      <c r="Y576" s="14"/>
      <c r="Z576" s="14"/>
      <c r="AA576" s="14"/>
      <c r="AB576" s="14"/>
      <c r="AC576" s="14"/>
      <c r="AD576" s="14"/>
      <c r="AE576" s="14"/>
      <c r="AF576" s="14"/>
      <c r="AG576" s="14"/>
    </row>
    <row r="577" ht="17.25" customHeight="1">
      <c r="A577" s="104"/>
      <c r="B577" s="104"/>
      <c r="C577" s="104"/>
      <c r="D577" s="171"/>
      <c r="E577" s="102"/>
      <c r="F577" s="104"/>
      <c r="G577" s="104"/>
      <c r="H577" s="104"/>
      <c r="I577" s="104"/>
      <c r="J577" s="104"/>
      <c r="K577" s="14"/>
      <c r="L577" s="14"/>
      <c r="M577" s="14"/>
      <c r="N577" s="14"/>
      <c r="O577" s="14"/>
      <c r="P577" s="161"/>
      <c r="Q577" s="14"/>
      <c r="R577" s="14"/>
      <c r="S577" s="14"/>
      <c r="T577" s="14"/>
      <c r="U577" s="14"/>
      <c r="V577" s="14"/>
      <c r="W577" s="14"/>
      <c r="X577" s="14"/>
      <c r="Y577" s="14"/>
      <c r="Z577" s="14"/>
      <c r="AA577" s="14"/>
      <c r="AB577" s="14"/>
      <c r="AC577" s="14"/>
      <c r="AD577" s="14"/>
      <c r="AE577" s="14"/>
      <c r="AF577" s="14"/>
      <c r="AG577" s="14"/>
    </row>
    <row r="578" ht="17.25" customHeight="1">
      <c r="A578" s="104"/>
      <c r="B578" s="104"/>
      <c r="C578" s="104"/>
      <c r="D578" s="171"/>
      <c r="E578" s="102"/>
      <c r="F578" s="104"/>
      <c r="G578" s="104"/>
      <c r="H578" s="104"/>
      <c r="I578" s="104"/>
      <c r="J578" s="104"/>
      <c r="K578" s="14"/>
      <c r="L578" s="14"/>
      <c r="M578" s="14"/>
      <c r="N578" s="14"/>
      <c r="O578" s="14"/>
      <c r="P578" s="161"/>
      <c r="Q578" s="14"/>
      <c r="R578" s="14"/>
      <c r="S578" s="14"/>
      <c r="T578" s="14"/>
      <c r="U578" s="14"/>
      <c r="V578" s="14"/>
      <c r="W578" s="14"/>
      <c r="X578" s="14"/>
      <c r="Y578" s="14"/>
      <c r="Z578" s="14"/>
      <c r="AA578" s="14"/>
      <c r="AB578" s="14"/>
      <c r="AC578" s="14"/>
      <c r="AD578" s="14"/>
      <c r="AE578" s="14"/>
      <c r="AF578" s="14"/>
      <c r="AG578" s="14"/>
    </row>
    <row r="579" ht="17.25" customHeight="1">
      <c r="A579" s="104"/>
      <c r="B579" s="104"/>
      <c r="C579" s="104"/>
      <c r="D579" s="171"/>
      <c r="E579" s="102"/>
      <c r="F579" s="104"/>
      <c r="G579" s="104"/>
      <c r="H579" s="104"/>
      <c r="I579" s="104"/>
      <c r="J579" s="104"/>
      <c r="K579" s="14"/>
      <c r="L579" s="14"/>
      <c r="M579" s="14"/>
      <c r="N579" s="14"/>
      <c r="O579" s="14"/>
      <c r="P579" s="161"/>
      <c r="Q579" s="14"/>
      <c r="R579" s="14"/>
      <c r="S579" s="14"/>
      <c r="T579" s="14"/>
      <c r="U579" s="14"/>
      <c r="V579" s="14"/>
      <c r="W579" s="14"/>
      <c r="X579" s="14"/>
      <c r="Y579" s="14"/>
      <c r="Z579" s="14"/>
      <c r="AA579" s="14"/>
      <c r="AB579" s="14"/>
      <c r="AC579" s="14"/>
      <c r="AD579" s="14"/>
      <c r="AE579" s="14"/>
      <c r="AF579" s="14"/>
      <c r="AG579" s="14"/>
    </row>
    <row r="580" ht="17.25" customHeight="1">
      <c r="A580" s="104"/>
      <c r="B580" s="104"/>
      <c r="C580" s="104"/>
      <c r="D580" s="171"/>
      <c r="E580" s="102"/>
      <c r="F580" s="104"/>
      <c r="G580" s="104"/>
      <c r="H580" s="104"/>
      <c r="I580" s="104"/>
      <c r="J580" s="104"/>
      <c r="K580" s="14"/>
      <c r="L580" s="14"/>
      <c r="M580" s="14"/>
      <c r="N580" s="14"/>
      <c r="O580" s="14"/>
      <c r="P580" s="161"/>
      <c r="Q580" s="14"/>
      <c r="R580" s="14"/>
      <c r="S580" s="14"/>
      <c r="T580" s="14"/>
      <c r="U580" s="14"/>
      <c r="V580" s="14"/>
      <c r="W580" s="14"/>
      <c r="X580" s="14"/>
      <c r="Y580" s="14"/>
      <c r="Z580" s="14"/>
      <c r="AA580" s="14"/>
      <c r="AB580" s="14"/>
      <c r="AC580" s="14"/>
      <c r="AD580" s="14"/>
      <c r="AE580" s="14"/>
      <c r="AF580" s="14"/>
      <c r="AG580" s="14"/>
    </row>
    <row r="581" ht="17.25" customHeight="1">
      <c r="A581" s="104"/>
      <c r="B581" s="104"/>
      <c r="C581" s="104"/>
      <c r="D581" s="171"/>
      <c r="E581" s="102"/>
      <c r="F581" s="104"/>
      <c r="G581" s="104"/>
      <c r="H581" s="104"/>
      <c r="I581" s="104"/>
      <c r="J581" s="104"/>
      <c r="K581" s="14"/>
      <c r="L581" s="14"/>
      <c r="M581" s="14"/>
      <c r="N581" s="14"/>
      <c r="O581" s="14"/>
      <c r="P581" s="161"/>
      <c r="Q581" s="14"/>
      <c r="R581" s="14"/>
      <c r="S581" s="14"/>
      <c r="T581" s="14"/>
      <c r="U581" s="14"/>
      <c r="V581" s="14"/>
      <c r="W581" s="14"/>
      <c r="X581" s="14"/>
      <c r="Y581" s="14"/>
      <c r="Z581" s="14"/>
      <c r="AA581" s="14"/>
      <c r="AB581" s="14"/>
      <c r="AC581" s="14"/>
      <c r="AD581" s="14"/>
      <c r="AE581" s="14"/>
      <c r="AF581" s="14"/>
      <c r="AG581" s="14"/>
    </row>
    <row r="582" ht="17.25" customHeight="1">
      <c r="A582" s="104"/>
      <c r="B582" s="104"/>
      <c r="C582" s="104"/>
      <c r="D582" s="171"/>
      <c r="E582" s="102"/>
      <c r="F582" s="104"/>
      <c r="G582" s="104"/>
      <c r="H582" s="104"/>
      <c r="I582" s="104"/>
      <c r="J582" s="104"/>
      <c r="K582" s="14"/>
      <c r="L582" s="14"/>
      <c r="M582" s="14"/>
      <c r="N582" s="14"/>
      <c r="O582" s="14"/>
      <c r="P582" s="161"/>
      <c r="Q582" s="14"/>
      <c r="R582" s="14"/>
      <c r="S582" s="14"/>
      <c r="T582" s="14"/>
      <c r="U582" s="14"/>
      <c r="V582" s="14"/>
      <c r="W582" s="14"/>
      <c r="X582" s="14"/>
      <c r="Y582" s="14"/>
      <c r="Z582" s="14"/>
      <c r="AA582" s="14"/>
      <c r="AB582" s="14"/>
      <c r="AC582" s="14"/>
      <c r="AD582" s="14"/>
      <c r="AE582" s="14"/>
      <c r="AF582" s="14"/>
      <c r="AG582" s="14"/>
    </row>
    <row r="583" ht="17.25" customHeight="1">
      <c r="A583" s="104"/>
      <c r="B583" s="104"/>
      <c r="C583" s="104"/>
      <c r="D583" s="171"/>
      <c r="E583" s="102"/>
      <c r="F583" s="104"/>
      <c r="G583" s="104"/>
      <c r="H583" s="104"/>
      <c r="I583" s="104"/>
      <c r="J583" s="104"/>
      <c r="K583" s="14"/>
      <c r="L583" s="14"/>
      <c r="M583" s="14"/>
      <c r="N583" s="14"/>
      <c r="O583" s="14"/>
      <c r="P583" s="161"/>
      <c r="Q583" s="14"/>
      <c r="R583" s="14"/>
      <c r="S583" s="14"/>
      <c r="T583" s="14"/>
      <c r="U583" s="14"/>
      <c r="V583" s="14"/>
      <c r="W583" s="14"/>
      <c r="X583" s="14"/>
      <c r="Y583" s="14"/>
      <c r="Z583" s="14"/>
      <c r="AA583" s="14"/>
      <c r="AB583" s="14"/>
      <c r="AC583" s="14"/>
      <c r="AD583" s="14"/>
      <c r="AE583" s="14"/>
      <c r="AF583" s="14"/>
      <c r="AG583" s="14"/>
    </row>
    <row r="584" ht="17.25" customHeight="1">
      <c r="A584" s="104"/>
      <c r="B584" s="104"/>
      <c r="C584" s="104"/>
      <c r="D584" s="171"/>
      <c r="E584" s="102"/>
      <c r="F584" s="104"/>
      <c r="G584" s="104"/>
      <c r="H584" s="104"/>
      <c r="I584" s="104"/>
      <c r="J584" s="104"/>
      <c r="K584" s="14"/>
      <c r="L584" s="14"/>
      <c r="M584" s="14"/>
      <c r="N584" s="14"/>
      <c r="O584" s="14"/>
      <c r="P584" s="161"/>
      <c r="Q584" s="14"/>
      <c r="R584" s="14"/>
      <c r="S584" s="14"/>
      <c r="T584" s="14"/>
      <c r="U584" s="14"/>
      <c r="V584" s="14"/>
      <c r="W584" s="14"/>
      <c r="X584" s="14"/>
      <c r="Y584" s="14"/>
      <c r="Z584" s="14"/>
      <c r="AA584" s="14"/>
      <c r="AB584" s="14"/>
      <c r="AC584" s="14"/>
      <c r="AD584" s="14"/>
      <c r="AE584" s="14"/>
      <c r="AF584" s="14"/>
      <c r="AG584" s="14"/>
    </row>
    <row r="585" ht="17.25" customHeight="1">
      <c r="A585" s="104"/>
      <c r="B585" s="104"/>
      <c r="C585" s="104"/>
      <c r="D585" s="171"/>
      <c r="E585" s="102"/>
      <c r="F585" s="104"/>
      <c r="G585" s="104"/>
      <c r="H585" s="104"/>
      <c r="I585" s="104"/>
      <c r="J585" s="104"/>
      <c r="K585" s="14"/>
      <c r="L585" s="14"/>
      <c r="M585" s="14"/>
      <c r="N585" s="14"/>
      <c r="O585" s="14"/>
      <c r="P585" s="161"/>
      <c r="Q585" s="14"/>
      <c r="R585" s="14"/>
      <c r="S585" s="14"/>
      <c r="T585" s="14"/>
      <c r="U585" s="14"/>
      <c r="V585" s="14"/>
      <c r="W585" s="14"/>
      <c r="X585" s="14"/>
      <c r="Y585" s="14"/>
      <c r="Z585" s="14"/>
      <c r="AA585" s="14"/>
      <c r="AB585" s="14"/>
      <c r="AC585" s="14"/>
      <c r="AD585" s="14"/>
      <c r="AE585" s="14"/>
      <c r="AF585" s="14"/>
      <c r="AG585" s="14"/>
    </row>
    <row r="586" ht="17.25" customHeight="1">
      <c r="A586" s="104"/>
      <c r="B586" s="104"/>
      <c r="C586" s="104"/>
      <c r="D586" s="171"/>
      <c r="E586" s="102"/>
      <c r="F586" s="104"/>
      <c r="G586" s="104"/>
      <c r="H586" s="104"/>
      <c r="I586" s="104"/>
      <c r="J586" s="104"/>
      <c r="K586" s="14"/>
      <c r="L586" s="14"/>
      <c r="M586" s="14"/>
      <c r="N586" s="14"/>
      <c r="O586" s="14"/>
      <c r="P586" s="161"/>
      <c r="Q586" s="14"/>
      <c r="R586" s="14"/>
      <c r="S586" s="14"/>
      <c r="T586" s="14"/>
      <c r="U586" s="14"/>
      <c r="V586" s="14"/>
      <c r="W586" s="14"/>
      <c r="X586" s="14"/>
      <c r="Y586" s="14"/>
      <c r="Z586" s="14"/>
      <c r="AA586" s="14"/>
      <c r="AB586" s="14"/>
      <c r="AC586" s="14"/>
      <c r="AD586" s="14"/>
      <c r="AE586" s="14"/>
      <c r="AF586" s="14"/>
      <c r="AG586" s="14"/>
    </row>
    <row r="587" ht="17.25" customHeight="1">
      <c r="A587" s="104"/>
      <c r="B587" s="104"/>
      <c r="C587" s="104"/>
      <c r="D587" s="171"/>
      <c r="E587" s="102"/>
      <c r="F587" s="104"/>
      <c r="G587" s="104"/>
      <c r="H587" s="104"/>
      <c r="I587" s="104"/>
      <c r="J587" s="104"/>
      <c r="K587" s="14"/>
      <c r="L587" s="14"/>
      <c r="M587" s="14"/>
      <c r="N587" s="14"/>
      <c r="O587" s="14"/>
      <c r="P587" s="161"/>
      <c r="Q587" s="14"/>
      <c r="R587" s="14"/>
      <c r="S587" s="14"/>
      <c r="T587" s="14"/>
      <c r="U587" s="14"/>
      <c r="V587" s="14"/>
      <c r="W587" s="14"/>
      <c r="X587" s="14"/>
      <c r="Y587" s="14"/>
      <c r="Z587" s="14"/>
      <c r="AA587" s="14"/>
      <c r="AB587" s="14"/>
      <c r="AC587" s="14"/>
      <c r="AD587" s="14"/>
      <c r="AE587" s="14"/>
      <c r="AF587" s="14"/>
      <c r="AG587" s="14"/>
    </row>
    <row r="588" ht="17.25" customHeight="1">
      <c r="A588" s="104"/>
      <c r="B588" s="104"/>
      <c r="C588" s="104"/>
      <c r="D588" s="171"/>
      <c r="E588" s="102"/>
      <c r="F588" s="104"/>
      <c r="G588" s="104"/>
      <c r="H588" s="104"/>
      <c r="I588" s="104"/>
      <c r="J588" s="104"/>
      <c r="K588" s="14"/>
      <c r="L588" s="14"/>
      <c r="M588" s="14"/>
      <c r="N588" s="14"/>
      <c r="O588" s="14"/>
      <c r="P588" s="161"/>
      <c r="Q588" s="14"/>
      <c r="R588" s="14"/>
      <c r="S588" s="14"/>
      <c r="T588" s="14"/>
      <c r="U588" s="14"/>
      <c r="V588" s="14"/>
      <c r="W588" s="14"/>
      <c r="X588" s="14"/>
      <c r="Y588" s="14"/>
      <c r="Z588" s="14"/>
      <c r="AA588" s="14"/>
      <c r="AB588" s="14"/>
      <c r="AC588" s="14"/>
      <c r="AD588" s="14"/>
      <c r="AE588" s="14"/>
      <c r="AF588" s="14"/>
      <c r="AG588" s="14"/>
    </row>
    <row r="589" ht="17.25" customHeight="1">
      <c r="A589" s="104"/>
      <c r="B589" s="104"/>
      <c r="C589" s="104"/>
      <c r="D589" s="171"/>
      <c r="E589" s="102"/>
      <c r="F589" s="104"/>
      <c r="G589" s="104"/>
      <c r="H589" s="104"/>
      <c r="I589" s="104"/>
      <c r="J589" s="104"/>
      <c r="K589" s="14"/>
      <c r="L589" s="14"/>
      <c r="M589" s="14"/>
      <c r="N589" s="14"/>
      <c r="O589" s="14"/>
      <c r="P589" s="161"/>
      <c r="Q589" s="14"/>
      <c r="R589" s="14"/>
      <c r="S589" s="14"/>
      <c r="T589" s="14"/>
      <c r="U589" s="14"/>
      <c r="V589" s="14"/>
      <c r="W589" s="14"/>
      <c r="X589" s="14"/>
      <c r="Y589" s="14"/>
      <c r="Z589" s="14"/>
      <c r="AA589" s="14"/>
      <c r="AB589" s="14"/>
      <c r="AC589" s="14"/>
      <c r="AD589" s="14"/>
      <c r="AE589" s="14"/>
      <c r="AF589" s="14"/>
      <c r="AG589" s="14"/>
    </row>
    <row r="590" ht="17.25" customHeight="1">
      <c r="A590" s="104"/>
      <c r="B590" s="104"/>
      <c r="C590" s="104"/>
      <c r="D590" s="171"/>
      <c r="E590" s="102"/>
      <c r="F590" s="104"/>
      <c r="G590" s="104"/>
      <c r="H590" s="104"/>
      <c r="I590" s="104"/>
      <c r="J590" s="104"/>
      <c r="K590" s="14"/>
      <c r="L590" s="14"/>
      <c r="M590" s="14"/>
      <c r="N590" s="14"/>
      <c r="O590" s="14"/>
      <c r="P590" s="161"/>
      <c r="Q590" s="14"/>
      <c r="R590" s="14"/>
      <c r="S590" s="14"/>
      <c r="T590" s="14"/>
      <c r="U590" s="14"/>
      <c r="V590" s="14"/>
      <c r="W590" s="14"/>
      <c r="X590" s="14"/>
      <c r="Y590" s="14"/>
      <c r="Z590" s="14"/>
      <c r="AA590" s="14"/>
      <c r="AB590" s="14"/>
      <c r="AC590" s="14"/>
      <c r="AD590" s="14"/>
      <c r="AE590" s="14"/>
      <c r="AF590" s="14"/>
      <c r="AG590" s="14"/>
    </row>
    <row r="591" ht="17.25" customHeight="1">
      <c r="A591" s="104"/>
      <c r="B591" s="104"/>
      <c r="C591" s="104"/>
      <c r="D591" s="171"/>
      <c r="E591" s="102"/>
      <c r="F591" s="104"/>
      <c r="G591" s="104"/>
      <c r="H591" s="104"/>
      <c r="I591" s="104"/>
      <c r="J591" s="104"/>
      <c r="K591" s="14"/>
      <c r="L591" s="14"/>
      <c r="M591" s="14"/>
      <c r="N591" s="14"/>
      <c r="O591" s="14"/>
      <c r="P591" s="161"/>
      <c r="Q591" s="14"/>
      <c r="R591" s="14"/>
      <c r="S591" s="14"/>
      <c r="T591" s="14"/>
      <c r="U591" s="14"/>
      <c r="V591" s="14"/>
      <c r="W591" s="14"/>
      <c r="X591" s="14"/>
      <c r="Y591" s="14"/>
      <c r="Z591" s="14"/>
      <c r="AA591" s="14"/>
      <c r="AB591" s="14"/>
      <c r="AC591" s="14"/>
      <c r="AD591" s="14"/>
      <c r="AE591" s="14"/>
      <c r="AF591" s="14"/>
      <c r="AG591" s="14"/>
    </row>
    <row r="592" ht="17.25" customHeight="1">
      <c r="A592" s="104"/>
      <c r="B592" s="104"/>
      <c r="C592" s="104"/>
      <c r="D592" s="171"/>
      <c r="E592" s="102"/>
      <c r="F592" s="104"/>
      <c r="G592" s="104"/>
      <c r="H592" s="104"/>
      <c r="I592" s="104"/>
      <c r="J592" s="104"/>
      <c r="K592" s="14"/>
      <c r="L592" s="14"/>
      <c r="M592" s="14"/>
      <c r="N592" s="14"/>
      <c r="O592" s="14"/>
      <c r="P592" s="161"/>
      <c r="Q592" s="14"/>
      <c r="R592" s="14"/>
      <c r="S592" s="14"/>
      <c r="T592" s="14"/>
      <c r="U592" s="14"/>
      <c r="V592" s="14"/>
      <c r="W592" s="14"/>
      <c r="X592" s="14"/>
      <c r="Y592" s="14"/>
      <c r="Z592" s="14"/>
      <c r="AA592" s="14"/>
      <c r="AB592" s="14"/>
      <c r="AC592" s="14"/>
      <c r="AD592" s="14"/>
      <c r="AE592" s="14"/>
      <c r="AF592" s="14"/>
      <c r="AG592" s="14"/>
    </row>
    <row r="593" ht="17.25" customHeight="1">
      <c r="A593" s="104"/>
      <c r="B593" s="104"/>
      <c r="C593" s="104"/>
      <c r="D593" s="171"/>
      <c r="E593" s="102"/>
      <c r="F593" s="104"/>
      <c r="G593" s="104"/>
      <c r="H593" s="104"/>
      <c r="I593" s="104"/>
      <c r="J593" s="104"/>
      <c r="K593" s="14"/>
      <c r="L593" s="14"/>
      <c r="M593" s="14"/>
      <c r="N593" s="14"/>
      <c r="O593" s="14"/>
      <c r="P593" s="161"/>
      <c r="Q593" s="14"/>
      <c r="R593" s="14"/>
      <c r="S593" s="14"/>
      <c r="T593" s="14"/>
      <c r="U593" s="14"/>
      <c r="V593" s="14"/>
      <c r="W593" s="14"/>
      <c r="X593" s="14"/>
      <c r="Y593" s="14"/>
      <c r="Z593" s="14"/>
      <c r="AA593" s="14"/>
      <c r="AB593" s="14"/>
      <c r="AC593" s="14"/>
      <c r="AD593" s="14"/>
      <c r="AE593" s="14"/>
      <c r="AF593" s="14"/>
      <c r="AG593" s="14"/>
    </row>
    <row r="594" ht="17.25" customHeight="1">
      <c r="A594" s="104"/>
      <c r="B594" s="104"/>
      <c r="C594" s="104"/>
      <c r="D594" s="171"/>
      <c r="E594" s="102"/>
      <c r="F594" s="104"/>
      <c r="G594" s="104"/>
      <c r="H594" s="104"/>
      <c r="I594" s="104"/>
      <c r="J594" s="104"/>
      <c r="K594" s="14"/>
      <c r="L594" s="14"/>
      <c r="M594" s="14"/>
      <c r="N594" s="14"/>
      <c r="O594" s="14"/>
      <c r="P594" s="161"/>
      <c r="Q594" s="14"/>
      <c r="R594" s="14"/>
      <c r="S594" s="14"/>
      <c r="T594" s="14"/>
      <c r="U594" s="14"/>
      <c r="V594" s="14"/>
      <c r="W594" s="14"/>
      <c r="X594" s="14"/>
      <c r="Y594" s="14"/>
      <c r="Z594" s="14"/>
      <c r="AA594" s="14"/>
      <c r="AB594" s="14"/>
      <c r="AC594" s="14"/>
      <c r="AD594" s="14"/>
      <c r="AE594" s="14"/>
      <c r="AF594" s="14"/>
      <c r="AG594" s="14"/>
    </row>
    <row r="595" ht="17.25" customHeight="1">
      <c r="A595" s="104"/>
      <c r="B595" s="104"/>
      <c r="C595" s="104"/>
      <c r="D595" s="171"/>
      <c r="E595" s="102"/>
      <c r="F595" s="104"/>
      <c r="G595" s="104"/>
      <c r="H595" s="104"/>
      <c r="I595" s="104"/>
      <c r="J595" s="104"/>
      <c r="K595" s="14"/>
      <c r="L595" s="14"/>
      <c r="M595" s="14"/>
      <c r="N595" s="14"/>
      <c r="O595" s="14"/>
      <c r="P595" s="161"/>
      <c r="Q595" s="14"/>
      <c r="R595" s="14"/>
      <c r="S595" s="14"/>
      <c r="T595" s="14"/>
      <c r="U595" s="14"/>
      <c r="V595" s="14"/>
      <c r="W595" s="14"/>
      <c r="X595" s="14"/>
      <c r="Y595" s="14"/>
      <c r="Z595" s="14"/>
      <c r="AA595" s="14"/>
      <c r="AB595" s="14"/>
      <c r="AC595" s="14"/>
      <c r="AD595" s="14"/>
      <c r="AE595" s="14"/>
      <c r="AF595" s="14"/>
      <c r="AG595" s="14"/>
    </row>
    <row r="596" ht="17.25" customHeight="1">
      <c r="A596" s="104"/>
      <c r="B596" s="104"/>
      <c r="C596" s="104"/>
      <c r="D596" s="171"/>
      <c r="E596" s="102"/>
      <c r="F596" s="104"/>
      <c r="G596" s="104"/>
      <c r="H596" s="104"/>
      <c r="I596" s="104"/>
      <c r="J596" s="104"/>
      <c r="K596" s="14"/>
      <c r="L596" s="14"/>
      <c r="M596" s="14"/>
      <c r="N596" s="14"/>
      <c r="O596" s="14"/>
      <c r="P596" s="161"/>
      <c r="Q596" s="14"/>
      <c r="R596" s="14"/>
      <c r="S596" s="14"/>
      <c r="T596" s="14"/>
      <c r="U596" s="14"/>
      <c r="V596" s="14"/>
      <c r="W596" s="14"/>
      <c r="X596" s="14"/>
      <c r="Y596" s="14"/>
      <c r="Z596" s="14"/>
      <c r="AA596" s="14"/>
      <c r="AB596" s="14"/>
      <c r="AC596" s="14"/>
      <c r="AD596" s="14"/>
      <c r="AE596" s="14"/>
      <c r="AF596" s="14"/>
      <c r="AG596" s="14"/>
    </row>
    <row r="597" ht="17.25" customHeight="1">
      <c r="A597" s="104"/>
      <c r="B597" s="104"/>
      <c r="C597" s="104"/>
      <c r="D597" s="171"/>
      <c r="E597" s="102"/>
      <c r="F597" s="104"/>
      <c r="G597" s="104"/>
      <c r="H597" s="104"/>
      <c r="I597" s="104"/>
      <c r="J597" s="104"/>
      <c r="K597" s="14"/>
      <c r="L597" s="14"/>
      <c r="M597" s="14"/>
      <c r="N597" s="14"/>
      <c r="O597" s="14"/>
      <c r="P597" s="161"/>
      <c r="Q597" s="14"/>
      <c r="R597" s="14"/>
      <c r="S597" s="14"/>
      <c r="T597" s="14"/>
      <c r="U597" s="14"/>
      <c r="V597" s="14"/>
      <c r="W597" s="14"/>
      <c r="X597" s="14"/>
      <c r="Y597" s="14"/>
      <c r="Z597" s="14"/>
      <c r="AA597" s="14"/>
      <c r="AB597" s="14"/>
      <c r="AC597" s="14"/>
      <c r="AD597" s="14"/>
      <c r="AE597" s="14"/>
      <c r="AF597" s="14"/>
      <c r="AG597" s="14"/>
    </row>
    <row r="598" ht="17.25" customHeight="1">
      <c r="A598" s="104"/>
      <c r="B598" s="104"/>
      <c r="C598" s="104"/>
      <c r="D598" s="171"/>
      <c r="E598" s="102"/>
      <c r="F598" s="104"/>
      <c r="G598" s="104"/>
      <c r="H598" s="104"/>
      <c r="I598" s="104"/>
      <c r="J598" s="104"/>
      <c r="K598" s="14"/>
      <c r="L598" s="14"/>
      <c r="M598" s="14"/>
      <c r="N598" s="14"/>
      <c r="O598" s="14"/>
      <c r="P598" s="161"/>
      <c r="Q598" s="14"/>
      <c r="R598" s="14"/>
      <c r="S598" s="14"/>
      <c r="T598" s="14"/>
      <c r="U598" s="14"/>
      <c r="V598" s="14"/>
      <c r="W598" s="14"/>
      <c r="X598" s="14"/>
      <c r="Y598" s="14"/>
      <c r="Z598" s="14"/>
      <c r="AA598" s="14"/>
      <c r="AB598" s="14"/>
      <c r="AC598" s="14"/>
      <c r="AD598" s="14"/>
      <c r="AE598" s="14"/>
      <c r="AF598" s="14"/>
      <c r="AG598" s="14"/>
    </row>
    <row r="599" ht="17.25" customHeight="1">
      <c r="A599" s="104"/>
      <c r="B599" s="104"/>
      <c r="C599" s="104"/>
      <c r="D599" s="171"/>
      <c r="E599" s="102"/>
      <c r="F599" s="104"/>
      <c r="G599" s="104"/>
      <c r="H599" s="104"/>
      <c r="I599" s="104"/>
      <c r="J599" s="104"/>
      <c r="K599" s="14"/>
      <c r="L599" s="14"/>
      <c r="M599" s="14"/>
      <c r="N599" s="14"/>
      <c r="O599" s="14"/>
      <c r="P599" s="161"/>
      <c r="Q599" s="14"/>
      <c r="R599" s="14"/>
      <c r="S599" s="14"/>
      <c r="T599" s="14"/>
      <c r="U599" s="14"/>
      <c r="V599" s="14"/>
      <c r="W599" s="14"/>
      <c r="X599" s="14"/>
      <c r="Y599" s="14"/>
      <c r="Z599" s="14"/>
      <c r="AA599" s="14"/>
      <c r="AB599" s="14"/>
      <c r="AC599" s="14"/>
      <c r="AD599" s="14"/>
      <c r="AE599" s="14"/>
      <c r="AF599" s="14"/>
      <c r="AG599" s="14"/>
    </row>
    <row r="600" ht="17.25" customHeight="1">
      <c r="A600" s="104"/>
      <c r="B600" s="104"/>
      <c r="C600" s="104"/>
      <c r="D600" s="171"/>
      <c r="E600" s="102"/>
      <c r="F600" s="104"/>
      <c r="G600" s="104"/>
      <c r="H600" s="104"/>
      <c r="I600" s="104"/>
      <c r="J600" s="104"/>
      <c r="K600" s="14"/>
      <c r="L600" s="14"/>
      <c r="M600" s="14"/>
      <c r="N600" s="14"/>
      <c r="O600" s="14"/>
      <c r="P600" s="161"/>
      <c r="Q600" s="14"/>
      <c r="R600" s="14"/>
      <c r="S600" s="14"/>
      <c r="T600" s="14"/>
      <c r="U600" s="14"/>
      <c r="V600" s="14"/>
      <c r="W600" s="14"/>
      <c r="X600" s="14"/>
      <c r="Y600" s="14"/>
      <c r="Z600" s="14"/>
      <c r="AA600" s="14"/>
      <c r="AB600" s="14"/>
      <c r="AC600" s="14"/>
      <c r="AD600" s="14"/>
      <c r="AE600" s="14"/>
      <c r="AF600" s="14"/>
      <c r="AG600" s="14"/>
    </row>
    <row r="601" ht="17.25" customHeight="1">
      <c r="A601" s="104"/>
      <c r="B601" s="104"/>
      <c r="C601" s="104"/>
      <c r="D601" s="171"/>
      <c r="E601" s="102"/>
      <c r="F601" s="104"/>
      <c r="G601" s="104"/>
      <c r="H601" s="104"/>
      <c r="I601" s="104"/>
      <c r="J601" s="104"/>
      <c r="K601" s="14"/>
      <c r="L601" s="14"/>
      <c r="M601" s="14"/>
      <c r="N601" s="14"/>
      <c r="O601" s="14"/>
      <c r="P601" s="161"/>
      <c r="Q601" s="14"/>
      <c r="R601" s="14"/>
      <c r="S601" s="14"/>
      <c r="T601" s="14"/>
      <c r="U601" s="14"/>
      <c r="V601" s="14"/>
      <c r="W601" s="14"/>
      <c r="X601" s="14"/>
      <c r="Y601" s="14"/>
      <c r="Z601" s="14"/>
      <c r="AA601" s="14"/>
      <c r="AB601" s="14"/>
      <c r="AC601" s="14"/>
      <c r="AD601" s="14"/>
      <c r="AE601" s="14"/>
      <c r="AF601" s="14"/>
      <c r="AG601" s="14"/>
    </row>
    <row r="602" ht="17.25" customHeight="1">
      <c r="A602" s="104"/>
      <c r="B602" s="104"/>
      <c r="C602" s="104"/>
      <c r="D602" s="171"/>
      <c r="E602" s="102"/>
      <c r="F602" s="104"/>
      <c r="G602" s="104"/>
      <c r="H602" s="104"/>
      <c r="I602" s="104"/>
      <c r="J602" s="104"/>
      <c r="K602" s="14"/>
      <c r="L602" s="14"/>
      <c r="M602" s="14"/>
      <c r="N602" s="14"/>
      <c r="O602" s="14"/>
      <c r="P602" s="161"/>
      <c r="Q602" s="14"/>
      <c r="R602" s="14"/>
      <c r="S602" s="14"/>
      <c r="T602" s="14"/>
      <c r="U602" s="14"/>
      <c r="V602" s="14"/>
      <c r="W602" s="14"/>
      <c r="X602" s="14"/>
      <c r="Y602" s="14"/>
      <c r="Z602" s="14"/>
      <c r="AA602" s="14"/>
      <c r="AB602" s="14"/>
      <c r="AC602" s="14"/>
      <c r="AD602" s="14"/>
      <c r="AE602" s="14"/>
      <c r="AF602" s="14"/>
      <c r="AG602" s="14"/>
    </row>
    <row r="603" ht="17.25" customHeight="1">
      <c r="A603" s="104"/>
      <c r="B603" s="104"/>
      <c r="C603" s="104"/>
      <c r="D603" s="171"/>
      <c r="E603" s="102"/>
      <c r="F603" s="104"/>
      <c r="G603" s="104"/>
      <c r="H603" s="104"/>
      <c r="I603" s="104"/>
      <c r="J603" s="104"/>
      <c r="K603" s="14"/>
      <c r="L603" s="14"/>
      <c r="M603" s="14"/>
      <c r="N603" s="14"/>
      <c r="O603" s="14"/>
      <c r="P603" s="161"/>
      <c r="Q603" s="14"/>
      <c r="R603" s="14"/>
      <c r="S603" s="14"/>
      <c r="T603" s="14"/>
      <c r="U603" s="14"/>
      <c r="V603" s="14"/>
      <c r="W603" s="14"/>
      <c r="X603" s="14"/>
      <c r="Y603" s="14"/>
      <c r="Z603" s="14"/>
      <c r="AA603" s="14"/>
      <c r="AB603" s="14"/>
      <c r="AC603" s="14"/>
      <c r="AD603" s="14"/>
      <c r="AE603" s="14"/>
      <c r="AF603" s="14"/>
      <c r="AG603" s="14"/>
    </row>
    <row r="604" ht="17.25" customHeight="1">
      <c r="A604" s="104"/>
      <c r="B604" s="104"/>
      <c r="C604" s="104"/>
      <c r="D604" s="171"/>
      <c r="E604" s="102"/>
      <c r="F604" s="104"/>
      <c r="G604" s="104"/>
      <c r="H604" s="104"/>
      <c r="I604" s="104"/>
      <c r="J604" s="104"/>
      <c r="K604" s="14"/>
      <c r="L604" s="14"/>
      <c r="M604" s="14"/>
      <c r="N604" s="14"/>
      <c r="O604" s="14"/>
      <c r="P604" s="161"/>
      <c r="Q604" s="14"/>
      <c r="R604" s="14"/>
      <c r="S604" s="14"/>
      <c r="T604" s="14"/>
      <c r="U604" s="14"/>
      <c r="V604" s="14"/>
      <c r="W604" s="14"/>
      <c r="X604" s="14"/>
      <c r="Y604" s="14"/>
      <c r="Z604" s="14"/>
      <c r="AA604" s="14"/>
      <c r="AB604" s="14"/>
      <c r="AC604" s="14"/>
      <c r="AD604" s="14"/>
      <c r="AE604" s="14"/>
      <c r="AF604" s="14"/>
      <c r="AG604" s="14"/>
    </row>
    <row r="605" ht="17.25" customHeight="1">
      <c r="A605" s="104"/>
      <c r="B605" s="104"/>
      <c r="C605" s="104"/>
      <c r="D605" s="171"/>
      <c r="E605" s="102"/>
      <c r="F605" s="104"/>
      <c r="G605" s="104"/>
      <c r="H605" s="104"/>
      <c r="I605" s="104"/>
      <c r="J605" s="104"/>
      <c r="K605" s="14"/>
      <c r="L605" s="14"/>
      <c r="M605" s="14"/>
      <c r="N605" s="14"/>
      <c r="O605" s="14"/>
      <c r="P605" s="161"/>
      <c r="Q605" s="14"/>
      <c r="R605" s="14"/>
      <c r="S605" s="14"/>
      <c r="T605" s="14"/>
      <c r="U605" s="14"/>
      <c r="V605" s="14"/>
      <c r="W605" s="14"/>
      <c r="X605" s="14"/>
      <c r="Y605" s="14"/>
      <c r="Z605" s="14"/>
      <c r="AA605" s="14"/>
      <c r="AB605" s="14"/>
      <c r="AC605" s="14"/>
      <c r="AD605" s="14"/>
      <c r="AE605" s="14"/>
      <c r="AF605" s="14"/>
      <c r="AG605" s="14"/>
    </row>
    <row r="606" ht="17.25" customHeight="1">
      <c r="A606" s="104"/>
      <c r="B606" s="104"/>
      <c r="C606" s="104"/>
      <c r="D606" s="171"/>
      <c r="E606" s="102"/>
      <c r="F606" s="104"/>
      <c r="G606" s="104"/>
      <c r="H606" s="104"/>
      <c r="I606" s="104"/>
      <c r="J606" s="104"/>
      <c r="K606" s="14"/>
      <c r="L606" s="14"/>
      <c r="M606" s="14"/>
      <c r="N606" s="14"/>
      <c r="O606" s="14"/>
      <c r="P606" s="161"/>
      <c r="Q606" s="14"/>
      <c r="R606" s="14"/>
      <c r="S606" s="14"/>
      <c r="T606" s="14"/>
      <c r="U606" s="14"/>
      <c r="V606" s="14"/>
      <c r="W606" s="14"/>
      <c r="X606" s="14"/>
      <c r="Y606" s="14"/>
      <c r="Z606" s="14"/>
      <c r="AA606" s="14"/>
      <c r="AB606" s="14"/>
      <c r="AC606" s="14"/>
      <c r="AD606" s="14"/>
      <c r="AE606" s="14"/>
      <c r="AF606" s="14"/>
      <c r="AG606" s="14"/>
    </row>
    <row r="607" ht="17.25" customHeight="1">
      <c r="A607" s="104"/>
      <c r="B607" s="104"/>
      <c r="C607" s="104"/>
      <c r="D607" s="171"/>
      <c r="E607" s="102"/>
      <c r="F607" s="104"/>
      <c r="G607" s="104"/>
      <c r="H607" s="104"/>
      <c r="I607" s="104"/>
      <c r="J607" s="104"/>
      <c r="K607" s="14"/>
      <c r="L607" s="14"/>
      <c r="M607" s="14"/>
      <c r="N607" s="14"/>
      <c r="O607" s="14"/>
      <c r="P607" s="161"/>
      <c r="Q607" s="14"/>
      <c r="R607" s="14"/>
      <c r="S607" s="14"/>
      <c r="T607" s="14"/>
      <c r="U607" s="14"/>
      <c r="V607" s="14"/>
      <c r="W607" s="14"/>
      <c r="X607" s="14"/>
      <c r="Y607" s="14"/>
      <c r="Z607" s="14"/>
      <c r="AA607" s="14"/>
      <c r="AB607" s="14"/>
      <c r="AC607" s="14"/>
      <c r="AD607" s="14"/>
      <c r="AE607" s="14"/>
      <c r="AF607" s="14"/>
      <c r="AG607" s="14"/>
    </row>
    <row r="608" ht="17.25" customHeight="1">
      <c r="A608" s="104"/>
      <c r="B608" s="104"/>
      <c r="C608" s="104"/>
      <c r="D608" s="171"/>
      <c r="E608" s="102"/>
      <c r="F608" s="104"/>
      <c r="G608" s="104"/>
      <c r="H608" s="104"/>
      <c r="I608" s="104"/>
      <c r="J608" s="104"/>
      <c r="K608" s="14"/>
      <c r="L608" s="14"/>
      <c r="M608" s="14"/>
      <c r="N608" s="14"/>
      <c r="O608" s="14"/>
      <c r="P608" s="161"/>
      <c r="Q608" s="14"/>
      <c r="R608" s="14"/>
      <c r="S608" s="14"/>
      <c r="T608" s="14"/>
      <c r="U608" s="14"/>
      <c r="V608" s="14"/>
      <c r="W608" s="14"/>
      <c r="X608" s="14"/>
      <c r="Y608" s="14"/>
      <c r="Z608" s="14"/>
      <c r="AA608" s="14"/>
      <c r="AB608" s="14"/>
      <c r="AC608" s="14"/>
      <c r="AD608" s="14"/>
      <c r="AE608" s="14"/>
      <c r="AF608" s="14"/>
      <c r="AG608" s="14"/>
    </row>
    <row r="609" ht="17.25" customHeight="1">
      <c r="A609" s="104"/>
      <c r="B609" s="104"/>
      <c r="C609" s="104"/>
      <c r="D609" s="171"/>
      <c r="E609" s="102"/>
      <c r="F609" s="104"/>
      <c r="G609" s="104"/>
      <c r="H609" s="104"/>
      <c r="I609" s="104"/>
      <c r="J609" s="104"/>
      <c r="K609" s="14"/>
      <c r="L609" s="14"/>
      <c r="M609" s="14"/>
      <c r="N609" s="14"/>
      <c r="O609" s="14"/>
      <c r="P609" s="161"/>
      <c r="Q609" s="14"/>
      <c r="R609" s="14"/>
      <c r="S609" s="14"/>
      <c r="T609" s="14"/>
      <c r="U609" s="14"/>
      <c r="V609" s="14"/>
      <c r="W609" s="14"/>
      <c r="X609" s="14"/>
      <c r="Y609" s="14"/>
      <c r="Z609" s="14"/>
      <c r="AA609" s="14"/>
      <c r="AB609" s="14"/>
      <c r="AC609" s="14"/>
      <c r="AD609" s="14"/>
      <c r="AE609" s="14"/>
      <c r="AF609" s="14"/>
      <c r="AG609" s="14"/>
    </row>
    <row r="610" ht="17.25" customHeight="1">
      <c r="A610" s="104"/>
      <c r="B610" s="104"/>
      <c r="C610" s="104"/>
      <c r="D610" s="171"/>
      <c r="E610" s="102"/>
      <c r="F610" s="104"/>
      <c r="G610" s="104"/>
      <c r="H610" s="104"/>
      <c r="I610" s="104"/>
      <c r="J610" s="104"/>
      <c r="K610" s="14"/>
      <c r="L610" s="14"/>
      <c r="M610" s="14"/>
      <c r="N610" s="14"/>
      <c r="O610" s="14"/>
      <c r="P610" s="161"/>
      <c r="Q610" s="14"/>
      <c r="R610" s="14"/>
      <c r="S610" s="14"/>
      <c r="T610" s="14"/>
      <c r="U610" s="14"/>
      <c r="V610" s="14"/>
      <c r="W610" s="14"/>
      <c r="X610" s="14"/>
      <c r="Y610" s="14"/>
      <c r="Z610" s="14"/>
      <c r="AA610" s="14"/>
      <c r="AB610" s="14"/>
      <c r="AC610" s="14"/>
      <c r="AD610" s="14"/>
      <c r="AE610" s="14"/>
      <c r="AF610" s="14"/>
      <c r="AG610" s="14"/>
    </row>
    <row r="611" ht="17.25" customHeight="1">
      <c r="A611" s="104"/>
      <c r="B611" s="104"/>
      <c r="C611" s="104"/>
      <c r="D611" s="171"/>
      <c r="E611" s="102"/>
      <c r="F611" s="104"/>
      <c r="G611" s="104"/>
      <c r="H611" s="104"/>
      <c r="I611" s="104"/>
      <c r="J611" s="104"/>
      <c r="K611" s="14"/>
      <c r="L611" s="14"/>
      <c r="M611" s="14"/>
      <c r="N611" s="14"/>
      <c r="O611" s="14"/>
      <c r="P611" s="161"/>
      <c r="Q611" s="14"/>
      <c r="R611" s="14"/>
      <c r="S611" s="14"/>
      <c r="T611" s="14"/>
      <c r="U611" s="14"/>
      <c r="V611" s="14"/>
      <c r="W611" s="14"/>
      <c r="X611" s="14"/>
      <c r="Y611" s="14"/>
      <c r="Z611" s="14"/>
      <c r="AA611" s="14"/>
      <c r="AB611" s="14"/>
      <c r="AC611" s="14"/>
      <c r="AD611" s="14"/>
      <c r="AE611" s="14"/>
      <c r="AF611" s="14"/>
      <c r="AG611" s="14"/>
    </row>
    <row r="612" ht="17.25" customHeight="1">
      <c r="A612" s="104"/>
      <c r="B612" s="104"/>
      <c r="C612" s="104"/>
      <c r="D612" s="171"/>
      <c r="E612" s="102"/>
      <c r="F612" s="104"/>
      <c r="G612" s="104"/>
      <c r="H612" s="104"/>
      <c r="I612" s="104"/>
      <c r="J612" s="104"/>
      <c r="K612" s="14"/>
      <c r="L612" s="14"/>
      <c r="M612" s="14"/>
      <c r="N612" s="14"/>
      <c r="O612" s="14"/>
      <c r="P612" s="161"/>
      <c r="Q612" s="14"/>
      <c r="R612" s="14"/>
      <c r="S612" s="14"/>
      <c r="T612" s="14"/>
      <c r="U612" s="14"/>
      <c r="V612" s="14"/>
      <c r="W612" s="14"/>
      <c r="X612" s="14"/>
      <c r="Y612" s="14"/>
      <c r="Z612" s="14"/>
      <c r="AA612" s="14"/>
      <c r="AB612" s="14"/>
      <c r="AC612" s="14"/>
      <c r="AD612" s="14"/>
      <c r="AE612" s="14"/>
      <c r="AF612" s="14"/>
      <c r="AG612" s="14"/>
    </row>
    <row r="613" ht="17.25" customHeight="1">
      <c r="A613" s="104"/>
      <c r="B613" s="104"/>
      <c r="C613" s="104"/>
      <c r="D613" s="171"/>
      <c r="E613" s="102"/>
      <c r="F613" s="104"/>
      <c r="G613" s="104"/>
      <c r="H613" s="104"/>
      <c r="I613" s="104"/>
      <c r="J613" s="104"/>
      <c r="K613" s="14"/>
      <c r="L613" s="14"/>
      <c r="M613" s="14"/>
      <c r="N613" s="14"/>
      <c r="O613" s="14"/>
      <c r="P613" s="161"/>
      <c r="Q613" s="14"/>
      <c r="R613" s="14"/>
      <c r="S613" s="14"/>
      <c r="T613" s="14"/>
      <c r="U613" s="14"/>
      <c r="V613" s="14"/>
      <c r="W613" s="14"/>
      <c r="X613" s="14"/>
      <c r="Y613" s="14"/>
      <c r="Z613" s="14"/>
      <c r="AA613" s="14"/>
      <c r="AB613" s="14"/>
      <c r="AC613" s="14"/>
      <c r="AD613" s="14"/>
      <c r="AE613" s="14"/>
      <c r="AF613" s="14"/>
      <c r="AG613" s="14"/>
    </row>
    <row r="614" ht="17.25" customHeight="1">
      <c r="A614" s="104"/>
      <c r="B614" s="104"/>
      <c r="C614" s="104"/>
      <c r="D614" s="171"/>
      <c r="E614" s="102"/>
      <c r="F614" s="104"/>
      <c r="G614" s="104"/>
      <c r="H614" s="104"/>
      <c r="I614" s="104"/>
      <c r="J614" s="104"/>
      <c r="K614" s="14"/>
      <c r="L614" s="14"/>
      <c r="M614" s="14"/>
      <c r="N614" s="14"/>
      <c r="O614" s="14"/>
      <c r="P614" s="161"/>
      <c r="Q614" s="14"/>
      <c r="R614" s="14"/>
      <c r="S614" s="14"/>
      <c r="T614" s="14"/>
      <c r="U614" s="14"/>
      <c r="V614" s="14"/>
      <c r="W614" s="14"/>
      <c r="X614" s="14"/>
      <c r="Y614" s="14"/>
      <c r="Z614" s="14"/>
      <c r="AA614" s="14"/>
      <c r="AB614" s="14"/>
      <c r="AC614" s="14"/>
      <c r="AD614" s="14"/>
      <c r="AE614" s="14"/>
      <c r="AF614" s="14"/>
      <c r="AG614" s="14"/>
    </row>
    <row r="615" ht="17.25" customHeight="1">
      <c r="A615" s="104"/>
      <c r="B615" s="104"/>
      <c r="C615" s="104"/>
      <c r="D615" s="171"/>
      <c r="E615" s="102"/>
      <c r="F615" s="104"/>
      <c r="G615" s="104"/>
      <c r="H615" s="104"/>
      <c r="I615" s="104"/>
      <c r="J615" s="104"/>
      <c r="K615" s="14"/>
      <c r="L615" s="14"/>
      <c r="M615" s="14"/>
      <c r="N615" s="14"/>
      <c r="O615" s="14"/>
      <c r="P615" s="161"/>
      <c r="Q615" s="14"/>
      <c r="R615" s="14"/>
      <c r="S615" s="14"/>
      <c r="T615" s="14"/>
      <c r="U615" s="14"/>
      <c r="V615" s="14"/>
      <c r="W615" s="14"/>
      <c r="X615" s="14"/>
      <c r="Y615" s="14"/>
      <c r="Z615" s="14"/>
      <c r="AA615" s="14"/>
      <c r="AB615" s="14"/>
      <c r="AC615" s="14"/>
      <c r="AD615" s="14"/>
      <c r="AE615" s="14"/>
      <c r="AF615" s="14"/>
      <c r="AG615" s="14"/>
    </row>
    <row r="616" ht="17.25" customHeight="1">
      <c r="A616" s="104"/>
      <c r="B616" s="104"/>
      <c r="C616" s="104"/>
      <c r="D616" s="171"/>
      <c r="E616" s="102"/>
      <c r="F616" s="104"/>
      <c r="G616" s="104"/>
      <c r="H616" s="104"/>
      <c r="I616" s="104"/>
      <c r="J616" s="104"/>
      <c r="K616" s="14"/>
      <c r="L616" s="14"/>
      <c r="M616" s="14"/>
      <c r="N616" s="14"/>
      <c r="O616" s="14"/>
      <c r="P616" s="161"/>
      <c r="Q616" s="14"/>
      <c r="R616" s="14"/>
      <c r="S616" s="14"/>
      <c r="T616" s="14"/>
      <c r="U616" s="14"/>
      <c r="V616" s="14"/>
      <c r="W616" s="14"/>
      <c r="X616" s="14"/>
      <c r="Y616" s="14"/>
      <c r="Z616" s="14"/>
      <c r="AA616" s="14"/>
      <c r="AB616" s="14"/>
      <c r="AC616" s="14"/>
      <c r="AD616" s="14"/>
      <c r="AE616" s="14"/>
      <c r="AF616" s="14"/>
      <c r="AG616" s="14"/>
    </row>
    <row r="617" ht="17.25" customHeight="1">
      <c r="A617" s="104"/>
      <c r="B617" s="104"/>
      <c r="C617" s="104"/>
      <c r="D617" s="171"/>
      <c r="E617" s="102"/>
      <c r="F617" s="104"/>
      <c r="G617" s="104"/>
      <c r="H617" s="104"/>
      <c r="I617" s="104"/>
      <c r="J617" s="104"/>
      <c r="K617" s="14"/>
      <c r="L617" s="14"/>
      <c r="M617" s="14"/>
      <c r="N617" s="14"/>
      <c r="O617" s="14"/>
      <c r="P617" s="161"/>
      <c r="Q617" s="14"/>
      <c r="R617" s="14"/>
      <c r="S617" s="14"/>
      <c r="T617" s="14"/>
      <c r="U617" s="14"/>
      <c r="V617" s="14"/>
      <c r="W617" s="14"/>
      <c r="X617" s="14"/>
      <c r="Y617" s="14"/>
      <c r="Z617" s="14"/>
      <c r="AA617" s="14"/>
      <c r="AB617" s="14"/>
      <c r="AC617" s="14"/>
      <c r="AD617" s="14"/>
      <c r="AE617" s="14"/>
      <c r="AF617" s="14"/>
      <c r="AG617" s="14"/>
    </row>
    <row r="618" ht="17.25" customHeight="1">
      <c r="A618" s="104"/>
      <c r="B618" s="104"/>
      <c r="C618" s="104"/>
      <c r="D618" s="171"/>
      <c r="E618" s="102"/>
      <c r="F618" s="104"/>
      <c r="G618" s="104"/>
      <c r="H618" s="104"/>
      <c r="I618" s="104"/>
      <c r="J618" s="104"/>
      <c r="K618" s="14"/>
      <c r="L618" s="14"/>
      <c r="M618" s="14"/>
      <c r="N618" s="14"/>
      <c r="O618" s="14"/>
      <c r="P618" s="161"/>
      <c r="Q618" s="14"/>
      <c r="R618" s="14"/>
      <c r="S618" s="14"/>
      <c r="T618" s="14"/>
      <c r="U618" s="14"/>
      <c r="V618" s="14"/>
      <c r="W618" s="14"/>
      <c r="X618" s="14"/>
      <c r="Y618" s="14"/>
      <c r="Z618" s="14"/>
      <c r="AA618" s="14"/>
      <c r="AB618" s="14"/>
      <c r="AC618" s="14"/>
      <c r="AD618" s="14"/>
      <c r="AE618" s="14"/>
      <c r="AF618" s="14"/>
      <c r="AG618" s="14"/>
    </row>
    <row r="619" ht="17.25" customHeight="1">
      <c r="A619" s="104"/>
      <c r="B619" s="104"/>
      <c r="C619" s="104"/>
      <c r="D619" s="171"/>
      <c r="E619" s="102"/>
      <c r="F619" s="104"/>
      <c r="G619" s="104"/>
      <c r="H619" s="104"/>
      <c r="I619" s="104"/>
      <c r="J619" s="104"/>
      <c r="K619" s="14"/>
      <c r="L619" s="14"/>
      <c r="M619" s="14"/>
      <c r="N619" s="14"/>
      <c r="O619" s="14"/>
      <c r="P619" s="161"/>
      <c r="Q619" s="14"/>
      <c r="R619" s="14"/>
      <c r="S619" s="14"/>
      <c r="T619" s="14"/>
      <c r="U619" s="14"/>
      <c r="V619" s="14"/>
      <c r="W619" s="14"/>
      <c r="X619" s="14"/>
      <c r="Y619" s="14"/>
      <c r="Z619" s="14"/>
      <c r="AA619" s="14"/>
      <c r="AB619" s="14"/>
      <c r="AC619" s="14"/>
      <c r="AD619" s="14"/>
      <c r="AE619" s="14"/>
      <c r="AF619" s="14"/>
      <c r="AG619" s="14"/>
    </row>
    <row r="620" ht="17.25" customHeight="1">
      <c r="A620" s="104"/>
      <c r="B620" s="104"/>
      <c r="C620" s="104"/>
      <c r="D620" s="171"/>
      <c r="E620" s="102"/>
      <c r="F620" s="104"/>
      <c r="G620" s="104"/>
      <c r="H620" s="104"/>
      <c r="I620" s="104"/>
      <c r="J620" s="104"/>
      <c r="K620" s="14"/>
      <c r="L620" s="14"/>
      <c r="M620" s="14"/>
      <c r="N620" s="14"/>
      <c r="O620" s="14"/>
      <c r="P620" s="161"/>
      <c r="Q620" s="14"/>
      <c r="R620" s="14"/>
      <c r="S620" s="14"/>
      <c r="T620" s="14"/>
      <c r="U620" s="14"/>
      <c r="V620" s="14"/>
      <c r="W620" s="14"/>
      <c r="X620" s="14"/>
      <c r="Y620" s="14"/>
      <c r="Z620" s="14"/>
      <c r="AA620" s="14"/>
      <c r="AB620" s="14"/>
      <c r="AC620" s="14"/>
      <c r="AD620" s="14"/>
      <c r="AE620" s="14"/>
      <c r="AF620" s="14"/>
      <c r="AG620" s="14"/>
    </row>
    <row r="621" ht="17.25" customHeight="1">
      <c r="A621" s="104"/>
      <c r="B621" s="104"/>
      <c r="C621" s="104"/>
      <c r="D621" s="171"/>
      <c r="E621" s="102"/>
      <c r="F621" s="104"/>
      <c r="G621" s="104"/>
      <c r="H621" s="104"/>
      <c r="I621" s="104"/>
      <c r="J621" s="104"/>
      <c r="K621" s="14"/>
      <c r="L621" s="14"/>
      <c r="M621" s="14"/>
      <c r="N621" s="14"/>
      <c r="O621" s="14"/>
      <c r="P621" s="161"/>
      <c r="Q621" s="14"/>
      <c r="R621" s="14"/>
      <c r="S621" s="14"/>
      <c r="T621" s="14"/>
      <c r="U621" s="14"/>
      <c r="V621" s="14"/>
      <c r="W621" s="14"/>
      <c r="X621" s="14"/>
      <c r="Y621" s="14"/>
      <c r="Z621" s="14"/>
      <c r="AA621" s="14"/>
      <c r="AB621" s="14"/>
      <c r="AC621" s="14"/>
      <c r="AD621" s="14"/>
      <c r="AE621" s="14"/>
      <c r="AF621" s="14"/>
      <c r="AG621" s="14"/>
    </row>
    <row r="622" ht="17.25" customHeight="1">
      <c r="A622" s="104"/>
      <c r="B622" s="104"/>
      <c r="C622" s="104"/>
      <c r="D622" s="171"/>
      <c r="E622" s="102"/>
      <c r="F622" s="104"/>
      <c r="G622" s="104"/>
      <c r="H622" s="104"/>
      <c r="I622" s="104"/>
      <c r="J622" s="104"/>
      <c r="K622" s="14"/>
      <c r="L622" s="14"/>
      <c r="M622" s="14"/>
      <c r="N622" s="14"/>
      <c r="O622" s="14"/>
      <c r="P622" s="161"/>
      <c r="Q622" s="14"/>
      <c r="R622" s="14"/>
      <c r="S622" s="14"/>
      <c r="T622" s="14"/>
      <c r="U622" s="14"/>
      <c r="V622" s="14"/>
      <c r="W622" s="14"/>
      <c r="X622" s="14"/>
      <c r="Y622" s="14"/>
      <c r="Z622" s="14"/>
      <c r="AA622" s="14"/>
      <c r="AB622" s="14"/>
      <c r="AC622" s="14"/>
      <c r="AD622" s="14"/>
      <c r="AE622" s="14"/>
      <c r="AF622" s="14"/>
      <c r="AG622" s="14"/>
    </row>
    <row r="623" ht="17.25" customHeight="1">
      <c r="A623" s="104"/>
      <c r="B623" s="104"/>
      <c r="C623" s="104"/>
      <c r="D623" s="171"/>
      <c r="E623" s="102"/>
      <c r="F623" s="104"/>
      <c r="G623" s="104"/>
      <c r="H623" s="104"/>
      <c r="I623" s="104"/>
      <c r="J623" s="104"/>
      <c r="K623" s="14"/>
      <c r="L623" s="14"/>
      <c r="M623" s="14"/>
      <c r="N623" s="14"/>
      <c r="O623" s="14"/>
      <c r="P623" s="161"/>
      <c r="Q623" s="14"/>
      <c r="R623" s="14"/>
      <c r="S623" s="14"/>
      <c r="T623" s="14"/>
      <c r="U623" s="14"/>
      <c r="V623" s="14"/>
      <c r="W623" s="14"/>
      <c r="X623" s="14"/>
      <c r="Y623" s="14"/>
      <c r="Z623" s="14"/>
      <c r="AA623" s="14"/>
      <c r="AB623" s="14"/>
      <c r="AC623" s="14"/>
      <c r="AD623" s="14"/>
      <c r="AE623" s="14"/>
      <c r="AF623" s="14"/>
      <c r="AG623" s="14"/>
    </row>
    <row r="624" ht="17.25" customHeight="1">
      <c r="A624" s="104"/>
      <c r="B624" s="104"/>
      <c r="C624" s="104"/>
      <c r="D624" s="171"/>
      <c r="E624" s="102"/>
      <c r="F624" s="104"/>
      <c r="G624" s="104"/>
      <c r="H624" s="104"/>
      <c r="I624" s="104"/>
      <c r="J624" s="104"/>
      <c r="K624" s="14"/>
      <c r="L624" s="14"/>
      <c r="M624" s="14"/>
      <c r="N624" s="14"/>
      <c r="O624" s="14"/>
      <c r="P624" s="161"/>
      <c r="Q624" s="14"/>
      <c r="R624" s="14"/>
      <c r="S624" s="14"/>
      <c r="T624" s="14"/>
      <c r="U624" s="14"/>
      <c r="V624" s="14"/>
      <c r="W624" s="14"/>
      <c r="X624" s="14"/>
      <c r="Y624" s="14"/>
      <c r="Z624" s="14"/>
      <c r="AA624" s="14"/>
      <c r="AB624" s="14"/>
      <c r="AC624" s="14"/>
      <c r="AD624" s="14"/>
      <c r="AE624" s="14"/>
      <c r="AF624" s="14"/>
      <c r="AG624" s="14"/>
    </row>
    <row r="625" ht="17.25" customHeight="1">
      <c r="A625" s="104"/>
      <c r="B625" s="104"/>
      <c r="C625" s="104"/>
      <c r="D625" s="171"/>
      <c r="E625" s="102"/>
      <c r="F625" s="104"/>
      <c r="G625" s="104"/>
      <c r="H625" s="104"/>
      <c r="I625" s="104"/>
      <c r="J625" s="104"/>
      <c r="K625" s="14"/>
      <c r="L625" s="14"/>
      <c r="M625" s="14"/>
      <c r="N625" s="14"/>
      <c r="O625" s="14"/>
      <c r="P625" s="161"/>
      <c r="Q625" s="14"/>
      <c r="R625" s="14"/>
      <c r="S625" s="14"/>
      <c r="T625" s="14"/>
      <c r="U625" s="14"/>
      <c r="V625" s="14"/>
      <c r="W625" s="14"/>
      <c r="X625" s="14"/>
      <c r="Y625" s="14"/>
      <c r="Z625" s="14"/>
      <c r="AA625" s="14"/>
      <c r="AB625" s="14"/>
      <c r="AC625" s="14"/>
      <c r="AD625" s="14"/>
      <c r="AE625" s="14"/>
      <c r="AF625" s="14"/>
      <c r="AG625" s="14"/>
    </row>
    <row r="626" ht="17.25" customHeight="1">
      <c r="A626" s="104"/>
      <c r="B626" s="104"/>
      <c r="C626" s="104"/>
      <c r="D626" s="171"/>
      <c r="E626" s="102"/>
      <c r="F626" s="104"/>
      <c r="G626" s="104"/>
      <c r="H626" s="104"/>
      <c r="I626" s="104"/>
      <c r="J626" s="104"/>
      <c r="K626" s="14"/>
      <c r="L626" s="14"/>
      <c r="M626" s="14"/>
      <c r="N626" s="14"/>
      <c r="O626" s="14"/>
      <c r="P626" s="161"/>
      <c r="Q626" s="14"/>
      <c r="R626" s="14"/>
      <c r="S626" s="14"/>
      <c r="T626" s="14"/>
      <c r="U626" s="14"/>
      <c r="V626" s="14"/>
      <c r="W626" s="14"/>
      <c r="X626" s="14"/>
      <c r="Y626" s="14"/>
      <c r="Z626" s="14"/>
      <c r="AA626" s="14"/>
      <c r="AB626" s="14"/>
      <c r="AC626" s="14"/>
      <c r="AD626" s="14"/>
      <c r="AE626" s="14"/>
      <c r="AF626" s="14"/>
      <c r="AG626" s="14"/>
    </row>
    <row r="627" ht="17.25" customHeight="1">
      <c r="A627" s="104"/>
      <c r="B627" s="104"/>
      <c r="C627" s="104"/>
      <c r="D627" s="171"/>
      <c r="E627" s="102"/>
      <c r="F627" s="104"/>
      <c r="G627" s="104"/>
      <c r="H627" s="104"/>
      <c r="I627" s="104"/>
      <c r="J627" s="104"/>
      <c r="K627" s="14"/>
      <c r="L627" s="14"/>
      <c r="M627" s="14"/>
      <c r="N627" s="14"/>
      <c r="O627" s="14"/>
      <c r="P627" s="161"/>
      <c r="Q627" s="14"/>
      <c r="R627" s="14"/>
      <c r="S627" s="14"/>
      <c r="T627" s="14"/>
      <c r="U627" s="14"/>
      <c r="V627" s="14"/>
      <c r="W627" s="14"/>
      <c r="X627" s="14"/>
      <c r="Y627" s="14"/>
      <c r="Z627" s="14"/>
      <c r="AA627" s="14"/>
      <c r="AB627" s="14"/>
      <c r="AC627" s="14"/>
      <c r="AD627" s="14"/>
      <c r="AE627" s="14"/>
      <c r="AF627" s="14"/>
      <c r="AG627" s="14"/>
    </row>
    <row r="628" ht="17.25" customHeight="1">
      <c r="A628" s="104"/>
      <c r="B628" s="104"/>
      <c r="C628" s="104"/>
      <c r="D628" s="171"/>
      <c r="E628" s="102"/>
      <c r="F628" s="104"/>
      <c r="G628" s="104"/>
      <c r="H628" s="104"/>
      <c r="I628" s="104"/>
      <c r="J628" s="104"/>
      <c r="K628" s="14"/>
      <c r="L628" s="14"/>
      <c r="M628" s="14"/>
      <c r="N628" s="14"/>
      <c r="O628" s="14"/>
      <c r="P628" s="161"/>
      <c r="Q628" s="14"/>
      <c r="R628" s="14"/>
      <c r="S628" s="14"/>
      <c r="T628" s="14"/>
      <c r="U628" s="14"/>
      <c r="V628" s="14"/>
      <c r="W628" s="14"/>
      <c r="X628" s="14"/>
      <c r="Y628" s="14"/>
      <c r="Z628" s="14"/>
      <c r="AA628" s="14"/>
      <c r="AB628" s="14"/>
      <c r="AC628" s="14"/>
      <c r="AD628" s="14"/>
      <c r="AE628" s="14"/>
      <c r="AF628" s="14"/>
      <c r="AG628" s="14"/>
    </row>
    <row r="629" ht="17.25" customHeight="1">
      <c r="A629" s="104"/>
      <c r="B629" s="104"/>
      <c r="C629" s="104"/>
      <c r="D629" s="171"/>
      <c r="E629" s="102"/>
      <c r="F629" s="104"/>
      <c r="G629" s="104"/>
      <c r="H629" s="104"/>
      <c r="I629" s="104"/>
      <c r="J629" s="104"/>
      <c r="K629" s="14"/>
      <c r="L629" s="14"/>
      <c r="M629" s="14"/>
      <c r="N629" s="14"/>
      <c r="O629" s="14"/>
      <c r="P629" s="161"/>
      <c r="Q629" s="14"/>
      <c r="R629" s="14"/>
      <c r="S629" s="14"/>
      <c r="T629" s="14"/>
      <c r="U629" s="14"/>
      <c r="V629" s="14"/>
      <c r="W629" s="14"/>
      <c r="X629" s="14"/>
      <c r="Y629" s="14"/>
      <c r="Z629" s="14"/>
      <c r="AA629" s="14"/>
      <c r="AB629" s="14"/>
      <c r="AC629" s="14"/>
      <c r="AD629" s="14"/>
      <c r="AE629" s="14"/>
      <c r="AF629" s="14"/>
      <c r="AG629" s="14"/>
    </row>
    <row r="630" ht="17.25" customHeight="1">
      <c r="A630" s="104"/>
      <c r="B630" s="104"/>
      <c r="C630" s="104"/>
      <c r="D630" s="171"/>
      <c r="E630" s="102"/>
      <c r="F630" s="104"/>
      <c r="G630" s="104"/>
      <c r="H630" s="104"/>
      <c r="I630" s="104"/>
      <c r="J630" s="104"/>
      <c r="K630" s="14"/>
      <c r="L630" s="14"/>
      <c r="M630" s="14"/>
      <c r="N630" s="14"/>
      <c r="O630" s="14"/>
      <c r="P630" s="161"/>
      <c r="Q630" s="14"/>
      <c r="R630" s="14"/>
      <c r="S630" s="14"/>
      <c r="T630" s="14"/>
      <c r="U630" s="14"/>
      <c r="V630" s="14"/>
      <c r="W630" s="14"/>
      <c r="X630" s="14"/>
      <c r="Y630" s="14"/>
      <c r="Z630" s="14"/>
      <c r="AA630" s="14"/>
      <c r="AB630" s="14"/>
      <c r="AC630" s="14"/>
      <c r="AD630" s="14"/>
      <c r="AE630" s="14"/>
      <c r="AF630" s="14"/>
      <c r="AG630" s="14"/>
    </row>
    <row r="631" ht="17.25" customHeight="1">
      <c r="A631" s="104"/>
      <c r="B631" s="104"/>
      <c r="C631" s="104"/>
      <c r="D631" s="171"/>
      <c r="E631" s="102"/>
      <c r="F631" s="104"/>
      <c r="G631" s="104"/>
      <c r="H631" s="104"/>
      <c r="I631" s="104"/>
      <c r="J631" s="104"/>
      <c r="K631" s="14"/>
      <c r="L631" s="14"/>
      <c r="M631" s="14"/>
      <c r="N631" s="14"/>
      <c r="O631" s="14"/>
      <c r="P631" s="161"/>
      <c r="Q631" s="14"/>
      <c r="R631" s="14"/>
      <c r="S631" s="14"/>
      <c r="T631" s="14"/>
      <c r="U631" s="14"/>
      <c r="V631" s="14"/>
      <c r="W631" s="14"/>
      <c r="X631" s="14"/>
      <c r="Y631" s="14"/>
      <c r="Z631" s="14"/>
      <c r="AA631" s="14"/>
      <c r="AB631" s="14"/>
      <c r="AC631" s="14"/>
      <c r="AD631" s="14"/>
      <c r="AE631" s="14"/>
      <c r="AF631" s="14"/>
      <c r="AG631" s="14"/>
    </row>
    <row r="632" ht="17.25" customHeight="1">
      <c r="A632" s="104"/>
      <c r="B632" s="104"/>
      <c r="C632" s="104"/>
      <c r="D632" s="171"/>
      <c r="E632" s="102"/>
      <c r="F632" s="104"/>
      <c r="G632" s="104"/>
      <c r="H632" s="104"/>
      <c r="I632" s="104"/>
      <c r="J632" s="104"/>
      <c r="K632" s="14"/>
      <c r="L632" s="14"/>
      <c r="M632" s="14"/>
      <c r="N632" s="14"/>
      <c r="O632" s="14"/>
      <c r="P632" s="161"/>
      <c r="Q632" s="14"/>
      <c r="R632" s="14"/>
      <c r="S632" s="14"/>
      <c r="T632" s="14"/>
      <c r="U632" s="14"/>
      <c r="V632" s="14"/>
      <c r="W632" s="14"/>
      <c r="X632" s="14"/>
      <c r="Y632" s="14"/>
      <c r="Z632" s="14"/>
      <c r="AA632" s="14"/>
      <c r="AB632" s="14"/>
      <c r="AC632" s="14"/>
      <c r="AD632" s="14"/>
      <c r="AE632" s="14"/>
      <c r="AF632" s="14"/>
      <c r="AG632" s="14"/>
    </row>
    <row r="633" ht="17.25" customHeight="1">
      <c r="A633" s="104"/>
      <c r="B633" s="104"/>
      <c r="C633" s="104"/>
      <c r="D633" s="171"/>
      <c r="E633" s="102"/>
      <c r="F633" s="104"/>
      <c r="G633" s="104"/>
      <c r="H633" s="104"/>
      <c r="I633" s="104"/>
      <c r="J633" s="104"/>
      <c r="K633" s="14"/>
      <c r="L633" s="14"/>
      <c r="M633" s="14"/>
      <c r="N633" s="14"/>
      <c r="O633" s="14"/>
      <c r="P633" s="161"/>
      <c r="Q633" s="14"/>
      <c r="R633" s="14"/>
      <c r="S633" s="14"/>
      <c r="T633" s="14"/>
      <c r="U633" s="14"/>
      <c r="V633" s="14"/>
      <c r="W633" s="14"/>
      <c r="X633" s="14"/>
      <c r="Y633" s="14"/>
      <c r="Z633" s="14"/>
      <c r="AA633" s="14"/>
      <c r="AB633" s="14"/>
      <c r="AC633" s="14"/>
      <c r="AD633" s="14"/>
      <c r="AE633" s="14"/>
      <c r="AF633" s="14"/>
      <c r="AG633" s="14"/>
    </row>
    <row r="634" ht="17.25" customHeight="1">
      <c r="A634" s="104"/>
      <c r="B634" s="104"/>
      <c r="C634" s="104"/>
      <c r="D634" s="171"/>
      <c r="E634" s="102"/>
      <c r="F634" s="104"/>
      <c r="G634" s="104"/>
      <c r="H634" s="104"/>
      <c r="I634" s="104"/>
      <c r="J634" s="104"/>
      <c r="K634" s="14"/>
      <c r="L634" s="14"/>
      <c r="M634" s="14"/>
      <c r="N634" s="14"/>
      <c r="O634" s="14"/>
      <c r="P634" s="161"/>
      <c r="Q634" s="14"/>
      <c r="R634" s="14"/>
      <c r="S634" s="14"/>
      <c r="T634" s="14"/>
      <c r="U634" s="14"/>
      <c r="V634" s="14"/>
      <c r="W634" s="14"/>
      <c r="X634" s="14"/>
      <c r="Y634" s="14"/>
      <c r="Z634" s="14"/>
      <c r="AA634" s="14"/>
      <c r="AB634" s="14"/>
      <c r="AC634" s="14"/>
      <c r="AD634" s="14"/>
      <c r="AE634" s="14"/>
      <c r="AF634" s="14"/>
      <c r="AG634" s="14"/>
    </row>
    <row r="635" ht="17.25" customHeight="1">
      <c r="A635" s="104"/>
      <c r="B635" s="104"/>
      <c r="C635" s="104"/>
      <c r="D635" s="171"/>
      <c r="E635" s="102"/>
      <c r="F635" s="104"/>
      <c r="G635" s="104"/>
      <c r="H635" s="104"/>
      <c r="I635" s="104"/>
      <c r="J635" s="104"/>
      <c r="K635" s="14"/>
      <c r="L635" s="14"/>
      <c r="M635" s="14"/>
      <c r="N635" s="14"/>
      <c r="O635" s="14"/>
      <c r="P635" s="161"/>
      <c r="Q635" s="14"/>
      <c r="R635" s="14"/>
      <c r="S635" s="14"/>
      <c r="T635" s="14"/>
      <c r="U635" s="14"/>
      <c r="V635" s="14"/>
      <c r="W635" s="14"/>
      <c r="X635" s="14"/>
      <c r="Y635" s="14"/>
      <c r="Z635" s="14"/>
      <c r="AA635" s="14"/>
      <c r="AB635" s="14"/>
      <c r="AC635" s="14"/>
      <c r="AD635" s="14"/>
      <c r="AE635" s="14"/>
      <c r="AF635" s="14"/>
      <c r="AG635" s="14"/>
    </row>
    <row r="636" ht="17.25" customHeight="1">
      <c r="A636" s="104"/>
      <c r="B636" s="104"/>
      <c r="C636" s="104"/>
      <c r="D636" s="171"/>
      <c r="E636" s="102"/>
      <c r="F636" s="104"/>
      <c r="G636" s="104"/>
      <c r="H636" s="104"/>
      <c r="I636" s="104"/>
      <c r="J636" s="104"/>
      <c r="K636" s="14"/>
      <c r="L636" s="14"/>
      <c r="M636" s="14"/>
      <c r="N636" s="14"/>
      <c r="O636" s="14"/>
      <c r="P636" s="161"/>
      <c r="Q636" s="14"/>
      <c r="R636" s="14"/>
      <c r="S636" s="14"/>
      <c r="T636" s="14"/>
      <c r="U636" s="14"/>
      <c r="V636" s="14"/>
      <c r="W636" s="14"/>
      <c r="X636" s="14"/>
      <c r="Y636" s="14"/>
      <c r="Z636" s="14"/>
      <c r="AA636" s="14"/>
      <c r="AB636" s="14"/>
      <c r="AC636" s="14"/>
      <c r="AD636" s="14"/>
      <c r="AE636" s="14"/>
      <c r="AF636" s="14"/>
      <c r="AG636" s="14"/>
    </row>
    <row r="637" ht="17.25" customHeight="1">
      <c r="A637" s="104"/>
      <c r="B637" s="104"/>
      <c r="C637" s="104"/>
      <c r="D637" s="171"/>
      <c r="E637" s="102"/>
      <c r="F637" s="104"/>
      <c r="G637" s="104"/>
      <c r="H637" s="104"/>
      <c r="I637" s="104"/>
      <c r="J637" s="104"/>
      <c r="K637" s="14"/>
      <c r="L637" s="14"/>
      <c r="M637" s="14"/>
      <c r="N637" s="14"/>
      <c r="O637" s="14"/>
      <c r="P637" s="161"/>
      <c r="Q637" s="14"/>
      <c r="R637" s="14"/>
      <c r="S637" s="14"/>
      <c r="T637" s="14"/>
      <c r="U637" s="14"/>
      <c r="V637" s="14"/>
      <c r="W637" s="14"/>
      <c r="X637" s="14"/>
      <c r="Y637" s="14"/>
      <c r="Z637" s="14"/>
      <c r="AA637" s="14"/>
      <c r="AB637" s="14"/>
      <c r="AC637" s="14"/>
      <c r="AD637" s="14"/>
      <c r="AE637" s="14"/>
      <c r="AF637" s="14"/>
      <c r="AG637" s="14"/>
    </row>
    <row r="638" ht="17.25" customHeight="1">
      <c r="A638" s="104"/>
      <c r="B638" s="104"/>
      <c r="C638" s="104"/>
      <c r="D638" s="171"/>
      <c r="E638" s="102"/>
      <c r="F638" s="104"/>
      <c r="G638" s="104"/>
      <c r="H638" s="104"/>
      <c r="I638" s="104"/>
      <c r="J638" s="104"/>
      <c r="K638" s="14"/>
      <c r="L638" s="14"/>
      <c r="M638" s="14"/>
      <c r="N638" s="14"/>
      <c r="O638" s="14"/>
      <c r="P638" s="161"/>
      <c r="Q638" s="14"/>
      <c r="R638" s="14"/>
      <c r="S638" s="14"/>
      <c r="T638" s="14"/>
      <c r="U638" s="14"/>
      <c r="V638" s="14"/>
      <c r="W638" s="14"/>
      <c r="X638" s="14"/>
      <c r="Y638" s="14"/>
      <c r="Z638" s="14"/>
      <c r="AA638" s="14"/>
      <c r="AB638" s="14"/>
      <c r="AC638" s="14"/>
      <c r="AD638" s="14"/>
      <c r="AE638" s="14"/>
      <c r="AF638" s="14"/>
      <c r="AG638" s="14"/>
    </row>
    <row r="639" ht="17.25" customHeight="1">
      <c r="A639" s="104"/>
      <c r="B639" s="104"/>
      <c r="C639" s="104"/>
      <c r="D639" s="171"/>
      <c r="E639" s="102"/>
      <c r="F639" s="104"/>
      <c r="G639" s="104"/>
      <c r="H639" s="104"/>
      <c r="I639" s="104"/>
      <c r="J639" s="104"/>
      <c r="K639" s="14"/>
      <c r="L639" s="14"/>
      <c r="M639" s="14"/>
      <c r="N639" s="14"/>
      <c r="O639" s="14"/>
      <c r="P639" s="161"/>
      <c r="Q639" s="14"/>
      <c r="R639" s="14"/>
      <c r="S639" s="14"/>
      <c r="T639" s="14"/>
      <c r="U639" s="14"/>
      <c r="V639" s="14"/>
      <c r="W639" s="14"/>
      <c r="X639" s="14"/>
      <c r="Y639" s="14"/>
      <c r="Z639" s="14"/>
      <c r="AA639" s="14"/>
      <c r="AB639" s="14"/>
      <c r="AC639" s="14"/>
      <c r="AD639" s="14"/>
      <c r="AE639" s="14"/>
      <c r="AF639" s="14"/>
      <c r="AG639" s="14"/>
    </row>
    <row r="640" ht="17.25" customHeight="1">
      <c r="A640" s="104"/>
      <c r="B640" s="104"/>
      <c r="C640" s="104"/>
      <c r="D640" s="171"/>
      <c r="E640" s="102"/>
      <c r="F640" s="104"/>
      <c r="G640" s="104"/>
      <c r="H640" s="104"/>
      <c r="I640" s="104"/>
      <c r="J640" s="104"/>
      <c r="K640" s="14"/>
      <c r="L640" s="14"/>
      <c r="M640" s="14"/>
      <c r="N640" s="14"/>
      <c r="O640" s="14"/>
      <c r="P640" s="161"/>
      <c r="Q640" s="14"/>
      <c r="R640" s="14"/>
      <c r="S640" s="14"/>
      <c r="T640" s="14"/>
      <c r="U640" s="14"/>
      <c r="V640" s="14"/>
      <c r="W640" s="14"/>
      <c r="X640" s="14"/>
      <c r="Y640" s="14"/>
      <c r="Z640" s="14"/>
      <c r="AA640" s="14"/>
      <c r="AB640" s="14"/>
      <c r="AC640" s="14"/>
      <c r="AD640" s="14"/>
      <c r="AE640" s="14"/>
      <c r="AF640" s="14"/>
      <c r="AG640" s="14"/>
    </row>
    <row r="641" ht="17.25" customHeight="1">
      <c r="A641" s="104"/>
      <c r="B641" s="104"/>
      <c r="C641" s="104"/>
      <c r="D641" s="171"/>
      <c r="E641" s="102"/>
      <c r="F641" s="104"/>
      <c r="G641" s="104"/>
      <c r="H641" s="104"/>
      <c r="I641" s="104"/>
      <c r="J641" s="104"/>
      <c r="K641" s="14"/>
      <c r="L641" s="14"/>
      <c r="M641" s="14"/>
      <c r="N641" s="14"/>
      <c r="O641" s="14"/>
      <c r="P641" s="161"/>
      <c r="Q641" s="14"/>
      <c r="R641" s="14"/>
      <c r="S641" s="14"/>
      <c r="T641" s="14"/>
      <c r="U641" s="14"/>
      <c r="V641" s="14"/>
      <c r="W641" s="14"/>
      <c r="X641" s="14"/>
      <c r="Y641" s="14"/>
      <c r="Z641" s="14"/>
      <c r="AA641" s="14"/>
      <c r="AB641" s="14"/>
      <c r="AC641" s="14"/>
      <c r="AD641" s="14"/>
      <c r="AE641" s="14"/>
      <c r="AF641" s="14"/>
      <c r="AG641" s="14"/>
    </row>
    <row r="642" ht="17.25" customHeight="1">
      <c r="A642" s="104"/>
      <c r="B642" s="104"/>
      <c r="C642" s="104"/>
      <c r="D642" s="171"/>
      <c r="E642" s="102"/>
      <c r="F642" s="104"/>
      <c r="G642" s="104"/>
      <c r="H642" s="104"/>
      <c r="I642" s="104"/>
      <c r="J642" s="104"/>
      <c r="K642" s="14"/>
      <c r="L642" s="14"/>
      <c r="M642" s="14"/>
      <c r="N642" s="14"/>
      <c r="O642" s="14"/>
      <c r="P642" s="161"/>
      <c r="Q642" s="14"/>
      <c r="R642" s="14"/>
      <c r="S642" s="14"/>
      <c r="T642" s="14"/>
      <c r="U642" s="14"/>
      <c r="V642" s="14"/>
      <c r="W642" s="14"/>
      <c r="X642" s="14"/>
      <c r="Y642" s="14"/>
      <c r="Z642" s="14"/>
      <c r="AA642" s="14"/>
      <c r="AB642" s="14"/>
      <c r="AC642" s="14"/>
      <c r="AD642" s="14"/>
      <c r="AE642" s="14"/>
      <c r="AF642" s="14"/>
      <c r="AG642" s="14"/>
    </row>
    <row r="643" ht="17.25" customHeight="1">
      <c r="A643" s="104"/>
      <c r="B643" s="104"/>
      <c r="C643" s="104"/>
      <c r="D643" s="171"/>
      <c r="E643" s="102"/>
      <c r="F643" s="104"/>
      <c r="G643" s="104"/>
      <c r="H643" s="104"/>
      <c r="I643" s="104"/>
      <c r="J643" s="104"/>
      <c r="K643" s="14"/>
      <c r="L643" s="14"/>
      <c r="M643" s="14"/>
      <c r="N643" s="14"/>
      <c r="O643" s="14"/>
      <c r="P643" s="161"/>
      <c r="Q643" s="14"/>
      <c r="R643" s="14"/>
      <c r="S643" s="14"/>
      <c r="T643" s="14"/>
      <c r="U643" s="14"/>
      <c r="V643" s="14"/>
      <c r="W643" s="14"/>
      <c r="X643" s="14"/>
      <c r="Y643" s="14"/>
      <c r="Z643" s="14"/>
      <c r="AA643" s="14"/>
      <c r="AB643" s="14"/>
      <c r="AC643" s="14"/>
      <c r="AD643" s="14"/>
      <c r="AE643" s="14"/>
      <c r="AF643" s="14"/>
      <c r="AG643" s="14"/>
    </row>
    <row r="644" ht="17.25" customHeight="1">
      <c r="A644" s="104"/>
      <c r="B644" s="104"/>
      <c r="C644" s="104"/>
      <c r="D644" s="171"/>
      <c r="E644" s="102"/>
      <c r="F644" s="104"/>
      <c r="G644" s="104"/>
      <c r="H644" s="104"/>
      <c r="I644" s="104"/>
      <c r="J644" s="104"/>
      <c r="K644" s="14"/>
      <c r="L644" s="14"/>
      <c r="M644" s="14"/>
      <c r="N644" s="14"/>
      <c r="O644" s="14"/>
      <c r="P644" s="161"/>
      <c r="Q644" s="14"/>
      <c r="R644" s="14"/>
      <c r="S644" s="14"/>
      <c r="T644" s="14"/>
      <c r="U644" s="14"/>
      <c r="V644" s="14"/>
      <c r="W644" s="14"/>
      <c r="X644" s="14"/>
      <c r="Y644" s="14"/>
      <c r="Z644" s="14"/>
      <c r="AA644" s="14"/>
      <c r="AB644" s="14"/>
      <c r="AC644" s="14"/>
      <c r="AD644" s="14"/>
      <c r="AE644" s="14"/>
      <c r="AF644" s="14"/>
      <c r="AG644" s="14"/>
    </row>
    <row r="645" ht="17.25" customHeight="1">
      <c r="A645" s="104"/>
      <c r="B645" s="104"/>
      <c r="C645" s="104"/>
      <c r="D645" s="171"/>
      <c r="E645" s="102"/>
      <c r="F645" s="104"/>
      <c r="G645" s="104"/>
      <c r="H645" s="104"/>
      <c r="I645" s="104"/>
      <c r="J645" s="104"/>
      <c r="K645" s="14"/>
      <c r="L645" s="14"/>
      <c r="M645" s="14"/>
      <c r="N645" s="14"/>
      <c r="O645" s="14"/>
      <c r="P645" s="161"/>
      <c r="Q645" s="14"/>
      <c r="R645" s="14"/>
      <c r="S645" s="14"/>
      <c r="T645" s="14"/>
      <c r="U645" s="14"/>
      <c r="V645" s="14"/>
      <c r="W645" s="14"/>
      <c r="X645" s="14"/>
      <c r="Y645" s="14"/>
      <c r="Z645" s="14"/>
      <c r="AA645" s="14"/>
      <c r="AB645" s="14"/>
      <c r="AC645" s="14"/>
      <c r="AD645" s="14"/>
      <c r="AE645" s="14"/>
      <c r="AF645" s="14"/>
      <c r="AG645" s="14"/>
    </row>
    <row r="646" ht="17.25" customHeight="1">
      <c r="A646" s="104"/>
      <c r="B646" s="104"/>
      <c r="C646" s="104"/>
      <c r="D646" s="171"/>
      <c r="E646" s="102"/>
      <c r="F646" s="104"/>
      <c r="G646" s="104"/>
      <c r="H646" s="104"/>
      <c r="I646" s="104"/>
      <c r="J646" s="104"/>
      <c r="K646" s="14"/>
      <c r="L646" s="14"/>
      <c r="M646" s="14"/>
      <c r="N646" s="14"/>
      <c r="O646" s="14"/>
      <c r="P646" s="161"/>
      <c r="Q646" s="14"/>
      <c r="R646" s="14"/>
      <c r="S646" s="14"/>
      <c r="T646" s="14"/>
      <c r="U646" s="14"/>
      <c r="V646" s="14"/>
      <c r="W646" s="14"/>
      <c r="X646" s="14"/>
      <c r="Y646" s="14"/>
      <c r="Z646" s="14"/>
      <c r="AA646" s="14"/>
      <c r="AB646" s="14"/>
      <c r="AC646" s="14"/>
      <c r="AD646" s="14"/>
      <c r="AE646" s="14"/>
      <c r="AF646" s="14"/>
      <c r="AG646" s="14"/>
    </row>
    <row r="647" ht="17.25" customHeight="1">
      <c r="A647" s="104"/>
      <c r="B647" s="104"/>
      <c r="C647" s="104"/>
      <c r="D647" s="171"/>
      <c r="E647" s="102"/>
      <c r="F647" s="104"/>
      <c r="G647" s="104"/>
      <c r="H647" s="104"/>
      <c r="I647" s="104"/>
      <c r="J647" s="104"/>
      <c r="K647" s="14"/>
      <c r="L647" s="14"/>
      <c r="M647" s="14"/>
      <c r="N647" s="14"/>
      <c r="O647" s="14"/>
      <c r="P647" s="161"/>
      <c r="Q647" s="14"/>
      <c r="R647" s="14"/>
      <c r="S647" s="14"/>
      <c r="T647" s="14"/>
      <c r="U647" s="14"/>
      <c r="V647" s="14"/>
      <c r="W647" s="14"/>
      <c r="X647" s="14"/>
      <c r="Y647" s="14"/>
      <c r="Z647" s="14"/>
      <c r="AA647" s="14"/>
      <c r="AB647" s="14"/>
      <c r="AC647" s="14"/>
      <c r="AD647" s="14"/>
      <c r="AE647" s="14"/>
      <c r="AF647" s="14"/>
      <c r="AG647" s="14"/>
    </row>
    <row r="648" ht="17.25" customHeight="1">
      <c r="A648" s="104"/>
      <c r="B648" s="104"/>
      <c r="C648" s="104"/>
      <c r="D648" s="171"/>
      <c r="E648" s="102"/>
      <c r="F648" s="104"/>
      <c r="G648" s="104"/>
      <c r="H648" s="104"/>
      <c r="I648" s="104"/>
      <c r="J648" s="104"/>
      <c r="K648" s="14"/>
      <c r="L648" s="14"/>
      <c r="M648" s="14"/>
      <c r="N648" s="14"/>
      <c r="O648" s="14"/>
      <c r="P648" s="161"/>
      <c r="Q648" s="14"/>
      <c r="R648" s="14"/>
      <c r="S648" s="14"/>
      <c r="T648" s="14"/>
      <c r="U648" s="14"/>
      <c r="V648" s="14"/>
      <c r="W648" s="14"/>
      <c r="X648" s="14"/>
      <c r="Y648" s="14"/>
      <c r="Z648" s="14"/>
      <c r="AA648" s="14"/>
      <c r="AB648" s="14"/>
      <c r="AC648" s="14"/>
      <c r="AD648" s="14"/>
      <c r="AE648" s="14"/>
      <c r="AF648" s="14"/>
      <c r="AG648" s="14"/>
    </row>
    <row r="649" ht="17.25" customHeight="1">
      <c r="A649" s="104"/>
      <c r="B649" s="104"/>
      <c r="C649" s="104"/>
      <c r="D649" s="171"/>
      <c r="E649" s="102"/>
      <c r="F649" s="104"/>
      <c r="G649" s="104"/>
      <c r="H649" s="104"/>
      <c r="I649" s="104"/>
      <c r="J649" s="104"/>
      <c r="K649" s="14"/>
      <c r="L649" s="14"/>
      <c r="M649" s="14"/>
      <c r="N649" s="14"/>
      <c r="O649" s="14"/>
      <c r="P649" s="161"/>
      <c r="Q649" s="14"/>
      <c r="R649" s="14"/>
      <c r="S649" s="14"/>
      <c r="T649" s="14"/>
      <c r="U649" s="14"/>
      <c r="V649" s="14"/>
      <c r="W649" s="14"/>
      <c r="X649" s="14"/>
      <c r="Y649" s="14"/>
      <c r="Z649" s="14"/>
      <c r="AA649" s="14"/>
      <c r="AB649" s="14"/>
      <c r="AC649" s="14"/>
      <c r="AD649" s="14"/>
      <c r="AE649" s="14"/>
      <c r="AF649" s="14"/>
      <c r="AG649" s="14"/>
    </row>
    <row r="650" ht="17.25" customHeight="1">
      <c r="A650" s="104"/>
      <c r="B650" s="104"/>
      <c r="C650" s="104"/>
      <c r="D650" s="171"/>
      <c r="E650" s="102"/>
      <c r="F650" s="104"/>
      <c r="G650" s="104"/>
      <c r="H650" s="104"/>
      <c r="I650" s="104"/>
      <c r="J650" s="104"/>
      <c r="K650" s="14"/>
      <c r="L650" s="14"/>
      <c r="M650" s="14"/>
      <c r="N650" s="14"/>
      <c r="O650" s="14"/>
      <c r="P650" s="161"/>
      <c r="Q650" s="14"/>
      <c r="R650" s="14"/>
      <c r="S650" s="14"/>
      <c r="T650" s="14"/>
      <c r="U650" s="14"/>
      <c r="V650" s="14"/>
      <c r="W650" s="14"/>
      <c r="X650" s="14"/>
      <c r="Y650" s="14"/>
      <c r="Z650" s="14"/>
      <c r="AA650" s="14"/>
      <c r="AB650" s="14"/>
      <c r="AC650" s="14"/>
      <c r="AD650" s="14"/>
      <c r="AE650" s="14"/>
      <c r="AF650" s="14"/>
      <c r="AG650" s="14"/>
    </row>
    <row r="651" ht="17.25" customHeight="1">
      <c r="A651" s="104"/>
      <c r="B651" s="104"/>
      <c r="C651" s="104"/>
      <c r="D651" s="171"/>
      <c r="E651" s="102"/>
      <c r="F651" s="104"/>
      <c r="G651" s="104"/>
      <c r="H651" s="104"/>
      <c r="I651" s="104"/>
      <c r="J651" s="104"/>
      <c r="K651" s="14"/>
      <c r="L651" s="14"/>
      <c r="M651" s="14"/>
      <c r="N651" s="14"/>
      <c r="O651" s="14"/>
      <c r="P651" s="161"/>
      <c r="Q651" s="14"/>
      <c r="R651" s="14"/>
      <c r="S651" s="14"/>
      <c r="T651" s="14"/>
      <c r="U651" s="14"/>
      <c r="V651" s="14"/>
      <c r="W651" s="14"/>
      <c r="X651" s="14"/>
      <c r="Y651" s="14"/>
      <c r="Z651" s="14"/>
      <c r="AA651" s="14"/>
      <c r="AB651" s="14"/>
      <c r="AC651" s="14"/>
      <c r="AD651" s="14"/>
      <c r="AE651" s="14"/>
      <c r="AF651" s="14"/>
      <c r="AG651" s="14"/>
    </row>
    <row r="652" ht="17.25" customHeight="1">
      <c r="A652" s="104"/>
      <c r="B652" s="104"/>
      <c r="C652" s="104"/>
      <c r="D652" s="171"/>
      <c r="E652" s="102"/>
      <c r="F652" s="104"/>
      <c r="G652" s="104"/>
      <c r="H652" s="104"/>
      <c r="I652" s="104"/>
      <c r="J652" s="104"/>
      <c r="K652" s="14"/>
      <c r="L652" s="14"/>
      <c r="M652" s="14"/>
      <c r="N652" s="14"/>
      <c r="O652" s="14"/>
      <c r="P652" s="161"/>
      <c r="Q652" s="14"/>
      <c r="R652" s="14"/>
      <c r="S652" s="14"/>
      <c r="T652" s="14"/>
      <c r="U652" s="14"/>
      <c r="V652" s="14"/>
      <c r="W652" s="14"/>
      <c r="X652" s="14"/>
      <c r="Y652" s="14"/>
      <c r="Z652" s="14"/>
      <c r="AA652" s="14"/>
      <c r="AB652" s="14"/>
      <c r="AC652" s="14"/>
      <c r="AD652" s="14"/>
      <c r="AE652" s="14"/>
      <c r="AF652" s="14"/>
      <c r="AG652" s="14"/>
    </row>
    <row r="653" ht="17.25" customHeight="1">
      <c r="A653" s="104"/>
      <c r="B653" s="104"/>
      <c r="C653" s="104"/>
      <c r="D653" s="171"/>
      <c r="E653" s="102"/>
      <c r="F653" s="104"/>
      <c r="G653" s="104"/>
      <c r="H653" s="104"/>
      <c r="I653" s="104"/>
      <c r="J653" s="104"/>
      <c r="K653" s="14"/>
      <c r="L653" s="14"/>
      <c r="M653" s="14"/>
      <c r="N653" s="14"/>
      <c r="O653" s="14"/>
      <c r="P653" s="161"/>
      <c r="Q653" s="14"/>
      <c r="R653" s="14"/>
      <c r="S653" s="14"/>
      <c r="T653" s="14"/>
      <c r="U653" s="14"/>
      <c r="V653" s="14"/>
      <c r="W653" s="14"/>
      <c r="X653" s="14"/>
      <c r="Y653" s="14"/>
      <c r="Z653" s="14"/>
      <c r="AA653" s="14"/>
      <c r="AB653" s="14"/>
      <c r="AC653" s="14"/>
      <c r="AD653" s="14"/>
      <c r="AE653" s="14"/>
      <c r="AF653" s="14"/>
      <c r="AG653" s="14"/>
    </row>
    <row r="654" ht="17.25" customHeight="1">
      <c r="A654" s="104"/>
      <c r="B654" s="104"/>
      <c r="C654" s="104"/>
      <c r="D654" s="171"/>
      <c r="E654" s="102"/>
      <c r="F654" s="104"/>
      <c r="G654" s="104"/>
      <c r="H654" s="104"/>
      <c r="I654" s="104"/>
      <c r="J654" s="104"/>
      <c r="K654" s="14"/>
      <c r="L654" s="14"/>
      <c r="M654" s="14"/>
      <c r="N654" s="14"/>
      <c r="O654" s="14"/>
      <c r="P654" s="161"/>
      <c r="Q654" s="14"/>
      <c r="R654" s="14"/>
      <c r="S654" s="14"/>
      <c r="T654" s="14"/>
      <c r="U654" s="14"/>
      <c r="V654" s="14"/>
      <c r="W654" s="14"/>
      <c r="X654" s="14"/>
      <c r="Y654" s="14"/>
      <c r="Z654" s="14"/>
      <c r="AA654" s="14"/>
      <c r="AB654" s="14"/>
      <c r="AC654" s="14"/>
      <c r="AD654" s="14"/>
      <c r="AE654" s="14"/>
      <c r="AF654" s="14"/>
      <c r="AG654" s="14"/>
    </row>
    <row r="655" ht="17.25" customHeight="1">
      <c r="A655" s="104"/>
      <c r="B655" s="104"/>
      <c r="C655" s="104"/>
      <c r="D655" s="171"/>
      <c r="E655" s="102"/>
      <c r="F655" s="104"/>
      <c r="G655" s="104"/>
      <c r="H655" s="104"/>
      <c r="I655" s="104"/>
      <c r="J655" s="104"/>
      <c r="K655" s="14"/>
      <c r="L655" s="14"/>
      <c r="M655" s="14"/>
      <c r="N655" s="14"/>
      <c r="O655" s="14"/>
      <c r="P655" s="161"/>
      <c r="Q655" s="14"/>
      <c r="R655" s="14"/>
      <c r="S655" s="14"/>
      <c r="T655" s="14"/>
      <c r="U655" s="14"/>
      <c r="V655" s="14"/>
      <c r="W655" s="14"/>
      <c r="X655" s="14"/>
      <c r="Y655" s="14"/>
      <c r="Z655" s="14"/>
      <c r="AA655" s="14"/>
      <c r="AB655" s="14"/>
      <c r="AC655" s="14"/>
      <c r="AD655" s="14"/>
      <c r="AE655" s="14"/>
      <c r="AF655" s="14"/>
      <c r="AG655" s="14"/>
    </row>
    <row r="656" ht="17.25" customHeight="1">
      <c r="A656" s="104"/>
      <c r="B656" s="104"/>
      <c r="C656" s="104"/>
      <c r="D656" s="171"/>
      <c r="E656" s="102"/>
      <c r="F656" s="104"/>
      <c r="G656" s="104"/>
      <c r="H656" s="104"/>
      <c r="I656" s="104"/>
      <c r="J656" s="104"/>
      <c r="K656" s="14"/>
      <c r="L656" s="14"/>
      <c r="M656" s="14"/>
      <c r="N656" s="14"/>
      <c r="O656" s="14"/>
      <c r="P656" s="161"/>
      <c r="Q656" s="14"/>
      <c r="R656" s="14"/>
      <c r="S656" s="14"/>
      <c r="T656" s="14"/>
      <c r="U656" s="14"/>
      <c r="V656" s="14"/>
      <c r="W656" s="14"/>
      <c r="X656" s="14"/>
      <c r="Y656" s="14"/>
      <c r="Z656" s="14"/>
      <c r="AA656" s="14"/>
      <c r="AB656" s="14"/>
      <c r="AC656" s="14"/>
      <c r="AD656" s="14"/>
      <c r="AE656" s="14"/>
      <c r="AF656" s="14"/>
      <c r="AG656" s="14"/>
    </row>
    <row r="657" ht="17.25" customHeight="1">
      <c r="A657" s="104"/>
      <c r="B657" s="104"/>
      <c r="C657" s="104"/>
      <c r="D657" s="171"/>
      <c r="E657" s="102"/>
      <c r="F657" s="104"/>
      <c r="G657" s="104"/>
      <c r="H657" s="104"/>
      <c r="I657" s="104"/>
      <c r="J657" s="104"/>
      <c r="K657" s="14"/>
      <c r="L657" s="14"/>
      <c r="M657" s="14"/>
      <c r="N657" s="14"/>
      <c r="O657" s="14"/>
      <c r="P657" s="161"/>
      <c r="Q657" s="14"/>
      <c r="R657" s="14"/>
      <c r="S657" s="14"/>
      <c r="T657" s="14"/>
      <c r="U657" s="14"/>
      <c r="V657" s="14"/>
      <c r="W657" s="14"/>
      <c r="X657" s="14"/>
      <c r="Y657" s="14"/>
      <c r="Z657" s="14"/>
      <c r="AA657" s="14"/>
      <c r="AB657" s="14"/>
      <c r="AC657" s="14"/>
      <c r="AD657" s="14"/>
      <c r="AE657" s="14"/>
      <c r="AF657" s="14"/>
      <c r="AG657" s="14"/>
    </row>
    <row r="658" ht="17.25" customHeight="1">
      <c r="A658" s="104"/>
      <c r="B658" s="104"/>
      <c r="C658" s="104"/>
      <c r="D658" s="171"/>
      <c r="E658" s="102"/>
      <c r="F658" s="104"/>
      <c r="G658" s="104"/>
      <c r="H658" s="104"/>
      <c r="I658" s="104"/>
      <c r="J658" s="104"/>
      <c r="K658" s="14"/>
      <c r="L658" s="14"/>
      <c r="M658" s="14"/>
      <c r="N658" s="14"/>
      <c r="O658" s="14"/>
      <c r="P658" s="161"/>
      <c r="Q658" s="14"/>
      <c r="R658" s="14"/>
      <c r="S658" s="14"/>
      <c r="T658" s="14"/>
      <c r="U658" s="14"/>
      <c r="V658" s="14"/>
      <c r="W658" s="14"/>
      <c r="X658" s="14"/>
      <c r="Y658" s="14"/>
      <c r="Z658" s="14"/>
      <c r="AA658" s="14"/>
      <c r="AB658" s="14"/>
      <c r="AC658" s="14"/>
      <c r="AD658" s="14"/>
      <c r="AE658" s="14"/>
      <c r="AF658" s="14"/>
      <c r="AG658" s="14"/>
    </row>
    <row r="659" ht="17.25" customHeight="1">
      <c r="A659" s="104"/>
      <c r="B659" s="104"/>
      <c r="C659" s="104"/>
      <c r="D659" s="171"/>
      <c r="E659" s="102"/>
      <c r="F659" s="104"/>
      <c r="G659" s="104"/>
      <c r="H659" s="104"/>
      <c r="I659" s="104"/>
      <c r="J659" s="104"/>
      <c r="K659" s="14"/>
      <c r="L659" s="14"/>
      <c r="M659" s="14"/>
      <c r="N659" s="14"/>
      <c r="O659" s="14"/>
      <c r="P659" s="161"/>
      <c r="Q659" s="14"/>
      <c r="R659" s="14"/>
      <c r="S659" s="14"/>
      <c r="T659" s="14"/>
      <c r="U659" s="14"/>
      <c r="V659" s="14"/>
      <c r="W659" s="14"/>
      <c r="X659" s="14"/>
      <c r="Y659" s="14"/>
      <c r="Z659" s="14"/>
      <c r="AA659" s="14"/>
      <c r="AB659" s="14"/>
      <c r="AC659" s="14"/>
      <c r="AD659" s="14"/>
      <c r="AE659" s="14"/>
      <c r="AF659" s="14"/>
      <c r="AG659" s="14"/>
    </row>
    <row r="660" ht="17.25" customHeight="1">
      <c r="A660" s="104"/>
      <c r="B660" s="104"/>
      <c r="C660" s="104"/>
      <c r="D660" s="171"/>
      <c r="E660" s="102"/>
      <c r="F660" s="104"/>
      <c r="G660" s="104"/>
      <c r="H660" s="104"/>
      <c r="I660" s="104"/>
      <c r="J660" s="104"/>
      <c r="K660" s="14"/>
      <c r="L660" s="14"/>
      <c r="M660" s="14"/>
      <c r="N660" s="14"/>
      <c r="O660" s="14"/>
      <c r="P660" s="161"/>
      <c r="Q660" s="14"/>
      <c r="R660" s="14"/>
      <c r="S660" s="14"/>
      <c r="T660" s="14"/>
      <c r="U660" s="14"/>
      <c r="V660" s="14"/>
      <c r="W660" s="14"/>
      <c r="X660" s="14"/>
      <c r="Y660" s="14"/>
      <c r="Z660" s="14"/>
      <c r="AA660" s="14"/>
      <c r="AB660" s="14"/>
      <c r="AC660" s="14"/>
      <c r="AD660" s="14"/>
      <c r="AE660" s="14"/>
      <c r="AF660" s="14"/>
      <c r="AG660" s="14"/>
    </row>
    <row r="661" ht="17.25" customHeight="1">
      <c r="A661" s="104"/>
      <c r="B661" s="104"/>
      <c r="C661" s="104"/>
      <c r="D661" s="171"/>
      <c r="E661" s="102"/>
      <c r="F661" s="104"/>
      <c r="G661" s="104"/>
      <c r="H661" s="104"/>
      <c r="I661" s="104"/>
      <c r="J661" s="104"/>
      <c r="K661" s="14"/>
      <c r="L661" s="14"/>
      <c r="M661" s="14"/>
      <c r="N661" s="14"/>
      <c r="O661" s="14"/>
      <c r="P661" s="161"/>
      <c r="Q661" s="14"/>
      <c r="R661" s="14"/>
      <c r="S661" s="14"/>
      <c r="T661" s="14"/>
      <c r="U661" s="14"/>
      <c r="V661" s="14"/>
      <c r="W661" s="14"/>
      <c r="X661" s="14"/>
      <c r="Y661" s="14"/>
      <c r="Z661" s="14"/>
      <c r="AA661" s="14"/>
      <c r="AB661" s="14"/>
      <c r="AC661" s="14"/>
      <c r="AD661" s="14"/>
      <c r="AE661" s="14"/>
      <c r="AF661" s="14"/>
      <c r="AG661" s="14"/>
    </row>
    <row r="662" ht="17.25" customHeight="1">
      <c r="A662" s="104"/>
      <c r="B662" s="104"/>
      <c r="C662" s="104"/>
      <c r="D662" s="171"/>
      <c r="E662" s="102"/>
      <c r="F662" s="104"/>
      <c r="G662" s="104"/>
      <c r="H662" s="104"/>
      <c r="I662" s="104"/>
      <c r="J662" s="104"/>
      <c r="K662" s="14"/>
      <c r="L662" s="14"/>
      <c r="M662" s="14"/>
      <c r="N662" s="14"/>
      <c r="O662" s="14"/>
      <c r="P662" s="161"/>
      <c r="Q662" s="14"/>
      <c r="R662" s="14"/>
      <c r="S662" s="14"/>
      <c r="T662" s="14"/>
      <c r="U662" s="14"/>
      <c r="V662" s="14"/>
      <c r="W662" s="14"/>
      <c r="X662" s="14"/>
      <c r="Y662" s="14"/>
      <c r="Z662" s="14"/>
      <c r="AA662" s="14"/>
      <c r="AB662" s="14"/>
      <c r="AC662" s="14"/>
      <c r="AD662" s="14"/>
      <c r="AE662" s="14"/>
      <c r="AF662" s="14"/>
      <c r="AG662" s="14"/>
    </row>
    <row r="663" ht="17.25" customHeight="1">
      <c r="A663" s="104"/>
      <c r="B663" s="104"/>
      <c r="C663" s="104"/>
      <c r="D663" s="171"/>
      <c r="E663" s="102"/>
      <c r="F663" s="104"/>
      <c r="G663" s="104"/>
      <c r="H663" s="104"/>
      <c r="I663" s="104"/>
      <c r="J663" s="104"/>
      <c r="K663" s="14"/>
      <c r="L663" s="14"/>
      <c r="M663" s="14"/>
      <c r="N663" s="14"/>
      <c r="O663" s="14"/>
      <c r="P663" s="161"/>
      <c r="Q663" s="14"/>
      <c r="R663" s="14"/>
      <c r="S663" s="14"/>
      <c r="T663" s="14"/>
      <c r="U663" s="14"/>
      <c r="V663" s="14"/>
      <c r="W663" s="14"/>
      <c r="X663" s="14"/>
      <c r="Y663" s="14"/>
      <c r="Z663" s="14"/>
      <c r="AA663" s="14"/>
      <c r="AB663" s="14"/>
      <c r="AC663" s="14"/>
      <c r="AD663" s="14"/>
      <c r="AE663" s="14"/>
      <c r="AF663" s="14"/>
      <c r="AG663" s="14"/>
    </row>
    <row r="664" ht="17.25" customHeight="1">
      <c r="A664" s="104"/>
      <c r="B664" s="104"/>
      <c r="C664" s="104"/>
      <c r="D664" s="171"/>
      <c r="E664" s="102"/>
      <c r="F664" s="104"/>
      <c r="G664" s="104"/>
      <c r="H664" s="104"/>
      <c r="I664" s="104"/>
      <c r="J664" s="104"/>
      <c r="K664" s="14"/>
      <c r="L664" s="14"/>
      <c r="M664" s="14"/>
      <c r="N664" s="14"/>
      <c r="O664" s="14"/>
      <c r="P664" s="161"/>
      <c r="Q664" s="14"/>
      <c r="R664" s="14"/>
      <c r="S664" s="14"/>
      <c r="T664" s="14"/>
      <c r="U664" s="14"/>
      <c r="V664" s="14"/>
      <c r="W664" s="14"/>
      <c r="X664" s="14"/>
      <c r="Y664" s="14"/>
      <c r="Z664" s="14"/>
      <c r="AA664" s="14"/>
      <c r="AB664" s="14"/>
      <c r="AC664" s="14"/>
      <c r="AD664" s="14"/>
      <c r="AE664" s="14"/>
      <c r="AF664" s="14"/>
      <c r="AG664" s="14"/>
    </row>
    <row r="665" ht="17.25" customHeight="1">
      <c r="A665" s="104"/>
      <c r="B665" s="104"/>
      <c r="C665" s="104"/>
      <c r="D665" s="171"/>
      <c r="E665" s="102"/>
      <c r="F665" s="104"/>
      <c r="G665" s="104"/>
      <c r="H665" s="104"/>
      <c r="I665" s="104"/>
      <c r="J665" s="104"/>
      <c r="K665" s="14"/>
      <c r="L665" s="14"/>
      <c r="M665" s="14"/>
      <c r="N665" s="14"/>
      <c r="O665" s="14"/>
      <c r="P665" s="161"/>
      <c r="Q665" s="14"/>
      <c r="R665" s="14"/>
      <c r="S665" s="14"/>
      <c r="T665" s="14"/>
      <c r="U665" s="14"/>
      <c r="V665" s="14"/>
      <c r="W665" s="14"/>
      <c r="X665" s="14"/>
      <c r="Y665" s="14"/>
      <c r="Z665" s="14"/>
      <c r="AA665" s="14"/>
      <c r="AB665" s="14"/>
      <c r="AC665" s="14"/>
      <c r="AD665" s="14"/>
      <c r="AE665" s="14"/>
      <c r="AF665" s="14"/>
      <c r="AG665" s="14"/>
    </row>
    <row r="666" ht="17.25" customHeight="1">
      <c r="A666" s="104"/>
      <c r="B666" s="104"/>
      <c r="C666" s="104"/>
      <c r="D666" s="171"/>
      <c r="E666" s="102"/>
      <c r="F666" s="104"/>
      <c r="G666" s="104"/>
      <c r="H666" s="104"/>
      <c r="I666" s="104"/>
      <c r="J666" s="104"/>
      <c r="K666" s="14"/>
      <c r="L666" s="14"/>
      <c r="M666" s="14"/>
      <c r="N666" s="14"/>
      <c r="O666" s="14"/>
      <c r="P666" s="161"/>
      <c r="Q666" s="14"/>
      <c r="R666" s="14"/>
      <c r="S666" s="14"/>
      <c r="T666" s="14"/>
      <c r="U666" s="14"/>
      <c r="V666" s="14"/>
      <c r="W666" s="14"/>
      <c r="X666" s="14"/>
      <c r="Y666" s="14"/>
      <c r="Z666" s="14"/>
      <c r="AA666" s="14"/>
      <c r="AB666" s="14"/>
      <c r="AC666" s="14"/>
      <c r="AD666" s="14"/>
      <c r="AE666" s="14"/>
      <c r="AF666" s="14"/>
      <c r="AG666" s="14"/>
    </row>
    <row r="667" ht="17.25" customHeight="1">
      <c r="A667" s="104"/>
      <c r="B667" s="104"/>
      <c r="C667" s="104"/>
      <c r="D667" s="171"/>
      <c r="E667" s="102"/>
      <c r="F667" s="104"/>
      <c r="G667" s="104"/>
      <c r="H667" s="104"/>
      <c r="I667" s="104"/>
      <c r="J667" s="104"/>
      <c r="K667" s="14"/>
      <c r="L667" s="14"/>
      <c r="M667" s="14"/>
      <c r="N667" s="14"/>
      <c r="O667" s="14"/>
      <c r="P667" s="161"/>
      <c r="Q667" s="14"/>
      <c r="R667" s="14"/>
      <c r="S667" s="14"/>
      <c r="T667" s="14"/>
      <c r="U667" s="14"/>
      <c r="V667" s="14"/>
      <c r="W667" s="14"/>
      <c r="X667" s="14"/>
      <c r="Y667" s="14"/>
      <c r="Z667" s="14"/>
      <c r="AA667" s="14"/>
      <c r="AB667" s="14"/>
      <c r="AC667" s="14"/>
      <c r="AD667" s="14"/>
      <c r="AE667" s="14"/>
      <c r="AF667" s="14"/>
      <c r="AG667" s="14"/>
    </row>
    <row r="668" ht="17.25" customHeight="1">
      <c r="A668" s="104"/>
      <c r="B668" s="104"/>
      <c r="C668" s="104"/>
      <c r="D668" s="171"/>
      <c r="E668" s="102"/>
      <c r="F668" s="104"/>
      <c r="G668" s="104"/>
      <c r="H668" s="104"/>
      <c r="I668" s="104"/>
      <c r="J668" s="104"/>
      <c r="K668" s="14"/>
      <c r="L668" s="14"/>
      <c r="M668" s="14"/>
      <c r="N668" s="14"/>
      <c r="O668" s="14"/>
      <c r="P668" s="161"/>
      <c r="Q668" s="14"/>
      <c r="R668" s="14"/>
      <c r="S668" s="14"/>
      <c r="T668" s="14"/>
      <c r="U668" s="14"/>
      <c r="V668" s="14"/>
      <c r="W668" s="14"/>
      <c r="X668" s="14"/>
      <c r="Y668" s="14"/>
      <c r="Z668" s="14"/>
      <c r="AA668" s="14"/>
      <c r="AB668" s="14"/>
      <c r="AC668" s="14"/>
      <c r="AD668" s="14"/>
      <c r="AE668" s="14"/>
      <c r="AF668" s="14"/>
      <c r="AG668" s="14"/>
    </row>
    <row r="669" ht="17.25" customHeight="1">
      <c r="A669" s="104"/>
      <c r="B669" s="104"/>
      <c r="C669" s="104"/>
      <c r="D669" s="171"/>
      <c r="E669" s="102"/>
      <c r="F669" s="104"/>
      <c r="G669" s="104"/>
      <c r="H669" s="104"/>
      <c r="I669" s="104"/>
      <c r="J669" s="104"/>
      <c r="K669" s="14"/>
      <c r="L669" s="14"/>
      <c r="M669" s="14"/>
      <c r="N669" s="14"/>
      <c r="O669" s="14"/>
      <c r="P669" s="161"/>
      <c r="Q669" s="14"/>
      <c r="R669" s="14"/>
      <c r="S669" s="14"/>
      <c r="T669" s="14"/>
      <c r="U669" s="14"/>
      <c r="V669" s="14"/>
      <c r="W669" s="14"/>
      <c r="X669" s="14"/>
      <c r="Y669" s="14"/>
      <c r="Z669" s="14"/>
      <c r="AA669" s="14"/>
      <c r="AB669" s="14"/>
      <c r="AC669" s="14"/>
      <c r="AD669" s="14"/>
      <c r="AE669" s="14"/>
      <c r="AF669" s="14"/>
      <c r="AG669" s="14"/>
    </row>
    <row r="670" ht="17.25" customHeight="1">
      <c r="A670" s="104"/>
      <c r="B670" s="104"/>
      <c r="C670" s="104"/>
      <c r="D670" s="171"/>
      <c r="E670" s="102"/>
      <c r="F670" s="104"/>
      <c r="G670" s="104"/>
      <c r="H670" s="104"/>
      <c r="I670" s="104"/>
      <c r="J670" s="104"/>
      <c r="K670" s="14"/>
      <c r="L670" s="14"/>
      <c r="M670" s="14"/>
      <c r="N670" s="14"/>
      <c r="O670" s="14"/>
      <c r="P670" s="161"/>
      <c r="Q670" s="14"/>
      <c r="R670" s="14"/>
      <c r="S670" s="14"/>
      <c r="T670" s="14"/>
      <c r="U670" s="14"/>
      <c r="V670" s="14"/>
      <c r="W670" s="14"/>
      <c r="X670" s="14"/>
      <c r="Y670" s="14"/>
      <c r="Z670" s="14"/>
      <c r="AA670" s="14"/>
      <c r="AB670" s="14"/>
      <c r="AC670" s="14"/>
      <c r="AD670" s="14"/>
      <c r="AE670" s="14"/>
      <c r="AF670" s="14"/>
      <c r="AG670" s="14"/>
    </row>
    <row r="671" ht="17.25" customHeight="1">
      <c r="A671" s="104"/>
      <c r="B671" s="104"/>
      <c r="C671" s="104"/>
      <c r="D671" s="171"/>
      <c r="E671" s="102"/>
      <c r="F671" s="104"/>
      <c r="G671" s="104"/>
      <c r="H671" s="104"/>
      <c r="I671" s="104"/>
      <c r="J671" s="104"/>
      <c r="K671" s="14"/>
      <c r="L671" s="14"/>
      <c r="M671" s="14"/>
      <c r="N671" s="14"/>
      <c r="O671" s="14"/>
      <c r="P671" s="161"/>
      <c r="Q671" s="14"/>
      <c r="R671" s="14"/>
      <c r="S671" s="14"/>
      <c r="T671" s="14"/>
      <c r="U671" s="14"/>
      <c r="V671" s="14"/>
      <c r="W671" s="14"/>
      <c r="X671" s="14"/>
      <c r="Y671" s="14"/>
      <c r="Z671" s="14"/>
      <c r="AA671" s="14"/>
      <c r="AB671" s="14"/>
      <c r="AC671" s="14"/>
      <c r="AD671" s="14"/>
      <c r="AE671" s="14"/>
      <c r="AF671" s="14"/>
      <c r="AG671" s="14"/>
    </row>
    <row r="672" ht="17.25" customHeight="1">
      <c r="A672" s="104"/>
      <c r="B672" s="104"/>
      <c r="C672" s="104"/>
      <c r="D672" s="171"/>
      <c r="E672" s="102"/>
      <c r="F672" s="104"/>
      <c r="G672" s="104"/>
      <c r="H672" s="104"/>
      <c r="I672" s="104"/>
      <c r="J672" s="104"/>
      <c r="K672" s="14"/>
      <c r="L672" s="14"/>
      <c r="M672" s="14"/>
      <c r="N672" s="14"/>
      <c r="O672" s="14"/>
      <c r="P672" s="161"/>
      <c r="Q672" s="14"/>
      <c r="R672" s="14"/>
      <c r="S672" s="14"/>
      <c r="T672" s="14"/>
      <c r="U672" s="14"/>
      <c r="V672" s="14"/>
      <c r="W672" s="14"/>
      <c r="X672" s="14"/>
      <c r="Y672" s="14"/>
      <c r="Z672" s="14"/>
      <c r="AA672" s="14"/>
      <c r="AB672" s="14"/>
      <c r="AC672" s="14"/>
      <c r="AD672" s="14"/>
      <c r="AE672" s="14"/>
      <c r="AF672" s="14"/>
      <c r="AG672" s="14"/>
    </row>
    <row r="673" ht="17.25" customHeight="1">
      <c r="A673" s="104"/>
      <c r="B673" s="104"/>
      <c r="C673" s="104"/>
      <c r="D673" s="171"/>
      <c r="E673" s="102"/>
      <c r="F673" s="104"/>
      <c r="G673" s="104"/>
      <c r="H673" s="104"/>
      <c r="I673" s="104"/>
      <c r="J673" s="104"/>
      <c r="K673" s="14"/>
      <c r="L673" s="14"/>
      <c r="M673" s="14"/>
      <c r="N673" s="14"/>
      <c r="O673" s="14"/>
      <c r="P673" s="161"/>
      <c r="Q673" s="14"/>
      <c r="R673" s="14"/>
      <c r="S673" s="14"/>
      <c r="T673" s="14"/>
      <c r="U673" s="14"/>
      <c r="V673" s="14"/>
      <c r="W673" s="14"/>
      <c r="X673" s="14"/>
      <c r="Y673" s="14"/>
      <c r="Z673" s="14"/>
      <c r="AA673" s="14"/>
      <c r="AB673" s="14"/>
      <c r="AC673" s="14"/>
      <c r="AD673" s="14"/>
      <c r="AE673" s="14"/>
      <c r="AF673" s="14"/>
      <c r="AG673" s="14"/>
    </row>
    <row r="674" ht="17.25" customHeight="1">
      <c r="A674" s="104"/>
      <c r="B674" s="104"/>
      <c r="C674" s="104"/>
      <c r="D674" s="171"/>
      <c r="E674" s="102"/>
      <c r="F674" s="104"/>
      <c r="G674" s="104"/>
      <c r="H674" s="104"/>
      <c r="I674" s="104"/>
      <c r="J674" s="104"/>
      <c r="K674" s="14"/>
      <c r="L674" s="14"/>
      <c r="M674" s="14"/>
      <c r="N674" s="14"/>
      <c r="O674" s="14"/>
      <c r="P674" s="161"/>
      <c r="Q674" s="14"/>
      <c r="R674" s="14"/>
      <c r="S674" s="14"/>
      <c r="T674" s="14"/>
      <c r="U674" s="14"/>
      <c r="V674" s="14"/>
      <c r="W674" s="14"/>
      <c r="X674" s="14"/>
      <c r="Y674" s="14"/>
      <c r="Z674" s="14"/>
      <c r="AA674" s="14"/>
      <c r="AB674" s="14"/>
      <c r="AC674" s="14"/>
      <c r="AD674" s="14"/>
      <c r="AE674" s="14"/>
      <c r="AF674" s="14"/>
      <c r="AG674" s="14"/>
    </row>
    <row r="675" ht="17.25" customHeight="1">
      <c r="A675" s="104"/>
      <c r="B675" s="104"/>
      <c r="C675" s="104"/>
      <c r="D675" s="171"/>
      <c r="E675" s="102"/>
      <c r="F675" s="104"/>
      <c r="G675" s="104"/>
      <c r="H675" s="104"/>
      <c r="I675" s="104"/>
      <c r="J675" s="104"/>
      <c r="K675" s="14"/>
      <c r="L675" s="14"/>
      <c r="M675" s="14"/>
      <c r="N675" s="14"/>
      <c r="O675" s="14"/>
      <c r="P675" s="161"/>
      <c r="Q675" s="14"/>
      <c r="R675" s="14"/>
      <c r="S675" s="14"/>
      <c r="T675" s="14"/>
      <c r="U675" s="14"/>
      <c r="V675" s="14"/>
      <c r="W675" s="14"/>
      <c r="X675" s="14"/>
      <c r="Y675" s="14"/>
      <c r="Z675" s="14"/>
      <c r="AA675" s="14"/>
      <c r="AB675" s="14"/>
      <c r="AC675" s="14"/>
      <c r="AD675" s="14"/>
      <c r="AE675" s="14"/>
      <c r="AF675" s="14"/>
      <c r="AG675" s="14"/>
    </row>
    <row r="676" ht="17.25" customHeight="1">
      <c r="A676" s="104"/>
      <c r="B676" s="104"/>
      <c r="C676" s="104"/>
      <c r="D676" s="171"/>
      <c r="E676" s="102"/>
      <c r="F676" s="104"/>
      <c r="G676" s="104"/>
      <c r="H676" s="104"/>
      <c r="I676" s="104"/>
      <c r="J676" s="104"/>
      <c r="K676" s="14"/>
      <c r="L676" s="14"/>
      <c r="M676" s="14"/>
      <c r="N676" s="14"/>
      <c r="O676" s="14"/>
      <c r="P676" s="161"/>
      <c r="Q676" s="14"/>
      <c r="R676" s="14"/>
      <c r="S676" s="14"/>
      <c r="T676" s="14"/>
      <c r="U676" s="14"/>
      <c r="V676" s="14"/>
      <c r="W676" s="14"/>
      <c r="X676" s="14"/>
      <c r="Y676" s="14"/>
      <c r="Z676" s="14"/>
      <c r="AA676" s="14"/>
      <c r="AB676" s="14"/>
      <c r="AC676" s="14"/>
      <c r="AD676" s="14"/>
      <c r="AE676" s="14"/>
      <c r="AF676" s="14"/>
      <c r="AG676" s="14"/>
    </row>
    <row r="677" ht="17.25" customHeight="1">
      <c r="A677" s="104"/>
      <c r="B677" s="104"/>
      <c r="C677" s="104"/>
      <c r="D677" s="171"/>
      <c r="E677" s="102"/>
      <c r="F677" s="104"/>
      <c r="G677" s="104"/>
      <c r="H677" s="104"/>
      <c r="I677" s="104"/>
      <c r="J677" s="104"/>
      <c r="K677" s="14"/>
      <c r="L677" s="14"/>
      <c r="M677" s="14"/>
      <c r="N677" s="14"/>
      <c r="O677" s="14"/>
      <c r="P677" s="161"/>
      <c r="Q677" s="14"/>
      <c r="R677" s="14"/>
      <c r="S677" s="14"/>
      <c r="T677" s="14"/>
      <c r="U677" s="14"/>
      <c r="V677" s="14"/>
      <c r="W677" s="14"/>
      <c r="X677" s="14"/>
      <c r="Y677" s="14"/>
      <c r="Z677" s="14"/>
      <c r="AA677" s="14"/>
      <c r="AB677" s="14"/>
      <c r="AC677" s="14"/>
      <c r="AD677" s="14"/>
      <c r="AE677" s="14"/>
      <c r="AF677" s="14"/>
      <c r="AG677" s="14"/>
    </row>
    <row r="678" ht="17.25" customHeight="1">
      <c r="A678" s="104"/>
      <c r="B678" s="104"/>
      <c r="C678" s="104"/>
      <c r="D678" s="171"/>
      <c r="E678" s="102"/>
      <c r="F678" s="104"/>
      <c r="G678" s="104"/>
      <c r="H678" s="104"/>
      <c r="I678" s="104"/>
      <c r="J678" s="104"/>
      <c r="K678" s="14"/>
      <c r="L678" s="14"/>
      <c r="M678" s="14"/>
      <c r="N678" s="14"/>
      <c r="O678" s="14"/>
      <c r="P678" s="161"/>
      <c r="Q678" s="14"/>
      <c r="R678" s="14"/>
      <c r="S678" s="14"/>
      <c r="T678" s="14"/>
      <c r="U678" s="14"/>
      <c r="V678" s="14"/>
      <c r="W678" s="14"/>
      <c r="X678" s="14"/>
      <c r="Y678" s="14"/>
      <c r="Z678" s="14"/>
      <c r="AA678" s="14"/>
      <c r="AB678" s="14"/>
      <c r="AC678" s="14"/>
      <c r="AD678" s="14"/>
      <c r="AE678" s="14"/>
      <c r="AF678" s="14"/>
      <c r="AG678" s="14"/>
    </row>
    <row r="679" ht="17.25" customHeight="1">
      <c r="A679" s="104"/>
      <c r="B679" s="104"/>
      <c r="C679" s="104"/>
      <c r="D679" s="171"/>
      <c r="E679" s="102"/>
      <c r="F679" s="104"/>
      <c r="G679" s="104"/>
      <c r="H679" s="104"/>
      <c r="I679" s="104"/>
      <c r="J679" s="104"/>
      <c r="K679" s="14"/>
      <c r="L679" s="14"/>
      <c r="M679" s="14"/>
      <c r="N679" s="14"/>
      <c r="O679" s="14"/>
      <c r="P679" s="161"/>
      <c r="Q679" s="14"/>
      <c r="R679" s="14"/>
      <c r="S679" s="14"/>
      <c r="T679" s="14"/>
      <c r="U679" s="14"/>
      <c r="V679" s="14"/>
      <c r="W679" s="14"/>
      <c r="X679" s="14"/>
      <c r="Y679" s="14"/>
      <c r="Z679" s="14"/>
      <c r="AA679" s="14"/>
      <c r="AB679" s="14"/>
      <c r="AC679" s="14"/>
      <c r="AD679" s="14"/>
      <c r="AE679" s="14"/>
      <c r="AF679" s="14"/>
      <c r="AG679" s="14"/>
    </row>
    <row r="680" ht="17.25" customHeight="1">
      <c r="A680" s="104"/>
      <c r="B680" s="104"/>
      <c r="C680" s="104"/>
      <c r="D680" s="171"/>
      <c r="E680" s="102"/>
      <c r="F680" s="104"/>
      <c r="G680" s="104"/>
      <c r="H680" s="104"/>
      <c r="I680" s="104"/>
      <c r="J680" s="104"/>
      <c r="K680" s="14"/>
      <c r="L680" s="14"/>
      <c r="M680" s="14"/>
      <c r="N680" s="14"/>
      <c r="O680" s="14"/>
      <c r="P680" s="161"/>
      <c r="Q680" s="14"/>
      <c r="R680" s="14"/>
      <c r="S680" s="14"/>
      <c r="T680" s="14"/>
      <c r="U680" s="14"/>
      <c r="V680" s="14"/>
      <c r="W680" s="14"/>
      <c r="X680" s="14"/>
      <c r="Y680" s="14"/>
      <c r="Z680" s="14"/>
      <c r="AA680" s="14"/>
      <c r="AB680" s="14"/>
      <c r="AC680" s="14"/>
      <c r="AD680" s="14"/>
      <c r="AE680" s="14"/>
      <c r="AF680" s="14"/>
      <c r="AG680" s="14"/>
    </row>
    <row r="681" ht="17.25" customHeight="1">
      <c r="A681" s="104"/>
      <c r="B681" s="104"/>
      <c r="C681" s="104"/>
      <c r="D681" s="171"/>
      <c r="E681" s="102"/>
      <c r="F681" s="104"/>
      <c r="G681" s="104"/>
      <c r="H681" s="104"/>
      <c r="I681" s="104"/>
      <c r="J681" s="104"/>
      <c r="K681" s="14"/>
      <c r="L681" s="14"/>
      <c r="M681" s="14"/>
      <c r="N681" s="14"/>
      <c r="O681" s="14"/>
      <c r="P681" s="161"/>
      <c r="Q681" s="14"/>
      <c r="R681" s="14"/>
      <c r="S681" s="14"/>
      <c r="T681" s="14"/>
      <c r="U681" s="14"/>
      <c r="V681" s="14"/>
      <c r="W681" s="14"/>
      <c r="X681" s="14"/>
      <c r="Y681" s="14"/>
      <c r="Z681" s="14"/>
      <c r="AA681" s="14"/>
      <c r="AB681" s="14"/>
      <c r="AC681" s="14"/>
      <c r="AD681" s="14"/>
      <c r="AE681" s="14"/>
      <c r="AF681" s="14"/>
      <c r="AG681" s="14"/>
    </row>
    <row r="682" ht="17.25" customHeight="1">
      <c r="A682" s="104"/>
      <c r="B682" s="104"/>
      <c r="C682" s="104"/>
      <c r="D682" s="171"/>
      <c r="E682" s="102"/>
      <c r="F682" s="104"/>
      <c r="G682" s="104"/>
      <c r="H682" s="104"/>
      <c r="I682" s="104"/>
      <c r="J682" s="104"/>
      <c r="K682" s="14"/>
      <c r="L682" s="14"/>
      <c r="M682" s="14"/>
      <c r="N682" s="14"/>
      <c r="O682" s="14"/>
      <c r="P682" s="161"/>
      <c r="Q682" s="14"/>
      <c r="R682" s="14"/>
      <c r="S682" s="14"/>
      <c r="T682" s="14"/>
      <c r="U682" s="14"/>
      <c r="V682" s="14"/>
      <c r="W682" s="14"/>
      <c r="X682" s="14"/>
      <c r="Y682" s="14"/>
      <c r="Z682" s="14"/>
      <c r="AA682" s="14"/>
      <c r="AB682" s="14"/>
      <c r="AC682" s="14"/>
      <c r="AD682" s="14"/>
      <c r="AE682" s="14"/>
      <c r="AF682" s="14"/>
      <c r="AG682" s="14"/>
    </row>
    <row r="683" ht="17.25" customHeight="1">
      <c r="A683" s="104"/>
      <c r="B683" s="104"/>
      <c r="C683" s="104"/>
      <c r="D683" s="171"/>
      <c r="E683" s="102"/>
      <c r="F683" s="104"/>
      <c r="G683" s="104"/>
      <c r="H683" s="104"/>
      <c r="I683" s="104"/>
      <c r="J683" s="104"/>
      <c r="K683" s="14"/>
      <c r="L683" s="14"/>
      <c r="M683" s="14"/>
      <c r="N683" s="14"/>
      <c r="O683" s="14"/>
      <c r="P683" s="161"/>
      <c r="Q683" s="14"/>
      <c r="R683" s="14"/>
      <c r="S683" s="14"/>
      <c r="T683" s="14"/>
      <c r="U683" s="14"/>
      <c r="V683" s="14"/>
      <c r="W683" s="14"/>
      <c r="X683" s="14"/>
      <c r="Y683" s="14"/>
      <c r="Z683" s="14"/>
      <c r="AA683" s="14"/>
      <c r="AB683" s="14"/>
      <c r="AC683" s="14"/>
      <c r="AD683" s="14"/>
      <c r="AE683" s="14"/>
      <c r="AF683" s="14"/>
      <c r="AG683" s="14"/>
    </row>
    <row r="684" ht="17.25" customHeight="1">
      <c r="A684" s="104"/>
      <c r="B684" s="104"/>
      <c r="C684" s="104"/>
      <c r="D684" s="171"/>
      <c r="E684" s="102"/>
      <c r="F684" s="104"/>
      <c r="G684" s="104"/>
      <c r="H684" s="104"/>
      <c r="I684" s="104"/>
      <c r="J684" s="104"/>
      <c r="K684" s="14"/>
      <c r="L684" s="14"/>
      <c r="M684" s="14"/>
      <c r="N684" s="14"/>
      <c r="O684" s="14"/>
      <c r="P684" s="161"/>
      <c r="Q684" s="14"/>
      <c r="R684" s="14"/>
      <c r="S684" s="14"/>
      <c r="T684" s="14"/>
      <c r="U684" s="14"/>
      <c r="V684" s="14"/>
      <c r="W684" s="14"/>
      <c r="X684" s="14"/>
      <c r="Y684" s="14"/>
      <c r="Z684" s="14"/>
      <c r="AA684" s="14"/>
      <c r="AB684" s="14"/>
      <c r="AC684" s="14"/>
      <c r="AD684" s="14"/>
      <c r="AE684" s="14"/>
      <c r="AF684" s="14"/>
      <c r="AG684" s="14"/>
    </row>
    <row r="685" ht="17.25" customHeight="1">
      <c r="A685" s="104"/>
      <c r="B685" s="104"/>
      <c r="C685" s="104"/>
      <c r="D685" s="171"/>
      <c r="E685" s="102"/>
      <c r="F685" s="104"/>
      <c r="G685" s="104"/>
      <c r="H685" s="104"/>
      <c r="I685" s="104"/>
      <c r="J685" s="104"/>
      <c r="K685" s="14"/>
      <c r="L685" s="14"/>
      <c r="M685" s="14"/>
      <c r="N685" s="14"/>
      <c r="O685" s="14"/>
      <c r="P685" s="161"/>
      <c r="Q685" s="14"/>
      <c r="R685" s="14"/>
      <c r="S685" s="14"/>
      <c r="T685" s="14"/>
      <c r="U685" s="14"/>
      <c r="V685" s="14"/>
      <c r="W685" s="14"/>
      <c r="X685" s="14"/>
      <c r="Y685" s="14"/>
      <c r="Z685" s="14"/>
      <c r="AA685" s="14"/>
      <c r="AB685" s="14"/>
      <c r="AC685" s="14"/>
      <c r="AD685" s="14"/>
      <c r="AE685" s="14"/>
      <c r="AF685" s="14"/>
      <c r="AG685" s="14"/>
    </row>
    <row r="686" ht="17.25" customHeight="1">
      <c r="A686" s="104"/>
      <c r="B686" s="104"/>
      <c r="C686" s="104"/>
      <c r="D686" s="171"/>
      <c r="E686" s="102"/>
      <c r="F686" s="104"/>
      <c r="G686" s="104"/>
      <c r="H686" s="104"/>
      <c r="I686" s="104"/>
      <c r="J686" s="104"/>
      <c r="K686" s="14"/>
      <c r="L686" s="14"/>
      <c r="M686" s="14"/>
      <c r="N686" s="14"/>
      <c r="O686" s="14"/>
      <c r="P686" s="161"/>
      <c r="Q686" s="14"/>
      <c r="R686" s="14"/>
      <c r="S686" s="14"/>
      <c r="T686" s="14"/>
      <c r="U686" s="14"/>
      <c r="V686" s="14"/>
      <c r="W686" s="14"/>
      <c r="X686" s="14"/>
      <c r="Y686" s="14"/>
      <c r="Z686" s="14"/>
      <c r="AA686" s="14"/>
      <c r="AB686" s="14"/>
      <c r="AC686" s="14"/>
      <c r="AD686" s="14"/>
      <c r="AE686" s="14"/>
      <c r="AF686" s="14"/>
      <c r="AG686" s="14"/>
    </row>
    <row r="687" ht="17.25" customHeight="1">
      <c r="A687" s="104"/>
      <c r="B687" s="104"/>
      <c r="C687" s="104"/>
      <c r="D687" s="171"/>
      <c r="E687" s="102"/>
      <c r="F687" s="104"/>
      <c r="G687" s="104"/>
      <c r="H687" s="104"/>
      <c r="I687" s="104"/>
      <c r="J687" s="104"/>
      <c r="K687" s="14"/>
      <c r="L687" s="14"/>
      <c r="M687" s="14"/>
      <c r="N687" s="14"/>
      <c r="O687" s="14"/>
      <c r="P687" s="161"/>
      <c r="Q687" s="14"/>
      <c r="R687" s="14"/>
      <c r="S687" s="14"/>
      <c r="T687" s="14"/>
      <c r="U687" s="14"/>
      <c r="V687" s="14"/>
      <c r="W687" s="14"/>
      <c r="X687" s="14"/>
      <c r="Y687" s="14"/>
      <c r="Z687" s="14"/>
      <c r="AA687" s="14"/>
      <c r="AB687" s="14"/>
      <c r="AC687" s="14"/>
      <c r="AD687" s="14"/>
      <c r="AE687" s="14"/>
      <c r="AF687" s="14"/>
      <c r="AG687" s="14"/>
    </row>
    <row r="688" ht="17.25" customHeight="1">
      <c r="A688" s="104"/>
      <c r="B688" s="104"/>
      <c r="C688" s="104"/>
      <c r="D688" s="171"/>
      <c r="E688" s="102"/>
      <c r="F688" s="104"/>
      <c r="G688" s="104"/>
      <c r="H688" s="104"/>
      <c r="I688" s="104"/>
      <c r="J688" s="104"/>
      <c r="K688" s="14"/>
      <c r="L688" s="14"/>
      <c r="M688" s="14"/>
      <c r="N688" s="14"/>
      <c r="O688" s="14"/>
      <c r="P688" s="161"/>
      <c r="Q688" s="14"/>
      <c r="R688" s="14"/>
      <c r="S688" s="14"/>
      <c r="T688" s="14"/>
      <c r="U688" s="14"/>
      <c r="V688" s="14"/>
      <c r="W688" s="14"/>
      <c r="X688" s="14"/>
      <c r="Y688" s="14"/>
      <c r="Z688" s="14"/>
      <c r="AA688" s="14"/>
      <c r="AB688" s="14"/>
      <c r="AC688" s="14"/>
      <c r="AD688" s="14"/>
      <c r="AE688" s="14"/>
      <c r="AF688" s="14"/>
      <c r="AG688" s="14"/>
    </row>
    <row r="689" ht="17.25" customHeight="1">
      <c r="A689" s="104"/>
      <c r="B689" s="104"/>
      <c r="C689" s="104"/>
      <c r="D689" s="171"/>
      <c r="E689" s="102"/>
      <c r="F689" s="104"/>
      <c r="G689" s="104"/>
      <c r="H689" s="104"/>
      <c r="I689" s="104"/>
      <c r="J689" s="104"/>
      <c r="K689" s="14"/>
      <c r="L689" s="14"/>
      <c r="M689" s="14"/>
      <c r="N689" s="14"/>
      <c r="O689" s="14"/>
      <c r="P689" s="161"/>
      <c r="Q689" s="14"/>
      <c r="R689" s="14"/>
      <c r="S689" s="14"/>
      <c r="T689" s="14"/>
      <c r="U689" s="14"/>
      <c r="V689" s="14"/>
      <c r="W689" s="14"/>
      <c r="X689" s="14"/>
      <c r="Y689" s="14"/>
      <c r="Z689" s="14"/>
      <c r="AA689" s="14"/>
      <c r="AB689" s="14"/>
      <c r="AC689" s="14"/>
      <c r="AD689" s="14"/>
      <c r="AE689" s="14"/>
      <c r="AF689" s="14"/>
      <c r="AG689" s="14"/>
    </row>
    <row r="690" ht="17.25" customHeight="1">
      <c r="A690" s="104"/>
      <c r="B690" s="104"/>
      <c r="C690" s="104"/>
      <c r="D690" s="171"/>
      <c r="E690" s="102"/>
      <c r="F690" s="104"/>
      <c r="G690" s="104"/>
      <c r="H690" s="104"/>
      <c r="I690" s="104"/>
      <c r="J690" s="104"/>
      <c r="K690" s="14"/>
      <c r="L690" s="14"/>
      <c r="M690" s="14"/>
      <c r="N690" s="14"/>
      <c r="O690" s="14"/>
      <c r="P690" s="161"/>
      <c r="Q690" s="14"/>
      <c r="R690" s="14"/>
      <c r="S690" s="14"/>
      <c r="T690" s="14"/>
      <c r="U690" s="14"/>
      <c r="V690" s="14"/>
      <c r="W690" s="14"/>
      <c r="X690" s="14"/>
      <c r="Y690" s="14"/>
      <c r="Z690" s="14"/>
      <c r="AA690" s="14"/>
      <c r="AB690" s="14"/>
      <c r="AC690" s="14"/>
      <c r="AD690" s="14"/>
      <c r="AE690" s="14"/>
      <c r="AF690" s="14"/>
      <c r="AG690" s="14"/>
    </row>
    <row r="691" ht="17.25" customHeight="1">
      <c r="A691" s="104"/>
      <c r="B691" s="104"/>
      <c r="C691" s="104"/>
      <c r="D691" s="171"/>
      <c r="E691" s="102"/>
      <c r="F691" s="104"/>
      <c r="G691" s="104"/>
      <c r="H691" s="104"/>
      <c r="I691" s="104"/>
      <c r="J691" s="104"/>
      <c r="K691" s="14"/>
      <c r="L691" s="14"/>
      <c r="M691" s="14"/>
      <c r="N691" s="14"/>
      <c r="O691" s="14"/>
      <c r="P691" s="161"/>
      <c r="Q691" s="14"/>
      <c r="R691" s="14"/>
      <c r="S691" s="14"/>
      <c r="T691" s="14"/>
      <c r="U691" s="14"/>
      <c r="V691" s="14"/>
      <c r="W691" s="14"/>
      <c r="X691" s="14"/>
      <c r="Y691" s="14"/>
      <c r="Z691" s="14"/>
      <c r="AA691" s="14"/>
      <c r="AB691" s="14"/>
      <c r="AC691" s="14"/>
      <c r="AD691" s="14"/>
      <c r="AE691" s="14"/>
      <c r="AF691" s="14"/>
      <c r="AG691" s="14"/>
    </row>
    <row r="692" ht="17.25" customHeight="1">
      <c r="A692" s="104"/>
      <c r="B692" s="104"/>
      <c r="C692" s="104"/>
      <c r="D692" s="171"/>
      <c r="E692" s="102"/>
      <c r="F692" s="104"/>
      <c r="G692" s="104"/>
      <c r="H692" s="104"/>
      <c r="I692" s="104"/>
      <c r="J692" s="104"/>
      <c r="K692" s="14"/>
      <c r="L692" s="14"/>
      <c r="M692" s="14"/>
      <c r="N692" s="14"/>
      <c r="O692" s="14"/>
      <c r="P692" s="161"/>
      <c r="Q692" s="14"/>
      <c r="R692" s="14"/>
      <c r="S692" s="14"/>
      <c r="T692" s="14"/>
      <c r="U692" s="14"/>
      <c r="V692" s="14"/>
      <c r="W692" s="14"/>
      <c r="X692" s="14"/>
      <c r="Y692" s="14"/>
      <c r="Z692" s="14"/>
      <c r="AA692" s="14"/>
      <c r="AB692" s="14"/>
      <c r="AC692" s="14"/>
      <c r="AD692" s="14"/>
      <c r="AE692" s="14"/>
      <c r="AF692" s="14"/>
      <c r="AG692" s="14"/>
    </row>
    <row r="693" ht="17.25" customHeight="1">
      <c r="A693" s="104"/>
      <c r="B693" s="104"/>
      <c r="C693" s="104"/>
      <c r="D693" s="171"/>
      <c r="E693" s="102"/>
      <c r="F693" s="104"/>
      <c r="G693" s="104"/>
      <c r="H693" s="104"/>
      <c r="I693" s="104"/>
      <c r="J693" s="104"/>
      <c r="K693" s="14"/>
      <c r="L693" s="14"/>
      <c r="M693" s="14"/>
      <c r="N693" s="14"/>
      <c r="O693" s="14"/>
      <c r="P693" s="161"/>
      <c r="Q693" s="14"/>
      <c r="R693" s="14"/>
      <c r="S693" s="14"/>
      <c r="T693" s="14"/>
      <c r="U693" s="14"/>
      <c r="V693" s="14"/>
      <c r="W693" s="14"/>
      <c r="X693" s="14"/>
      <c r="Y693" s="14"/>
      <c r="Z693" s="14"/>
      <c r="AA693" s="14"/>
      <c r="AB693" s="14"/>
      <c r="AC693" s="14"/>
      <c r="AD693" s="14"/>
      <c r="AE693" s="14"/>
      <c r="AF693" s="14"/>
      <c r="AG693" s="14"/>
    </row>
    <row r="694" ht="17.25" customHeight="1">
      <c r="A694" s="104"/>
      <c r="B694" s="104"/>
      <c r="C694" s="104"/>
      <c r="D694" s="171"/>
      <c r="E694" s="102"/>
      <c r="F694" s="104"/>
      <c r="G694" s="104"/>
      <c r="H694" s="104"/>
      <c r="I694" s="104"/>
      <c r="J694" s="104"/>
      <c r="K694" s="14"/>
      <c r="L694" s="14"/>
      <c r="M694" s="14"/>
      <c r="N694" s="14"/>
      <c r="O694" s="14"/>
      <c r="P694" s="161"/>
      <c r="Q694" s="14"/>
      <c r="R694" s="14"/>
      <c r="S694" s="14"/>
      <c r="T694" s="14"/>
      <c r="U694" s="14"/>
      <c r="V694" s="14"/>
      <c r="W694" s="14"/>
      <c r="X694" s="14"/>
      <c r="Y694" s="14"/>
      <c r="Z694" s="14"/>
      <c r="AA694" s="14"/>
      <c r="AB694" s="14"/>
      <c r="AC694" s="14"/>
      <c r="AD694" s="14"/>
      <c r="AE694" s="14"/>
      <c r="AF694" s="14"/>
      <c r="AG694" s="14"/>
    </row>
    <row r="695" ht="17.25" customHeight="1">
      <c r="A695" s="104"/>
      <c r="B695" s="104"/>
      <c r="C695" s="104"/>
      <c r="D695" s="171"/>
      <c r="E695" s="102"/>
      <c r="F695" s="104"/>
      <c r="G695" s="104"/>
      <c r="H695" s="104"/>
      <c r="I695" s="104"/>
      <c r="J695" s="104"/>
      <c r="K695" s="14"/>
      <c r="L695" s="14"/>
      <c r="M695" s="14"/>
      <c r="N695" s="14"/>
      <c r="O695" s="14"/>
      <c r="P695" s="161"/>
      <c r="Q695" s="14"/>
      <c r="R695" s="14"/>
      <c r="S695" s="14"/>
      <c r="T695" s="14"/>
      <c r="U695" s="14"/>
      <c r="V695" s="14"/>
      <c r="W695" s="14"/>
      <c r="X695" s="14"/>
      <c r="Y695" s="14"/>
      <c r="Z695" s="14"/>
      <c r="AA695" s="14"/>
      <c r="AB695" s="14"/>
      <c r="AC695" s="14"/>
      <c r="AD695" s="14"/>
      <c r="AE695" s="14"/>
      <c r="AF695" s="14"/>
      <c r="AG695" s="14"/>
    </row>
    <row r="696" ht="17.25" customHeight="1">
      <c r="A696" s="104"/>
      <c r="B696" s="104"/>
      <c r="C696" s="104"/>
      <c r="D696" s="171"/>
      <c r="E696" s="102"/>
      <c r="F696" s="104"/>
      <c r="G696" s="104"/>
      <c r="H696" s="104"/>
      <c r="I696" s="104"/>
      <c r="J696" s="104"/>
      <c r="K696" s="14"/>
      <c r="L696" s="14"/>
      <c r="M696" s="14"/>
      <c r="N696" s="14"/>
      <c r="O696" s="14"/>
      <c r="P696" s="161"/>
      <c r="Q696" s="14"/>
      <c r="R696" s="14"/>
      <c r="S696" s="14"/>
      <c r="T696" s="14"/>
      <c r="U696" s="14"/>
      <c r="V696" s="14"/>
      <c r="W696" s="14"/>
      <c r="X696" s="14"/>
      <c r="Y696" s="14"/>
      <c r="Z696" s="14"/>
      <c r="AA696" s="14"/>
      <c r="AB696" s="14"/>
      <c r="AC696" s="14"/>
      <c r="AD696" s="14"/>
      <c r="AE696" s="14"/>
      <c r="AF696" s="14"/>
      <c r="AG696" s="14"/>
    </row>
    <row r="697" ht="17.25" customHeight="1">
      <c r="A697" s="104"/>
      <c r="B697" s="104"/>
      <c r="C697" s="104"/>
      <c r="D697" s="171"/>
      <c r="E697" s="102"/>
      <c r="F697" s="104"/>
      <c r="G697" s="104"/>
      <c r="H697" s="104"/>
      <c r="I697" s="104"/>
      <c r="J697" s="104"/>
      <c r="K697" s="14"/>
      <c r="L697" s="14"/>
      <c r="M697" s="14"/>
      <c r="N697" s="14"/>
      <c r="O697" s="14"/>
      <c r="P697" s="161"/>
      <c r="Q697" s="14"/>
      <c r="R697" s="14"/>
      <c r="S697" s="14"/>
      <c r="T697" s="14"/>
      <c r="U697" s="14"/>
      <c r="V697" s="14"/>
      <c r="W697" s="14"/>
      <c r="X697" s="14"/>
      <c r="Y697" s="14"/>
      <c r="Z697" s="14"/>
      <c r="AA697" s="14"/>
      <c r="AB697" s="14"/>
      <c r="AC697" s="14"/>
      <c r="AD697" s="14"/>
      <c r="AE697" s="14"/>
      <c r="AF697" s="14"/>
      <c r="AG697" s="14"/>
    </row>
    <row r="698" ht="17.25" customHeight="1">
      <c r="A698" s="104"/>
      <c r="B698" s="104"/>
      <c r="C698" s="104"/>
      <c r="D698" s="171"/>
      <c r="E698" s="102"/>
      <c r="F698" s="104"/>
      <c r="G698" s="104"/>
      <c r="H698" s="104"/>
      <c r="I698" s="104"/>
      <c r="J698" s="104"/>
      <c r="K698" s="14"/>
      <c r="L698" s="14"/>
      <c r="M698" s="14"/>
      <c r="N698" s="14"/>
      <c r="O698" s="14"/>
      <c r="P698" s="161"/>
      <c r="Q698" s="14"/>
      <c r="R698" s="14"/>
      <c r="S698" s="14"/>
      <c r="T698" s="14"/>
      <c r="U698" s="14"/>
      <c r="V698" s="14"/>
      <c r="W698" s="14"/>
      <c r="X698" s="14"/>
      <c r="Y698" s="14"/>
      <c r="Z698" s="14"/>
      <c r="AA698" s="14"/>
      <c r="AB698" s="14"/>
      <c r="AC698" s="14"/>
      <c r="AD698" s="14"/>
      <c r="AE698" s="14"/>
      <c r="AF698" s="14"/>
      <c r="AG698" s="14"/>
    </row>
    <row r="699" ht="17.25" customHeight="1">
      <c r="A699" s="104"/>
      <c r="B699" s="104"/>
      <c r="C699" s="104"/>
      <c r="D699" s="171"/>
      <c r="E699" s="102"/>
      <c r="F699" s="104"/>
      <c r="G699" s="104"/>
      <c r="H699" s="104"/>
      <c r="I699" s="104"/>
      <c r="J699" s="104"/>
      <c r="K699" s="14"/>
      <c r="L699" s="14"/>
      <c r="M699" s="14"/>
      <c r="N699" s="14"/>
      <c r="O699" s="14"/>
      <c r="P699" s="161"/>
      <c r="Q699" s="14"/>
      <c r="R699" s="14"/>
      <c r="S699" s="14"/>
      <c r="T699" s="14"/>
      <c r="U699" s="14"/>
      <c r="V699" s="14"/>
      <c r="W699" s="14"/>
      <c r="X699" s="14"/>
      <c r="Y699" s="14"/>
      <c r="Z699" s="14"/>
      <c r="AA699" s="14"/>
      <c r="AB699" s="14"/>
      <c r="AC699" s="14"/>
      <c r="AD699" s="14"/>
      <c r="AE699" s="14"/>
      <c r="AF699" s="14"/>
      <c r="AG699" s="14"/>
    </row>
    <row r="700" ht="17.25" customHeight="1">
      <c r="A700" s="104"/>
      <c r="B700" s="104"/>
      <c r="C700" s="104"/>
      <c r="D700" s="171"/>
      <c r="E700" s="102"/>
      <c r="F700" s="104"/>
      <c r="G700" s="104"/>
      <c r="H700" s="104"/>
      <c r="I700" s="104"/>
      <c r="J700" s="104"/>
      <c r="K700" s="14"/>
      <c r="L700" s="14"/>
      <c r="M700" s="14"/>
      <c r="N700" s="14"/>
      <c r="O700" s="14"/>
      <c r="P700" s="161"/>
      <c r="Q700" s="14"/>
      <c r="R700" s="14"/>
      <c r="S700" s="14"/>
      <c r="T700" s="14"/>
      <c r="U700" s="14"/>
      <c r="V700" s="14"/>
      <c r="W700" s="14"/>
      <c r="X700" s="14"/>
      <c r="Y700" s="14"/>
      <c r="Z700" s="14"/>
      <c r="AA700" s="14"/>
      <c r="AB700" s="14"/>
      <c r="AC700" s="14"/>
      <c r="AD700" s="14"/>
      <c r="AE700" s="14"/>
      <c r="AF700" s="14"/>
      <c r="AG700" s="14"/>
    </row>
    <row r="701" ht="17.25" customHeight="1">
      <c r="A701" s="104"/>
      <c r="B701" s="104"/>
      <c r="C701" s="104"/>
      <c r="D701" s="171"/>
      <c r="E701" s="102"/>
      <c r="F701" s="104"/>
      <c r="G701" s="104"/>
      <c r="H701" s="104"/>
      <c r="I701" s="104"/>
      <c r="J701" s="104"/>
      <c r="K701" s="14"/>
      <c r="L701" s="14"/>
      <c r="M701" s="14"/>
      <c r="N701" s="14"/>
      <c r="O701" s="14"/>
      <c r="P701" s="161"/>
      <c r="Q701" s="14"/>
      <c r="R701" s="14"/>
      <c r="S701" s="14"/>
      <c r="T701" s="14"/>
      <c r="U701" s="14"/>
      <c r="V701" s="14"/>
      <c r="W701" s="14"/>
      <c r="X701" s="14"/>
      <c r="Y701" s="14"/>
      <c r="Z701" s="14"/>
      <c r="AA701" s="14"/>
      <c r="AB701" s="14"/>
      <c r="AC701" s="14"/>
      <c r="AD701" s="14"/>
      <c r="AE701" s="14"/>
      <c r="AF701" s="14"/>
      <c r="AG701" s="14"/>
    </row>
    <row r="702" ht="17.25" customHeight="1">
      <c r="A702" s="104"/>
      <c r="B702" s="104"/>
      <c r="C702" s="104"/>
      <c r="D702" s="171"/>
      <c r="E702" s="102"/>
      <c r="F702" s="104"/>
      <c r="G702" s="104"/>
      <c r="H702" s="104"/>
      <c r="I702" s="104"/>
      <c r="J702" s="104"/>
      <c r="K702" s="14"/>
      <c r="L702" s="14"/>
      <c r="M702" s="14"/>
      <c r="N702" s="14"/>
      <c r="O702" s="14"/>
      <c r="P702" s="161"/>
      <c r="Q702" s="14"/>
      <c r="R702" s="14"/>
      <c r="S702" s="14"/>
      <c r="T702" s="14"/>
      <c r="U702" s="14"/>
      <c r="V702" s="14"/>
      <c r="W702" s="14"/>
      <c r="X702" s="14"/>
      <c r="Y702" s="14"/>
      <c r="Z702" s="14"/>
      <c r="AA702" s="14"/>
      <c r="AB702" s="14"/>
      <c r="AC702" s="14"/>
      <c r="AD702" s="14"/>
      <c r="AE702" s="14"/>
      <c r="AF702" s="14"/>
      <c r="AG702" s="14"/>
    </row>
    <row r="703" ht="17.25" customHeight="1">
      <c r="A703" s="104"/>
      <c r="B703" s="104"/>
      <c r="C703" s="104"/>
      <c r="D703" s="171"/>
      <c r="E703" s="102"/>
      <c r="F703" s="104"/>
      <c r="G703" s="104"/>
      <c r="H703" s="104"/>
      <c r="I703" s="104"/>
      <c r="J703" s="104"/>
      <c r="K703" s="14"/>
      <c r="L703" s="14"/>
      <c r="M703" s="14"/>
      <c r="N703" s="14"/>
      <c r="O703" s="14"/>
      <c r="P703" s="161"/>
      <c r="Q703" s="14"/>
      <c r="R703" s="14"/>
      <c r="S703" s="14"/>
      <c r="T703" s="14"/>
      <c r="U703" s="14"/>
      <c r="V703" s="14"/>
      <c r="W703" s="14"/>
      <c r="X703" s="14"/>
      <c r="Y703" s="14"/>
      <c r="Z703" s="14"/>
      <c r="AA703" s="14"/>
      <c r="AB703" s="14"/>
      <c r="AC703" s="14"/>
      <c r="AD703" s="14"/>
      <c r="AE703" s="14"/>
      <c r="AF703" s="14"/>
      <c r="AG703" s="14"/>
    </row>
    <row r="704" ht="17.25" customHeight="1">
      <c r="A704" s="104"/>
      <c r="B704" s="104"/>
      <c r="C704" s="104"/>
      <c r="D704" s="171"/>
      <c r="E704" s="102"/>
      <c r="F704" s="104"/>
      <c r="G704" s="104"/>
      <c r="H704" s="104"/>
      <c r="I704" s="104"/>
      <c r="J704" s="104"/>
      <c r="K704" s="14"/>
      <c r="L704" s="14"/>
      <c r="M704" s="14"/>
      <c r="N704" s="14"/>
      <c r="O704" s="14"/>
      <c r="P704" s="161"/>
      <c r="Q704" s="14"/>
      <c r="R704" s="14"/>
      <c r="S704" s="14"/>
      <c r="T704" s="14"/>
      <c r="U704" s="14"/>
      <c r="V704" s="14"/>
      <c r="W704" s="14"/>
      <c r="X704" s="14"/>
      <c r="Y704" s="14"/>
      <c r="Z704" s="14"/>
      <c r="AA704" s="14"/>
      <c r="AB704" s="14"/>
      <c r="AC704" s="14"/>
      <c r="AD704" s="14"/>
      <c r="AE704" s="14"/>
      <c r="AF704" s="14"/>
      <c r="AG704" s="14"/>
    </row>
    <row r="705" ht="17.25" customHeight="1">
      <c r="A705" s="104"/>
      <c r="B705" s="104"/>
      <c r="C705" s="104"/>
      <c r="D705" s="171"/>
      <c r="E705" s="102"/>
      <c r="F705" s="104"/>
      <c r="G705" s="104"/>
      <c r="H705" s="104"/>
      <c r="I705" s="104"/>
      <c r="J705" s="104"/>
      <c r="K705" s="14"/>
      <c r="L705" s="14"/>
      <c r="M705" s="14"/>
      <c r="N705" s="14"/>
      <c r="O705" s="14"/>
      <c r="P705" s="161"/>
      <c r="Q705" s="14"/>
      <c r="R705" s="14"/>
      <c r="S705" s="14"/>
      <c r="T705" s="14"/>
      <c r="U705" s="14"/>
      <c r="V705" s="14"/>
      <c r="W705" s="14"/>
      <c r="X705" s="14"/>
      <c r="Y705" s="14"/>
      <c r="Z705" s="14"/>
      <c r="AA705" s="14"/>
      <c r="AB705" s="14"/>
      <c r="AC705" s="14"/>
      <c r="AD705" s="14"/>
      <c r="AE705" s="14"/>
      <c r="AF705" s="14"/>
      <c r="AG705" s="14"/>
    </row>
    <row r="706" ht="17.25" customHeight="1">
      <c r="A706" s="104"/>
      <c r="B706" s="104"/>
      <c r="C706" s="104"/>
      <c r="D706" s="171"/>
      <c r="E706" s="102"/>
      <c r="F706" s="104"/>
      <c r="G706" s="104"/>
      <c r="H706" s="104"/>
      <c r="I706" s="104"/>
      <c r="J706" s="104"/>
      <c r="K706" s="14"/>
      <c r="L706" s="14"/>
      <c r="M706" s="14"/>
      <c r="N706" s="14"/>
      <c r="O706" s="14"/>
      <c r="P706" s="161"/>
      <c r="Q706" s="14"/>
      <c r="R706" s="14"/>
      <c r="S706" s="14"/>
      <c r="T706" s="14"/>
      <c r="U706" s="14"/>
      <c r="V706" s="14"/>
      <c r="W706" s="14"/>
      <c r="X706" s="14"/>
      <c r="Y706" s="14"/>
      <c r="Z706" s="14"/>
      <c r="AA706" s="14"/>
      <c r="AB706" s="14"/>
      <c r="AC706" s="14"/>
      <c r="AD706" s="14"/>
      <c r="AE706" s="14"/>
      <c r="AF706" s="14"/>
      <c r="AG706" s="14"/>
    </row>
    <row r="707" ht="17.25" customHeight="1">
      <c r="A707" s="104"/>
      <c r="B707" s="104"/>
      <c r="C707" s="104"/>
      <c r="D707" s="171"/>
      <c r="E707" s="102"/>
      <c r="F707" s="104"/>
      <c r="G707" s="104"/>
      <c r="H707" s="104"/>
      <c r="I707" s="104"/>
      <c r="J707" s="104"/>
      <c r="K707" s="14"/>
      <c r="L707" s="14"/>
      <c r="M707" s="14"/>
      <c r="N707" s="14"/>
      <c r="O707" s="14"/>
      <c r="P707" s="161"/>
      <c r="Q707" s="14"/>
      <c r="R707" s="14"/>
      <c r="S707" s="14"/>
      <c r="T707" s="14"/>
      <c r="U707" s="14"/>
      <c r="V707" s="14"/>
      <c r="W707" s="14"/>
      <c r="X707" s="14"/>
      <c r="Y707" s="14"/>
      <c r="Z707" s="14"/>
      <c r="AA707" s="14"/>
      <c r="AB707" s="14"/>
      <c r="AC707" s="14"/>
      <c r="AD707" s="14"/>
      <c r="AE707" s="14"/>
      <c r="AF707" s="14"/>
      <c r="AG707" s="14"/>
    </row>
    <row r="708" ht="17.25" customHeight="1">
      <c r="A708" s="104"/>
      <c r="B708" s="104"/>
      <c r="C708" s="104"/>
      <c r="D708" s="171"/>
      <c r="E708" s="102"/>
      <c r="F708" s="104"/>
      <c r="G708" s="104"/>
      <c r="H708" s="104"/>
      <c r="I708" s="104"/>
      <c r="J708" s="104"/>
      <c r="K708" s="14"/>
      <c r="L708" s="14"/>
      <c r="M708" s="14"/>
      <c r="N708" s="14"/>
      <c r="O708" s="14"/>
      <c r="P708" s="161"/>
      <c r="Q708" s="14"/>
      <c r="R708" s="14"/>
      <c r="S708" s="14"/>
      <c r="T708" s="14"/>
      <c r="U708" s="14"/>
      <c r="V708" s="14"/>
      <c r="W708" s="14"/>
      <c r="X708" s="14"/>
      <c r="Y708" s="14"/>
      <c r="Z708" s="14"/>
      <c r="AA708" s="14"/>
      <c r="AB708" s="14"/>
      <c r="AC708" s="14"/>
      <c r="AD708" s="14"/>
      <c r="AE708" s="14"/>
      <c r="AF708" s="14"/>
      <c r="AG708" s="14"/>
    </row>
    <row r="709" ht="17.25" customHeight="1">
      <c r="A709" s="104"/>
      <c r="B709" s="104"/>
      <c r="C709" s="104"/>
      <c r="D709" s="171"/>
      <c r="E709" s="102"/>
      <c r="F709" s="104"/>
      <c r="G709" s="104"/>
      <c r="H709" s="104"/>
      <c r="I709" s="104"/>
      <c r="J709" s="104"/>
      <c r="K709" s="14"/>
      <c r="L709" s="14"/>
      <c r="M709" s="14"/>
      <c r="N709" s="14"/>
      <c r="O709" s="14"/>
      <c r="P709" s="161"/>
      <c r="Q709" s="14"/>
      <c r="R709" s="14"/>
      <c r="S709" s="14"/>
      <c r="T709" s="14"/>
      <c r="U709" s="14"/>
      <c r="V709" s="14"/>
      <c r="W709" s="14"/>
      <c r="X709" s="14"/>
      <c r="Y709" s="14"/>
      <c r="Z709" s="14"/>
      <c r="AA709" s="14"/>
      <c r="AB709" s="14"/>
      <c r="AC709" s="14"/>
      <c r="AD709" s="14"/>
      <c r="AE709" s="14"/>
      <c r="AF709" s="14"/>
      <c r="AG709" s="14"/>
    </row>
    <row r="710" ht="17.25" customHeight="1">
      <c r="A710" s="104"/>
      <c r="B710" s="104"/>
      <c r="C710" s="104"/>
      <c r="D710" s="171"/>
      <c r="E710" s="102"/>
      <c r="F710" s="104"/>
      <c r="G710" s="104"/>
      <c r="H710" s="104"/>
      <c r="I710" s="104"/>
      <c r="J710" s="104"/>
      <c r="K710" s="14"/>
      <c r="L710" s="14"/>
      <c r="M710" s="14"/>
      <c r="N710" s="14"/>
      <c r="O710" s="14"/>
      <c r="P710" s="161"/>
      <c r="Q710" s="14"/>
      <c r="R710" s="14"/>
      <c r="S710" s="14"/>
      <c r="T710" s="14"/>
      <c r="U710" s="14"/>
      <c r="V710" s="14"/>
      <c r="W710" s="14"/>
      <c r="X710" s="14"/>
      <c r="Y710" s="14"/>
      <c r="Z710" s="14"/>
      <c r="AA710" s="14"/>
      <c r="AB710" s="14"/>
      <c r="AC710" s="14"/>
      <c r="AD710" s="14"/>
      <c r="AE710" s="14"/>
      <c r="AF710" s="14"/>
      <c r="AG710" s="14"/>
    </row>
    <row r="711" ht="17.25" customHeight="1">
      <c r="A711" s="104"/>
      <c r="B711" s="104"/>
      <c r="C711" s="104"/>
      <c r="D711" s="171"/>
      <c r="E711" s="102"/>
      <c r="F711" s="104"/>
      <c r="G711" s="104"/>
      <c r="H711" s="104"/>
      <c r="I711" s="104"/>
      <c r="J711" s="104"/>
      <c r="K711" s="14"/>
      <c r="L711" s="14"/>
      <c r="M711" s="14"/>
      <c r="N711" s="14"/>
      <c r="O711" s="14"/>
      <c r="P711" s="161"/>
      <c r="Q711" s="14"/>
      <c r="R711" s="14"/>
      <c r="S711" s="14"/>
      <c r="T711" s="14"/>
      <c r="U711" s="14"/>
      <c r="V711" s="14"/>
      <c r="W711" s="14"/>
      <c r="X711" s="14"/>
      <c r="Y711" s="14"/>
      <c r="Z711" s="14"/>
      <c r="AA711" s="14"/>
      <c r="AB711" s="14"/>
      <c r="AC711" s="14"/>
      <c r="AD711" s="14"/>
      <c r="AE711" s="14"/>
      <c r="AF711" s="14"/>
      <c r="AG711" s="14"/>
    </row>
    <row r="712" ht="17.25" customHeight="1">
      <c r="A712" s="104"/>
      <c r="B712" s="104"/>
      <c r="C712" s="104"/>
      <c r="D712" s="171"/>
      <c r="E712" s="102"/>
      <c r="F712" s="104"/>
      <c r="G712" s="104"/>
      <c r="H712" s="104"/>
      <c r="I712" s="104"/>
      <c r="J712" s="104"/>
      <c r="K712" s="14"/>
      <c r="L712" s="14"/>
      <c r="M712" s="14"/>
      <c r="N712" s="14"/>
      <c r="O712" s="14"/>
      <c r="P712" s="161"/>
      <c r="Q712" s="14"/>
      <c r="R712" s="14"/>
      <c r="S712" s="14"/>
      <c r="T712" s="14"/>
      <c r="U712" s="14"/>
      <c r="V712" s="14"/>
      <c r="W712" s="14"/>
      <c r="X712" s="14"/>
      <c r="Y712" s="14"/>
      <c r="Z712" s="14"/>
      <c r="AA712" s="14"/>
      <c r="AB712" s="14"/>
      <c r="AC712" s="14"/>
      <c r="AD712" s="14"/>
      <c r="AE712" s="14"/>
      <c r="AF712" s="14"/>
      <c r="AG712" s="14"/>
    </row>
    <row r="713" ht="17.25" customHeight="1">
      <c r="A713" s="104"/>
      <c r="B713" s="104"/>
      <c r="C713" s="104"/>
      <c r="D713" s="171"/>
      <c r="E713" s="102"/>
      <c r="F713" s="104"/>
      <c r="G713" s="104"/>
      <c r="H713" s="104"/>
      <c r="I713" s="104"/>
      <c r="J713" s="104"/>
      <c r="K713" s="14"/>
      <c r="L713" s="14"/>
      <c r="M713" s="14"/>
      <c r="N713" s="14"/>
      <c r="O713" s="14"/>
      <c r="P713" s="161"/>
      <c r="Q713" s="14"/>
      <c r="R713" s="14"/>
      <c r="S713" s="14"/>
      <c r="T713" s="14"/>
      <c r="U713" s="14"/>
      <c r="V713" s="14"/>
      <c r="W713" s="14"/>
      <c r="X713" s="14"/>
      <c r="Y713" s="14"/>
      <c r="Z713" s="14"/>
      <c r="AA713" s="14"/>
      <c r="AB713" s="14"/>
      <c r="AC713" s="14"/>
      <c r="AD713" s="14"/>
      <c r="AE713" s="14"/>
      <c r="AF713" s="14"/>
      <c r="AG713" s="14"/>
    </row>
    <row r="714" ht="17.25" customHeight="1">
      <c r="A714" s="104"/>
      <c r="B714" s="104"/>
      <c r="C714" s="104"/>
      <c r="D714" s="171"/>
      <c r="E714" s="102"/>
      <c r="F714" s="104"/>
      <c r="G714" s="104"/>
      <c r="H714" s="104"/>
      <c r="I714" s="104"/>
      <c r="J714" s="104"/>
      <c r="K714" s="14"/>
      <c r="L714" s="14"/>
      <c r="M714" s="14"/>
      <c r="N714" s="14"/>
      <c r="O714" s="14"/>
      <c r="P714" s="161"/>
      <c r="Q714" s="14"/>
      <c r="R714" s="14"/>
      <c r="S714" s="14"/>
      <c r="T714" s="14"/>
      <c r="U714" s="14"/>
      <c r="V714" s="14"/>
      <c r="W714" s="14"/>
      <c r="X714" s="14"/>
      <c r="Y714" s="14"/>
      <c r="Z714" s="14"/>
      <c r="AA714" s="14"/>
      <c r="AB714" s="14"/>
      <c r="AC714" s="14"/>
      <c r="AD714" s="14"/>
      <c r="AE714" s="14"/>
      <c r="AF714" s="14"/>
      <c r="AG714" s="14"/>
    </row>
    <row r="715" ht="17.25" customHeight="1">
      <c r="A715" s="104"/>
      <c r="B715" s="104"/>
      <c r="C715" s="104"/>
      <c r="D715" s="171"/>
      <c r="E715" s="102"/>
      <c r="F715" s="104"/>
      <c r="G715" s="104"/>
      <c r="H715" s="104"/>
      <c r="I715" s="104"/>
      <c r="J715" s="104"/>
      <c r="K715" s="14"/>
      <c r="L715" s="14"/>
      <c r="M715" s="14"/>
      <c r="N715" s="14"/>
      <c r="O715" s="14"/>
      <c r="P715" s="161"/>
      <c r="Q715" s="14"/>
      <c r="R715" s="14"/>
      <c r="S715" s="14"/>
      <c r="T715" s="14"/>
      <c r="U715" s="14"/>
      <c r="V715" s="14"/>
      <c r="W715" s="14"/>
      <c r="X715" s="14"/>
      <c r="Y715" s="14"/>
      <c r="Z715" s="14"/>
      <c r="AA715" s="14"/>
      <c r="AB715" s="14"/>
      <c r="AC715" s="14"/>
      <c r="AD715" s="14"/>
      <c r="AE715" s="14"/>
      <c r="AF715" s="14"/>
      <c r="AG715" s="14"/>
    </row>
    <row r="716" ht="17.25" customHeight="1">
      <c r="A716" s="104"/>
      <c r="B716" s="104"/>
      <c r="C716" s="104"/>
      <c r="D716" s="171"/>
      <c r="E716" s="102"/>
      <c r="F716" s="104"/>
      <c r="G716" s="104"/>
      <c r="H716" s="104"/>
      <c r="I716" s="104"/>
      <c r="J716" s="104"/>
      <c r="K716" s="14"/>
      <c r="L716" s="14"/>
      <c r="M716" s="14"/>
      <c r="N716" s="14"/>
      <c r="O716" s="14"/>
      <c r="P716" s="161"/>
      <c r="Q716" s="14"/>
      <c r="R716" s="14"/>
      <c r="S716" s="14"/>
      <c r="T716" s="14"/>
      <c r="U716" s="14"/>
      <c r="V716" s="14"/>
      <c r="W716" s="14"/>
      <c r="X716" s="14"/>
      <c r="Y716" s="14"/>
      <c r="Z716" s="14"/>
      <c r="AA716" s="14"/>
      <c r="AB716" s="14"/>
      <c r="AC716" s="14"/>
      <c r="AD716" s="14"/>
      <c r="AE716" s="14"/>
      <c r="AF716" s="14"/>
      <c r="AG716" s="14"/>
    </row>
    <row r="717" ht="17.25" customHeight="1">
      <c r="A717" s="104"/>
      <c r="B717" s="104"/>
      <c r="C717" s="104"/>
      <c r="D717" s="171"/>
      <c r="E717" s="102"/>
      <c r="F717" s="104"/>
      <c r="G717" s="104"/>
      <c r="H717" s="104"/>
      <c r="I717" s="104"/>
      <c r="J717" s="104"/>
      <c r="K717" s="14"/>
      <c r="L717" s="14"/>
      <c r="M717" s="14"/>
      <c r="N717" s="14"/>
      <c r="O717" s="14"/>
      <c r="P717" s="161"/>
      <c r="Q717" s="14"/>
      <c r="R717" s="14"/>
      <c r="S717" s="14"/>
      <c r="T717" s="14"/>
      <c r="U717" s="14"/>
      <c r="V717" s="14"/>
      <c r="W717" s="14"/>
      <c r="X717" s="14"/>
      <c r="Y717" s="14"/>
      <c r="Z717" s="14"/>
      <c r="AA717" s="14"/>
      <c r="AB717" s="14"/>
      <c r="AC717" s="14"/>
      <c r="AD717" s="14"/>
      <c r="AE717" s="14"/>
      <c r="AF717" s="14"/>
      <c r="AG717" s="14"/>
    </row>
    <row r="718" ht="17.25" customHeight="1">
      <c r="A718" s="104"/>
      <c r="B718" s="104"/>
      <c r="C718" s="104"/>
      <c r="D718" s="171"/>
      <c r="E718" s="102"/>
      <c r="F718" s="104"/>
      <c r="G718" s="104"/>
      <c r="H718" s="104"/>
      <c r="I718" s="104"/>
      <c r="J718" s="104"/>
      <c r="K718" s="14"/>
      <c r="L718" s="14"/>
      <c r="M718" s="14"/>
      <c r="N718" s="14"/>
      <c r="O718" s="14"/>
      <c r="P718" s="161"/>
      <c r="Q718" s="14"/>
      <c r="R718" s="14"/>
      <c r="S718" s="14"/>
      <c r="T718" s="14"/>
      <c r="U718" s="14"/>
      <c r="V718" s="14"/>
      <c r="W718" s="14"/>
      <c r="X718" s="14"/>
      <c r="Y718" s="14"/>
      <c r="Z718" s="14"/>
      <c r="AA718" s="14"/>
      <c r="AB718" s="14"/>
      <c r="AC718" s="14"/>
      <c r="AD718" s="14"/>
      <c r="AE718" s="14"/>
      <c r="AF718" s="14"/>
      <c r="AG718" s="14"/>
    </row>
    <row r="719" ht="17.25" customHeight="1">
      <c r="A719" s="104"/>
      <c r="B719" s="104"/>
      <c r="C719" s="104"/>
      <c r="D719" s="171"/>
      <c r="E719" s="102"/>
      <c r="F719" s="104"/>
      <c r="G719" s="104"/>
      <c r="H719" s="104"/>
      <c r="I719" s="104"/>
      <c r="J719" s="104"/>
      <c r="K719" s="14"/>
      <c r="L719" s="14"/>
      <c r="M719" s="14"/>
      <c r="N719" s="14"/>
      <c r="O719" s="14"/>
      <c r="P719" s="161"/>
      <c r="Q719" s="14"/>
      <c r="R719" s="14"/>
      <c r="S719" s="14"/>
      <c r="T719" s="14"/>
      <c r="U719" s="14"/>
      <c r="V719" s="14"/>
      <c r="W719" s="14"/>
      <c r="X719" s="14"/>
      <c r="Y719" s="14"/>
      <c r="Z719" s="14"/>
      <c r="AA719" s="14"/>
      <c r="AB719" s="14"/>
      <c r="AC719" s="14"/>
      <c r="AD719" s="14"/>
      <c r="AE719" s="14"/>
      <c r="AF719" s="14"/>
      <c r="AG719" s="14"/>
    </row>
    <row r="720" ht="17.25" customHeight="1">
      <c r="A720" s="104"/>
      <c r="B720" s="104"/>
      <c r="C720" s="104"/>
      <c r="D720" s="171"/>
      <c r="E720" s="102"/>
      <c r="F720" s="104"/>
      <c r="G720" s="104"/>
      <c r="H720" s="104"/>
      <c r="I720" s="104"/>
      <c r="J720" s="104"/>
      <c r="K720" s="14"/>
      <c r="L720" s="14"/>
      <c r="M720" s="14"/>
      <c r="N720" s="14"/>
      <c r="O720" s="14"/>
      <c r="P720" s="161"/>
      <c r="Q720" s="14"/>
      <c r="R720" s="14"/>
      <c r="S720" s="14"/>
      <c r="T720" s="14"/>
      <c r="U720" s="14"/>
      <c r="V720" s="14"/>
      <c r="W720" s="14"/>
      <c r="X720" s="14"/>
      <c r="Y720" s="14"/>
      <c r="Z720" s="14"/>
      <c r="AA720" s="14"/>
      <c r="AB720" s="14"/>
      <c r="AC720" s="14"/>
      <c r="AD720" s="14"/>
      <c r="AE720" s="14"/>
      <c r="AF720" s="14"/>
      <c r="AG720" s="14"/>
    </row>
    <row r="721" ht="17.25" customHeight="1">
      <c r="A721" s="104"/>
      <c r="B721" s="104"/>
      <c r="C721" s="104"/>
      <c r="D721" s="171"/>
      <c r="E721" s="102"/>
      <c r="F721" s="104"/>
      <c r="G721" s="104"/>
      <c r="H721" s="104"/>
      <c r="I721" s="104"/>
      <c r="J721" s="104"/>
      <c r="K721" s="14"/>
      <c r="L721" s="14"/>
      <c r="M721" s="14"/>
      <c r="N721" s="14"/>
      <c r="O721" s="14"/>
      <c r="P721" s="161"/>
      <c r="Q721" s="14"/>
      <c r="R721" s="14"/>
      <c r="S721" s="14"/>
      <c r="T721" s="14"/>
      <c r="U721" s="14"/>
      <c r="V721" s="14"/>
      <c r="W721" s="14"/>
      <c r="X721" s="14"/>
      <c r="Y721" s="14"/>
      <c r="Z721" s="14"/>
      <c r="AA721" s="14"/>
      <c r="AB721" s="14"/>
      <c r="AC721" s="14"/>
      <c r="AD721" s="14"/>
      <c r="AE721" s="14"/>
      <c r="AF721" s="14"/>
      <c r="AG721" s="14"/>
    </row>
    <row r="722" ht="17.25" customHeight="1">
      <c r="A722" s="104"/>
      <c r="B722" s="104"/>
      <c r="C722" s="104"/>
      <c r="D722" s="171"/>
      <c r="E722" s="102"/>
      <c r="F722" s="104"/>
      <c r="G722" s="104"/>
      <c r="H722" s="104"/>
      <c r="I722" s="104"/>
      <c r="J722" s="104"/>
      <c r="K722" s="14"/>
      <c r="L722" s="14"/>
      <c r="M722" s="14"/>
      <c r="N722" s="14"/>
      <c r="O722" s="14"/>
      <c r="P722" s="161"/>
      <c r="Q722" s="14"/>
      <c r="R722" s="14"/>
      <c r="S722" s="14"/>
      <c r="T722" s="14"/>
      <c r="U722" s="14"/>
      <c r="V722" s="14"/>
      <c r="W722" s="14"/>
      <c r="X722" s="14"/>
      <c r="Y722" s="14"/>
      <c r="Z722" s="14"/>
      <c r="AA722" s="14"/>
      <c r="AB722" s="14"/>
      <c r="AC722" s="14"/>
      <c r="AD722" s="14"/>
      <c r="AE722" s="14"/>
      <c r="AF722" s="14"/>
      <c r="AG722" s="14"/>
    </row>
    <row r="723" ht="17.25" customHeight="1">
      <c r="A723" s="104"/>
      <c r="B723" s="104"/>
      <c r="C723" s="104"/>
      <c r="D723" s="171"/>
      <c r="E723" s="102"/>
      <c r="F723" s="104"/>
      <c r="G723" s="104"/>
      <c r="H723" s="104"/>
      <c r="I723" s="104"/>
      <c r="J723" s="104"/>
      <c r="K723" s="14"/>
      <c r="L723" s="14"/>
      <c r="M723" s="14"/>
      <c r="N723" s="14"/>
      <c r="O723" s="14"/>
      <c r="P723" s="161"/>
      <c r="Q723" s="14"/>
      <c r="R723" s="14"/>
      <c r="S723" s="14"/>
      <c r="T723" s="14"/>
      <c r="U723" s="14"/>
      <c r="V723" s="14"/>
      <c r="W723" s="14"/>
      <c r="X723" s="14"/>
      <c r="Y723" s="14"/>
      <c r="Z723" s="14"/>
      <c r="AA723" s="14"/>
      <c r="AB723" s="14"/>
      <c r="AC723" s="14"/>
      <c r="AD723" s="14"/>
      <c r="AE723" s="14"/>
      <c r="AF723" s="14"/>
      <c r="AG723" s="14"/>
    </row>
    <row r="724" ht="17.25" customHeight="1">
      <c r="A724" s="104"/>
      <c r="B724" s="104"/>
      <c r="C724" s="104"/>
      <c r="D724" s="171"/>
      <c r="E724" s="102"/>
      <c r="F724" s="104"/>
      <c r="G724" s="104"/>
      <c r="H724" s="104"/>
      <c r="I724" s="104"/>
      <c r="J724" s="104"/>
      <c r="K724" s="14"/>
      <c r="L724" s="14"/>
      <c r="M724" s="14"/>
      <c r="N724" s="14"/>
      <c r="O724" s="14"/>
      <c r="P724" s="161"/>
      <c r="Q724" s="14"/>
      <c r="R724" s="14"/>
      <c r="S724" s="14"/>
      <c r="T724" s="14"/>
      <c r="U724" s="14"/>
      <c r="V724" s="14"/>
      <c r="W724" s="14"/>
      <c r="X724" s="14"/>
      <c r="Y724" s="14"/>
      <c r="Z724" s="14"/>
      <c r="AA724" s="14"/>
      <c r="AB724" s="14"/>
      <c r="AC724" s="14"/>
      <c r="AD724" s="14"/>
      <c r="AE724" s="14"/>
      <c r="AF724" s="14"/>
      <c r="AG724" s="14"/>
    </row>
    <row r="725" ht="17.25" customHeight="1">
      <c r="A725" s="104"/>
      <c r="B725" s="104"/>
      <c r="C725" s="104"/>
      <c r="D725" s="171"/>
      <c r="E725" s="102"/>
      <c r="F725" s="104"/>
      <c r="G725" s="104"/>
      <c r="H725" s="104"/>
      <c r="I725" s="104"/>
      <c r="J725" s="104"/>
      <c r="K725" s="14"/>
      <c r="L725" s="14"/>
      <c r="M725" s="14"/>
      <c r="N725" s="14"/>
      <c r="O725" s="14"/>
      <c r="P725" s="161"/>
      <c r="Q725" s="14"/>
      <c r="R725" s="14"/>
      <c r="S725" s="14"/>
      <c r="T725" s="14"/>
      <c r="U725" s="14"/>
      <c r="V725" s="14"/>
      <c r="W725" s="14"/>
      <c r="X725" s="14"/>
      <c r="Y725" s="14"/>
      <c r="Z725" s="14"/>
      <c r="AA725" s="14"/>
      <c r="AB725" s="14"/>
      <c r="AC725" s="14"/>
      <c r="AD725" s="14"/>
      <c r="AE725" s="14"/>
      <c r="AF725" s="14"/>
      <c r="AG725" s="14"/>
    </row>
    <row r="726" ht="17.25" customHeight="1">
      <c r="A726" s="104"/>
      <c r="B726" s="104"/>
      <c r="C726" s="104"/>
      <c r="D726" s="171"/>
      <c r="E726" s="102"/>
      <c r="F726" s="104"/>
      <c r="G726" s="104"/>
      <c r="H726" s="104"/>
      <c r="I726" s="104"/>
      <c r="J726" s="104"/>
      <c r="K726" s="14"/>
      <c r="L726" s="14"/>
      <c r="M726" s="14"/>
      <c r="N726" s="14"/>
      <c r="O726" s="14"/>
      <c r="P726" s="161"/>
      <c r="Q726" s="14"/>
      <c r="R726" s="14"/>
      <c r="S726" s="14"/>
      <c r="T726" s="14"/>
      <c r="U726" s="14"/>
      <c r="V726" s="14"/>
      <c r="W726" s="14"/>
      <c r="X726" s="14"/>
      <c r="Y726" s="14"/>
      <c r="Z726" s="14"/>
      <c r="AA726" s="14"/>
      <c r="AB726" s="14"/>
      <c r="AC726" s="14"/>
      <c r="AD726" s="14"/>
      <c r="AE726" s="14"/>
      <c r="AF726" s="14"/>
      <c r="AG726" s="14"/>
    </row>
    <row r="727" ht="17.25" customHeight="1">
      <c r="A727" s="104"/>
      <c r="B727" s="104"/>
      <c r="C727" s="104"/>
      <c r="D727" s="171"/>
      <c r="E727" s="102"/>
      <c r="F727" s="104"/>
      <c r="G727" s="104"/>
      <c r="H727" s="104"/>
      <c r="I727" s="104"/>
      <c r="J727" s="104"/>
      <c r="K727" s="14"/>
      <c r="L727" s="14"/>
      <c r="M727" s="14"/>
      <c r="N727" s="14"/>
      <c r="O727" s="14"/>
      <c r="P727" s="161"/>
      <c r="Q727" s="14"/>
      <c r="R727" s="14"/>
      <c r="S727" s="14"/>
      <c r="T727" s="14"/>
      <c r="U727" s="14"/>
      <c r="V727" s="14"/>
      <c r="W727" s="14"/>
      <c r="X727" s="14"/>
      <c r="Y727" s="14"/>
      <c r="Z727" s="14"/>
      <c r="AA727" s="14"/>
      <c r="AB727" s="14"/>
      <c r="AC727" s="14"/>
      <c r="AD727" s="14"/>
      <c r="AE727" s="14"/>
      <c r="AF727" s="14"/>
      <c r="AG727" s="14"/>
    </row>
    <row r="728" ht="17.25" customHeight="1">
      <c r="A728" s="104"/>
      <c r="B728" s="104"/>
      <c r="C728" s="104"/>
      <c r="D728" s="171"/>
      <c r="E728" s="102"/>
      <c r="F728" s="104"/>
      <c r="G728" s="104"/>
      <c r="H728" s="104"/>
      <c r="I728" s="104"/>
      <c r="J728" s="104"/>
      <c r="K728" s="14"/>
      <c r="L728" s="14"/>
      <c r="M728" s="14"/>
      <c r="N728" s="14"/>
      <c r="O728" s="14"/>
      <c r="P728" s="161"/>
      <c r="Q728" s="14"/>
      <c r="R728" s="14"/>
      <c r="S728" s="14"/>
      <c r="T728" s="14"/>
      <c r="U728" s="14"/>
      <c r="V728" s="14"/>
      <c r="W728" s="14"/>
      <c r="X728" s="14"/>
      <c r="Y728" s="14"/>
      <c r="Z728" s="14"/>
      <c r="AA728" s="14"/>
      <c r="AB728" s="14"/>
      <c r="AC728" s="14"/>
      <c r="AD728" s="14"/>
      <c r="AE728" s="14"/>
      <c r="AF728" s="14"/>
      <c r="AG728" s="14"/>
    </row>
    <row r="729" ht="17.25" customHeight="1">
      <c r="A729" s="104"/>
      <c r="B729" s="104"/>
      <c r="C729" s="104"/>
      <c r="D729" s="171"/>
      <c r="E729" s="102"/>
      <c r="F729" s="104"/>
      <c r="G729" s="104"/>
      <c r="H729" s="104"/>
      <c r="I729" s="104"/>
      <c r="J729" s="104"/>
      <c r="K729" s="14"/>
      <c r="L729" s="14"/>
      <c r="M729" s="14"/>
      <c r="N729" s="14"/>
      <c r="O729" s="14"/>
      <c r="P729" s="161"/>
      <c r="Q729" s="14"/>
      <c r="R729" s="14"/>
      <c r="S729" s="14"/>
      <c r="T729" s="14"/>
      <c r="U729" s="14"/>
      <c r="V729" s="14"/>
      <c r="W729" s="14"/>
      <c r="X729" s="14"/>
      <c r="Y729" s="14"/>
      <c r="Z729" s="14"/>
      <c r="AA729" s="14"/>
      <c r="AB729" s="14"/>
      <c r="AC729" s="14"/>
      <c r="AD729" s="14"/>
      <c r="AE729" s="14"/>
      <c r="AF729" s="14"/>
      <c r="AG729" s="14"/>
    </row>
    <row r="730" ht="17.25" customHeight="1">
      <c r="A730" s="104"/>
      <c r="B730" s="104"/>
      <c r="C730" s="104"/>
      <c r="D730" s="171"/>
      <c r="E730" s="102"/>
      <c r="F730" s="104"/>
      <c r="G730" s="104"/>
      <c r="H730" s="104"/>
      <c r="I730" s="104"/>
      <c r="J730" s="104"/>
      <c r="K730" s="14"/>
      <c r="L730" s="14"/>
      <c r="M730" s="14"/>
      <c r="N730" s="14"/>
      <c r="O730" s="14"/>
      <c r="P730" s="161"/>
      <c r="Q730" s="14"/>
      <c r="R730" s="14"/>
      <c r="S730" s="14"/>
      <c r="T730" s="14"/>
      <c r="U730" s="14"/>
      <c r="V730" s="14"/>
      <c r="W730" s="14"/>
      <c r="X730" s="14"/>
      <c r="Y730" s="14"/>
      <c r="Z730" s="14"/>
      <c r="AA730" s="14"/>
      <c r="AB730" s="14"/>
      <c r="AC730" s="14"/>
      <c r="AD730" s="14"/>
      <c r="AE730" s="14"/>
      <c r="AF730" s="14"/>
      <c r="AG730" s="14"/>
    </row>
    <row r="731" ht="17.25" customHeight="1">
      <c r="A731" s="104"/>
      <c r="B731" s="104"/>
      <c r="C731" s="104"/>
      <c r="D731" s="171"/>
      <c r="E731" s="102"/>
      <c r="F731" s="104"/>
      <c r="G731" s="104"/>
      <c r="H731" s="104"/>
      <c r="I731" s="104"/>
      <c r="J731" s="104"/>
      <c r="K731" s="14"/>
      <c r="L731" s="14"/>
      <c r="M731" s="14"/>
      <c r="N731" s="14"/>
      <c r="O731" s="14"/>
      <c r="P731" s="161"/>
      <c r="Q731" s="14"/>
      <c r="R731" s="14"/>
      <c r="S731" s="14"/>
      <c r="T731" s="14"/>
      <c r="U731" s="14"/>
      <c r="V731" s="14"/>
      <c r="W731" s="14"/>
      <c r="X731" s="14"/>
      <c r="Y731" s="14"/>
      <c r="Z731" s="14"/>
      <c r="AA731" s="14"/>
      <c r="AB731" s="14"/>
      <c r="AC731" s="14"/>
      <c r="AD731" s="14"/>
      <c r="AE731" s="14"/>
      <c r="AF731" s="14"/>
      <c r="AG731" s="14"/>
    </row>
    <row r="732" ht="17.25" customHeight="1">
      <c r="A732" s="104"/>
      <c r="B732" s="104"/>
      <c r="C732" s="104"/>
      <c r="D732" s="171"/>
      <c r="E732" s="102"/>
      <c r="F732" s="104"/>
      <c r="G732" s="104"/>
      <c r="H732" s="104"/>
      <c r="I732" s="104"/>
      <c r="J732" s="104"/>
      <c r="K732" s="14"/>
      <c r="L732" s="14"/>
      <c r="M732" s="14"/>
      <c r="N732" s="14"/>
      <c r="O732" s="14"/>
      <c r="P732" s="161"/>
      <c r="Q732" s="14"/>
      <c r="R732" s="14"/>
      <c r="S732" s="14"/>
      <c r="T732" s="14"/>
      <c r="U732" s="14"/>
      <c r="V732" s="14"/>
      <c r="W732" s="14"/>
      <c r="X732" s="14"/>
      <c r="Y732" s="14"/>
      <c r="Z732" s="14"/>
      <c r="AA732" s="14"/>
      <c r="AB732" s="14"/>
      <c r="AC732" s="14"/>
      <c r="AD732" s="14"/>
      <c r="AE732" s="14"/>
      <c r="AF732" s="14"/>
      <c r="AG732" s="14"/>
    </row>
    <row r="733" ht="17.25" customHeight="1">
      <c r="A733" s="104"/>
      <c r="B733" s="104"/>
      <c r="C733" s="104"/>
      <c r="D733" s="171"/>
      <c r="E733" s="102"/>
      <c r="F733" s="104"/>
      <c r="G733" s="104"/>
      <c r="H733" s="104"/>
      <c r="I733" s="104"/>
      <c r="J733" s="104"/>
      <c r="K733" s="14"/>
      <c r="L733" s="14"/>
      <c r="M733" s="14"/>
      <c r="N733" s="14"/>
      <c r="O733" s="14"/>
      <c r="P733" s="161"/>
      <c r="Q733" s="14"/>
      <c r="R733" s="14"/>
      <c r="S733" s="14"/>
      <c r="T733" s="14"/>
      <c r="U733" s="14"/>
      <c r="V733" s="14"/>
      <c r="W733" s="14"/>
      <c r="X733" s="14"/>
      <c r="Y733" s="14"/>
      <c r="Z733" s="14"/>
      <c r="AA733" s="14"/>
      <c r="AB733" s="14"/>
      <c r="AC733" s="14"/>
      <c r="AD733" s="14"/>
      <c r="AE733" s="14"/>
      <c r="AF733" s="14"/>
      <c r="AG733" s="14"/>
    </row>
    <row r="734" ht="17.25" customHeight="1">
      <c r="A734" s="104"/>
      <c r="B734" s="104"/>
      <c r="C734" s="104"/>
      <c r="D734" s="171"/>
      <c r="E734" s="102"/>
      <c r="F734" s="104"/>
      <c r="G734" s="104"/>
      <c r="H734" s="104"/>
      <c r="I734" s="104"/>
      <c r="J734" s="104"/>
      <c r="K734" s="14"/>
      <c r="L734" s="14"/>
      <c r="M734" s="14"/>
      <c r="N734" s="14"/>
      <c r="O734" s="14"/>
      <c r="P734" s="161"/>
      <c r="Q734" s="14"/>
      <c r="R734" s="14"/>
      <c r="S734" s="14"/>
      <c r="T734" s="14"/>
      <c r="U734" s="14"/>
      <c r="V734" s="14"/>
      <c r="W734" s="14"/>
      <c r="X734" s="14"/>
      <c r="Y734" s="14"/>
      <c r="Z734" s="14"/>
      <c r="AA734" s="14"/>
      <c r="AB734" s="14"/>
      <c r="AC734" s="14"/>
      <c r="AD734" s="14"/>
      <c r="AE734" s="14"/>
      <c r="AF734" s="14"/>
      <c r="AG734" s="14"/>
    </row>
    <row r="735" ht="17.25" customHeight="1">
      <c r="A735" s="104"/>
      <c r="B735" s="104"/>
      <c r="C735" s="104"/>
      <c r="D735" s="171"/>
      <c r="E735" s="102"/>
      <c r="F735" s="104"/>
      <c r="G735" s="104"/>
      <c r="H735" s="104"/>
      <c r="I735" s="104"/>
      <c r="J735" s="104"/>
      <c r="K735" s="14"/>
      <c r="L735" s="14"/>
      <c r="M735" s="14"/>
      <c r="N735" s="14"/>
      <c r="O735" s="14"/>
      <c r="P735" s="161"/>
      <c r="Q735" s="14"/>
      <c r="R735" s="14"/>
      <c r="S735" s="14"/>
      <c r="T735" s="14"/>
      <c r="U735" s="14"/>
      <c r="V735" s="14"/>
      <c r="W735" s="14"/>
      <c r="X735" s="14"/>
      <c r="Y735" s="14"/>
      <c r="Z735" s="14"/>
      <c r="AA735" s="14"/>
      <c r="AB735" s="14"/>
      <c r="AC735" s="14"/>
      <c r="AD735" s="14"/>
      <c r="AE735" s="14"/>
      <c r="AF735" s="14"/>
      <c r="AG735" s="14"/>
    </row>
    <row r="736" ht="17.25" customHeight="1">
      <c r="A736" s="104"/>
      <c r="B736" s="104"/>
      <c r="C736" s="104"/>
      <c r="D736" s="171"/>
      <c r="E736" s="102"/>
      <c r="F736" s="104"/>
      <c r="G736" s="104"/>
      <c r="H736" s="104"/>
      <c r="I736" s="104"/>
      <c r="J736" s="104"/>
      <c r="K736" s="14"/>
      <c r="L736" s="14"/>
      <c r="M736" s="14"/>
      <c r="N736" s="14"/>
      <c r="O736" s="14"/>
      <c r="P736" s="161"/>
      <c r="Q736" s="14"/>
      <c r="R736" s="14"/>
      <c r="S736" s="14"/>
      <c r="T736" s="14"/>
      <c r="U736" s="14"/>
      <c r="V736" s="14"/>
      <c r="W736" s="14"/>
      <c r="X736" s="14"/>
      <c r="Y736" s="14"/>
      <c r="Z736" s="14"/>
      <c r="AA736" s="14"/>
      <c r="AB736" s="14"/>
      <c r="AC736" s="14"/>
      <c r="AD736" s="14"/>
      <c r="AE736" s="14"/>
      <c r="AF736" s="14"/>
      <c r="AG736" s="14"/>
    </row>
    <row r="737" ht="17.25" customHeight="1">
      <c r="A737" s="104"/>
      <c r="B737" s="104"/>
      <c r="C737" s="104"/>
      <c r="D737" s="171"/>
      <c r="E737" s="102"/>
      <c r="F737" s="104"/>
      <c r="G737" s="104"/>
      <c r="H737" s="104"/>
      <c r="I737" s="104"/>
      <c r="J737" s="104"/>
      <c r="K737" s="14"/>
      <c r="L737" s="14"/>
      <c r="M737" s="14"/>
      <c r="N737" s="14"/>
      <c r="O737" s="14"/>
      <c r="P737" s="161"/>
      <c r="Q737" s="14"/>
      <c r="R737" s="14"/>
      <c r="S737" s="14"/>
      <c r="T737" s="14"/>
      <c r="U737" s="14"/>
      <c r="V737" s="14"/>
      <c r="W737" s="14"/>
      <c r="X737" s="14"/>
      <c r="Y737" s="14"/>
      <c r="Z737" s="14"/>
      <c r="AA737" s="14"/>
      <c r="AB737" s="14"/>
      <c r="AC737" s="14"/>
      <c r="AD737" s="14"/>
      <c r="AE737" s="14"/>
      <c r="AF737" s="14"/>
      <c r="AG737" s="14"/>
    </row>
    <row r="738" ht="17.25" customHeight="1">
      <c r="A738" s="104"/>
      <c r="B738" s="104"/>
      <c r="C738" s="104"/>
      <c r="D738" s="171"/>
      <c r="E738" s="102"/>
      <c r="F738" s="104"/>
      <c r="G738" s="104"/>
      <c r="H738" s="104"/>
      <c r="I738" s="104"/>
      <c r="J738" s="104"/>
      <c r="K738" s="14"/>
      <c r="L738" s="14"/>
      <c r="M738" s="14"/>
      <c r="N738" s="14"/>
      <c r="O738" s="14"/>
      <c r="P738" s="161"/>
      <c r="Q738" s="14"/>
      <c r="R738" s="14"/>
      <c r="S738" s="14"/>
      <c r="T738" s="14"/>
      <c r="U738" s="14"/>
      <c r="V738" s="14"/>
      <c r="W738" s="14"/>
      <c r="X738" s="14"/>
      <c r="Y738" s="14"/>
      <c r="Z738" s="14"/>
      <c r="AA738" s="14"/>
      <c r="AB738" s="14"/>
      <c r="AC738" s="14"/>
      <c r="AD738" s="14"/>
      <c r="AE738" s="14"/>
      <c r="AF738" s="14"/>
      <c r="AG738" s="14"/>
    </row>
    <row r="739" ht="17.25" customHeight="1">
      <c r="A739" s="104"/>
      <c r="B739" s="104"/>
      <c r="C739" s="104"/>
      <c r="D739" s="171"/>
      <c r="E739" s="102"/>
      <c r="F739" s="104"/>
      <c r="G739" s="104"/>
      <c r="H739" s="104"/>
      <c r="I739" s="104"/>
      <c r="J739" s="104"/>
      <c r="K739" s="14"/>
      <c r="L739" s="14"/>
      <c r="M739" s="14"/>
      <c r="N739" s="14"/>
      <c r="O739" s="14"/>
      <c r="P739" s="161"/>
      <c r="Q739" s="14"/>
      <c r="R739" s="14"/>
      <c r="S739" s="14"/>
      <c r="T739" s="14"/>
      <c r="U739" s="14"/>
      <c r="V739" s="14"/>
      <c r="W739" s="14"/>
      <c r="X739" s="14"/>
      <c r="Y739" s="14"/>
      <c r="Z739" s="14"/>
      <c r="AA739" s="14"/>
      <c r="AB739" s="14"/>
      <c r="AC739" s="14"/>
      <c r="AD739" s="14"/>
      <c r="AE739" s="14"/>
      <c r="AF739" s="14"/>
      <c r="AG739" s="14"/>
    </row>
    <row r="740" ht="17.25" customHeight="1">
      <c r="A740" s="104"/>
      <c r="B740" s="104"/>
      <c r="C740" s="104"/>
      <c r="D740" s="171"/>
      <c r="E740" s="102"/>
      <c r="F740" s="104"/>
      <c r="G740" s="104"/>
      <c r="H740" s="104"/>
      <c r="I740" s="104"/>
      <c r="J740" s="104"/>
      <c r="K740" s="14"/>
      <c r="L740" s="14"/>
      <c r="M740" s="14"/>
      <c r="N740" s="14"/>
      <c r="O740" s="14"/>
      <c r="P740" s="161"/>
      <c r="Q740" s="14"/>
      <c r="R740" s="14"/>
      <c r="S740" s="14"/>
      <c r="T740" s="14"/>
      <c r="U740" s="14"/>
      <c r="V740" s="14"/>
      <c r="W740" s="14"/>
      <c r="X740" s="14"/>
      <c r="Y740" s="14"/>
      <c r="Z740" s="14"/>
      <c r="AA740" s="14"/>
      <c r="AB740" s="14"/>
      <c r="AC740" s="14"/>
      <c r="AD740" s="14"/>
      <c r="AE740" s="14"/>
      <c r="AF740" s="14"/>
      <c r="AG740" s="14"/>
    </row>
    <row r="741" ht="17.25" customHeight="1">
      <c r="A741" s="104"/>
      <c r="B741" s="104"/>
      <c r="C741" s="104"/>
      <c r="D741" s="171"/>
      <c r="E741" s="102"/>
      <c r="F741" s="104"/>
      <c r="G741" s="104"/>
      <c r="H741" s="104"/>
      <c r="I741" s="104"/>
      <c r="J741" s="104"/>
      <c r="K741" s="14"/>
      <c r="L741" s="14"/>
      <c r="M741" s="14"/>
      <c r="N741" s="14"/>
      <c r="O741" s="14"/>
      <c r="P741" s="161"/>
      <c r="Q741" s="14"/>
      <c r="R741" s="14"/>
      <c r="S741" s="14"/>
      <c r="T741" s="14"/>
      <c r="U741" s="14"/>
      <c r="V741" s="14"/>
      <c r="W741" s="14"/>
      <c r="X741" s="14"/>
      <c r="Y741" s="14"/>
      <c r="Z741" s="14"/>
      <c r="AA741" s="14"/>
      <c r="AB741" s="14"/>
      <c r="AC741" s="14"/>
      <c r="AD741" s="14"/>
      <c r="AE741" s="14"/>
      <c r="AF741" s="14"/>
      <c r="AG741" s="14"/>
    </row>
    <row r="742" ht="17.25" customHeight="1">
      <c r="A742" s="104"/>
      <c r="B742" s="104"/>
      <c r="C742" s="104"/>
      <c r="D742" s="171"/>
      <c r="E742" s="102"/>
      <c r="F742" s="104"/>
      <c r="G742" s="104"/>
      <c r="H742" s="104"/>
      <c r="I742" s="104"/>
      <c r="J742" s="104"/>
      <c r="K742" s="14"/>
      <c r="L742" s="14"/>
      <c r="M742" s="14"/>
      <c r="N742" s="14"/>
      <c r="O742" s="14"/>
      <c r="P742" s="161"/>
      <c r="Q742" s="14"/>
      <c r="R742" s="14"/>
      <c r="S742" s="14"/>
      <c r="T742" s="14"/>
      <c r="U742" s="14"/>
      <c r="V742" s="14"/>
      <c r="W742" s="14"/>
      <c r="X742" s="14"/>
      <c r="Y742" s="14"/>
      <c r="Z742" s="14"/>
      <c r="AA742" s="14"/>
      <c r="AB742" s="14"/>
      <c r="AC742" s="14"/>
      <c r="AD742" s="14"/>
      <c r="AE742" s="14"/>
      <c r="AF742" s="14"/>
      <c r="AG742" s="14"/>
    </row>
    <row r="743" ht="17.25" customHeight="1">
      <c r="A743" s="104"/>
      <c r="B743" s="104"/>
      <c r="C743" s="104"/>
      <c r="D743" s="171"/>
      <c r="E743" s="102"/>
      <c r="F743" s="104"/>
      <c r="G743" s="104"/>
      <c r="H743" s="104"/>
      <c r="I743" s="104"/>
      <c r="J743" s="104"/>
      <c r="K743" s="14"/>
      <c r="L743" s="14"/>
      <c r="M743" s="14"/>
      <c r="N743" s="14"/>
      <c r="O743" s="14"/>
      <c r="P743" s="161"/>
      <c r="Q743" s="14"/>
      <c r="R743" s="14"/>
      <c r="S743" s="14"/>
      <c r="T743" s="14"/>
      <c r="U743" s="14"/>
      <c r="V743" s="14"/>
      <c r="W743" s="14"/>
      <c r="X743" s="14"/>
      <c r="Y743" s="14"/>
      <c r="Z743" s="14"/>
      <c r="AA743" s="14"/>
      <c r="AB743" s="14"/>
      <c r="AC743" s="14"/>
      <c r="AD743" s="14"/>
      <c r="AE743" s="14"/>
      <c r="AF743" s="14"/>
      <c r="AG743" s="14"/>
    </row>
    <row r="744" ht="17.25" customHeight="1">
      <c r="A744" s="104"/>
      <c r="B744" s="104"/>
      <c r="C744" s="104"/>
      <c r="D744" s="171"/>
      <c r="E744" s="102"/>
      <c r="F744" s="104"/>
      <c r="G744" s="104"/>
      <c r="H744" s="104"/>
      <c r="I744" s="104"/>
      <c r="J744" s="104"/>
      <c r="K744" s="14"/>
      <c r="L744" s="14"/>
      <c r="M744" s="14"/>
      <c r="N744" s="14"/>
      <c r="O744" s="14"/>
      <c r="P744" s="161"/>
      <c r="Q744" s="14"/>
      <c r="R744" s="14"/>
      <c r="S744" s="14"/>
      <c r="T744" s="14"/>
      <c r="U744" s="14"/>
      <c r="V744" s="14"/>
      <c r="W744" s="14"/>
      <c r="X744" s="14"/>
      <c r="Y744" s="14"/>
      <c r="Z744" s="14"/>
      <c r="AA744" s="14"/>
      <c r="AB744" s="14"/>
      <c r="AC744" s="14"/>
      <c r="AD744" s="14"/>
      <c r="AE744" s="14"/>
      <c r="AF744" s="14"/>
      <c r="AG744" s="14"/>
    </row>
    <row r="745" ht="17.25" customHeight="1">
      <c r="A745" s="104"/>
      <c r="B745" s="104"/>
      <c r="C745" s="104"/>
      <c r="D745" s="171"/>
      <c r="E745" s="102"/>
      <c r="F745" s="104"/>
      <c r="G745" s="104"/>
      <c r="H745" s="104"/>
      <c r="I745" s="104"/>
      <c r="J745" s="104"/>
      <c r="K745" s="14"/>
      <c r="L745" s="14"/>
      <c r="M745" s="14"/>
      <c r="N745" s="14"/>
      <c r="O745" s="14"/>
      <c r="P745" s="161"/>
      <c r="Q745" s="14"/>
      <c r="R745" s="14"/>
      <c r="S745" s="14"/>
      <c r="T745" s="14"/>
      <c r="U745" s="14"/>
      <c r="V745" s="14"/>
      <c r="W745" s="14"/>
      <c r="X745" s="14"/>
      <c r="Y745" s="14"/>
      <c r="Z745" s="14"/>
      <c r="AA745" s="14"/>
      <c r="AB745" s="14"/>
      <c r="AC745" s="14"/>
      <c r="AD745" s="14"/>
      <c r="AE745" s="14"/>
      <c r="AF745" s="14"/>
      <c r="AG745" s="14"/>
    </row>
    <row r="746" ht="17.25" customHeight="1">
      <c r="A746" s="104"/>
      <c r="B746" s="104"/>
      <c r="C746" s="104"/>
      <c r="D746" s="171"/>
      <c r="E746" s="102"/>
      <c r="F746" s="104"/>
      <c r="G746" s="104"/>
      <c r="H746" s="104"/>
      <c r="I746" s="104"/>
      <c r="J746" s="104"/>
      <c r="K746" s="14"/>
      <c r="L746" s="14"/>
      <c r="M746" s="14"/>
      <c r="N746" s="14"/>
      <c r="O746" s="14"/>
      <c r="P746" s="161"/>
      <c r="Q746" s="14"/>
      <c r="R746" s="14"/>
      <c r="S746" s="14"/>
      <c r="T746" s="14"/>
      <c r="U746" s="14"/>
      <c r="V746" s="14"/>
      <c r="W746" s="14"/>
      <c r="X746" s="14"/>
      <c r="Y746" s="14"/>
      <c r="Z746" s="14"/>
      <c r="AA746" s="14"/>
      <c r="AB746" s="14"/>
      <c r="AC746" s="14"/>
      <c r="AD746" s="14"/>
      <c r="AE746" s="14"/>
      <c r="AF746" s="14"/>
      <c r="AG746" s="14"/>
    </row>
    <row r="747" ht="17.25" customHeight="1">
      <c r="A747" s="104"/>
      <c r="B747" s="104"/>
      <c r="C747" s="104"/>
      <c r="D747" s="171"/>
      <c r="E747" s="102"/>
      <c r="F747" s="104"/>
      <c r="G747" s="104"/>
      <c r="H747" s="104"/>
      <c r="I747" s="104"/>
      <c r="J747" s="104"/>
      <c r="K747" s="14"/>
      <c r="L747" s="14"/>
      <c r="M747" s="14"/>
      <c r="N747" s="14"/>
      <c r="O747" s="14"/>
      <c r="P747" s="161"/>
      <c r="Q747" s="14"/>
      <c r="R747" s="14"/>
      <c r="S747" s="14"/>
      <c r="T747" s="14"/>
      <c r="U747" s="14"/>
      <c r="V747" s="14"/>
      <c r="W747" s="14"/>
      <c r="X747" s="14"/>
      <c r="Y747" s="14"/>
      <c r="Z747" s="14"/>
      <c r="AA747" s="14"/>
      <c r="AB747" s="14"/>
      <c r="AC747" s="14"/>
      <c r="AD747" s="14"/>
      <c r="AE747" s="14"/>
      <c r="AF747" s="14"/>
      <c r="AG747" s="14"/>
    </row>
    <row r="748" ht="17.25" customHeight="1">
      <c r="A748" s="104"/>
      <c r="B748" s="104"/>
      <c r="C748" s="104"/>
      <c r="D748" s="171"/>
      <c r="E748" s="102"/>
      <c r="F748" s="104"/>
      <c r="G748" s="104"/>
      <c r="H748" s="104"/>
      <c r="I748" s="104"/>
      <c r="J748" s="104"/>
      <c r="K748" s="14"/>
      <c r="L748" s="14"/>
      <c r="M748" s="14"/>
      <c r="N748" s="14"/>
      <c r="O748" s="14"/>
      <c r="P748" s="161"/>
      <c r="Q748" s="14"/>
      <c r="R748" s="14"/>
      <c r="S748" s="14"/>
      <c r="T748" s="14"/>
      <c r="U748" s="14"/>
      <c r="V748" s="14"/>
      <c r="W748" s="14"/>
      <c r="X748" s="14"/>
      <c r="Y748" s="14"/>
      <c r="Z748" s="14"/>
      <c r="AA748" s="14"/>
      <c r="AB748" s="14"/>
      <c r="AC748" s="14"/>
      <c r="AD748" s="14"/>
      <c r="AE748" s="14"/>
      <c r="AF748" s="14"/>
      <c r="AG748" s="14"/>
    </row>
    <row r="749" ht="17.25" customHeight="1">
      <c r="A749" s="104"/>
      <c r="B749" s="104"/>
      <c r="C749" s="104"/>
      <c r="D749" s="171"/>
      <c r="E749" s="102"/>
      <c r="F749" s="104"/>
      <c r="G749" s="104"/>
      <c r="H749" s="104"/>
      <c r="I749" s="104"/>
      <c r="J749" s="104"/>
      <c r="K749" s="14"/>
      <c r="L749" s="14"/>
      <c r="M749" s="14"/>
      <c r="N749" s="14"/>
      <c r="O749" s="14"/>
      <c r="P749" s="161"/>
      <c r="Q749" s="14"/>
      <c r="R749" s="14"/>
      <c r="S749" s="14"/>
      <c r="T749" s="14"/>
      <c r="U749" s="14"/>
      <c r="V749" s="14"/>
      <c r="W749" s="14"/>
      <c r="X749" s="14"/>
      <c r="Y749" s="14"/>
      <c r="Z749" s="14"/>
      <c r="AA749" s="14"/>
      <c r="AB749" s="14"/>
      <c r="AC749" s="14"/>
      <c r="AD749" s="14"/>
      <c r="AE749" s="14"/>
      <c r="AF749" s="14"/>
      <c r="AG749" s="14"/>
    </row>
    <row r="750" ht="17.25" customHeight="1">
      <c r="A750" s="104"/>
      <c r="B750" s="104"/>
      <c r="C750" s="104"/>
      <c r="D750" s="171"/>
      <c r="E750" s="102"/>
      <c r="F750" s="104"/>
      <c r="G750" s="104"/>
      <c r="H750" s="104"/>
      <c r="I750" s="104"/>
      <c r="J750" s="104"/>
      <c r="K750" s="14"/>
      <c r="L750" s="14"/>
      <c r="M750" s="14"/>
      <c r="N750" s="14"/>
      <c r="O750" s="14"/>
      <c r="P750" s="161"/>
      <c r="Q750" s="14"/>
      <c r="R750" s="14"/>
      <c r="S750" s="14"/>
      <c r="T750" s="14"/>
      <c r="U750" s="14"/>
      <c r="V750" s="14"/>
      <c r="W750" s="14"/>
      <c r="X750" s="14"/>
      <c r="Y750" s="14"/>
      <c r="Z750" s="14"/>
      <c r="AA750" s="14"/>
      <c r="AB750" s="14"/>
      <c r="AC750" s="14"/>
      <c r="AD750" s="14"/>
      <c r="AE750" s="14"/>
      <c r="AF750" s="14"/>
      <c r="AG750" s="14"/>
    </row>
    <row r="751" ht="17.25" customHeight="1">
      <c r="A751" s="104"/>
      <c r="B751" s="104"/>
      <c r="C751" s="104"/>
      <c r="D751" s="171"/>
      <c r="E751" s="102"/>
      <c r="F751" s="104"/>
      <c r="G751" s="104"/>
      <c r="H751" s="104"/>
      <c r="I751" s="104"/>
      <c r="J751" s="104"/>
      <c r="K751" s="14"/>
      <c r="L751" s="14"/>
      <c r="M751" s="14"/>
      <c r="N751" s="14"/>
      <c r="O751" s="14"/>
      <c r="P751" s="161"/>
      <c r="Q751" s="14"/>
      <c r="R751" s="14"/>
      <c r="S751" s="14"/>
      <c r="T751" s="14"/>
      <c r="U751" s="14"/>
      <c r="V751" s="14"/>
      <c r="W751" s="14"/>
      <c r="X751" s="14"/>
      <c r="Y751" s="14"/>
      <c r="Z751" s="14"/>
      <c r="AA751" s="14"/>
      <c r="AB751" s="14"/>
      <c r="AC751" s="14"/>
      <c r="AD751" s="14"/>
      <c r="AE751" s="14"/>
      <c r="AF751" s="14"/>
      <c r="AG751" s="14"/>
    </row>
    <row r="752" ht="17.25" customHeight="1">
      <c r="A752" s="104"/>
      <c r="B752" s="104"/>
      <c r="C752" s="104"/>
      <c r="D752" s="171"/>
      <c r="E752" s="102"/>
      <c r="F752" s="104"/>
      <c r="G752" s="104"/>
      <c r="H752" s="104"/>
      <c r="I752" s="104"/>
      <c r="J752" s="104"/>
      <c r="K752" s="14"/>
      <c r="L752" s="14"/>
      <c r="M752" s="14"/>
      <c r="N752" s="14"/>
      <c r="O752" s="14"/>
      <c r="P752" s="161"/>
      <c r="Q752" s="14"/>
      <c r="R752" s="14"/>
      <c r="S752" s="14"/>
      <c r="T752" s="14"/>
      <c r="U752" s="14"/>
      <c r="V752" s="14"/>
      <c r="W752" s="14"/>
      <c r="X752" s="14"/>
      <c r="Y752" s="14"/>
      <c r="Z752" s="14"/>
      <c r="AA752" s="14"/>
      <c r="AB752" s="14"/>
      <c r="AC752" s="14"/>
      <c r="AD752" s="14"/>
      <c r="AE752" s="14"/>
      <c r="AF752" s="14"/>
      <c r="AG752" s="14"/>
    </row>
    <row r="753" ht="17.25" customHeight="1">
      <c r="A753" s="104"/>
      <c r="B753" s="104"/>
      <c r="C753" s="104"/>
      <c r="D753" s="171"/>
      <c r="E753" s="102"/>
      <c r="F753" s="104"/>
      <c r="G753" s="104"/>
      <c r="H753" s="104"/>
      <c r="I753" s="104"/>
      <c r="J753" s="104"/>
      <c r="K753" s="14"/>
      <c r="L753" s="14"/>
      <c r="M753" s="14"/>
      <c r="N753" s="14"/>
      <c r="O753" s="14"/>
      <c r="P753" s="161"/>
      <c r="Q753" s="14"/>
      <c r="R753" s="14"/>
      <c r="S753" s="14"/>
      <c r="T753" s="14"/>
      <c r="U753" s="14"/>
      <c r="V753" s="14"/>
      <c r="W753" s="14"/>
      <c r="X753" s="14"/>
      <c r="Y753" s="14"/>
      <c r="Z753" s="14"/>
      <c r="AA753" s="14"/>
      <c r="AB753" s="14"/>
      <c r="AC753" s="14"/>
      <c r="AD753" s="14"/>
      <c r="AE753" s="14"/>
      <c r="AF753" s="14"/>
      <c r="AG753" s="14"/>
    </row>
    <row r="754" ht="17.25" customHeight="1">
      <c r="A754" s="104"/>
      <c r="B754" s="104"/>
      <c r="C754" s="104"/>
      <c r="D754" s="171"/>
      <c r="E754" s="102"/>
      <c r="F754" s="104"/>
      <c r="G754" s="104"/>
      <c r="H754" s="104"/>
      <c r="I754" s="104"/>
      <c r="J754" s="104"/>
      <c r="K754" s="14"/>
      <c r="L754" s="14"/>
      <c r="M754" s="14"/>
      <c r="N754" s="14"/>
      <c r="O754" s="14"/>
      <c r="P754" s="161"/>
      <c r="Q754" s="14"/>
      <c r="R754" s="14"/>
      <c r="S754" s="14"/>
      <c r="T754" s="14"/>
      <c r="U754" s="14"/>
      <c r="V754" s="14"/>
      <c r="W754" s="14"/>
      <c r="X754" s="14"/>
      <c r="Y754" s="14"/>
      <c r="Z754" s="14"/>
      <c r="AA754" s="14"/>
      <c r="AB754" s="14"/>
      <c r="AC754" s="14"/>
      <c r="AD754" s="14"/>
      <c r="AE754" s="14"/>
      <c r="AF754" s="14"/>
      <c r="AG754" s="14"/>
    </row>
    <row r="755" ht="17.25" customHeight="1">
      <c r="A755" s="104"/>
      <c r="B755" s="104"/>
      <c r="C755" s="104"/>
      <c r="D755" s="171"/>
      <c r="E755" s="102"/>
      <c r="F755" s="104"/>
      <c r="G755" s="104"/>
      <c r="H755" s="104"/>
      <c r="I755" s="104"/>
      <c r="J755" s="104"/>
      <c r="K755" s="14"/>
      <c r="L755" s="14"/>
      <c r="M755" s="14"/>
      <c r="N755" s="14"/>
      <c r="O755" s="14"/>
      <c r="P755" s="161"/>
      <c r="Q755" s="14"/>
      <c r="R755" s="14"/>
      <c r="S755" s="14"/>
      <c r="T755" s="14"/>
      <c r="U755" s="14"/>
      <c r="V755" s="14"/>
      <c r="W755" s="14"/>
      <c r="X755" s="14"/>
      <c r="Y755" s="14"/>
      <c r="Z755" s="14"/>
      <c r="AA755" s="14"/>
      <c r="AB755" s="14"/>
      <c r="AC755" s="14"/>
      <c r="AD755" s="14"/>
      <c r="AE755" s="14"/>
      <c r="AF755" s="14"/>
      <c r="AG755" s="14"/>
    </row>
    <row r="756" ht="17.25" customHeight="1">
      <c r="A756" s="104"/>
      <c r="B756" s="104"/>
      <c r="C756" s="104"/>
      <c r="D756" s="171"/>
      <c r="E756" s="102"/>
      <c r="F756" s="104"/>
      <c r="G756" s="104"/>
      <c r="H756" s="104"/>
      <c r="I756" s="104"/>
      <c r="J756" s="104"/>
      <c r="K756" s="14"/>
      <c r="L756" s="14"/>
      <c r="M756" s="14"/>
      <c r="N756" s="14"/>
      <c r="O756" s="14"/>
      <c r="P756" s="161"/>
      <c r="Q756" s="14"/>
      <c r="R756" s="14"/>
      <c r="S756" s="14"/>
      <c r="T756" s="14"/>
      <c r="U756" s="14"/>
      <c r="V756" s="14"/>
      <c r="W756" s="14"/>
      <c r="X756" s="14"/>
      <c r="Y756" s="14"/>
      <c r="Z756" s="14"/>
      <c r="AA756" s="14"/>
      <c r="AB756" s="14"/>
      <c r="AC756" s="14"/>
      <c r="AD756" s="14"/>
      <c r="AE756" s="14"/>
      <c r="AF756" s="14"/>
      <c r="AG756" s="14"/>
    </row>
    <row r="757" ht="17.25" customHeight="1">
      <c r="A757" s="104"/>
      <c r="B757" s="104"/>
      <c r="C757" s="104"/>
      <c r="D757" s="171"/>
      <c r="E757" s="102"/>
      <c r="F757" s="104"/>
      <c r="G757" s="104"/>
      <c r="H757" s="104"/>
      <c r="I757" s="104"/>
      <c r="J757" s="104"/>
      <c r="K757" s="14"/>
      <c r="L757" s="14"/>
      <c r="M757" s="14"/>
      <c r="N757" s="14"/>
      <c r="O757" s="14"/>
      <c r="P757" s="161"/>
      <c r="Q757" s="14"/>
      <c r="R757" s="14"/>
      <c r="S757" s="14"/>
      <c r="T757" s="14"/>
      <c r="U757" s="14"/>
      <c r="V757" s="14"/>
      <c r="W757" s="14"/>
      <c r="X757" s="14"/>
      <c r="Y757" s="14"/>
      <c r="Z757" s="14"/>
      <c r="AA757" s="14"/>
      <c r="AB757" s="14"/>
      <c r="AC757" s="14"/>
      <c r="AD757" s="14"/>
      <c r="AE757" s="14"/>
      <c r="AF757" s="14"/>
      <c r="AG757" s="14"/>
    </row>
    <row r="758" ht="17.25" customHeight="1">
      <c r="A758" s="104"/>
      <c r="B758" s="104"/>
      <c r="C758" s="104"/>
      <c r="D758" s="171"/>
      <c r="E758" s="102"/>
      <c r="F758" s="104"/>
      <c r="G758" s="104"/>
      <c r="H758" s="104"/>
      <c r="I758" s="104"/>
      <c r="J758" s="104"/>
      <c r="K758" s="14"/>
      <c r="L758" s="14"/>
      <c r="M758" s="14"/>
      <c r="N758" s="14"/>
      <c r="O758" s="14"/>
      <c r="P758" s="161"/>
      <c r="Q758" s="14"/>
      <c r="R758" s="14"/>
      <c r="S758" s="14"/>
      <c r="T758" s="14"/>
      <c r="U758" s="14"/>
      <c r="V758" s="14"/>
      <c r="W758" s="14"/>
      <c r="X758" s="14"/>
      <c r="Y758" s="14"/>
      <c r="Z758" s="14"/>
      <c r="AA758" s="14"/>
      <c r="AB758" s="14"/>
      <c r="AC758" s="14"/>
      <c r="AD758" s="14"/>
      <c r="AE758" s="14"/>
      <c r="AF758" s="14"/>
      <c r="AG758" s="14"/>
    </row>
    <row r="759" ht="17.25" customHeight="1">
      <c r="A759" s="104"/>
      <c r="B759" s="104"/>
      <c r="C759" s="104"/>
      <c r="D759" s="171"/>
      <c r="E759" s="102"/>
      <c r="F759" s="104"/>
      <c r="G759" s="104"/>
      <c r="H759" s="104"/>
      <c r="I759" s="104"/>
      <c r="J759" s="104"/>
      <c r="K759" s="14"/>
      <c r="L759" s="14"/>
      <c r="M759" s="14"/>
      <c r="N759" s="14"/>
      <c r="O759" s="14"/>
      <c r="P759" s="161"/>
      <c r="Q759" s="14"/>
      <c r="R759" s="14"/>
      <c r="S759" s="14"/>
      <c r="T759" s="14"/>
      <c r="U759" s="14"/>
      <c r="V759" s="14"/>
      <c r="W759" s="14"/>
      <c r="X759" s="14"/>
      <c r="Y759" s="14"/>
      <c r="Z759" s="14"/>
      <c r="AA759" s="14"/>
      <c r="AB759" s="14"/>
      <c r="AC759" s="14"/>
      <c r="AD759" s="14"/>
      <c r="AE759" s="14"/>
      <c r="AF759" s="14"/>
      <c r="AG759" s="14"/>
    </row>
    <row r="760" ht="17.25" customHeight="1">
      <c r="A760" s="104"/>
      <c r="B760" s="104"/>
      <c r="C760" s="104"/>
      <c r="D760" s="171"/>
      <c r="E760" s="102"/>
      <c r="F760" s="104"/>
      <c r="G760" s="104"/>
      <c r="H760" s="104"/>
      <c r="I760" s="104"/>
      <c r="J760" s="104"/>
      <c r="K760" s="14"/>
      <c r="L760" s="14"/>
      <c r="M760" s="14"/>
      <c r="N760" s="14"/>
      <c r="O760" s="14"/>
      <c r="P760" s="161"/>
      <c r="Q760" s="14"/>
      <c r="R760" s="14"/>
      <c r="S760" s="14"/>
      <c r="T760" s="14"/>
      <c r="U760" s="14"/>
      <c r="V760" s="14"/>
      <c r="W760" s="14"/>
      <c r="X760" s="14"/>
      <c r="Y760" s="14"/>
      <c r="Z760" s="14"/>
      <c r="AA760" s="14"/>
      <c r="AB760" s="14"/>
      <c r="AC760" s="14"/>
      <c r="AD760" s="14"/>
      <c r="AE760" s="14"/>
      <c r="AF760" s="14"/>
      <c r="AG760" s="14"/>
    </row>
    <row r="761" ht="17.25" customHeight="1">
      <c r="A761" s="104"/>
      <c r="B761" s="104"/>
      <c r="C761" s="104"/>
      <c r="D761" s="171"/>
      <c r="E761" s="102"/>
      <c r="F761" s="104"/>
      <c r="G761" s="104"/>
      <c r="H761" s="104"/>
      <c r="I761" s="104"/>
      <c r="J761" s="104"/>
      <c r="K761" s="14"/>
      <c r="L761" s="14"/>
      <c r="M761" s="14"/>
      <c r="N761" s="14"/>
      <c r="O761" s="14"/>
      <c r="P761" s="161"/>
      <c r="Q761" s="14"/>
      <c r="R761" s="14"/>
      <c r="S761" s="14"/>
      <c r="T761" s="14"/>
      <c r="U761" s="14"/>
      <c r="V761" s="14"/>
      <c r="W761" s="14"/>
      <c r="X761" s="14"/>
      <c r="Y761" s="14"/>
      <c r="Z761" s="14"/>
      <c r="AA761" s="14"/>
      <c r="AB761" s="14"/>
      <c r="AC761" s="14"/>
      <c r="AD761" s="14"/>
      <c r="AE761" s="14"/>
      <c r="AF761" s="14"/>
      <c r="AG761" s="14"/>
    </row>
    <row r="762" ht="17.25" customHeight="1">
      <c r="A762" s="104"/>
      <c r="B762" s="104"/>
      <c r="C762" s="104"/>
      <c r="D762" s="171"/>
      <c r="E762" s="102"/>
      <c r="F762" s="104"/>
      <c r="G762" s="104"/>
      <c r="H762" s="104"/>
      <c r="I762" s="104"/>
      <c r="J762" s="104"/>
      <c r="K762" s="14"/>
      <c r="L762" s="14"/>
      <c r="M762" s="14"/>
      <c r="N762" s="14"/>
      <c r="O762" s="14"/>
      <c r="P762" s="161"/>
      <c r="Q762" s="14"/>
      <c r="R762" s="14"/>
      <c r="S762" s="14"/>
      <c r="T762" s="14"/>
      <c r="U762" s="14"/>
      <c r="V762" s="14"/>
      <c r="W762" s="14"/>
      <c r="X762" s="14"/>
      <c r="Y762" s="14"/>
      <c r="Z762" s="14"/>
      <c r="AA762" s="14"/>
      <c r="AB762" s="14"/>
      <c r="AC762" s="14"/>
      <c r="AD762" s="14"/>
      <c r="AE762" s="14"/>
      <c r="AF762" s="14"/>
      <c r="AG762" s="14"/>
    </row>
    <row r="763" ht="17.25" customHeight="1">
      <c r="A763" s="104"/>
      <c r="B763" s="104"/>
      <c r="C763" s="104"/>
      <c r="D763" s="171"/>
      <c r="E763" s="102"/>
      <c r="F763" s="104"/>
      <c r="G763" s="104"/>
      <c r="H763" s="104"/>
      <c r="I763" s="104"/>
      <c r="J763" s="104"/>
      <c r="K763" s="14"/>
      <c r="L763" s="14"/>
      <c r="M763" s="14"/>
      <c r="N763" s="14"/>
      <c r="O763" s="14"/>
      <c r="P763" s="161"/>
      <c r="Q763" s="14"/>
      <c r="R763" s="14"/>
      <c r="S763" s="14"/>
      <c r="T763" s="14"/>
      <c r="U763" s="14"/>
      <c r="V763" s="14"/>
      <c r="W763" s="14"/>
      <c r="X763" s="14"/>
      <c r="Y763" s="14"/>
      <c r="Z763" s="14"/>
      <c r="AA763" s="14"/>
      <c r="AB763" s="14"/>
      <c r="AC763" s="14"/>
      <c r="AD763" s="14"/>
      <c r="AE763" s="14"/>
      <c r="AF763" s="14"/>
      <c r="AG763" s="14"/>
    </row>
    <row r="764" ht="17.25" customHeight="1">
      <c r="A764" s="104"/>
      <c r="B764" s="104"/>
      <c r="C764" s="104"/>
      <c r="D764" s="171"/>
      <c r="E764" s="102"/>
      <c r="F764" s="104"/>
      <c r="G764" s="104"/>
      <c r="H764" s="104"/>
      <c r="I764" s="104"/>
      <c r="J764" s="104"/>
      <c r="K764" s="14"/>
      <c r="L764" s="14"/>
      <c r="M764" s="14"/>
      <c r="N764" s="14"/>
      <c r="O764" s="14"/>
      <c r="P764" s="161"/>
      <c r="Q764" s="14"/>
      <c r="R764" s="14"/>
      <c r="S764" s="14"/>
      <c r="T764" s="14"/>
      <c r="U764" s="14"/>
      <c r="V764" s="14"/>
      <c r="W764" s="14"/>
      <c r="X764" s="14"/>
      <c r="Y764" s="14"/>
      <c r="Z764" s="14"/>
      <c r="AA764" s="14"/>
      <c r="AB764" s="14"/>
      <c r="AC764" s="14"/>
      <c r="AD764" s="14"/>
      <c r="AE764" s="14"/>
      <c r="AF764" s="14"/>
      <c r="AG764" s="14"/>
    </row>
    <row r="765" ht="17.25" customHeight="1">
      <c r="A765" s="104"/>
      <c r="B765" s="104"/>
      <c r="C765" s="104"/>
      <c r="D765" s="171"/>
      <c r="E765" s="102"/>
      <c r="F765" s="104"/>
      <c r="G765" s="104"/>
      <c r="H765" s="104"/>
      <c r="I765" s="104"/>
      <c r="J765" s="104"/>
      <c r="K765" s="14"/>
      <c r="L765" s="14"/>
      <c r="M765" s="14"/>
      <c r="N765" s="14"/>
      <c r="O765" s="14"/>
      <c r="P765" s="161"/>
      <c r="Q765" s="14"/>
      <c r="R765" s="14"/>
      <c r="S765" s="14"/>
      <c r="T765" s="14"/>
      <c r="U765" s="14"/>
      <c r="V765" s="14"/>
      <c r="W765" s="14"/>
      <c r="X765" s="14"/>
      <c r="Y765" s="14"/>
      <c r="Z765" s="14"/>
      <c r="AA765" s="14"/>
      <c r="AB765" s="14"/>
      <c r="AC765" s="14"/>
      <c r="AD765" s="14"/>
      <c r="AE765" s="14"/>
      <c r="AF765" s="14"/>
      <c r="AG765" s="14"/>
    </row>
    <row r="766" ht="17.25" customHeight="1">
      <c r="A766" s="104"/>
      <c r="B766" s="104"/>
      <c r="C766" s="104"/>
      <c r="D766" s="171"/>
      <c r="E766" s="102"/>
      <c r="F766" s="104"/>
      <c r="G766" s="104"/>
      <c r="H766" s="104"/>
      <c r="I766" s="104"/>
      <c r="J766" s="104"/>
      <c r="K766" s="14"/>
      <c r="L766" s="14"/>
      <c r="M766" s="14"/>
      <c r="N766" s="14"/>
      <c r="O766" s="14"/>
      <c r="P766" s="161"/>
      <c r="Q766" s="14"/>
      <c r="R766" s="14"/>
      <c r="S766" s="14"/>
      <c r="T766" s="14"/>
      <c r="U766" s="14"/>
      <c r="V766" s="14"/>
      <c r="W766" s="14"/>
      <c r="X766" s="14"/>
      <c r="Y766" s="14"/>
      <c r="Z766" s="14"/>
      <c r="AA766" s="14"/>
      <c r="AB766" s="14"/>
      <c r="AC766" s="14"/>
      <c r="AD766" s="14"/>
      <c r="AE766" s="14"/>
      <c r="AF766" s="14"/>
      <c r="AG766" s="14"/>
    </row>
    <row r="767" ht="17.25" customHeight="1">
      <c r="A767" s="104"/>
      <c r="B767" s="104"/>
      <c r="C767" s="104"/>
      <c r="D767" s="171"/>
      <c r="E767" s="102"/>
      <c r="F767" s="104"/>
      <c r="G767" s="104"/>
      <c r="H767" s="104"/>
      <c r="I767" s="104"/>
      <c r="J767" s="104"/>
      <c r="K767" s="14"/>
      <c r="L767" s="14"/>
      <c r="M767" s="14"/>
      <c r="N767" s="14"/>
      <c r="O767" s="14"/>
      <c r="P767" s="161"/>
      <c r="Q767" s="14"/>
      <c r="R767" s="14"/>
      <c r="S767" s="14"/>
      <c r="T767" s="14"/>
      <c r="U767" s="14"/>
      <c r="V767" s="14"/>
      <c r="W767" s="14"/>
      <c r="X767" s="14"/>
      <c r="Y767" s="14"/>
      <c r="Z767" s="14"/>
      <c r="AA767" s="14"/>
      <c r="AB767" s="14"/>
      <c r="AC767" s="14"/>
      <c r="AD767" s="14"/>
      <c r="AE767" s="14"/>
      <c r="AF767" s="14"/>
      <c r="AG767" s="14"/>
    </row>
    <row r="768" ht="17.25" customHeight="1">
      <c r="A768" s="104"/>
      <c r="B768" s="104"/>
      <c r="C768" s="104"/>
      <c r="D768" s="171"/>
      <c r="E768" s="102"/>
      <c r="F768" s="104"/>
      <c r="G768" s="104"/>
      <c r="H768" s="104"/>
      <c r="I768" s="104"/>
      <c r="J768" s="104"/>
      <c r="K768" s="14"/>
      <c r="L768" s="14"/>
      <c r="M768" s="14"/>
      <c r="N768" s="14"/>
      <c r="O768" s="14"/>
      <c r="P768" s="161"/>
      <c r="Q768" s="14"/>
      <c r="R768" s="14"/>
      <c r="S768" s="14"/>
      <c r="T768" s="14"/>
      <c r="U768" s="14"/>
      <c r="V768" s="14"/>
      <c r="W768" s="14"/>
      <c r="X768" s="14"/>
      <c r="Y768" s="14"/>
      <c r="Z768" s="14"/>
      <c r="AA768" s="14"/>
      <c r="AB768" s="14"/>
      <c r="AC768" s="14"/>
      <c r="AD768" s="14"/>
      <c r="AE768" s="14"/>
      <c r="AF768" s="14"/>
      <c r="AG768" s="14"/>
    </row>
    <row r="769" ht="17.25" customHeight="1">
      <c r="A769" s="104"/>
      <c r="B769" s="104"/>
      <c r="C769" s="104"/>
      <c r="D769" s="171"/>
      <c r="E769" s="102"/>
      <c r="F769" s="104"/>
      <c r="G769" s="104"/>
      <c r="H769" s="104"/>
      <c r="I769" s="104"/>
      <c r="J769" s="104"/>
      <c r="K769" s="14"/>
      <c r="L769" s="14"/>
      <c r="M769" s="14"/>
      <c r="N769" s="14"/>
      <c r="O769" s="14"/>
      <c r="P769" s="161"/>
      <c r="Q769" s="14"/>
      <c r="R769" s="14"/>
      <c r="S769" s="14"/>
      <c r="T769" s="14"/>
      <c r="U769" s="14"/>
      <c r="V769" s="14"/>
      <c r="W769" s="14"/>
      <c r="X769" s="14"/>
      <c r="Y769" s="14"/>
      <c r="Z769" s="14"/>
      <c r="AA769" s="14"/>
      <c r="AB769" s="14"/>
      <c r="AC769" s="14"/>
      <c r="AD769" s="14"/>
      <c r="AE769" s="14"/>
      <c r="AF769" s="14"/>
      <c r="AG769" s="14"/>
    </row>
    <row r="770" ht="17.25" customHeight="1">
      <c r="A770" s="104"/>
      <c r="B770" s="104"/>
      <c r="C770" s="104"/>
      <c r="D770" s="171"/>
      <c r="E770" s="102"/>
      <c r="F770" s="104"/>
      <c r="G770" s="104"/>
      <c r="H770" s="104"/>
      <c r="I770" s="104"/>
      <c r="J770" s="104"/>
      <c r="K770" s="14"/>
      <c r="L770" s="14"/>
      <c r="M770" s="14"/>
      <c r="N770" s="14"/>
      <c r="O770" s="14"/>
      <c r="P770" s="161"/>
      <c r="Q770" s="14"/>
      <c r="R770" s="14"/>
      <c r="S770" s="14"/>
      <c r="T770" s="14"/>
      <c r="U770" s="14"/>
      <c r="V770" s="14"/>
      <c r="W770" s="14"/>
      <c r="X770" s="14"/>
      <c r="Y770" s="14"/>
      <c r="Z770" s="14"/>
      <c r="AA770" s="14"/>
      <c r="AB770" s="14"/>
      <c r="AC770" s="14"/>
      <c r="AD770" s="14"/>
      <c r="AE770" s="14"/>
      <c r="AF770" s="14"/>
      <c r="AG770" s="14"/>
    </row>
    <row r="771" ht="17.25" customHeight="1">
      <c r="A771" s="104"/>
      <c r="B771" s="104"/>
      <c r="C771" s="104"/>
      <c r="D771" s="171"/>
      <c r="E771" s="102"/>
      <c r="F771" s="104"/>
      <c r="G771" s="104"/>
      <c r="H771" s="104"/>
      <c r="I771" s="104"/>
      <c r="J771" s="104"/>
      <c r="K771" s="14"/>
      <c r="L771" s="14"/>
      <c r="M771" s="14"/>
      <c r="N771" s="14"/>
      <c r="O771" s="14"/>
      <c r="P771" s="161"/>
      <c r="Q771" s="14"/>
      <c r="R771" s="14"/>
      <c r="S771" s="14"/>
      <c r="T771" s="14"/>
      <c r="U771" s="14"/>
      <c r="V771" s="14"/>
      <c r="W771" s="14"/>
      <c r="X771" s="14"/>
      <c r="Y771" s="14"/>
      <c r="Z771" s="14"/>
      <c r="AA771" s="14"/>
      <c r="AB771" s="14"/>
      <c r="AC771" s="14"/>
      <c r="AD771" s="14"/>
      <c r="AE771" s="14"/>
      <c r="AF771" s="14"/>
      <c r="AG771" s="14"/>
    </row>
    <row r="772" ht="17.25" customHeight="1">
      <c r="A772" s="104"/>
      <c r="B772" s="104"/>
      <c r="C772" s="104"/>
      <c r="D772" s="171"/>
      <c r="E772" s="102"/>
      <c r="F772" s="104"/>
      <c r="G772" s="104"/>
      <c r="H772" s="104"/>
      <c r="I772" s="104"/>
      <c r="J772" s="104"/>
      <c r="K772" s="14"/>
      <c r="L772" s="14"/>
      <c r="M772" s="14"/>
      <c r="N772" s="14"/>
      <c r="O772" s="14"/>
      <c r="P772" s="161"/>
      <c r="Q772" s="14"/>
      <c r="R772" s="14"/>
      <c r="S772" s="14"/>
      <c r="T772" s="14"/>
      <c r="U772" s="14"/>
      <c r="V772" s="14"/>
      <c r="W772" s="14"/>
      <c r="X772" s="14"/>
      <c r="Y772" s="14"/>
      <c r="Z772" s="14"/>
      <c r="AA772" s="14"/>
      <c r="AB772" s="14"/>
      <c r="AC772" s="14"/>
      <c r="AD772" s="14"/>
      <c r="AE772" s="14"/>
      <c r="AF772" s="14"/>
      <c r="AG772" s="14"/>
    </row>
    <row r="773" ht="17.25" customHeight="1">
      <c r="A773" s="104"/>
      <c r="B773" s="104"/>
      <c r="C773" s="104"/>
      <c r="D773" s="171"/>
      <c r="E773" s="102"/>
      <c r="F773" s="104"/>
      <c r="G773" s="104"/>
      <c r="H773" s="104"/>
      <c r="I773" s="104"/>
      <c r="J773" s="104"/>
      <c r="K773" s="14"/>
      <c r="L773" s="14"/>
      <c r="M773" s="14"/>
      <c r="N773" s="14"/>
      <c r="O773" s="14"/>
      <c r="P773" s="161"/>
      <c r="Q773" s="14"/>
      <c r="R773" s="14"/>
      <c r="S773" s="14"/>
      <c r="T773" s="14"/>
      <c r="U773" s="14"/>
      <c r="V773" s="14"/>
      <c r="W773" s="14"/>
      <c r="X773" s="14"/>
      <c r="Y773" s="14"/>
      <c r="Z773" s="14"/>
      <c r="AA773" s="14"/>
      <c r="AB773" s="14"/>
      <c r="AC773" s="14"/>
      <c r="AD773" s="14"/>
      <c r="AE773" s="14"/>
      <c r="AF773" s="14"/>
      <c r="AG773" s="14"/>
    </row>
    <row r="774" ht="17.25" customHeight="1">
      <c r="A774" s="104"/>
      <c r="B774" s="104"/>
      <c r="C774" s="104"/>
      <c r="D774" s="171"/>
      <c r="E774" s="102"/>
      <c r="F774" s="104"/>
      <c r="G774" s="104"/>
      <c r="H774" s="104"/>
      <c r="I774" s="104"/>
      <c r="J774" s="104"/>
      <c r="K774" s="14"/>
      <c r="L774" s="14"/>
      <c r="M774" s="14"/>
      <c r="N774" s="14"/>
      <c r="O774" s="14"/>
      <c r="P774" s="161"/>
      <c r="Q774" s="14"/>
      <c r="R774" s="14"/>
      <c r="S774" s="14"/>
      <c r="T774" s="14"/>
      <c r="U774" s="14"/>
      <c r="V774" s="14"/>
      <c r="W774" s="14"/>
      <c r="X774" s="14"/>
      <c r="Y774" s="14"/>
      <c r="Z774" s="14"/>
      <c r="AA774" s="14"/>
      <c r="AB774" s="14"/>
      <c r="AC774" s="14"/>
      <c r="AD774" s="14"/>
      <c r="AE774" s="14"/>
      <c r="AF774" s="14"/>
      <c r="AG774" s="14"/>
    </row>
    <row r="775" ht="17.25" customHeight="1">
      <c r="A775" s="104"/>
      <c r="B775" s="104"/>
      <c r="C775" s="104"/>
      <c r="D775" s="171"/>
      <c r="E775" s="102"/>
      <c r="F775" s="104"/>
      <c r="G775" s="104"/>
      <c r="H775" s="104"/>
      <c r="I775" s="104"/>
      <c r="J775" s="104"/>
      <c r="K775" s="14"/>
      <c r="L775" s="14"/>
      <c r="M775" s="14"/>
      <c r="N775" s="14"/>
      <c r="O775" s="14"/>
      <c r="P775" s="161"/>
      <c r="Q775" s="14"/>
      <c r="R775" s="14"/>
      <c r="S775" s="14"/>
      <c r="T775" s="14"/>
      <c r="U775" s="14"/>
      <c r="V775" s="14"/>
      <c r="W775" s="14"/>
      <c r="X775" s="14"/>
      <c r="Y775" s="14"/>
      <c r="Z775" s="14"/>
      <c r="AA775" s="14"/>
      <c r="AB775" s="14"/>
      <c r="AC775" s="14"/>
      <c r="AD775" s="14"/>
      <c r="AE775" s="14"/>
      <c r="AF775" s="14"/>
      <c r="AG775" s="14"/>
    </row>
    <row r="776" ht="17.25" customHeight="1">
      <c r="A776" s="104"/>
      <c r="B776" s="104"/>
      <c r="C776" s="104"/>
      <c r="D776" s="171"/>
      <c r="E776" s="102"/>
      <c r="F776" s="104"/>
      <c r="G776" s="104"/>
      <c r="H776" s="104"/>
      <c r="I776" s="104"/>
      <c r="J776" s="104"/>
      <c r="K776" s="14"/>
      <c r="L776" s="14"/>
      <c r="M776" s="14"/>
      <c r="N776" s="14"/>
      <c r="O776" s="14"/>
      <c r="P776" s="161"/>
      <c r="Q776" s="14"/>
      <c r="R776" s="14"/>
      <c r="S776" s="14"/>
      <c r="T776" s="14"/>
      <c r="U776" s="14"/>
      <c r="V776" s="14"/>
      <c r="W776" s="14"/>
      <c r="X776" s="14"/>
      <c r="Y776" s="14"/>
      <c r="Z776" s="14"/>
      <c r="AA776" s="14"/>
      <c r="AB776" s="14"/>
      <c r="AC776" s="14"/>
      <c r="AD776" s="14"/>
      <c r="AE776" s="14"/>
      <c r="AF776" s="14"/>
      <c r="AG776" s="14"/>
    </row>
    <row r="777" ht="17.25" customHeight="1">
      <c r="A777" s="104"/>
      <c r="B777" s="104"/>
      <c r="C777" s="104"/>
      <c r="D777" s="171"/>
      <c r="E777" s="102"/>
      <c r="F777" s="104"/>
      <c r="G777" s="104"/>
      <c r="H777" s="104"/>
      <c r="I777" s="104"/>
      <c r="J777" s="104"/>
      <c r="K777" s="14"/>
      <c r="L777" s="14"/>
      <c r="M777" s="14"/>
      <c r="N777" s="14"/>
      <c r="O777" s="14"/>
      <c r="P777" s="161"/>
      <c r="Q777" s="14"/>
      <c r="R777" s="14"/>
      <c r="S777" s="14"/>
      <c r="T777" s="14"/>
      <c r="U777" s="14"/>
      <c r="V777" s="14"/>
      <c r="W777" s="14"/>
      <c r="X777" s="14"/>
      <c r="Y777" s="14"/>
      <c r="Z777" s="14"/>
      <c r="AA777" s="14"/>
      <c r="AB777" s="14"/>
      <c r="AC777" s="14"/>
      <c r="AD777" s="14"/>
      <c r="AE777" s="14"/>
      <c r="AF777" s="14"/>
      <c r="AG777" s="14"/>
    </row>
    <row r="778" ht="17.25" customHeight="1">
      <c r="A778" s="104"/>
      <c r="B778" s="104"/>
      <c r="C778" s="104"/>
      <c r="D778" s="171"/>
      <c r="E778" s="102"/>
      <c r="F778" s="104"/>
      <c r="G778" s="104"/>
      <c r="H778" s="104"/>
      <c r="I778" s="104"/>
      <c r="J778" s="104"/>
      <c r="K778" s="14"/>
      <c r="L778" s="14"/>
      <c r="M778" s="14"/>
      <c r="N778" s="14"/>
      <c r="O778" s="14"/>
      <c r="P778" s="161"/>
      <c r="Q778" s="14"/>
      <c r="R778" s="14"/>
      <c r="S778" s="14"/>
      <c r="T778" s="14"/>
      <c r="U778" s="14"/>
      <c r="V778" s="14"/>
      <c r="W778" s="14"/>
      <c r="X778" s="14"/>
      <c r="Y778" s="14"/>
      <c r="Z778" s="14"/>
      <c r="AA778" s="14"/>
      <c r="AB778" s="14"/>
      <c r="AC778" s="14"/>
      <c r="AD778" s="14"/>
      <c r="AE778" s="14"/>
      <c r="AF778" s="14"/>
      <c r="AG778" s="14"/>
    </row>
    <row r="779" ht="17.25" customHeight="1">
      <c r="A779" s="104"/>
      <c r="B779" s="104"/>
      <c r="C779" s="104"/>
      <c r="D779" s="171"/>
      <c r="E779" s="102"/>
      <c r="F779" s="104"/>
      <c r="G779" s="104"/>
      <c r="H779" s="104"/>
      <c r="I779" s="104"/>
      <c r="J779" s="104"/>
      <c r="K779" s="14"/>
      <c r="L779" s="14"/>
      <c r="M779" s="14"/>
      <c r="N779" s="14"/>
      <c r="O779" s="14"/>
      <c r="P779" s="161"/>
      <c r="Q779" s="14"/>
      <c r="R779" s="14"/>
      <c r="S779" s="14"/>
      <c r="T779" s="14"/>
      <c r="U779" s="14"/>
      <c r="V779" s="14"/>
      <c r="W779" s="14"/>
      <c r="X779" s="14"/>
      <c r="Y779" s="14"/>
      <c r="Z779" s="14"/>
      <c r="AA779" s="14"/>
      <c r="AB779" s="14"/>
      <c r="AC779" s="14"/>
      <c r="AD779" s="14"/>
      <c r="AE779" s="14"/>
      <c r="AF779" s="14"/>
      <c r="AG779" s="14"/>
    </row>
    <row r="780" ht="17.25" customHeight="1">
      <c r="A780" s="104"/>
      <c r="B780" s="104"/>
      <c r="C780" s="104"/>
      <c r="D780" s="171"/>
      <c r="E780" s="102"/>
      <c r="F780" s="104"/>
      <c r="G780" s="104"/>
      <c r="H780" s="104"/>
      <c r="I780" s="104"/>
      <c r="J780" s="104"/>
      <c r="K780" s="14"/>
      <c r="L780" s="14"/>
      <c r="M780" s="14"/>
      <c r="N780" s="14"/>
      <c r="O780" s="14"/>
      <c r="P780" s="161"/>
      <c r="Q780" s="14"/>
      <c r="R780" s="14"/>
      <c r="S780" s="14"/>
      <c r="T780" s="14"/>
      <c r="U780" s="14"/>
      <c r="V780" s="14"/>
      <c r="W780" s="14"/>
      <c r="X780" s="14"/>
      <c r="Y780" s="14"/>
      <c r="Z780" s="14"/>
      <c r="AA780" s="14"/>
      <c r="AB780" s="14"/>
      <c r="AC780" s="14"/>
      <c r="AD780" s="14"/>
      <c r="AE780" s="14"/>
      <c r="AF780" s="14"/>
      <c r="AG780" s="14"/>
    </row>
    <row r="781" ht="17.25" customHeight="1">
      <c r="A781" s="104"/>
      <c r="B781" s="104"/>
      <c r="C781" s="104"/>
      <c r="D781" s="171"/>
      <c r="E781" s="102"/>
      <c r="F781" s="104"/>
      <c r="G781" s="104"/>
      <c r="H781" s="104"/>
      <c r="I781" s="104"/>
      <c r="J781" s="104"/>
      <c r="K781" s="14"/>
      <c r="L781" s="14"/>
      <c r="M781" s="14"/>
      <c r="N781" s="14"/>
      <c r="O781" s="14"/>
      <c r="P781" s="161"/>
      <c r="Q781" s="14"/>
      <c r="R781" s="14"/>
      <c r="S781" s="14"/>
      <c r="T781" s="14"/>
      <c r="U781" s="14"/>
      <c r="V781" s="14"/>
      <c r="W781" s="14"/>
      <c r="X781" s="14"/>
      <c r="Y781" s="14"/>
      <c r="Z781" s="14"/>
      <c r="AA781" s="14"/>
      <c r="AB781" s="14"/>
      <c r="AC781" s="14"/>
      <c r="AD781" s="14"/>
      <c r="AE781" s="14"/>
      <c r="AF781" s="14"/>
      <c r="AG781" s="14"/>
    </row>
    <row r="782" ht="17.25" customHeight="1">
      <c r="A782" s="104"/>
      <c r="B782" s="104"/>
      <c r="C782" s="104"/>
      <c r="D782" s="171"/>
      <c r="E782" s="102"/>
      <c r="F782" s="104"/>
      <c r="G782" s="104"/>
      <c r="H782" s="104"/>
      <c r="I782" s="104"/>
      <c r="J782" s="104"/>
      <c r="K782" s="14"/>
      <c r="L782" s="14"/>
      <c r="M782" s="14"/>
      <c r="N782" s="14"/>
      <c r="O782" s="14"/>
      <c r="P782" s="161"/>
      <c r="Q782" s="14"/>
      <c r="R782" s="14"/>
      <c r="S782" s="14"/>
      <c r="T782" s="14"/>
      <c r="U782" s="14"/>
      <c r="V782" s="14"/>
      <c r="W782" s="14"/>
      <c r="X782" s="14"/>
      <c r="Y782" s="14"/>
      <c r="Z782" s="14"/>
      <c r="AA782" s="14"/>
      <c r="AB782" s="14"/>
      <c r="AC782" s="14"/>
      <c r="AD782" s="14"/>
      <c r="AE782" s="14"/>
      <c r="AF782" s="14"/>
      <c r="AG782" s="14"/>
    </row>
    <row r="783" ht="17.25" customHeight="1">
      <c r="A783" s="104"/>
      <c r="B783" s="104"/>
      <c r="C783" s="104"/>
      <c r="D783" s="171"/>
      <c r="E783" s="102"/>
      <c r="F783" s="104"/>
      <c r="G783" s="104"/>
      <c r="H783" s="104"/>
      <c r="I783" s="104"/>
      <c r="J783" s="104"/>
      <c r="K783" s="14"/>
      <c r="L783" s="14"/>
      <c r="M783" s="14"/>
      <c r="N783" s="14"/>
      <c r="O783" s="14"/>
      <c r="P783" s="161"/>
      <c r="Q783" s="14"/>
      <c r="R783" s="14"/>
      <c r="S783" s="14"/>
      <c r="T783" s="14"/>
      <c r="U783" s="14"/>
      <c r="V783" s="14"/>
      <c r="W783" s="14"/>
      <c r="X783" s="14"/>
      <c r="Y783" s="14"/>
      <c r="Z783" s="14"/>
      <c r="AA783" s="14"/>
      <c r="AB783" s="14"/>
      <c r="AC783" s="14"/>
      <c r="AD783" s="14"/>
      <c r="AE783" s="14"/>
      <c r="AF783" s="14"/>
      <c r="AG783" s="14"/>
    </row>
    <row r="784" ht="17.25" customHeight="1">
      <c r="A784" s="104"/>
      <c r="B784" s="104"/>
      <c r="C784" s="104"/>
      <c r="D784" s="171"/>
      <c r="E784" s="102"/>
      <c r="F784" s="104"/>
      <c r="G784" s="104"/>
      <c r="H784" s="104"/>
      <c r="I784" s="104"/>
      <c r="J784" s="104"/>
      <c r="K784" s="14"/>
      <c r="L784" s="14"/>
      <c r="M784" s="14"/>
      <c r="N784" s="14"/>
      <c r="O784" s="14"/>
      <c r="P784" s="161"/>
      <c r="Q784" s="14"/>
      <c r="R784" s="14"/>
      <c r="S784" s="14"/>
      <c r="T784" s="14"/>
      <c r="U784" s="14"/>
      <c r="V784" s="14"/>
      <c r="W784" s="14"/>
      <c r="X784" s="14"/>
      <c r="Y784" s="14"/>
      <c r="Z784" s="14"/>
      <c r="AA784" s="14"/>
      <c r="AB784" s="14"/>
      <c r="AC784" s="14"/>
      <c r="AD784" s="14"/>
      <c r="AE784" s="14"/>
      <c r="AF784" s="14"/>
      <c r="AG784" s="14"/>
    </row>
    <row r="785" ht="17.25" customHeight="1">
      <c r="A785" s="104"/>
      <c r="B785" s="104"/>
      <c r="C785" s="104"/>
      <c r="D785" s="171"/>
      <c r="E785" s="102"/>
      <c r="F785" s="104"/>
      <c r="G785" s="104"/>
      <c r="H785" s="104"/>
      <c r="I785" s="104"/>
      <c r="J785" s="104"/>
      <c r="K785" s="14"/>
      <c r="L785" s="14"/>
      <c r="M785" s="14"/>
      <c r="N785" s="14"/>
      <c r="O785" s="14"/>
      <c r="P785" s="161"/>
      <c r="Q785" s="14"/>
      <c r="R785" s="14"/>
      <c r="S785" s="14"/>
      <c r="T785" s="14"/>
      <c r="U785" s="14"/>
      <c r="V785" s="14"/>
      <c r="W785" s="14"/>
      <c r="X785" s="14"/>
      <c r="Y785" s="14"/>
      <c r="Z785" s="14"/>
      <c r="AA785" s="14"/>
      <c r="AB785" s="14"/>
      <c r="AC785" s="14"/>
      <c r="AD785" s="14"/>
      <c r="AE785" s="14"/>
      <c r="AF785" s="14"/>
      <c r="AG785" s="14"/>
    </row>
    <row r="786" ht="17.25" customHeight="1">
      <c r="A786" s="104"/>
      <c r="B786" s="104"/>
      <c r="C786" s="104"/>
      <c r="D786" s="171"/>
      <c r="E786" s="102"/>
      <c r="F786" s="104"/>
      <c r="G786" s="104"/>
      <c r="H786" s="104"/>
      <c r="I786" s="104"/>
      <c r="J786" s="104"/>
      <c r="K786" s="14"/>
      <c r="L786" s="14"/>
      <c r="M786" s="14"/>
      <c r="N786" s="14"/>
      <c r="O786" s="14"/>
      <c r="P786" s="161"/>
      <c r="Q786" s="14"/>
      <c r="R786" s="14"/>
      <c r="S786" s="14"/>
      <c r="T786" s="14"/>
      <c r="U786" s="14"/>
      <c r="V786" s="14"/>
      <c r="W786" s="14"/>
      <c r="X786" s="14"/>
      <c r="Y786" s="14"/>
      <c r="Z786" s="14"/>
      <c r="AA786" s="14"/>
      <c r="AB786" s="14"/>
      <c r="AC786" s="14"/>
      <c r="AD786" s="14"/>
      <c r="AE786" s="14"/>
      <c r="AF786" s="14"/>
      <c r="AG786" s="14"/>
    </row>
    <row r="787" ht="17.25" customHeight="1">
      <c r="A787" s="104"/>
      <c r="B787" s="104"/>
      <c r="C787" s="104"/>
      <c r="D787" s="171"/>
      <c r="E787" s="102"/>
      <c r="F787" s="104"/>
      <c r="G787" s="104"/>
      <c r="H787" s="104"/>
      <c r="I787" s="104"/>
      <c r="J787" s="104"/>
      <c r="K787" s="14"/>
      <c r="L787" s="14"/>
      <c r="M787" s="14"/>
      <c r="N787" s="14"/>
      <c r="O787" s="14"/>
      <c r="P787" s="161"/>
      <c r="Q787" s="14"/>
      <c r="R787" s="14"/>
      <c r="S787" s="14"/>
      <c r="T787" s="14"/>
      <c r="U787" s="14"/>
      <c r="V787" s="14"/>
      <c r="W787" s="14"/>
      <c r="X787" s="14"/>
      <c r="Y787" s="14"/>
      <c r="Z787" s="14"/>
      <c r="AA787" s="14"/>
      <c r="AB787" s="14"/>
      <c r="AC787" s="14"/>
      <c r="AD787" s="14"/>
      <c r="AE787" s="14"/>
      <c r="AF787" s="14"/>
      <c r="AG787" s="14"/>
    </row>
    <row r="788" ht="17.25" customHeight="1">
      <c r="A788" s="104"/>
      <c r="B788" s="104"/>
      <c r="C788" s="104"/>
      <c r="D788" s="171"/>
      <c r="E788" s="102"/>
      <c r="F788" s="104"/>
      <c r="G788" s="104"/>
      <c r="H788" s="104"/>
      <c r="I788" s="104"/>
      <c r="J788" s="104"/>
      <c r="K788" s="14"/>
      <c r="L788" s="14"/>
      <c r="M788" s="14"/>
      <c r="N788" s="14"/>
      <c r="O788" s="14"/>
      <c r="P788" s="161"/>
      <c r="Q788" s="14"/>
      <c r="R788" s="14"/>
      <c r="S788" s="14"/>
      <c r="T788" s="14"/>
      <c r="U788" s="14"/>
      <c r="V788" s="14"/>
      <c r="W788" s="14"/>
      <c r="X788" s="14"/>
      <c r="Y788" s="14"/>
      <c r="Z788" s="14"/>
      <c r="AA788" s="14"/>
      <c r="AB788" s="14"/>
      <c r="AC788" s="14"/>
      <c r="AD788" s="14"/>
      <c r="AE788" s="14"/>
      <c r="AF788" s="14"/>
      <c r="AG788" s="14"/>
    </row>
    <row r="789" ht="17.25" customHeight="1">
      <c r="A789" s="104"/>
      <c r="B789" s="104"/>
      <c r="C789" s="104"/>
      <c r="D789" s="171"/>
      <c r="E789" s="102"/>
      <c r="F789" s="104"/>
      <c r="G789" s="104"/>
      <c r="H789" s="104"/>
      <c r="I789" s="104"/>
      <c r="J789" s="104"/>
      <c r="K789" s="14"/>
      <c r="L789" s="14"/>
      <c r="M789" s="14"/>
      <c r="N789" s="14"/>
      <c r="O789" s="14"/>
      <c r="P789" s="161"/>
      <c r="Q789" s="14"/>
      <c r="R789" s="14"/>
      <c r="S789" s="14"/>
      <c r="T789" s="14"/>
      <c r="U789" s="14"/>
      <c r="V789" s="14"/>
      <c r="W789" s="14"/>
      <c r="X789" s="14"/>
      <c r="Y789" s="14"/>
      <c r="Z789" s="14"/>
      <c r="AA789" s="14"/>
      <c r="AB789" s="14"/>
      <c r="AC789" s="14"/>
      <c r="AD789" s="14"/>
      <c r="AE789" s="14"/>
      <c r="AF789" s="14"/>
      <c r="AG789" s="14"/>
    </row>
    <row r="790" ht="17.25" customHeight="1">
      <c r="A790" s="104"/>
      <c r="B790" s="104"/>
      <c r="C790" s="104"/>
      <c r="D790" s="171"/>
      <c r="E790" s="102"/>
      <c r="F790" s="104"/>
      <c r="G790" s="104"/>
      <c r="H790" s="104"/>
      <c r="I790" s="104"/>
      <c r="J790" s="104"/>
      <c r="K790" s="14"/>
      <c r="L790" s="14"/>
      <c r="M790" s="14"/>
      <c r="N790" s="14"/>
      <c r="O790" s="14"/>
      <c r="P790" s="161"/>
      <c r="Q790" s="14"/>
      <c r="R790" s="14"/>
      <c r="S790" s="14"/>
      <c r="T790" s="14"/>
      <c r="U790" s="14"/>
      <c r="V790" s="14"/>
      <c r="W790" s="14"/>
      <c r="X790" s="14"/>
      <c r="Y790" s="14"/>
      <c r="Z790" s="14"/>
      <c r="AA790" s="14"/>
      <c r="AB790" s="14"/>
      <c r="AC790" s="14"/>
      <c r="AD790" s="14"/>
      <c r="AE790" s="14"/>
      <c r="AF790" s="14"/>
      <c r="AG790" s="14"/>
    </row>
    <row r="791" ht="17.25" customHeight="1">
      <c r="A791" s="104"/>
      <c r="B791" s="104"/>
      <c r="C791" s="104"/>
      <c r="D791" s="171"/>
      <c r="E791" s="102"/>
      <c r="F791" s="104"/>
      <c r="G791" s="104"/>
      <c r="H791" s="104"/>
      <c r="I791" s="104"/>
      <c r="J791" s="104"/>
      <c r="K791" s="14"/>
      <c r="L791" s="14"/>
      <c r="M791" s="14"/>
      <c r="N791" s="14"/>
      <c r="O791" s="14"/>
      <c r="P791" s="161"/>
      <c r="Q791" s="14"/>
      <c r="R791" s="14"/>
      <c r="S791" s="14"/>
      <c r="T791" s="14"/>
      <c r="U791" s="14"/>
      <c r="V791" s="14"/>
      <c r="W791" s="14"/>
      <c r="X791" s="14"/>
      <c r="Y791" s="14"/>
      <c r="Z791" s="14"/>
      <c r="AA791" s="14"/>
      <c r="AB791" s="14"/>
      <c r="AC791" s="14"/>
      <c r="AD791" s="14"/>
      <c r="AE791" s="14"/>
      <c r="AF791" s="14"/>
      <c r="AG791" s="14"/>
    </row>
    <row r="792" ht="17.25" customHeight="1">
      <c r="A792" s="104"/>
      <c r="B792" s="104"/>
      <c r="C792" s="104"/>
      <c r="D792" s="171"/>
      <c r="E792" s="102"/>
      <c r="F792" s="104"/>
      <c r="G792" s="104"/>
      <c r="H792" s="104"/>
      <c r="I792" s="104"/>
      <c r="J792" s="104"/>
      <c r="K792" s="14"/>
      <c r="L792" s="14"/>
      <c r="M792" s="14"/>
      <c r="N792" s="14"/>
      <c r="O792" s="14"/>
      <c r="P792" s="161"/>
      <c r="Q792" s="14"/>
      <c r="R792" s="14"/>
      <c r="S792" s="14"/>
      <c r="T792" s="14"/>
      <c r="U792" s="14"/>
      <c r="V792" s="14"/>
      <c r="W792" s="14"/>
      <c r="X792" s="14"/>
      <c r="Y792" s="14"/>
      <c r="Z792" s="14"/>
      <c r="AA792" s="14"/>
      <c r="AB792" s="14"/>
      <c r="AC792" s="14"/>
      <c r="AD792" s="14"/>
      <c r="AE792" s="14"/>
      <c r="AF792" s="14"/>
      <c r="AG792" s="14"/>
    </row>
    <row r="793" ht="17.25" customHeight="1">
      <c r="A793" s="104"/>
      <c r="B793" s="104"/>
      <c r="C793" s="104"/>
      <c r="D793" s="171"/>
      <c r="E793" s="102"/>
      <c r="F793" s="104"/>
      <c r="G793" s="104"/>
      <c r="H793" s="104"/>
      <c r="I793" s="104"/>
      <c r="J793" s="104"/>
      <c r="K793" s="14"/>
      <c r="L793" s="14"/>
      <c r="M793" s="14"/>
      <c r="N793" s="14"/>
      <c r="O793" s="14"/>
      <c r="P793" s="161"/>
      <c r="Q793" s="14"/>
      <c r="R793" s="14"/>
      <c r="S793" s="14"/>
      <c r="T793" s="14"/>
      <c r="U793" s="14"/>
      <c r="V793" s="14"/>
      <c r="W793" s="14"/>
      <c r="X793" s="14"/>
      <c r="Y793" s="14"/>
      <c r="Z793" s="14"/>
      <c r="AA793" s="14"/>
      <c r="AB793" s="14"/>
      <c r="AC793" s="14"/>
      <c r="AD793" s="14"/>
      <c r="AE793" s="14"/>
      <c r="AF793" s="14"/>
      <c r="AG793" s="14"/>
    </row>
    <row r="794" ht="17.25" customHeight="1">
      <c r="A794" s="104"/>
      <c r="B794" s="104"/>
      <c r="C794" s="104"/>
      <c r="D794" s="171"/>
      <c r="E794" s="102"/>
      <c r="F794" s="104"/>
      <c r="G794" s="104"/>
      <c r="H794" s="104"/>
      <c r="I794" s="104"/>
      <c r="J794" s="104"/>
      <c r="K794" s="14"/>
      <c r="L794" s="14"/>
      <c r="M794" s="14"/>
      <c r="N794" s="14"/>
      <c r="O794" s="14"/>
      <c r="P794" s="161"/>
      <c r="Q794" s="14"/>
      <c r="R794" s="14"/>
      <c r="S794" s="14"/>
      <c r="T794" s="14"/>
      <c r="U794" s="14"/>
      <c r="V794" s="14"/>
      <c r="W794" s="14"/>
      <c r="X794" s="14"/>
      <c r="Y794" s="14"/>
      <c r="Z794" s="14"/>
      <c r="AA794" s="14"/>
      <c r="AB794" s="14"/>
      <c r="AC794" s="14"/>
      <c r="AD794" s="14"/>
      <c r="AE794" s="14"/>
      <c r="AF794" s="14"/>
      <c r="AG794" s="14"/>
    </row>
    <row r="795" ht="17.25" customHeight="1">
      <c r="A795" s="104"/>
      <c r="B795" s="104"/>
      <c r="C795" s="104"/>
      <c r="D795" s="171"/>
      <c r="E795" s="102"/>
      <c r="F795" s="104"/>
      <c r="G795" s="104"/>
      <c r="H795" s="104"/>
      <c r="I795" s="104"/>
      <c r="J795" s="104"/>
      <c r="K795" s="14"/>
      <c r="L795" s="14"/>
      <c r="M795" s="14"/>
      <c r="N795" s="14"/>
      <c r="O795" s="14"/>
      <c r="P795" s="161"/>
      <c r="Q795" s="14"/>
      <c r="R795" s="14"/>
      <c r="S795" s="14"/>
      <c r="T795" s="14"/>
      <c r="U795" s="14"/>
      <c r="V795" s="14"/>
      <c r="W795" s="14"/>
      <c r="X795" s="14"/>
      <c r="Y795" s="14"/>
      <c r="Z795" s="14"/>
      <c r="AA795" s="14"/>
      <c r="AB795" s="14"/>
      <c r="AC795" s="14"/>
      <c r="AD795" s="14"/>
      <c r="AE795" s="14"/>
      <c r="AF795" s="14"/>
      <c r="AG795" s="14"/>
    </row>
    <row r="796" ht="17.25" customHeight="1">
      <c r="A796" s="104"/>
      <c r="B796" s="104"/>
      <c r="C796" s="104"/>
      <c r="D796" s="171"/>
      <c r="E796" s="102"/>
      <c r="F796" s="104"/>
      <c r="G796" s="104"/>
      <c r="H796" s="104"/>
      <c r="I796" s="104"/>
      <c r="J796" s="104"/>
      <c r="K796" s="14"/>
      <c r="L796" s="14"/>
      <c r="M796" s="14"/>
      <c r="N796" s="14"/>
      <c r="O796" s="14"/>
      <c r="P796" s="161"/>
      <c r="Q796" s="14"/>
      <c r="R796" s="14"/>
      <c r="S796" s="14"/>
      <c r="T796" s="14"/>
      <c r="U796" s="14"/>
      <c r="V796" s="14"/>
      <c r="W796" s="14"/>
      <c r="X796" s="14"/>
      <c r="Y796" s="14"/>
      <c r="Z796" s="14"/>
      <c r="AA796" s="14"/>
      <c r="AB796" s="14"/>
      <c r="AC796" s="14"/>
      <c r="AD796" s="14"/>
      <c r="AE796" s="14"/>
      <c r="AF796" s="14"/>
      <c r="AG796" s="14"/>
    </row>
    <row r="797" ht="17.25" customHeight="1">
      <c r="A797" s="104"/>
      <c r="B797" s="104"/>
      <c r="C797" s="104"/>
      <c r="D797" s="171"/>
      <c r="E797" s="102"/>
      <c r="F797" s="104"/>
      <c r="G797" s="104"/>
      <c r="H797" s="104"/>
      <c r="I797" s="104"/>
      <c r="J797" s="104"/>
      <c r="K797" s="14"/>
      <c r="L797" s="14"/>
      <c r="M797" s="14"/>
      <c r="N797" s="14"/>
      <c r="O797" s="14"/>
      <c r="P797" s="161"/>
      <c r="Q797" s="14"/>
      <c r="R797" s="14"/>
      <c r="S797" s="14"/>
      <c r="T797" s="14"/>
      <c r="U797" s="14"/>
      <c r="V797" s="14"/>
      <c r="W797" s="14"/>
      <c r="X797" s="14"/>
      <c r="Y797" s="14"/>
      <c r="Z797" s="14"/>
      <c r="AA797" s="14"/>
      <c r="AB797" s="14"/>
      <c r="AC797" s="14"/>
      <c r="AD797" s="14"/>
      <c r="AE797" s="14"/>
      <c r="AF797" s="14"/>
      <c r="AG797" s="14"/>
    </row>
    <row r="798" ht="17.25" customHeight="1">
      <c r="A798" s="104"/>
      <c r="B798" s="104"/>
      <c r="C798" s="104"/>
      <c r="D798" s="171"/>
      <c r="E798" s="102"/>
      <c r="F798" s="104"/>
      <c r="G798" s="104"/>
      <c r="H798" s="104"/>
      <c r="I798" s="104"/>
      <c r="J798" s="104"/>
      <c r="K798" s="14"/>
      <c r="L798" s="14"/>
      <c r="M798" s="14"/>
      <c r="N798" s="14"/>
      <c r="O798" s="14"/>
      <c r="P798" s="161"/>
      <c r="Q798" s="14"/>
      <c r="R798" s="14"/>
      <c r="S798" s="14"/>
      <c r="T798" s="14"/>
      <c r="U798" s="14"/>
      <c r="V798" s="14"/>
      <c r="W798" s="14"/>
      <c r="X798" s="14"/>
      <c r="Y798" s="14"/>
      <c r="Z798" s="14"/>
      <c r="AA798" s="14"/>
      <c r="AB798" s="14"/>
      <c r="AC798" s="14"/>
      <c r="AD798" s="14"/>
      <c r="AE798" s="14"/>
      <c r="AF798" s="14"/>
      <c r="AG798" s="14"/>
    </row>
    <row r="799" ht="17.25" customHeight="1">
      <c r="A799" s="104"/>
      <c r="B799" s="104"/>
      <c r="C799" s="104"/>
      <c r="D799" s="171"/>
      <c r="E799" s="102"/>
      <c r="F799" s="104"/>
      <c r="G799" s="104"/>
      <c r="H799" s="104"/>
      <c r="I799" s="104"/>
      <c r="J799" s="104"/>
      <c r="K799" s="14"/>
      <c r="L799" s="14"/>
      <c r="M799" s="14"/>
      <c r="N799" s="14"/>
      <c r="O799" s="14"/>
      <c r="P799" s="161"/>
      <c r="Q799" s="14"/>
      <c r="R799" s="14"/>
      <c r="S799" s="14"/>
      <c r="T799" s="14"/>
      <c r="U799" s="14"/>
      <c r="V799" s="14"/>
      <c r="W799" s="14"/>
      <c r="X799" s="14"/>
      <c r="Y799" s="14"/>
      <c r="Z799" s="14"/>
      <c r="AA799" s="14"/>
      <c r="AB799" s="14"/>
      <c r="AC799" s="14"/>
      <c r="AD799" s="14"/>
      <c r="AE799" s="14"/>
      <c r="AF799" s="14"/>
      <c r="AG799" s="14"/>
    </row>
    <row r="800" ht="17.25" customHeight="1">
      <c r="A800" s="104"/>
      <c r="B800" s="104"/>
      <c r="C800" s="104"/>
      <c r="D800" s="171"/>
      <c r="E800" s="102"/>
      <c r="F800" s="104"/>
      <c r="G800" s="104"/>
      <c r="H800" s="104"/>
      <c r="I800" s="104"/>
      <c r="J800" s="104"/>
      <c r="K800" s="14"/>
      <c r="L800" s="14"/>
      <c r="M800" s="14"/>
      <c r="N800" s="14"/>
      <c r="O800" s="14"/>
      <c r="P800" s="161"/>
      <c r="Q800" s="14"/>
      <c r="R800" s="14"/>
      <c r="S800" s="14"/>
      <c r="T800" s="14"/>
      <c r="U800" s="14"/>
      <c r="V800" s="14"/>
      <c r="W800" s="14"/>
      <c r="X800" s="14"/>
      <c r="Y800" s="14"/>
      <c r="Z800" s="14"/>
      <c r="AA800" s="14"/>
      <c r="AB800" s="14"/>
      <c r="AC800" s="14"/>
      <c r="AD800" s="14"/>
      <c r="AE800" s="14"/>
      <c r="AF800" s="14"/>
      <c r="AG800" s="14"/>
    </row>
    <row r="801" ht="17.25" customHeight="1">
      <c r="A801" s="104"/>
      <c r="B801" s="104"/>
      <c r="C801" s="104"/>
      <c r="D801" s="171"/>
      <c r="E801" s="102"/>
      <c r="F801" s="104"/>
      <c r="G801" s="104"/>
      <c r="H801" s="104"/>
      <c r="I801" s="104"/>
      <c r="J801" s="104"/>
      <c r="K801" s="14"/>
      <c r="L801" s="14"/>
      <c r="M801" s="14"/>
      <c r="N801" s="14"/>
      <c r="O801" s="14"/>
      <c r="P801" s="161"/>
      <c r="Q801" s="14"/>
      <c r="R801" s="14"/>
      <c r="S801" s="14"/>
      <c r="T801" s="14"/>
      <c r="U801" s="14"/>
      <c r="V801" s="14"/>
      <c r="W801" s="14"/>
      <c r="X801" s="14"/>
      <c r="Y801" s="14"/>
      <c r="Z801" s="14"/>
      <c r="AA801" s="14"/>
      <c r="AB801" s="14"/>
      <c r="AC801" s="14"/>
      <c r="AD801" s="14"/>
      <c r="AE801" s="14"/>
      <c r="AF801" s="14"/>
      <c r="AG801" s="14"/>
    </row>
    <row r="802" ht="17.25" customHeight="1">
      <c r="A802" s="104"/>
      <c r="B802" s="104"/>
      <c r="C802" s="104"/>
      <c r="D802" s="171"/>
      <c r="E802" s="102"/>
      <c r="F802" s="104"/>
      <c r="G802" s="104"/>
      <c r="H802" s="104"/>
      <c r="I802" s="104"/>
      <c r="J802" s="104"/>
      <c r="K802" s="14"/>
      <c r="L802" s="14"/>
      <c r="M802" s="14"/>
      <c r="N802" s="14"/>
      <c r="O802" s="14"/>
      <c r="P802" s="161"/>
      <c r="Q802" s="14"/>
      <c r="R802" s="14"/>
      <c r="S802" s="14"/>
      <c r="T802" s="14"/>
      <c r="U802" s="14"/>
      <c r="V802" s="14"/>
      <c r="W802" s="14"/>
      <c r="X802" s="14"/>
      <c r="Y802" s="14"/>
      <c r="Z802" s="14"/>
      <c r="AA802" s="14"/>
      <c r="AB802" s="14"/>
      <c r="AC802" s="14"/>
      <c r="AD802" s="14"/>
      <c r="AE802" s="14"/>
      <c r="AF802" s="14"/>
      <c r="AG802" s="14"/>
    </row>
    <row r="803" ht="17.25" customHeight="1">
      <c r="A803" s="104"/>
      <c r="B803" s="104"/>
      <c r="C803" s="104"/>
      <c r="D803" s="171"/>
      <c r="E803" s="102"/>
      <c r="F803" s="104"/>
      <c r="G803" s="104"/>
      <c r="H803" s="104"/>
      <c r="I803" s="104"/>
      <c r="J803" s="104"/>
      <c r="K803" s="14"/>
      <c r="L803" s="14"/>
      <c r="M803" s="14"/>
      <c r="N803" s="14"/>
      <c r="O803" s="14"/>
      <c r="P803" s="161"/>
      <c r="Q803" s="14"/>
      <c r="R803" s="14"/>
      <c r="S803" s="14"/>
      <c r="T803" s="14"/>
      <c r="U803" s="14"/>
      <c r="V803" s="14"/>
      <c r="W803" s="14"/>
      <c r="X803" s="14"/>
      <c r="Y803" s="14"/>
      <c r="Z803" s="14"/>
      <c r="AA803" s="14"/>
      <c r="AB803" s="14"/>
      <c r="AC803" s="14"/>
      <c r="AD803" s="14"/>
      <c r="AE803" s="14"/>
      <c r="AF803" s="14"/>
      <c r="AG803" s="14"/>
    </row>
    <row r="804" ht="17.25" customHeight="1">
      <c r="A804" s="104"/>
      <c r="B804" s="104"/>
      <c r="C804" s="104"/>
      <c r="D804" s="171"/>
      <c r="E804" s="102"/>
      <c r="F804" s="104"/>
      <c r="G804" s="104"/>
      <c r="H804" s="104"/>
      <c r="I804" s="104"/>
      <c r="J804" s="104"/>
      <c r="K804" s="14"/>
      <c r="L804" s="14"/>
      <c r="M804" s="14"/>
      <c r="N804" s="14"/>
      <c r="O804" s="14"/>
      <c r="P804" s="161"/>
      <c r="Q804" s="14"/>
      <c r="R804" s="14"/>
      <c r="S804" s="14"/>
      <c r="T804" s="14"/>
      <c r="U804" s="14"/>
      <c r="V804" s="14"/>
      <c r="W804" s="14"/>
      <c r="X804" s="14"/>
      <c r="Y804" s="14"/>
      <c r="Z804" s="14"/>
      <c r="AA804" s="14"/>
      <c r="AB804" s="14"/>
      <c r="AC804" s="14"/>
      <c r="AD804" s="14"/>
      <c r="AE804" s="14"/>
      <c r="AF804" s="14"/>
      <c r="AG804" s="14"/>
    </row>
    <row r="805" ht="17.25" customHeight="1">
      <c r="A805" s="104"/>
      <c r="B805" s="104"/>
      <c r="C805" s="104"/>
      <c r="D805" s="171"/>
      <c r="E805" s="102"/>
      <c r="F805" s="104"/>
      <c r="G805" s="104"/>
      <c r="H805" s="104"/>
      <c r="I805" s="104"/>
      <c r="J805" s="104"/>
      <c r="K805" s="14"/>
      <c r="L805" s="14"/>
      <c r="M805" s="14"/>
      <c r="N805" s="14"/>
      <c r="O805" s="14"/>
      <c r="P805" s="161"/>
      <c r="Q805" s="14"/>
      <c r="R805" s="14"/>
      <c r="S805" s="14"/>
      <c r="T805" s="14"/>
      <c r="U805" s="14"/>
      <c r="V805" s="14"/>
      <c r="W805" s="14"/>
      <c r="X805" s="14"/>
      <c r="Y805" s="14"/>
      <c r="Z805" s="14"/>
      <c r="AA805" s="14"/>
      <c r="AB805" s="14"/>
      <c r="AC805" s="14"/>
      <c r="AD805" s="14"/>
      <c r="AE805" s="14"/>
      <c r="AF805" s="14"/>
      <c r="AG805" s="14"/>
    </row>
    <row r="806" ht="17.25" customHeight="1">
      <c r="A806" s="104"/>
      <c r="B806" s="104"/>
      <c r="C806" s="104"/>
      <c r="D806" s="171"/>
      <c r="E806" s="102"/>
      <c r="F806" s="104"/>
      <c r="G806" s="104"/>
      <c r="H806" s="104"/>
      <c r="I806" s="104"/>
      <c r="J806" s="104"/>
      <c r="K806" s="14"/>
      <c r="L806" s="14"/>
      <c r="M806" s="14"/>
      <c r="N806" s="14"/>
      <c r="O806" s="14"/>
      <c r="P806" s="161"/>
      <c r="Q806" s="14"/>
      <c r="R806" s="14"/>
      <c r="S806" s="14"/>
      <c r="T806" s="14"/>
      <c r="U806" s="14"/>
      <c r="V806" s="14"/>
      <c r="W806" s="14"/>
      <c r="X806" s="14"/>
      <c r="Y806" s="14"/>
      <c r="Z806" s="14"/>
      <c r="AA806" s="14"/>
      <c r="AB806" s="14"/>
      <c r="AC806" s="14"/>
      <c r="AD806" s="14"/>
      <c r="AE806" s="14"/>
      <c r="AF806" s="14"/>
      <c r="AG806" s="14"/>
    </row>
    <row r="807" ht="17.25" customHeight="1">
      <c r="A807" s="104"/>
      <c r="B807" s="104"/>
      <c r="C807" s="104"/>
      <c r="D807" s="171"/>
      <c r="E807" s="102"/>
      <c r="F807" s="104"/>
      <c r="G807" s="104"/>
      <c r="H807" s="104"/>
      <c r="I807" s="104"/>
      <c r="J807" s="104"/>
      <c r="K807" s="14"/>
      <c r="L807" s="14"/>
      <c r="M807" s="14"/>
      <c r="N807" s="14"/>
      <c r="O807" s="14"/>
      <c r="P807" s="161"/>
      <c r="Q807" s="14"/>
      <c r="R807" s="14"/>
      <c r="S807" s="14"/>
      <c r="T807" s="14"/>
      <c r="U807" s="14"/>
      <c r="V807" s="14"/>
      <c r="W807" s="14"/>
      <c r="X807" s="14"/>
      <c r="Y807" s="14"/>
      <c r="Z807" s="14"/>
      <c r="AA807" s="14"/>
      <c r="AB807" s="14"/>
      <c r="AC807" s="14"/>
      <c r="AD807" s="14"/>
      <c r="AE807" s="14"/>
      <c r="AF807" s="14"/>
      <c r="AG807" s="14"/>
    </row>
    <row r="808" ht="17.25" customHeight="1">
      <c r="A808" s="104"/>
      <c r="B808" s="104"/>
      <c r="C808" s="104"/>
      <c r="D808" s="171"/>
      <c r="E808" s="102"/>
      <c r="F808" s="104"/>
      <c r="G808" s="104"/>
      <c r="H808" s="104"/>
      <c r="I808" s="104"/>
      <c r="J808" s="104"/>
      <c r="K808" s="14"/>
      <c r="L808" s="14"/>
      <c r="M808" s="14"/>
      <c r="N808" s="14"/>
      <c r="O808" s="14"/>
      <c r="P808" s="161"/>
      <c r="Q808" s="14"/>
      <c r="R808" s="14"/>
      <c r="S808" s="14"/>
      <c r="T808" s="14"/>
      <c r="U808" s="14"/>
      <c r="V808" s="14"/>
      <c r="W808" s="14"/>
      <c r="X808" s="14"/>
      <c r="Y808" s="14"/>
      <c r="Z808" s="14"/>
      <c r="AA808" s="14"/>
      <c r="AB808" s="14"/>
      <c r="AC808" s="14"/>
      <c r="AD808" s="14"/>
      <c r="AE808" s="14"/>
      <c r="AF808" s="14"/>
      <c r="AG808" s="14"/>
    </row>
    <row r="809" ht="17.25" customHeight="1">
      <c r="A809" s="104"/>
      <c r="B809" s="104"/>
      <c r="C809" s="104"/>
      <c r="D809" s="171"/>
      <c r="E809" s="102"/>
      <c r="F809" s="104"/>
      <c r="G809" s="104"/>
      <c r="H809" s="104"/>
      <c r="I809" s="104"/>
      <c r="J809" s="104"/>
      <c r="K809" s="14"/>
      <c r="L809" s="14"/>
      <c r="M809" s="14"/>
      <c r="N809" s="14"/>
      <c r="O809" s="14"/>
      <c r="P809" s="161"/>
      <c r="Q809" s="14"/>
      <c r="R809" s="14"/>
      <c r="S809" s="14"/>
      <c r="T809" s="14"/>
      <c r="U809" s="14"/>
      <c r="V809" s="14"/>
      <c r="W809" s="14"/>
      <c r="X809" s="14"/>
      <c r="Y809" s="14"/>
      <c r="Z809" s="14"/>
      <c r="AA809" s="14"/>
      <c r="AB809" s="14"/>
      <c r="AC809" s="14"/>
      <c r="AD809" s="14"/>
      <c r="AE809" s="14"/>
      <c r="AF809" s="14"/>
      <c r="AG809" s="14"/>
    </row>
    <row r="810" ht="17.25" customHeight="1">
      <c r="A810" s="104"/>
      <c r="B810" s="104"/>
      <c r="C810" s="104"/>
      <c r="D810" s="171"/>
      <c r="E810" s="102"/>
      <c r="F810" s="104"/>
      <c r="G810" s="104"/>
      <c r="H810" s="104"/>
      <c r="I810" s="104"/>
      <c r="J810" s="104"/>
      <c r="K810" s="14"/>
      <c r="L810" s="14"/>
      <c r="M810" s="14"/>
      <c r="N810" s="14"/>
      <c r="O810" s="14"/>
      <c r="P810" s="161"/>
      <c r="Q810" s="14"/>
      <c r="R810" s="14"/>
      <c r="S810" s="14"/>
      <c r="T810" s="14"/>
      <c r="U810" s="14"/>
      <c r="V810" s="14"/>
      <c r="W810" s="14"/>
      <c r="X810" s="14"/>
      <c r="Y810" s="14"/>
      <c r="Z810" s="14"/>
      <c r="AA810" s="14"/>
      <c r="AB810" s="14"/>
      <c r="AC810" s="14"/>
      <c r="AD810" s="14"/>
      <c r="AE810" s="14"/>
      <c r="AF810" s="14"/>
      <c r="AG810" s="14"/>
    </row>
    <row r="811" ht="17.25" customHeight="1">
      <c r="A811" s="104"/>
      <c r="B811" s="104"/>
      <c r="C811" s="104"/>
      <c r="D811" s="171"/>
      <c r="E811" s="102"/>
      <c r="F811" s="104"/>
      <c r="G811" s="104"/>
      <c r="H811" s="104"/>
      <c r="I811" s="104"/>
      <c r="J811" s="104"/>
      <c r="K811" s="14"/>
      <c r="L811" s="14"/>
      <c r="M811" s="14"/>
      <c r="N811" s="14"/>
      <c r="O811" s="14"/>
      <c r="P811" s="161"/>
      <c r="Q811" s="14"/>
      <c r="R811" s="14"/>
      <c r="S811" s="14"/>
      <c r="T811" s="14"/>
      <c r="U811" s="14"/>
      <c r="V811" s="14"/>
      <c r="W811" s="14"/>
      <c r="X811" s="14"/>
      <c r="Y811" s="14"/>
      <c r="Z811" s="14"/>
      <c r="AA811" s="14"/>
      <c r="AB811" s="14"/>
      <c r="AC811" s="14"/>
      <c r="AD811" s="14"/>
      <c r="AE811" s="14"/>
      <c r="AF811" s="14"/>
      <c r="AG811" s="14"/>
    </row>
    <row r="812" ht="17.25" customHeight="1">
      <c r="A812" s="104"/>
      <c r="B812" s="104"/>
      <c r="C812" s="104"/>
      <c r="D812" s="171"/>
      <c r="E812" s="102"/>
      <c r="F812" s="104"/>
      <c r="G812" s="104"/>
      <c r="H812" s="104"/>
      <c r="I812" s="104"/>
      <c r="J812" s="104"/>
      <c r="K812" s="14"/>
      <c r="L812" s="14"/>
      <c r="M812" s="14"/>
      <c r="N812" s="14"/>
      <c r="O812" s="14"/>
      <c r="P812" s="161"/>
      <c r="Q812" s="14"/>
      <c r="R812" s="14"/>
      <c r="S812" s="14"/>
      <c r="T812" s="14"/>
      <c r="U812" s="14"/>
      <c r="V812" s="14"/>
      <c r="W812" s="14"/>
      <c r="X812" s="14"/>
      <c r="Y812" s="14"/>
      <c r="Z812" s="14"/>
      <c r="AA812" s="14"/>
      <c r="AB812" s="14"/>
      <c r="AC812" s="14"/>
      <c r="AD812" s="14"/>
      <c r="AE812" s="14"/>
      <c r="AF812" s="14"/>
      <c r="AG812" s="14"/>
    </row>
    <row r="813" ht="17.25" customHeight="1">
      <c r="A813" s="104"/>
      <c r="B813" s="104"/>
      <c r="C813" s="104"/>
      <c r="D813" s="171"/>
      <c r="E813" s="102"/>
      <c r="F813" s="104"/>
      <c r="G813" s="104"/>
      <c r="H813" s="104"/>
      <c r="I813" s="104"/>
      <c r="J813" s="104"/>
      <c r="K813" s="14"/>
      <c r="L813" s="14"/>
      <c r="M813" s="14"/>
      <c r="N813" s="14"/>
      <c r="O813" s="14"/>
      <c r="P813" s="161"/>
      <c r="Q813" s="14"/>
      <c r="R813" s="14"/>
      <c r="S813" s="14"/>
      <c r="T813" s="14"/>
      <c r="U813" s="14"/>
      <c r="V813" s="14"/>
      <c r="W813" s="14"/>
      <c r="X813" s="14"/>
      <c r="Y813" s="14"/>
      <c r="Z813" s="14"/>
      <c r="AA813" s="14"/>
      <c r="AB813" s="14"/>
      <c r="AC813" s="14"/>
      <c r="AD813" s="14"/>
      <c r="AE813" s="14"/>
      <c r="AF813" s="14"/>
      <c r="AG813" s="14"/>
    </row>
    <row r="814" ht="17.25" customHeight="1">
      <c r="A814" s="104"/>
      <c r="B814" s="104"/>
      <c r="C814" s="104"/>
      <c r="D814" s="171"/>
      <c r="E814" s="102"/>
      <c r="F814" s="104"/>
      <c r="G814" s="104"/>
      <c r="H814" s="104"/>
      <c r="I814" s="104"/>
      <c r="J814" s="104"/>
      <c r="K814" s="14"/>
      <c r="L814" s="14"/>
      <c r="M814" s="14"/>
      <c r="N814" s="14"/>
      <c r="O814" s="14"/>
      <c r="P814" s="161"/>
      <c r="Q814" s="14"/>
      <c r="R814" s="14"/>
      <c r="S814" s="14"/>
      <c r="T814" s="14"/>
      <c r="U814" s="14"/>
      <c r="V814" s="14"/>
      <c r="W814" s="14"/>
      <c r="X814" s="14"/>
      <c r="Y814" s="14"/>
      <c r="Z814" s="14"/>
      <c r="AA814" s="14"/>
      <c r="AB814" s="14"/>
      <c r="AC814" s="14"/>
      <c r="AD814" s="14"/>
      <c r="AE814" s="14"/>
      <c r="AF814" s="14"/>
      <c r="AG814" s="14"/>
    </row>
    <row r="815" ht="17.25" customHeight="1">
      <c r="A815" s="104"/>
      <c r="B815" s="104"/>
      <c r="C815" s="104"/>
      <c r="D815" s="171"/>
      <c r="E815" s="102"/>
      <c r="F815" s="104"/>
      <c r="G815" s="104"/>
      <c r="H815" s="104"/>
      <c r="I815" s="104"/>
      <c r="J815" s="104"/>
      <c r="K815" s="14"/>
      <c r="L815" s="14"/>
      <c r="M815" s="14"/>
      <c r="N815" s="14"/>
      <c r="O815" s="14"/>
      <c r="P815" s="161"/>
      <c r="Q815" s="14"/>
      <c r="R815" s="14"/>
      <c r="S815" s="14"/>
      <c r="T815" s="14"/>
      <c r="U815" s="14"/>
      <c r="V815" s="14"/>
      <c r="W815" s="14"/>
      <c r="X815" s="14"/>
      <c r="Y815" s="14"/>
      <c r="Z815" s="14"/>
      <c r="AA815" s="14"/>
      <c r="AB815" s="14"/>
      <c r="AC815" s="14"/>
      <c r="AD815" s="14"/>
      <c r="AE815" s="14"/>
      <c r="AF815" s="14"/>
      <c r="AG815" s="14"/>
    </row>
    <row r="816" ht="17.25" customHeight="1">
      <c r="A816" s="104"/>
      <c r="B816" s="104"/>
      <c r="C816" s="104"/>
      <c r="D816" s="171"/>
      <c r="E816" s="102"/>
      <c r="F816" s="104"/>
      <c r="G816" s="104"/>
      <c r="H816" s="104"/>
      <c r="I816" s="104"/>
      <c r="J816" s="104"/>
      <c r="K816" s="14"/>
      <c r="L816" s="14"/>
      <c r="M816" s="14"/>
      <c r="N816" s="14"/>
      <c r="O816" s="14"/>
      <c r="P816" s="161"/>
      <c r="Q816" s="14"/>
      <c r="R816" s="14"/>
      <c r="S816" s="14"/>
      <c r="T816" s="14"/>
      <c r="U816" s="14"/>
      <c r="V816" s="14"/>
      <c r="W816" s="14"/>
      <c r="X816" s="14"/>
      <c r="Y816" s="14"/>
      <c r="Z816" s="14"/>
      <c r="AA816" s="14"/>
      <c r="AB816" s="14"/>
      <c r="AC816" s="14"/>
      <c r="AD816" s="14"/>
      <c r="AE816" s="14"/>
      <c r="AF816" s="14"/>
      <c r="AG816" s="14"/>
    </row>
    <row r="817" ht="17.25" customHeight="1">
      <c r="A817" s="104"/>
      <c r="B817" s="104"/>
      <c r="C817" s="104"/>
      <c r="D817" s="171"/>
      <c r="E817" s="102"/>
      <c r="F817" s="104"/>
      <c r="G817" s="104"/>
      <c r="H817" s="104"/>
      <c r="I817" s="104"/>
      <c r="J817" s="104"/>
      <c r="K817" s="14"/>
      <c r="L817" s="14"/>
      <c r="M817" s="14"/>
      <c r="N817" s="14"/>
      <c r="O817" s="14"/>
      <c r="P817" s="161"/>
      <c r="Q817" s="14"/>
      <c r="R817" s="14"/>
      <c r="S817" s="14"/>
      <c r="T817" s="14"/>
      <c r="U817" s="14"/>
      <c r="V817" s="14"/>
      <c r="W817" s="14"/>
      <c r="X817" s="14"/>
      <c r="Y817" s="14"/>
      <c r="Z817" s="14"/>
      <c r="AA817" s="14"/>
      <c r="AB817" s="14"/>
      <c r="AC817" s="14"/>
      <c r="AD817" s="14"/>
      <c r="AE817" s="14"/>
      <c r="AF817" s="14"/>
      <c r="AG817" s="14"/>
    </row>
    <row r="818" ht="17.25" customHeight="1">
      <c r="A818" s="104"/>
      <c r="B818" s="104"/>
      <c r="C818" s="104"/>
      <c r="D818" s="171"/>
      <c r="E818" s="102"/>
      <c r="F818" s="104"/>
      <c r="G818" s="104"/>
      <c r="H818" s="104"/>
      <c r="I818" s="104"/>
      <c r="J818" s="104"/>
      <c r="K818" s="14"/>
      <c r="L818" s="14"/>
      <c r="M818" s="14"/>
      <c r="N818" s="14"/>
      <c r="O818" s="14"/>
      <c r="P818" s="161"/>
      <c r="Q818" s="14"/>
      <c r="R818" s="14"/>
      <c r="S818" s="14"/>
      <c r="T818" s="14"/>
      <c r="U818" s="14"/>
      <c r="V818" s="14"/>
      <c r="W818" s="14"/>
      <c r="X818" s="14"/>
      <c r="Y818" s="14"/>
      <c r="Z818" s="14"/>
      <c r="AA818" s="14"/>
      <c r="AB818" s="14"/>
      <c r="AC818" s="14"/>
      <c r="AD818" s="14"/>
      <c r="AE818" s="14"/>
      <c r="AF818" s="14"/>
      <c r="AG818" s="14"/>
    </row>
    <row r="819" ht="17.25" customHeight="1">
      <c r="A819" s="104"/>
      <c r="B819" s="104"/>
      <c r="C819" s="104"/>
      <c r="D819" s="171"/>
      <c r="E819" s="102"/>
      <c r="F819" s="104"/>
      <c r="G819" s="104"/>
      <c r="H819" s="104"/>
      <c r="I819" s="104"/>
      <c r="J819" s="104"/>
      <c r="K819" s="14"/>
      <c r="L819" s="14"/>
      <c r="M819" s="14"/>
      <c r="N819" s="14"/>
      <c r="O819" s="14"/>
      <c r="P819" s="161"/>
      <c r="Q819" s="14"/>
      <c r="R819" s="14"/>
      <c r="S819" s="14"/>
      <c r="T819" s="14"/>
      <c r="U819" s="14"/>
      <c r="V819" s="14"/>
      <c r="W819" s="14"/>
      <c r="X819" s="14"/>
      <c r="Y819" s="14"/>
      <c r="Z819" s="14"/>
      <c r="AA819" s="14"/>
      <c r="AB819" s="14"/>
      <c r="AC819" s="14"/>
      <c r="AD819" s="14"/>
      <c r="AE819" s="14"/>
      <c r="AF819" s="14"/>
      <c r="AG819" s="14"/>
    </row>
    <row r="820" ht="17.25" customHeight="1">
      <c r="A820" s="104"/>
      <c r="B820" s="104"/>
      <c r="C820" s="104"/>
      <c r="D820" s="171"/>
      <c r="E820" s="102"/>
      <c r="F820" s="104"/>
      <c r="G820" s="104"/>
      <c r="H820" s="104"/>
      <c r="I820" s="104"/>
      <c r="J820" s="104"/>
      <c r="K820" s="14"/>
      <c r="L820" s="14"/>
      <c r="M820" s="14"/>
      <c r="N820" s="14"/>
      <c r="O820" s="14"/>
      <c r="P820" s="161"/>
      <c r="Q820" s="14"/>
      <c r="R820" s="14"/>
      <c r="S820" s="14"/>
      <c r="T820" s="14"/>
      <c r="U820" s="14"/>
      <c r="V820" s="14"/>
      <c r="W820" s="14"/>
      <c r="X820" s="14"/>
      <c r="Y820" s="14"/>
      <c r="Z820" s="14"/>
      <c r="AA820" s="14"/>
      <c r="AB820" s="14"/>
      <c r="AC820" s="14"/>
      <c r="AD820" s="14"/>
      <c r="AE820" s="14"/>
      <c r="AF820" s="14"/>
      <c r="AG820" s="14"/>
    </row>
    <row r="821" ht="17.25" customHeight="1">
      <c r="A821" s="104"/>
      <c r="B821" s="104"/>
      <c r="C821" s="104"/>
      <c r="D821" s="171"/>
      <c r="E821" s="102"/>
      <c r="F821" s="104"/>
      <c r="G821" s="104"/>
      <c r="H821" s="104"/>
      <c r="I821" s="104"/>
      <c r="J821" s="104"/>
      <c r="K821" s="14"/>
      <c r="L821" s="14"/>
      <c r="M821" s="14"/>
      <c r="N821" s="14"/>
      <c r="O821" s="14"/>
      <c r="P821" s="161"/>
      <c r="Q821" s="14"/>
      <c r="R821" s="14"/>
      <c r="S821" s="14"/>
      <c r="T821" s="14"/>
      <c r="U821" s="14"/>
      <c r="V821" s="14"/>
      <c r="W821" s="14"/>
      <c r="X821" s="14"/>
      <c r="Y821" s="14"/>
      <c r="Z821" s="14"/>
      <c r="AA821" s="14"/>
      <c r="AB821" s="14"/>
      <c r="AC821" s="14"/>
      <c r="AD821" s="14"/>
      <c r="AE821" s="14"/>
      <c r="AF821" s="14"/>
      <c r="AG821" s="14"/>
    </row>
    <row r="822" ht="17.25" customHeight="1">
      <c r="A822" s="104"/>
      <c r="B822" s="104"/>
      <c r="C822" s="104"/>
      <c r="D822" s="171"/>
      <c r="E822" s="102"/>
      <c r="F822" s="104"/>
      <c r="G822" s="104"/>
      <c r="H822" s="104"/>
      <c r="I822" s="104"/>
      <c r="J822" s="104"/>
      <c r="K822" s="14"/>
      <c r="L822" s="14"/>
      <c r="M822" s="14"/>
      <c r="N822" s="14"/>
      <c r="O822" s="14"/>
      <c r="P822" s="161"/>
      <c r="Q822" s="14"/>
      <c r="R822" s="14"/>
      <c r="S822" s="14"/>
      <c r="T822" s="14"/>
      <c r="U822" s="14"/>
      <c r="V822" s="14"/>
      <c r="W822" s="14"/>
      <c r="X822" s="14"/>
      <c r="Y822" s="14"/>
      <c r="Z822" s="14"/>
      <c r="AA822" s="14"/>
      <c r="AB822" s="14"/>
      <c r="AC822" s="14"/>
      <c r="AD822" s="14"/>
      <c r="AE822" s="14"/>
      <c r="AF822" s="14"/>
      <c r="AG822" s="14"/>
    </row>
    <row r="823" ht="17.25" customHeight="1">
      <c r="A823" s="104"/>
      <c r="B823" s="104"/>
      <c r="C823" s="104"/>
      <c r="D823" s="171"/>
      <c r="E823" s="102"/>
      <c r="F823" s="104"/>
      <c r="G823" s="104"/>
      <c r="H823" s="104"/>
      <c r="I823" s="104"/>
      <c r="J823" s="104"/>
      <c r="K823" s="14"/>
      <c r="L823" s="14"/>
      <c r="M823" s="14"/>
      <c r="N823" s="14"/>
      <c r="O823" s="14"/>
      <c r="P823" s="161"/>
      <c r="Q823" s="14"/>
      <c r="R823" s="14"/>
      <c r="S823" s="14"/>
      <c r="T823" s="14"/>
      <c r="U823" s="14"/>
      <c r="V823" s="14"/>
      <c r="W823" s="14"/>
      <c r="X823" s="14"/>
      <c r="Y823" s="14"/>
      <c r="Z823" s="14"/>
      <c r="AA823" s="14"/>
      <c r="AB823" s="14"/>
      <c r="AC823" s="14"/>
      <c r="AD823" s="14"/>
      <c r="AE823" s="14"/>
      <c r="AF823" s="14"/>
      <c r="AG823" s="14"/>
    </row>
    <row r="824" ht="17.25" customHeight="1">
      <c r="A824" s="104"/>
      <c r="B824" s="104"/>
      <c r="C824" s="104"/>
      <c r="D824" s="171"/>
      <c r="E824" s="102"/>
      <c r="F824" s="104"/>
      <c r="G824" s="104"/>
      <c r="H824" s="104"/>
      <c r="I824" s="104"/>
      <c r="J824" s="104"/>
      <c r="K824" s="14"/>
      <c r="L824" s="14"/>
      <c r="M824" s="14"/>
      <c r="N824" s="14"/>
      <c r="O824" s="14"/>
      <c r="P824" s="161"/>
      <c r="Q824" s="14"/>
      <c r="R824" s="14"/>
      <c r="S824" s="14"/>
      <c r="T824" s="14"/>
      <c r="U824" s="14"/>
      <c r="V824" s="14"/>
      <c r="W824" s="14"/>
      <c r="X824" s="14"/>
      <c r="Y824" s="14"/>
      <c r="Z824" s="14"/>
      <c r="AA824" s="14"/>
      <c r="AB824" s="14"/>
      <c r="AC824" s="14"/>
      <c r="AD824" s="14"/>
      <c r="AE824" s="14"/>
      <c r="AF824" s="14"/>
      <c r="AG824" s="14"/>
    </row>
    <row r="825" ht="17.25" customHeight="1">
      <c r="A825" s="104"/>
      <c r="B825" s="104"/>
      <c r="C825" s="104"/>
      <c r="D825" s="171"/>
      <c r="E825" s="102"/>
      <c r="F825" s="104"/>
      <c r="G825" s="104"/>
      <c r="H825" s="104"/>
      <c r="I825" s="104"/>
      <c r="J825" s="104"/>
      <c r="K825" s="14"/>
      <c r="L825" s="14"/>
      <c r="M825" s="14"/>
      <c r="N825" s="14"/>
      <c r="O825" s="14"/>
      <c r="P825" s="161"/>
      <c r="Q825" s="14"/>
      <c r="R825" s="14"/>
      <c r="S825" s="14"/>
      <c r="T825" s="14"/>
      <c r="U825" s="14"/>
      <c r="V825" s="14"/>
      <c r="W825" s="14"/>
      <c r="X825" s="14"/>
      <c r="Y825" s="14"/>
      <c r="Z825" s="14"/>
      <c r="AA825" s="14"/>
      <c r="AB825" s="14"/>
      <c r="AC825" s="14"/>
      <c r="AD825" s="14"/>
      <c r="AE825" s="14"/>
      <c r="AF825" s="14"/>
      <c r="AG825" s="14"/>
    </row>
    <row r="826" ht="17.25" customHeight="1">
      <c r="A826" s="104"/>
      <c r="B826" s="104"/>
      <c r="C826" s="104"/>
      <c r="D826" s="171"/>
      <c r="E826" s="102"/>
      <c r="F826" s="104"/>
      <c r="G826" s="104"/>
      <c r="H826" s="104"/>
      <c r="I826" s="104"/>
      <c r="J826" s="104"/>
      <c r="K826" s="14"/>
      <c r="L826" s="14"/>
      <c r="M826" s="14"/>
      <c r="N826" s="14"/>
      <c r="O826" s="14"/>
      <c r="P826" s="161"/>
      <c r="Q826" s="14"/>
      <c r="R826" s="14"/>
      <c r="S826" s="14"/>
      <c r="T826" s="14"/>
      <c r="U826" s="14"/>
      <c r="V826" s="14"/>
      <c r="W826" s="14"/>
      <c r="X826" s="14"/>
      <c r="Y826" s="14"/>
      <c r="Z826" s="14"/>
      <c r="AA826" s="14"/>
      <c r="AB826" s="14"/>
      <c r="AC826" s="14"/>
      <c r="AD826" s="14"/>
      <c r="AE826" s="14"/>
      <c r="AF826" s="14"/>
      <c r="AG826" s="14"/>
    </row>
    <row r="827" ht="17.25" customHeight="1">
      <c r="A827" s="104"/>
      <c r="B827" s="104"/>
      <c r="C827" s="104"/>
      <c r="D827" s="171"/>
      <c r="E827" s="102"/>
      <c r="F827" s="104"/>
      <c r="G827" s="104"/>
      <c r="H827" s="104"/>
      <c r="I827" s="104"/>
      <c r="J827" s="104"/>
      <c r="K827" s="14"/>
      <c r="L827" s="14"/>
      <c r="M827" s="14"/>
      <c r="N827" s="14"/>
      <c r="O827" s="14"/>
      <c r="P827" s="161"/>
      <c r="Q827" s="14"/>
      <c r="R827" s="14"/>
      <c r="S827" s="14"/>
      <c r="T827" s="14"/>
      <c r="U827" s="14"/>
      <c r="V827" s="14"/>
      <c r="W827" s="14"/>
      <c r="X827" s="14"/>
      <c r="Y827" s="14"/>
      <c r="Z827" s="14"/>
      <c r="AA827" s="14"/>
      <c r="AB827" s="14"/>
      <c r="AC827" s="14"/>
      <c r="AD827" s="14"/>
      <c r="AE827" s="14"/>
      <c r="AF827" s="14"/>
      <c r="AG827" s="14"/>
    </row>
    <row r="828" ht="17.25" customHeight="1">
      <c r="A828" s="104"/>
      <c r="B828" s="104"/>
      <c r="C828" s="104"/>
      <c r="D828" s="171"/>
      <c r="E828" s="102"/>
      <c r="F828" s="104"/>
      <c r="G828" s="104"/>
      <c r="H828" s="104"/>
      <c r="I828" s="104"/>
      <c r="J828" s="104"/>
      <c r="K828" s="14"/>
      <c r="L828" s="14"/>
      <c r="M828" s="14"/>
      <c r="N828" s="14"/>
      <c r="O828" s="14"/>
      <c r="P828" s="161"/>
      <c r="Q828" s="14"/>
      <c r="R828" s="14"/>
      <c r="S828" s="14"/>
      <c r="T828" s="14"/>
      <c r="U828" s="14"/>
      <c r="V828" s="14"/>
      <c r="W828" s="14"/>
      <c r="X828" s="14"/>
      <c r="Y828" s="14"/>
      <c r="Z828" s="14"/>
      <c r="AA828" s="14"/>
      <c r="AB828" s="14"/>
      <c r="AC828" s="14"/>
      <c r="AD828" s="14"/>
      <c r="AE828" s="14"/>
      <c r="AF828" s="14"/>
      <c r="AG828" s="14"/>
    </row>
    <row r="829" ht="17.25" customHeight="1">
      <c r="A829" s="104"/>
      <c r="B829" s="104"/>
      <c r="C829" s="104"/>
      <c r="D829" s="171"/>
      <c r="E829" s="102"/>
      <c r="F829" s="104"/>
      <c r="G829" s="104"/>
      <c r="H829" s="104"/>
      <c r="I829" s="104"/>
      <c r="J829" s="104"/>
      <c r="K829" s="14"/>
      <c r="L829" s="14"/>
      <c r="M829" s="14"/>
      <c r="N829" s="14"/>
      <c r="O829" s="14"/>
      <c r="P829" s="161"/>
      <c r="Q829" s="14"/>
      <c r="R829" s="14"/>
      <c r="S829" s="14"/>
      <c r="T829" s="14"/>
      <c r="U829" s="14"/>
      <c r="V829" s="14"/>
      <c r="W829" s="14"/>
      <c r="X829" s="14"/>
      <c r="Y829" s="14"/>
      <c r="Z829" s="14"/>
      <c r="AA829" s="14"/>
      <c r="AB829" s="14"/>
      <c r="AC829" s="14"/>
      <c r="AD829" s="14"/>
      <c r="AE829" s="14"/>
      <c r="AF829" s="14"/>
      <c r="AG829" s="14"/>
    </row>
    <row r="830" ht="17.25" customHeight="1">
      <c r="A830" s="104"/>
      <c r="B830" s="104"/>
      <c r="C830" s="104"/>
      <c r="D830" s="171"/>
      <c r="E830" s="102"/>
      <c r="F830" s="104"/>
      <c r="G830" s="104"/>
      <c r="H830" s="104"/>
      <c r="I830" s="104"/>
      <c r="J830" s="104"/>
      <c r="K830" s="14"/>
      <c r="L830" s="14"/>
      <c r="M830" s="14"/>
      <c r="N830" s="14"/>
      <c r="O830" s="14"/>
      <c r="P830" s="161"/>
      <c r="Q830" s="14"/>
      <c r="R830" s="14"/>
      <c r="S830" s="14"/>
      <c r="T830" s="14"/>
      <c r="U830" s="14"/>
      <c r="V830" s="14"/>
      <c r="W830" s="14"/>
      <c r="X830" s="14"/>
      <c r="Y830" s="14"/>
      <c r="Z830" s="14"/>
      <c r="AA830" s="14"/>
      <c r="AB830" s="14"/>
      <c r="AC830" s="14"/>
      <c r="AD830" s="14"/>
      <c r="AE830" s="14"/>
      <c r="AF830" s="14"/>
      <c r="AG830" s="14"/>
    </row>
    <row r="831" ht="17.25" customHeight="1">
      <c r="A831" s="104"/>
      <c r="B831" s="104"/>
      <c r="C831" s="104"/>
      <c r="D831" s="171"/>
      <c r="E831" s="102"/>
      <c r="F831" s="104"/>
      <c r="G831" s="104"/>
      <c r="H831" s="104"/>
      <c r="I831" s="104"/>
      <c r="J831" s="104"/>
      <c r="K831" s="14"/>
      <c r="L831" s="14"/>
      <c r="M831" s="14"/>
      <c r="N831" s="14"/>
      <c r="O831" s="14"/>
      <c r="P831" s="161"/>
      <c r="Q831" s="14"/>
      <c r="R831" s="14"/>
      <c r="S831" s="14"/>
      <c r="T831" s="14"/>
      <c r="U831" s="14"/>
      <c r="V831" s="14"/>
      <c r="W831" s="14"/>
      <c r="X831" s="14"/>
      <c r="Y831" s="14"/>
      <c r="Z831" s="14"/>
      <c r="AA831" s="14"/>
      <c r="AB831" s="14"/>
      <c r="AC831" s="14"/>
      <c r="AD831" s="14"/>
      <c r="AE831" s="14"/>
      <c r="AF831" s="14"/>
      <c r="AG831" s="14"/>
    </row>
    <row r="832" ht="17.25" customHeight="1">
      <c r="A832" s="104"/>
      <c r="B832" s="104"/>
      <c r="C832" s="104"/>
      <c r="D832" s="171"/>
      <c r="E832" s="102"/>
      <c r="F832" s="104"/>
      <c r="G832" s="104"/>
      <c r="H832" s="104"/>
      <c r="I832" s="104"/>
      <c r="J832" s="104"/>
      <c r="K832" s="14"/>
      <c r="L832" s="14"/>
      <c r="M832" s="14"/>
      <c r="N832" s="14"/>
      <c r="O832" s="14"/>
      <c r="P832" s="161"/>
      <c r="Q832" s="14"/>
      <c r="R832" s="14"/>
      <c r="S832" s="14"/>
      <c r="T832" s="14"/>
      <c r="U832" s="14"/>
      <c r="V832" s="14"/>
      <c r="W832" s="14"/>
      <c r="X832" s="14"/>
      <c r="Y832" s="14"/>
      <c r="Z832" s="14"/>
      <c r="AA832" s="14"/>
      <c r="AB832" s="14"/>
      <c r="AC832" s="14"/>
      <c r="AD832" s="14"/>
      <c r="AE832" s="14"/>
      <c r="AF832" s="14"/>
      <c r="AG832" s="14"/>
    </row>
    <row r="833" ht="17.25" customHeight="1">
      <c r="A833" s="104"/>
      <c r="B833" s="104"/>
      <c r="C833" s="104"/>
      <c r="D833" s="171"/>
      <c r="E833" s="102"/>
      <c r="F833" s="104"/>
      <c r="G833" s="104"/>
      <c r="H833" s="104"/>
      <c r="I833" s="104"/>
      <c r="J833" s="104"/>
      <c r="K833" s="14"/>
      <c r="L833" s="14"/>
      <c r="M833" s="14"/>
      <c r="N833" s="14"/>
      <c r="O833" s="14"/>
      <c r="P833" s="161"/>
      <c r="Q833" s="14"/>
      <c r="R833" s="14"/>
      <c r="S833" s="14"/>
      <c r="T833" s="14"/>
      <c r="U833" s="14"/>
      <c r="V833" s="14"/>
      <c r="W833" s="14"/>
      <c r="X833" s="14"/>
      <c r="Y833" s="14"/>
      <c r="Z833" s="14"/>
      <c r="AA833" s="14"/>
      <c r="AB833" s="14"/>
      <c r="AC833" s="14"/>
      <c r="AD833" s="14"/>
      <c r="AE833" s="14"/>
      <c r="AF833" s="14"/>
      <c r="AG833" s="14"/>
    </row>
    <row r="834" ht="17.25" customHeight="1">
      <c r="A834" s="104"/>
      <c r="B834" s="104"/>
      <c r="C834" s="104"/>
      <c r="D834" s="171"/>
      <c r="E834" s="102"/>
      <c r="F834" s="104"/>
      <c r="G834" s="104"/>
      <c r="H834" s="104"/>
      <c r="I834" s="104"/>
      <c r="J834" s="104"/>
      <c r="K834" s="14"/>
      <c r="L834" s="14"/>
      <c r="M834" s="14"/>
      <c r="N834" s="14"/>
      <c r="O834" s="14"/>
      <c r="P834" s="161"/>
      <c r="Q834" s="14"/>
      <c r="R834" s="14"/>
      <c r="S834" s="14"/>
      <c r="T834" s="14"/>
      <c r="U834" s="14"/>
      <c r="V834" s="14"/>
      <c r="W834" s="14"/>
      <c r="X834" s="14"/>
      <c r="Y834" s="14"/>
      <c r="Z834" s="14"/>
      <c r="AA834" s="14"/>
      <c r="AB834" s="14"/>
      <c r="AC834" s="14"/>
      <c r="AD834" s="14"/>
      <c r="AE834" s="14"/>
      <c r="AF834" s="14"/>
      <c r="AG834" s="14"/>
    </row>
    <row r="835" ht="17.25" customHeight="1">
      <c r="A835" s="104"/>
      <c r="B835" s="104"/>
      <c r="C835" s="104"/>
      <c r="D835" s="171"/>
      <c r="E835" s="102"/>
      <c r="F835" s="104"/>
      <c r="G835" s="104"/>
      <c r="H835" s="104"/>
      <c r="I835" s="104"/>
      <c r="J835" s="104"/>
      <c r="K835" s="14"/>
      <c r="L835" s="14"/>
      <c r="M835" s="14"/>
      <c r="N835" s="14"/>
      <c r="O835" s="14"/>
      <c r="P835" s="161"/>
      <c r="Q835" s="14"/>
      <c r="R835" s="14"/>
      <c r="S835" s="14"/>
      <c r="T835" s="14"/>
      <c r="U835" s="14"/>
      <c r="V835" s="14"/>
      <c r="W835" s="14"/>
      <c r="X835" s="14"/>
      <c r="Y835" s="14"/>
      <c r="Z835" s="14"/>
      <c r="AA835" s="14"/>
      <c r="AB835" s="14"/>
      <c r="AC835" s="14"/>
      <c r="AD835" s="14"/>
      <c r="AE835" s="14"/>
      <c r="AF835" s="14"/>
      <c r="AG835" s="14"/>
    </row>
    <row r="836" ht="17.25" customHeight="1">
      <c r="A836" s="104"/>
      <c r="B836" s="104"/>
      <c r="C836" s="104"/>
      <c r="D836" s="171"/>
      <c r="E836" s="102"/>
      <c r="F836" s="104"/>
      <c r="G836" s="104"/>
      <c r="H836" s="104"/>
      <c r="I836" s="104"/>
      <c r="J836" s="104"/>
      <c r="K836" s="14"/>
      <c r="L836" s="14"/>
      <c r="M836" s="14"/>
      <c r="N836" s="14"/>
      <c r="O836" s="14"/>
      <c r="P836" s="161"/>
      <c r="Q836" s="14"/>
      <c r="R836" s="14"/>
      <c r="S836" s="14"/>
      <c r="T836" s="14"/>
      <c r="U836" s="14"/>
      <c r="V836" s="14"/>
      <c r="W836" s="14"/>
      <c r="X836" s="14"/>
      <c r="Y836" s="14"/>
      <c r="Z836" s="14"/>
      <c r="AA836" s="14"/>
      <c r="AB836" s="14"/>
      <c r="AC836" s="14"/>
      <c r="AD836" s="14"/>
      <c r="AE836" s="14"/>
      <c r="AF836" s="14"/>
      <c r="AG836" s="14"/>
    </row>
    <row r="837" ht="17.25" customHeight="1">
      <c r="A837" s="104"/>
      <c r="B837" s="104"/>
      <c r="C837" s="104"/>
      <c r="D837" s="171"/>
      <c r="E837" s="102"/>
      <c r="F837" s="104"/>
      <c r="G837" s="104"/>
      <c r="H837" s="104"/>
      <c r="I837" s="104"/>
      <c r="J837" s="104"/>
      <c r="K837" s="14"/>
      <c r="L837" s="14"/>
      <c r="M837" s="14"/>
      <c r="N837" s="14"/>
      <c r="O837" s="14"/>
      <c r="P837" s="161"/>
      <c r="Q837" s="14"/>
      <c r="R837" s="14"/>
      <c r="S837" s="14"/>
      <c r="T837" s="14"/>
      <c r="U837" s="14"/>
      <c r="V837" s="14"/>
      <c r="W837" s="14"/>
      <c r="X837" s="14"/>
      <c r="Y837" s="14"/>
      <c r="Z837" s="14"/>
      <c r="AA837" s="14"/>
      <c r="AB837" s="14"/>
      <c r="AC837" s="14"/>
      <c r="AD837" s="14"/>
      <c r="AE837" s="14"/>
      <c r="AF837" s="14"/>
      <c r="AG837" s="14"/>
    </row>
    <row r="838" ht="17.25" customHeight="1">
      <c r="A838" s="104"/>
      <c r="B838" s="104"/>
      <c r="C838" s="104"/>
      <c r="D838" s="171"/>
      <c r="E838" s="102"/>
      <c r="F838" s="104"/>
      <c r="G838" s="104"/>
      <c r="H838" s="104"/>
      <c r="I838" s="104"/>
      <c r="J838" s="104"/>
      <c r="K838" s="14"/>
      <c r="L838" s="14"/>
      <c r="M838" s="14"/>
      <c r="N838" s="14"/>
      <c r="O838" s="14"/>
      <c r="P838" s="161"/>
      <c r="Q838" s="14"/>
      <c r="R838" s="14"/>
      <c r="S838" s="14"/>
      <c r="T838" s="14"/>
      <c r="U838" s="14"/>
      <c r="V838" s="14"/>
      <c r="W838" s="14"/>
      <c r="X838" s="14"/>
      <c r="Y838" s="14"/>
      <c r="Z838" s="14"/>
      <c r="AA838" s="14"/>
      <c r="AB838" s="14"/>
      <c r="AC838" s="14"/>
      <c r="AD838" s="14"/>
      <c r="AE838" s="14"/>
      <c r="AF838" s="14"/>
      <c r="AG838" s="14"/>
    </row>
    <row r="839" ht="17.25" customHeight="1">
      <c r="A839" s="104"/>
      <c r="B839" s="104"/>
      <c r="C839" s="104"/>
      <c r="D839" s="171"/>
      <c r="E839" s="102"/>
      <c r="F839" s="104"/>
      <c r="G839" s="104"/>
      <c r="H839" s="104"/>
      <c r="I839" s="104"/>
      <c r="J839" s="104"/>
      <c r="K839" s="14"/>
      <c r="L839" s="14"/>
      <c r="M839" s="14"/>
      <c r="N839" s="14"/>
      <c r="O839" s="14"/>
      <c r="P839" s="161"/>
      <c r="Q839" s="14"/>
      <c r="R839" s="14"/>
      <c r="S839" s="14"/>
      <c r="T839" s="14"/>
      <c r="U839" s="14"/>
      <c r="V839" s="14"/>
      <c r="W839" s="14"/>
      <c r="X839" s="14"/>
      <c r="Y839" s="14"/>
      <c r="Z839" s="14"/>
      <c r="AA839" s="14"/>
      <c r="AB839" s="14"/>
      <c r="AC839" s="14"/>
      <c r="AD839" s="14"/>
      <c r="AE839" s="14"/>
      <c r="AF839" s="14"/>
      <c r="AG839" s="14"/>
    </row>
    <row r="840" ht="17.25" customHeight="1">
      <c r="A840" s="104"/>
      <c r="B840" s="104"/>
      <c r="C840" s="104"/>
      <c r="D840" s="171"/>
      <c r="E840" s="102"/>
      <c r="F840" s="104"/>
      <c r="G840" s="104"/>
      <c r="H840" s="104"/>
      <c r="I840" s="104"/>
      <c r="J840" s="104"/>
      <c r="K840" s="14"/>
      <c r="L840" s="14"/>
      <c r="M840" s="14"/>
      <c r="N840" s="14"/>
      <c r="O840" s="14"/>
      <c r="P840" s="161"/>
      <c r="Q840" s="14"/>
      <c r="R840" s="14"/>
      <c r="S840" s="14"/>
      <c r="T840" s="14"/>
      <c r="U840" s="14"/>
      <c r="V840" s="14"/>
      <c r="W840" s="14"/>
      <c r="X840" s="14"/>
      <c r="Y840" s="14"/>
      <c r="Z840" s="14"/>
      <c r="AA840" s="14"/>
      <c r="AB840" s="14"/>
      <c r="AC840" s="14"/>
      <c r="AD840" s="14"/>
      <c r="AE840" s="14"/>
      <c r="AF840" s="14"/>
      <c r="AG840" s="14"/>
    </row>
    <row r="841" ht="17.25" customHeight="1">
      <c r="A841" s="104"/>
      <c r="B841" s="104"/>
      <c r="C841" s="104"/>
      <c r="D841" s="171"/>
      <c r="E841" s="102"/>
      <c r="F841" s="104"/>
      <c r="G841" s="104"/>
      <c r="H841" s="104"/>
      <c r="I841" s="104"/>
      <c r="J841" s="104"/>
      <c r="K841" s="14"/>
      <c r="L841" s="14"/>
      <c r="M841" s="14"/>
      <c r="N841" s="14"/>
      <c r="O841" s="14"/>
      <c r="P841" s="161"/>
      <c r="Q841" s="14"/>
      <c r="R841" s="14"/>
      <c r="S841" s="14"/>
      <c r="T841" s="14"/>
      <c r="U841" s="14"/>
      <c r="V841" s="14"/>
      <c r="W841" s="14"/>
      <c r="X841" s="14"/>
      <c r="Y841" s="14"/>
      <c r="Z841" s="14"/>
      <c r="AA841" s="14"/>
      <c r="AB841" s="14"/>
      <c r="AC841" s="14"/>
      <c r="AD841" s="14"/>
      <c r="AE841" s="14"/>
      <c r="AF841" s="14"/>
      <c r="AG841" s="14"/>
    </row>
    <row r="842" ht="17.25" customHeight="1">
      <c r="A842" s="104"/>
      <c r="B842" s="104"/>
      <c r="C842" s="104"/>
      <c r="D842" s="171"/>
      <c r="E842" s="102"/>
      <c r="F842" s="104"/>
      <c r="G842" s="104"/>
      <c r="H842" s="104"/>
      <c r="I842" s="104"/>
      <c r="J842" s="104"/>
      <c r="K842" s="14"/>
      <c r="L842" s="14"/>
      <c r="M842" s="14"/>
      <c r="N842" s="14"/>
      <c r="O842" s="14"/>
      <c r="P842" s="161"/>
      <c r="Q842" s="14"/>
      <c r="R842" s="14"/>
      <c r="S842" s="14"/>
      <c r="T842" s="14"/>
      <c r="U842" s="14"/>
      <c r="V842" s="14"/>
      <c r="W842" s="14"/>
      <c r="X842" s="14"/>
      <c r="Y842" s="14"/>
      <c r="Z842" s="14"/>
      <c r="AA842" s="14"/>
      <c r="AB842" s="14"/>
      <c r="AC842" s="14"/>
      <c r="AD842" s="14"/>
      <c r="AE842" s="14"/>
      <c r="AF842" s="14"/>
      <c r="AG842" s="14"/>
    </row>
    <row r="843" ht="17.25" customHeight="1">
      <c r="A843" s="104"/>
      <c r="B843" s="104"/>
      <c r="C843" s="104"/>
      <c r="D843" s="171"/>
      <c r="E843" s="102"/>
      <c r="F843" s="104"/>
      <c r="G843" s="104"/>
      <c r="H843" s="104"/>
      <c r="I843" s="104"/>
      <c r="J843" s="104"/>
      <c r="K843" s="14"/>
      <c r="L843" s="14"/>
      <c r="M843" s="14"/>
      <c r="N843" s="14"/>
      <c r="O843" s="14"/>
      <c r="P843" s="161"/>
      <c r="Q843" s="14"/>
      <c r="R843" s="14"/>
      <c r="S843" s="14"/>
      <c r="T843" s="14"/>
      <c r="U843" s="14"/>
      <c r="V843" s="14"/>
      <c r="W843" s="14"/>
      <c r="X843" s="14"/>
      <c r="Y843" s="14"/>
      <c r="Z843" s="14"/>
      <c r="AA843" s="14"/>
      <c r="AB843" s="14"/>
      <c r="AC843" s="14"/>
      <c r="AD843" s="14"/>
      <c r="AE843" s="14"/>
      <c r="AF843" s="14"/>
      <c r="AG843" s="14"/>
    </row>
    <row r="844" ht="17.25" customHeight="1">
      <c r="A844" s="104"/>
      <c r="B844" s="104"/>
      <c r="C844" s="104"/>
      <c r="D844" s="171"/>
      <c r="E844" s="102"/>
      <c r="F844" s="104"/>
      <c r="G844" s="104"/>
      <c r="H844" s="104"/>
      <c r="I844" s="104"/>
      <c r="J844" s="104"/>
      <c r="K844" s="14"/>
      <c r="L844" s="14"/>
      <c r="M844" s="14"/>
      <c r="N844" s="14"/>
      <c r="O844" s="14"/>
      <c r="P844" s="161"/>
      <c r="Q844" s="14"/>
      <c r="R844" s="14"/>
      <c r="S844" s="14"/>
      <c r="T844" s="14"/>
      <c r="U844" s="14"/>
      <c r="V844" s="14"/>
      <c r="W844" s="14"/>
      <c r="X844" s="14"/>
      <c r="Y844" s="14"/>
      <c r="Z844" s="14"/>
      <c r="AA844" s="14"/>
      <c r="AB844" s="14"/>
      <c r="AC844" s="14"/>
      <c r="AD844" s="14"/>
      <c r="AE844" s="14"/>
      <c r="AF844" s="14"/>
      <c r="AG844" s="14"/>
    </row>
    <row r="845" ht="17.25" customHeight="1">
      <c r="A845" s="104"/>
      <c r="B845" s="104"/>
      <c r="C845" s="104"/>
      <c r="D845" s="171"/>
      <c r="E845" s="102"/>
      <c r="F845" s="104"/>
      <c r="G845" s="104"/>
      <c r="H845" s="104"/>
      <c r="I845" s="104"/>
      <c r="J845" s="104"/>
      <c r="K845" s="14"/>
      <c r="L845" s="14"/>
      <c r="M845" s="14"/>
      <c r="N845" s="14"/>
      <c r="O845" s="14"/>
      <c r="P845" s="161"/>
      <c r="Q845" s="14"/>
      <c r="R845" s="14"/>
      <c r="S845" s="14"/>
      <c r="T845" s="14"/>
      <c r="U845" s="14"/>
      <c r="V845" s="14"/>
      <c r="W845" s="14"/>
      <c r="X845" s="14"/>
      <c r="Y845" s="14"/>
      <c r="Z845" s="14"/>
      <c r="AA845" s="14"/>
      <c r="AB845" s="14"/>
      <c r="AC845" s="14"/>
      <c r="AD845" s="14"/>
      <c r="AE845" s="14"/>
      <c r="AF845" s="14"/>
      <c r="AG845" s="14"/>
    </row>
    <row r="846" ht="17.25" customHeight="1">
      <c r="A846" s="104"/>
      <c r="B846" s="104"/>
      <c r="C846" s="104"/>
      <c r="D846" s="171"/>
      <c r="E846" s="102"/>
      <c r="F846" s="104"/>
      <c r="G846" s="104"/>
      <c r="H846" s="104"/>
      <c r="I846" s="104"/>
      <c r="J846" s="104"/>
      <c r="K846" s="14"/>
      <c r="L846" s="14"/>
      <c r="M846" s="14"/>
      <c r="N846" s="14"/>
      <c r="O846" s="14"/>
      <c r="P846" s="161"/>
      <c r="Q846" s="14"/>
      <c r="R846" s="14"/>
      <c r="S846" s="14"/>
      <c r="T846" s="14"/>
      <c r="U846" s="14"/>
      <c r="V846" s="14"/>
      <c r="W846" s="14"/>
      <c r="X846" s="14"/>
      <c r="Y846" s="14"/>
      <c r="Z846" s="14"/>
      <c r="AA846" s="14"/>
      <c r="AB846" s="14"/>
      <c r="AC846" s="14"/>
      <c r="AD846" s="14"/>
      <c r="AE846" s="14"/>
      <c r="AF846" s="14"/>
      <c r="AG846" s="14"/>
    </row>
    <row r="847" ht="17.25" customHeight="1">
      <c r="A847" s="104"/>
      <c r="B847" s="104"/>
      <c r="C847" s="104"/>
      <c r="D847" s="171"/>
      <c r="E847" s="102"/>
      <c r="F847" s="104"/>
      <c r="G847" s="104"/>
      <c r="H847" s="104"/>
      <c r="I847" s="104"/>
      <c r="J847" s="104"/>
      <c r="K847" s="14"/>
      <c r="L847" s="14"/>
      <c r="M847" s="14"/>
      <c r="N847" s="14"/>
      <c r="O847" s="14"/>
      <c r="P847" s="161"/>
      <c r="Q847" s="14"/>
      <c r="R847" s="14"/>
      <c r="S847" s="14"/>
      <c r="T847" s="14"/>
      <c r="U847" s="14"/>
      <c r="V847" s="14"/>
      <c r="W847" s="14"/>
      <c r="X847" s="14"/>
      <c r="Y847" s="14"/>
      <c r="Z847" s="14"/>
      <c r="AA847" s="14"/>
      <c r="AB847" s="14"/>
      <c r="AC847" s="14"/>
      <c r="AD847" s="14"/>
      <c r="AE847" s="14"/>
      <c r="AF847" s="14"/>
      <c r="AG847" s="14"/>
    </row>
    <row r="848" ht="17.25" customHeight="1">
      <c r="A848" s="104"/>
      <c r="B848" s="104"/>
      <c r="C848" s="104"/>
      <c r="D848" s="171"/>
      <c r="E848" s="102"/>
      <c r="F848" s="104"/>
      <c r="G848" s="104"/>
      <c r="H848" s="104"/>
      <c r="I848" s="104"/>
      <c r="J848" s="104"/>
      <c r="K848" s="14"/>
      <c r="L848" s="14"/>
      <c r="M848" s="14"/>
      <c r="N848" s="14"/>
      <c r="O848" s="14"/>
      <c r="P848" s="161"/>
      <c r="Q848" s="14"/>
      <c r="R848" s="14"/>
      <c r="S848" s="14"/>
      <c r="T848" s="14"/>
      <c r="U848" s="14"/>
      <c r="V848" s="14"/>
      <c r="W848" s="14"/>
      <c r="X848" s="14"/>
      <c r="Y848" s="14"/>
      <c r="Z848" s="14"/>
      <c r="AA848" s="14"/>
      <c r="AB848" s="14"/>
      <c r="AC848" s="14"/>
      <c r="AD848" s="14"/>
      <c r="AE848" s="14"/>
      <c r="AF848" s="14"/>
      <c r="AG848" s="14"/>
    </row>
    <row r="849" ht="17.25" customHeight="1">
      <c r="A849" s="104"/>
      <c r="B849" s="104"/>
      <c r="C849" s="104"/>
      <c r="D849" s="171"/>
      <c r="E849" s="102"/>
      <c r="F849" s="104"/>
      <c r="G849" s="104"/>
      <c r="H849" s="104"/>
      <c r="I849" s="104"/>
      <c r="J849" s="104"/>
      <c r="K849" s="14"/>
      <c r="L849" s="14"/>
      <c r="M849" s="14"/>
      <c r="N849" s="14"/>
      <c r="O849" s="14"/>
      <c r="P849" s="161"/>
      <c r="Q849" s="14"/>
      <c r="R849" s="14"/>
      <c r="S849" s="14"/>
      <c r="T849" s="14"/>
      <c r="U849" s="14"/>
      <c r="V849" s="14"/>
      <c r="W849" s="14"/>
      <c r="X849" s="14"/>
      <c r="Y849" s="14"/>
      <c r="Z849" s="14"/>
      <c r="AA849" s="14"/>
      <c r="AB849" s="14"/>
      <c r="AC849" s="14"/>
      <c r="AD849" s="14"/>
      <c r="AE849" s="14"/>
      <c r="AF849" s="14"/>
      <c r="AG849" s="14"/>
    </row>
    <row r="850" ht="17.25" customHeight="1">
      <c r="A850" s="104"/>
      <c r="B850" s="104"/>
      <c r="C850" s="104"/>
      <c r="D850" s="171"/>
      <c r="E850" s="102"/>
      <c r="F850" s="104"/>
      <c r="G850" s="104"/>
      <c r="H850" s="104"/>
      <c r="I850" s="104"/>
      <c r="J850" s="104"/>
      <c r="K850" s="14"/>
      <c r="L850" s="14"/>
      <c r="M850" s="14"/>
      <c r="N850" s="14"/>
      <c r="O850" s="14"/>
      <c r="P850" s="161"/>
      <c r="Q850" s="14"/>
      <c r="R850" s="14"/>
      <c r="S850" s="14"/>
      <c r="T850" s="14"/>
      <c r="U850" s="14"/>
      <c r="V850" s="14"/>
      <c r="W850" s="14"/>
      <c r="X850" s="14"/>
      <c r="Y850" s="14"/>
      <c r="Z850" s="14"/>
      <c r="AA850" s="14"/>
      <c r="AB850" s="14"/>
      <c r="AC850" s="14"/>
      <c r="AD850" s="14"/>
      <c r="AE850" s="14"/>
      <c r="AF850" s="14"/>
      <c r="AG850" s="14"/>
    </row>
    <row r="851" ht="17.25" customHeight="1">
      <c r="A851" s="104"/>
      <c r="B851" s="104"/>
      <c r="C851" s="104"/>
      <c r="D851" s="171"/>
      <c r="E851" s="102"/>
      <c r="F851" s="104"/>
      <c r="G851" s="104"/>
      <c r="H851" s="104"/>
      <c r="I851" s="104"/>
      <c r="J851" s="104"/>
      <c r="K851" s="14"/>
      <c r="L851" s="14"/>
      <c r="M851" s="14"/>
      <c r="N851" s="14"/>
      <c r="O851" s="14"/>
      <c r="P851" s="161"/>
      <c r="Q851" s="14"/>
      <c r="R851" s="14"/>
      <c r="S851" s="14"/>
      <c r="T851" s="14"/>
      <c r="U851" s="14"/>
      <c r="V851" s="14"/>
      <c r="W851" s="14"/>
      <c r="X851" s="14"/>
      <c r="Y851" s="14"/>
      <c r="Z851" s="14"/>
      <c r="AA851" s="14"/>
      <c r="AB851" s="14"/>
      <c r="AC851" s="14"/>
      <c r="AD851" s="14"/>
      <c r="AE851" s="14"/>
      <c r="AF851" s="14"/>
      <c r="AG851" s="14"/>
    </row>
    <row r="852" ht="17.25" customHeight="1">
      <c r="A852" s="104"/>
      <c r="B852" s="104"/>
      <c r="C852" s="104"/>
      <c r="D852" s="171"/>
      <c r="E852" s="102"/>
      <c r="F852" s="104"/>
      <c r="G852" s="104"/>
      <c r="H852" s="104"/>
      <c r="I852" s="104"/>
      <c r="J852" s="104"/>
      <c r="K852" s="14"/>
      <c r="L852" s="14"/>
      <c r="M852" s="14"/>
      <c r="N852" s="14"/>
      <c r="O852" s="14"/>
      <c r="P852" s="161"/>
      <c r="Q852" s="14"/>
      <c r="R852" s="14"/>
      <c r="S852" s="14"/>
      <c r="T852" s="14"/>
      <c r="U852" s="14"/>
      <c r="V852" s="14"/>
      <c r="W852" s="14"/>
      <c r="X852" s="14"/>
      <c r="Y852" s="14"/>
      <c r="Z852" s="14"/>
      <c r="AA852" s="14"/>
      <c r="AB852" s="14"/>
      <c r="AC852" s="14"/>
      <c r="AD852" s="14"/>
      <c r="AE852" s="14"/>
      <c r="AF852" s="14"/>
      <c r="AG852" s="14"/>
    </row>
    <row r="853" ht="17.25" customHeight="1">
      <c r="A853" s="104"/>
      <c r="B853" s="104"/>
      <c r="C853" s="104"/>
      <c r="D853" s="171"/>
      <c r="E853" s="102"/>
      <c r="F853" s="104"/>
      <c r="G853" s="104"/>
      <c r="H853" s="104"/>
      <c r="I853" s="104"/>
      <c r="J853" s="104"/>
      <c r="K853" s="14"/>
      <c r="L853" s="14"/>
      <c r="M853" s="14"/>
      <c r="N853" s="14"/>
      <c r="O853" s="14"/>
      <c r="P853" s="161"/>
      <c r="Q853" s="14"/>
      <c r="R853" s="14"/>
      <c r="S853" s="14"/>
      <c r="T853" s="14"/>
      <c r="U853" s="14"/>
      <c r="V853" s="14"/>
      <c r="W853" s="14"/>
      <c r="X853" s="14"/>
      <c r="Y853" s="14"/>
      <c r="Z853" s="14"/>
      <c r="AA853" s="14"/>
      <c r="AB853" s="14"/>
      <c r="AC853" s="14"/>
      <c r="AD853" s="14"/>
      <c r="AE853" s="14"/>
      <c r="AF853" s="14"/>
      <c r="AG853" s="14"/>
    </row>
    <row r="854" ht="17.25" customHeight="1">
      <c r="A854" s="104"/>
      <c r="B854" s="104"/>
      <c r="C854" s="104"/>
      <c r="D854" s="171"/>
      <c r="E854" s="102"/>
      <c r="F854" s="104"/>
      <c r="G854" s="104"/>
      <c r="H854" s="104"/>
      <c r="I854" s="104"/>
      <c r="J854" s="104"/>
      <c r="K854" s="14"/>
      <c r="L854" s="14"/>
      <c r="M854" s="14"/>
      <c r="N854" s="14"/>
      <c r="O854" s="14"/>
      <c r="P854" s="161"/>
      <c r="Q854" s="14"/>
      <c r="R854" s="14"/>
      <c r="S854" s="14"/>
      <c r="T854" s="14"/>
      <c r="U854" s="14"/>
      <c r="V854" s="14"/>
      <c r="W854" s="14"/>
      <c r="X854" s="14"/>
      <c r="Y854" s="14"/>
      <c r="Z854" s="14"/>
      <c r="AA854" s="14"/>
      <c r="AB854" s="14"/>
      <c r="AC854" s="14"/>
      <c r="AD854" s="14"/>
      <c r="AE854" s="14"/>
      <c r="AF854" s="14"/>
      <c r="AG854" s="14"/>
    </row>
    <row r="855" ht="17.25" customHeight="1">
      <c r="A855" s="104"/>
      <c r="B855" s="104"/>
      <c r="C855" s="104"/>
      <c r="D855" s="171"/>
      <c r="E855" s="102"/>
      <c r="F855" s="104"/>
      <c r="G855" s="104"/>
      <c r="H855" s="104"/>
      <c r="I855" s="104"/>
      <c r="J855" s="104"/>
      <c r="K855" s="14"/>
      <c r="L855" s="14"/>
      <c r="M855" s="14"/>
      <c r="N855" s="14"/>
      <c r="O855" s="14"/>
      <c r="P855" s="161"/>
      <c r="Q855" s="14"/>
      <c r="R855" s="14"/>
      <c r="S855" s="14"/>
      <c r="T855" s="14"/>
      <c r="U855" s="14"/>
      <c r="V855" s="14"/>
      <c r="W855" s="14"/>
      <c r="X855" s="14"/>
      <c r="Y855" s="14"/>
      <c r="Z855" s="14"/>
      <c r="AA855" s="14"/>
      <c r="AB855" s="14"/>
      <c r="AC855" s="14"/>
      <c r="AD855" s="14"/>
      <c r="AE855" s="14"/>
      <c r="AF855" s="14"/>
      <c r="AG855" s="14"/>
    </row>
    <row r="856" ht="17.25" customHeight="1">
      <c r="A856" s="104"/>
      <c r="B856" s="104"/>
      <c r="C856" s="104"/>
      <c r="D856" s="171"/>
      <c r="E856" s="102"/>
      <c r="F856" s="104"/>
      <c r="G856" s="104"/>
      <c r="H856" s="104"/>
      <c r="I856" s="104"/>
      <c r="J856" s="104"/>
      <c r="K856" s="14"/>
      <c r="L856" s="14"/>
      <c r="M856" s="14"/>
      <c r="N856" s="14"/>
      <c r="O856" s="14"/>
      <c r="P856" s="161"/>
      <c r="Q856" s="14"/>
      <c r="R856" s="14"/>
      <c r="S856" s="14"/>
      <c r="T856" s="14"/>
      <c r="U856" s="14"/>
      <c r="V856" s="14"/>
      <c r="W856" s="14"/>
      <c r="X856" s="14"/>
      <c r="Y856" s="14"/>
      <c r="Z856" s="14"/>
      <c r="AA856" s="14"/>
      <c r="AB856" s="14"/>
      <c r="AC856" s="14"/>
      <c r="AD856" s="14"/>
      <c r="AE856" s="14"/>
      <c r="AF856" s="14"/>
      <c r="AG856" s="14"/>
    </row>
    <row r="857" ht="17.25" customHeight="1">
      <c r="A857" s="104"/>
      <c r="B857" s="104"/>
      <c r="C857" s="104"/>
      <c r="D857" s="171"/>
      <c r="E857" s="102"/>
      <c r="F857" s="104"/>
      <c r="G857" s="104"/>
      <c r="H857" s="104"/>
      <c r="I857" s="104"/>
      <c r="J857" s="104"/>
      <c r="K857" s="14"/>
      <c r="L857" s="14"/>
      <c r="M857" s="14"/>
      <c r="N857" s="14"/>
      <c r="O857" s="14"/>
      <c r="P857" s="161"/>
      <c r="Q857" s="14"/>
      <c r="R857" s="14"/>
      <c r="S857" s="14"/>
      <c r="T857" s="14"/>
      <c r="U857" s="14"/>
      <c r="V857" s="14"/>
      <c r="W857" s="14"/>
      <c r="X857" s="14"/>
      <c r="Y857" s="14"/>
      <c r="Z857" s="14"/>
      <c r="AA857" s="14"/>
      <c r="AB857" s="14"/>
      <c r="AC857" s="14"/>
      <c r="AD857" s="14"/>
      <c r="AE857" s="14"/>
      <c r="AF857" s="14"/>
      <c r="AG857" s="14"/>
    </row>
    <row r="858" ht="17.25" customHeight="1">
      <c r="A858" s="104"/>
      <c r="B858" s="104"/>
      <c r="C858" s="104"/>
      <c r="D858" s="171"/>
      <c r="E858" s="102"/>
      <c r="F858" s="104"/>
      <c r="G858" s="104"/>
      <c r="H858" s="104"/>
      <c r="I858" s="104"/>
      <c r="J858" s="104"/>
      <c r="K858" s="14"/>
      <c r="L858" s="14"/>
      <c r="M858" s="14"/>
      <c r="N858" s="14"/>
      <c r="O858" s="14"/>
      <c r="P858" s="161"/>
      <c r="Q858" s="14"/>
      <c r="R858" s="14"/>
      <c r="S858" s="14"/>
      <c r="T858" s="14"/>
      <c r="U858" s="14"/>
      <c r="V858" s="14"/>
      <c r="W858" s="14"/>
      <c r="X858" s="14"/>
      <c r="Y858" s="14"/>
      <c r="Z858" s="14"/>
      <c r="AA858" s="14"/>
      <c r="AB858" s="14"/>
      <c r="AC858" s="14"/>
      <c r="AD858" s="14"/>
      <c r="AE858" s="14"/>
      <c r="AF858" s="14"/>
      <c r="AG858" s="14"/>
    </row>
    <row r="859" ht="17.25" customHeight="1">
      <c r="A859" s="104"/>
      <c r="B859" s="104"/>
      <c r="C859" s="104"/>
      <c r="D859" s="171"/>
      <c r="E859" s="102"/>
      <c r="F859" s="104"/>
      <c r="G859" s="104"/>
      <c r="H859" s="104"/>
      <c r="I859" s="104"/>
      <c r="J859" s="104"/>
      <c r="K859" s="14"/>
      <c r="L859" s="14"/>
      <c r="M859" s="14"/>
      <c r="N859" s="14"/>
      <c r="O859" s="14"/>
      <c r="P859" s="161"/>
      <c r="Q859" s="14"/>
      <c r="R859" s="14"/>
      <c r="S859" s="14"/>
      <c r="T859" s="14"/>
      <c r="U859" s="14"/>
      <c r="V859" s="14"/>
      <c r="W859" s="14"/>
      <c r="X859" s="14"/>
      <c r="Y859" s="14"/>
      <c r="Z859" s="14"/>
      <c r="AA859" s="14"/>
      <c r="AB859" s="14"/>
      <c r="AC859" s="14"/>
      <c r="AD859" s="14"/>
      <c r="AE859" s="14"/>
      <c r="AF859" s="14"/>
      <c r="AG859" s="14"/>
    </row>
    <row r="860" ht="17.25" customHeight="1">
      <c r="A860" s="104"/>
      <c r="B860" s="104"/>
      <c r="C860" s="104"/>
      <c r="D860" s="171"/>
      <c r="E860" s="102"/>
      <c r="F860" s="104"/>
      <c r="G860" s="104"/>
      <c r="H860" s="104"/>
      <c r="I860" s="104"/>
      <c r="J860" s="104"/>
      <c r="K860" s="14"/>
      <c r="L860" s="14"/>
      <c r="M860" s="14"/>
      <c r="N860" s="14"/>
      <c r="O860" s="14"/>
      <c r="P860" s="161"/>
      <c r="Q860" s="14"/>
      <c r="R860" s="14"/>
      <c r="S860" s="14"/>
      <c r="T860" s="14"/>
      <c r="U860" s="14"/>
      <c r="V860" s="14"/>
      <c r="W860" s="14"/>
      <c r="X860" s="14"/>
      <c r="Y860" s="14"/>
      <c r="Z860" s="14"/>
      <c r="AA860" s="14"/>
      <c r="AB860" s="14"/>
      <c r="AC860" s="14"/>
      <c r="AD860" s="14"/>
      <c r="AE860" s="14"/>
      <c r="AF860" s="14"/>
      <c r="AG860" s="14"/>
    </row>
    <row r="861" ht="17.25" customHeight="1">
      <c r="A861" s="104"/>
      <c r="B861" s="104"/>
      <c r="C861" s="104"/>
      <c r="D861" s="171"/>
      <c r="E861" s="102"/>
      <c r="F861" s="104"/>
      <c r="G861" s="104"/>
      <c r="H861" s="104"/>
      <c r="I861" s="104"/>
      <c r="J861" s="104"/>
      <c r="K861" s="14"/>
      <c r="L861" s="14"/>
      <c r="M861" s="14"/>
      <c r="N861" s="14"/>
      <c r="O861" s="14"/>
      <c r="P861" s="161"/>
      <c r="Q861" s="14"/>
      <c r="R861" s="14"/>
      <c r="S861" s="14"/>
      <c r="T861" s="14"/>
      <c r="U861" s="14"/>
      <c r="V861" s="14"/>
      <c r="W861" s="14"/>
      <c r="X861" s="14"/>
      <c r="Y861" s="14"/>
      <c r="Z861" s="14"/>
      <c r="AA861" s="14"/>
      <c r="AB861" s="14"/>
      <c r="AC861" s="14"/>
      <c r="AD861" s="14"/>
      <c r="AE861" s="14"/>
      <c r="AF861" s="14"/>
      <c r="AG861" s="14"/>
    </row>
    <row r="862" ht="17.25" customHeight="1">
      <c r="A862" s="104"/>
      <c r="B862" s="104"/>
      <c r="C862" s="104"/>
      <c r="D862" s="171"/>
      <c r="E862" s="102"/>
      <c r="F862" s="104"/>
      <c r="G862" s="104"/>
      <c r="H862" s="104"/>
      <c r="I862" s="104"/>
      <c r="J862" s="104"/>
      <c r="K862" s="14"/>
      <c r="L862" s="14"/>
      <c r="M862" s="14"/>
      <c r="N862" s="14"/>
      <c r="O862" s="14"/>
      <c r="P862" s="161"/>
      <c r="Q862" s="14"/>
      <c r="R862" s="14"/>
      <c r="S862" s="14"/>
      <c r="T862" s="14"/>
      <c r="U862" s="14"/>
      <c r="V862" s="14"/>
      <c r="W862" s="14"/>
      <c r="X862" s="14"/>
      <c r="Y862" s="14"/>
      <c r="Z862" s="14"/>
      <c r="AA862" s="14"/>
      <c r="AB862" s="14"/>
      <c r="AC862" s="14"/>
      <c r="AD862" s="14"/>
      <c r="AE862" s="14"/>
      <c r="AF862" s="14"/>
      <c r="AG862" s="14"/>
    </row>
    <row r="863" ht="17.25" customHeight="1">
      <c r="A863" s="104"/>
      <c r="B863" s="104"/>
      <c r="C863" s="104"/>
      <c r="D863" s="171"/>
      <c r="E863" s="102"/>
      <c r="F863" s="104"/>
      <c r="G863" s="104"/>
      <c r="H863" s="104"/>
      <c r="I863" s="104"/>
      <c r="J863" s="104"/>
      <c r="K863" s="14"/>
      <c r="L863" s="14"/>
      <c r="M863" s="14"/>
      <c r="N863" s="14"/>
      <c r="O863" s="14"/>
      <c r="P863" s="161"/>
      <c r="Q863" s="14"/>
      <c r="R863" s="14"/>
      <c r="S863" s="14"/>
      <c r="T863" s="14"/>
      <c r="U863" s="14"/>
      <c r="V863" s="14"/>
      <c r="W863" s="14"/>
      <c r="X863" s="14"/>
      <c r="Y863" s="14"/>
      <c r="Z863" s="14"/>
      <c r="AA863" s="14"/>
      <c r="AB863" s="14"/>
      <c r="AC863" s="14"/>
      <c r="AD863" s="14"/>
      <c r="AE863" s="14"/>
      <c r="AF863" s="14"/>
      <c r="AG863" s="14"/>
    </row>
    <row r="864" ht="17.25" customHeight="1">
      <c r="A864" s="104"/>
      <c r="B864" s="104"/>
      <c r="C864" s="104"/>
      <c r="D864" s="171"/>
      <c r="E864" s="102"/>
      <c r="F864" s="104"/>
      <c r="G864" s="104"/>
      <c r="H864" s="104"/>
      <c r="I864" s="104"/>
      <c r="J864" s="104"/>
      <c r="K864" s="14"/>
      <c r="L864" s="14"/>
      <c r="M864" s="14"/>
      <c r="N864" s="14"/>
      <c r="O864" s="14"/>
      <c r="P864" s="161"/>
      <c r="Q864" s="14"/>
      <c r="R864" s="14"/>
      <c r="S864" s="14"/>
      <c r="T864" s="14"/>
      <c r="U864" s="14"/>
      <c r="V864" s="14"/>
      <c r="W864" s="14"/>
      <c r="X864" s="14"/>
      <c r="Y864" s="14"/>
      <c r="Z864" s="14"/>
      <c r="AA864" s="14"/>
      <c r="AB864" s="14"/>
      <c r="AC864" s="14"/>
      <c r="AD864" s="14"/>
      <c r="AE864" s="14"/>
      <c r="AF864" s="14"/>
      <c r="AG864" s="14"/>
    </row>
    <row r="865" ht="17.25" customHeight="1">
      <c r="A865" s="104"/>
      <c r="B865" s="104"/>
      <c r="C865" s="104"/>
      <c r="D865" s="171"/>
      <c r="E865" s="102"/>
      <c r="F865" s="104"/>
      <c r="G865" s="104"/>
      <c r="H865" s="104"/>
      <c r="I865" s="104"/>
      <c r="J865" s="104"/>
      <c r="K865" s="14"/>
      <c r="L865" s="14"/>
      <c r="M865" s="14"/>
      <c r="N865" s="14"/>
      <c r="O865" s="14"/>
      <c r="P865" s="161"/>
      <c r="Q865" s="14"/>
      <c r="R865" s="14"/>
      <c r="S865" s="14"/>
      <c r="T865" s="14"/>
      <c r="U865" s="14"/>
      <c r="V865" s="14"/>
      <c r="W865" s="14"/>
      <c r="X865" s="14"/>
      <c r="Y865" s="14"/>
      <c r="Z865" s="14"/>
      <c r="AA865" s="14"/>
      <c r="AB865" s="14"/>
      <c r="AC865" s="14"/>
      <c r="AD865" s="14"/>
      <c r="AE865" s="14"/>
      <c r="AF865" s="14"/>
      <c r="AG865" s="14"/>
    </row>
    <row r="866" ht="17.25" customHeight="1">
      <c r="A866" s="104"/>
      <c r="B866" s="104"/>
      <c r="C866" s="104"/>
      <c r="D866" s="171"/>
      <c r="E866" s="102"/>
      <c r="F866" s="104"/>
      <c r="G866" s="104"/>
      <c r="H866" s="104"/>
      <c r="I866" s="104"/>
      <c r="J866" s="104"/>
      <c r="K866" s="14"/>
      <c r="L866" s="14"/>
      <c r="M866" s="14"/>
      <c r="N866" s="14"/>
      <c r="O866" s="14"/>
      <c r="P866" s="161"/>
      <c r="Q866" s="14"/>
      <c r="R866" s="14"/>
      <c r="S866" s="14"/>
      <c r="T866" s="14"/>
      <c r="U866" s="14"/>
      <c r="V866" s="14"/>
      <c r="W866" s="14"/>
      <c r="X866" s="14"/>
      <c r="Y866" s="14"/>
      <c r="Z866" s="14"/>
      <c r="AA866" s="14"/>
      <c r="AB866" s="14"/>
      <c r="AC866" s="14"/>
      <c r="AD866" s="14"/>
      <c r="AE866" s="14"/>
      <c r="AF866" s="14"/>
      <c r="AG866" s="14"/>
    </row>
    <row r="867" ht="17.25" customHeight="1">
      <c r="A867" s="104"/>
      <c r="B867" s="104"/>
      <c r="C867" s="104"/>
      <c r="D867" s="171"/>
      <c r="E867" s="102"/>
      <c r="F867" s="104"/>
      <c r="G867" s="104"/>
      <c r="H867" s="104"/>
      <c r="I867" s="104"/>
      <c r="J867" s="104"/>
      <c r="K867" s="14"/>
      <c r="L867" s="14"/>
      <c r="M867" s="14"/>
      <c r="N867" s="14"/>
      <c r="O867" s="14"/>
      <c r="P867" s="161"/>
      <c r="Q867" s="14"/>
      <c r="R867" s="14"/>
      <c r="S867" s="14"/>
      <c r="T867" s="14"/>
      <c r="U867" s="14"/>
      <c r="V867" s="14"/>
      <c r="W867" s="14"/>
      <c r="X867" s="14"/>
      <c r="Y867" s="14"/>
      <c r="Z867" s="14"/>
      <c r="AA867" s="14"/>
      <c r="AB867" s="14"/>
      <c r="AC867" s="14"/>
      <c r="AD867" s="14"/>
      <c r="AE867" s="14"/>
      <c r="AF867" s="14"/>
      <c r="AG867" s="14"/>
    </row>
    <row r="868" ht="17.25" customHeight="1">
      <c r="A868" s="104"/>
      <c r="B868" s="104"/>
      <c r="C868" s="104"/>
      <c r="D868" s="171"/>
      <c r="E868" s="102"/>
      <c r="F868" s="104"/>
      <c r="G868" s="104"/>
      <c r="H868" s="104"/>
      <c r="I868" s="104"/>
      <c r="J868" s="104"/>
      <c r="K868" s="14"/>
      <c r="L868" s="14"/>
      <c r="M868" s="14"/>
      <c r="N868" s="14"/>
      <c r="O868" s="14"/>
      <c r="P868" s="161"/>
      <c r="Q868" s="14"/>
      <c r="R868" s="14"/>
      <c r="S868" s="14"/>
      <c r="T868" s="14"/>
      <c r="U868" s="14"/>
      <c r="V868" s="14"/>
      <c r="W868" s="14"/>
      <c r="X868" s="14"/>
      <c r="Y868" s="14"/>
      <c r="Z868" s="14"/>
      <c r="AA868" s="14"/>
      <c r="AB868" s="14"/>
      <c r="AC868" s="14"/>
      <c r="AD868" s="14"/>
      <c r="AE868" s="14"/>
      <c r="AF868" s="14"/>
      <c r="AG868" s="14"/>
    </row>
    <row r="869" ht="17.25" customHeight="1">
      <c r="A869" s="104"/>
      <c r="B869" s="104"/>
      <c r="C869" s="104"/>
      <c r="D869" s="171"/>
      <c r="E869" s="102"/>
      <c r="F869" s="104"/>
      <c r="G869" s="104"/>
      <c r="H869" s="104"/>
      <c r="I869" s="104"/>
      <c r="J869" s="104"/>
      <c r="K869" s="14"/>
      <c r="L869" s="14"/>
      <c r="M869" s="14"/>
      <c r="N869" s="14"/>
      <c r="O869" s="14"/>
      <c r="P869" s="161"/>
      <c r="Q869" s="14"/>
      <c r="R869" s="14"/>
      <c r="S869" s="14"/>
      <c r="T869" s="14"/>
      <c r="U869" s="14"/>
      <c r="V869" s="14"/>
      <c r="W869" s="14"/>
      <c r="X869" s="14"/>
      <c r="Y869" s="14"/>
      <c r="Z869" s="14"/>
      <c r="AA869" s="14"/>
      <c r="AB869" s="14"/>
      <c r="AC869" s="14"/>
      <c r="AD869" s="14"/>
      <c r="AE869" s="14"/>
      <c r="AF869" s="14"/>
      <c r="AG869" s="14"/>
    </row>
    <row r="870" ht="17.25" customHeight="1">
      <c r="A870" s="104"/>
      <c r="B870" s="104"/>
      <c r="C870" s="104"/>
      <c r="D870" s="171"/>
      <c r="E870" s="102"/>
      <c r="F870" s="104"/>
      <c r="G870" s="104"/>
      <c r="H870" s="104"/>
      <c r="I870" s="104"/>
      <c r="J870" s="104"/>
      <c r="K870" s="14"/>
      <c r="L870" s="14"/>
      <c r="M870" s="14"/>
      <c r="N870" s="14"/>
      <c r="O870" s="14"/>
      <c r="P870" s="161"/>
      <c r="Q870" s="14"/>
      <c r="R870" s="14"/>
      <c r="S870" s="14"/>
      <c r="T870" s="14"/>
      <c r="U870" s="14"/>
      <c r="V870" s="14"/>
      <c r="W870" s="14"/>
      <c r="X870" s="14"/>
      <c r="Y870" s="14"/>
      <c r="Z870" s="14"/>
      <c r="AA870" s="14"/>
      <c r="AB870" s="14"/>
      <c r="AC870" s="14"/>
      <c r="AD870" s="14"/>
      <c r="AE870" s="14"/>
      <c r="AF870" s="14"/>
      <c r="AG870" s="14"/>
    </row>
    <row r="871" ht="17.25" customHeight="1">
      <c r="A871" s="104"/>
      <c r="B871" s="104"/>
      <c r="C871" s="104"/>
      <c r="D871" s="171"/>
      <c r="E871" s="102"/>
      <c r="F871" s="104"/>
      <c r="G871" s="104"/>
      <c r="H871" s="104"/>
      <c r="I871" s="104"/>
      <c r="J871" s="104"/>
      <c r="K871" s="14"/>
      <c r="L871" s="14"/>
      <c r="M871" s="14"/>
      <c r="N871" s="14"/>
      <c r="O871" s="14"/>
      <c r="P871" s="161"/>
      <c r="Q871" s="14"/>
      <c r="R871" s="14"/>
      <c r="S871" s="14"/>
      <c r="T871" s="14"/>
      <c r="U871" s="14"/>
      <c r="V871" s="14"/>
      <c r="W871" s="14"/>
      <c r="X871" s="14"/>
      <c r="Y871" s="14"/>
      <c r="Z871" s="14"/>
      <c r="AA871" s="14"/>
      <c r="AB871" s="14"/>
      <c r="AC871" s="14"/>
      <c r="AD871" s="14"/>
      <c r="AE871" s="14"/>
      <c r="AF871" s="14"/>
      <c r="AG871" s="14"/>
    </row>
    <row r="872" ht="17.25" customHeight="1">
      <c r="A872" s="104"/>
      <c r="B872" s="104"/>
      <c r="C872" s="104"/>
      <c r="D872" s="171"/>
      <c r="E872" s="102"/>
      <c r="F872" s="104"/>
      <c r="G872" s="104"/>
      <c r="H872" s="104"/>
      <c r="I872" s="104"/>
      <c r="J872" s="104"/>
      <c r="K872" s="14"/>
      <c r="L872" s="14"/>
      <c r="M872" s="14"/>
      <c r="N872" s="14"/>
      <c r="O872" s="14"/>
      <c r="P872" s="161"/>
      <c r="Q872" s="14"/>
      <c r="R872" s="14"/>
      <c r="S872" s="14"/>
      <c r="T872" s="14"/>
      <c r="U872" s="14"/>
      <c r="V872" s="14"/>
      <c r="W872" s="14"/>
      <c r="X872" s="14"/>
      <c r="Y872" s="14"/>
      <c r="Z872" s="14"/>
      <c r="AA872" s="14"/>
      <c r="AB872" s="14"/>
      <c r="AC872" s="14"/>
      <c r="AD872" s="14"/>
      <c r="AE872" s="14"/>
      <c r="AF872" s="14"/>
      <c r="AG872" s="14"/>
    </row>
    <row r="873" ht="17.25" customHeight="1">
      <c r="A873" s="104"/>
      <c r="B873" s="104"/>
      <c r="C873" s="104"/>
      <c r="D873" s="171"/>
      <c r="E873" s="102"/>
      <c r="F873" s="104"/>
      <c r="G873" s="104"/>
      <c r="H873" s="104"/>
      <c r="I873" s="104"/>
      <c r="J873" s="104"/>
      <c r="K873" s="14"/>
      <c r="L873" s="14"/>
      <c r="M873" s="14"/>
      <c r="N873" s="14"/>
      <c r="O873" s="14"/>
      <c r="P873" s="161"/>
      <c r="Q873" s="14"/>
      <c r="R873" s="14"/>
      <c r="S873" s="14"/>
      <c r="T873" s="14"/>
      <c r="U873" s="14"/>
      <c r="V873" s="14"/>
      <c r="W873" s="14"/>
      <c r="X873" s="14"/>
      <c r="Y873" s="14"/>
      <c r="Z873" s="14"/>
      <c r="AA873" s="14"/>
      <c r="AB873" s="14"/>
      <c r="AC873" s="14"/>
      <c r="AD873" s="14"/>
      <c r="AE873" s="14"/>
      <c r="AF873" s="14"/>
      <c r="AG873" s="14"/>
    </row>
    <row r="874" ht="17.25" customHeight="1">
      <c r="A874" s="104"/>
      <c r="B874" s="104"/>
      <c r="C874" s="104"/>
      <c r="D874" s="171"/>
      <c r="E874" s="102"/>
      <c r="F874" s="104"/>
      <c r="G874" s="104"/>
      <c r="H874" s="104"/>
      <c r="I874" s="104"/>
      <c r="J874" s="104"/>
      <c r="K874" s="14"/>
      <c r="L874" s="14"/>
      <c r="M874" s="14"/>
      <c r="N874" s="14"/>
      <c r="O874" s="14"/>
      <c r="P874" s="161"/>
      <c r="Q874" s="14"/>
      <c r="R874" s="14"/>
      <c r="S874" s="14"/>
      <c r="T874" s="14"/>
      <c r="U874" s="14"/>
      <c r="V874" s="14"/>
      <c r="W874" s="14"/>
      <c r="X874" s="14"/>
      <c r="Y874" s="14"/>
      <c r="Z874" s="14"/>
      <c r="AA874" s="14"/>
      <c r="AB874" s="14"/>
      <c r="AC874" s="14"/>
      <c r="AD874" s="14"/>
      <c r="AE874" s="14"/>
      <c r="AF874" s="14"/>
      <c r="AG874" s="14"/>
    </row>
    <row r="875" ht="17.25" customHeight="1">
      <c r="A875" s="104"/>
      <c r="B875" s="104"/>
      <c r="C875" s="104"/>
      <c r="D875" s="171"/>
      <c r="E875" s="102"/>
      <c r="F875" s="104"/>
      <c r="G875" s="104"/>
      <c r="H875" s="104"/>
      <c r="I875" s="104"/>
      <c r="J875" s="104"/>
      <c r="K875" s="14"/>
      <c r="L875" s="14"/>
      <c r="M875" s="14"/>
      <c r="N875" s="14"/>
      <c r="O875" s="14"/>
      <c r="P875" s="161"/>
      <c r="Q875" s="14"/>
      <c r="R875" s="14"/>
      <c r="S875" s="14"/>
      <c r="T875" s="14"/>
      <c r="U875" s="14"/>
      <c r="V875" s="14"/>
      <c r="W875" s="14"/>
      <c r="X875" s="14"/>
      <c r="Y875" s="14"/>
      <c r="Z875" s="14"/>
      <c r="AA875" s="14"/>
      <c r="AB875" s="14"/>
      <c r="AC875" s="14"/>
      <c r="AD875" s="14"/>
      <c r="AE875" s="14"/>
      <c r="AF875" s="14"/>
      <c r="AG875" s="14"/>
    </row>
    <row r="876" ht="17.25" customHeight="1">
      <c r="A876" s="104"/>
      <c r="B876" s="104"/>
      <c r="C876" s="104"/>
      <c r="D876" s="171"/>
      <c r="E876" s="102"/>
      <c r="F876" s="104"/>
      <c r="G876" s="104"/>
      <c r="H876" s="104"/>
      <c r="I876" s="104"/>
      <c r="J876" s="104"/>
      <c r="K876" s="14"/>
      <c r="L876" s="14"/>
      <c r="M876" s="14"/>
      <c r="N876" s="14"/>
      <c r="O876" s="14"/>
      <c r="P876" s="161"/>
      <c r="Q876" s="14"/>
      <c r="R876" s="14"/>
      <c r="S876" s="14"/>
      <c r="T876" s="14"/>
      <c r="U876" s="14"/>
      <c r="V876" s="14"/>
      <c r="W876" s="14"/>
      <c r="X876" s="14"/>
      <c r="Y876" s="14"/>
      <c r="Z876" s="14"/>
      <c r="AA876" s="14"/>
      <c r="AB876" s="14"/>
      <c r="AC876" s="14"/>
      <c r="AD876" s="14"/>
      <c r="AE876" s="14"/>
      <c r="AF876" s="14"/>
      <c r="AG876" s="14"/>
    </row>
    <row r="877" ht="17.25" customHeight="1">
      <c r="A877" s="104"/>
      <c r="B877" s="104"/>
      <c r="C877" s="104"/>
      <c r="D877" s="171"/>
      <c r="E877" s="102"/>
      <c r="F877" s="104"/>
      <c r="G877" s="104"/>
      <c r="H877" s="104"/>
      <c r="I877" s="104"/>
      <c r="J877" s="104"/>
      <c r="K877" s="14"/>
      <c r="L877" s="14"/>
      <c r="M877" s="14"/>
      <c r="N877" s="14"/>
      <c r="O877" s="14"/>
      <c r="P877" s="161"/>
      <c r="Q877" s="14"/>
      <c r="R877" s="14"/>
      <c r="S877" s="14"/>
      <c r="T877" s="14"/>
      <c r="U877" s="14"/>
      <c r="V877" s="14"/>
      <c r="W877" s="14"/>
      <c r="X877" s="14"/>
      <c r="Y877" s="14"/>
      <c r="Z877" s="14"/>
      <c r="AA877" s="14"/>
      <c r="AB877" s="14"/>
      <c r="AC877" s="14"/>
      <c r="AD877" s="14"/>
      <c r="AE877" s="14"/>
      <c r="AF877" s="14"/>
      <c r="AG877" s="14"/>
    </row>
    <row r="878" ht="17.25" customHeight="1">
      <c r="A878" s="104"/>
      <c r="B878" s="104"/>
      <c r="C878" s="104"/>
      <c r="D878" s="171"/>
      <c r="E878" s="102"/>
      <c r="F878" s="104"/>
      <c r="G878" s="104"/>
      <c r="H878" s="104"/>
      <c r="I878" s="104"/>
      <c r="J878" s="104"/>
      <c r="K878" s="14"/>
      <c r="L878" s="14"/>
      <c r="M878" s="14"/>
      <c r="N878" s="14"/>
      <c r="O878" s="14"/>
      <c r="P878" s="161"/>
      <c r="Q878" s="14"/>
      <c r="R878" s="14"/>
      <c r="S878" s="14"/>
      <c r="T878" s="14"/>
      <c r="U878" s="14"/>
      <c r="V878" s="14"/>
      <c r="W878" s="14"/>
      <c r="X878" s="14"/>
      <c r="Y878" s="14"/>
      <c r="Z878" s="14"/>
      <c r="AA878" s="14"/>
      <c r="AB878" s="14"/>
      <c r="AC878" s="14"/>
      <c r="AD878" s="14"/>
      <c r="AE878" s="14"/>
      <c r="AF878" s="14"/>
      <c r="AG878" s="14"/>
    </row>
    <row r="879" ht="17.25" customHeight="1">
      <c r="A879" s="104"/>
      <c r="B879" s="104"/>
      <c r="C879" s="104"/>
      <c r="D879" s="171"/>
      <c r="E879" s="102"/>
      <c r="F879" s="104"/>
      <c r="G879" s="104"/>
      <c r="H879" s="104"/>
      <c r="I879" s="104"/>
      <c r="J879" s="104"/>
      <c r="K879" s="14"/>
      <c r="L879" s="14"/>
      <c r="M879" s="14"/>
      <c r="N879" s="14"/>
      <c r="O879" s="14"/>
      <c r="P879" s="161"/>
      <c r="Q879" s="14"/>
      <c r="R879" s="14"/>
      <c r="S879" s="14"/>
      <c r="T879" s="14"/>
      <c r="U879" s="14"/>
      <c r="V879" s="14"/>
      <c r="W879" s="14"/>
      <c r="X879" s="14"/>
      <c r="Y879" s="14"/>
      <c r="Z879" s="14"/>
      <c r="AA879" s="14"/>
      <c r="AB879" s="14"/>
      <c r="AC879" s="14"/>
      <c r="AD879" s="14"/>
      <c r="AE879" s="14"/>
      <c r="AF879" s="14"/>
      <c r="AG879" s="14"/>
    </row>
    <row r="880" ht="17.25" customHeight="1">
      <c r="A880" s="104"/>
      <c r="B880" s="104"/>
      <c r="C880" s="104"/>
      <c r="D880" s="171"/>
      <c r="E880" s="102"/>
      <c r="F880" s="104"/>
      <c r="G880" s="104"/>
      <c r="H880" s="104"/>
      <c r="I880" s="104"/>
      <c r="J880" s="104"/>
      <c r="K880" s="14"/>
      <c r="L880" s="14"/>
      <c r="M880" s="14"/>
      <c r="N880" s="14"/>
      <c r="O880" s="14"/>
      <c r="P880" s="161"/>
      <c r="Q880" s="14"/>
      <c r="R880" s="14"/>
      <c r="S880" s="14"/>
      <c r="T880" s="14"/>
      <c r="U880" s="14"/>
      <c r="V880" s="14"/>
      <c r="W880" s="14"/>
      <c r="X880" s="14"/>
      <c r="Y880" s="14"/>
      <c r="Z880" s="14"/>
      <c r="AA880" s="14"/>
      <c r="AB880" s="14"/>
      <c r="AC880" s="14"/>
      <c r="AD880" s="14"/>
      <c r="AE880" s="14"/>
      <c r="AF880" s="14"/>
      <c r="AG880" s="14"/>
    </row>
    <row r="881" ht="17.25" customHeight="1">
      <c r="A881" s="104"/>
      <c r="B881" s="104"/>
      <c r="C881" s="104"/>
      <c r="D881" s="171"/>
      <c r="E881" s="102"/>
      <c r="F881" s="104"/>
      <c r="G881" s="104"/>
      <c r="H881" s="104"/>
      <c r="I881" s="104"/>
      <c r="J881" s="104"/>
      <c r="K881" s="14"/>
      <c r="L881" s="14"/>
      <c r="M881" s="14"/>
      <c r="N881" s="14"/>
      <c r="O881" s="14"/>
      <c r="P881" s="161"/>
      <c r="Q881" s="14"/>
      <c r="R881" s="14"/>
      <c r="S881" s="14"/>
      <c r="T881" s="14"/>
      <c r="U881" s="14"/>
      <c r="V881" s="14"/>
      <c r="W881" s="14"/>
      <c r="X881" s="14"/>
      <c r="Y881" s="14"/>
      <c r="Z881" s="14"/>
      <c r="AA881" s="14"/>
      <c r="AB881" s="14"/>
      <c r="AC881" s="14"/>
      <c r="AD881" s="14"/>
      <c r="AE881" s="14"/>
      <c r="AF881" s="14"/>
      <c r="AG881" s="14"/>
    </row>
    <row r="882" ht="17.25" customHeight="1">
      <c r="A882" s="104"/>
      <c r="B882" s="104"/>
      <c r="C882" s="104"/>
      <c r="D882" s="171"/>
      <c r="E882" s="102"/>
      <c r="F882" s="104"/>
      <c r="G882" s="104"/>
      <c r="H882" s="104"/>
      <c r="I882" s="104"/>
      <c r="J882" s="104"/>
      <c r="K882" s="14"/>
      <c r="L882" s="14"/>
      <c r="M882" s="14"/>
      <c r="N882" s="14"/>
      <c r="O882" s="14"/>
      <c r="P882" s="161"/>
      <c r="Q882" s="14"/>
      <c r="R882" s="14"/>
      <c r="S882" s="14"/>
      <c r="T882" s="14"/>
      <c r="U882" s="14"/>
      <c r="V882" s="14"/>
      <c r="W882" s="14"/>
      <c r="X882" s="14"/>
      <c r="Y882" s="14"/>
      <c r="Z882" s="14"/>
      <c r="AA882" s="14"/>
      <c r="AB882" s="14"/>
      <c r="AC882" s="14"/>
      <c r="AD882" s="14"/>
      <c r="AE882" s="14"/>
      <c r="AF882" s="14"/>
      <c r="AG882" s="14"/>
    </row>
    <row r="883" ht="17.25" customHeight="1">
      <c r="A883" s="104"/>
      <c r="B883" s="104"/>
      <c r="C883" s="104"/>
      <c r="D883" s="171"/>
      <c r="E883" s="102"/>
      <c r="F883" s="104"/>
      <c r="G883" s="104"/>
      <c r="H883" s="104"/>
      <c r="I883" s="104"/>
      <c r="J883" s="104"/>
      <c r="K883" s="14"/>
      <c r="L883" s="14"/>
      <c r="M883" s="14"/>
      <c r="N883" s="14"/>
      <c r="O883" s="14"/>
      <c r="P883" s="161"/>
      <c r="Q883" s="14"/>
      <c r="R883" s="14"/>
      <c r="S883" s="14"/>
      <c r="T883" s="14"/>
      <c r="U883" s="14"/>
      <c r="V883" s="14"/>
      <c r="W883" s="14"/>
      <c r="X883" s="14"/>
      <c r="Y883" s="14"/>
      <c r="Z883" s="14"/>
      <c r="AA883" s="14"/>
      <c r="AB883" s="14"/>
      <c r="AC883" s="14"/>
      <c r="AD883" s="14"/>
      <c r="AE883" s="14"/>
      <c r="AF883" s="14"/>
      <c r="AG883" s="14"/>
    </row>
    <row r="884" ht="17.25" customHeight="1">
      <c r="A884" s="104"/>
      <c r="B884" s="104"/>
      <c r="C884" s="104"/>
      <c r="D884" s="171"/>
      <c r="E884" s="102"/>
      <c r="F884" s="104"/>
      <c r="G884" s="104"/>
      <c r="H884" s="104"/>
      <c r="I884" s="104"/>
      <c r="J884" s="104"/>
      <c r="K884" s="14"/>
      <c r="L884" s="14"/>
      <c r="M884" s="14"/>
      <c r="N884" s="14"/>
      <c r="O884" s="14"/>
      <c r="P884" s="161"/>
      <c r="Q884" s="14"/>
      <c r="R884" s="14"/>
      <c r="S884" s="14"/>
      <c r="T884" s="14"/>
      <c r="U884" s="14"/>
      <c r="V884" s="14"/>
      <c r="W884" s="14"/>
      <c r="X884" s="14"/>
      <c r="Y884" s="14"/>
      <c r="Z884" s="14"/>
      <c r="AA884" s="14"/>
      <c r="AB884" s="14"/>
      <c r="AC884" s="14"/>
      <c r="AD884" s="14"/>
      <c r="AE884" s="14"/>
      <c r="AF884" s="14"/>
      <c r="AG884" s="14"/>
    </row>
    <row r="885" ht="17.25" customHeight="1">
      <c r="A885" s="104"/>
      <c r="B885" s="104"/>
      <c r="C885" s="104"/>
      <c r="D885" s="171"/>
      <c r="E885" s="102"/>
      <c r="F885" s="104"/>
      <c r="G885" s="104"/>
      <c r="H885" s="104"/>
      <c r="I885" s="104"/>
      <c r="J885" s="104"/>
      <c r="K885" s="14"/>
      <c r="L885" s="14"/>
      <c r="M885" s="14"/>
      <c r="N885" s="14"/>
      <c r="O885" s="14"/>
      <c r="P885" s="161"/>
      <c r="Q885" s="14"/>
      <c r="R885" s="14"/>
      <c r="S885" s="14"/>
      <c r="T885" s="14"/>
      <c r="U885" s="14"/>
      <c r="V885" s="14"/>
      <c r="W885" s="14"/>
      <c r="X885" s="14"/>
      <c r="Y885" s="14"/>
      <c r="Z885" s="14"/>
      <c r="AA885" s="14"/>
      <c r="AB885" s="14"/>
      <c r="AC885" s="14"/>
      <c r="AD885" s="14"/>
      <c r="AE885" s="14"/>
      <c r="AF885" s="14"/>
      <c r="AG885" s="14"/>
    </row>
    <row r="886" ht="17.25" customHeight="1">
      <c r="A886" s="104"/>
      <c r="B886" s="104"/>
      <c r="C886" s="104"/>
      <c r="D886" s="171"/>
      <c r="E886" s="102"/>
      <c r="F886" s="104"/>
      <c r="G886" s="104"/>
      <c r="H886" s="104"/>
      <c r="I886" s="104"/>
      <c r="J886" s="104"/>
      <c r="K886" s="14"/>
      <c r="L886" s="14"/>
      <c r="M886" s="14"/>
      <c r="N886" s="14"/>
      <c r="O886" s="14"/>
      <c r="P886" s="161"/>
      <c r="Q886" s="14"/>
      <c r="R886" s="14"/>
      <c r="S886" s="14"/>
      <c r="T886" s="14"/>
      <c r="U886" s="14"/>
      <c r="V886" s="14"/>
      <c r="W886" s="14"/>
      <c r="X886" s="14"/>
      <c r="Y886" s="14"/>
      <c r="Z886" s="14"/>
      <c r="AA886" s="14"/>
      <c r="AB886" s="14"/>
      <c r="AC886" s="14"/>
      <c r="AD886" s="14"/>
      <c r="AE886" s="14"/>
      <c r="AF886" s="14"/>
      <c r="AG886" s="14"/>
    </row>
    <row r="887" ht="17.25" customHeight="1">
      <c r="A887" s="104"/>
      <c r="B887" s="104"/>
      <c r="C887" s="104"/>
      <c r="D887" s="171"/>
      <c r="E887" s="102"/>
      <c r="F887" s="104"/>
      <c r="G887" s="104"/>
      <c r="H887" s="104"/>
      <c r="I887" s="104"/>
      <c r="J887" s="104"/>
      <c r="K887" s="14"/>
      <c r="L887" s="14"/>
      <c r="M887" s="14"/>
      <c r="N887" s="14"/>
      <c r="O887" s="14"/>
      <c r="P887" s="161"/>
      <c r="Q887" s="14"/>
      <c r="R887" s="14"/>
      <c r="S887" s="14"/>
      <c r="T887" s="14"/>
      <c r="U887" s="14"/>
      <c r="V887" s="14"/>
      <c r="W887" s="14"/>
      <c r="X887" s="14"/>
      <c r="Y887" s="14"/>
      <c r="Z887" s="14"/>
      <c r="AA887" s="14"/>
      <c r="AB887" s="14"/>
      <c r="AC887" s="14"/>
      <c r="AD887" s="14"/>
      <c r="AE887" s="14"/>
      <c r="AF887" s="14"/>
      <c r="AG887" s="14"/>
    </row>
    <row r="888" ht="17.25" customHeight="1">
      <c r="A888" s="104"/>
      <c r="B888" s="104"/>
      <c r="C888" s="104"/>
      <c r="D888" s="171"/>
      <c r="E888" s="102"/>
      <c r="F888" s="104"/>
      <c r="G888" s="104"/>
      <c r="H888" s="104"/>
      <c r="I888" s="104"/>
      <c r="J888" s="104"/>
      <c r="K888" s="14"/>
      <c r="L888" s="14"/>
      <c r="M888" s="14"/>
      <c r="N888" s="14"/>
      <c r="O888" s="14"/>
      <c r="P888" s="161"/>
      <c r="Q888" s="14"/>
      <c r="R888" s="14"/>
      <c r="S888" s="14"/>
      <c r="T888" s="14"/>
      <c r="U888" s="14"/>
      <c r="V888" s="14"/>
      <c r="W888" s="14"/>
      <c r="X888" s="14"/>
      <c r="Y888" s="14"/>
      <c r="Z888" s="14"/>
      <c r="AA888" s="14"/>
      <c r="AB888" s="14"/>
      <c r="AC888" s="14"/>
      <c r="AD888" s="14"/>
      <c r="AE888" s="14"/>
      <c r="AF888" s="14"/>
      <c r="AG888" s="14"/>
    </row>
    <row r="889" ht="17.25" customHeight="1">
      <c r="A889" s="104"/>
      <c r="B889" s="104"/>
      <c r="C889" s="104"/>
      <c r="D889" s="171"/>
      <c r="E889" s="102"/>
      <c r="F889" s="104"/>
      <c r="G889" s="104"/>
      <c r="H889" s="104"/>
      <c r="I889" s="104"/>
      <c r="J889" s="104"/>
      <c r="K889" s="14"/>
      <c r="L889" s="14"/>
      <c r="M889" s="14"/>
      <c r="N889" s="14"/>
      <c r="O889" s="14"/>
      <c r="P889" s="161"/>
      <c r="Q889" s="14"/>
      <c r="R889" s="14"/>
      <c r="S889" s="14"/>
      <c r="T889" s="14"/>
      <c r="U889" s="14"/>
      <c r="V889" s="14"/>
      <c r="W889" s="14"/>
      <c r="X889" s="14"/>
      <c r="Y889" s="14"/>
      <c r="Z889" s="14"/>
      <c r="AA889" s="14"/>
      <c r="AB889" s="14"/>
      <c r="AC889" s="14"/>
      <c r="AD889" s="14"/>
      <c r="AE889" s="14"/>
      <c r="AF889" s="14"/>
      <c r="AG889" s="14"/>
    </row>
    <row r="890" ht="17.25" customHeight="1">
      <c r="A890" s="104"/>
      <c r="B890" s="104"/>
      <c r="C890" s="104"/>
      <c r="D890" s="171"/>
      <c r="E890" s="102"/>
      <c r="F890" s="104"/>
      <c r="G890" s="104"/>
      <c r="H890" s="104"/>
      <c r="I890" s="104"/>
      <c r="J890" s="104"/>
      <c r="K890" s="14"/>
      <c r="L890" s="14"/>
      <c r="M890" s="14"/>
      <c r="N890" s="14"/>
      <c r="O890" s="14"/>
      <c r="P890" s="161"/>
      <c r="Q890" s="14"/>
      <c r="R890" s="14"/>
      <c r="S890" s="14"/>
      <c r="T890" s="14"/>
      <c r="U890" s="14"/>
      <c r="V890" s="14"/>
      <c r="W890" s="14"/>
      <c r="X890" s="14"/>
      <c r="Y890" s="14"/>
      <c r="Z890" s="14"/>
      <c r="AA890" s="14"/>
      <c r="AB890" s="14"/>
      <c r="AC890" s="14"/>
      <c r="AD890" s="14"/>
      <c r="AE890" s="14"/>
      <c r="AF890" s="14"/>
      <c r="AG890" s="14"/>
    </row>
    <row r="891" ht="17.25" customHeight="1">
      <c r="A891" s="104"/>
      <c r="B891" s="104"/>
      <c r="C891" s="104"/>
      <c r="D891" s="171"/>
      <c r="E891" s="102"/>
      <c r="F891" s="104"/>
      <c r="G891" s="104"/>
      <c r="H891" s="104"/>
      <c r="I891" s="104"/>
      <c r="J891" s="104"/>
      <c r="K891" s="14"/>
      <c r="L891" s="14"/>
      <c r="M891" s="14"/>
      <c r="N891" s="14"/>
      <c r="O891" s="14"/>
      <c r="P891" s="161"/>
      <c r="Q891" s="14"/>
      <c r="R891" s="14"/>
      <c r="S891" s="14"/>
      <c r="T891" s="14"/>
      <c r="U891" s="14"/>
      <c r="V891" s="14"/>
      <c r="W891" s="14"/>
      <c r="X891" s="14"/>
      <c r="Y891" s="14"/>
      <c r="Z891" s="14"/>
      <c r="AA891" s="14"/>
      <c r="AB891" s="14"/>
      <c r="AC891" s="14"/>
      <c r="AD891" s="14"/>
      <c r="AE891" s="14"/>
      <c r="AF891" s="14"/>
      <c r="AG891" s="14"/>
    </row>
    <row r="892" ht="17.25" customHeight="1">
      <c r="A892" s="104"/>
      <c r="B892" s="104"/>
      <c r="C892" s="104"/>
      <c r="D892" s="171"/>
      <c r="E892" s="102"/>
      <c r="F892" s="104"/>
      <c r="G892" s="104"/>
      <c r="H892" s="104"/>
      <c r="I892" s="104"/>
      <c r="J892" s="104"/>
      <c r="K892" s="14"/>
      <c r="L892" s="14"/>
      <c r="M892" s="14"/>
      <c r="N892" s="14"/>
      <c r="O892" s="14"/>
      <c r="P892" s="161"/>
      <c r="Q892" s="14"/>
      <c r="R892" s="14"/>
      <c r="S892" s="14"/>
      <c r="T892" s="14"/>
      <c r="U892" s="14"/>
      <c r="V892" s="14"/>
      <c r="W892" s="14"/>
      <c r="X892" s="14"/>
      <c r="Y892" s="14"/>
      <c r="Z892" s="14"/>
      <c r="AA892" s="14"/>
      <c r="AB892" s="14"/>
      <c r="AC892" s="14"/>
      <c r="AD892" s="14"/>
      <c r="AE892" s="14"/>
      <c r="AF892" s="14"/>
      <c r="AG892" s="14"/>
    </row>
    <row r="893" ht="17.25" customHeight="1">
      <c r="A893" s="104"/>
      <c r="B893" s="104"/>
      <c r="C893" s="104"/>
      <c r="D893" s="171"/>
      <c r="E893" s="102"/>
      <c r="F893" s="104"/>
      <c r="G893" s="104"/>
      <c r="H893" s="104"/>
      <c r="I893" s="104"/>
      <c r="J893" s="104"/>
      <c r="K893" s="14"/>
      <c r="L893" s="14"/>
      <c r="M893" s="14"/>
      <c r="N893" s="14"/>
      <c r="O893" s="14"/>
      <c r="P893" s="161"/>
      <c r="Q893" s="14"/>
      <c r="R893" s="14"/>
      <c r="S893" s="14"/>
      <c r="T893" s="14"/>
      <c r="U893" s="14"/>
      <c r="V893" s="14"/>
      <c r="W893" s="14"/>
      <c r="X893" s="14"/>
      <c r="Y893" s="14"/>
      <c r="Z893" s="14"/>
      <c r="AA893" s="14"/>
      <c r="AB893" s="14"/>
      <c r="AC893" s="14"/>
      <c r="AD893" s="14"/>
      <c r="AE893" s="14"/>
      <c r="AF893" s="14"/>
      <c r="AG893" s="14"/>
    </row>
    <row r="894" ht="17.25" customHeight="1">
      <c r="A894" s="104"/>
      <c r="B894" s="104"/>
      <c r="C894" s="104"/>
      <c r="D894" s="171"/>
      <c r="E894" s="102"/>
      <c r="F894" s="104"/>
      <c r="G894" s="104"/>
      <c r="H894" s="104"/>
      <c r="I894" s="104"/>
      <c r="J894" s="104"/>
      <c r="K894" s="14"/>
      <c r="L894" s="14"/>
      <c r="M894" s="14"/>
      <c r="N894" s="14"/>
      <c r="O894" s="14"/>
      <c r="P894" s="161"/>
      <c r="Q894" s="14"/>
      <c r="R894" s="14"/>
      <c r="S894" s="14"/>
      <c r="T894" s="14"/>
      <c r="U894" s="14"/>
      <c r="V894" s="14"/>
      <c r="W894" s="14"/>
      <c r="X894" s="14"/>
      <c r="Y894" s="14"/>
      <c r="Z894" s="14"/>
      <c r="AA894" s="14"/>
      <c r="AB894" s="14"/>
      <c r="AC894" s="14"/>
      <c r="AD894" s="14"/>
      <c r="AE894" s="14"/>
      <c r="AF894" s="14"/>
      <c r="AG894" s="14"/>
    </row>
    <row r="895" ht="17.25" customHeight="1">
      <c r="A895" s="104"/>
      <c r="B895" s="104"/>
      <c r="C895" s="104"/>
      <c r="D895" s="171"/>
      <c r="E895" s="102"/>
      <c r="F895" s="104"/>
      <c r="G895" s="104"/>
      <c r="H895" s="104"/>
      <c r="I895" s="104"/>
      <c r="J895" s="104"/>
      <c r="K895" s="14"/>
      <c r="L895" s="14"/>
      <c r="M895" s="14"/>
      <c r="N895" s="14"/>
      <c r="O895" s="14"/>
      <c r="P895" s="161"/>
      <c r="Q895" s="14"/>
      <c r="R895" s="14"/>
      <c r="S895" s="14"/>
      <c r="T895" s="14"/>
      <c r="U895" s="14"/>
      <c r="V895" s="14"/>
      <c r="W895" s="14"/>
      <c r="X895" s="14"/>
      <c r="Y895" s="14"/>
      <c r="Z895" s="14"/>
      <c r="AA895" s="14"/>
      <c r="AB895" s="14"/>
      <c r="AC895" s="14"/>
      <c r="AD895" s="14"/>
      <c r="AE895" s="14"/>
      <c r="AF895" s="14"/>
      <c r="AG895" s="14"/>
    </row>
    <row r="896" ht="17.25" customHeight="1">
      <c r="A896" s="104"/>
      <c r="B896" s="104"/>
      <c r="C896" s="104"/>
      <c r="D896" s="171"/>
      <c r="E896" s="102"/>
      <c r="F896" s="104"/>
      <c r="G896" s="104"/>
      <c r="H896" s="104"/>
      <c r="I896" s="104"/>
      <c r="J896" s="104"/>
      <c r="K896" s="14"/>
      <c r="L896" s="14"/>
      <c r="M896" s="14"/>
      <c r="N896" s="14"/>
      <c r="O896" s="14"/>
      <c r="P896" s="161"/>
      <c r="Q896" s="14"/>
      <c r="R896" s="14"/>
      <c r="S896" s="14"/>
      <c r="T896" s="14"/>
      <c r="U896" s="14"/>
      <c r="V896" s="14"/>
      <c r="W896" s="14"/>
      <c r="X896" s="14"/>
      <c r="Y896" s="14"/>
      <c r="Z896" s="14"/>
      <c r="AA896" s="14"/>
      <c r="AB896" s="14"/>
      <c r="AC896" s="14"/>
      <c r="AD896" s="14"/>
      <c r="AE896" s="14"/>
      <c r="AF896" s="14"/>
      <c r="AG896" s="14"/>
    </row>
    <row r="897" ht="17.25" customHeight="1">
      <c r="A897" s="104"/>
      <c r="B897" s="104"/>
      <c r="C897" s="104"/>
      <c r="D897" s="171"/>
      <c r="E897" s="102"/>
      <c r="F897" s="104"/>
      <c r="G897" s="104"/>
      <c r="H897" s="104"/>
      <c r="I897" s="104"/>
      <c r="J897" s="104"/>
      <c r="K897" s="14"/>
      <c r="L897" s="14"/>
      <c r="M897" s="14"/>
      <c r="N897" s="14"/>
      <c r="O897" s="14"/>
      <c r="P897" s="161"/>
      <c r="Q897" s="14"/>
      <c r="R897" s="14"/>
      <c r="S897" s="14"/>
      <c r="T897" s="14"/>
      <c r="U897" s="14"/>
      <c r="V897" s="14"/>
      <c r="W897" s="14"/>
      <c r="X897" s="14"/>
      <c r="Y897" s="14"/>
      <c r="Z897" s="14"/>
      <c r="AA897" s="14"/>
      <c r="AB897" s="14"/>
      <c r="AC897" s="14"/>
      <c r="AD897" s="14"/>
      <c r="AE897" s="14"/>
      <c r="AF897" s="14"/>
      <c r="AG897" s="14"/>
    </row>
    <row r="898" ht="17.25" customHeight="1">
      <c r="A898" s="104"/>
      <c r="B898" s="104"/>
      <c r="C898" s="104"/>
      <c r="D898" s="171"/>
      <c r="E898" s="102"/>
      <c r="F898" s="104"/>
      <c r="G898" s="104"/>
      <c r="H898" s="104"/>
      <c r="I898" s="104"/>
      <c r="J898" s="104"/>
      <c r="K898" s="14"/>
      <c r="L898" s="14"/>
      <c r="M898" s="14"/>
      <c r="N898" s="14"/>
      <c r="O898" s="14"/>
      <c r="P898" s="161"/>
      <c r="Q898" s="14"/>
      <c r="R898" s="14"/>
      <c r="S898" s="14"/>
      <c r="T898" s="14"/>
      <c r="U898" s="14"/>
      <c r="V898" s="14"/>
      <c r="W898" s="14"/>
      <c r="X898" s="14"/>
      <c r="Y898" s="14"/>
      <c r="Z898" s="14"/>
      <c r="AA898" s="14"/>
      <c r="AB898" s="14"/>
      <c r="AC898" s="14"/>
      <c r="AD898" s="14"/>
      <c r="AE898" s="14"/>
      <c r="AF898" s="14"/>
      <c r="AG898" s="14"/>
    </row>
    <row r="899" ht="17.25" customHeight="1">
      <c r="A899" s="104"/>
      <c r="B899" s="104"/>
      <c r="C899" s="104"/>
      <c r="D899" s="171"/>
      <c r="E899" s="102"/>
      <c r="F899" s="104"/>
      <c r="G899" s="104"/>
      <c r="H899" s="104"/>
      <c r="I899" s="104"/>
      <c r="J899" s="104"/>
      <c r="K899" s="14"/>
      <c r="L899" s="14"/>
      <c r="M899" s="14"/>
      <c r="N899" s="14"/>
      <c r="O899" s="14"/>
      <c r="P899" s="161"/>
      <c r="Q899" s="14"/>
      <c r="R899" s="14"/>
      <c r="S899" s="14"/>
      <c r="T899" s="14"/>
      <c r="U899" s="14"/>
      <c r="V899" s="14"/>
      <c r="W899" s="14"/>
      <c r="X899" s="14"/>
      <c r="Y899" s="14"/>
      <c r="Z899" s="14"/>
      <c r="AA899" s="14"/>
      <c r="AB899" s="14"/>
      <c r="AC899" s="14"/>
      <c r="AD899" s="14"/>
      <c r="AE899" s="14"/>
      <c r="AF899" s="14"/>
      <c r="AG899" s="14"/>
    </row>
    <row r="900" ht="17.25" customHeight="1">
      <c r="A900" s="104"/>
      <c r="B900" s="104"/>
      <c r="C900" s="104"/>
      <c r="D900" s="171"/>
      <c r="E900" s="102"/>
      <c r="F900" s="104"/>
      <c r="G900" s="104"/>
      <c r="H900" s="104"/>
      <c r="I900" s="104"/>
      <c r="J900" s="104"/>
      <c r="K900" s="14"/>
      <c r="L900" s="14"/>
      <c r="M900" s="14"/>
      <c r="N900" s="14"/>
      <c r="O900" s="14"/>
      <c r="P900" s="161"/>
      <c r="Q900" s="14"/>
      <c r="R900" s="14"/>
      <c r="S900" s="14"/>
      <c r="T900" s="14"/>
      <c r="U900" s="14"/>
      <c r="V900" s="14"/>
      <c r="W900" s="14"/>
      <c r="X900" s="14"/>
      <c r="Y900" s="14"/>
      <c r="Z900" s="14"/>
      <c r="AA900" s="14"/>
      <c r="AB900" s="14"/>
      <c r="AC900" s="14"/>
      <c r="AD900" s="14"/>
      <c r="AE900" s="14"/>
      <c r="AF900" s="14"/>
      <c r="AG900" s="14"/>
    </row>
    <row r="901" ht="17.25" customHeight="1">
      <c r="A901" s="104"/>
      <c r="B901" s="104"/>
      <c r="C901" s="104"/>
      <c r="D901" s="171"/>
      <c r="E901" s="102"/>
      <c r="F901" s="104"/>
      <c r="G901" s="104"/>
      <c r="H901" s="104"/>
      <c r="I901" s="104"/>
      <c r="J901" s="104"/>
      <c r="K901" s="14"/>
      <c r="L901" s="14"/>
      <c r="M901" s="14"/>
      <c r="N901" s="14"/>
      <c r="O901" s="14"/>
      <c r="P901" s="161"/>
      <c r="Q901" s="14"/>
      <c r="R901" s="14"/>
      <c r="S901" s="14"/>
      <c r="T901" s="14"/>
      <c r="U901" s="14"/>
      <c r="V901" s="14"/>
      <c r="W901" s="14"/>
      <c r="X901" s="14"/>
      <c r="Y901" s="14"/>
      <c r="Z901" s="14"/>
      <c r="AA901" s="14"/>
      <c r="AB901" s="14"/>
      <c r="AC901" s="14"/>
      <c r="AD901" s="14"/>
      <c r="AE901" s="14"/>
      <c r="AF901" s="14"/>
      <c r="AG901" s="14"/>
    </row>
    <row r="902" ht="17.25" customHeight="1">
      <c r="A902" s="104"/>
      <c r="B902" s="104"/>
      <c r="C902" s="104"/>
      <c r="D902" s="171"/>
      <c r="E902" s="102"/>
      <c r="F902" s="104"/>
      <c r="G902" s="104"/>
      <c r="H902" s="104"/>
      <c r="I902" s="104"/>
      <c r="J902" s="104"/>
      <c r="K902" s="14"/>
      <c r="L902" s="14"/>
      <c r="M902" s="14"/>
      <c r="N902" s="14"/>
      <c r="O902" s="14"/>
      <c r="P902" s="161"/>
      <c r="Q902" s="14"/>
      <c r="R902" s="14"/>
      <c r="S902" s="14"/>
      <c r="T902" s="14"/>
      <c r="U902" s="14"/>
      <c r="V902" s="14"/>
      <c r="W902" s="14"/>
      <c r="X902" s="14"/>
      <c r="Y902" s="14"/>
      <c r="Z902" s="14"/>
      <c r="AA902" s="14"/>
      <c r="AB902" s="14"/>
      <c r="AC902" s="14"/>
      <c r="AD902" s="14"/>
      <c r="AE902" s="14"/>
      <c r="AF902" s="14"/>
      <c r="AG902" s="14"/>
    </row>
    <row r="903" ht="17.25" customHeight="1">
      <c r="A903" s="104"/>
      <c r="B903" s="104"/>
      <c r="C903" s="104"/>
      <c r="D903" s="171"/>
      <c r="E903" s="102"/>
      <c r="F903" s="104"/>
      <c r="G903" s="104"/>
      <c r="H903" s="104"/>
      <c r="I903" s="104"/>
      <c r="J903" s="104"/>
      <c r="K903" s="14"/>
      <c r="L903" s="14"/>
      <c r="M903" s="14"/>
      <c r="N903" s="14"/>
      <c r="O903" s="14"/>
      <c r="P903" s="161"/>
      <c r="Q903" s="14"/>
      <c r="R903" s="14"/>
      <c r="S903" s="14"/>
      <c r="T903" s="14"/>
      <c r="U903" s="14"/>
      <c r="V903" s="14"/>
      <c r="W903" s="14"/>
      <c r="X903" s="14"/>
      <c r="Y903" s="14"/>
      <c r="Z903" s="14"/>
      <c r="AA903" s="14"/>
      <c r="AB903" s="14"/>
      <c r="AC903" s="14"/>
      <c r="AD903" s="14"/>
      <c r="AE903" s="14"/>
      <c r="AF903" s="14"/>
      <c r="AG903" s="14"/>
    </row>
    <row r="904" ht="17.25" customHeight="1">
      <c r="A904" s="104"/>
      <c r="B904" s="104"/>
      <c r="C904" s="104"/>
      <c r="D904" s="171"/>
      <c r="E904" s="102"/>
      <c r="F904" s="104"/>
      <c r="G904" s="104"/>
      <c r="H904" s="104"/>
      <c r="I904" s="104"/>
      <c r="J904" s="104"/>
      <c r="K904" s="14"/>
      <c r="L904" s="14"/>
      <c r="M904" s="14"/>
      <c r="N904" s="14"/>
      <c r="O904" s="14"/>
      <c r="P904" s="161"/>
      <c r="Q904" s="14"/>
      <c r="R904" s="14"/>
      <c r="S904" s="14"/>
      <c r="T904" s="14"/>
      <c r="U904" s="14"/>
      <c r="V904" s="14"/>
      <c r="W904" s="14"/>
      <c r="X904" s="14"/>
      <c r="Y904" s="14"/>
      <c r="Z904" s="14"/>
      <c r="AA904" s="14"/>
      <c r="AB904" s="14"/>
      <c r="AC904" s="14"/>
      <c r="AD904" s="14"/>
      <c r="AE904" s="14"/>
      <c r="AF904" s="14"/>
      <c r="AG904" s="14"/>
    </row>
    <row r="905" ht="17.25" customHeight="1">
      <c r="A905" s="104"/>
      <c r="B905" s="104"/>
      <c r="C905" s="104"/>
      <c r="D905" s="171"/>
      <c r="E905" s="102"/>
      <c r="F905" s="104"/>
      <c r="G905" s="104"/>
      <c r="H905" s="104"/>
      <c r="I905" s="104"/>
      <c r="J905" s="104"/>
      <c r="K905" s="14"/>
      <c r="L905" s="14"/>
      <c r="M905" s="14"/>
      <c r="N905" s="14"/>
      <c r="O905" s="14"/>
      <c r="P905" s="161"/>
      <c r="Q905" s="14"/>
      <c r="R905" s="14"/>
      <c r="S905" s="14"/>
      <c r="T905" s="14"/>
      <c r="U905" s="14"/>
      <c r="V905" s="14"/>
      <c r="W905" s="14"/>
      <c r="X905" s="14"/>
      <c r="Y905" s="14"/>
      <c r="Z905" s="14"/>
      <c r="AA905" s="14"/>
      <c r="AB905" s="14"/>
      <c r="AC905" s="14"/>
      <c r="AD905" s="14"/>
      <c r="AE905" s="14"/>
      <c r="AF905" s="14"/>
      <c r="AG905" s="14"/>
    </row>
    <row r="906" ht="17.25" customHeight="1">
      <c r="A906" s="104"/>
      <c r="B906" s="104"/>
      <c r="C906" s="104"/>
      <c r="D906" s="171"/>
      <c r="E906" s="102"/>
      <c r="F906" s="104"/>
      <c r="G906" s="104"/>
      <c r="H906" s="104"/>
      <c r="I906" s="104"/>
      <c r="J906" s="104"/>
      <c r="K906" s="14"/>
      <c r="L906" s="14"/>
      <c r="M906" s="14"/>
      <c r="N906" s="14"/>
      <c r="O906" s="14"/>
      <c r="P906" s="161"/>
      <c r="Q906" s="14"/>
      <c r="R906" s="14"/>
      <c r="S906" s="14"/>
      <c r="T906" s="14"/>
      <c r="U906" s="14"/>
      <c r="V906" s="14"/>
      <c r="W906" s="14"/>
      <c r="X906" s="14"/>
      <c r="Y906" s="14"/>
      <c r="Z906" s="14"/>
      <c r="AA906" s="14"/>
      <c r="AB906" s="14"/>
      <c r="AC906" s="14"/>
      <c r="AD906" s="14"/>
      <c r="AE906" s="14"/>
      <c r="AF906" s="14"/>
      <c r="AG906" s="14"/>
    </row>
    <row r="907" ht="17.25" customHeight="1">
      <c r="A907" s="104"/>
      <c r="B907" s="104"/>
      <c r="C907" s="104"/>
      <c r="D907" s="171"/>
      <c r="E907" s="102"/>
      <c r="F907" s="104"/>
      <c r="G907" s="104"/>
      <c r="H907" s="104"/>
      <c r="I907" s="104"/>
      <c r="J907" s="104"/>
      <c r="K907" s="14"/>
      <c r="L907" s="14"/>
      <c r="M907" s="14"/>
      <c r="N907" s="14"/>
      <c r="O907" s="14"/>
      <c r="P907" s="161"/>
      <c r="Q907" s="14"/>
      <c r="R907" s="14"/>
      <c r="S907" s="14"/>
      <c r="T907" s="14"/>
      <c r="U907" s="14"/>
      <c r="V907" s="14"/>
      <c r="W907" s="14"/>
      <c r="X907" s="14"/>
      <c r="Y907" s="14"/>
      <c r="Z907" s="14"/>
      <c r="AA907" s="14"/>
      <c r="AB907" s="14"/>
      <c r="AC907" s="14"/>
      <c r="AD907" s="14"/>
      <c r="AE907" s="14"/>
      <c r="AF907" s="14"/>
      <c r="AG907" s="14"/>
    </row>
    <row r="908" ht="17.25" customHeight="1">
      <c r="A908" s="104"/>
      <c r="B908" s="104"/>
      <c r="C908" s="104"/>
      <c r="D908" s="171"/>
      <c r="E908" s="102"/>
      <c r="F908" s="104"/>
      <c r="G908" s="104"/>
      <c r="H908" s="104"/>
      <c r="I908" s="104"/>
      <c r="J908" s="104"/>
      <c r="K908" s="14"/>
      <c r="L908" s="14"/>
      <c r="M908" s="14"/>
      <c r="N908" s="14"/>
      <c r="O908" s="14"/>
      <c r="P908" s="161"/>
      <c r="Q908" s="14"/>
      <c r="R908" s="14"/>
      <c r="S908" s="14"/>
      <c r="T908" s="14"/>
      <c r="U908" s="14"/>
      <c r="V908" s="14"/>
      <c r="W908" s="14"/>
      <c r="X908" s="14"/>
      <c r="Y908" s="14"/>
      <c r="Z908" s="14"/>
      <c r="AA908" s="14"/>
      <c r="AB908" s="14"/>
      <c r="AC908" s="14"/>
      <c r="AD908" s="14"/>
      <c r="AE908" s="14"/>
      <c r="AF908" s="14"/>
      <c r="AG908" s="14"/>
    </row>
    <row r="909" ht="17.25" customHeight="1">
      <c r="A909" s="104"/>
      <c r="B909" s="104"/>
      <c r="C909" s="104"/>
      <c r="D909" s="171"/>
      <c r="E909" s="102"/>
      <c r="F909" s="104"/>
      <c r="G909" s="104"/>
      <c r="H909" s="104"/>
      <c r="I909" s="104"/>
      <c r="J909" s="104"/>
      <c r="K909" s="14"/>
      <c r="L909" s="14"/>
      <c r="M909" s="14"/>
      <c r="N909" s="14"/>
      <c r="O909" s="14"/>
      <c r="P909" s="161"/>
      <c r="Q909" s="14"/>
      <c r="R909" s="14"/>
      <c r="S909" s="14"/>
      <c r="T909" s="14"/>
      <c r="U909" s="14"/>
      <c r="V909" s="14"/>
      <c r="W909" s="14"/>
      <c r="X909" s="14"/>
      <c r="Y909" s="14"/>
      <c r="Z909" s="14"/>
      <c r="AA909" s="14"/>
      <c r="AB909" s="14"/>
      <c r="AC909" s="14"/>
      <c r="AD909" s="14"/>
      <c r="AE909" s="14"/>
      <c r="AF909" s="14"/>
      <c r="AG909" s="14"/>
    </row>
    <row r="910" ht="17.25" customHeight="1">
      <c r="A910" s="104"/>
      <c r="B910" s="104"/>
      <c r="C910" s="104"/>
      <c r="D910" s="171"/>
      <c r="E910" s="102"/>
      <c r="F910" s="104"/>
      <c r="G910" s="104"/>
      <c r="H910" s="104"/>
      <c r="I910" s="104"/>
      <c r="J910" s="104"/>
      <c r="K910" s="14"/>
      <c r="L910" s="14"/>
      <c r="M910" s="14"/>
      <c r="N910" s="14"/>
      <c r="O910" s="14"/>
      <c r="P910" s="161"/>
      <c r="Q910" s="14"/>
      <c r="R910" s="14"/>
      <c r="S910" s="14"/>
      <c r="T910" s="14"/>
      <c r="U910" s="14"/>
      <c r="V910" s="14"/>
      <c r="W910" s="14"/>
      <c r="X910" s="14"/>
      <c r="Y910" s="14"/>
      <c r="Z910" s="14"/>
      <c r="AA910" s="14"/>
      <c r="AB910" s="14"/>
      <c r="AC910" s="14"/>
      <c r="AD910" s="14"/>
      <c r="AE910" s="14"/>
      <c r="AF910" s="14"/>
      <c r="AG910" s="14"/>
    </row>
    <row r="911" ht="17.25" customHeight="1">
      <c r="A911" s="104"/>
      <c r="B911" s="104"/>
      <c r="C911" s="104"/>
      <c r="D911" s="171"/>
      <c r="E911" s="102"/>
      <c r="F911" s="104"/>
      <c r="G911" s="104"/>
      <c r="H911" s="104"/>
      <c r="I911" s="104"/>
      <c r="J911" s="104"/>
      <c r="K911" s="14"/>
      <c r="L911" s="14"/>
      <c r="M911" s="14"/>
      <c r="N911" s="14"/>
      <c r="O911" s="14"/>
      <c r="P911" s="161"/>
      <c r="Q911" s="14"/>
      <c r="R911" s="14"/>
      <c r="S911" s="14"/>
      <c r="T911" s="14"/>
      <c r="U911" s="14"/>
      <c r="V911" s="14"/>
      <c r="W911" s="14"/>
      <c r="X911" s="14"/>
      <c r="Y911" s="14"/>
      <c r="Z911" s="14"/>
      <c r="AA911" s="14"/>
      <c r="AB911" s="14"/>
      <c r="AC911" s="14"/>
      <c r="AD911" s="14"/>
      <c r="AE911" s="14"/>
      <c r="AF911" s="14"/>
      <c r="AG911" s="14"/>
    </row>
    <row r="912" ht="17.25" customHeight="1">
      <c r="A912" s="104"/>
      <c r="B912" s="104"/>
      <c r="C912" s="104"/>
      <c r="D912" s="171"/>
      <c r="E912" s="102"/>
      <c r="F912" s="104"/>
      <c r="G912" s="104"/>
      <c r="H912" s="104"/>
      <c r="I912" s="104"/>
      <c r="J912" s="104"/>
      <c r="K912" s="14"/>
      <c r="L912" s="14"/>
      <c r="M912" s="14"/>
      <c r="N912" s="14"/>
      <c r="O912" s="14"/>
      <c r="P912" s="161"/>
      <c r="Q912" s="14"/>
      <c r="R912" s="14"/>
      <c r="S912" s="14"/>
      <c r="T912" s="14"/>
      <c r="U912" s="14"/>
      <c r="V912" s="14"/>
      <c r="W912" s="14"/>
      <c r="X912" s="14"/>
      <c r="Y912" s="14"/>
      <c r="Z912" s="14"/>
      <c r="AA912" s="14"/>
      <c r="AB912" s="14"/>
      <c r="AC912" s="14"/>
      <c r="AD912" s="14"/>
      <c r="AE912" s="14"/>
      <c r="AF912" s="14"/>
      <c r="AG912" s="14"/>
    </row>
    <row r="913" ht="17.25" customHeight="1">
      <c r="A913" s="104"/>
      <c r="B913" s="104"/>
      <c r="C913" s="104"/>
      <c r="D913" s="171"/>
      <c r="E913" s="102"/>
      <c r="F913" s="104"/>
      <c r="G913" s="104"/>
      <c r="H913" s="104"/>
      <c r="I913" s="104"/>
      <c r="J913" s="104"/>
      <c r="K913" s="14"/>
      <c r="L913" s="14"/>
      <c r="M913" s="14"/>
      <c r="N913" s="14"/>
      <c r="O913" s="14"/>
      <c r="P913" s="161"/>
      <c r="Q913" s="14"/>
      <c r="R913" s="14"/>
      <c r="S913" s="14"/>
      <c r="T913" s="14"/>
      <c r="U913" s="14"/>
      <c r="V913" s="14"/>
      <c r="W913" s="14"/>
      <c r="X913" s="14"/>
      <c r="Y913" s="14"/>
      <c r="Z913" s="14"/>
      <c r="AA913" s="14"/>
      <c r="AB913" s="14"/>
      <c r="AC913" s="14"/>
      <c r="AD913" s="14"/>
      <c r="AE913" s="14"/>
      <c r="AF913" s="14"/>
      <c r="AG913" s="14"/>
    </row>
    <row r="914" ht="17.25" customHeight="1">
      <c r="A914" s="104"/>
      <c r="B914" s="104"/>
      <c r="C914" s="104"/>
      <c r="D914" s="171"/>
      <c r="E914" s="102"/>
      <c r="F914" s="104"/>
      <c r="G914" s="104"/>
      <c r="H914" s="104"/>
      <c r="I914" s="104"/>
      <c r="J914" s="104"/>
      <c r="K914" s="14"/>
      <c r="L914" s="14"/>
      <c r="M914" s="14"/>
      <c r="N914" s="14"/>
      <c r="O914" s="14"/>
      <c r="P914" s="161"/>
      <c r="Q914" s="14"/>
      <c r="R914" s="14"/>
      <c r="S914" s="14"/>
      <c r="T914" s="14"/>
      <c r="U914" s="14"/>
      <c r="V914" s="14"/>
      <c r="W914" s="14"/>
      <c r="X914" s="14"/>
      <c r="Y914" s="14"/>
      <c r="Z914" s="14"/>
      <c r="AA914" s="14"/>
      <c r="AB914" s="14"/>
      <c r="AC914" s="14"/>
      <c r="AD914" s="14"/>
      <c r="AE914" s="14"/>
      <c r="AF914" s="14"/>
      <c r="AG914" s="14"/>
    </row>
    <row r="915" ht="17.25" customHeight="1">
      <c r="A915" s="104"/>
      <c r="B915" s="104"/>
      <c r="C915" s="104"/>
      <c r="D915" s="171"/>
      <c r="E915" s="102"/>
      <c r="F915" s="104"/>
      <c r="G915" s="104"/>
      <c r="H915" s="104"/>
      <c r="I915" s="104"/>
      <c r="J915" s="104"/>
      <c r="K915" s="14"/>
      <c r="L915" s="14"/>
      <c r="M915" s="14"/>
      <c r="N915" s="14"/>
      <c r="O915" s="14"/>
      <c r="P915" s="161"/>
      <c r="Q915" s="14"/>
      <c r="R915" s="14"/>
      <c r="S915" s="14"/>
      <c r="T915" s="14"/>
      <c r="U915" s="14"/>
      <c r="V915" s="14"/>
      <c r="W915" s="14"/>
      <c r="X915" s="14"/>
      <c r="Y915" s="14"/>
      <c r="Z915" s="14"/>
      <c r="AA915" s="14"/>
      <c r="AB915" s="14"/>
      <c r="AC915" s="14"/>
      <c r="AD915" s="14"/>
      <c r="AE915" s="14"/>
      <c r="AF915" s="14"/>
      <c r="AG915" s="14"/>
    </row>
    <row r="916" ht="17.25" customHeight="1">
      <c r="A916" s="104"/>
      <c r="B916" s="104"/>
      <c r="C916" s="104"/>
      <c r="D916" s="171"/>
      <c r="E916" s="102"/>
      <c r="F916" s="104"/>
      <c r="G916" s="104"/>
      <c r="H916" s="104"/>
      <c r="I916" s="104"/>
      <c r="J916" s="104"/>
      <c r="K916" s="14"/>
      <c r="L916" s="14"/>
      <c r="M916" s="14"/>
      <c r="N916" s="14"/>
      <c r="O916" s="14"/>
      <c r="P916" s="161"/>
      <c r="Q916" s="14"/>
      <c r="R916" s="14"/>
      <c r="S916" s="14"/>
      <c r="T916" s="14"/>
      <c r="U916" s="14"/>
      <c r="V916" s="14"/>
      <c r="W916" s="14"/>
      <c r="X916" s="14"/>
      <c r="Y916" s="14"/>
      <c r="Z916" s="14"/>
      <c r="AA916" s="14"/>
      <c r="AB916" s="14"/>
      <c r="AC916" s="14"/>
      <c r="AD916" s="14"/>
      <c r="AE916" s="14"/>
      <c r="AF916" s="14"/>
      <c r="AG916" s="14"/>
    </row>
    <row r="917" ht="17.25" customHeight="1">
      <c r="A917" s="104"/>
      <c r="B917" s="104"/>
      <c r="C917" s="104"/>
      <c r="D917" s="171"/>
      <c r="E917" s="102"/>
      <c r="F917" s="104"/>
      <c r="G917" s="104"/>
      <c r="H917" s="104"/>
      <c r="I917" s="104"/>
      <c r="J917" s="104"/>
      <c r="K917" s="14"/>
      <c r="L917" s="14"/>
      <c r="M917" s="14"/>
      <c r="N917" s="14"/>
      <c r="O917" s="14"/>
      <c r="P917" s="161"/>
      <c r="Q917" s="14"/>
      <c r="R917" s="14"/>
      <c r="S917" s="14"/>
      <c r="T917" s="14"/>
      <c r="U917" s="14"/>
      <c r="V917" s="14"/>
      <c r="W917" s="14"/>
      <c r="X917" s="14"/>
      <c r="Y917" s="14"/>
      <c r="Z917" s="14"/>
      <c r="AA917" s="14"/>
      <c r="AB917" s="14"/>
      <c r="AC917" s="14"/>
      <c r="AD917" s="14"/>
      <c r="AE917" s="14"/>
      <c r="AF917" s="14"/>
      <c r="AG917" s="14"/>
    </row>
    <row r="918" ht="17.25" customHeight="1">
      <c r="A918" s="104"/>
      <c r="B918" s="104"/>
      <c r="C918" s="104"/>
      <c r="D918" s="171"/>
      <c r="E918" s="102"/>
      <c r="F918" s="104"/>
      <c r="G918" s="104"/>
      <c r="H918" s="104"/>
      <c r="I918" s="104"/>
      <c r="J918" s="104"/>
      <c r="K918" s="14"/>
      <c r="L918" s="14"/>
      <c r="M918" s="14"/>
      <c r="N918" s="14"/>
      <c r="O918" s="14"/>
      <c r="P918" s="161"/>
      <c r="Q918" s="14"/>
      <c r="R918" s="14"/>
      <c r="S918" s="14"/>
      <c r="T918" s="14"/>
      <c r="U918" s="14"/>
      <c r="V918" s="14"/>
      <c r="W918" s="14"/>
      <c r="X918" s="14"/>
      <c r="Y918" s="14"/>
      <c r="Z918" s="14"/>
      <c r="AA918" s="14"/>
      <c r="AB918" s="14"/>
      <c r="AC918" s="14"/>
      <c r="AD918" s="14"/>
      <c r="AE918" s="14"/>
      <c r="AF918" s="14"/>
      <c r="AG918" s="14"/>
    </row>
    <row r="919" ht="17.25" customHeight="1">
      <c r="A919" s="104"/>
      <c r="B919" s="104"/>
      <c r="C919" s="104"/>
      <c r="D919" s="171"/>
      <c r="E919" s="102"/>
      <c r="F919" s="104"/>
      <c r="G919" s="104"/>
      <c r="H919" s="104"/>
      <c r="I919" s="104"/>
      <c r="J919" s="104"/>
      <c r="K919" s="14"/>
      <c r="L919" s="14"/>
      <c r="M919" s="14"/>
      <c r="N919" s="14"/>
      <c r="O919" s="14"/>
      <c r="P919" s="161"/>
      <c r="Q919" s="14"/>
      <c r="R919" s="14"/>
      <c r="S919" s="14"/>
      <c r="T919" s="14"/>
      <c r="U919" s="14"/>
      <c r="V919" s="14"/>
      <c r="W919" s="14"/>
      <c r="X919" s="14"/>
      <c r="Y919" s="14"/>
      <c r="Z919" s="14"/>
      <c r="AA919" s="14"/>
      <c r="AB919" s="14"/>
      <c r="AC919" s="14"/>
      <c r="AD919" s="14"/>
      <c r="AE919" s="14"/>
      <c r="AF919" s="14"/>
      <c r="AG919" s="14"/>
    </row>
    <row r="920" ht="17.25" customHeight="1">
      <c r="A920" s="104"/>
      <c r="B920" s="104"/>
      <c r="C920" s="104"/>
      <c r="D920" s="171"/>
      <c r="E920" s="102"/>
      <c r="F920" s="104"/>
      <c r="G920" s="104"/>
      <c r="H920" s="104"/>
      <c r="I920" s="104"/>
      <c r="J920" s="104"/>
      <c r="K920" s="14"/>
      <c r="L920" s="14"/>
      <c r="M920" s="14"/>
      <c r="N920" s="14"/>
      <c r="O920" s="14"/>
      <c r="P920" s="161"/>
      <c r="Q920" s="14"/>
      <c r="R920" s="14"/>
      <c r="S920" s="14"/>
      <c r="T920" s="14"/>
      <c r="U920" s="14"/>
      <c r="V920" s="14"/>
      <c r="W920" s="14"/>
      <c r="X920" s="14"/>
      <c r="Y920" s="14"/>
      <c r="Z920" s="14"/>
      <c r="AA920" s="14"/>
      <c r="AB920" s="14"/>
      <c r="AC920" s="14"/>
      <c r="AD920" s="14"/>
      <c r="AE920" s="14"/>
      <c r="AF920" s="14"/>
      <c r="AG920" s="14"/>
    </row>
    <row r="921" ht="17.25" customHeight="1">
      <c r="A921" s="104"/>
      <c r="B921" s="104"/>
      <c r="C921" s="104"/>
      <c r="D921" s="171"/>
      <c r="E921" s="102"/>
      <c r="F921" s="104"/>
      <c r="G921" s="104"/>
      <c r="H921" s="104"/>
      <c r="I921" s="104"/>
      <c r="J921" s="104"/>
      <c r="K921" s="14"/>
      <c r="L921" s="14"/>
      <c r="M921" s="14"/>
      <c r="N921" s="14"/>
      <c r="O921" s="14"/>
      <c r="P921" s="161"/>
      <c r="Q921" s="14"/>
      <c r="R921" s="14"/>
      <c r="S921" s="14"/>
      <c r="T921" s="14"/>
      <c r="U921" s="14"/>
      <c r="V921" s="14"/>
      <c r="W921" s="14"/>
      <c r="X921" s="14"/>
      <c r="Y921" s="14"/>
      <c r="Z921" s="14"/>
      <c r="AA921" s="14"/>
      <c r="AB921" s="14"/>
      <c r="AC921" s="14"/>
      <c r="AD921" s="14"/>
      <c r="AE921" s="14"/>
      <c r="AF921" s="14"/>
      <c r="AG921" s="14"/>
    </row>
    <row r="922" ht="17.25" customHeight="1">
      <c r="A922" s="104"/>
      <c r="B922" s="104"/>
      <c r="C922" s="104"/>
      <c r="D922" s="171"/>
      <c r="E922" s="102"/>
      <c r="F922" s="104"/>
      <c r="G922" s="104"/>
      <c r="H922" s="104"/>
      <c r="I922" s="104"/>
      <c r="J922" s="104"/>
      <c r="K922" s="14"/>
      <c r="L922" s="14"/>
      <c r="M922" s="14"/>
      <c r="N922" s="14"/>
      <c r="O922" s="14"/>
      <c r="P922" s="161"/>
      <c r="Q922" s="14"/>
      <c r="R922" s="14"/>
      <c r="S922" s="14"/>
      <c r="T922" s="14"/>
      <c r="U922" s="14"/>
      <c r="V922" s="14"/>
      <c r="W922" s="14"/>
      <c r="X922" s="14"/>
      <c r="Y922" s="14"/>
      <c r="Z922" s="14"/>
      <c r="AA922" s="14"/>
      <c r="AB922" s="14"/>
      <c r="AC922" s="14"/>
      <c r="AD922" s="14"/>
      <c r="AE922" s="14"/>
      <c r="AF922" s="14"/>
      <c r="AG922" s="14"/>
    </row>
    <row r="923" ht="17.25" customHeight="1">
      <c r="A923" s="104"/>
      <c r="B923" s="104"/>
      <c r="C923" s="104"/>
      <c r="D923" s="171"/>
      <c r="E923" s="102"/>
      <c r="F923" s="104"/>
      <c r="G923" s="104"/>
      <c r="H923" s="104"/>
      <c r="I923" s="104"/>
      <c r="J923" s="104"/>
      <c r="K923" s="14"/>
      <c r="L923" s="14"/>
      <c r="M923" s="14"/>
      <c r="N923" s="14"/>
      <c r="O923" s="14"/>
      <c r="P923" s="161"/>
      <c r="Q923" s="14"/>
      <c r="R923" s="14"/>
      <c r="S923" s="14"/>
      <c r="T923" s="14"/>
      <c r="U923" s="14"/>
      <c r="V923" s="14"/>
      <c r="W923" s="14"/>
      <c r="X923" s="14"/>
      <c r="Y923" s="14"/>
      <c r="Z923" s="14"/>
      <c r="AA923" s="14"/>
      <c r="AB923" s="14"/>
      <c r="AC923" s="14"/>
      <c r="AD923" s="14"/>
      <c r="AE923" s="14"/>
      <c r="AF923" s="14"/>
      <c r="AG923" s="14"/>
    </row>
    <row r="924" ht="17.25" customHeight="1">
      <c r="A924" s="104"/>
      <c r="B924" s="104"/>
      <c r="C924" s="104"/>
      <c r="D924" s="171"/>
      <c r="E924" s="102"/>
      <c r="F924" s="104"/>
      <c r="G924" s="104"/>
      <c r="H924" s="104"/>
      <c r="I924" s="104"/>
      <c r="J924" s="104"/>
      <c r="K924" s="14"/>
      <c r="L924" s="14"/>
      <c r="M924" s="14"/>
      <c r="N924" s="14"/>
      <c r="O924" s="14"/>
      <c r="P924" s="161"/>
      <c r="Q924" s="14"/>
      <c r="R924" s="14"/>
      <c r="S924" s="14"/>
      <c r="T924" s="14"/>
      <c r="U924" s="14"/>
      <c r="V924" s="14"/>
      <c r="W924" s="14"/>
      <c r="X924" s="14"/>
      <c r="Y924" s="14"/>
      <c r="Z924" s="14"/>
      <c r="AA924" s="14"/>
      <c r="AB924" s="14"/>
      <c r="AC924" s="14"/>
      <c r="AD924" s="14"/>
      <c r="AE924" s="14"/>
      <c r="AF924" s="14"/>
      <c r="AG924" s="14"/>
    </row>
    <row r="925" ht="17.25" customHeight="1">
      <c r="A925" s="104"/>
      <c r="B925" s="104"/>
      <c r="C925" s="104"/>
      <c r="D925" s="171"/>
      <c r="E925" s="102"/>
      <c r="F925" s="104"/>
      <c r="G925" s="104"/>
      <c r="H925" s="104"/>
      <c r="I925" s="104"/>
      <c r="J925" s="104"/>
      <c r="K925" s="14"/>
      <c r="L925" s="14"/>
      <c r="M925" s="14"/>
      <c r="N925" s="14"/>
      <c r="O925" s="14"/>
      <c r="P925" s="161"/>
      <c r="Q925" s="14"/>
      <c r="R925" s="14"/>
      <c r="S925" s="14"/>
      <c r="T925" s="14"/>
      <c r="U925" s="14"/>
      <c r="V925" s="14"/>
      <c r="W925" s="14"/>
      <c r="X925" s="14"/>
      <c r="Y925" s="14"/>
      <c r="Z925" s="14"/>
      <c r="AA925" s="14"/>
      <c r="AB925" s="14"/>
      <c r="AC925" s="14"/>
      <c r="AD925" s="14"/>
      <c r="AE925" s="14"/>
      <c r="AF925" s="14"/>
      <c r="AG925" s="14"/>
    </row>
    <row r="926" ht="17.25" customHeight="1">
      <c r="A926" s="104"/>
      <c r="B926" s="104"/>
      <c r="C926" s="104"/>
      <c r="D926" s="171"/>
      <c r="E926" s="102"/>
      <c r="F926" s="104"/>
      <c r="G926" s="104"/>
      <c r="H926" s="104"/>
      <c r="I926" s="104"/>
      <c r="J926" s="104"/>
      <c r="K926" s="14"/>
      <c r="L926" s="14"/>
      <c r="M926" s="14"/>
      <c r="N926" s="14"/>
      <c r="O926" s="14"/>
      <c r="P926" s="161"/>
      <c r="Q926" s="14"/>
      <c r="R926" s="14"/>
      <c r="S926" s="14"/>
      <c r="T926" s="14"/>
      <c r="U926" s="14"/>
      <c r="V926" s="14"/>
      <c r="W926" s="14"/>
      <c r="X926" s="14"/>
      <c r="Y926" s="14"/>
      <c r="Z926" s="14"/>
      <c r="AA926" s="14"/>
      <c r="AB926" s="14"/>
      <c r="AC926" s="14"/>
      <c r="AD926" s="14"/>
      <c r="AE926" s="14"/>
      <c r="AF926" s="14"/>
      <c r="AG926" s="14"/>
    </row>
    <row r="927" ht="17.25" customHeight="1">
      <c r="A927" s="104"/>
      <c r="B927" s="104"/>
      <c r="C927" s="104"/>
      <c r="D927" s="171"/>
      <c r="E927" s="102"/>
      <c r="F927" s="104"/>
      <c r="G927" s="104"/>
      <c r="H927" s="104"/>
      <c r="I927" s="104"/>
      <c r="J927" s="104"/>
      <c r="K927" s="14"/>
      <c r="L927" s="14"/>
      <c r="M927" s="14"/>
      <c r="N927" s="14"/>
      <c r="O927" s="14"/>
      <c r="P927" s="161"/>
      <c r="Q927" s="14"/>
      <c r="R927" s="14"/>
      <c r="S927" s="14"/>
      <c r="T927" s="14"/>
      <c r="U927" s="14"/>
      <c r="V927" s="14"/>
      <c r="W927" s="14"/>
      <c r="X927" s="14"/>
      <c r="Y927" s="14"/>
      <c r="Z927" s="14"/>
      <c r="AA927" s="14"/>
      <c r="AB927" s="14"/>
      <c r="AC927" s="14"/>
      <c r="AD927" s="14"/>
      <c r="AE927" s="14"/>
      <c r="AF927" s="14"/>
      <c r="AG927" s="14"/>
    </row>
    <row r="928" ht="17.25" customHeight="1">
      <c r="A928" s="104"/>
      <c r="B928" s="104"/>
      <c r="C928" s="104"/>
      <c r="D928" s="171"/>
      <c r="E928" s="102"/>
      <c r="F928" s="104"/>
      <c r="G928" s="104"/>
      <c r="H928" s="104"/>
      <c r="I928" s="104"/>
      <c r="J928" s="104"/>
      <c r="K928" s="14"/>
      <c r="L928" s="14"/>
      <c r="M928" s="14"/>
      <c r="N928" s="14"/>
      <c r="O928" s="14"/>
      <c r="P928" s="161"/>
      <c r="Q928" s="14"/>
      <c r="R928" s="14"/>
      <c r="S928" s="14"/>
      <c r="T928" s="14"/>
      <c r="U928" s="14"/>
      <c r="V928" s="14"/>
      <c r="W928" s="14"/>
      <c r="X928" s="14"/>
      <c r="Y928" s="14"/>
      <c r="Z928" s="14"/>
      <c r="AA928" s="14"/>
      <c r="AB928" s="14"/>
      <c r="AC928" s="14"/>
      <c r="AD928" s="14"/>
      <c r="AE928" s="14"/>
      <c r="AF928" s="14"/>
      <c r="AG928" s="14"/>
    </row>
    <row r="929" ht="17.25" customHeight="1">
      <c r="A929" s="104"/>
      <c r="B929" s="104"/>
      <c r="C929" s="104"/>
      <c r="D929" s="171"/>
      <c r="E929" s="102"/>
      <c r="F929" s="104"/>
      <c r="G929" s="104"/>
      <c r="H929" s="104"/>
      <c r="I929" s="104"/>
      <c r="J929" s="104"/>
      <c r="K929" s="14"/>
      <c r="L929" s="14"/>
      <c r="M929" s="14"/>
      <c r="N929" s="14"/>
      <c r="O929" s="14"/>
      <c r="P929" s="161"/>
      <c r="Q929" s="14"/>
      <c r="R929" s="14"/>
      <c r="S929" s="14"/>
      <c r="T929" s="14"/>
      <c r="U929" s="14"/>
      <c r="V929" s="14"/>
      <c r="W929" s="14"/>
      <c r="X929" s="14"/>
      <c r="Y929" s="14"/>
      <c r="Z929" s="14"/>
      <c r="AA929" s="14"/>
      <c r="AB929" s="14"/>
      <c r="AC929" s="14"/>
      <c r="AD929" s="14"/>
      <c r="AE929" s="14"/>
      <c r="AF929" s="14"/>
      <c r="AG929" s="14"/>
    </row>
    <row r="930" ht="17.25" customHeight="1">
      <c r="A930" s="104"/>
      <c r="B930" s="104"/>
      <c r="C930" s="104"/>
      <c r="D930" s="171"/>
      <c r="E930" s="102"/>
      <c r="F930" s="104"/>
      <c r="G930" s="104"/>
      <c r="H930" s="104"/>
      <c r="I930" s="104"/>
      <c r="J930" s="104"/>
      <c r="K930" s="14"/>
      <c r="L930" s="14"/>
      <c r="M930" s="14"/>
      <c r="N930" s="14"/>
      <c r="O930" s="14"/>
      <c r="P930" s="161"/>
      <c r="Q930" s="14"/>
      <c r="R930" s="14"/>
      <c r="S930" s="14"/>
      <c r="T930" s="14"/>
      <c r="U930" s="14"/>
      <c r="V930" s="14"/>
      <c r="W930" s="14"/>
      <c r="X930" s="14"/>
      <c r="Y930" s="14"/>
      <c r="Z930" s="14"/>
      <c r="AA930" s="14"/>
      <c r="AB930" s="14"/>
      <c r="AC930" s="14"/>
      <c r="AD930" s="14"/>
      <c r="AE930" s="14"/>
      <c r="AF930" s="14"/>
      <c r="AG930" s="14"/>
    </row>
    <row r="931" ht="17.25" customHeight="1">
      <c r="A931" s="104"/>
      <c r="B931" s="104"/>
      <c r="C931" s="104"/>
      <c r="D931" s="171"/>
      <c r="E931" s="102"/>
      <c r="F931" s="104"/>
      <c r="G931" s="104"/>
      <c r="H931" s="104"/>
      <c r="I931" s="104"/>
      <c r="J931" s="104"/>
      <c r="K931" s="14"/>
      <c r="L931" s="14"/>
      <c r="M931" s="14"/>
      <c r="N931" s="14"/>
      <c r="O931" s="14"/>
      <c r="P931" s="161"/>
      <c r="Q931" s="14"/>
      <c r="R931" s="14"/>
      <c r="S931" s="14"/>
      <c r="T931" s="14"/>
      <c r="U931" s="14"/>
      <c r="V931" s="14"/>
      <c r="W931" s="14"/>
      <c r="X931" s="14"/>
      <c r="Y931" s="14"/>
      <c r="Z931" s="14"/>
      <c r="AA931" s="14"/>
      <c r="AB931" s="14"/>
      <c r="AC931" s="14"/>
      <c r="AD931" s="14"/>
      <c r="AE931" s="14"/>
      <c r="AF931" s="14"/>
      <c r="AG931" s="14"/>
    </row>
    <row r="932" ht="17.25" customHeight="1">
      <c r="A932" s="104"/>
      <c r="B932" s="104"/>
      <c r="C932" s="104"/>
      <c r="D932" s="171"/>
      <c r="E932" s="102"/>
      <c r="F932" s="104"/>
      <c r="G932" s="104"/>
      <c r="H932" s="104"/>
      <c r="I932" s="104"/>
      <c r="J932" s="104"/>
      <c r="K932" s="14"/>
      <c r="L932" s="14"/>
      <c r="M932" s="14"/>
      <c r="N932" s="14"/>
      <c r="O932" s="14"/>
      <c r="P932" s="161"/>
      <c r="Q932" s="14"/>
      <c r="R932" s="14"/>
      <c r="S932" s="14"/>
      <c r="T932" s="14"/>
      <c r="U932" s="14"/>
      <c r="V932" s="14"/>
      <c r="W932" s="14"/>
      <c r="X932" s="14"/>
      <c r="Y932" s="14"/>
      <c r="Z932" s="14"/>
      <c r="AA932" s="14"/>
      <c r="AB932" s="14"/>
      <c r="AC932" s="14"/>
      <c r="AD932" s="14"/>
      <c r="AE932" s="14"/>
      <c r="AF932" s="14"/>
      <c r="AG932" s="14"/>
    </row>
    <row r="933" ht="17.25" customHeight="1">
      <c r="A933" s="104"/>
      <c r="B933" s="104"/>
      <c r="C933" s="104"/>
      <c r="D933" s="171"/>
      <c r="E933" s="102"/>
      <c r="F933" s="104"/>
      <c r="G933" s="104"/>
      <c r="H933" s="104"/>
      <c r="I933" s="104"/>
      <c r="J933" s="104"/>
      <c r="K933" s="14"/>
      <c r="L933" s="14"/>
      <c r="M933" s="14"/>
      <c r="N933" s="14"/>
      <c r="O933" s="14"/>
      <c r="P933" s="161"/>
      <c r="Q933" s="14"/>
      <c r="R933" s="14"/>
      <c r="S933" s="14"/>
      <c r="T933" s="14"/>
      <c r="U933" s="14"/>
      <c r="V933" s="14"/>
      <c r="W933" s="14"/>
      <c r="X933" s="14"/>
      <c r="Y933" s="14"/>
      <c r="Z933" s="14"/>
      <c r="AA933" s="14"/>
      <c r="AB933" s="14"/>
      <c r="AC933" s="14"/>
      <c r="AD933" s="14"/>
      <c r="AE933" s="14"/>
      <c r="AF933" s="14"/>
      <c r="AG933" s="14"/>
    </row>
    <row r="934" ht="17.25" customHeight="1">
      <c r="A934" s="104"/>
      <c r="B934" s="104"/>
      <c r="C934" s="104"/>
      <c r="D934" s="171"/>
      <c r="E934" s="102"/>
      <c r="F934" s="104"/>
      <c r="G934" s="104"/>
      <c r="H934" s="104"/>
      <c r="I934" s="104"/>
      <c r="J934" s="104"/>
      <c r="K934" s="14"/>
      <c r="L934" s="14"/>
      <c r="M934" s="14"/>
      <c r="N934" s="14"/>
      <c r="O934" s="14"/>
      <c r="P934" s="161"/>
      <c r="Q934" s="14"/>
      <c r="R934" s="14"/>
      <c r="S934" s="14"/>
      <c r="T934" s="14"/>
      <c r="U934" s="14"/>
      <c r="V934" s="14"/>
      <c r="W934" s="14"/>
      <c r="X934" s="14"/>
      <c r="Y934" s="14"/>
      <c r="Z934" s="14"/>
      <c r="AA934" s="14"/>
      <c r="AB934" s="14"/>
      <c r="AC934" s="14"/>
      <c r="AD934" s="14"/>
      <c r="AE934" s="14"/>
      <c r="AF934" s="14"/>
      <c r="AG934" s="14"/>
    </row>
    <row r="935" ht="17.25" customHeight="1">
      <c r="A935" s="104"/>
      <c r="B935" s="104"/>
      <c r="C935" s="104"/>
      <c r="D935" s="171"/>
      <c r="E935" s="102"/>
      <c r="F935" s="104"/>
      <c r="G935" s="104"/>
      <c r="H935" s="104"/>
      <c r="I935" s="104"/>
      <c r="J935" s="104"/>
      <c r="K935" s="14"/>
      <c r="L935" s="14"/>
      <c r="M935" s="14"/>
      <c r="N935" s="14"/>
      <c r="O935" s="14"/>
      <c r="P935" s="161"/>
      <c r="Q935" s="14"/>
      <c r="R935" s="14"/>
      <c r="S935" s="14"/>
      <c r="T935" s="14"/>
      <c r="U935" s="14"/>
      <c r="V935" s="14"/>
      <c r="W935" s="14"/>
      <c r="X935" s="14"/>
      <c r="Y935" s="14"/>
      <c r="Z935" s="14"/>
      <c r="AA935" s="14"/>
      <c r="AB935" s="14"/>
      <c r="AC935" s="14"/>
      <c r="AD935" s="14"/>
      <c r="AE935" s="14"/>
      <c r="AF935" s="14"/>
      <c r="AG935" s="14"/>
    </row>
    <row r="936" ht="17.25" customHeight="1">
      <c r="A936" s="104"/>
      <c r="B936" s="104"/>
      <c r="C936" s="104"/>
      <c r="D936" s="171"/>
      <c r="E936" s="102"/>
      <c r="F936" s="104"/>
      <c r="G936" s="104"/>
      <c r="H936" s="104"/>
      <c r="I936" s="104"/>
      <c r="J936" s="104"/>
      <c r="K936" s="14"/>
      <c r="L936" s="14"/>
      <c r="M936" s="14"/>
      <c r="N936" s="14"/>
      <c r="O936" s="14"/>
      <c r="P936" s="161"/>
      <c r="Q936" s="14"/>
      <c r="R936" s="14"/>
      <c r="S936" s="14"/>
      <c r="T936" s="14"/>
      <c r="U936" s="14"/>
      <c r="V936" s="14"/>
      <c r="W936" s="14"/>
      <c r="X936" s="14"/>
      <c r="Y936" s="14"/>
      <c r="Z936" s="14"/>
      <c r="AA936" s="14"/>
      <c r="AB936" s="14"/>
      <c r="AC936" s="14"/>
      <c r="AD936" s="14"/>
      <c r="AE936" s="14"/>
      <c r="AF936" s="14"/>
      <c r="AG936" s="14"/>
    </row>
    <row r="937" ht="17.25" customHeight="1">
      <c r="A937" s="104"/>
      <c r="B937" s="104"/>
      <c r="C937" s="104"/>
      <c r="D937" s="171"/>
      <c r="E937" s="102"/>
      <c r="F937" s="104"/>
      <c r="G937" s="104"/>
      <c r="H937" s="104"/>
      <c r="I937" s="104"/>
      <c r="J937" s="104"/>
      <c r="K937" s="14"/>
      <c r="L937" s="14"/>
      <c r="M937" s="14"/>
      <c r="N937" s="14"/>
      <c r="O937" s="14"/>
      <c r="P937" s="161"/>
      <c r="Q937" s="14"/>
      <c r="R937" s="14"/>
      <c r="S937" s="14"/>
      <c r="T937" s="14"/>
      <c r="U937" s="14"/>
      <c r="V937" s="14"/>
      <c r="W937" s="14"/>
      <c r="X937" s="14"/>
      <c r="Y937" s="14"/>
      <c r="Z937" s="14"/>
      <c r="AA937" s="14"/>
      <c r="AB937" s="14"/>
      <c r="AC937" s="14"/>
      <c r="AD937" s="14"/>
      <c r="AE937" s="14"/>
      <c r="AF937" s="14"/>
      <c r="AG937" s="14"/>
    </row>
    <row r="938" ht="17.25" customHeight="1">
      <c r="A938" s="104"/>
      <c r="B938" s="104"/>
      <c r="C938" s="104"/>
      <c r="D938" s="171"/>
      <c r="E938" s="102"/>
      <c r="F938" s="104"/>
      <c r="G938" s="104"/>
      <c r="H938" s="104"/>
      <c r="I938" s="104"/>
      <c r="J938" s="104"/>
      <c r="K938" s="14"/>
      <c r="L938" s="14"/>
      <c r="M938" s="14"/>
      <c r="N938" s="14"/>
      <c r="O938" s="14"/>
      <c r="P938" s="161"/>
      <c r="Q938" s="14"/>
      <c r="R938" s="14"/>
      <c r="S938" s="14"/>
      <c r="T938" s="14"/>
      <c r="U938" s="14"/>
      <c r="V938" s="14"/>
      <c r="W938" s="14"/>
      <c r="X938" s="14"/>
      <c r="Y938" s="14"/>
      <c r="Z938" s="14"/>
      <c r="AA938" s="14"/>
      <c r="AB938" s="14"/>
      <c r="AC938" s="14"/>
      <c r="AD938" s="14"/>
      <c r="AE938" s="14"/>
      <c r="AF938" s="14"/>
      <c r="AG938" s="14"/>
    </row>
    <row r="939" ht="17.25" customHeight="1">
      <c r="A939" s="104"/>
      <c r="B939" s="104"/>
      <c r="C939" s="104"/>
      <c r="D939" s="171"/>
      <c r="E939" s="102"/>
      <c r="F939" s="104"/>
      <c r="G939" s="104"/>
      <c r="H939" s="104"/>
      <c r="I939" s="104"/>
      <c r="J939" s="104"/>
      <c r="K939" s="14"/>
      <c r="L939" s="14"/>
      <c r="M939" s="14"/>
      <c r="N939" s="14"/>
      <c r="O939" s="14"/>
      <c r="P939" s="161"/>
      <c r="Q939" s="14"/>
      <c r="R939" s="14"/>
      <c r="S939" s="14"/>
      <c r="T939" s="14"/>
      <c r="U939" s="14"/>
      <c r="V939" s="14"/>
      <c r="W939" s="14"/>
      <c r="X939" s="14"/>
      <c r="Y939" s="14"/>
      <c r="Z939" s="14"/>
      <c r="AA939" s="14"/>
      <c r="AB939" s="14"/>
      <c r="AC939" s="14"/>
      <c r="AD939" s="14"/>
      <c r="AE939" s="14"/>
      <c r="AF939" s="14"/>
      <c r="AG939" s="14"/>
    </row>
    <row r="940" ht="17.25" customHeight="1">
      <c r="A940" s="104"/>
      <c r="B940" s="104"/>
      <c r="C940" s="104"/>
      <c r="D940" s="171"/>
      <c r="E940" s="102"/>
      <c r="F940" s="104"/>
      <c r="G940" s="104"/>
      <c r="H940" s="104"/>
      <c r="I940" s="104"/>
      <c r="J940" s="104"/>
      <c r="K940" s="14"/>
      <c r="L940" s="14"/>
      <c r="M940" s="14"/>
      <c r="N940" s="14"/>
      <c r="O940" s="14"/>
      <c r="P940" s="161"/>
      <c r="Q940" s="14"/>
      <c r="R940" s="14"/>
      <c r="S940" s="14"/>
      <c r="T940" s="14"/>
      <c r="U940" s="14"/>
      <c r="V940" s="14"/>
      <c r="W940" s="14"/>
      <c r="X940" s="14"/>
      <c r="Y940" s="14"/>
      <c r="Z940" s="14"/>
      <c r="AA940" s="14"/>
      <c r="AB940" s="14"/>
      <c r="AC940" s="14"/>
      <c r="AD940" s="14"/>
      <c r="AE940" s="14"/>
      <c r="AF940" s="14"/>
      <c r="AG940" s="14"/>
    </row>
    <row r="941" ht="17.25" customHeight="1">
      <c r="A941" s="104"/>
      <c r="B941" s="104"/>
      <c r="C941" s="104"/>
      <c r="D941" s="171"/>
      <c r="E941" s="102"/>
      <c r="F941" s="104"/>
      <c r="G941" s="104"/>
      <c r="H941" s="104"/>
      <c r="I941" s="104"/>
      <c r="J941" s="104"/>
      <c r="K941" s="14"/>
      <c r="L941" s="14"/>
      <c r="M941" s="14"/>
      <c r="N941" s="14"/>
      <c r="O941" s="14"/>
      <c r="P941" s="161"/>
      <c r="Q941" s="14"/>
      <c r="R941" s="14"/>
      <c r="S941" s="14"/>
      <c r="T941" s="14"/>
      <c r="U941" s="14"/>
      <c r="V941" s="14"/>
      <c r="W941" s="14"/>
      <c r="X941" s="14"/>
      <c r="Y941" s="14"/>
      <c r="Z941" s="14"/>
      <c r="AA941" s="14"/>
      <c r="AB941" s="14"/>
      <c r="AC941" s="14"/>
      <c r="AD941" s="14"/>
      <c r="AE941" s="14"/>
      <c r="AF941" s="14"/>
      <c r="AG941" s="14"/>
    </row>
    <row r="942" ht="17.25" customHeight="1">
      <c r="A942" s="104"/>
      <c r="B942" s="104"/>
      <c r="C942" s="104"/>
      <c r="D942" s="171"/>
      <c r="E942" s="102"/>
      <c r="F942" s="104"/>
      <c r="G942" s="104"/>
      <c r="H942" s="104"/>
      <c r="I942" s="104"/>
      <c r="J942" s="104"/>
      <c r="K942" s="14"/>
      <c r="L942" s="14"/>
      <c r="M942" s="14"/>
      <c r="N942" s="14"/>
      <c r="O942" s="14"/>
      <c r="P942" s="161"/>
      <c r="Q942" s="14"/>
      <c r="R942" s="14"/>
      <c r="S942" s="14"/>
      <c r="T942" s="14"/>
      <c r="U942" s="14"/>
      <c r="V942" s="14"/>
      <c r="W942" s="14"/>
      <c r="X942" s="14"/>
      <c r="Y942" s="14"/>
      <c r="Z942" s="14"/>
      <c r="AA942" s="14"/>
      <c r="AB942" s="14"/>
      <c r="AC942" s="14"/>
      <c r="AD942" s="14"/>
      <c r="AE942" s="14"/>
      <c r="AF942" s="14"/>
      <c r="AG942" s="14"/>
    </row>
    <row r="943" ht="17.25" customHeight="1">
      <c r="A943" s="104"/>
      <c r="B943" s="104"/>
      <c r="C943" s="104"/>
      <c r="D943" s="171"/>
      <c r="E943" s="102"/>
      <c r="F943" s="104"/>
      <c r="G943" s="104"/>
      <c r="H943" s="104"/>
      <c r="I943" s="104"/>
      <c r="J943" s="104"/>
      <c r="K943" s="14"/>
      <c r="L943" s="14"/>
      <c r="M943" s="14"/>
      <c r="N943" s="14"/>
      <c r="O943" s="14"/>
      <c r="P943" s="161"/>
      <c r="Q943" s="14"/>
      <c r="R943" s="14"/>
      <c r="S943" s="14"/>
      <c r="T943" s="14"/>
      <c r="U943" s="14"/>
      <c r="V943" s="14"/>
      <c r="W943" s="14"/>
      <c r="X943" s="14"/>
      <c r="Y943" s="14"/>
      <c r="Z943" s="14"/>
      <c r="AA943" s="14"/>
      <c r="AB943" s="14"/>
      <c r="AC943" s="14"/>
      <c r="AD943" s="14"/>
      <c r="AE943" s="14"/>
      <c r="AF943" s="14"/>
      <c r="AG943" s="14"/>
    </row>
    <row r="944" ht="17.25" customHeight="1">
      <c r="A944" s="104"/>
      <c r="B944" s="104"/>
      <c r="C944" s="104"/>
      <c r="D944" s="171"/>
      <c r="E944" s="102"/>
      <c r="F944" s="104"/>
      <c r="G944" s="104"/>
      <c r="H944" s="104"/>
      <c r="I944" s="104"/>
      <c r="J944" s="104"/>
      <c r="K944" s="14"/>
      <c r="L944" s="14"/>
      <c r="M944" s="14"/>
      <c r="N944" s="14"/>
      <c r="O944" s="14"/>
      <c r="P944" s="161"/>
      <c r="Q944" s="14"/>
      <c r="R944" s="14"/>
      <c r="S944" s="14"/>
      <c r="T944" s="14"/>
      <c r="U944" s="14"/>
      <c r="V944" s="14"/>
      <c r="W944" s="14"/>
      <c r="X944" s="14"/>
      <c r="Y944" s="14"/>
      <c r="Z944" s="14"/>
      <c r="AA944" s="14"/>
      <c r="AB944" s="14"/>
      <c r="AC944" s="14"/>
      <c r="AD944" s="14"/>
      <c r="AE944" s="14"/>
      <c r="AF944" s="14"/>
      <c r="AG944" s="14"/>
    </row>
    <row r="945" ht="17.25" customHeight="1">
      <c r="A945" s="104"/>
      <c r="B945" s="104"/>
      <c r="C945" s="104"/>
      <c r="D945" s="171"/>
      <c r="E945" s="102"/>
      <c r="F945" s="104"/>
      <c r="G945" s="104"/>
      <c r="H945" s="104"/>
      <c r="I945" s="104"/>
      <c r="J945" s="104"/>
      <c r="K945" s="14"/>
      <c r="L945" s="14"/>
      <c r="M945" s="14"/>
      <c r="N945" s="14"/>
      <c r="O945" s="14"/>
      <c r="P945" s="161"/>
      <c r="Q945" s="14"/>
      <c r="R945" s="14"/>
      <c r="S945" s="14"/>
      <c r="T945" s="14"/>
      <c r="U945" s="14"/>
      <c r="V945" s="14"/>
      <c r="W945" s="14"/>
      <c r="X945" s="14"/>
      <c r="Y945" s="14"/>
      <c r="Z945" s="14"/>
      <c r="AA945" s="14"/>
      <c r="AB945" s="14"/>
      <c r="AC945" s="14"/>
      <c r="AD945" s="14"/>
      <c r="AE945" s="14"/>
      <c r="AF945" s="14"/>
      <c r="AG945" s="14"/>
    </row>
    <row r="946" ht="17.25" customHeight="1">
      <c r="A946" s="104"/>
      <c r="B946" s="104"/>
      <c r="C946" s="104"/>
      <c r="D946" s="171"/>
      <c r="E946" s="102"/>
      <c r="F946" s="104"/>
      <c r="G946" s="104"/>
      <c r="H946" s="104"/>
      <c r="I946" s="104"/>
      <c r="J946" s="104"/>
      <c r="K946" s="14"/>
      <c r="L946" s="14"/>
      <c r="M946" s="14"/>
      <c r="N946" s="14"/>
      <c r="O946" s="14"/>
      <c r="P946" s="161"/>
      <c r="Q946" s="14"/>
      <c r="R946" s="14"/>
      <c r="S946" s="14"/>
      <c r="T946" s="14"/>
      <c r="U946" s="14"/>
      <c r="V946" s="14"/>
      <c r="W946" s="14"/>
      <c r="X946" s="14"/>
      <c r="Y946" s="14"/>
      <c r="Z946" s="14"/>
      <c r="AA946" s="14"/>
      <c r="AB946" s="14"/>
      <c r="AC946" s="14"/>
      <c r="AD946" s="14"/>
      <c r="AE946" s="14"/>
      <c r="AF946" s="14"/>
      <c r="AG946" s="14"/>
    </row>
    <row r="947" ht="17.25" customHeight="1">
      <c r="A947" s="104"/>
      <c r="B947" s="104"/>
      <c r="C947" s="104"/>
      <c r="D947" s="171"/>
      <c r="E947" s="102"/>
      <c r="F947" s="104"/>
      <c r="G947" s="104"/>
      <c r="H947" s="104"/>
      <c r="I947" s="104"/>
      <c r="J947" s="104"/>
      <c r="K947" s="14"/>
      <c r="L947" s="14"/>
      <c r="M947" s="14"/>
      <c r="N947" s="14"/>
      <c r="O947" s="14"/>
      <c r="P947" s="161"/>
      <c r="Q947" s="14"/>
      <c r="R947" s="14"/>
      <c r="S947" s="14"/>
      <c r="T947" s="14"/>
      <c r="U947" s="14"/>
      <c r="V947" s="14"/>
      <c r="W947" s="14"/>
      <c r="X947" s="14"/>
      <c r="Y947" s="14"/>
      <c r="Z947" s="14"/>
      <c r="AA947" s="14"/>
      <c r="AB947" s="14"/>
      <c r="AC947" s="14"/>
      <c r="AD947" s="14"/>
      <c r="AE947" s="14"/>
      <c r="AF947" s="14"/>
      <c r="AG947" s="14"/>
    </row>
    <row r="948" ht="17.25" customHeight="1">
      <c r="A948" s="104"/>
      <c r="B948" s="104"/>
      <c r="C948" s="104"/>
      <c r="D948" s="171"/>
      <c r="E948" s="102"/>
      <c r="F948" s="104"/>
      <c r="G948" s="104"/>
      <c r="H948" s="104"/>
      <c r="I948" s="104"/>
      <c r="J948" s="104"/>
      <c r="K948" s="14"/>
      <c r="L948" s="14"/>
      <c r="M948" s="14"/>
      <c r="N948" s="14"/>
      <c r="O948" s="14"/>
      <c r="P948" s="161"/>
      <c r="Q948" s="14"/>
      <c r="R948" s="14"/>
      <c r="S948" s="14"/>
      <c r="T948" s="14"/>
      <c r="U948" s="14"/>
      <c r="V948" s="14"/>
      <c r="W948" s="14"/>
      <c r="X948" s="14"/>
      <c r="Y948" s="14"/>
      <c r="Z948" s="14"/>
      <c r="AA948" s="14"/>
      <c r="AB948" s="14"/>
      <c r="AC948" s="14"/>
      <c r="AD948" s="14"/>
      <c r="AE948" s="14"/>
      <c r="AF948" s="14"/>
      <c r="AG948" s="14"/>
    </row>
    <row r="949" ht="17.25" customHeight="1">
      <c r="A949" s="104"/>
      <c r="B949" s="104"/>
      <c r="C949" s="104"/>
      <c r="D949" s="171"/>
      <c r="E949" s="102"/>
      <c r="F949" s="104"/>
      <c r="G949" s="104"/>
      <c r="H949" s="104"/>
      <c r="I949" s="104"/>
      <c r="J949" s="104"/>
      <c r="K949" s="14"/>
      <c r="L949" s="14"/>
      <c r="M949" s="14"/>
      <c r="N949" s="14"/>
      <c r="O949" s="14"/>
      <c r="P949" s="161"/>
      <c r="Q949" s="14"/>
      <c r="R949" s="14"/>
      <c r="S949" s="14"/>
      <c r="T949" s="14"/>
      <c r="U949" s="14"/>
      <c r="V949" s="14"/>
      <c r="W949" s="14"/>
      <c r="X949" s="14"/>
      <c r="Y949" s="14"/>
      <c r="Z949" s="14"/>
      <c r="AA949" s="14"/>
      <c r="AB949" s="14"/>
      <c r="AC949" s="14"/>
      <c r="AD949" s="14"/>
      <c r="AE949" s="14"/>
      <c r="AF949" s="14"/>
      <c r="AG949" s="14"/>
    </row>
    <row r="950" ht="17.25" customHeight="1">
      <c r="A950" s="104"/>
      <c r="B950" s="104"/>
      <c r="C950" s="104"/>
      <c r="D950" s="171"/>
      <c r="E950" s="102"/>
      <c r="F950" s="104"/>
      <c r="G950" s="104"/>
      <c r="H950" s="104"/>
      <c r="I950" s="104"/>
      <c r="J950" s="104"/>
      <c r="K950" s="14"/>
      <c r="L950" s="14"/>
      <c r="M950" s="14"/>
      <c r="N950" s="14"/>
      <c r="O950" s="14"/>
      <c r="P950" s="161"/>
      <c r="Q950" s="14"/>
      <c r="R950" s="14"/>
      <c r="S950" s="14"/>
      <c r="T950" s="14"/>
      <c r="U950" s="14"/>
      <c r="V950" s="14"/>
      <c r="W950" s="14"/>
      <c r="X950" s="14"/>
      <c r="Y950" s="14"/>
      <c r="Z950" s="14"/>
      <c r="AA950" s="14"/>
      <c r="AB950" s="14"/>
      <c r="AC950" s="14"/>
      <c r="AD950" s="14"/>
      <c r="AE950" s="14"/>
      <c r="AF950" s="14"/>
      <c r="AG950" s="14"/>
    </row>
    <row r="951" ht="17.25" customHeight="1">
      <c r="A951" s="104"/>
      <c r="B951" s="104"/>
      <c r="C951" s="104"/>
      <c r="D951" s="171"/>
      <c r="E951" s="102"/>
      <c r="F951" s="104"/>
      <c r="G951" s="104"/>
      <c r="H951" s="104"/>
      <c r="I951" s="104"/>
      <c r="J951" s="104"/>
      <c r="K951" s="14"/>
      <c r="L951" s="14"/>
      <c r="M951" s="14"/>
      <c r="N951" s="14"/>
      <c r="O951" s="14"/>
      <c r="P951" s="161"/>
      <c r="Q951" s="14"/>
      <c r="R951" s="14"/>
      <c r="S951" s="14"/>
      <c r="T951" s="14"/>
      <c r="U951" s="14"/>
      <c r="V951" s="14"/>
      <c r="W951" s="14"/>
      <c r="X951" s="14"/>
      <c r="Y951" s="14"/>
      <c r="Z951" s="14"/>
      <c r="AA951" s="14"/>
      <c r="AB951" s="14"/>
      <c r="AC951" s="14"/>
      <c r="AD951" s="14"/>
      <c r="AE951" s="14"/>
      <c r="AF951" s="14"/>
      <c r="AG951" s="14"/>
    </row>
    <row r="952" ht="17.25" customHeight="1">
      <c r="A952" s="104"/>
      <c r="B952" s="104"/>
      <c r="C952" s="104"/>
      <c r="D952" s="171"/>
      <c r="E952" s="102"/>
      <c r="F952" s="104"/>
      <c r="G952" s="104"/>
      <c r="H952" s="104"/>
      <c r="I952" s="104"/>
      <c r="J952" s="104"/>
      <c r="K952" s="14"/>
      <c r="L952" s="14"/>
      <c r="M952" s="14"/>
      <c r="N952" s="14"/>
      <c r="O952" s="14"/>
      <c r="P952" s="161"/>
      <c r="Q952" s="14"/>
      <c r="R952" s="14"/>
      <c r="S952" s="14"/>
      <c r="T952" s="14"/>
      <c r="U952" s="14"/>
      <c r="V952" s="14"/>
      <c r="W952" s="14"/>
      <c r="X952" s="14"/>
      <c r="Y952" s="14"/>
      <c r="Z952" s="14"/>
      <c r="AA952" s="14"/>
      <c r="AB952" s="14"/>
      <c r="AC952" s="14"/>
      <c r="AD952" s="14"/>
      <c r="AE952" s="14"/>
      <c r="AF952" s="14"/>
      <c r="AG952" s="14"/>
    </row>
    <row r="953" ht="17.25" customHeight="1">
      <c r="A953" s="104"/>
      <c r="B953" s="104"/>
      <c r="C953" s="104"/>
      <c r="D953" s="171"/>
      <c r="E953" s="102"/>
      <c r="F953" s="104"/>
      <c r="G953" s="104"/>
      <c r="H953" s="104"/>
      <c r="I953" s="104"/>
      <c r="J953" s="104"/>
      <c r="K953" s="14"/>
      <c r="L953" s="14"/>
      <c r="M953" s="14"/>
      <c r="N953" s="14"/>
      <c r="O953" s="14"/>
      <c r="P953" s="161"/>
      <c r="Q953" s="14"/>
      <c r="R953" s="14"/>
      <c r="S953" s="14"/>
      <c r="T953" s="14"/>
      <c r="U953" s="14"/>
      <c r="V953" s="14"/>
      <c r="W953" s="14"/>
      <c r="X953" s="14"/>
      <c r="Y953" s="14"/>
      <c r="Z953" s="14"/>
      <c r="AA953" s="14"/>
      <c r="AB953" s="14"/>
      <c r="AC953" s="14"/>
      <c r="AD953" s="14"/>
      <c r="AE953" s="14"/>
      <c r="AF953" s="14"/>
      <c r="AG953" s="14"/>
    </row>
    <row r="954" ht="17.25" customHeight="1">
      <c r="A954" s="104"/>
      <c r="B954" s="104"/>
      <c r="C954" s="104"/>
      <c r="D954" s="171"/>
      <c r="E954" s="102"/>
      <c r="F954" s="104"/>
      <c r="G954" s="104"/>
      <c r="H954" s="104"/>
      <c r="I954" s="104"/>
      <c r="J954" s="104"/>
      <c r="K954" s="14"/>
      <c r="L954" s="14"/>
      <c r="M954" s="14"/>
      <c r="N954" s="14"/>
      <c r="O954" s="14"/>
      <c r="P954" s="161"/>
      <c r="Q954" s="14"/>
      <c r="R954" s="14"/>
      <c r="S954" s="14"/>
      <c r="T954" s="14"/>
      <c r="U954" s="14"/>
      <c r="V954" s="14"/>
      <c r="W954" s="14"/>
      <c r="X954" s="14"/>
      <c r="Y954" s="14"/>
      <c r="Z954" s="14"/>
      <c r="AA954" s="14"/>
      <c r="AB954" s="14"/>
      <c r="AC954" s="14"/>
      <c r="AD954" s="14"/>
      <c r="AE954" s="14"/>
      <c r="AF954" s="14"/>
      <c r="AG954" s="14"/>
    </row>
    <row r="955" ht="17.25" customHeight="1">
      <c r="A955" s="104"/>
      <c r="B955" s="104"/>
      <c r="C955" s="104"/>
      <c r="D955" s="171"/>
      <c r="E955" s="102"/>
      <c r="F955" s="104"/>
      <c r="G955" s="104"/>
      <c r="H955" s="104"/>
      <c r="I955" s="104"/>
      <c r="J955" s="104"/>
      <c r="K955" s="14"/>
      <c r="L955" s="14"/>
      <c r="M955" s="14"/>
      <c r="N955" s="14"/>
      <c r="O955" s="14"/>
      <c r="P955" s="161"/>
      <c r="Q955" s="14"/>
      <c r="R955" s="14"/>
      <c r="S955" s="14"/>
      <c r="T955" s="14"/>
      <c r="U955" s="14"/>
      <c r="V955" s="14"/>
      <c r="W955" s="14"/>
      <c r="X955" s="14"/>
      <c r="Y955" s="14"/>
      <c r="Z955" s="14"/>
      <c r="AA955" s="14"/>
      <c r="AB955" s="14"/>
      <c r="AC955" s="14"/>
      <c r="AD955" s="14"/>
      <c r="AE955" s="14"/>
      <c r="AF955" s="14"/>
      <c r="AG955" s="14"/>
    </row>
    <row r="956" ht="17.25" customHeight="1">
      <c r="A956" s="104"/>
      <c r="B956" s="104"/>
      <c r="C956" s="104"/>
      <c r="D956" s="171"/>
      <c r="E956" s="102"/>
      <c r="F956" s="104"/>
      <c r="G956" s="104"/>
      <c r="H956" s="104"/>
      <c r="I956" s="104"/>
      <c r="J956" s="104"/>
      <c r="K956" s="14"/>
      <c r="L956" s="14"/>
      <c r="M956" s="14"/>
      <c r="N956" s="14"/>
      <c r="O956" s="14"/>
      <c r="P956" s="161"/>
      <c r="Q956" s="14"/>
      <c r="R956" s="14"/>
      <c r="S956" s="14"/>
      <c r="T956" s="14"/>
      <c r="U956" s="14"/>
      <c r="V956" s="14"/>
      <c r="W956" s="14"/>
      <c r="X956" s="14"/>
      <c r="Y956" s="14"/>
      <c r="Z956" s="14"/>
      <c r="AA956" s="14"/>
      <c r="AB956" s="14"/>
      <c r="AC956" s="14"/>
      <c r="AD956" s="14"/>
      <c r="AE956" s="14"/>
      <c r="AF956" s="14"/>
      <c r="AG956" s="14"/>
    </row>
    <row r="957" ht="17.25" customHeight="1">
      <c r="A957" s="104"/>
      <c r="B957" s="104"/>
      <c r="C957" s="104"/>
      <c r="D957" s="171"/>
      <c r="E957" s="102"/>
      <c r="F957" s="104"/>
      <c r="G957" s="104"/>
      <c r="H957" s="104"/>
      <c r="I957" s="104"/>
      <c r="J957" s="104"/>
      <c r="K957" s="14"/>
      <c r="L957" s="14"/>
      <c r="M957" s="14"/>
      <c r="N957" s="14"/>
      <c r="O957" s="14"/>
      <c r="P957" s="161"/>
      <c r="Q957" s="14"/>
      <c r="R957" s="14"/>
      <c r="S957" s="14"/>
      <c r="T957" s="14"/>
      <c r="U957" s="14"/>
      <c r="V957" s="14"/>
      <c r="W957" s="14"/>
      <c r="X957" s="14"/>
      <c r="Y957" s="14"/>
      <c r="Z957" s="14"/>
      <c r="AA957" s="14"/>
      <c r="AB957" s="14"/>
      <c r="AC957" s="14"/>
      <c r="AD957" s="14"/>
      <c r="AE957" s="14"/>
      <c r="AF957" s="14"/>
      <c r="AG957" s="14"/>
    </row>
    <row r="958" ht="17.25" customHeight="1">
      <c r="A958" s="104"/>
      <c r="B958" s="104"/>
      <c r="C958" s="104"/>
      <c r="D958" s="171"/>
      <c r="E958" s="102"/>
      <c r="F958" s="104"/>
      <c r="G958" s="104"/>
      <c r="H958" s="104"/>
      <c r="I958" s="104"/>
      <c r="J958" s="104"/>
      <c r="K958" s="14"/>
      <c r="L958" s="14"/>
      <c r="M958" s="14"/>
      <c r="N958" s="14"/>
      <c r="O958" s="14"/>
      <c r="P958" s="161"/>
      <c r="Q958" s="14"/>
      <c r="R958" s="14"/>
      <c r="S958" s="14"/>
      <c r="T958" s="14"/>
      <c r="U958" s="14"/>
      <c r="V958" s="14"/>
      <c r="W958" s="14"/>
      <c r="X958" s="14"/>
      <c r="Y958" s="14"/>
      <c r="Z958" s="14"/>
      <c r="AA958" s="14"/>
      <c r="AB958" s="14"/>
      <c r="AC958" s="14"/>
      <c r="AD958" s="14"/>
      <c r="AE958" s="14"/>
      <c r="AF958" s="14"/>
      <c r="AG958" s="14"/>
    </row>
    <row r="959" ht="17.25" customHeight="1">
      <c r="A959" s="104"/>
      <c r="B959" s="104"/>
      <c r="C959" s="104"/>
      <c r="D959" s="171"/>
      <c r="E959" s="102"/>
      <c r="F959" s="104"/>
      <c r="G959" s="104"/>
      <c r="H959" s="104"/>
      <c r="I959" s="104"/>
      <c r="J959" s="104"/>
      <c r="K959" s="14"/>
      <c r="L959" s="14"/>
      <c r="M959" s="14"/>
      <c r="N959" s="14"/>
      <c r="O959" s="14"/>
      <c r="P959" s="161"/>
      <c r="Q959" s="14"/>
      <c r="R959" s="14"/>
      <c r="S959" s="14"/>
      <c r="T959" s="14"/>
      <c r="U959" s="14"/>
      <c r="V959" s="14"/>
      <c r="W959" s="14"/>
      <c r="X959" s="14"/>
      <c r="Y959" s="14"/>
      <c r="Z959" s="14"/>
      <c r="AA959" s="14"/>
      <c r="AB959" s="14"/>
      <c r="AC959" s="14"/>
      <c r="AD959" s="14"/>
      <c r="AE959" s="14"/>
      <c r="AF959" s="14"/>
      <c r="AG959" s="14"/>
    </row>
    <row r="960" ht="17.25" customHeight="1">
      <c r="A960" s="104"/>
      <c r="B960" s="104"/>
      <c r="C960" s="104"/>
      <c r="D960" s="171"/>
      <c r="E960" s="102"/>
      <c r="F960" s="104"/>
      <c r="G960" s="104"/>
      <c r="H960" s="104"/>
      <c r="I960" s="104"/>
      <c r="J960" s="104"/>
      <c r="K960" s="14"/>
      <c r="L960" s="14"/>
      <c r="M960" s="14"/>
      <c r="N960" s="14"/>
      <c r="O960" s="14"/>
      <c r="P960" s="161"/>
      <c r="Q960" s="14"/>
      <c r="R960" s="14"/>
      <c r="S960" s="14"/>
      <c r="T960" s="14"/>
      <c r="U960" s="14"/>
      <c r="V960" s="14"/>
      <c r="W960" s="14"/>
      <c r="X960" s="14"/>
      <c r="Y960" s="14"/>
      <c r="Z960" s="14"/>
      <c r="AA960" s="14"/>
      <c r="AB960" s="14"/>
      <c r="AC960" s="14"/>
      <c r="AD960" s="14"/>
      <c r="AE960" s="14"/>
      <c r="AF960" s="14"/>
      <c r="AG960" s="14"/>
    </row>
    <row r="961" ht="17.25" customHeight="1">
      <c r="A961" s="104"/>
      <c r="B961" s="104"/>
      <c r="C961" s="104"/>
      <c r="D961" s="171"/>
      <c r="E961" s="102"/>
      <c r="F961" s="104"/>
      <c r="G961" s="104"/>
      <c r="H961" s="104"/>
      <c r="I961" s="104"/>
      <c r="J961" s="104"/>
      <c r="K961" s="14"/>
      <c r="L961" s="14"/>
      <c r="M961" s="14"/>
      <c r="N961" s="14"/>
      <c r="O961" s="14"/>
      <c r="P961" s="161"/>
      <c r="Q961" s="14"/>
      <c r="R961" s="14"/>
      <c r="S961" s="14"/>
      <c r="T961" s="14"/>
      <c r="U961" s="14"/>
      <c r="V961" s="14"/>
      <c r="W961" s="14"/>
      <c r="X961" s="14"/>
      <c r="Y961" s="14"/>
      <c r="Z961" s="14"/>
      <c r="AA961" s="14"/>
      <c r="AB961" s="14"/>
      <c r="AC961" s="14"/>
      <c r="AD961" s="14"/>
      <c r="AE961" s="14"/>
      <c r="AF961" s="14"/>
      <c r="AG961" s="14"/>
    </row>
    <row r="962" ht="17.25" customHeight="1">
      <c r="A962" s="104"/>
      <c r="B962" s="104"/>
      <c r="C962" s="104"/>
      <c r="D962" s="171"/>
      <c r="E962" s="102"/>
      <c r="F962" s="104"/>
      <c r="G962" s="104"/>
      <c r="H962" s="104"/>
      <c r="I962" s="104"/>
      <c r="J962" s="104"/>
      <c r="K962" s="14"/>
      <c r="L962" s="14"/>
      <c r="M962" s="14"/>
      <c r="N962" s="14"/>
      <c r="O962" s="14"/>
      <c r="P962" s="161"/>
      <c r="Q962" s="14"/>
      <c r="R962" s="14"/>
      <c r="S962" s="14"/>
      <c r="T962" s="14"/>
      <c r="U962" s="14"/>
      <c r="V962" s="14"/>
      <c r="W962" s="14"/>
      <c r="X962" s="14"/>
      <c r="Y962" s="14"/>
      <c r="Z962" s="14"/>
      <c r="AA962" s="14"/>
      <c r="AB962" s="14"/>
      <c r="AC962" s="14"/>
      <c r="AD962" s="14"/>
      <c r="AE962" s="14"/>
      <c r="AF962" s="14"/>
      <c r="AG962" s="14"/>
    </row>
    <row r="963" ht="17.25" customHeight="1">
      <c r="A963" s="104"/>
      <c r="B963" s="104"/>
      <c r="C963" s="104"/>
      <c r="D963" s="171"/>
      <c r="E963" s="102"/>
      <c r="F963" s="104"/>
      <c r="G963" s="104"/>
      <c r="H963" s="104"/>
      <c r="I963" s="104"/>
      <c r="J963" s="104"/>
      <c r="K963" s="14"/>
      <c r="L963" s="14"/>
      <c r="M963" s="14"/>
      <c r="N963" s="14"/>
      <c r="O963" s="14"/>
      <c r="P963" s="161"/>
      <c r="Q963" s="14"/>
      <c r="R963" s="14"/>
      <c r="S963" s="14"/>
      <c r="T963" s="14"/>
      <c r="U963" s="14"/>
      <c r="V963" s="14"/>
      <c r="W963" s="14"/>
      <c r="X963" s="14"/>
      <c r="Y963" s="14"/>
      <c r="Z963" s="14"/>
      <c r="AA963" s="14"/>
      <c r="AB963" s="14"/>
      <c r="AC963" s="14"/>
      <c r="AD963" s="14"/>
      <c r="AE963" s="14"/>
      <c r="AF963" s="14"/>
      <c r="AG963" s="14"/>
    </row>
    <row r="964" ht="17.25" customHeight="1">
      <c r="A964" s="104"/>
      <c r="B964" s="104"/>
      <c r="C964" s="104"/>
      <c r="D964" s="171"/>
      <c r="E964" s="102"/>
      <c r="F964" s="104"/>
      <c r="G964" s="104"/>
      <c r="H964" s="104"/>
      <c r="I964" s="104"/>
      <c r="J964" s="104"/>
      <c r="K964" s="14"/>
      <c r="L964" s="14"/>
      <c r="M964" s="14"/>
      <c r="N964" s="14"/>
      <c r="O964" s="14"/>
      <c r="P964" s="161"/>
      <c r="Q964" s="14"/>
      <c r="R964" s="14"/>
      <c r="S964" s="14"/>
      <c r="T964" s="14"/>
      <c r="U964" s="14"/>
      <c r="V964" s="14"/>
      <c r="W964" s="14"/>
      <c r="X964" s="14"/>
      <c r="Y964" s="14"/>
      <c r="Z964" s="14"/>
      <c r="AA964" s="14"/>
      <c r="AB964" s="14"/>
      <c r="AC964" s="14"/>
      <c r="AD964" s="14"/>
      <c r="AE964" s="14"/>
      <c r="AF964" s="14"/>
      <c r="AG964" s="14"/>
    </row>
    <row r="965" ht="17.25" customHeight="1">
      <c r="A965" s="104"/>
      <c r="B965" s="104"/>
      <c r="C965" s="104"/>
      <c r="D965" s="171"/>
      <c r="E965" s="102"/>
      <c r="F965" s="104"/>
      <c r="G965" s="104"/>
      <c r="H965" s="104"/>
      <c r="I965" s="104"/>
      <c r="J965" s="104"/>
      <c r="K965" s="14"/>
      <c r="L965" s="14"/>
      <c r="M965" s="14"/>
      <c r="N965" s="14"/>
      <c r="O965" s="14"/>
      <c r="P965" s="161"/>
      <c r="Q965" s="14"/>
      <c r="R965" s="14"/>
      <c r="S965" s="14"/>
      <c r="T965" s="14"/>
      <c r="U965" s="14"/>
      <c r="V965" s="14"/>
      <c r="W965" s="14"/>
      <c r="X965" s="14"/>
      <c r="Y965" s="14"/>
      <c r="Z965" s="14"/>
      <c r="AA965" s="14"/>
      <c r="AB965" s="14"/>
      <c r="AC965" s="14"/>
      <c r="AD965" s="14"/>
      <c r="AE965" s="14"/>
      <c r="AF965" s="14"/>
      <c r="AG965" s="14"/>
    </row>
    <row r="966" ht="17.25" customHeight="1">
      <c r="A966" s="104"/>
      <c r="B966" s="104"/>
      <c r="C966" s="104"/>
      <c r="D966" s="171"/>
      <c r="E966" s="102"/>
      <c r="F966" s="104"/>
      <c r="G966" s="104"/>
      <c r="H966" s="104"/>
      <c r="I966" s="104"/>
      <c r="J966" s="104"/>
      <c r="K966" s="14"/>
      <c r="L966" s="14"/>
      <c r="M966" s="14"/>
      <c r="N966" s="14"/>
      <c r="O966" s="14"/>
      <c r="P966" s="161"/>
      <c r="Q966" s="14"/>
      <c r="R966" s="14"/>
      <c r="S966" s="14"/>
      <c r="T966" s="14"/>
      <c r="U966" s="14"/>
      <c r="V966" s="14"/>
      <c r="W966" s="14"/>
      <c r="X966" s="14"/>
      <c r="Y966" s="14"/>
      <c r="Z966" s="14"/>
      <c r="AA966" s="14"/>
      <c r="AB966" s="14"/>
      <c r="AC966" s="14"/>
      <c r="AD966" s="14"/>
      <c r="AE966" s="14"/>
      <c r="AF966" s="14"/>
      <c r="AG966" s="14"/>
    </row>
    <row r="967" ht="17.25" customHeight="1">
      <c r="A967" s="104"/>
      <c r="B967" s="104"/>
      <c r="C967" s="104"/>
      <c r="D967" s="171"/>
      <c r="E967" s="102"/>
      <c r="F967" s="104"/>
      <c r="G967" s="104"/>
      <c r="H967" s="104"/>
      <c r="I967" s="104"/>
      <c r="J967" s="104"/>
      <c r="K967" s="14"/>
      <c r="L967" s="14"/>
      <c r="M967" s="14"/>
      <c r="N967" s="14"/>
      <c r="O967" s="14"/>
      <c r="P967" s="161"/>
      <c r="Q967" s="14"/>
      <c r="R967" s="14"/>
      <c r="S967" s="14"/>
      <c r="T967" s="14"/>
      <c r="U967" s="14"/>
      <c r="V967" s="14"/>
      <c r="W967" s="14"/>
      <c r="X967" s="14"/>
      <c r="Y967" s="14"/>
      <c r="Z967" s="14"/>
      <c r="AA967" s="14"/>
      <c r="AB967" s="14"/>
      <c r="AC967" s="14"/>
      <c r="AD967" s="14"/>
      <c r="AE967" s="14"/>
      <c r="AF967" s="14"/>
      <c r="AG967" s="14"/>
    </row>
    <row r="968" ht="17.25" customHeight="1">
      <c r="A968" s="104"/>
      <c r="B968" s="104"/>
      <c r="C968" s="104"/>
      <c r="D968" s="171"/>
      <c r="E968" s="102"/>
      <c r="F968" s="104"/>
      <c r="G968" s="104"/>
      <c r="H968" s="104"/>
      <c r="I968" s="104"/>
      <c r="J968" s="104"/>
      <c r="K968" s="14"/>
      <c r="L968" s="14"/>
      <c r="M968" s="14"/>
      <c r="N968" s="14"/>
      <c r="O968" s="14"/>
      <c r="P968" s="161"/>
      <c r="Q968" s="14"/>
      <c r="R968" s="14"/>
      <c r="S968" s="14"/>
      <c r="T968" s="14"/>
      <c r="U968" s="14"/>
      <c r="V968" s="14"/>
      <c r="W968" s="14"/>
      <c r="X968" s="14"/>
      <c r="Y968" s="14"/>
      <c r="Z968" s="14"/>
      <c r="AA968" s="14"/>
      <c r="AB968" s="14"/>
      <c r="AC968" s="14"/>
      <c r="AD968" s="14"/>
      <c r="AE968" s="14"/>
      <c r="AF968" s="14"/>
      <c r="AG968" s="14"/>
    </row>
    <row r="969" ht="17.25" customHeight="1">
      <c r="A969" s="104"/>
      <c r="B969" s="104"/>
      <c r="C969" s="104"/>
      <c r="D969" s="171"/>
      <c r="E969" s="102"/>
      <c r="F969" s="104"/>
      <c r="G969" s="104"/>
      <c r="H969" s="104"/>
      <c r="I969" s="104"/>
      <c r="J969" s="104"/>
      <c r="K969" s="14"/>
      <c r="L969" s="14"/>
      <c r="M969" s="14"/>
      <c r="N969" s="14"/>
      <c r="O969" s="14"/>
      <c r="P969" s="161"/>
      <c r="Q969" s="14"/>
      <c r="R969" s="14"/>
      <c r="S969" s="14"/>
      <c r="T969" s="14"/>
      <c r="U969" s="14"/>
      <c r="V969" s="14"/>
      <c r="W969" s="14"/>
      <c r="X969" s="14"/>
      <c r="Y969" s="14"/>
      <c r="Z969" s="14"/>
      <c r="AA969" s="14"/>
      <c r="AB969" s="14"/>
      <c r="AC969" s="14"/>
      <c r="AD969" s="14"/>
      <c r="AE969" s="14"/>
      <c r="AF969" s="14"/>
      <c r="AG969" s="14"/>
    </row>
    <row r="970" ht="17.25" customHeight="1">
      <c r="A970" s="104"/>
      <c r="B970" s="104"/>
      <c r="C970" s="104"/>
      <c r="D970" s="171"/>
      <c r="E970" s="102"/>
      <c r="F970" s="104"/>
      <c r="G970" s="104"/>
      <c r="H970" s="104"/>
      <c r="I970" s="104"/>
      <c r="J970" s="104"/>
      <c r="K970" s="14"/>
      <c r="L970" s="14"/>
      <c r="M970" s="14"/>
      <c r="N970" s="14"/>
      <c r="O970" s="14"/>
      <c r="P970" s="161"/>
      <c r="Q970" s="14"/>
      <c r="R970" s="14"/>
      <c r="S970" s="14"/>
      <c r="T970" s="14"/>
      <c r="U970" s="14"/>
      <c r="V970" s="14"/>
      <c r="W970" s="14"/>
      <c r="X970" s="14"/>
      <c r="Y970" s="14"/>
      <c r="Z970" s="14"/>
      <c r="AA970" s="14"/>
      <c r="AB970" s="14"/>
      <c r="AC970" s="14"/>
      <c r="AD970" s="14"/>
      <c r="AE970" s="14"/>
      <c r="AF970" s="14"/>
      <c r="AG970" s="14"/>
    </row>
    <row r="971" ht="17.25" customHeight="1">
      <c r="A971" s="104"/>
      <c r="B971" s="104"/>
      <c r="C971" s="104"/>
      <c r="D971" s="171"/>
      <c r="E971" s="102"/>
      <c r="F971" s="104"/>
      <c r="G971" s="104"/>
      <c r="H971" s="104"/>
      <c r="I971" s="104"/>
      <c r="J971" s="104"/>
      <c r="K971" s="14"/>
      <c r="L971" s="14"/>
      <c r="M971" s="14"/>
      <c r="N971" s="14"/>
      <c r="O971" s="14"/>
      <c r="P971" s="161"/>
      <c r="Q971" s="14"/>
      <c r="R971" s="14"/>
      <c r="S971" s="14"/>
      <c r="T971" s="14"/>
      <c r="U971" s="14"/>
      <c r="V971" s="14"/>
      <c r="W971" s="14"/>
      <c r="X971" s="14"/>
      <c r="Y971" s="14"/>
      <c r="Z971" s="14"/>
      <c r="AA971" s="14"/>
      <c r="AB971" s="14"/>
      <c r="AC971" s="14"/>
      <c r="AD971" s="14"/>
      <c r="AE971" s="14"/>
      <c r="AF971" s="14"/>
      <c r="AG971" s="14"/>
    </row>
    <row r="972" ht="17.25" customHeight="1">
      <c r="A972" s="104"/>
      <c r="B972" s="104"/>
      <c r="C972" s="104"/>
      <c r="D972" s="171"/>
      <c r="E972" s="102"/>
      <c r="F972" s="104"/>
      <c r="G972" s="104"/>
      <c r="H972" s="104"/>
      <c r="I972" s="104"/>
      <c r="J972" s="104"/>
      <c r="K972" s="14"/>
      <c r="L972" s="14"/>
      <c r="M972" s="14"/>
      <c r="N972" s="14"/>
      <c r="O972" s="14"/>
      <c r="P972" s="161"/>
      <c r="Q972" s="14"/>
      <c r="R972" s="14"/>
      <c r="S972" s="14"/>
      <c r="T972" s="14"/>
      <c r="U972" s="14"/>
      <c r="V972" s="14"/>
      <c r="W972" s="14"/>
      <c r="X972" s="14"/>
      <c r="Y972" s="14"/>
      <c r="Z972" s="14"/>
      <c r="AA972" s="14"/>
      <c r="AB972" s="14"/>
      <c r="AC972" s="14"/>
      <c r="AD972" s="14"/>
      <c r="AE972" s="14"/>
      <c r="AF972" s="14"/>
      <c r="AG972" s="14"/>
    </row>
    <row r="973" ht="17.25" customHeight="1">
      <c r="A973" s="104"/>
      <c r="B973" s="104"/>
      <c r="C973" s="104"/>
      <c r="D973" s="171"/>
      <c r="E973" s="102"/>
      <c r="F973" s="104"/>
      <c r="G973" s="104"/>
      <c r="H973" s="104"/>
      <c r="I973" s="104"/>
      <c r="J973" s="104"/>
      <c r="K973" s="14"/>
      <c r="L973" s="14"/>
      <c r="M973" s="14"/>
      <c r="N973" s="14"/>
      <c r="O973" s="14"/>
      <c r="P973" s="161"/>
      <c r="Q973" s="14"/>
      <c r="R973" s="14"/>
      <c r="S973" s="14"/>
      <c r="T973" s="14"/>
      <c r="U973" s="14"/>
      <c r="V973" s="14"/>
      <c r="W973" s="14"/>
      <c r="X973" s="14"/>
      <c r="Y973" s="14"/>
      <c r="Z973" s="14"/>
      <c r="AA973" s="14"/>
      <c r="AB973" s="14"/>
      <c r="AC973" s="14"/>
      <c r="AD973" s="14"/>
      <c r="AE973" s="14"/>
      <c r="AF973" s="14"/>
      <c r="AG973" s="14"/>
    </row>
    <row r="974" ht="17.25" customHeight="1">
      <c r="A974" s="104"/>
      <c r="B974" s="104"/>
      <c r="C974" s="104"/>
      <c r="D974" s="171"/>
      <c r="E974" s="102"/>
      <c r="F974" s="104"/>
      <c r="G974" s="104"/>
      <c r="H974" s="104"/>
      <c r="I974" s="104"/>
      <c r="J974" s="104"/>
      <c r="K974" s="14"/>
      <c r="L974" s="14"/>
      <c r="M974" s="14"/>
      <c r="N974" s="14"/>
      <c r="O974" s="14"/>
      <c r="P974" s="161"/>
      <c r="Q974" s="14"/>
      <c r="R974" s="14"/>
      <c r="S974" s="14"/>
      <c r="T974" s="14"/>
      <c r="U974" s="14"/>
      <c r="V974" s="14"/>
      <c r="W974" s="14"/>
      <c r="X974" s="14"/>
      <c r="Y974" s="14"/>
      <c r="Z974" s="14"/>
      <c r="AA974" s="14"/>
      <c r="AB974" s="14"/>
      <c r="AC974" s="14"/>
      <c r="AD974" s="14"/>
      <c r="AE974" s="14"/>
      <c r="AF974" s="14"/>
      <c r="AG974" s="14"/>
    </row>
    <row r="975" ht="17.25" customHeight="1">
      <c r="A975" s="104"/>
      <c r="B975" s="104"/>
      <c r="C975" s="104"/>
      <c r="D975" s="171"/>
      <c r="E975" s="102"/>
      <c r="F975" s="104"/>
      <c r="G975" s="104"/>
      <c r="H975" s="104"/>
      <c r="I975" s="104"/>
      <c r="J975" s="104"/>
      <c r="K975" s="14"/>
      <c r="L975" s="14"/>
      <c r="M975" s="14"/>
      <c r="N975" s="14"/>
      <c r="O975" s="14"/>
      <c r="P975" s="161"/>
      <c r="Q975" s="14"/>
      <c r="R975" s="14"/>
      <c r="S975" s="14"/>
      <c r="T975" s="14"/>
      <c r="U975" s="14"/>
      <c r="V975" s="14"/>
      <c r="W975" s="14"/>
      <c r="X975" s="14"/>
      <c r="Y975" s="14"/>
      <c r="Z975" s="14"/>
      <c r="AA975" s="14"/>
      <c r="AB975" s="14"/>
      <c r="AC975" s="14"/>
      <c r="AD975" s="14"/>
      <c r="AE975" s="14"/>
      <c r="AF975" s="14"/>
      <c r="AG975" s="14"/>
    </row>
    <row r="976" ht="17.25" customHeight="1">
      <c r="A976" s="104"/>
      <c r="B976" s="104"/>
      <c r="C976" s="104"/>
      <c r="D976" s="171"/>
      <c r="E976" s="102"/>
      <c r="F976" s="104"/>
      <c r="G976" s="104"/>
      <c r="H976" s="104"/>
      <c r="I976" s="104"/>
      <c r="J976" s="104"/>
      <c r="K976" s="14"/>
      <c r="L976" s="14"/>
      <c r="M976" s="14"/>
      <c r="N976" s="14"/>
      <c r="O976" s="14"/>
      <c r="P976" s="161"/>
      <c r="Q976" s="14"/>
      <c r="R976" s="14"/>
      <c r="S976" s="14"/>
      <c r="T976" s="14"/>
      <c r="U976" s="14"/>
      <c r="V976" s="14"/>
      <c r="W976" s="14"/>
      <c r="X976" s="14"/>
      <c r="Y976" s="14"/>
      <c r="Z976" s="14"/>
      <c r="AA976" s="14"/>
      <c r="AB976" s="14"/>
      <c r="AC976" s="14"/>
      <c r="AD976" s="14"/>
      <c r="AE976" s="14"/>
      <c r="AF976" s="14"/>
      <c r="AG976" s="14"/>
    </row>
    <row r="977" ht="17.25" customHeight="1">
      <c r="A977" s="104"/>
      <c r="B977" s="104"/>
      <c r="C977" s="104"/>
      <c r="D977" s="171"/>
      <c r="E977" s="102"/>
      <c r="F977" s="104"/>
      <c r="G977" s="104"/>
      <c r="H977" s="104"/>
      <c r="I977" s="104"/>
      <c r="J977" s="104"/>
      <c r="K977" s="14"/>
      <c r="L977" s="14"/>
      <c r="M977" s="14"/>
      <c r="N977" s="14"/>
      <c r="O977" s="14"/>
      <c r="P977" s="161"/>
      <c r="Q977" s="14"/>
      <c r="R977" s="14"/>
      <c r="S977" s="14"/>
      <c r="T977" s="14"/>
      <c r="U977" s="14"/>
      <c r="V977" s="14"/>
      <c r="W977" s="14"/>
      <c r="X977" s="14"/>
      <c r="Y977" s="14"/>
      <c r="Z977" s="14"/>
      <c r="AA977" s="14"/>
      <c r="AB977" s="14"/>
      <c r="AC977" s="14"/>
      <c r="AD977" s="14"/>
      <c r="AE977" s="14"/>
      <c r="AF977" s="14"/>
      <c r="AG977" s="14"/>
    </row>
    <row r="978" ht="17.25" customHeight="1">
      <c r="A978" s="104"/>
      <c r="B978" s="104"/>
      <c r="C978" s="104"/>
      <c r="D978" s="171"/>
      <c r="E978" s="102"/>
      <c r="F978" s="104"/>
      <c r="G978" s="104"/>
      <c r="H978" s="104"/>
      <c r="I978" s="104"/>
      <c r="J978" s="104"/>
      <c r="K978" s="14"/>
      <c r="L978" s="14"/>
      <c r="M978" s="14"/>
      <c r="N978" s="14"/>
      <c r="O978" s="14"/>
      <c r="P978" s="161"/>
      <c r="Q978" s="14"/>
      <c r="R978" s="14"/>
      <c r="S978" s="14"/>
      <c r="T978" s="14"/>
      <c r="U978" s="14"/>
      <c r="V978" s="14"/>
      <c r="W978" s="14"/>
      <c r="X978" s="14"/>
      <c r="Y978" s="14"/>
      <c r="Z978" s="14"/>
      <c r="AA978" s="14"/>
      <c r="AB978" s="14"/>
      <c r="AC978" s="14"/>
      <c r="AD978" s="14"/>
      <c r="AE978" s="14"/>
      <c r="AF978" s="14"/>
      <c r="AG978" s="14"/>
    </row>
    <row r="979" ht="17.25" customHeight="1">
      <c r="A979" s="104"/>
      <c r="B979" s="104"/>
      <c r="C979" s="104"/>
      <c r="D979" s="171"/>
      <c r="E979" s="102"/>
      <c r="F979" s="104"/>
      <c r="G979" s="104"/>
      <c r="H979" s="104"/>
      <c r="I979" s="104"/>
      <c r="J979" s="104"/>
      <c r="K979" s="14"/>
      <c r="L979" s="14"/>
      <c r="M979" s="14"/>
      <c r="N979" s="14"/>
      <c r="O979" s="14"/>
      <c r="P979" s="161"/>
      <c r="Q979" s="14"/>
      <c r="R979" s="14"/>
      <c r="S979" s="14"/>
      <c r="T979" s="14"/>
      <c r="U979" s="14"/>
      <c r="V979" s="14"/>
      <c r="W979" s="14"/>
      <c r="X979" s="14"/>
      <c r="Y979" s="14"/>
      <c r="Z979" s="14"/>
      <c r="AA979" s="14"/>
      <c r="AB979" s="14"/>
      <c r="AC979" s="14"/>
      <c r="AD979" s="14"/>
      <c r="AE979" s="14"/>
      <c r="AF979" s="14"/>
      <c r="AG979" s="14"/>
    </row>
    <row r="980" ht="17.25" customHeight="1">
      <c r="A980" s="104"/>
      <c r="B980" s="104"/>
      <c r="C980" s="104"/>
      <c r="D980" s="171"/>
      <c r="E980" s="102"/>
      <c r="F980" s="104"/>
      <c r="G980" s="104"/>
      <c r="H980" s="104"/>
      <c r="I980" s="104"/>
      <c r="J980" s="104"/>
      <c r="K980" s="14"/>
      <c r="L980" s="14"/>
      <c r="M980" s="14"/>
      <c r="N980" s="14"/>
      <c r="O980" s="14"/>
      <c r="P980" s="161"/>
      <c r="Q980" s="14"/>
      <c r="R980" s="14"/>
      <c r="S980" s="14"/>
      <c r="T980" s="14"/>
      <c r="U980" s="14"/>
      <c r="V980" s="14"/>
      <c r="W980" s="14"/>
      <c r="X980" s="14"/>
      <c r="Y980" s="14"/>
      <c r="Z980" s="14"/>
      <c r="AA980" s="14"/>
      <c r="AB980" s="14"/>
      <c r="AC980" s="14"/>
      <c r="AD980" s="14"/>
      <c r="AE980" s="14"/>
      <c r="AF980" s="14"/>
      <c r="AG980" s="14"/>
    </row>
    <row r="981" ht="17.25" customHeight="1">
      <c r="A981" s="104"/>
      <c r="B981" s="104"/>
      <c r="C981" s="104"/>
      <c r="D981" s="171"/>
      <c r="E981" s="102"/>
      <c r="F981" s="104"/>
      <c r="G981" s="104"/>
      <c r="H981" s="104"/>
      <c r="I981" s="104"/>
      <c r="J981" s="104"/>
      <c r="K981" s="14"/>
      <c r="L981" s="14"/>
      <c r="M981" s="14"/>
      <c r="N981" s="14"/>
      <c r="O981" s="14"/>
      <c r="P981" s="161"/>
      <c r="Q981" s="14"/>
      <c r="R981" s="14"/>
      <c r="S981" s="14"/>
      <c r="T981" s="14"/>
      <c r="U981" s="14"/>
      <c r="V981" s="14"/>
      <c r="W981" s="14"/>
      <c r="X981" s="14"/>
      <c r="Y981" s="14"/>
      <c r="Z981" s="14"/>
      <c r="AA981" s="14"/>
      <c r="AB981" s="14"/>
      <c r="AC981" s="14"/>
      <c r="AD981" s="14"/>
      <c r="AE981" s="14"/>
      <c r="AF981" s="14"/>
      <c r="AG981" s="14"/>
    </row>
    <row r="982" ht="17.25" customHeight="1">
      <c r="A982" s="104"/>
      <c r="B982" s="104"/>
      <c r="C982" s="104"/>
      <c r="D982" s="171"/>
      <c r="E982" s="102"/>
      <c r="F982" s="104"/>
      <c r="G982" s="104"/>
      <c r="H982" s="104"/>
      <c r="I982" s="104"/>
      <c r="J982" s="104"/>
      <c r="K982" s="14"/>
      <c r="L982" s="14"/>
      <c r="M982" s="14"/>
      <c r="N982" s="14"/>
      <c r="O982" s="14"/>
      <c r="P982" s="161"/>
      <c r="Q982" s="14"/>
      <c r="R982" s="14"/>
      <c r="S982" s="14"/>
      <c r="T982" s="14"/>
      <c r="U982" s="14"/>
      <c r="V982" s="14"/>
      <c r="W982" s="14"/>
      <c r="X982" s="14"/>
      <c r="Y982" s="14"/>
      <c r="Z982" s="14"/>
      <c r="AA982" s="14"/>
      <c r="AB982" s="14"/>
      <c r="AC982" s="14"/>
      <c r="AD982" s="14"/>
      <c r="AE982" s="14"/>
      <c r="AF982" s="14"/>
      <c r="AG982" s="14"/>
    </row>
    <row r="983" ht="17.25" customHeight="1">
      <c r="A983" s="104"/>
      <c r="B983" s="104"/>
      <c r="C983" s="104"/>
      <c r="D983" s="171"/>
      <c r="E983" s="102"/>
      <c r="F983" s="104"/>
      <c r="G983" s="104"/>
      <c r="H983" s="104"/>
      <c r="I983" s="104"/>
      <c r="J983" s="104"/>
      <c r="K983" s="14"/>
      <c r="L983" s="14"/>
      <c r="M983" s="14"/>
      <c r="N983" s="14"/>
      <c r="O983" s="14"/>
      <c r="P983" s="161"/>
      <c r="Q983" s="14"/>
      <c r="R983" s="14"/>
      <c r="S983" s="14"/>
      <c r="T983" s="14"/>
      <c r="U983" s="14"/>
      <c r="V983" s="14"/>
      <c r="W983" s="14"/>
      <c r="X983" s="14"/>
      <c r="Y983" s="14"/>
      <c r="Z983" s="14"/>
      <c r="AA983" s="14"/>
      <c r="AB983" s="14"/>
      <c r="AC983" s="14"/>
      <c r="AD983" s="14"/>
      <c r="AE983" s="14"/>
      <c r="AF983" s="14"/>
      <c r="AG983" s="14"/>
    </row>
    <row r="984" ht="17.25" customHeight="1">
      <c r="A984" s="104"/>
      <c r="B984" s="104"/>
      <c r="C984" s="104"/>
      <c r="D984" s="171"/>
      <c r="E984" s="102"/>
      <c r="F984" s="104"/>
      <c r="G984" s="104"/>
      <c r="H984" s="104"/>
      <c r="I984" s="104"/>
      <c r="J984" s="104"/>
      <c r="K984" s="14"/>
      <c r="L984" s="14"/>
      <c r="M984" s="14"/>
      <c r="N984" s="14"/>
      <c r="O984" s="14"/>
      <c r="P984" s="161"/>
      <c r="Q984" s="14"/>
      <c r="R984" s="14"/>
      <c r="S984" s="14"/>
      <c r="T984" s="14"/>
      <c r="U984" s="14"/>
      <c r="V984" s="14"/>
      <c r="W984" s="14"/>
      <c r="X984" s="14"/>
      <c r="Y984" s="14"/>
      <c r="Z984" s="14"/>
      <c r="AA984" s="14"/>
      <c r="AB984" s="14"/>
      <c r="AC984" s="14"/>
      <c r="AD984" s="14"/>
      <c r="AE984" s="14"/>
      <c r="AF984" s="14"/>
      <c r="AG984" s="14"/>
    </row>
    <row r="985" ht="17.25" customHeight="1">
      <c r="A985" s="104"/>
      <c r="B985" s="104"/>
      <c r="C985" s="104"/>
      <c r="D985" s="171"/>
      <c r="E985" s="102"/>
      <c r="F985" s="104"/>
      <c r="G985" s="104"/>
      <c r="H985" s="104"/>
      <c r="I985" s="104"/>
      <c r="J985" s="104"/>
      <c r="K985" s="14"/>
      <c r="L985" s="14"/>
      <c r="M985" s="14"/>
      <c r="N985" s="14"/>
      <c r="O985" s="14"/>
      <c r="P985" s="161"/>
      <c r="Q985" s="14"/>
      <c r="R985" s="14"/>
      <c r="S985" s="14"/>
      <c r="T985" s="14"/>
      <c r="U985" s="14"/>
      <c r="V985" s="14"/>
      <c r="W985" s="14"/>
      <c r="X985" s="14"/>
      <c r="Y985" s="14"/>
      <c r="Z985" s="14"/>
      <c r="AA985" s="14"/>
      <c r="AB985" s="14"/>
      <c r="AC985" s="14"/>
      <c r="AD985" s="14"/>
      <c r="AE985" s="14"/>
      <c r="AF985" s="14"/>
      <c r="AG985" s="14"/>
    </row>
    <row r="986" ht="17.25" customHeight="1">
      <c r="A986" s="104"/>
      <c r="B986" s="104"/>
      <c r="C986" s="104"/>
      <c r="D986" s="171"/>
      <c r="E986" s="102"/>
      <c r="F986" s="104"/>
      <c r="G986" s="104"/>
      <c r="H986" s="104"/>
      <c r="I986" s="104"/>
      <c r="J986" s="104"/>
      <c r="K986" s="14"/>
      <c r="L986" s="14"/>
      <c r="M986" s="14"/>
      <c r="N986" s="14"/>
      <c r="O986" s="14"/>
      <c r="P986" s="161"/>
      <c r="Q986" s="14"/>
      <c r="R986" s="14"/>
      <c r="S986" s="14"/>
      <c r="T986" s="14"/>
      <c r="U986" s="14"/>
      <c r="V986" s="14"/>
      <c r="W986" s="14"/>
      <c r="X986" s="14"/>
      <c r="Y986" s="14"/>
      <c r="Z986" s="14"/>
      <c r="AA986" s="14"/>
      <c r="AB986" s="14"/>
      <c r="AC986" s="14"/>
      <c r="AD986" s="14"/>
      <c r="AE986" s="14"/>
      <c r="AF986" s="14"/>
      <c r="AG986" s="14"/>
    </row>
    <row r="987" ht="17.25" customHeight="1">
      <c r="A987" s="104"/>
      <c r="B987" s="104"/>
      <c r="C987" s="104"/>
      <c r="D987" s="171"/>
      <c r="E987" s="102"/>
      <c r="F987" s="104"/>
      <c r="G987" s="104"/>
      <c r="H987" s="104"/>
      <c r="I987" s="104"/>
      <c r="J987" s="104"/>
      <c r="K987" s="14"/>
      <c r="L987" s="14"/>
      <c r="M987" s="14"/>
      <c r="N987" s="14"/>
      <c r="O987" s="14"/>
      <c r="P987" s="161"/>
      <c r="Q987" s="14"/>
      <c r="R987" s="14"/>
      <c r="S987" s="14"/>
      <c r="T987" s="14"/>
      <c r="U987" s="14"/>
      <c r="V987" s="14"/>
      <c r="W987" s="14"/>
      <c r="X987" s="14"/>
      <c r="Y987" s="14"/>
      <c r="Z987" s="14"/>
      <c r="AA987" s="14"/>
      <c r="AB987" s="14"/>
      <c r="AC987" s="14"/>
      <c r="AD987" s="14"/>
      <c r="AE987" s="14"/>
      <c r="AF987" s="14"/>
      <c r="AG987" s="14"/>
    </row>
    <row r="988" ht="17.25" customHeight="1">
      <c r="A988" s="104"/>
      <c r="B988" s="104"/>
      <c r="C988" s="104"/>
      <c r="D988" s="171"/>
      <c r="E988" s="102"/>
      <c r="F988" s="104"/>
      <c r="G988" s="104"/>
      <c r="H988" s="104"/>
      <c r="I988" s="104"/>
      <c r="J988" s="104"/>
      <c r="K988" s="14"/>
      <c r="L988" s="14"/>
      <c r="M988" s="14"/>
      <c r="N988" s="14"/>
      <c r="O988" s="14"/>
      <c r="P988" s="161"/>
      <c r="Q988" s="14"/>
      <c r="R988" s="14"/>
      <c r="S988" s="14"/>
      <c r="T988" s="14"/>
      <c r="U988" s="14"/>
      <c r="V988" s="14"/>
      <c r="W988" s="14"/>
      <c r="X988" s="14"/>
      <c r="Y988" s="14"/>
      <c r="Z988" s="14"/>
      <c r="AA988" s="14"/>
      <c r="AB988" s="14"/>
      <c r="AC988" s="14"/>
      <c r="AD988" s="14"/>
      <c r="AE988" s="14"/>
      <c r="AF988" s="14"/>
      <c r="AG988" s="14"/>
    </row>
    <row r="989" ht="17.25" customHeight="1">
      <c r="A989" s="104"/>
      <c r="B989" s="104"/>
      <c r="C989" s="104"/>
      <c r="D989" s="171"/>
      <c r="E989" s="102"/>
      <c r="F989" s="104"/>
      <c r="G989" s="104"/>
      <c r="H989" s="104"/>
      <c r="I989" s="104"/>
      <c r="J989" s="104"/>
      <c r="K989" s="14"/>
      <c r="L989" s="14"/>
      <c r="M989" s="14"/>
      <c r="N989" s="14"/>
      <c r="O989" s="14"/>
      <c r="P989" s="161"/>
      <c r="Q989" s="14"/>
      <c r="R989" s="14"/>
      <c r="S989" s="14"/>
      <c r="T989" s="14"/>
      <c r="U989" s="14"/>
      <c r="V989" s="14"/>
      <c r="W989" s="14"/>
      <c r="X989" s="14"/>
      <c r="Y989" s="14"/>
      <c r="Z989" s="14"/>
      <c r="AA989" s="14"/>
      <c r="AB989" s="14"/>
      <c r="AC989" s="14"/>
      <c r="AD989" s="14"/>
      <c r="AE989" s="14"/>
      <c r="AF989" s="14"/>
      <c r="AG989" s="14"/>
    </row>
    <row r="990" ht="17.25" customHeight="1">
      <c r="A990" s="104"/>
      <c r="B990" s="104"/>
      <c r="C990" s="104"/>
      <c r="D990" s="171"/>
      <c r="E990" s="102"/>
      <c r="F990" s="104"/>
      <c r="G990" s="104"/>
      <c r="H990" s="104"/>
      <c r="I990" s="104"/>
      <c r="J990" s="104"/>
      <c r="K990" s="14"/>
      <c r="L990" s="14"/>
      <c r="M990" s="14"/>
      <c r="N990" s="14"/>
      <c r="O990" s="14"/>
      <c r="P990" s="161"/>
      <c r="Q990" s="14"/>
      <c r="R990" s="14"/>
      <c r="S990" s="14"/>
      <c r="T990" s="14"/>
      <c r="U990" s="14"/>
      <c r="V990" s="14"/>
      <c r="W990" s="14"/>
      <c r="X990" s="14"/>
      <c r="Y990" s="14"/>
      <c r="Z990" s="14"/>
      <c r="AA990" s="14"/>
      <c r="AB990" s="14"/>
      <c r="AC990" s="14"/>
      <c r="AD990" s="14"/>
      <c r="AE990" s="14"/>
      <c r="AF990" s="14"/>
      <c r="AG990" s="14"/>
    </row>
    <row r="991" ht="17.25" customHeight="1">
      <c r="A991" s="104"/>
      <c r="B991" s="104"/>
      <c r="C991" s="104"/>
      <c r="D991" s="171"/>
      <c r="E991" s="102"/>
      <c r="F991" s="104"/>
      <c r="G991" s="104"/>
      <c r="H991" s="104"/>
      <c r="I991" s="104"/>
      <c r="J991" s="104"/>
      <c r="K991" s="14"/>
      <c r="L991" s="14"/>
      <c r="M991" s="14"/>
      <c r="N991" s="14"/>
      <c r="O991" s="14"/>
      <c r="P991" s="161"/>
      <c r="Q991" s="14"/>
      <c r="R991" s="14"/>
      <c r="S991" s="14"/>
      <c r="T991" s="14"/>
      <c r="U991" s="14"/>
      <c r="V991" s="14"/>
      <c r="W991" s="14"/>
      <c r="X991" s="14"/>
      <c r="Y991" s="14"/>
      <c r="Z991" s="14"/>
      <c r="AA991" s="14"/>
      <c r="AB991" s="14"/>
      <c r="AC991" s="14"/>
      <c r="AD991" s="14"/>
      <c r="AE991" s="14"/>
      <c r="AF991" s="14"/>
      <c r="AG991" s="14"/>
    </row>
    <row r="992" ht="17.25" customHeight="1">
      <c r="A992" s="104"/>
      <c r="B992" s="104"/>
      <c r="C992" s="104"/>
      <c r="D992" s="171"/>
      <c r="E992" s="102"/>
      <c r="F992" s="104"/>
      <c r="G992" s="104"/>
      <c r="H992" s="104"/>
      <c r="I992" s="104"/>
      <c r="J992" s="104"/>
      <c r="K992" s="14"/>
      <c r="L992" s="14"/>
      <c r="M992" s="14"/>
      <c r="N992" s="14"/>
      <c r="O992" s="14"/>
      <c r="P992" s="161"/>
      <c r="Q992" s="14"/>
      <c r="R992" s="14"/>
      <c r="S992" s="14"/>
      <c r="T992" s="14"/>
      <c r="U992" s="14"/>
      <c r="V992" s="14"/>
      <c r="W992" s="14"/>
      <c r="X992" s="14"/>
      <c r="Y992" s="14"/>
      <c r="Z992" s="14"/>
      <c r="AA992" s="14"/>
      <c r="AB992" s="14"/>
      <c r="AC992" s="14"/>
      <c r="AD992" s="14"/>
      <c r="AE992" s="14"/>
      <c r="AF992" s="14"/>
      <c r="AG992" s="14"/>
    </row>
    <row r="993" ht="17.25" customHeight="1">
      <c r="A993" s="104"/>
      <c r="B993" s="104"/>
      <c r="C993" s="104"/>
      <c r="D993" s="171"/>
      <c r="E993" s="102"/>
      <c r="F993" s="104"/>
      <c r="G993" s="104"/>
      <c r="H993" s="104"/>
      <c r="I993" s="104"/>
      <c r="J993" s="104"/>
      <c r="K993" s="14"/>
      <c r="L993" s="14"/>
      <c r="M993" s="14"/>
      <c r="N993" s="14"/>
      <c r="O993" s="14"/>
      <c r="P993" s="161"/>
      <c r="Q993" s="14"/>
      <c r="R993" s="14"/>
      <c r="S993" s="14"/>
      <c r="T993" s="14"/>
      <c r="U993" s="14"/>
      <c r="V993" s="14"/>
      <c r="W993" s="14"/>
      <c r="X993" s="14"/>
      <c r="Y993" s="14"/>
      <c r="Z993" s="14"/>
      <c r="AA993" s="14"/>
      <c r="AB993" s="14"/>
      <c r="AC993" s="14"/>
      <c r="AD993" s="14"/>
      <c r="AE993" s="14"/>
      <c r="AF993" s="14"/>
      <c r="AG993" s="14"/>
    </row>
    <row r="994" ht="17.25" customHeight="1">
      <c r="A994" s="104"/>
      <c r="B994" s="104"/>
      <c r="C994" s="104"/>
      <c r="D994" s="171"/>
      <c r="E994" s="102"/>
      <c r="F994" s="104"/>
      <c r="G994" s="104"/>
      <c r="H994" s="104"/>
      <c r="I994" s="104"/>
      <c r="J994" s="104"/>
      <c r="K994" s="14"/>
      <c r="L994" s="14"/>
      <c r="M994" s="14"/>
      <c r="N994" s="14"/>
      <c r="O994" s="14"/>
      <c r="P994" s="161"/>
      <c r="Q994" s="14"/>
      <c r="R994" s="14"/>
      <c r="S994" s="14"/>
      <c r="T994" s="14"/>
      <c r="U994" s="14"/>
      <c r="V994" s="14"/>
      <c r="W994" s="14"/>
      <c r="X994" s="14"/>
      <c r="Y994" s="14"/>
      <c r="Z994" s="14"/>
      <c r="AA994" s="14"/>
      <c r="AB994" s="14"/>
      <c r="AC994" s="14"/>
      <c r="AD994" s="14"/>
      <c r="AE994" s="14"/>
      <c r="AF994" s="14"/>
      <c r="AG994" s="14"/>
    </row>
    <row r="995" ht="17.25" customHeight="1">
      <c r="A995" s="104"/>
      <c r="B995" s="104"/>
      <c r="C995" s="104"/>
      <c r="D995" s="171"/>
      <c r="E995" s="102"/>
      <c r="F995" s="104"/>
      <c r="G995" s="104"/>
      <c r="H995" s="104"/>
      <c r="I995" s="104"/>
      <c r="J995" s="104"/>
      <c r="K995" s="14"/>
      <c r="L995" s="14"/>
      <c r="M995" s="14"/>
      <c r="N995" s="14"/>
      <c r="O995" s="14"/>
      <c r="P995" s="161"/>
      <c r="Q995" s="14"/>
      <c r="R995" s="14"/>
      <c r="S995" s="14"/>
      <c r="T995" s="14"/>
      <c r="U995" s="14"/>
      <c r="V995" s="14"/>
      <c r="W995" s="14"/>
      <c r="X995" s="14"/>
      <c r="Y995" s="14"/>
      <c r="Z995" s="14"/>
      <c r="AA995" s="14"/>
      <c r="AB995" s="14"/>
      <c r="AC995" s="14"/>
      <c r="AD995" s="14"/>
      <c r="AE995" s="14"/>
      <c r="AF995" s="14"/>
      <c r="AG995" s="14"/>
    </row>
    <row r="996" ht="17.25" customHeight="1">
      <c r="A996" s="104"/>
      <c r="B996" s="104"/>
      <c r="C996" s="104"/>
      <c r="D996" s="171"/>
      <c r="E996" s="102"/>
      <c r="F996" s="104"/>
      <c r="G996" s="104"/>
      <c r="H996" s="104"/>
      <c r="I996" s="104"/>
      <c r="J996" s="104"/>
      <c r="K996" s="14"/>
      <c r="L996" s="14"/>
      <c r="M996" s="14"/>
      <c r="N996" s="14"/>
      <c r="O996" s="14"/>
      <c r="P996" s="161"/>
      <c r="Q996" s="14"/>
      <c r="R996" s="14"/>
      <c r="S996" s="14"/>
      <c r="T996" s="14"/>
      <c r="U996" s="14"/>
      <c r="V996" s="14"/>
      <c r="W996" s="14"/>
      <c r="X996" s="14"/>
      <c r="Y996" s="14"/>
      <c r="Z996" s="14"/>
      <c r="AA996" s="14"/>
      <c r="AB996" s="14"/>
      <c r="AC996" s="14"/>
      <c r="AD996" s="14"/>
      <c r="AE996" s="14"/>
      <c r="AF996" s="14"/>
      <c r="AG996" s="14"/>
    </row>
    <row r="997" ht="17.25" customHeight="1">
      <c r="A997" s="104"/>
      <c r="B997" s="104"/>
      <c r="C997" s="104"/>
      <c r="D997" s="171"/>
      <c r="E997" s="102"/>
      <c r="F997" s="104"/>
      <c r="G997" s="104"/>
      <c r="H997" s="104"/>
      <c r="I997" s="104"/>
      <c r="J997" s="104"/>
      <c r="K997" s="14"/>
      <c r="L997" s="14"/>
      <c r="M997" s="14"/>
      <c r="N997" s="14"/>
      <c r="O997" s="14"/>
      <c r="P997" s="161"/>
      <c r="Q997" s="14"/>
      <c r="R997" s="14"/>
      <c r="S997" s="14"/>
      <c r="T997" s="14"/>
      <c r="U997" s="14"/>
      <c r="V997" s="14"/>
      <c r="W997" s="14"/>
      <c r="X997" s="14"/>
      <c r="Y997" s="14"/>
      <c r="Z997" s="14"/>
      <c r="AA997" s="14"/>
      <c r="AB997" s="14"/>
      <c r="AC997" s="14"/>
      <c r="AD997" s="14"/>
      <c r="AE997" s="14"/>
      <c r="AF997" s="14"/>
      <c r="AG997" s="14"/>
    </row>
    <row r="998" ht="17.25" customHeight="1">
      <c r="A998" s="104"/>
      <c r="B998" s="104"/>
      <c r="C998" s="104"/>
      <c r="D998" s="171"/>
      <c r="E998" s="102"/>
      <c r="F998" s="104"/>
      <c r="G998" s="104"/>
      <c r="H998" s="104"/>
      <c r="I998" s="104"/>
      <c r="J998" s="104"/>
      <c r="K998" s="14"/>
      <c r="L998" s="14"/>
      <c r="M998" s="14"/>
      <c r="N998" s="14"/>
      <c r="O998" s="14"/>
      <c r="P998" s="161"/>
      <c r="Q998" s="14"/>
      <c r="R998" s="14"/>
      <c r="S998" s="14"/>
      <c r="T998" s="14"/>
      <c r="U998" s="14"/>
      <c r="V998" s="14"/>
      <c r="W998" s="14"/>
      <c r="X998" s="14"/>
      <c r="Y998" s="14"/>
      <c r="Z998" s="14"/>
      <c r="AA998" s="14"/>
      <c r="AB998" s="14"/>
      <c r="AC998" s="14"/>
      <c r="AD998" s="14"/>
      <c r="AE998" s="14"/>
      <c r="AF998" s="14"/>
      <c r="AG998" s="14"/>
    </row>
    <row r="999" ht="17.25" customHeight="1">
      <c r="A999" s="104"/>
      <c r="B999" s="104"/>
      <c r="C999" s="104"/>
      <c r="D999" s="171"/>
      <c r="E999" s="102"/>
      <c r="F999" s="104"/>
      <c r="G999" s="104"/>
      <c r="H999" s="104"/>
      <c r="I999" s="104"/>
      <c r="J999" s="104"/>
      <c r="K999" s="14"/>
      <c r="L999" s="14"/>
      <c r="M999" s="14"/>
      <c r="N999" s="14"/>
      <c r="O999" s="14"/>
      <c r="P999" s="161"/>
      <c r="Q999" s="14"/>
      <c r="R999" s="14"/>
      <c r="S999" s="14"/>
      <c r="T999" s="14"/>
      <c r="U999" s="14"/>
      <c r="V999" s="14"/>
      <c r="W999" s="14"/>
      <c r="X999" s="14"/>
      <c r="Y999" s="14"/>
      <c r="Z999" s="14"/>
      <c r="AA999" s="14"/>
      <c r="AB999" s="14"/>
      <c r="AC999" s="14"/>
      <c r="AD999" s="14"/>
      <c r="AE999" s="14"/>
      <c r="AF999" s="14"/>
      <c r="AG999" s="14"/>
    </row>
    <row r="1000" ht="17.25" customHeight="1">
      <c r="A1000" s="104"/>
      <c r="B1000" s="104"/>
      <c r="C1000" s="104"/>
      <c r="D1000" s="171"/>
      <c r="E1000" s="102"/>
      <c r="F1000" s="104"/>
      <c r="G1000" s="104"/>
      <c r="H1000" s="104"/>
      <c r="I1000" s="104"/>
      <c r="J1000" s="104"/>
      <c r="K1000" s="14"/>
      <c r="L1000" s="14"/>
      <c r="M1000" s="14"/>
      <c r="N1000" s="14"/>
      <c r="O1000" s="14"/>
      <c r="P1000" s="161"/>
      <c r="Q1000" s="14"/>
      <c r="R1000" s="14"/>
      <c r="S1000" s="14"/>
      <c r="T1000" s="14"/>
      <c r="U1000" s="14"/>
      <c r="V1000" s="14"/>
      <c r="W1000" s="14"/>
      <c r="X1000" s="14"/>
      <c r="Y1000" s="14"/>
      <c r="Z1000" s="14"/>
      <c r="AA1000" s="14"/>
      <c r="AB1000" s="14"/>
      <c r="AC1000" s="14"/>
      <c r="AD1000" s="14"/>
      <c r="AE1000" s="14"/>
      <c r="AF1000" s="14"/>
      <c r="AG1000" s="14"/>
    </row>
    <row r="1001" ht="17.25" customHeight="1">
      <c r="A1001" s="104"/>
      <c r="B1001" s="104"/>
      <c r="C1001" s="104"/>
      <c r="D1001" s="171"/>
      <c r="E1001" s="102"/>
      <c r="F1001" s="104"/>
      <c r="G1001" s="104"/>
      <c r="H1001" s="104"/>
      <c r="I1001" s="104"/>
      <c r="J1001" s="104"/>
      <c r="K1001" s="14"/>
      <c r="L1001" s="14"/>
      <c r="M1001" s="14"/>
      <c r="N1001" s="14"/>
      <c r="O1001" s="14"/>
      <c r="P1001" s="161"/>
      <c r="Q1001" s="14"/>
      <c r="R1001" s="14"/>
      <c r="S1001" s="14"/>
      <c r="T1001" s="14"/>
      <c r="U1001" s="14"/>
      <c r="V1001" s="14"/>
      <c r="W1001" s="14"/>
      <c r="X1001" s="14"/>
      <c r="Y1001" s="14"/>
      <c r="Z1001" s="14"/>
      <c r="AA1001" s="14"/>
      <c r="AB1001" s="14"/>
      <c r="AC1001" s="14"/>
      <c r="AD1001" s="14"/>
      <c r="AE1001" s="14"/>
      <c r="AF1001" s="14"/>
      <c r="AG1001" s="14"/>
    </row>
    <row r="1002" ht="17.25" customHeight="1">
      <c r="A1002" s="104"/>
      <c r="B1002" s="104"/>
      <c r="C1002" s="104"/>
      <c r="D1002" s="171"/>
      <c r="E1002" s="102"/>
      <c r="F1002" s="104"/>
      <c r="G1002" s="104"/>
      <c r="H1002" s="104"/>
      <c r="I1002" s="104"/>
      <c r="J1002" s="104"/>
      <c r="K1002" s="14"/>
      <c r="L1002" s="14"/>
      <c r="M1002" s="14"/>
      <c r="N1002" s="14"/>
      <c r="O1002" s="14"/>
      <c r="P1002" s="161"/>
      <c r="Q1002" s="14"/>
      <c r="R1002" s="14"/>
      <c r="S1002" s="14"/>
      <c r="T1002" s="14"/>
      <c r="U1002" s="14"/>
      <c r="V1002" s="14"/>
      <c r="W1002" s="14"/>
      <c r="X1002" s="14"/>
      <c r="Y1002" s="14"/>
      <c r="Z1002" s="14"/>
      <c r="AA1002" s="14"/>
      <c r="AB1002" s="14"/>
      <c r="AC1002" s="14"/>
      <c r="AD1002" s="14"/>
      <c r="AE1002" s="14"/>
      <c r="AF1002" s="14"/>
      <c r="AG1002" s="14"/>
    </row>
    <row r="1003" ht="17.25" customHeight="1">
      <c r="A1003" s="104"/>
      <c r="B1003" s="104"/>
      <c r="C1003" s="104"/>
      <c r="D1003" s="171"/>
      <c r="E1003" s="102"/>
      <c r="F1003" s="104"/>
      <c r="G1003" s="104"/>
      <c r="H1003" s="104"/>
      <c r="I1003" s="104"/>
      <c r="J1003" s="104"/>
      <c r="K1003" s="14"/>
      <c r="L1003" s="14"/>
      <c r="M1003" s="14"/>
      <c r="N1003" s="14"/>
      <c r="O1003" s="14"/>
      <c r="P1003" s="161"/>
      <c r="Q1003" s="14"/>
      <c r="R1003" s="14"/>
      <c r="S1003" s="14"/>
      <c r="T1003" s="14"/>
      <c r="U1003" s="14"/>
      <c r="V1003" s="14"/>
      <c r="W1003" s="14"/>
      <c r="X1003" s="14"/>
      <c r="Y1003" s="14"/>
      <c r="Z1003" s="14"/>
      <c r="AA1003" s="14"/>
      <c r="AB1003" s="14"/>
      <c r="AC1003" s="14"/>
      <c r="AD1003" s="14"/>
      <c r="AE1003" s="14"/>
      <c r="AF1003" s="14"/>
      <c r="AG1003" s="14"/>
    </row>
    <row r="1004" ht="17.25" customHeight="1">
      <c r="A1004" s="104"/>
      <c r="B1004" s="104"/>
      <c r="C1004" s="104"/>
      <c r="D1004" s="171"/>
      <c r="E1004" s="102"/>
      <c r="F1004" s="104"/>
      <c r="G1004" s="104"/>
      <c r="H1004" s="104"/>
      <c r="I1004" s="104"/>
      <c r="J1004" s="104"/>
      <c r="K1004" s="14"/>
      <c r="L1004" s="14"/>
      <c r="M1004" s="14"/>
      <c r="N1004" s="14"/>
      <c r="O1004" s="14"/>
      <c r="P1004" s="161"/>
      <c r="Q1004" s="14"/>
      <c r="R1004" s="14"/>
      <c r="S1004" s="14"/>
      <c r="T1004" s="14"/>
      <c r="U1004" s="14"/>
      <c r="V1004" s="14"/>
      <c r="W1004" s="14"/>
      <c r="X1004" s="14"/>
      <c r="Y1004" s="14"/>
      <c r="Z1004" s="14"/>
      <c r="AA1004" s="14"/>
      <c r="AB1004" s="14"/>
      <c r="AC1004" s="14"/>
      <c r="AD1004" s="14"/>
      <c r="AE1004" s="14"/>
      <c r="AF1004" s="14"/>
      <c r="AG1004" s="14"/>
    </row>
  </sheetData>
  <mergeCells count="6">
    <mergeCell ref="P1:X1"/>
    <mergeCell ref="C26:G26"/>
    <mergeCell ref="I26:J26"/>
    <mergeCell ref="C36:G36"/>
    <mergeCell ref="I36:J36"/>
    <mergeCell ref="C44:G44"/>
  </mergeCells>
  <conditionalFormatting sqref="J37:J44">
    <cfRule type="containsBlanks" dxfId="0" priority="1">
      <formula>LEN(TRIM(J37))=0</formula>
    </cfRule>
  </conditionalFormatting>
  <conditionalFormatting sqref="D37:G42">
    <cfRule type="containsBlanks" dxfId="0" priority="2">
      <formula>LEN(TRIM(D37))=0</formula>
    </cfRule>
  </conditionalFormatting>
  <conditionalFormatting sqref="D27:G34 D45:G50">
    <cfRule type="containsBlanks" dxfId="0" priority="3">
      <formula>LEN(TRIM(D27))=0</formula>
    </cfRule>
  </conditionalFormatting>
  <conditionalFormatting sqref="J27:J33">
    <cfRule type="containsBlanks" dxfId="0" priority="4">
      <formula>LEN(TRIM(J27))=0</formula>
    </cfRule>
  </conditionalFormatting>
  <conditionalFormatting sqref="A2:C24 D2:D21">
    <cfRule type="containsBlanks" dxfId="0" priority="5">
      <formula>LEN(TRIM(A2))=0</formula>
    </cfRule>
  </conditionalFormatting>
  <conditionalFormatting sqref="D2:G6 H2:H7">
    <cfRule type="containsBlanks" dxfId="0" priority="6">
      <formula>LEN(TRIM(D2))=0</formula>
    </cfRule>
  </conditionalFormatting>
  <conditionalFormatting sqref="D7:D12 E8:G12 H8:H13">
    <cfRule type="containsBlanks" dxfId="0" priority="7">
      <formula>LEN(TRIM(D7))=0</formula>
    </cfRule>
  </conditionalFormatting>
  <conditionalFormatting sqref="D13:D18 E14:G17 H14:H18">
    <cfRule type="containsBlanks" dxfId="0" priority="8">
      <formula>LEN(TRIM(D13))=0</formula>
    </cfRule>
  </conditionalFormatting>
  <conditionalFormatting sqref="D19:H24">
    <cfRule type="containsBlanks" dxfId="0" priority="9">
      <formula>LEN(TRIM(D19))=0</formula>
    </cfRule>
  </conditionalFormatting>
  <conditionalFormatting sqref="I2:I24">
    <cfRule type="containsBlanks" dxfId="0" priority="10">
      <formula>LEN(TRIM(I2))=0</formula>
    </cfRule>
  </conditionalFormatting>
  <hyperlinks>
    <hyperlink r:id="rId1" ref="P13"/>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25"/>
    <col customWidth="1" min="2" max="2" width="8.63"/>
    <col customWidth="1" min="3" max="3" width="14.75"/>
    <col customWidth="1" min="4" max="4" width="10.5"/>
    <col customWidth="1" min="5" max="5" width="5.5"/>
    <col customWidth="1" min="6" max="6" width="9.5"/>
    <col customWidth="1" min="7" max="7" width="13.13"/>
    <col customWidth="1" min="8" max="8" width="8.63"/>
    <col customWidth="1" min="9" max="9" width="16.75"/>
    <col customWidth="1" min="10" max="10" width="8.5"/>
    <col customWidth="1" min="11" max="11" width="19.25"/>
    <col customWidth="1" min="12" max="12" width="14.88"/>
    <col customWidth="1" min="13" max="13" width="6.63"/>
    <col customWidth="1" min="14" max="14" width="5.88"/>
    <col customWidth="1" min="15" max="15" width="10.88"/>
    <col customWidth="1" min="16" max="16" width="12.13"/>
    <col customWidth="1" min="17" max="17" width="8.88"/>
    <col customWidth="1" min="18" max="18" width="12.5"/>
    <col customWidth="1" hidden="1" min="19" max="19" width="8.13"/>
    <col customWidth="1" min="20" max="20" width="8.13"/>
    <col customWidth="1" hidden="1" min="21" max="21" width="9.25"/>
    <col customWidth="1" min="22" max="22" width="11.0"/>
    <col customWidth="1" hidden="1" min="23" max="23" width="8.0"/>
    <col customWidth="1" min="24" max="24" width="11.0"/>
    <col customWidth="1" hidden="1" min="25" max="25" width="8.75"/>
    <col customWidth="1" min="26" max="35" width="8.0"/>
  </cols>
  <sheetData>
    <row r="1" ht="12.75" customHeight="1">
      <c r="A1" s="172" t="s">
        <v>188</v>
      </c>
      <c r="B1" s="173"/>
      <c r="C1" s="172" t="s">
        <v>189</v>
      </c>
      <c r="D1" s="174" t="s">
        <v>190</v>
      </c>
      <c r="E1" s="174" t="s">
        <v>191</v>
      </c>
      <c r="F1" s="174" t="s">
        <v>192</v>
      </c>
      <c r="G1" s="174" t="s">
        <v>193</v>
      </c>
      <c r="H1" s="175" t="s">
        <v>194</v>
      </c>
      <c r="I1" s="174" t="s">
        <v>195</v>
      </c>
      <c r="J1" s="176" t="s">
        <v>196</v>
      </c>
      <c r="K1" s="174" t="s">
        <v>197</v>
      </c>
      <c r="L1" s="174" t="s">
        <v>198</v>
      </c>
      <c r="M1" s="177" t="s">
        <v>199</v>
      </c>
      <c r="N1" s="178" t="s">
        <v>200</v>
      </c>
      <c r="O1" s="178" t="s">
        <v>201</v>
      </c>
      <c r="P1" s="178" t="s">
        <v>202</v>
      </c>
      <c r="Q1" s="178" t="s">
        <v>203</v>
      </c>
      <c r="R1" s="179" t="s">
        <v>204</v>
      </c>
      <c r="S1" s="180">
        <v>1.15</v>
      </c>
      <c r="T1" s="180">
        <v>1.15</v>
      </c>
      <c r="U1" s="180">
        <v>1.2</v>
      </c>
      <c r="V1" s="180">
        <v>1.2</v>
      </c>
      <c r="W1" s="180">
        <v>1.25</v>
      </c>
      <c r="X1" s="180">
        <v>1.25</v>
      </c>
      <c r="Y1" s="181">
        <v>1.3</v>
      </c>
      <c r="Z1" s="180">
        <v>1.3</v>
      </c>
      <c r="AA1" s="182"/>
      <c r="AB1" s="182"/>
      <c r="AC1" s="183"/>
      <c r="AD1" s="183"/>
      <c r="AE1" s="183"/>
      <c r="AF1" s="183"/>
      <c r="AG1" s="183"/>
      <c r="AH1" s="183"/>
      <c r="AI1" s="183"/>
    </row>
    <row r="2" ht="12.75" customHeight="1">
      <c r="A2" s="184">
        <v>1.0</v>
      </c>
      <c r="B2" s="185" t="s">
        <v>205</v>
      </c>
      <c r="C2" s="186"/>
      <c r="D2" s="187" t="s">
        <v>206</v>
      </c>
      <c r="E2" s="187">
        <v>2023.0</v>
      </c>
      <c r="F2" s="187" t="s">
        <v>207</v>
      </c>
      <c r="G2" s="187" t="s">
        <v>208</v>
      </c>
      <c r="H2" s="188" t="s">
        <v>25</v>
      </c>
      <c r="I2" s="187" t="s">
        <v>209</v>
      </c>
      <c r="J2" s="189">
        <v>46053.0</v>
      </c>
      <c r="K2" s="187" t="s">
        <v>210</v>
      </c>
      <c r="L2" s="187" t="s">
        <v>211</v>
      </c>
      <c r="M2" s="189">
        <v>1.0</v>
      </c>
      <c r="N2" s="190" t="s">
        <v>35</v>
      </c>
      <c r="O2" s="191">
        <v>24175.0</v>
      </c>
      <c r="P2" s="191">
        <v>27675.0</v>
      </c>
      <c r="Q2" s="191">
        <v>20850.0</v>
      </c>
      <c r="R2" s="192">
        <f t="shared" ref="R2:R150" si="1">O2-Q2</f>
        <v>3325</v>
      </c>
      <c r="S2" s="193">
        <f t="shared" ref="S2:S5" si="2">O2*1.15</f>
        <v>27801.25</v>
      </c>
      <c r="T2" s="193">
        <f t="shared" ref="T2:T5" si="3">S2-Q2</f>
        <v>6951.25</v>
      </c>
      <c r="U2" s="193">
        <f t="shared" ref="U2:U5" si="4">O2*1.25</f>
        <v>30218.75</v>
      </c>
      <c r="V2" s="193">
        <f t="shared" ref="V2:V5" si="5">U2-Q2</f>
        <v>9368.75</v>
      </c>
      <c r="W2" s="193">
        <f t="shared" ref="W2:W4" si="6">O2*1.4</f>
        <v>33845</v>
      </c>
      <c r="X2" s="193">
        <f t="shared" ref="X2:X5" si="7">W2-Q2</f>
        <v>12995</v>
      </c>
      <c r="Y2" s="194">
        <f t="shared" ref="Y2:Y4" si="8">W2*0.0207</f>
        <v>700.5915</v>
      </c>
      <c r="Z2" s="193">
        <f t="shared" ref="Z2:Z5" si="9">Y2-Q2</f>
        <v>-20149.4085</v>
      </c>
      <c r="AA2" s="195"/>
      <c r="AB2" s="196"/>
      <c r="AC2" s="196"/>
      <c r="AD2" s="196"/>
      <c r="AE2" s="196"/>
      <c r="AF2" s="197">
        <f t="shared" ref="AF2:AF5" si="10">P2-Q2</f>
        <v>6825</v>
      </c>
      <c r="AG2" s="196"/>
      <c r="AH2" s="198">
        <v>40895.0</v>
      </c>
      <c r="AI2" s="199">
        <v>685.0</v>
      </c>
    </row>
    <row r="3" ht="12.75" customHeight="1">
      <c r="A3" s="200">
        <v>1.0</v>
      </c>
      <c r="B3" s="185" t="s">
        <v>205</v>
      </c>
      <c r="C3" s="201"/>
      <c r="D3" s="187" t="s">
        <v>212</v>
      </c>
      <c r="E3" s="187">
        <v>2018.0</v>
      </c>
      <c r="F3" s="187" t="s">
        <v>207</v>
      </c>
      <c r="G3" s="187" t="s">
        <v>213</v>
      </c>
      <c r="H3" s="188" t="s">
        <v>16</v>
      </c>
      <c r="I3" s="187" t="s">
        <v>214</v>
      </c>
      <c r="J3" s="189">
        <v>32238.0</v>
      </c>
      <c r="K3" s="187" t="s">
        <v>215</v>
      </c>
      <c r="L3" s="187" t="s">
        <v>216</v>
      </c>
      <c r="M3" s="202">
        <v>1.0</v>
      </c>
      <c r="N3" s="190" t="s">
        <v>17</v>
      </c>
      <c r="O3" s="191">
        <v>14550.0</v>
      </c>
      <c r="P3" s="191">
        <v>17875.0</v>
      </c>
      <c r="Q3" s="191">
        <v>14350.0</v>
      </c>
      <c r="R3" s="203">
        <f t="shared" si="1"/>
        <v>200</v>
      </c>
      <c r="S3" s="203">
        <f t="shared" si="2"/>
        <v>16732.5</v>
      </c>
      <c r="T3" s="203">
        <f t="shared" si="3"/>
        <v>2382.5</v>
      </c>
      <c r="U3" s="203">
        <f t="shared" si="4"/>
        <v>18187.5</v>
      </c>
      <c r="V3" s="203">
        <f t="shared" si="5"/>
        <v>3837.5</v>
      </c>
      <c r="W3" s="203">
        <f t="shared" si="6"/>
        <v>20370</v>
      </c>
      <c r="X3" s="203">
        <f t="shared" si="7"/>
        <v>6020</v>
      </c>
      <c r="Y3" s="203">
        <f t="shared" si="8"/>
        <v>421.659</v>
      </c>
      <c r="Z3" s="203">
        <f t="shared" si="9"/>
        <v>-13928.341</v>
      </c>
      <c r="AA3" s="200"/>
      <c r="AB3" s="200"/>
      <c r="AC3" s="200"/>
      <c r="AD3" s="200"/>
      <c r="AE3" s="200"/>
      <c r="AF3" s="197">
        <f t="shared" si="10"/>
        <v>3525</v>
      </c>
      <c r="AG3" s="200"/>
      <c r="AH3" s="198">
        <v>33148.0</v>
      </c>
      <c r="AI3" s="199">
        <v>685.0</v>
      </c>
    </row>
    <row r="4" ht="12.75" customHeight="1">
      <c r="A4" s="200">
        <v>1.0</v>
      </c>
      <c r="B4" s="185" t="s">
        <v>205</v>
      </c>
      <c r="C4" s="201"/>
      <c r="D4" s="204" t="s">
        <v>217</v>
      </c>
      <c r="E4" s="187">
        <v>2024.0</v>
      </c>
      <c r="F4" s="187" t="s">
        <v>218</v>
      </c>
      <c r="G4" s="187" t="s">
        <v>219</v>
      </c>
      <c r="H4" s="188" t="s">
        <v>16</v>
      </c>
      <c r="I4" s="187" t="s">
        <v>220</v>
      </c>
      <c r="J4" s="189">
        <v>23982.0</v>
      </c>
      <c r="K4" s="187" t="s">
        <v>221</v>
      </c>
      <c r="L4" s="187" t="s">
        <v>222</v>
      </c>
      <c r="M4" s="202">
        <v>2.0</v>
      </c>
      <c r="N4" s="190" t="s">
        <v>17</v>
      </c>
      <c r="O4" s="191">
        <v>23175.0</v>
      </c>
      <c r="P4" s="191">
        <v>26175.0</v>
      </c>
      <c r="Q4" s="191">
        <v>20000.0</v>
      </c>
      <c r="R4" s="203">
        <f t="shared" si="1"/>
        <v>3175</v>
      </c>
      <c r="S4" s="203">
        <f t="shared" si="2"/>
        <v>26651.25</v>
      </c>
      <c r="T4" s="203">
        <f t="shared" si="3"/>
        <v>6651.25</v>
      </c>
      <c r="U4" s="203">
        <f t="shared" si="4"/>
        <v>28968.75</v>
      </c>
      <c r="V4" s="203">
        <f t="shared" si="5"/>
        <v>8968.75</v>
      </c>
      <c r="W4" s="203">
        <f t="shared" si="6"/>
        <v>32445</v>
      </c>
      <c r="X4" s="203">
        <f t="shared" si="7"/>
        <v>12445</v>
      </c>
      <c r="Y4" s="203">
        <f t="shared" si="8"/>
        <v>671.6115</v>
      </c>
      <c r="Z4" s="203">
        <f t="shared" si="9"/>
        <v>-19328.3885</v>
      </c>
      <c r="AA4" s="200"/>
      <c r="AB4" s="200"/>
      <c r="AC4" s="200"/>
      <c r="AD4" s="200"/>
      <c r="AE4" s="200"/>
      <c r="AF4" s="197">
        <f t="shared" si="10"/>
        <v>6175</v>
      </c>
      <c r="AG4" s="200"/>
      <c r="AH4" s="198">
        <v>11930.0</v>
      </c>
      <c r="AI4" s="199">
        <v>685.0</v>
      </c>
    </row>
    <row r="5" ht="12.75" customHeight="1">
      <c r="A5" s="205">
        <v>1.0</v>
      </c>
      <c r="B5" s="185" t="s">
        <v>205</v>
      </c>
      <c r="C5" s="186"/>
      <c r="D5" s="187" t="s">
        <v>223</v>
      </c>
      <c r="E5" s="187">
        <v>2014.0</v>
      </c>
      <c r="F5" s="187" t="s">
        <v>224</v>
      </c>
      <c r="G5" s="187" t="s">
        <v>225</v>
      </c>
      <c r="H5" s="188" t="s">
        <v>25</v>
      </c>
      <c r="I5" s="187" t="s">
        <v>226</v>
      </c>
      <c r="J5" s="189">
        <v>113124.0</v>
      </c>
      <c r="K5" s="187" t="s">
        <v>227</v>
      </c>
      <c r="L5" s="187" t="s">
        <v>228</v>
      </c>
      <c r="M5" s="189">
        <v>1.0</v>
      </c>
      <c r="N5" s="190" t="s">
        <v>229</v>
      </c>
      <c r="O5" s="191">
        <v>13525.0</v>
      </c>
      <c r="P5" s="191">
        <v>15725.0</v>
      </c>
      <c r="Q5" s="191">
        <v>13350.0</v>
      </c>
      <c r="R5" s="206">
        <f t="shared" si="1"/>
        <v>175</v>
      </c>
      <c r="S5" s="203">
        <f t="shared" si="2"/>
        <v>15553.75</v>
      </c>
      <c r="T5" s="207">
        <f t="shared" si="3"/>
        <v>2203.75</v>
      </c>
      <c r="U5" s="203">
        <f t="shared" si="4"/>
        <v>16906.25</v>
      </c>
      <c r="V5" s="207">
        <f t="shared" si="5"/>
        <v>3556.25</v>
      </c>
      <c r="W5" s="203">
        <f>O5*1.25</f>
        <v>16906.25</v>
      </c>
      <c r="X5" s="207">
        <f t="shared" si="7"/>
        <v>3556.25</v>
      </c>
      <c r="Y5" s="203">
        <f>O5*1.3</f>
        <v>17582.5</v>
      </c>
      <c r="Z5" s="207">
        <f t="shared" si="9"/>
        <v>4232.5</v>
      </c>
      <c r="AA5" s="195"/>
      <c r="AB5" s="196"/>
      <c r="AC5" s="196"/>
      <c r="AD5" s="196"/>
      <c r="AE5" s="196"/>
      <c r="AF5" s="197">
        <f t="shared" si="10"/>
        <v>2375</v>
      </c>
      <c r="AG5" s="196"/>
      <c r="AH5" s="198">
        <v>24795.0</v>
      </c>
      <c r="AI5" s="199">
        <v>685.0</v>
      </c>
    </row>
    <row r="6" ht="12.75" customHeight="1">
      <c r="A6" s="186">
        <v>1.0</v>
      </c>
      <c r="B6" s="208" t="s">
        <v>205</v>
      </c>
      <c r="C6" s="186"/>
      <c r="D6" s="187" t="s">
        <v>230</v>
      </c>
      <c r="E6" s="187">
        <v>2019.0</v>
      </c>
      <c r="F6" s="187" t="s">
        <v>207</v>
      </c>
      <c r="G6" s="187" t="s">
        <v>231</v>
      </c>
      <c r="H6" s="188" t="s">
        <v>25</v>
      </c>
      <c r="I6" s="187" t="s">
        <v>220</v>
      </c>
      <c r="J6" s="189">
        <v>109541.0</v>
      </c>
      <c r="K6" s="187" t="s">
        <v>232</v>
      </c>
      <c r="L6" s="187" t="s">
        <v>233</v>
      </c>
      <c r="M6" s="202">
        <v>1.0</v>
      </c>
      <c r="N6" s="190" t="s">
        <v>35</v>
      </c>
      <c r="O6" s="191">
        <v>16050.0</v>
      </c>
      <c r="P6" s="191">
        <v>18250.0</v>
      </c>
      <c r="Q6" s="191">
        <v>12350.0</v>
      </c>
      <c r="R6" s="206">
        <f t="shared" si="1"/>
        <v>3700</v>
      </c>
      <c r="S6" s="200"/>
      <c r="T6" s="207"/>
      <c r="U6" s="203"/>
      <c r="V6" s="207"/>
      <c r="W6" s="200"/>
      <c r="X6" s="207"/>
      <c r="Y6" s="200"/>
      <c r="Z6" s="207"/>
      <c r="AA6" s="182"/>
      <c r="AB6" s="209"/>
      <c r="AC6" s="210"/>
      <c r="AD6" s="210"/>
      <c r="AE6" s="210"/>
      <c r="AF6" s="210"/>
      <c r="AG6" s="210"/>
      <c r="AH6" s="198"/>
      <c r="AI6" s="199"/>
    </row>
    <row r="7" ht="12.75" customHeight="1">
      <c r="A7" s="186">
        <v>1.0</v>
      </c>
      <c r="B7" s="208" t="s">
        <v>205</v>
      </c>
      <c r="C7" s="186"/>
      <c r="D7" s="187" t="s">
        <v>234</v>
      </c>
      <c r="E7" s="187">
        <v>2015.0</v>
      </c>
      <c r="F7" s="187" t="s">
        <v>224</v>
      </c>
      <c r="G7" s="187" t="s">
        <v>235</v>
      </c>
      <c r="H7" s="188" t="s">
        <v>16</v>
      </c>
      <c r="I7" s="187" t="s">
        <v>236</v>
      </c>
      <c r="J7" s="189">
        <v>133865.0</v>
      </c>
      <c r="K7" s="187" t="s">
        <v>237</v>
      </c>
      <c r="L7" s="187" t="s">
        <v>238</v>
      </c>
      <c r="M7" s="202">
        <v>1.0</v>
      </c>
      <c r="N7" s="190"/>
      <c r="O7" s="191">
        <v>7750.0</v>
      </c>
      <c r="P7" s="191">
        <v>11700.0</v>
      </c>
      <c r="Q7" s="191">
        <v>6250.0</v>
      </c>
      <c r="R7" s="211">
        <f t="shared" si="1"/>
        <v>1500</v>
      </c>
      <c r="S7" s="200"/>
      <c r="T7" s="207"/>
      <c r="U7" s="203"/>
      <c r="V7" s="207"/>
      <c r="W7" s="200"/>
      <c r="X7" s="207"/>
      <c r="Y7" s="200"/>
      <c r="Z7" s="207"/>
      <c r="AA7" s="182"/>
      <c r="AB7" s="209"/>
      <c r="AC7" s="210"/>
      <c r="AD7" s="210"/>
      <c r="AE7" s="210"/>
      <c r="AF7" s="210"/>
      <c r="AG7" s="210"/>
      <c r="AH7" s="198"/>
      <c r="AI7" s="199"/>
    </row>
    <row r="8" ht="12.75" customHeight="1">
      <c r="A8" s="186">
        <v>1.0</v>
      </c>
      <c r="B8" s="208" t="s">
        <v>205</v>
      </c>
      <c r="C8" s="186"/>
      <c r="D8" s="187" t="s">
        <v>239</v>
      </c>
      <c r="E8" s="187">
        <v>2022.0</v>
      </c>
      <c r="F8" s="187" t="s">
        <v>207</v>
      </c>
      <c r="G8" s="187" t="s">
        <v>240</v>
      </c>
      <c r="H8" s="188" t="s">
        <v>25</v>
      </c>
      <c r="I8" s="187" t="s">
        <v>214</v>
      </c>
      <c r="J8" s="189">
        <v>35540.0</v>
      </c>
      <c r="K8" s="187" t="s">
        <v>241</v>
      </c>
      <c r="L8" s="187" t="s">
        <v>242</v>
      </c>
      <c r="M8" s="202">
        <v>1.0</v>
      </c>
      <c r="N8" s="190" t="s">
        <v>35</v>
      </c>
      <c r="O8" s="191">
        <v>29350.0</v>
      </c>
      <c r="P8" s="191">
        <v>31075.0</v>
      </c>
      <c r="Q8" s="191">
        <v>29250.0</v>
      </c>
      <c r="R8" s="211">
        <f t="shared" si="1"/>
        <v>100</v>
      </c>
      <c r="S8" s="200"/>
      <c r="T8" s="207"/>
      <c r="U8" s="203"/>
      <c r="V8" s="207"/>
      <c r="W8" s="200"/>
      <c r="X8" s="207"/>
      <c r="Y8" s="200"/>
      <c r="Z8" s="207"/>
      <c r="AA8" s="182"/>
      <c r="AB8" s="209"/>
      <c r="AC8" s="210"/>
      <c r="AD8" s="210"/>
      <c r="AE8" s="210"/>
      <c r="AF8" s="210"/>
      <c r="AG8" s="210"/>
      <c r="AH8" s="198"/>
      <c r="AI8" s="199"/>
    </row>
    <row r="9" ht="12.75" customHeight="1">
      <c r="A9" s="186">
        <v>1.0</v>
      </c>
      <c r="B9" s="208" t="s">
        <v>205</v>
      </c>
      <c r="C9" s="186"/>
      <c r="D9" s="212" t="s">
        <v>243</v>
      </c>
      <c r="E9" s="187">
        <v>2012.0</v>
      </c>
      <c r="F9" s="187" t="s">
        <v>244</v>
      </c>
      <c r="G9" s="187" t="s">
        <v>245</v>
      </c>
      <c r="H9" s="188" t="s">
        <v>16</v>
      </c>
      <c r="I9" s="187" t="s">
        <v>214</v>
      </c>
      <c r="J9" s="189">
        <v>66828.0</v>
      </c>
      <c r="K9" s="187" t="s">
        <v>246</v>
      </c>
      <c r="L9" s="187" t="s">
        <v>247</v>
      </c>
      <c r="M9" s="202">
        <v>1.0</v>
      </c>
      <c r="N9" s="190"/>
      <c r="O9" s="191">
        <v>4688.0</v>
      </c>
      <c r="P9" s="191">
        <v>8363.0</v>
      </c>
      <c r="Q9" s="191">
        <v>3550.0</v>
      </c>
      <c r="R9" s="211">
        <f t="shared" si="1"/>
        <v>1138</v>
      </c>
      <c r="S9" s="200"/>
      <c r="T9" s="207"/>
      <c r="U9" s="203"/>
      <c r="V9" s="207"/>
      <c r="W9" s="200"/>
      <c r="X9" s="207"/>
      <c r="Y9" s="200"/>
      <c r="Z9" s="207"/>
      <c r="AA9" s="182"/>
      <c r="AB9" s="209"/>
      <c r="AC9" s="210"/>
      <c r="AD9" s="210"/>
      <c r="AE9" s="210"/>
      <c r="AF9" s="210"/>
      <c r="AG9" s="210"/>
      <c r="AH9" s="198"/>
      <c r="AI9" s="199"/>
    </row>
    <row r="10" ht="12.75" customHeight="1">
      <c r="A10" s="186">
        <v>1.0</v>
      </c>
      <c r="B10" s="208" t="s">
        <v>205</v>
      </c>
      <c r="C10" s="186"/>
      <c r="D10" s="213" t="s">
        <v>248</v>
      </c>
      <c r="E10" s="187">
        <v>2025.0</v>
      </c>
      <c r="F10" s="187" t="s">
        <v>249</v>
      </c>
      <c r="G10" s="187" t="s">
        <v>250</v>
      </c>
      <c r="H10" s="188" t="s">
        <v>25</v>
      </c>
      <c r="I10" s="187" t="s">
        <v>251</v>
      </c>
      <c r="J10" s="189">
        <v>4716.0</v>
      </c>
      <c r="K10" s="187" t="s">
        <v>252</v>
      </c>
      <c r="L10" s="187" t="s">
        <v>253</v>
      </c>
      <c r="M10" s="202">
        <v>1.0</v>
      </c>
      <c r="N10" s="190" t="s">
        <v>229</v>
      </c>
      <c r="O10" s="191">
        <v>22725.0</v>
      </c>
      <c r="P10" s="191">
        <v>29250.0</v>
      </c>
      <c r="Q10" s="191">
        <v>22250.0</v>
      </c>
      <c r="R10" s="211">
        <f t="shared" si="1"/>
        <v>475</v>
      </c>
      <c r="S10" s="200"/>
      <c r="T10" s="207"/>
      <c r="U10" s="203"/>
      <c r="V10" s="207"/>
      <c r="W10" s="200"/>
      <c r="X10" s="207"/>
      <c r="Y10" s="200"/>
      <c r="Z10" s="207"/>
      <c r="AA10" s="182"/>
      <c r="AB10" s="209"/>
      <c r="AC10" s="210"/>
      <c r="AD10" s="210"/>
      <c r="AE10" s="210"/>
      <c r="AF10" s="210"/>
      <c r="AG10" s="210"/>
      <c r="AH10" s="198"/>
      <c r="AI10" s="199"/>
    </row>
    <row r="11" ht="12.75" customHeight="1">
      <c r="A11" s="186">
        <v>1.0</v>
      </c>
      <c r="B11" s="208" t="s">
        <v>205</v>
      </c>
      <c r="C11" s="186"/>
      <c r="D11" s="187" t="s">
        <v>254</v>
      </c>
      <c r="E11" s="187">
        <v>2020.0</v>
      </c>
      <c r="F11" s="187" t="s">
        <v>249</v>
      </c>
      <c r="G11" s="187" t="s">
        <v>255</v>
      </c>
      <c r="H11" s="188" t="s">
        <v>25</v>
      </c>
      <c r="I11" s="187" t="s">
        <v>251</v>
      </c>
      <c r="J11" s="189">
        <v>64473.0</v>
      </c>
      <c r="K11" s="187" t="s">
        <v>256</v>
      </c>
      <c r="L11" s="187" t="s">
        <v>257</v>
      </c>
      <c r="M11" s="202">
        <v>1.0</v>
      </c>
      <c r="N11" s="190" t="s">
        <v>229</v>
      </c>
      <c r="O11" s="191">
        <v>18525.0</v>
      </c>
      <c r="P11" s="191">
        <v>21475.0</v>
      </c>
      <c r="Q11" s="191">
        <v>12250.0</v>
      </c>
      <c r="R11" s="211">
        <f t="shared" si="1"/>
        <v>6275</v>
      </c>
      <c r="S11" s="200"/>
      <c r="T11" s="207"/>
      <c r="U11" s="203"/>
      <c r="V11" s="207"/>
      <c r="W11" s="200"/>
      <c r="X11" s="207"/>
      <c r="Y11" s="200"/>
      <c r="Z11" s="207"/>
      <c r="AA11" s="182"/>
      <c r="AB11" s="209"/>
      <c r="AC11" s="210"/>
      <c r="AD11" s="210"/>
      <c r="AE11" s="210"/>
      <c r="AF11" s="210"/>
      <c r="AG11" s="210"/>
      <c r="AH11" s="198"/>
      <c r="AI11" s="199"/>
    </row>
    <row r="12" ht="12.75" customHeight="1">
      <c r="A12" s="186">
        <v>1.0</v>
      </c>
      <c r="B12" s="208" t="s">
        <v>205</v>
      </c>
      <c r="C12" s="186"/>
      <c r="D12" s="187" t="s">
        <v>217</v>
      </c>
      <c r="E12" s="187">
        <v>2024.0</v>
      </c>
      <c r="F12" s="187" t="s">
        <v>218</v>
      </c>
      <c r="G12" s="187" t="s">
        <v>219</v>
      </c>
      <c r="H12" s="188" t="s">
        <v>16</v>
      </c>
      <c r="I12" s="187" t="s">
        <v>220</v>
      </c>
      <c r="J12" s="189">
        <v>23982.0</v>
      </c>
      <c r="K12" s="187" t="s">
        <v>221</v>
      </c>
      <c r="L12" s="187" t="s">
        <v>222</v>
      </c>
      <c r="M12" s="202">
        <v>1.0</v>
      </c>
      <c r="N12" s="190" t="s">
        <v>17</v>
      </c>
      <c r="O12" s="191">
        <v>23750.0</v>
      </c>
      <c r="P12" s="191">
        <v>26825.0</v>
      </c>
      <c r="Q12" s="191">
        <v>21350.0</v>
      </c>
      <c r="R12" s="211">
        <f t="shared" si="1"/>
        <v>2400</v>
      </c>
      <c r="S12" s="200"/>
      <c r="T12" s="207"/>
      <c r="U12" s="203"/>
      <c r="V12" s="207"/>
      <c r="W12" s="200"/>
      <c r="X12" s="207"/>
      <c r="Y12" s="200"/>
      <c r="Z12" s="207"/>
      <c r="AA12" s="182"/>
      <c r="AB12" s="209"/>
      <c r="AC12" s="210"/>
      <c r="AD12" s="210"/>
      <c r="AE12" s="210"/>
      <c r="AF12" s="210"/>
      <c r="AG12" s="210"/>
      <c r="AH12" s="198"/>
      <c r="AI12" s="199"/>
    </row>
    <row r="13" ht="12.75" customHeight="1">
      <c r="A13" s="186">
        <v>2.0</v>
      </c>
      <c r="B13" s="185"/>
      <c r="C13" s="186"/>
      <c r="D13" s="187" t="s">
        <v>258</v>
      </c>
      <c r="E13" s="187">
        <v>2023.0</v>
      </c>
      <c r="F13" s="187" t="s">
        <v>116</v>
      </c>
      <c r="G13" s="187" t="s">
        <v>259</v>
      </c>
      <c r="H13" s="214" t="s">
        <v>25</v>
      </c>
      <c r="I13" s="187" t="s">
        <v>260</v>
      </c>
      <c r="J13" s="189">
        <v>40771.0</v>
      </c>
      <c r="K13" s="187" t="s">
        <v>261</v>
      </c>
      <c r="L13" s="187" t="s">
        <v>262</v>
      </c>
      <c r="M13" s="202">
        <v>83.0</v>
      </c>
      <c r="N13" s="190" t="s">
        <v>35</v>
      </c>
      <c r="O13" s="191">
        <v>40850.0</v>
      </c>
      <c r="P13" s="191">
        <v>44575.0</v>
      </c>
      <c r="Q13" s="191">
        <v>40472.0</v>
      </c>
      <c r="R13" s="211">
        <f t="shared" si="1"/>
        <v>378</v>
      </c>
      <c r="S13" s="203">
        <f t="shared" ref="S13:S15" si="11">O13*1.15</f>
        <v>46977.5</v>
      </c>
      <c r="T13" s="207">
        <f t="shared" ref="T13:T43" si="12">S13-Q13</f>
        <v>6505.5</v>
      </c>
      <c r="U13" s="203">
        <f t="shared" ref="U13:U15" si="13">O13*1.25</f>
        <v>51062.5</v>
      </c>
      <c r="V13" s="207">
        <f t="shared" ref="V13:V43" si="14">U13-Q13</f>
        <v>10590.5</v>
      </c>
      <c r="W13" s="203">
        <f t="shared" ref="W13:W15" si="15">O13*1.25</f>
        <v>51062.5</v>
      </c>
      <c r="X13" s="207">
        <f t="shared" ref="X13:X43" si="16">W13-Q13</f>
        <v>10590.5</v>
      </c>
      <c r="Y13" s="203">
        <f t="shared" ref="Y13:Y15" si="17">O13*1.3</f>
        <v>53105</v>
      </c>
      <c r="Z13" s="207">
        <f t="shared" ref="Z13:Z50" si="18">Y13-Q13</f>
        <v>12633</v>
      </c>
      <c r="AA13" s="182"/>
      <c r="AB13" s="209"/>
      <c r="AC13" s="210"/>
      <c r="AD13" s="210"/>
      <c r="AE13" s="210"/>
      <c r="AF13" s="210"/>
      <c r="AG13" s="210"/>
      <c r="AH13" s="210"/>
      <c r="AI13" s="210"/>
    </row>
    <row r="14" ht="12.75" customHeight="1">
      <c r="A14" s="200">
        <v>3.0</v>
      </c>
      <c r="B14" s="185"/>
      <c r="C14" s="201"/>
      <c r="D14" s="187" t="s">
        <v>263</v>
      </c>
      <c r="E14" s="187">
        <v>2024.0</v>
      </c>
      <c r="F14" s="187" t="s">
        <v>116</v>
      </c>
      <c r="G14" s="187" t="s">
        <v>264</v>
      </c>
      <c r="H14" s="188" t="s">
        <v>16</v>
      </c>
      <c r="I14" s="187" t="s">
        <v>265</v>
      </c>
      <c r="J14" s="189">
        <v>28823.0</v>
      </c>
      <c r="K14" s="187" t="s">
        <v>266</v>
      </c>
      <c r="L14" s="187" t="s">
        <v>267</v>
      </c>
      <c r="M14" s="202">
        <v>8.0</v>
      </c>
      <c r="N14" s="190" t="s">
        <v>17</v>
      </c>
      <c r="O14" s="191">
        <v>21925.0</v>
      </c>
      <c r="P14" s="191">
        <v>26000.0</v>
      </c>
      <c r="Q14" s="191">
        <v>22229.0</v>
      </c>
      <c r="R14" s="215">
        <f t="shared" si="1"/>
        <v>-304</v>
      </c>
      <c r="S14" s="203">
        <f t="shared" si="11"/>
        <v>25213.75</v>
      </c>
      <c r="T14" s="207">
        <f t="shared" si="12"/>
        <v>2984.75</v>
      </c>
      <c r="U14" s="203">
        <f t="shared" si="13"/>
        <v>27406.25</v>
      </c>
      <c r="V14" s="207">
        <f t="shared" si="14"/>
        <v>5177.25</v>
      </c>
      <c r="W14" s="203">
        <f t="shared" si="15"/>
        <v>27406.25</v>
      </c>
      <c r="X14" s="207">
        <f t="shared" si="16"/>
        <v>5177.25</v>
      </c>
      <c r="Y14" s="203">
        <f t="shared" si="17"/>
        <v>28502.5</v>
      </c>
      <c r="Z14" s="207">
        <f t="shared" si="18"/>
        <v>6273.5</v>
      </c>
      <c r="AA14" s="216"/>
      <c r="AB14" s="217"/>
      <c r="AC14" s="218"/>
      <c r="AD14" s="218"/>
      <c r="AE14" s="218"/>
      <c r="AF14" s="218"/>
      <c r="AG14" s="218"/>
      <c r="AH14" s="198">
        <v>15576.0</v>
      </c>
      <c r="AI14" s="199">
        <v>685.0</v>
      </c>
    </row>
    <row r="15" ht="12.75" customHeight="1">
      <c r="A15" s="200">
        <v>5.0</v>
      </c>
      <c r="B15" s="185"/>
      <c r="C15" s="219"/>
      <c r="D15" s="187" t="s">
        <v>268</v>
      </c>
      <c r="E15" s="187">
        <v>2021.0</v>
      </c>
      <c r="F15" s="187" t="s">
        <v>61</v>
      </c>
      <c r="G15" s="187" t="s">
        <v>269</v>
      </c>
      <c r="H15" s="188" t="s">
        <v>16</v>
      </c>
      <c r="I15" s="187" t="s">
        <v>270</v>
      </c>
      <c r="J15" s="189">
        <v>36102.0</v>
      </c>
      <c r="K15" s="220" t="s">
        <v>271</v>
      </c>
      <c r="L15" s="187" t="s">
        <v>216</v>
      </c>
      <c r="M15" s="202">
        <v>9.0</v>
      </c>
      <c r="N15" s="190" t="s">
        <v>17</v>
      </c>
      <c r="O15" s="191">
        <v>16325.0</v>
      </c>
      <c r="P15" s="191">
        <v>19175.0</v>
      </c>
      <c r="Q15" s="191">
        <v>19278.0</v>
      </c>
      <c r="R15" s="215">
        <f t="shared" si="1"/>
        <v>-2953</v>
      </c>
      <c r="S15" s="203">
        <f t="shared" si="11"/>
        <v>18773.75</v>
      </c>
      <c r="T15" s="207">
        <f t="shared" si="12"/>
        <v>-504.25</v>
      </c>
      <c r="U15" s="203">
        <f t="shared" si="13"/>
        <v>20406.25</v>
      </c>
      <c r="V15" s="207">
        <f t="shared" si="14"/>
        <v>1128.25</v>
      </c>
      <c r="W15" s="203">
        <f t="shared" si="15"/>
        <v>20406.25</v>
      </c>
      <c r="X15" s="207">
        <f t="shared" si="16"/>
        <v>1128.25</v>
      </c>
      <c r="Y15" s="203">
        <f t="shared" si="17"/>
        <v>21222.5</v>
      </c>
      <c r="Z15" s="207">
        <f t="shared" si="18"/>
        <v>1944.5</v>
      </c>
      <c r="AA15" s="216"/>
      <c r="AB15" s="217"/>
      <c r="AC15" s="218"/>
      <c r="AD15" s="218"/>
      <c r="AE15" s="218"/>
      <c r="AF15" s="210"/>
      <c r="AG15" s="218"/>
      <c r="AH15" s="198">
        <v>23802.0</v>
      </c>
      <c r="AI15" s="199">
        <v>685.0</v>
      </c>
    </row>
    <row r="16" ht="12.75" customHeight="1">
      <c r="A16" s="221">
        <v>6.0</v>
      </c>
      <c r="B16" s="221"/>
      <c r="C16" s="219"/>
      <c r="D16" s="187" t="s">
        <v>272</v>
      </c>
      <c r="E16" s="187">
        <v>2021.0</v>
      </c>
      <c r="F16" s="187" t="s">
        <v>61</v>
      </c>
      <c r="G16" s="187" t="s">
        <v>273</v>
      </c>
      <c r="H16" s="222" t="s">
        <v>25</v>
      </c>
      <c r="I16" s="187" t="s">
        <v>274</v>
      </c>
      <c r="J16" s="189">
        <v>71769.0</v>
      </c>
      <c r="K16" s="190" t="s">
        <v>275</v>
      </c>
      <c r="L16" s="187" t="s">
        <v>276</v>
      </c>
      <c r="M16" s="202">
        <v>8.0</v>
      </c>
      <c r="N16" s="190" t="s">
        <v>35</v>
      </c>
      <c r="O16" s="191">
        <v>25200.0</v>
      </c>
      <c r="P16" s="191">
        <v>27600.0</v>
      </c>
      <c r="Q16" s="191">
        <v>25751.0</v>
      </c>
      <c r="R16" s="215">
        <f t="shared" si="1"/>
        <v>-551</v>
      </c>
      <c r="S16" s="223"/>
      <c r="T16" s="207">
        <f t="shared" si="12"/>
        <v>-25751</v>
      </c>
      <c r="U16" s="223"/>
      <c r="V16" s="207">
        <f t="shared" si="14"/>
        <v>-25751</v>
      </c>
      <c r="W16" s="223"/>
      <c r="X16" s="207">
        <f t="shared" si="16"/>
        <v>-25751</v>
      </c>
      <c r="Y16" s="223"/>
      <c r="Z16" s="207">
        <f t="shared" si="18"/>
        <v>-25751</v>
      </c>
      <c r="AA16" s="182"/>
      <c r="AB16" s="224"/>
      <c r="AC16" s="225"/>
      <c r="AD16" s="225"/>
      <c r="AE16" s="225"/>
      <c r="AF16" s="226"/>
      <c r="AG16" s="225"/>
      <c r="AH16" s="227"/>
      <c r="AI16" s="228"/>
    </row>
    <row r="17" ht="12.75" customHeight="1">
      <c r="A17" s="175">
        <v>7.0</v>
      </c>
      <c r="B17" s="185"/>
      <c r="C17" s="186"/>
      <c r="D17" s="187" t="s">
        <v>277</v>
      </c>
      <c r="E17" s="187">
        <v>2023.0</v>
      </c>
      <c r="F17" s="187" t="s">
        <v>278</v>
      </c>
      <c r="G17" s="187" t="s">
        <v>279</v>
      </c>
      <c r="H17" s="188" t="s">
        <v>25</v>
      </c>
      <c r="I17" s="187" t="s">
        <v>280</v>
      </c>
      <c r="J17" s="189">
        <v>60970.0</v>
      </c>
      <c r="K17" s="187" t="s">
        <v>281</v>
      </c>
      <c r="L17" s="187" t="s">
        <v>282</v>
      </c>
      <c r="M17" s="202">
        <v>10.0</v>
      </c>
      <c r="N17" s="190" t="s">
        <v>35</v>
      </c>
      <c r="O17" s="191">
        <v>23200.0</v>
      </c>
      <c r="P17" s="191">
        <v>25500.0</v>
      </c>
      <c r="Q17" s="191">
        <v>24541.0</v>
      </c>
      <c r="R17" s="211">
        <f t="shared" si="1"/>
        <v>-1341</v>
      </c>
      <c r="S17" s="203">
        <f t="shared" ref="S17:S33" si="19">O17*1.15</f>
        <v>26680</v>
      </c>
      <c r="T17" s="207">
        <f t="shared" si="12"/>
        <v>2139</v>
      </c>
      <c r="U17" s="203">
        <f t="shared" ref="U17:U33" si="20">O17*1.25</f>
        <v>29000</v>
      </c>
      <c r="V17" s="207">
        <f t="shared" si="14"/>
        <v>4459</v>
      </c>
      <c r="W17" s="203">
        <f t="shared" ref="W17:W23" si="21">O17*1.25</f>
        <v>29000</v>
      </c>
      <c r="X17" s="207">
        <f t="shared" si="16"/>
        <v>4459</v>
      </c>
      <c r="Y17" s="203">
        <f t="shared" ref="Y17:Y23" si="22">O17*1.3</f>
        <v>30160</v>
      </c>
      <c r="Z17" s="207">
        <f t="shared" si="18"/>
        <v>5619</v>
      </c>
      <c r="AA17" s="182"/>
      <c r="AB17" s="209"/>
      <c r="AC17" s="210"/>
      <c r="AD17" s="210"/>
      <c r="AE17" s="210"/>
      <c r="AF17" s="197">
        <f>P17-Q17</f>
        <v>959</v>
      </c>
      <c r="AG17" s="210"/>
      <c r="AH17" s="198">
        <v>33702.0</v>
      </c>
      <c r="AI17" s="199">
        <v>685.0</v>
      </c>
    </row>
    <row r="18" ht="12.75" customHeight="1">
      <c r="A18" s="229">
        <v>8.0</v>
      </c>
      <c r="B18" s="221"/>
      <c r="C18" s="219"/>
      <c r="D18" s="187" t="s">
        <v>283</v>
      </c>
      <c r="E18" s="187">
        <v>2022.0</v>
      </c>
      <c r="F18" s="187" t="s">
        <v>56</v>
      </c>
      <c r="G18" s="187" t="s">
        <v>284</v>
      </c>
      <c r="H18" s="222" t="s">
        <v>25</v>
      </c>
      <c r="I18" s="187" t="s">
        <v>285</v>
      </c>
      <c r="J18" s="189">
        <v>53251.0</v>
      </c>
      <c r="K18" s="190" t="s">
        <v>286</v>
      </c>
      <c r="L18" s="187" t="s">
        <v>287</v>
      </c>
      <c r="M18" s="202">
        <v>3.0</v>
      </c>
      <c r="N18" s="190" t="s">
        <v>17</v>
      </c>
      <c r="O18" s="191">
        <v>14875.0</v>
      </c>
      <c r="P18" s="191">
        <v>18900.0</v>
      </c>
      <c r="Q18" s="191">
        <v>17343.0</v>
      </c>
      <c r="R18" s="223">
        <f t="shared" si="1"/>
        <v>-2468</v>
      </c>
      <c r="S18" s="223">
        <f t="shared" si="19"/>
        <v>17106.25</v>
      </c>
      <c r="T18" s="230">
        <f t="shared" si="12"/>
        <v>-236.75</v>
      </c>
      <c r="U18" s="223">
        <f t="shared" si="20"/>
        <v>18593.75</v>
      </c>
      <c r="V18" s="230">
        <f t="shared" si="14"/>
        <v>1250.75</v>
      </c>
      <c r="W18" s="223">
        <f t="shared" si="21"/>
        <v>18593.75</v>
      </c>
      <c r="X18" s="230">
        <f t="shared" si="16"/>
        <v>1250.75</v>
      </c>
      <c r="Y18" s="223">
        <f t="shared" si="22"/>
        <v>19337.5</v>
      </c>
      <c r="Z18" s="230">
        <f t="shared" si="18"/>
        <v>1994.5</v>
      </c>
      <c r="AA18" s="229"/>
      <c r="AB18" s="229"/>
      <c r="AC18" s="229"/>
      <c r="AD18" s="229"/>
      <c r="AE18" s="229"/>
      <c r="AF18" s="226"/>
      <c r="AG18" s="229"/>
      <c r="AH18" s="227">
        <v>9599.0</v>
      </c>
      <c r="AI18" s="228">
        <v>685.0</v>
      </c>
    </row>
    <row r="19" ht="12.75" customHeight="1">
      <c r="A19" s="200">
        <v>10.0</v>
      </c>
      <c r="B19" s="208"/>
      <c r="C19" s="201"/>
      <c r="D19" s="187" t="s">
        <v>288</v>
      </c>
      <c r="E19" s="187">
        <v>2023.0</v>
      </c>
      <c r="F19" s="187" t="s">
        <v>61</v>
      </c>
      <c r="G19" s="187" t="s">
        <v>289</v>
      </c>
      <c r="H19" s="188" t="s">
        <v>48</v>
      </c>
      <c r="I19" s="187" t="s">
        <v>260</v>
      </c>
      <c r="J19" s="189">
        <v>32113.0</v>
      </c>
      <c r="K19" s="187" t="s">
        <v>290</v>
      </c>
      <c r="L19" s="187" t="s">
        <v>216</v>
      </c>
      <c r="M19" s="202">
        <v>9.0</v>
      </c>
      <c r="N19" s="190" t="s">
        <v>17</v>
      </c>
      <c r="O19" s="191">
        <v>19600.0</v>
      </c>
      <c r="P19" s="191">
        <v>21725.0</v>
      </c>
      <c r="Q19" s="191">
        <v>22313.0</v>
      </c>
      <c r="R19" s="215">
        <f t="shared" si="1"/>
        <v>-2713</v>
      </c>
      <c r="S19" s="203">
        <f t="shared" si="19"/>
        <v>22540</v>
      </c>
      <c r="T19" s="207">
        <f t="shared" si="12"/>
        <v>227</v>
      </c>
      <c r="U19" s="203">
        <f t="shared" si="20"/>
        <v>24500</v>
      </c>
      <c r="V19" s="207">
        <f t="shared" si="14"/>
        <v>2187</v>
      </c>
      <c r="W19" s="203">
        <f t="shared" si="21"/>
        <v>24500</v>
      </c>
      <c r="X19" s="207">
        <f t="shared" si="16"/>
        <v>2187</v>
      </c>
      <c r="Y19" s="203">
        <f t="shared" si="22"/>
        <v>25480</v>
      </c>
      <c r="Z19" s="207">
        <f t="shared" si="18"/>
        <v>3167</v>
      </c>
      <c r="AA19" s="216"/>
      <c r="AB19" s="217"/>
      <c r="AC19" s="218"/>
      <c r="AD19" s="218"/>
      <c r="AE19" s="218"/>
      <c r="AF19" s="231">
        <f t="shared" ref="AF19:AF20" si="23">P19-Q19</f>
        <v>-588</v>
      </c>
      <c r="AG19" s="218"/>
      <c r="AH19" s="198">
        <v>23399.0</v>
      </c>
      <c r="AI19" s="199">
        <v>685.0</v>
      </c>
    </row>
    <row r="20" ht="12.75" customHeight="1">
      <c r="A20" s="200">
        <v>11.0</v>
      </c>
      <c r="B20" s="185"/>
      <c r="C20" s="201"/>
      <c r="D20" s="187" t="s">
        <v>291</v>
      </c>
      <c r="E20" s="187">
        <v>2010.0</v>
      </c>
      <c r="F20" s="187" t="s">
        <v>61</v>
      </c>
      <c r="G20" s="187" t="s">
        <v>208</v>
      </c>
      <c r="H20" s="188" t="s">
        <v>25</v>
      </c>
      <c r="I20" s="187" t="s">
        <v>270</v>
      </c>
      <c r="J20" s="189">
        <v>189287.0</v>
      </c>
      <c r="K20" s="187" t="s">
        <v>292</v>
      </c>
      <c r="L20" s="187" t="s">
        <v>293</v>
      </c>
      <c r="M20" s="202">
        <v>55.0</v>
      </c>
      <c r="N20" s="190" t="s">
        <v>17</v>
      </c>
      <c r="O20" s="191">
        <v>4575.0</v>
      </c>
      <c r="P20" s="191">
        <v>6725.0</v>
      </c>
      <c r="Q20" s="191">
        <v>5993.0</v>
      </c>
      <c r="R20" s="203">
        <f t="shared" si="1"/>
        <v>-1418</v>
      </c>
      <c r="S20" s="203">
        <f t="shared" si="19"/>
        <v>5261.25</v>
      </c>
      <c r="T20" s="207">
        <f t="shared" si="12"/>
        <v>-731.75</v>
      </c>
      <c r="U20" s="203">
        <f t="shared" si="20"/>
        <v>5718.75</v>
      </c>
      <c r="V20" s="207">
        <f t="shared" si="14"/>
        <v>-274.25</v>
      </c>
      <c r="W20" s="203">
        <f t="shared" si="21"/>
        <v>5718.75</v>
      </c>
      <c r="X20" s="207">
        <f t="shared" si="16"/>
        <v>-274.25</v>
      </c>
      <c r="Y20" s="203">
        <f t="shared" si="22"/>
        <v>5947.5</v>
      </c>
      <c r="Z20" s="207">
        <f t="shared" si="18"/>
        <v>-45.5</v>
      </c>
      <c r="AA20" s="200"/>
      <c r="AB20" s="200"/>
      <c r="AC20" s="200"/>
      <c r="AD20" s="200"/>
      <c r="AE20" s="200"/>
      <c r="AF20" s="197">
        <f t="shared" si="23"/>
        <v>732</v>
      </c>
      <c r="AG20" s="200"/>
      <c r="AH20" s="198">
        <v>22898.0</v>
      </c>
      <c r="AI20" s="199">
        <v>685.0</v>
      </c>
    </row>
    <row r="21" ht="12.75" customHeight="1">
      <c r="A21" s="186">
        <v>12.0</v>
      </c>
      <c r="B21" s="208"/>
      <c r="C21" s="186"/>
      <c r="D21" s="187" t="s">
        <v>294</v>
      </c>
      <c r="E21" s="187">
        <v>2024.0</v>
      </c>
      <c r="F21" s="187" t="s">
        <v>60</v>
      </c>
      <c r="G21" s="187" t="s">
        <v>295</v>
      </c>
      <c r="H21" s="188" t="s">
        <v>16</v>
      </c>
      <c r="I21" s="187" t="s">
        <v>296</v>
      </c>
      <c r="J21" s="189">
        <v>53095.0</v>
      </c>
      <c r="K21" s="187" t="s">
        <v>297</v>
      </c>
      <c r="L21" s="187" t="s">
        <v>298</v>
      </c>
      <c r="M21" s="202">
        <v>33.0</v>
      </c>
      <c r="N21" s="190" t="s">
        <v>17</v>
      </c>
      <c r="O21" s="191">
        <v>16975.0</v>
      </c>
      <c r="P21" s="191">
        <v>20050.0</v>
      </c>
      <c r="Q21" s="191">
        <v>19275.0</v>
      </c>
      <c r="R21" s="211">
        <f t="shared" si="1"/>
        <v>-2300</v>
      </c>
      <c r="S21" s="203">
        <f t="shared" si="19"/>
        <v>19521.25</v>
      </c>
      <c r="T21" s="207">
        <f t="shared" si="12"/>
        <v>246.25</v>
      </c>
      <c r="U21" s="203">
        <f t="shared" si="20"/>
        <v>21218.75</v>
      </c>
      <c r="V21" s="207">
        <f t="shared" si="14"/>
        <v>1943.75</v>
      </c>
      <c r="W21" s="203">
        <f t="shared" si="21"/>
        <v>21218.75</v>
      </c>
      <c r="X21" s="207">
        <f t="shared" si="16"/>
        <v>1943.75</v>
      </c>
      <c r="Y21" s="203">
        <f t="shared" si="22"/>
        <v>22067.5</v>
      </c>
      <c r="Z21" s="207">
        <f t="shared" si="18"/>
        <v>2792.5</v>
      </c>
      <c r="AA21" s="182"/>
      <c r="AB21" s="209"/>
      <c r="AC21" s="210"/>
      <c r="AD21" s="210"/>
      <c r="AE21" s="210"/>
      <c r="AF21" s="210"/>
      <c r="AG21" s="210"/>
      <c r="AH21" s="198">
        <v>33621.0</v>
      </c>
      <c r="AI21" s="199">
        <v>685.0</v>
      </c>
    </row>
    <row r="22" ht="12.75" customHeight="1">
      <c r="A22" s="200">
        <v>13.0</v>
      </c>
      <c r="B22" s="185"/>
      <c r="C22" s="201"/>
      <c r="D22" s="187" t="s">
        <v>299</v>
      </c>
      <c r="E22" s="187">
        <v>2024.0</v>
      </c>
      <c r="F22" s="187" t="s">
        <v>56</v>
      </c>
      <c r="G22" s="187" t="s">
        <v>284</v>
      </c>
      <c r="H22" s="188" t="s">
        <v>25</v>
      </c>
      <c r="I22" s="187" t="s">
        <v>300</v>
      </c>
      <c r="J22" s="189">
        <v>8482.0</v>
      </c>
      <c r="K22" s="187" t="s">
        <v>301</v>
      </c>
      <c r="L22" s="187" t="s">
        <v>302</v>
      </c>
      <c r="M22" s="202">
        <v>62.0</v>
      </c>
      <c r="N22" s="190" t="s">
        <v>35</v>
      </c>
      <c r="O22" s="191">
        <v>21200.0</v>
      </c>
      <c r="P22" s="191">
        <v>26075.0</v>
      </c>
      <c r="Q22" s="191">
        <v>25102.0</v>
      </c>
      <c r="R22" s="215">
        <f t="shared" si="1"/>
        <v>-3902</v>
      </c>
      <c r="S22" s="203">
        <f t="shared" si="19"/>
        <v>24380</v>
      </c>
      <c r="T22" s="207">
        <f t="shared" si="12"/>
        <v>-722</v>
      </c>
      <c r="U22" s="203">
        <f t="shared" si="20"/>
        <v>26500</v>
      </c>
      <c r="V22" s="207">
        <f t="shared" si="14"/>
        <v>1398</v>
      </c>
      <c r="W22" s="203">
        <f t="shared" si="21"/>
        <v>26500</v>
      </c>
      <c r="X22" s="207">
        <f t="shared" si="16"/>
        <v>1398</v>
      </c>
      <c r="Y22" s="203">
        <f t="shared" si="22"/>
        <v>27560</v>
      </c>
      <c r="Z22" s="207">
        <f t="shared" si="18"/>
        <v>2458</v>
      </c>
      <c r="AA22" s="216"/>
      <c r="AB22" s="217"/>
      <c r="AC22" s="218"/>
      <c r="AD22" s="218"/>
      <c r="AE22" s="218"/>
      <c r="AF22" s="210"/>
      <c r="AG22" s="218"/>
      <c r="AH22" s="198">
        <v>22049.0</v>
      </c>
      <c r="AI22" s="199">
        <v>685.0</v>
      </c>
    </row>
    <row r="23" ht="12.75" customHeight="1">
      <c r="A23" s="186">
        <v>14.0</v>
      </c>
      <c r="B23" s="185"/>
      <c r="C23" s="186"/>
      <c r="D23" s="187" t="s">
        <v>303</v>
      </c>
      <c r="E23" s="187">
        <v>2024.0</v>
      </c>
      <c r="F23" s="187" t="s">
        <v>61</v>
      </c>
      <c r="G23" s="187" t="s">
        <v>304</v>
      </c>
      <c r="H23" s="188" t="s">
        <v>16</v>
      </c>
      <c r="I23" s="187" t="s">
        <v>305</v>
      </c>
      <c r="J23" s="189">
        <v>12037.0</v>
      </c>
      <c r="K23" s="187" t="s">
        <v>306</v>
      </c>
      <c r="L23" s="187" t="s">
        <v>267</v>
      </c>
      <c r="M23" s="202">
        <v>93.0</v>
      </c>
      <c r="N23" s="190" t="s">
        <v>17</v>
      </c>
      <c r="O23" s="191">
        <v>26600.0</v>
      </c>
      <c r="P23" s="191">
        <v>29475.0</v>
      </c>
      <c r="Q23" s="191">
        <v>30703.0</v>
      </c>
      <c r="R23" s="211">
        <f t="shared" si="1"/>
        <v>-4103</v>
      </c>
      <c r="S23" s="203">
        <f t="shared" si="19"/>
        <v>30590</v>
      </c>
      <c r="T23" s="207">
        <f t="shared" si="12"/>
        <v>-113</v>
      </c>
      <c r="U23" s="203">
        <f t="shared" si="20"/>
        <v>33250</v>
      </c>
      <c r="V23" s="207">
        <f t="shared" si="14"/>
        <v>2547</v>
      </c>
      <c r="W23" s="203">
        <f t="shared" si="21"/>
        <v>33250</v>
      </c>
      <c r="X23" s="207">
        <f t="shared" si="16"/>
        <v>2547</v>
      </c>
      <c r="Y23" s="203">
        <f t="shared" si="22"/>
        <v>34580</v>
      </c>
      <c r="Z23" s="207">
        <f t="shared" si="18"/>
        <v>3877</v>
      </c>
      <c r="AA23" s="182"/>
      <c r="AB23" s="209"/>
      <c r="AC23" s="210"/>
      <c r="AD23" s="210"/>
      <c r="AE23" s="210"/>
      <c r="AF23" s="197">
        <f t="shared" ref="AF23:AF25" si="24">P23-Q23</f>
        <v>-1228</v>
      </c>
      <c r="AG23" s="210"/>
      <c r="AH23" s="198">
        <v>31576.0</v>
      </c>
      <c r="AI23" s="199">
        <v>685.0</v>
      </c>
    </row>
    <row r="24" ht="12.75" customHeight="1">
      <c r="A24" s="186">
        <v>16.0</v>
      </c>
      <c r="B24" s="185"/>
      <c r="C24" s="186"/>
      <c r="D24" s="187" t="s">
        <v>307</v>
      </c>
      <c r="E24" s="187">
        <v>2024.0</v>
      </c>
      <c r="F24" s="187" t="s">
        <v>278</v>
      </c>
      <c r="G24" s="187" t="s">
        <v>308</v>
      </c>
      <c r="H24" s="188" t="s">
        <v>25</v>
      </c>
      <c r="I24" s="187" t="s">
        <v>309</v>
      </c>
      <c r="J24" s="189">
        <v>45361.0</v>
      </c>
      <c r="K24" s="187" t="s">
        <v>310</v>
      </c>
      <c r="L24" s="187" t="s">
        <v>311</v>
      </c>
      <c r="M24" s="202">
        <v>34.0</v>
      </c>
      <c r="N24" s="190" t="s">
        <v>35</v>
      </c>
      <c r="O24" s="191">
        <v>19800.0</v>
      </c>
      <c r="P24" s="191">
        <v>23500.0</v>
      </c>
      <c r="Q24" s="191">
        <v>22011.0</v>
      </c>
      <c r="R24" s="211">
        <f t="shared" si="1"/>
        <v>-2211</v>
      </c>
      <c r="S24" s="230">
        <f t="shared" si="19"/>
        <v>22770</v>
      </c>
      <c r="T24" s="230">
        <f t="shared" si="12"/>
        <v>759</v>
      </c>
      <c r="U24" s="230">
        <f t="shared" si="20"/>
        <v>24750</v>
      </c>
      <c r="V24" s="230">
        <f t="shared" si="14"/>
        <v>2739</v>
      </c>
      <c r="W24" s="230">
        <f t="shared" ref="W24:W25" si="25">O24*1.4</f>
        <v>27720</v>
      </c>
      <c r="X24" s="230">
        <f t="shared" si="16"/>
        <v>5709</v>
      </c>
      <c r="Y24" s="232">
        <f t="shared" ref="Y24:Y25" si="26">W24*0.0207</f>
        <v>573.804</v>
      </c>
      <c r="Z24" s="230">
        <f t="shared" si="18"/>
        <v>-21437.196</v>
      </c>
      <c r="AA24" s="182"/>
      <c r="AB24" s="209"/>
      <c r="AC24" s="210"/>
      <c r="AD24" s="210"/>
      <c r="AE24" s="210"/>
      <c r="AF24" s="197">
        <f t="shared" si="24"/>
        <v>1489</v>
      </c>
      <c r="AG24" s="210"/>
      <c r="AH24" s="198">
        <v>32137.0</v>
      </c>
      <c r="AI24" s="199">
        <v>685.0</v>
      </c>
    </row>
    <row r="25" ht="13.5" customHeight="1">
      <c r="A25" s="200">
        <v>18.0</v>
      </c>
      <c r="B25" s="185"/>
      <c r="C25" s="200"/>
      <c r="D25" s="187" t="s">
        <v>312</v>
      </c>
      <c r="E25" s="187">
        <v>2025.0</v>
      </c>
      <c r="F25" s="187" t="s">
        <v>89</v>
      </c>
      <c r="G25" s="187" t="s">
        <v>313</v>
      </c>
      <c r="H25" s="188" t="s">
        <v>25</v>
      </c>
      <c r="I25" s="187" t="s">
        <v>260</v>
      </c>
      <c r="J25" s="189">
        <v>17786.0</v>
      </c>
      <c r="K25" s="187" t="s">
        <v>314</v>
      </c>
      <c r="L25" s="187" t="s">
        <v>287</v>
      </c>
      <c r="M25" s="202">
        <v>19.0</v>
      </c>
      <c r="N25" s="190" t="s">
        <v>229</v>
      </c>
      <c r="O25" s="191">
        <v>25600.0</v>
      </c>
      <c r="P25" s="191">
        <v>30500.0</v>
      </c>
      <c r="Q25" s="191">
        <v>27243.0</v>
      </c>
      <c r="R25" s="203">
        <f t="shared" si="1"/>
        <v>-1643</v>
      </c>
      <c r="S25" s="203">
        <f t="shared" si="19"/>
        <v>29440</v>
      </c>
      <c r="T25" s="203">
        <f t="shared" si="12"/>
        <v>2197</v>
      </c>
      <c r="U25" s="203">
        <f t="shared" si="20"/>
        <v>32000</v>
      </c>
      <c r="V25" s="203">
        <f t="shared" si="14"/>
        <v>4757</v>
      </c>
      <c r="W25" s="203">
        <f t="shared" si="25"/>
        <v>35840</v>
      </c>
      <c r="X25" s="203">
        <f t="shared" si="16"/>
        <v>8597</v>
      </c>
      <c r="Y25" s="203">
        <f t="shared" si="26"/>
        <v>741.888</v>
      </c>
      <c r="Z25" s="203">
        <f t="shared" si="18"/>
        <v>-26501.112</v>
      </c>
      <c r="AA25" s="200"/>
      <c r="AB25" s="200"/>
      <c r="AC25" s="200"/>
      <c r="AD25" s="200"/>
      <c r="AE25" s="200"/>
      <c r="AF25" s="197">
        <f t="shared" si="24"/>
        <v>3257</v>
      </c>
      <c r="AG25" s="200"/>
      <c r="AH25" s="198">
        <v>48869.0</v>
      </c>
      <c r="AI25" s="199">
        <v>685.0</v>
      </c>
    </row>
    <row r="26" ht="12.75" customHeight="1">
      <c r="A26" s="200">
        <v>20.0</v>
      </c>
      <c r="B26" s="208"/>
      <c r="C26" s="201"/>
      <c r="D26" s="187" t="s">
        <v>315</v>
      </c>
      <c r="E26" s="187">
        <v>2015.0</v>
      </c>
      <c r="F26" s="187" t="s">
        <v>79</v>
      </c>
      <c r="G26" s="187" t="s">
        <v>316</v>
      </c>
      <c r="H26" s="188" t="s">
        <v>25</v>
      </c>
      <c r="I26" s="187" t="s">
        <v>317</v>
      </c>
      <c r="J26" s="189">
        <v>101181.0</v>
      </c>
      <c r="K26" s="187" t="s">
        <v>318</v>
      </c>
      <c r="L26" s="187" t="s">
        <v>319</v>
      </c>
      <c r="M26" s="202">
        <v>74.0</v>
      </c>
      <c r="N26" s="190" t="s">
        <v>35</v>
      </c>
      <c r="O26" s="191">
        <v>7575.0</v>
      </c>
      <c r="P26" s="191">
        <v>10550.0</v>
      </c>
      <c r="Q26" s="191">
        <v>7848.0</v>
      </c>
      <c r="R26" s="215">
        <f t="shared" si="1"/>
        <v>-273</v>
      </c>
      <c r="S26" s="203">
        <f t="shared" si="19"/>
        <v>8711.25</v>
      </c>
      <c r="T26" s="207">
        <f t="shared" si="12"/>
        <v>863.25</v>
      </c>
      <c r="U26" s="203">
        <f t="shared" si="20"/>
        <v>9468.75</v>
      </c>
      <c r="V26" s="207">
        <f t="shared" si="14"/>
        <v>1620.75</v>
      </c>
      <c r="W26" s="203">
        <f t="shared" ref="W26:W33" si="27">O26*1.25</f>
        <v>9468.75</v>
      </c>
      <c r="X26" s="207">
        <f t="shared" si="16"/>
        <v>1620.75</v>
      </c>
      <c r="Y26" s="203">
        <f t="shared" ref="Y26:Y33" si="28">O26*1.3</f>
        <v>9847.5</v>
      </c>
      <c r="Z26" s="207">
        <f t="shared" si="18"/>
        <v>1999.5</v>
      </c>
      <c r="AA26" s="216"/>
      <c r="AB26" s="217"/>
      <c r="AC26" s="218"/>
      <c r="AD26" s="218"/>
      <c r="AE26" s="218"/>
      <c r="AF26" s="218"/>
      <c r="AG26" s="218"/>
      <c r="AH26" s="198">
        <v>15858.0</v>
      </c>
      <c r="AI26" s="199">
        <v>685.0</v>
      </c>
    </row>
    <row r="27" ht="13.5" customHeight="1">
      <c r="A27" s="200">
        <v>21.0</v>
      </c>
      <c r="B27" s="201"/>
      <c r="C27" s="233"/>
      <c r="D27" s="187" t="s">
        <v>320</v>
      </c>
      <c r="E27" s="187">
        <v>2024.0</v>
      </c>
      <c r="F27" s="187" t="s">
        <v>61</v>
      </c>
      <c r="G27" s="187" t="s">
        <v>289</v>
      </c>
      <c r="H27" s="234" t="s">
        <v>48</v>
      </c>
      <c r="I27" s="187" t="s">
        <v>305</v>
      </c>
      <c r="J27" s="189">
        <v>22362.0</v>
      </c>
      <c r="K27" s="190" t="s">
        <v>321</v>
      </c>
      <c r="L27" s="187" t="s">
        <v>322</v>
      </c>
      <c r="M27" s="202">
        <v>32.0</v>
      </c>
      <c r="N27" s="190" t="s">
        <v>17</v>
      </c>
      <c r="O27" s="191">
        <v>22025.0</v>
      </c>
      <c r="P27" s="191">
        <v>25850.0</v>
      </c>
      <c r="Q27" s="191">
        <v>23960.0</v>
      </c>
      <c r="R27" s="215">
        <f t="shared" si="1"/>
        <v>-1935</v>
      </c>
      <c r="S27" s="203">
        <f t="shared" si="19"/>
        <v>25328.75</v>
      </c>
      <c r="T27" s="207">
        <f t="shared" si="12"/>
        <v>1368.75</v>
      </c>
      <c r="U27" s="203">
        <f t="shared" si="20"/>
        <v>27531.25</v>
      </c>
      <c r="V27" s="207">
        <f t="shared" si="14"/>
        <v>3571.25</v>
      </c>
      <c r="W27" s="203">
        <f t="shared" si="27"/>
        <v>27531.25</v>
      </c>
      <c r="X27" s="207">
        <f t="shared" si="16"/>
        <v>3571.25</v>
      </c>
      <c r="Y27" s="203">
        <f t="shared" si="28"/>
        <v>28632.5</v>
      </c>
      <c r="Z27" s="207">
        <f t="shared" si="18"/>
        <v>4672.5</v>
      </c>
      <c r="AA27" s="216"/>
      <c r="AB27" s="217"/>
      <c r="AC27" s="218"/>
      <c r="AD27" s="218"/>
      <c r="AE27" s="218"/>
      <c r="AF27" s="218"/>
      <c r="AG27" s="218"/>
      <c r="AH27" s="235">
        <v>25933.0</v>
      </c>
      <c r="AI27" s="236">
        <v>685.0</v>
      </c>
    </row>
    <row r="28" ht="12.75" customHeight="1">
      <c r="A28" s="200">
        <v>22.0</v>
      </c>
      <c r="B28" s="185"/>
      <c r="C28" s="219"/>
      <c r="D28" s="187" t="s">
        <v>323</v>
      </c>
      <c r="E28" s="187">
        <v>2019.0</v>
      </c>
      <c r="F28" s="187" t="s">
        <v>61</v>
      </c>
      <c r="G28" s="187" t="s">
        <v>324</v>
      </c>
      <c r="H28" s="188" t="s">
        <v>25</v>
      </c>
      <c r="I28" s="187" t="s">
        <v>305</v>
      </c>
      <c r="J28" s="189">
        <v>145259.0</v>
      </c>
      <c r="K28" s="187" t="s">
        <v>325</v>
      </c>
      <c r="L28" s="187" t="s">
        <v>326</v>
      </c>
      <c r="M28" s="202">
        <v>60.0</v>
      </c>
      <c r="N28" s="190" t="s">
        <v>17</v>
      </c>
      <c r="O28" s="191">
        <v>10525.0</v>
      </c>
      <c r="P28" s="191">
        <v>15725.0</v>
      </c>
      <c r="Q28" s="191">
        <v>11078.0</v>
      </c>
      <c r="R28" s="215">
        <f t="shared" si="1"/>
        <v>-553</v>
      </c>
      <c r="S28" s="203">
        <f t="shared" si="19"/>
        <v>12103.75</v>
      </c>
      <c r="T28" s="207">
        <f t="shared" si="12"/>
        <v>1025.75</v>
      </c>
      <c r="U28" s="203">
        <f t="shared" si="20"/>
        <v>13156.25</v>
      </c>
      <c r="V28" s="207">
        <f t="shared" si="14"/>
        <v>2078.25</v>
      </c>
      <c r="W28" s="203">
        <f t="shared" si="27"/>
        <v>13156.25</v>
      </c>
      <c r="X28" s="207">
        <f t="shared" si="16"/>
        <v>2078.25</v>
      </c>
      <c r="Y28" s="203">
        <f t="shared" si="28"/>
        <v>13682.5</v>
      </c>
      <c r="Z28" s="207">
        <f t="shared" si="18"/>
        <v>2604.5</v>
      </c>
      <c r="AA28" s="216"/>
      <c r="AB28" s="217"/>
      <c r="AC28" s="218"/>
      <c r="AD28" s="218"/>
      <c r="AE28" s="218"/>
      <c r="AF28" s="210"/>
      <c r="AG28" s="218"/>
      <c r="AH28" s="198">
        <v>27939.0</v>
      </c>
      <c r="AI28" s="199">
        <v>685.0</v>
      </c>
    </row>
    <row r="29" ht="12.75" customHeight="1">
      <c r="A29" s="200">
        <v>23.0</v>
      </c>
      <c r="B29" s="185"/>
      <c r="C29" s="219"/>
      <c r="D29" s="187" t="s">
        <v>327</v>
      </c>
      <c r="E29" s="187">
        <v>2024.0</v>
      </c>
      <c r="F29" s="187" t="s">
        <v>61</v>
      </c>
      <c r="G29" s="187" t="s">
        <v>328</v>
      </c>
      <c r="H29" s="188" t="s">
        <v>16</v>
      </c>
      <c r="I29" s="187" t="s">
        <v>300</v>
      </c>
      <c r="J29" s="189">
        <v>9006.0</v>
      </c>
      <c r="K29" s="187" t="s">
        <v>329</v>
      </c>
      <c r="L29" s="187" t="s">
        <v>216</v>
      </c>
      <c r="M29" s="202">
        <v>65.0</v>
      </c>
      <c r="N29" s="190" t="s">
        <v>17</v>
      </c>
      <c r="O29" s="191">
        <v>23425.0</v>
      </c>
      <c r="P29" s="191">
        <v>27600.0</v>
      </c>
      <c r="Q29" s="191">
        <v>23945.0</v>
      </c>
      <c r="R29" s="215">
        <f t="shared" si="1"/>
        <v>-520</v>
      </c>
      <c r="S29" s="203">
        <f t="shared" si="19"/>
        <v>26938.75</v>
      </c>
      <c r="T29" s="207">
        <f t="shared" si="12"/>
        <v>2993.75</v>
      </c>
      <c r="U29" s="203">
        <f t="shared" si="20"/>
        <v>29281.25</v>
      </c>
      <c r="V29" s="207">
        <f t="shared" si="14"/>
        <v>5336.25</v>
      </c>
      <c r="W29" s="203">
        <f t="shared" si="27"/>
        <v>29281.25</v>
      </c>
      <c r="X29" s="207">
        <f t="shared" si="16"/>
        <v>5336.25</v>
      </c>
      <c r="Y29" s="203">
        <f t="shared" si="28"/>
        <v>30452.5</v>
      </c>
      <c r="Z29" s="207">
        <f t="shared" si="18"/>
        <v>6507.5</v>
      </c>
      <c r="AA29" s="216"/>
      <c r="AB29" s="217"/>
      <c r="AC29" s="218"/>
      <c r="AD29" s="218"/>
      <c r="AE29" s="218"/>
      <c r="AF29" s="210"/>
      <c r="AG29" s="218"/>
      <c r="AH29" s="198">
        <v>30441.0</v>
      </c>
      <c r="AI29" s="199">
        <v>685.0</v>
      </c>
    </row>
    <row r="30" ht="12.75" customHeight="1">
      <c r="A30" s="186">
        <v>24.0</v>
      </c>
      <c r="B30" s="185"/>
      <c r="C30" s="186"/>
      <c r="D30" s="187" t="s">
        <v>330</v>
      </c>
      <c r="E30" s="187">
        <v>2023.0</v>
      </c>
      <c r="F30" s="187" t="s">
        <v>61</v>
      </c>
      <c r="G30" s="187" t="s">
        <v>331</v>
      </c>
      <c r="H30" s="214" t="s">
        <v>57</v>
      </c>
      <c r="I30" s="187" t="s">
        <v>332</v>
      </c>
      <c r="J30" s="189">
        <v>33823.0</v>
      </c>
      <c r="K30" s="187" t="s">
        <v>333</v>
      </c>
      <c r="L30" s="187" t="s">
        <v>233</v>
      </c>
      <c r="M30" s="202">
        <v>58.0</v>
      </c>
      <c r="N30" s="190" t="s">
        <v>17</v>
      </c>
      <c r="O30" s="191">
        <v>31175.0</v>
      </c>
      <c r="P30" s="191">
        <v>34050.0</v>
      </c>
      <c r="Q30" s="191">
        <v>32219.0</v>
      </c>
      <c r="R30" s="211">
        <f t="shared" si="1"/>
        <v>-1044</v>
      </c>
      <c r="S30" s="203">
        <f t="shared" si="19"/>
        <v>35851.25</v>
      </c>
      <c r="T30" s="207">
        <f t="shared" si="12"/>
        <v>3632.25</v>
      </c>
      <c r="U30" s="203">
        <f t="shared" si="20"/>
        <v>38968.75</v>
      </c>
      <c r="V30" s="207">
        <f t="shared" si="14"/>
        <v>6749.75</v>
      </c>
      <c r="W30" s="203">
        <f t="shared" si="27"/>
        <v>38968.75</v>
      </c>
      <c r="X30" s="207">
        <f t="shared" si="16"/>
        <v>6749.75</v>
      </c>
      <c r="Y30" s="203">
        <f t="shared" si="28"/>
        <v>40527.5</v>
      </c>
      <c r="Z30" s="207">
        <f t="shared" si="18"/>
        <v>8308.5</v>
      </c>
      <c r="AA30" s="182"/>
      <c r="AB30" s="209"/>
      <c r="AC30" s="210"/>
      <c r="AD30" s="210"/>
      <c r="AE30" s="210"/>
      <c r="AF30" s="210"/>
      <c r="AG30" s="210"/>
      <c r="AH30" s="210"/>
      <c r="AI30" s="210"/>
    </row>
    <row r="31" ht="12.75" customHeight="1">
      <c r="A31" s="200">
        <v>25.0</v>
      </c>
      <c r="B31" s="200"/>
      <c r="C31" s="201"/>
      <c r="D31" s="187" t="s">
        <v>334</v>
      </c>
      <c r="E31" s="187">
        <v>2025.0</v>
      </c>
      <c r="F31" s="187" t="s">
        <v>61</v>
      </c>
      <c r="G31" s="187" t="s">
        <v>328</v>
      </c>
      <c r="H31" s="237" t="s">
        <v>16</v>
      </c>
      <c r="I31" s="187" t="s">
        <v>335</v>
      </c>
      <c r="J31" s="189">
        <v>1010.0</v>
      </c>
      <c r="K31" s="187" t="s">
        <v>336</v>
      </c>
      <c r="L31" s="187" t="s">
        <v>287</v>
      </c>
      <c r="M31" s="202">
        <v>38.0</v>
      </c>
      <c r="N31" s="190" t="s">
        <v>17</v>
      </c>
      <c r="O31" s="191">
        <v>26175.0</v>
      </c>
      <c r="P31" s="191">
        <v>29050.0</v>
      </c>
      <c r="Q31" s="191">
        <v>28805.0</v>
      </c>
      <c r="R31" s="215">
        <f t="shared" si="1"/>
        <v>-2630</v>
      </c>
      <c r="S31" s="203">
        <f t="shared" si="19"/>
        <v>30101.25</v>
      </c>
      <c r="T31" s="207">
        <f t="shared" si="12"/>
        <v>1296.25</v>
      </c>
      <c r="U31" s="203">
        <f t="shared" si="20"/>
        <v>32718.75</v>
      </c>
      <c r="V31" s="207">
        <f t="shared" si="14"/>
        <v>3913.75</v>
      </c>
      <c r="W31" s="203">
        <f t="shared" si="27"/>
        <v>32718.75</v>
      </c>
      <c r="X31" s="207">
        <f t="shared" si="16"/>
        <v>3913.75</v>
      </c>
      <c r="Y31" s="203">
        <f t="shared" si="28"/>
        <v>34027.5</v>
      </c>
      <c r="Z31" s="207">
        <f t="shared" si="18"/>
        <v>5222.5</v>
      </c>
      <c r="AA31" s="216"/>
      <c r="AB31" s="217"/>
      <c r="AC31" s="218"/>
      <c r="AD31" s="218"/>
      <c r="AE31" s="218"/>
      <c r="AF31" s="218"/>
      <c r="AG31" s="218"/>
      <c r="AH31" s="218"/>
      <c r="AI31" s="218"/>
    </row>
    <row r="32" ht="12.75" customHeight="1">
      <c r="A32" s="186">
        <v>25.0</v>
      </c>
      <c r="B32" s="185"/>
      <c r="C32" s="186"/>
      <c r="D32" s="187" t="s">
        <v>337</v>
      </c>
      <c r="E32" s="187">
        <v>2020.0</v>
      </c>
      <c r="F32" s="187" t="s">
        <v>61</v>
      </c>
      <c r="G32" s="187" t="s">
        <v>269</v>
      </c>
      <c r="H32" s="188" t="s">
        <v>16</v>
      </c>
      <c r="I32" s="187" t="s">
        <v>260</v>
      </c>
      <c r="J32" s="189">
        <v>61463.0</v>
      </c>
      <c r="K32" s="187" t="s">
        <v>338</v>
      </c>
      <c r="L32" s="187" t="s">
        <v>233</v>
      </c>
      <c r="M32" s="189">
        <v>37.0</v>
      </c>
      <c r="N32" s="190" t="s">
        <v>17</v>
      </c>
      <c r="O32" s="191">
        <v>17300.0</v>
      </c>
      <c r="P32" s="191">
        <v>20300.0</v>
      </c>
      <c r="Q32" s="191">
        <v>22730.0</v>
      </c>
      <c r="R32" s="211">
        <f t="shared" si="1"/>
        <v>-5430</v>
      </c>
      <c r="S32" s="203">
        <f t="shared" si="19"/>
        <v>19895</v>
      </c>
      <c r="T32" s="207">
        <f t="shared" si="12"/>
        <v>-2835</v>
      </c>
      <c r="U32" s="203">
        <f t="shared" si="20"/>
        <v>21625</v>
      </c>
      <c r="V32" s="207">
        <f t="shared" si="14"/>
        <v>-1105</v>
      </c>
      <c r="W32" s="203">
        <f t="shared" si="27"/>
        <v>21625</v>
      </c>
      <c r="X32" s="207">
        <f t="shared" si="16"/>
        <v>-1105</v>
      </c>
      <c r="Y32" s="203">
        <f t="shared" si="28"/>
        <v>22490</v>
      </c>
      <c r="Z32" s="207">
        <f t="shared" si="18"/>
        <v>-240</v>
      </c>
      <c r="AA32" s="182"/>
      <c r="AB32" s="224"/>
      <c r="AC32" s="225"/>
      <c r="AD32" s="225"/>
      <c r="AE32" s="225"/>
      <c r="AF32" s="197">
        <f>P32-Q32</f>
        <v>-2430</v>
      </c>
      <c r="AG32" s="225"/>
      <c r="AH32" s="198">
        <v>16144.0</v>
      </c>
      <c r="AI32" s="199">
        <v>685.0</v>
      </c>
    </row>
    <row r="33" ht="13.5" customHeight="1">
      <c r="A33" s="200">
        <v>27.0</v>
      </c>
      <c r="B33" s="208"/>
      <c r="C33" s="201"/>
      <c r="D33" s="187" t="s">
        <v>339</v>
      </c>
      <c r="E33" s="187">
        <v>2023.0</v>
      </c>
      <c r="F33" s="187" t="s">
        <v>61</v>
      </c>
      <c r="G33" s="187" t="s">
        <v>328</v>
      </c>
      <c r="H33" s="188" t="s">
        <v>16</v>
      </c>
      <c r="I33" s="187" t="s">
        <v>340</v>
      </c>
      <c r="J33" s="189">
        <v>11732.0</v>
      </c>
      <c r="K33" s="187" t="s">
        <v>341</v>
      </c>
      <c r="L33" s="187" t="s">
        <v>293</v>
      </c>
      <c r="M33" s="202">
        <v>36.0</v>
      </c>
      <c r="N33" s="190" t="s">
        <v>17</v>
      </c>
      <c r="O33" s="191">
        <v>24200.0</v>
      </c>
      <c r="P33" s="191">
        <v>26925.0</v>
      </c>
      <c r="Q33" s="191">
        <v>25817.0</v>
      </c>
      <c r="R33" s="215">
        <f t="shared" si="1"/>
        <v>-1617</v>
      </c>
      <c r="S33" s="203">
        <f t="shared" si="19"/>
        <v>27830</v>
      </c>
      <c r="T33" s="207">
        <f t="shared" si="12"/>
        <v>2013</v>
      </c>
      <c r="U33" s="203">
        <f t="shared" si="20"/>
        <v>30250</v>
      </c>
      <c r="V33" s="207">
        <f t="shared" si="14"/>
        <v>4433</v>
      </c>
      <c r="W33" s="203">
        <f t="shared" si="27"/>
        <v>30250</v>
      </c>
      <c r="X33" s="207">
        <f t="shared" si="16"/>
        <v>4433</v>
      </c>
      <c r="Y33" s="203">
        <f t="shared" si="28"/>
        <v>31460</v>
      </c>
      <c r="Z33" s="207">
        <f t="shared" si="18"/>
        <v>5643</v>
      </c>
      <c r="AA33" s="216"/>
      <c r="AB33" s="217"/>
      <c r="AC33" s="218"/>
      <c r="AD33" s="218"/>
      <c r="AE33" s="218"/>
      <c r="AF33" s="218"/>
      <c r="AG33" s="218"/>
      <c r="AH33" s="198">
        <v>21709.0</v>
      </c>
      <c r="AI33" s="199">
        <v>685.0</v>
      </c>
    </row>
    <row r="34" ht="12.0" customHeight="1">
      <c r="A34" s="221">
        <v>28.0</v>
      </c>
      <c r="B34" s="221"/>
      <c r="C34" s="219"/>
      <c r="D34" s="187" t="s">
        <v>342</v>
      </c>
      <c r="E34" s="187">
        <v>2024.0</v>
      </c>
      <c r="F34" s="187" t="s">
        <v>61</v>
      </c>
      <c r="G34" s="187" t="s">
        <v>208</v>
      </c>
      <c r="H34" s="222" t="s">
        <v>25</v>
      </c>
      <c r="I34" s="187" t="s">
        <v>260</v>
      </c>
      <c r="J34" s="189">
        <v>59737.0</v>
      </c>
      <c r="K34" s="190" t="s">
        <v>343</v>
      </c>
      <c r="L34" s="187" t="s">
        <v>293</v>
      </c>
      <c r="M34" s="202">
        <v>9.0</v>
      </c>
      <c r="N34" s="190" t="s">
        <v>35</v>
      </c>
      <c r="O34" s="191">
        <v>25825.0</v>
      </c>
      <c r="P34" s="191">
        <v>28950.0</v>
      </c>
      <c r="Q34" s="191">
        <v>27270.0</v>
      </c>
      <c r="R34" s="215">
        <f t="shared" si="1"/>
        <v>-1445</v>
      </c>
      <c r="S34" s="223"/>
      <c r="T34" s="207">
        <f t="shared" si="12"/>
        <v>-27270</v>
      </c>
      <c r="U34" s="223"/>
      <c r="V34" s="207">
        <f t="shared" si="14"/>
        <v>-27270</v>
      </c>
      <c r="W34" s="223"/>
      <c r="X34" s="207">
        <f t="shared" si="16"/>
        <v>-27270</v>
      </c>
      <c r="Y34" s="223"/>
      <c r="Z34" s="207">
        <f t="shared" si="18"/>
        <v>-27270</v>
      </c>
      <c r="AA34" s="182"/>
      <c r="AB34" s="224"/>
      <c r="AC34" s="225"/>
      <c r="AD34" s="225"/>
      <c r="AE34" s="225"/>
      <c r="AF34" s="226"/>
      <c r="AG34" s="225"/>
      <c r="AH34" s="227"/>
      <c r="AI34" s="228"/>
    </row>
    <row r="35" ht="12.75" customHeight="1">
      <c r="A35" s="186">
        <v>29.0</v>
      </c>
      <c r="B35" s="185"/>
      <c r="C35" s="186"/>
      <c r="D35" s="187" t="s">
        <v>344</v>
      </c>
      <c r="E35" s="187">
        <v>2015.0</v>
      </c>
      <c r="F35" s="187" t="s">
        <v>61</v>
      </c>
      <c r="G35" s="187" t="s">
        <v>328</v>
      </c>
      <c r="H35" s="188" t="s">
        <v>16</v>
      </c>
      <c r="I35" s="187" t="s">
        <v>260</v>
      </c>
      <c r="J35" s="189">
        <v>141213.0</v>
      </c>
      <c r="K35" s="187" t="s">
        <v>345</v>
      </c>
      <c r="L35" s="187" t="s">
        <v>216</v>
      </c>
      <c r="M35" s="202">
        <v>15.0</v>
      </c>
      <c r="N35" s="190" t="s">
        <v>17</v>
      </c>
      <c r="O35" s="191">
        <v>6450.0</v>
      </c>
      <c r="P35" s="191">
        <v>9500.0</v>
      </c>
      <c r="Q35" s="191">
        <v>8676.0</v>
      </c>
      <c r="R35" s="211">
        <f t="shared" si="1"/>
        <v>-2226</v>
      </c>
      <c r="S35" s="230">
        <f t="shared" ref="S35:S43" si="29">O35*1.15</f>
        <v>7417.5</v>
      </c>
      <c r="T35" s="230">
        <f t="shared" si="12"/>
        <v>-1258.5</v>
      </c>
      <c r="U35" s="230">
        <f t="shared" ref="U35:U43" si="30">O35*1.25</f>
        <v>8062.5</v>
      </c>
      <c r="V35" s="230">
        <f t="shared" si="14"/>
        <v>-613.5</v>
      </c>
      <c r="W35" s="230">
        <f>O35*1.4</f>
        <v>9030</v>
      </c>
      <c r="X35" s="230">
        <f t="shared" si="16"/>
        <v>354</v>
      </c>
      <c r="Y35" s="232">
        <f>W35*0.0207</f>
        <v>186.921</v>
      </c>
      <c r="Z35" s="230">
        <f t="shared" si="18"/>
        <v>-8489.079</v>
      </c>
      <c r="AA35" s="182"/>
      <c r="AB35" s="209"/>
      <c r="AC35" s="210"/>
      <c r="AD35" s="210"/>
      <c r="AE35" s="210"/>
      <c r="AF35" s="197">
        <f t="shared" ref="AF35:AF36" si="31">P35-Q35</f>
        <v>824</v>
      </c>
      <c r="AG35" s="210"/>
      <c r="AH35" s="198">
        <v>16672.0</v>
      </c>
      <c r="AI35" s="199">
        <v>685.0</v>
      </c>
    </row>
    <row r="36" ht="12.75" customHeight="1">
      <c r="A36" s="200">
        <v>30.0</v>
      </c>
      <c r="B36" s="208"/>
      <c r="C36" s="219"/>
      <c r="D36" s="187" t="s">
        <v>346</v>
      </c>
      <c r="E36" s="187">
        <v>2024.0</v>
      </c>
      <c r="F36" s="187" t="s">
        <v>107</v>
      </c>
      <c r="G36" s="187" t="s">
        <v>347</v>
      </c>
      <c r="H36" s="188" t="s">
        <v>16</v>
      </c>
      <c r="I36" s="187" t="s">
        <v>270</v>
      </c>
      <c r="J36" s="189">
        <v>31393.0</v>
      </c>
      <c r="K36" s="187" t="s">
        <v>348</v>
      </c>
      <c r="L36" s="187" t="s">
        <v>238</v>
      </c>
      <c r="M36" s="202">
        <v>38.0</v>
      </c>
      <c r="N36" s="190" t="s">
        <v>17</v>
      </c>
      <c r="O36" s="191">
        <v>17775.0</v>
      </c>
      <c r="P36" s="191">
        <v>21175.0</v>
      </c>
      <c r="Q36" s="191">
        <v>20672.0</v>
      </c>
      <c r="R36" s="215">
        <f t="shared" si="1"/>
        <v>-2897</v>
      </c>
      <c r="S36" s="203">
        <f t="shared" si="29"/>
        <v>20441.25</v>
      </c>
      <c r="T36" s="207">
        <f t="shared" si="12"/>
        <v>-230.75</v>
      </c>
      <c r="U36" s="203">
        <f t="shared" si="30"/>
        <v>22218.75</v>
      </c>
      <c r="V36" s="207">
        <f t="shared" si="14"/>
        <v>1546.75</v>
      </c>
      <c r="W36" s="203">
        <f t="shared" ref="W36:W39" si="32">O36*1.25</f>
        <v>22218.75</v>
      </c>
      <c r="X36" s="207">
        <f t="shared" si="16"/>
        <v>1546.75</v>
      </c>
      <c r="Y36" s="203">
        <f t="shared" ref="Y36:Y39" si="33">O36*1.3</f>
        <v>23107.5</v>
      </c>
      <c r="Z36" s="207">
        <f t="shared" si="18"/>
        <v>2435.5</v>
      </c>
      <c r="AA36" s="216"/>
      <c r="AB36" s="217"/>
      <c r="AC36" s="218"/>
      <c r="AD36" s="218"/>
      <c r="AE36" s="218"/>
      <c r="AF36" s="231">
        <f t="shared" si="31"/>
        <v>503</v>
      </c>
      <c r="AG36" s="218"/>
      <c r="AH36" s="198">
        <v>22527.0</v>
      </c>
      <c r="AI36" s="199">
        <v>685.0</v>
      </c>
    </row>
    <row r="37" ht="12.75" customHeight="1">
      <c r="A37" s="238">
        <v>31.0</v>
      </c>
      <c r="B37" s="208"/>
      <c r="C37" s="175"/>
      <c r="D37" s="187" t="s">
        <v>349</v>
      </c>
      <c r="E37" s="187">
        <v>2025.0</v>
      </c>
      <c r="F37" s="187" t="s">
        <v>61</v>
      </c>
      <c r="G37" s="187" t="s">
        <v>289</v>
      </c>
      <c r="H37" s="188" t="s">
        <v>48</v>
      </c>
      <c r="I37" s="187" t="s">
        <v>332</v>
      </c>
      <c r="J37" s="189">
        <v>10095.0</v>
      </c>
      <c r="K37" s="187" t="s">
        <v>350</v>
      </c>
      <c r="L37" s="187" t="s">
        <v>216</v>
      </c>
      <c r="M37" s="189">
        <v>46.0</v>
      </c>
      <c r="N37" s="190" t="s">
        <v>17</v>
      </c>
      <c r="O37" s="191">
        <v>21925.0</v>
      </c>
      <c r="P37" s="191">
        <v>26075.0</v>
      </c>
      <c r="Q37" s="191">
        <v>22915.0</v>
      </c>
      <c r="R37" s="211">
        <f t="shared" si="1"/>
        <v>-990</v>
      </c>
      <c r="S37" s="203">
        <f t="shared" si="29"/>
        <v>25213.75</v>
      </c>
      <c r="T37" s="207">
        <f t="shared" si="12"/>
        <v>2298.75</v>
      </c>
      <c r="U37" s="203">
        <f t="shared" si="30"/>
        <v>27406.25</v>
      </c>
      <c r="V37" s="207">
        <f t="shared" si="14"/>
        <v>4491.25</v>
      </c>
      <c r="W37" s="203">
        <f t="shared" si="32"/>
        <v>27406.25</v>
      </c>
      <c r="X37" s="207">
        <f t="shared" si="16"/>
        <v>4491.25</v>
      </c>
      <c r="Y37" s="203">
        <f t="shared" si="33"/>
        <v>28502.5</v>
      </c>
      <c r="Z37" s="207">
        <f t="shared" si="18"/>
        <v>5587.5</v>
      </c>
      <c r="AA37" s="182"/>
      <c r="AB37" s="224"/>
      <c r="AC37" s="225"/>
      <c r="AD37" s="225"/>
      <c r="AE37" s="225"/>
      <c r="AF37" s="225"/>
      <c r="AG37" s="225"/>
      <c r="AH37" s="198">
        <v>40654.0</v>
      </c>
      <c r="AI37" s="199">
        <v>685.0</v>
      </c>
    </row>
    <row r="38" ht="12.75" customHeight="1">
      <c r="A38" s="200">
        <v>32.0</v>
      </c>
      <c r="B38" s="185"/>
      <c r="C38" s="201"/>
      <c r="D38" s="187" t="s">
        <v>351</v>
      </c>
      <c r="E38" s="187">
        <v>2019.0</v>
      </c>
      <c r="F38" s="187" t="s">
        <v>61</v>
      </c>
      <c r="G38" s="187" t="s">
        <v>208</v>
      </c>
      <c r="H38" s="188" t="s">
        <v>25</v>
      </c>
      <c r="I38" s="187" t="s">
        <v>352</v>
      </c>
      <c r="J38" s="189">
        <v>61539.0</v>
      </c>
      <c r="K38" s="187" t="s">
        <v>353</v>
      </c>
      <c r="L38" s="187" t="s">
        <v>233</v>
      </c>
      <c r="M38" s="202">
        <v>60.0</v>
      </c>
      <c r="N38" s="190" t="s">
        <v>17</v>
      </c>
      <c r="O38" s="191">
        <v>19475.0</v>
      </c>
      <c r="P38" s="191">
        <v>23350.0</v>
      </c>
      <c r="Q38" s="191">
        <v>20396.0</v>
      </c>
      <c r="R38" s="203">
        <f t="shared" si="1"/>
        <v>-921</v>
      </c>
      <c r="S38" s="203">
        <f t="shared" si="29"/>
        <v>22396.25</v>
      </c>
      <c r="T38" s="207">
        <f t="shared" si="12"/>
        <v>2000.25</v>
      </c>
      <c r="U38" s="203">
        <f t="shared" si="30"/>
        <v>24343.75</v>
      </c>
      <c r="V38" s="207">
        <f t="shared" si="14"/>
        <v>3947.75</v>
      </c>
      <c r="W38" s="203">
        <f t="shared" si="32"/>
        <v>24343.75</v>
      </c>
      <c r="X38" s="207">
        <f t="shared" si="16"/>
        <v>3947.75</v>
      </c>
      <c r="Y38" s="203">
        <f t="shared" si="33"/>
        <v>25317.5</v>
      </c>
      <c r="Z38" s="207">
        <f t="shared" si="18"/>
        <v>4921.5</v>
      </c>
      <c r="AA38" s="200"/>
      <c r="AB38" s="200"/>
      <c r="AC38" s="200"/>
      <c r="AD38" s="200"/>
      <c r="AE38" s="200"/>
      <c r="AF38" s="210"/>
      <c r="AG38" s="200"/>
      <c r="AH38" s="198"/>
      <c r="AI38" s="199"/>
    </row>
    <row r="39" ht="12.75" customHeight="1">
      <c r="A39" s="186">
        <v>33.0</v>
      </c>
      <c r="B39" s="185"/>
      <c r="C39" s="186"/>
      <c r="D39" s="187" t="s">
        <v>354</v>
      </c>
      <c r="E39" s="187">
        <v>2022.0</v>
      </c>
      <c r="F39" s="187" t="s">
        <v>61</v>
      </c>
      <c r="G39" s="187" t="s">
        <v>355</v>
      </c>
      <c r="H39" s="188" t="s">
        <v>25</v>
      </c>
      <c r="I39" s="187" t="s">
        <v>356</v>
      </c>
      <c r="J39" s="189">
        <v>34571.0</v>
      </c>
      <c r="K39" s="187" t="s">
        <v>357</v>
      </c>
      <c r="L39" s="187" t="s">
        <v>233</v>
      </c>
      <c r="M39" s="189">
        <v>59.0</v>
      </c>
      <c r="N39" s="190" t="s">
        <v>17</v>
      </c>
      <c r="O39" s="191">
        <v>27250.0</v>
      </c>
      <c r="P39" s="191">
        <v>28925.0</v>
      </c>
      <c r="Q39" s="191">
        <v>28286.0</v>
      </c>
      <c r="R39" s="211">
        <f t="shared" si="1"/>
        <v>-1036</v>
      </c>
      <c r="S39" s="203">
        <f t="shared" si="29"/>
        <v>31337.5</v>
      </c>
      <c r="T39" s="207">
        <f t="shared" si="12"/>
        <v>3051.5</v>
      </c>
      <c r="U39" s="203">
        <f t="shared" si="30"/>
        <v>34062.5</v>
      </c>
      <c r="V39" s="207">
        <f t="shared" si="14"/>
        <v>5776.5</v>
      </c>
      <c r="W39" s="203">
        <f t="shared" si="32"/>
        <v>34062.5</v>
      </c>
      <c r="X39" s="207">
        <f t="shared" si="16"/>
        <v>5776.5</v>
      </c>
      <c r="Y39" s="203">
        <f t="shared" si="33"/>
        <v>35425</v>
      </c>
      <c r="Z39" s="207">
        <f t="shared" si="18"/>
        <v>7139</v>
      </c>
      <c r="AA39" s="182"/>
      <c r="AB39" s="209"/>
      <c r="AC39" s="210"/>
      <c r="AD39" s="210"/>
      <c r="AE39" s="210"/>
      <c r="AF39" s="197">
        <f>P39-Q39</f>
        <v>639</v>
      </c>
      <c r="AG39" s="210"/>
      <c r="AH39" s="198">
        <v>33610.0</v>
      </c>
      <c r="AI39" s="199">
        <v>685.0</v>
      </c>
    </row>
    <row r="40" ht="12.75" customHeight="1">
      <c r="A40" s="200">
        <v>34.0</v>
      </c>
      <c r="B40" s="185"/>
      <c r="C40" s="201"/>
      <c r="D40" s="187" t="s">
        <v>358</v>
      </c>
      <c r="E40" s="187">
        <v>2023.0</v>
      </c>
      <c r="F40" s="187" t="s">
        <v>93</v>
      </c>
      <c r="G40" s="187" t="s">
        <v>359</v>
      </c>
      <c r="H40" s="188" t="s">
        <v>16</v>
      </c>
      <c r="I40" s="187" t="s">
        <v>360</v>
      </c>
      <c r="J40" s="189">
        <v>59123.0</v>
      </c>
      <c r="K40" s="187" t="s">
        <v>361</v>
      </c>
      <c r="L40" s="187" t="s">
        <v>362</v>
      </c>
      <c r="M40" s="202">
        <v>34.0</v>
      </c>
      <c r="N40" s="190" t="s">
        <v>17</v>
      </c>
      <c r="O40" s="191">
        <v>17550.0</v>
      </c>
      <c r="P40" s="191">
        <v>20075.0</v>
      </c>
      <c r="Q40" s="191">
        <v>19712.0</v>
      </c>
      <c r="R40" s="215">
        <f t="shared" si="1"/>
        <v>-2162</v>
      </c>
      <c r="S40" s="207">
        <f t="shared" si="29"/>
        <v>20182.5</v>
      </c>
      <c r="T40" s="207">
        <f t="shared" si="12"/>
        <v>470.5</v>
      </c>
      <c r="U40" s="207">
        <f t="shared" si="30"/>
        <v>21937.5</v>
      </c>
      <c r="V40" s="207">
        <f t="shared" si="14"/>
        <v>2225.5</v>
      </c>
      <c r="W40" s="207">
        <f>O40*1.4</f>
        <v>24570</v>
      </c>
      <c r="X40" s="207">
        <f t="shared" si="16"/>
        <v>4858</v>
      </c>
      <c r="Y40" s="239">
        <f>W40*0.0207</f>
        <v>508.599</v>
      </c>
      <c r="Z40" s="207">
        <f t="shared" si="18"/>
        <v>-19203.401</v>
      </c>
      <c r="AA40" s="216"/>
      <c r="AB40" s="217"/>
      <c r="AC40" s="218"/>
      <c r="AD40" s="218"/>
      <c r="AE40" s="218"/>
      <c r="AF40" s="218"/>
      <c r="AG40" s="218"/>
      <c r="AH40" s="198">
        <v>15295.0</v>
      </c>
      <c r="AI40" s="199">
        <v>685.0</v>
      </c>
    </row>
    <row r="41" ht="12.75" customHeight="1">
      <c r="A41" s="186">
        <v>35.0</v>
      </c>
      <c r="B41" s="185"/>
      <c r="C41" s="219"/>
      <c r="D41" s="187" t="s">
        <v>363</v>
      </c>
      <c r="E41" s="187">
        <v>2022.0</v>
      </c>
      <c r="F41" s="187" t="s">
        <v>74</v>
      </c>
      <c r="G41" s="187" t="s">
        <v>364</v>
      </c>
      <c r="H41" s="188" t="s">
        <v>25</v>
      </c>
      <c r="I41" s="187" t="s">
        <v>365</v>
      </c>
      <c r="J41" s="189">
        <v>50972.0</v>
      </c>
      <c r="K41" s="187" t="s">
        <v>366</v>
      </c>
      <c r="L41" s="187" t="s">
        <v>367</v>
      </c>
      <c r="M41" s="202">
        <v>62.0</v>
      </c>
      <c r="N41" s="190" t="s">
        <v>35</v>
      </c>
      <c r="O41" s="191">
        <v>15750.0</v>
      </c>
      <c r="P41" s="191">
        <v>18175.0</v>
      </c>
      <c r="Q41" s="191">
        <v>18733.0</v>
      </c>
      <c r="R41" s="211">
        <f t="shared" si="1"/>
        <v>-2983</v>
      </c>
      <c r="S41" s="203">
        <f t="shared" si="29"/>
        <v>18112.5</v>
      </c>
      <c r="T41" s="207">
        <f t="shared" si="12"/>
        <v>-620.5</v>
      </c>
      <c r="U41" s="203">
        <f t="shared" si="30"/>
        <v>19687.5</v>
      </c>
      <c r="V41" s="207">
        <f t="shared" si="14"/>
        <v>954.5</v>
      </c>
      <c r="W41" s="203">
        <f t="shared" ref="W41:W42" si="34">O41*1.25</f>
        <v>19687.5</v>
      </c>
      <c r="X41" s="207">
        <f t="shared" si="16"/>
        <v>954.5</v>
      </c>
      <c r="Y41" s="203">
        <f t="shared" ref="Y41:Y42" si="35">O41*1.3</f>
        <v>20475</v>
      </c>
      <c r="Z41" s="207">
        <f t="shared" si="18"/>
        <v>1742</v>
      </c>
      <c r="AA41" s="182"/>
      <c r="AB41" s="209"/>
      <c r="AC41" s="210"/>
      <c r="AD41" s="210"/>
      <c r="AE41" s="210"/>
      <c r="AF41" s="197">
        <f t="shared" ref="AF41:AF43" si="36">P41-Q41</f>
        <v>-558</v>
      </c>
      <c r="AG41" s="210"/>
      <c r="AH41" s="198">
        <v>22430.0</v>
      </c>
      <c r="AI41" s="199">
        <v>685.0</v>
      </c>
    </row>
    <row r="42" ht="13.5" customHeight="1">
      <c r="A42" s="186">
        <v>36.0</v>
      </c>
      <c r="B42" s="185"/>
      <c r="C42" s="186"/>
      <c r="D42" s="187" t="s">
        <v>368</v>
      </c>
      <c r="E42" s="187">
        <v>2018.0</v>
      </c>
      <c r="F42" s="187" t="s">
        <v>56</v>
      </c>
      <c r="G42" s="187" t="s">
        <v>369</v>
      </c>
      <c r="H42" s="188" t="s">
        <v>25</v>
      </c>
      <c r="I42" s="187" t="s">
        <v>370</v>
      </c>
      <c r="J42" s="189">
        <v>104652.0</v>
      </c>
      <c r="K42" s="187" t="s">
        <v>371</v>
      </c>
      <c r="L42" s="187" t="s">
        <v>372</v>
      </c>
      <c r="M42" s="189">
        <v>36.0</v>
      </c>
      <c r="N42" s="190" t="s">
        <v>35</v>
      </c>
      <c r="O42" s="191">
        <v>7900.0</v>
      </c>
      <c r="P42" s="191">
        <v>10075.0</v>
      </c>
      <c r="Q42" s="191">
        <v>10024.0</v>
      </c>
      <c r="R42" s="211">
        <f t="shared" si="1"/>
        <v>-2124</v>
      </c>
      <c r="S42" s="203">
        <f t="shared" si="29"/>
        <v>9085</v>
      </c>
      <c r="T42" s="207">
        <f t="shared" si="12"/>
        <v>-939</v>
      </c>
      <c r="U42" s="203">
        <f t="shared" si="30"/>
        <v>9875</v>
      </c>
      <c r="V42" s="207">
        <f t="shared" si="14"/>
        <v>-149</v>
      </c>
      <c r="W42" s="203">
        <f t="shared" si="34"/>
        <v>9875</v>
      </c>
      <c r="X42" s="207">
        <f t="shared" si="16"/>
        <v>-149</v>
      </c>
      <c r="Y42" s="203">
        <f t="shared" si="35"/>
        <v>10270</v>
      </c>
      <c r="Z42" s="207">
        <f t="shared" si="18"/>
        <v>246</v>
      </c>
      <c r="AA42" s="182"/>
      <c r="AB42" s="209"/>
      <c r="AC42" s="210"/>
      <c r="AD42" s="210"/>
      <c r="AE42" s="210"/>
      <c r="AF42" s="197">
        <f t="shared" si="36"/>
        <v>51</v>
      </c>
      <c r="AG42" s="210"/>
      <c r="AH42" s="198">
        <v>44982.0</v>
      </c>
      <c r="AI42" s="199">
        <v>685.0</v>
      </c>
    </row>
    <row r="43" ht="12.75" customHeight="1">
      <c r="A43" s="229">
        <v>37.0</v>
      </c>
      <c r="B43" s="229"/>
      <c r="C43" s="221"/>
      <c r="D43" s="187" t="s">
        <v>373</v>
      </c>
      <c r="E43" s="187">
        <v>2024.0</v>
      </c>
      <c r="F43" s="187" t="s">
        <v>107</v>
      </c>
      <c r="G43" s="187" t="s">
        <v>374</v>
      </c>
      <c r="H43" s="222" t="s">
        <v>25</v>
      </c>
      <c r="I43" s="187" t="s">
        <v>375</v>
      </c>
      <c r="J43" s="189">
        <v>32240.0</v>
      </c>
      <c r="K43" s="187" t="s">
        <v>376</v>
      </c>
      <c r="L43" s="187" t="s">
        <v>228</v>
      </c>
      <c r="M43" s="202">
        <v>96.0</v>
      </c>
      <c r="N43" s="190" t="s">
        <v>35</v>
      </c>
      <c r="O43" s="191">
        <v>30600.0</v>
      </c>
      <c r="P43" s="191">
        <v>36675.0</v>
      </c>
      <c r="Q43" s="191">
        <v>32292.0</v>
      </c>
      <c r="R43" s="223">
        <f t="shared" si="1"/>
        <v>-1692</v>
      </c>
      <c r="S43" s="223">
        <f t="shared" si="29"/>
        <v>35190</v>
      </c>
      <c r="T43" s="223">
        <f t="shared" si="12"/>
        <v>2898</v>
      </c>
      <c r="U43" s="223">
        <f t="shared" si="30"/>
        <v>38250</v>
      </c>
      <c r="V43" s="223">
        <f t="shared" si="14"/>
        <v>5958</v>
      </c>
      <c r="W43" s="223">
        <f>O43*1.4</f>
        <v>42840</v>
      </c>
      <c r="X43" s="223">
        <f t="shared" si="16"/>
        <v>10548</v>
      </c>
      <c r="Y43" s="223">
        <f>W43*0.0207</f>
        <v>886.788</v>
      </c>
      <c r="Z43" s="223">
        <f t="shared" si="18"/>
        <v>-31405.212</v>
      </c>
      <c r="AA43" s="229"/>
      <c r="AB43" s="229"/>
      <c r="AC43" s="229"/>
      <c r="AD43" s="229"/>
      <c r="AE43" s="229"/>
      <c r="AF43" s="226">
        <f t="shared" si="36"/>
        <v>4383</v>
      </c>
      <c r="AG43" s="229"/>
      <c r="AH43" s="227">
        <v>28909.0</v>
      </c>
      <c r="AI43" s="228">
        <v>685.0</v>
      </c>
    </row>
    <row r="44" ht="12.75" customHeight="1">
      <c r="A44" s="200">
        <v>38.0</v>
      </c>
      <c r="B44" s="185"/>
      <c r="C44" s="201"/>
      <c r="D44" s="187" t="s">
        <v>377</v>
      </c>
      <c r="E44" s="187">
        <v>2020.0</v>
      </c>
      <c r="F44" s="187" t="s">
        <v>61</v>
      </c>
      <c r="G44" s="187" t="s">
        <v>269</v>
      </c>
      <c r="H44" s="188" t="s">
        <v>16</v>
      </c>
      <c r="I44" s="187" t="s">
        <v>378</v>
      </c>
      <c r="J44" s="189">
        <v>70684.0</v>
      </c>
      <c r="K44" s="187" t="s">
        <v>379</v>
      </c>
      <c r="L44" s="187" t="s">
        <v>216</v>
      </c>
      <c r="M44" s="202">
        <v>12.0</v>
      </c>
      <c r="N44" s="190" t="s">
        <v>17</v>
      </c>
      <c r="O44" s="191">
        <v>13850.0</v>
      </c>
      <c r="P44" s="191">
        <v>16600.0</v>
      </c>
      <c r="Q44" s="191">
        <v>14451.0</v>
      </c>
      <c r="R44" s="203">
        <f t="shared" si="1"/>
        <v>-601</v>
      </c>
      <c r="S44" s="200"/>
      <c r="T44" s="200"/>
      <c r="U44" s="200"/>
      <c r="V44" s="200"/>
      <c r="W44" s="200"/>
      <c r="X44" s="200"/>
      <c r="Y44" s="200"/>
      <c r="Z44" s="203">
        <f t="shared" si="18"/>
        <v>-14451</v>
      </c>
      <c r="AA44" s="200"/>
      <c r="AB44" s="200"/>
      <c r="AC44" s="200"/>
      <c r="AD44" s="200"/>
      <c r="AE44" s="200"/>
      <c r="AF44" s="210"/>
      <c r="AG44" s="200"/>
      <c r="AH44" s="198"/>
      <c r="AI44" s="199"/>
    </row>
    <row r="45" ht="12.75" customHeight="1">
      <c r="A45" s="200">
        <v>39.0</v>
      </c>
      <c r="B45" s="185"/>
      <c r="C45" s="201"/>
      <c r="D45" s="187" t="s">
        <v>380</v>
      </c>
      <c r="E45" s="187">
        <v>2025.0</v>
      </c>
      <c r="F45" s="187" t="s">
        <v>66</v>
      </c>
      <c r="G45" s="187" t="s">
        <v>381</v>
      </c>
      <c r="H45" s="188" t="s">
        <v>25</v>
      </c>
      <c r="I45" s="187" t="s">
        <v>382</v>
      </c>
      <c r="J45" s="189">
        <v>23861.0</v>
      </c>
      <c r="K45" s="187" t="s">
        <v>383</v>
      </c>
      <c r="L45" s="187" t="s">
        <v>247</v>
      </c>
      <c r="M45" s="202">
        <v>19.0</v>
      </c>
      <c r="N45" s="190" t="s">
        <v>35</v>
      </c>
      <c r="O45" s="191">
        <v>20500.0</v>
      </c>
      <c r="P45" s="191">
        <v>24400.0</v>
      </c>
      <c r="Q45" s="191">
        <v>22238.0</v>
      </c>
      <c r="R45" s="203">
        <f t="shared" si="1"/>
        <v>-1738</v>
      </c>
      <c r="S45" s="203">
        <f t="shared" ref="S45:S107" si="37">O45*1.15</f>
        <v>23575</v>
      </c>
      <c r="T45" s="207">
        <f t="shared" ref="T45:T107" si="38">S45-Q45</f>
        <v>1337</v>
      </c>
      <c r="U45" s="203">
        <f t="shared" ref="U45:U87" si="39">O45*1.25</f>
        <v>25625</v>
      </c>
      <c r="V45" s="207">
        <f t="shared" ref="V45:V107" si="40">U45-Q45</f>
        <v>3387</v>
      </c>
      <c r="W45" s="203">
        <f t="shared" ref="W45:W47" si="41">O45*1.25</f>
        <v>25625</v>
      </c>
      <c r="X45" s="207">
        <f t="shared" ref="X45:X107" si="42">W45-Q45</f>
        <v>3387</v>
      </c>
      <c r="Y45" s="203">
        <f t="shared" ref="Y45:Y47" si="43">O45*1.3</f>
        <v>26650</v>
      </c>
      <c r="Z45" s="207">
        <f t="shared" si="18"/>
        <v>4412</v>
      </c>
      <c r="AA45" s="200"/>
      <c r="AB45" s="200"/>
      <c r="AC45" s="200"/>
      <c r="AD45" s="200"/>
      <c r="AE45" s="200"/>
      <c r="AF45" s="197">
        <f t="shared" ref="AF45:AF46" si="44">P45-Q45</f>
        <v>2162</v>
      </c>
      <c r="AG45" s="200"/>
      <c r="AH45" s="198">
        <v>20419.0</v>
      </c>
      <c r="AI45" s="199">
        <v>685.0</v>
      </c>
    </row>
    <row r="46" ht="12.75" customHeight="1">
      <c r="A46" s="221">
        <v>41.0</v>
      </c>
      <c r="B46" s="221"/>
      <c r="C46" s="240"/>
      <c r="D46" s="187" t="s">
        <v>384</v>
      </c>
      <c r="E46" s="187">
        <v>2023.0</v>
      </c>
      <c r="F46" s="187" t="s">
        <v>66</v>
      </c>
      <c r="G46" s="187" t="s">
        <v>385</v>
      </c>
      <c r="H46" s="222" t="s">
        <v>25</v>
      </c>
      <c r="I46" s="187" t="s">
        <v>386</v>
      </c>
      <c r="J46" s="189">
        <v>45338.0</v>
      </c>
      <c r="K46" s="190" t="s">
        <v>387</v>
      </c>
      <c r="L46" s="187" t="s">
        <v>247</v>
      </c>
      <c r="M46" s="202">
        <v>62.0</v>
      </c>
      <c r="N46" s="190" t="s">
        <v>17</v>
      </c>
      <c r="O46" s="191">
        <v>17900.0</v>
      </c>
      <c r="P46" s="191">
        <v>22175.0</v>
      </c>
      <c r="Q46" s="191">
        <v>21043.0</v>
      </c>
      <c r="R46" s="211">
        <f t="shared" si="1"/>
        <v>-3143</v>
      </c>
      <c r="S46" s="223">
        <f t="shared" si="37"/>
        <v>20585</v>
      </c>
      <c r="T46" s="230">
        <f t="shared" si="38"/>
        <v>-458</v>
      </c>
      <c r="U46" s="223">
        <f t="shared" si="39"/>
        <v>22375</v>
      </c>
      <c r="V46" s="230">
        <f t="shared" si="40"/>
        <v>1332</v>
      </c>
      <c r="W46" s="223">
        <f t="shared" si="41"/>
        <v>22375</v>
      </c>
      <c r="X46" s="230">
        <f t="shared" si="42"/>
        <v>1332</v>
      </c>
      <c r="Y46" s="223">
        <f t="shared" si="43"/>
        <v>23270</v>
      </c>
      <c r="Z46" s="230">
        <f t="shared" si="18"/>
        <v>2227</v>
      </c>
      <c r="AA46" s="182"/>
      <c r="AB46" s="224"/>
      <c r="AC46" s="225"/>
      <c r="AD46" s="225"/>
      <c r="AE46" s="225"/>
      <c r="AF46" s="226">
        <f t="shared" si="44"/>
        <v>1132</v>
      </c>
      <c r="AG46" s="225"/>
      <c r="AH46" s="227">
        <v>20425.0</v>
      </c>
      <c r="AI46" s="228">
        <v>685.0</v>
      </c>
    </row>
    <row r="47" ht="12.75" customHeight="1">
      <c r="A47" s="229">
        <v>42.0</v>
      </c>
      <c r="B47" s="221"/>
      <c r="C47" s="240"/>
      <c r="D47" s="187" t="s">
        <v>388</v>
      </c>
      <c r="E47" s="187">
        <v>2020.0</v>
      </c>
      <c r="F47" s="187" t="s">
        <v>61</v>
      </c>
      <c r="G47" s="187" t="s">
        <v>269</v>
      </c>
      <c r="H47" s="222" t="s">
        <v>16</v>
      </c>
      <c r="I47" s="187" t="s">
        <v>265</v>
      </c>
      <c r="J47" s="189">
        <v>71313.0</v>
      </c>
      <c r="K47" s="190" t="s">
        <v>389</v>
      </c>
      <c r="L47" s="187" t="s">
        <v>293</v>
      </c>
      <c r="M47" s="202">
        <v>65.0</v>
      </c>
      <c r="N47" s="190" t="s">
        <v>17</v>
      </c>
      <c r="O47" s="191">
        <v>16025.0</v>
      </c>
      <c r="P47" s="191">
        <v>19075.0</v>
      </c>
      <c r="Q47" s="191">
        <v>20471.0</v>
      </c>
      <c r="R47" s="223">
        <f t="shared" si="1"/>
        <v>-4446</v>
      </c>
      <c r="S47" s="223">
        <f t="shared" si="37"/>
        <v>18428.75</v>
      </c>
      <c r="T47" s="230">
        <f t="shared" si="38"/>
        <v>-2042.25</v>
      </c>
      <c r="U47" s="223">
        <f t="shared" si="39"/>
        <v>20031.25</v>
      </c>
      <c r="V47" s="230">
        <f t="shared" si="40"/>
        <v>-439.75</v>
      </c>
      <c r="W47" s="223">
        <f t="shared" si="41"/>
        <v>20031.25</v>
      </c>
      <c r="X47" s="230">
        <f t="shared" si="42"/>
        <v>-439.75</v>
      </c>
      <c r="Y47" s="223">
        <f t="shared" si="43"/>
        <v>20832.5</v>
      </c>
      <c r="Z47" s="230">
        <f t="shared" si="18"/>
        <v>361.5</v>
      </c>
      <c r="AA47" s="229"/>
      <c r="AB47" s="229"/>
      <c r="AC47" s="229"/>
      <c r="AD47" s="229"/>
      <c r="AE47" s="229"/>
      <c r="AF47" s="226"/>
      <c r="AG47" s="229"/>
      <c r="AH47" s="227">
        <v>24565.0</v>
      </c>
      <c r="AI47" s="228">
        <v>685.0</v>
      </c>
    </row>
    <row r="48" ht="12.75" customHeight="1">
      <c r="A48" s="175">
        <v>44.0</v>
      </c>
      <c r="B48" s="185"/>
      <c r="C48" s="241"/>
      <c r="D48" s="187" t="s">
        <v>390</v>
      </c>
      <c r="E48" s="187">
        <v>2024.0</v>
      </c>
      <c r="F48" s="187" t="s">
        <v>61</v>
      </c>
      <c r="G48" s="187" t="s">
        <v>269</v>
      </c>
      <c r="H48" s="188" t="s">
        <v>16</v>
      </c>
      <c r="I48" s="187" t="s">
        <v>305</v>
      </c>
      <c r="J48" s="189">
        <v>47522.0</v>
      </c>
      <c r="K48" s="187" t="s">
        <v>391</v>
      </c>
      <c r="L48" s="187" t="s">
        <v>322</v>
      </c>
      <c r="M48" s="202">
        <v>34.0</v>
      </c>
      <c r="N48" s="190" t="s">
        <v>17</v>
      </c>
      <c r="O48" s="191">
        <v>21075.0</v>
      </c>
      <c r="P48" s="191">
        <v>23575.0</v>
      </c>
      <c r="Q48" s="191">
        <v>24806.0</v>
      </c>
      <c r="R48" s="211">
        <f t="shared" si="1"/>
        <v>-3731</v>
      </c>
      <c r="S48" s="230">
        <f t="shared" si="37"/>
        <v>24236.25</v>
      </c>
      <c r="T48" s="230">
        <f t="shared" si="38"/>
        <v>-569.75</v>
      </c>
      <c r="U48" s="230">
        <f t="shared" si="39"/>
        <v>26343.75</v>
      </c>
      <c r="V48" s="230">
        <f t="shared" si="40"/>
        <v>1537.75</v>
      </c>
      <c r="W48" s="230">
        <f t="shared" ref="W48:W49" si="45">O48*1.4</f>
        <v>29505</v>
      </c>
      <c r="X48" s="230">
        <f t="shared" si="42"/>
        <v>4699</v>
      </c>
      <c r="Y48" s="232">
        <f t="shared" ref="Y48:Y49" si="46">W48*0.0207</f>
        <v>610.7535</v>
      </c>
      <c r="Z48" s="230">
        <f t="shared" si="18"/>
        <v>-24195.2465</v>
      </c>
      <c r="AA48" s="182"/>
      <c r="AB48" s="209"/>
      <c r="AC48" s="210"/>
      <c r="AD48" s="210"/>
      <c r="AE48" s="210"/>
      <c r="AF48" s="197">
        <f>P48-Q48</f>
        <v>-1231</v>
      </c>
      <c r="AG48" s="210"/>
      <c r="AH48" s="198">
        <v>28873.0</v>
      </c>
      <c r="AI48" s="199">
        <v>685.0</v>
      </c>
    </row>
    <row r="49" ht="13.5" customHeight="1">
      <c r="A49" s="229">
        <v>45.0</v>
      </c>
      <c r="B49" s="242"/>
      <c r="C49" s="221"/>
      <c r="D49" s="187" t="s">
        <v>392</v>
      </c>
      <c r="E49" s="187">
        <v>2020.0</v>
      </c>
      <c r="F49" s="187" t="s">
        <v>61</v>
      </c>
      <c r="G49" s="187" t="s">
        <v>269</v>
      </c>
      <c r="H49" s="222" t="s">
        <v>16</v>
      </c>
      <c r="I49" s="187" t="s">
        <v>270</v>
      </c>
      <c r="J49" s="189">
        <v>71386.0</v>
      </c>
      <c r="K49" s="187" t="s">
        <v>393</v>
      </c>
      <c r="L49" s="187" t="s">
        <v>233</v>
      </c>
      <c r="M49" s="202">
        <v>16.0</v>
      </c>
      <c r="N49" s="190" t="s">
        <v>17</v>
      </c>
      <c r="O49" s="191">
        <v>16675.0</v>
      </c>
      <c r="P49" s="191">
        <v>19675.0</v>
      </c>
      <c r="Q49" s="191">
        <v>21608.0</v>
      </c>
      <c r="R49" s="211">
        <f t="shared" si="1"/>
        <v>-4933</v>
      </c>
      <c r="S49" s="230">
        <f t="shared" si="37"/>
        <v>19176.25</v>
      </c>
      <c r="T49" s="230">
        <f t="shared" si="38"/>
        <v>-2431.75</v>
      </c>
      <c r="U49" s="230">
        <f t="shared" si="39"/>
        <v>20843.75</v>
      </c>
      <c r="V49" s="230">
        <f t="shared" si="40"/>
        <v>-764.25</v>
      </c>
      <c r="W49" s="230">
        <f t="shared" si="45"/>
        <v>23345</v>
      </c>
      <c r="X49" s="230">
        <f t="shared" si="42"/>
        <v>1737</v>
      </c>
      <c r="Y49" s="232">
        <f t="shared" si="46"/>
        <v>483.2415</v>
      </c>
      <c r="Z49" s="230">
        <f t="shared" si="18"/>
        <v>-21124.7585</v>
      </c>
      <c r="AA49" s="182"/>
      <c r="AB49" s="224"/>
      <c r="AC49" s="225"/>
      <c r="AD49" s="225"/>
      <c r="AE49" s="225"/>
      <c r="AF49" s="225"/>
      <c r="AG49" s="225"/>
      <c r="AH49" s="227">
        <v>47339.0</v>
      </c>
      <c r="AI49" s="228">
        <v>685.0</v>
      </c>
    </row>
    <row r="50" ht="12.0" customHeight="1">
      <c r="A50" s="229">
        <v>49.0</v>
      </c>
      <c r="B50" s="221"/>
      <c r="C50" s="219"/>
      <c r="D50" s="187" t="s">
        <v>394</v>
      </c>
      <c r="E50" s="187">
        <v>2023.0</v>
      </c>
      <c r="F50" s="187" t="s">
        <v>74</v>
      </c>
      <c r="G50" s="187" t="s">
        <v>395</v>
      </c>
      <c r="H50" s="222" t="s">
        <v>25</v>
      </c>
      <c r="I50" s="187" t="s">
        <v>396</v>
      </c>
      <c r="J50" s="189">
        <v>60210.0</v>
      </c>
      <c r="K50" s="190" t="s">
        <v>397</v>
      </c>
      <c r="L50" s="187" t="s">
        <v>367</v>
      </c>
      <c r="M50" s="202">
        <v>19.0</v>
      </c>
      <c r="N50" s="190" t="s">
        <v>17</v>
      </c>
      <c r="O50" s="191">
        <v>20325.0</v>
      </c>
      <c r="P50" s="191">
        <v>22775.0</v>
      </c>
      <c r="Q50" s="191">
        <v>22788.0</v>
      </c>
      <c r="R50" s="223">
        <f t="shared" si="1"/>
        <v>-2463</v>
      </c>
      <c r="S50" s="223">
        <f t="shared" si="37"/>
        <v>23373.75</v>
      </c>
      <c r="T50" s="230">
        <f t="shared" si="38"/>
        <v>585.75</v>
      </c>
      <c r="U50" s="223">
        <f t="shared" si="39"/>
        <v>25406.25</v>
      </c>
      <c r="V50" s="230">
        <f t="shared" si="40"/>
        <v>2618.25</v>
      </c>
      <c r="W50" s="223">
        <f>O50*1.25</f>
        <v>25406.25</v>
      </c>
      <c r="X50" s="230">
        <f t="shared" si="42"/>
        <v>2618.25</v>
      </c>
      <c r="Y50" s="223">
        <f>O50*1.3</f>
        <v>26422.5</v>
      </c>
      <c r="Z50" s="230">
        <f t="shared" si="18"/>
        <v>3634.5</v>
      </c>
      <c r="AA50" s="229"/>
      <c r="AB50" s="229"/>
      <c r="AC50" s="229"/>
      <c r="AD50" s="229"/>
      <c r="AE50" s="229"/>
      <c r="AF50" s="226">
        <f>P50-Q50</f>
        <v>-13</v>
      </c>
      <c r="AG50" s="229"/>
      <c r="AH50" s="227">
        <v>29103.0</v>
      </c>
      <c r="AI50" s="228">
        <v>685.0</v>
      </c>
    </row>
    <row r="51" ht="12.75" customHeight="1">
      <c r="A51" s="200">
        <v>50.0</v>
      </c>
      <c r="B51" s="200"/>
      <c r="C51" s="201"/>
      <c r="D51" s="187" t="s">
        <v>398</v>
      </c>
      <c r="E51" s="187">
        <v>2007.0</v>
      </c>
      <c r="F51" s="187" t="s">
        <v>56</v>
      </c>
      <c r="G51" s="187" t="s">
        <v>369</v>
      </c>
      <c r="H51" s="214" t="s">
        <v>25</v>
      </c>
      <c r="I51" s="187" t="s">
        <v>265</v>
      </c>
      <c r="J51" s="189">
        <v>94666.0</v>
      </c>
      <c r="K51" s="187" t="s">
        <v>399</v>
      </c>
      <c r="L51" s="187" t="s">
        <v>287</v>
      </c>
      <c r="M51" s="202">
        <v>4.0</v>
      </c>
      <c r="N51" s="187" t="s">
        <v>17</v>
      </c>
      <c r="O51" s="191">
        <v>2338.0</v>
      </c>
      <c r="P51" s="191">
        <v>3788.0</v>
      </c>
      <c r="Q51" s="191">
        <v>750.0</v>
      </c>
      <c r="R51" s="215">
        <f t="shared" si="1"/>
        <v>1588</v>
      </c>
      <c r="S51" s="207">
        <f t="shared" si="37"/>
        <v>2688.7</v>
      </c>
      <c r="T51" s="207">
        <f t="shared" si="38"/>
        <v>1938.7</v>
      </c>
      <c r="U51" s="207">
        <f t="shared" si="39"/>
        <v>2922.5</v>
      </c>
      <c r="V51" s="207">
        <f t="shared" si="40"/>
        <v>2172.5</v>
      </c>
      <c r="W51" s="207">
        <f>O51*1.4</f>
        <v>3273.2</v>
      </c>
      <c r="X51" s="207">
        <f t="shared" si="42"/>
        <v>2523.2</v>
      </c>
      <c r="Y51" s="239">
        <f>W51*0.0207</f>
        <v>67.75524</v>
      </c>
      <c r="Z51" s="207"/>
      <c r="AA51" s="216"/>
      <c r="AB51" s="217"/>
      <c r="AC51" s="218"/>
      <c r="AD51" s="218"/>
      <c r="AE51" s="218"/>
      <c r="AF51" s="218"/>
      <c r="AG51" s="218"/>
      <c r="AH51" s="218"/>
      <c r="AI51" s="218"/>
    </row>
    <row r="52" ht="12.75" customHeight="1">
      <c r="A52" s="200">
        <v>51.0</v>
      </c>
      <c r="B52" s="185"/>
      <c r="C52" s="201"/>
      <c r="D52" s="187" t="s">
        <v>400</v>
      </c>
      <c r="E52" s="187">
        <v>2020.0</v>
      </c>
      <c r="F52" s="187" t="s">
        <v>61</v>
      </c>
      <c r="G52" s="187" t="s">
        <v>269</v>
      </c>
      <c r="H52" s="188" t="s">
        <v>16</v>
      </c>
      <c r="I52" s="187" t="s">
        <v>378</v>
      </c>
      <c r="J52" s="189">
        <v>81009.0</v>
      </c>
      <c r="K52" s="187" t="s">
        <v>401</v>
      </c>
      <c r="L52" s="187" t="s">
        <v>293</v>
      </c>
      <c r="M52" s="202">
        <v>33.0</v>
      </c>
      <c r="N52" s="190" t="s">
        <v>17</v>
      </c>
      <c r="O52" s="191">
        <v>15475.0</v>
      </c>
      <c r="P52" s="191">
        <v>18525.0</v>
      </c>
      <c r="Q52" s="191">
        <v>16306.0</v>
      </c>
      <c r="R52" s="203">
        <f t="shared" si="1"/>
        <v>-831</v>
      </c>
      <c r="S52" s="203">
        <f t="shared" si="37"/>
        <v>17796.25</v>
      </c>
      <c r="T52" s="207">
        <f t="shared" si="38"/>
        <v>1490.25</v>
      </c>
      <c r="U52" s="203">
        <f t="shared" si="39"/>
        <v>19343.75</v>
      </c>
      <c r="V52" s="207">
        <f t="shared" si="40"/>
        <v>3037.75</v>
      </c>
      <c r="W52" s="203">
        <f t="shared" ref="W52:W58" si="47">O52*1.25</f>
        <v>19343.75</v>
      </c>
      <c r="X52" s="207">
        <f t="shared" si="42"/>
        <v>3037.75</v>
      </c>
      <c r="Y52" s="203">
        <f t="shared" ref="Y52:Y58" si="48">O52*1.3</f>
        <v>20117.5</v>
      </c>
      <c r="Z52" s="207">
        <f t="shared" ref="Z52:Z150" si="49">Y52-Q52</f>
        <v>3811.5</v>
      </c>
      <c r="AA52" s="200"/>
      <c r="AB52" s="200"/>
      <c r="AC52" s="200"/>
      <c r="AD52" s="200"/>
      <c r="AE52" s="200"/>
      <c r="AF52" s="210"/>
      <c r="AG52" s="200"/>
      <c r="AH52" s="198"/>
      <c r="AI52" s="199"/>
    </row>
    <row r="53" ht="12.75" customHeight="1">
      <c r="A53" s="200">
        <v>52.0</v>
      </c>
      <c r="B53" s="185"/>
      <c r="C53" s="201"/>
      <c r="D53" s="187" t="s">
        <v>402</v>
      </c>
      <c r="E53" s="187">
        <v>2023.0</v>
      </c>
      <c r="F53" s="187" t="s">
        <v>61</v>
      </c>
      <c r="G53" s="187" t="s">
        <v>403</v>
      </c>
      <c r="H53" s="188" t="s">
        <v>16</v>
      </c>
      <c r="I53" s="187" t="s">
        <v>305</v>
      </c>
      <c r="J53" s="189">
        <v>21765.0</v>
      </c>
      <c r="K53" s="187" t="s">
        <v>404</v>
      </c>
      <c r="L53" s="187" t="s">
        <v>326</v>
      </c>
      <c r="M53" s="202">
        <v>26.0</v>
      </c>
      <c r="N53" s="190" t="s">
        <v>17</v>
      </c>
      <c r="O53" s="191">
        <v>29975.0</v>
      </c>
      <c r="P53" s="191">
        <v>33550.0</v>
      </c>
      <c r="Q53" s="191">
        <v>31272.0</v>
      </c>
      <c r="R53" s="203">
        <f t="shared" si="1"/>
        <v>-1297</v>
      </c>
      <c r="S53" s="203">
        <f t="shared" si="37"/>
        <v>34471.25</v>
      </c>
      <c r="T53" s="207">
        <f t="shared" si="38"/>
        <v>3199.25</v>
      </c>
      <c r="U53" s="203">
        <f t="shared" si="39"/>
        <v>37468.75</v>
      </c>
      <c r="V53" s="207">
        <f t="shared" si="40"/>
        <v>6196.75</v>
      </c>
      <c r="W53" s="203">
        <f t="shared" si="47"/>
        <v>37468.75</v>
      </c>
      <c r="X53" s="207">
        <f t="shared" si="42"/>
        <v>6196.75</v>
      </c>
      <c r="Y53" s="203">
        <f t="shared" si="48"/>
        <v>38967.5</v>
      </c>
      <c r="Z53" s="207">
        <f t="shared" si="49"/>
        <v>7695.5</v>
      </c>
      <c r="AA53" s="200"/>
      <c r="AB53" s="200"/>
      <c r="AC53" s="200"/>
      <c r="AD53" s="200"/>
      <c r="AE53" s="200"/>
      <c r="AF53" s="197">
        <f t="shared" ref="AF53:AF54" si="50">P53-Q53</f>
        <v>2278</v>
      </c>
      <c r="AG53" s="200"/>
      <c r="AH53" s="198">
        <v>21288.0</v>
      </c>
      <c r="AI53" s="199">
        <v>685.0</v>
      </c>
    </row>
    <row r="54" ht="12.75" customHeight="1">
      <c r="A54" s="200">
        <v>53.0</v>
      </c>
      <c r="B54" s="201"/>
      <c r="C54" s="243"/>
      <c r="D54" s="187" t="s">
        <v>405</v>
      </c>
      <c r="E54" s="187">
        <v>2021.0</v>
      </c>
      <c r="F54" s="187" t="s">
        <v>61</v>
      </c>
      <c r="G54" s="187" t="s">
        <v>269</v>
      </c>
      <c r="H54" s="234" t="s">
        <v>16</v>
      </c>
      <c r="I54" s="187" t="s">
        <v>352</v>
      </c>
      <c r="J54" s="189">
        <v>69305.0</v>
      </c>
      <c r="K54" s="190" t="s">
        <v>406</v>
      </c>
      <c r="L54" s="187" t="s">
        <v>216</v>
      </c>
      <c r="M54" s="202">
        <v>37.0</v>
      </c>
      <c r="N54" s="190" t="s">
        <v>17</v>
      </c>
      <c r="O54" s="191">
        <v>14300.0</v>
      </c>
      <c r="P54" s="191">
        <v>17150.0</v>
      </c>
      <c r="Q54" s="191">
        <v>18043.0</v>
      </c>
      <c r="R54" s="215">
        <f t="shared" si="1"/>
        <v>-3743</v>
      </c>
      <c r="S54" s="203">
        <f t="shared" si="37"/>
        <v>16445</v>
      </c>
      <c r="T54" s="207">
        <f t="shared" si="38"/>
        <v>-1598</v>
      </c>
      <c r="U54" s="203">
        <f t="shared" si="39"/>
        <v>17875</v>
      </c>
      <c r="V54" s="207">
        <f t="shared" si="40"/>
        <v>-168</v>
      </c>
      <c r="W54" s="203">
        <f t="shared" si="47"/>
        <v>17875</v>
      </c>
      <c r="X54" s="207">
        <f t="shared" si="42"/>
        <v>-168</v>
      </c>
      <c r="Y54" s="203">
        <f t="shared" si="48"/>
        <v>18590</v>
      </c>
      <c r="Z54" s="207">
        <f t="shared" si="49"/>
        <v>547</v>
      </c>
      <c r="AA54" s="216"/>
      <c r="AB54" s="217"/>
      <c r="AC54" s="218"/>
      <c r="AD54" s="218"/>
      <c r="AE54" s="218"/>
      <c r="AF54" s="231">
        <f t="shared" si="50"/>
        <v>-893</v>
      </c>
      <c r="AG54" s="218"/>
      <c r="AH54" s="235">
        <v>33859.0</v>
      </c>
      <c r="AI54" s="236">
        <v>685.0</v>
      </c>
    </row>
    <row r="55" ht="12.75" customHeight="1">
      <c r="A55" s="186">
        <v>54.0</v>
      </c>
      <c r="B55" s="185"/>
      <c r="C55" s="186"/>
      <c r="D55" s="187" t="s">
        <v>407</v>
      </c>
      <c r="E55" s="187">
        <v>2023.0</v>
      </c>
      <c r="F55" s="187" t="s">
        <v>74</v>
      </c>
      <c r="G55" s="187" t="s">
        <v>219</v>
      </c>
      <c r="H55" s="188" t="s">
        <v>16</v>
      </c>
      <c r="I55" s="187" t="s">
        <v>396</v>
      </c>
      <c r="J55" s="189">
        <v>32944.0</v>
      </c>
      <c r="K55" s="187" t="s">
        <v>408</v>
      </c>
      <c r="L55" s="187" t="s">
        <v>409</v>
      </c>
      <c r="M55" s="189">
        <v>39.0</v>
      </c>
      <c r="N55" s="190" t="s">
        <v>35</v>
      </c>
      <c r="O55" s="191">
        <v>21950.0</v>
      </c>
      <c r="P55" s="191">
        <v>25100.0</v>
      </c>
      <c r="Q55" s="191">
        <v>26097.0</v>
      </c>
      <c r="R55" s="211">
        <f t="shared" si="1"/>
        <v>-4147</v>
      </c>
      <c r="S55" s="203">
        <f t="shared" si="37"/>
        <v>25242.5</v>
      </c>
      <c r="T55" s="207">
        <f t="shared" si="38"/>
        <v>-854.5</v>
      </c>
      <c r="U55" s="203">
        <f t="shared" si="39"/>
        <v>27437.5</v>
      </c>
      <c r="V55" s="207">
        <f t="shared" si="40"/>
        <v>1340.5</v>
      </c>
      <c r="W55" s="203">
        <f t="shared" si="47"/>
        <v>27437.5</v>
      </c>
      <c r="X55" s="207">
        <f t="shared" si="42"/>
        <v>1340.5</v>
      </c>
      <c r="Y55" s="203">
        <f t="shared" si="48"/>
        <v>28535</v>
      </c>
      <c r="Z55" s="207">
        <f t="shared" si="49"/>
        <v>2438</v>
      </c>
      <c r="AA55" s="182"/>
      <c r="AB55" s="209"/>
      <c r="AC55" s="210"/>
      <c r="AD55" s="210"/>
      <c r="AE55" s="210"/>
      <c r="AF55" s="210"/>
      <c r="AG55" s="210"/>
      <c r="AH55" s="198">
        <v>21617.0</v>
      </c>
      <c r="AI55" s="199">
        <v>685.0</v>
      </c>
    </row>
    <row r="56" ht="12.75" customHeight="1">
      <c r="A56" s="244">
        <v>56.0</v>
      </c>
      <c r="B56" s="185"/>
      <c r="C56" s="186"/>
      <c r="D56" s="187" t="s">
        <v>410</v>
      </c>
      <c r="E56" s="187">
        <v>2016.0</v>
      </c>
      <c r="F56" s="187" t="s">
        <v>61</v>
      </c>
      <c r="G56" s="187" t="s">
        <v>331</v>
      </c>
      <c r="H56" s="188" t="s">
        <v>57</v>
      </c>
      <c r="I56" s="187" t="s">
        <v>260</v>
      </c>
      <c r="J56" s="189">
        <v>117152.0</v>
      </c>
      <c r="K56" s="187" t="s">
        <v>411</v>
      </c>
      <c r="L56" s="187" t="s">
        <v>293</v>
      </c>
      <c r="M56" s="189">
        <v>1.0</v>
      </c>
      <c r="N56" s="190" t="s">
        <v>17</v>
      </c>
      <c r="O56" s="191" t="s">
        <v>412</v>
      </c>
      <c r="P56" s="191" t="s">
        <v>412</v>
      </c>
      <c r="Q56" s="191">
        <v>5000.0</v>
      </c>
      <c r="R56" s="245" t="str">
        <f t="shared" si="1"/>
        <v>#VALUE!</v>
      </c>
      <c r="S56" s="246" t="str">
        <f t="shared" si="37"/>
        <v>#VALUE!</v>
      </c>
      <c r="T56" s="207" t="str">
        <f t="shared" si="38"/>
        <v>#VALUE!</v>
      </c>
      <c r="U56" s="203" t="str">
        <f t="shared" si="39"/>
        <v>#VALUE!</v>
      </c>
      <c r="V56" s="207" t="str">
        <f t="shared" si="40"/>
        <v>#VALUE!</v>
      </c>
      <c r="W56" s="200" t="str">
        <f t="shared" si="47"/>
        <v>#VALUE!</v>
      </c>
      <c r="X56" s="207" t="str">
        <f t="shared" si="42"/>
        <v>#VALUE!</v>
      </c>
      <c r="Y56" s="200" t="str">
        <f t="shared" si="48"/>
        <v>#VALUE!</v>
      </c>
      <c r="Z56" s="207" t="str">
        <f t="shared" si="49"/>
        <v>#VALUE!</v>
      </c>
      <c r="AA56" s="247"/>
      <c r="AB56" s="247"/>
      <c r="AC56" s="247"/>
      <c r="AD56" s="247"/>
      <c r="AE56" s="247"/>
      <c r="AF56" s="210" t="str">
        <f>P56-Q56</f>
        <v>#VALUE!</v>
      </c>
      <c r="AG56" s="247"/>
      <c r="AH56" s="198">
        <v>32815.0</v>
      </c>
      <c r="AI56" s="199">
        <v>685.0</v>
      </c>
    </row>
    <row r="57" ht="12.75" customHeight="1">
      <c r="A57" s="200">
        <v>57.0</v>
      </c>
      <c r="B57" s="201"/>
      <c r="C57" s="243"/>
      <c r="D57" s="187" t="s">
        <v>413</v>
      </c>
      <c r="E57" s="187">
        <v>2023.0</v>
      </c>
      <c r="F57" s="187" t="s">
        <v>61</v>
      </c>
      <c r="G57" s="187" t="s">
        <v>289</v>
      </c>
      <c r="H57" s="234" t="s">
        <v>48</v>
      </c>
      <c r="I57" s="187" t="s">
        <v>305</v>
      </c>
      <c r="J57" s="189">
        <v>27421.0</v>
      </c>
      <c r="K57" s="190" t="s">
        <v>414</v>
      </c>
      <c r="L57" s="187" t="s">
        <v>216</v>
      </c>
      <c r="M57" s="202">
        <v>79.0</v>
      </c>
      <c r="N57" s="190" t="s">
        <v>35</v>
      </c>
      <c r="O57" s="191">
        <v>20850.0</v>
      </c>
      <c r="P57" s="191">
        <v>23700.0</v>
      </c>
      <c r="Q57" s="191">
        <v>23619.0</v>
      </c>
      <c r="R57" s="215">
        <f t="shared" si="1"/>
        <v>-2769</v>
      </c>
      <c r="S57" s="203">
        <f t="shared" si="37"/>
        <v>23977.5</v>
      </c>
      <c r="T57" s="207">
        <f t="shared" si="38"/>
        <v>358.5</v>
      </c>
      <c r="U57" s="203">
        <f t="shared" si="39"/>
        <v>26062.5</v>
      </c>
      <c r="V57" s="207">
        <f t="shared" si="40"/>
        <v>2443.5</v>
      </c>
      <c r="W57" s="203">
        <f t="shared" si="47"/>
        <v>26062.5</v>
      </c>
      <c r="X57" s="207">
        <f t="shared" si="42"/>
        <v>2443.5</v>
      </c>
      <c r="Y57" s="203">
        <f t="shared" si="48"/>
        <v>27105</v>
      </c>
      <c r="Z57" s="207">
        <f t="shared" si="49"/>
        <v>3486</v>
      </c>
      <c r="AA57" s="216"/>
      <c r="AB57" s="217"/>
      <c r="AC57" s="218"/>
      <c r="AD57" s="218"/>
      <c r="AE57" s="218"/>
      <c r="AF57" s="218"/>
      <c r="AG57" s="218"/>
      <c r="AH57" s="235">
        <v>25390.0</v>
      </c>
      <c r="AI57" s="236">
        <v>685.0</v>
      </c>
    </row>
    <row r="58" ht="12.75" customHeight="1">
      <c r="A58" s="200">
        <v>58.0</v>
      </c>
      <c r="B58" s="185"/>
      <c r="C58" s="201"/>
      <c r="D58" s="187" t="s">
        <v>415</v>
      </c>
      <c r="E58" s="187">
        <v>2023.0</v>
      </c>
      <c r="F58" s="187" t="s">
        <v>93</v>
      </c>
      <c r="G58" s="187" t="s">
        <v>416</v>
      </c>
      <c r="H58" s="188" t="s">
        <v>25</v>
      </c>
      <c r="I58" s="187" t="s">
        <v>417</v>
      </c>
      <c r="J58" s="189">
        <v>55956.0</v>
      </c>
      <c r="K58" s="187" t="s">
        <v>418</v>
      </c>
      <c r="L58" s="187" t="s">
        <v>419</v>
      </c>
      <c r="M58" s="202">
        <v>19.0</v>
      </c>
      <c r="N58" s="190" t="s">
        <v>17</v>
      </c>
      <c r="O58" s="191">
        <v>19400.0</v>
      </c>
      <c r="P58" s="191">
        <v>20925.0</v>
      </c>
      <c r="Q58" s="191">
        <v>21640.0</v>
      </c>
      <c r="R58" s="215">
        <f t="shared" si="1"/>
        <v>-2240</v>
      </c>
      <c r="S58" s="203">
        <f t="shared" si="37"/>
        <v>22310</v>
      </c>
      <c r="T58" s="207">
        <f t="shared" si="38"/>
        <v>670</v>
      </c>
      <c r="U58" s="203">
        <f t="shared" si="39"/>
        <v>24250</v>
      </c>
      <c r="V58" s="207">
        <f t="shared" si="40"/>
        <v>2610</v>
      </c>
      <c r="W58" s="203">
        <f t="shared" si="47"/>
        <v>24250</v>
      </c>
      <c r="X58" s="207">
        <f t="shared" si="42"/>
        <v>2610</v>
      </c>
      <c r="Y58" s="203">
        <f t="shared" si="48"/>
        <v>25220</v>
      </c>
      <c r="Z58" s="207">
        <f t="shared" si="49"/>
        <v>3580</v>
      </c>
      <c r="AA58" s="216"/>
      <c r="AB58" s="217"/>
      <c r="AC58" s="218"/>
      <c r="AD58" s="218"/>
      <c r="AE58" s="218"/>
      <c r="AF58" s="210"/>
      <c r="AG58" s="218"/>
      <c r="AH58" s="198">
        <v>23273.0</v>
      </c>
      <c r="AI58" s="199">
        <v>685.0</v>
      </c>
    </row>
    <row r="59" ht="12.75" customHeight="1">
      <c r="A59" s="186">
        <v>59.0</v>
      </c>
      <c r="B59" s="185"/>
      <c r="C59" s="186"/>
      <c r="D59" s="187" t="s">
        <v>420</v>
      </c>
      <c r="E59" s="187">
        <v>2023.0</v>
      </c>
      <c r="F59" s="187" t="s">
        <v>93</v>
      </c>
      <c r="G59" s="187" t="s">
        <v>421</v>
      </c>
      <c r="H59" s="188" t="s">
        <v>25</v>
      </c>
      <c r="I59" s="187" t="s">
        <v>422</v>
      </c>
      <c r="J59" s="189">
        <v>63650.0</v>
      </c>
      <c r="K59" s="187" t="s">
        <v>423</v>
      </c>
      <c r="L59" s="187" t="s">
        <v>367</v>
      </c>
      <c r="M59" s="202">
        <v>18.0</v>
      </c>
      <c r="N59" s="190" t="s">
        <v>17</v>
      </c>
      <c r="O59" s="191">
        <v>15175.0</v>
      </c>
      <c r="P59" s="191">
        <v>18550.0</v>
      </c>
      <c r="Q59" s="191">
        <v>18083.0</v>
      </c>
      <c r="R59" s="211">
        <f t="shared" si="1"/>
        <v>-2908</v>
      </c>
      <c r="S59" s="230">
        <f t="shared" si="37"/>
        <v>17451.25</v>
      </c>
      <c r="T59" s="230">
        <f t="shared" si="38"/>
        <v>-631.75</v>
      </c>
      <c r="U59" s="230">
        <f t="shared" si="39"/>
        <v>18968.75</v>
      </c>
      <c r="V59" s="230">
        <f t="shared" si="40"/>
        <v>885.75</v>
      </c>
      <c r="W59" s="230">
        <f>O59*1.4</f>
        <v>21245</v>
      </c>
      <c r="X59" s="230">
        <f t="shared" si="42"/>
        <v>3162</v>
      </c>
      <c r="Y59" s="232">
        <f>W59*0.0207</f>
        <v>439.7715</v>
      </c>
      <c r="Z59" s="230">
        <f t="shared" si="49"/>
        <v>-17643.2285</v>
      </c>
      <c r="AA59" s="182"/>
      <c r="AB59" s="209"/>
      <c r="AC59" s="210"/>
      <c r="AD59" s="210"/>
      <c r="AE59" s="210"/>
      <c r="AF59" s="197">
        <f>P59-Q59</f>
        <v>467</v>
      </c>
      <c r="AG59" s="210"/>
      <c r="AH59" s="198">
        <v>11034.0</v>
      </c>
      <c r="AI59" s="199">
        <v>685.0</v>
      </c>
    </row>
    <row r="60" ht="15.0" customHeight="1">
      <c r="A60" s="186">
        <v>60.0</v>
      </c>
      <c r="B60" s="185"/>
      <c r="C60" s="186"/>
      <c r="D60" s="187" t="s">
        <v>424</v>
      </c>
      <c r="E60" s="187">
        <v>2017.0</v>
      </c>
      <c r="F60" s="187" t="s">
        <v>61</v>
      </c>
      <c r="G60" s="187" t="s">
        <v>289</v>
      </c>
      <c r="H60" s="214" t="s">
        <v>48</v>
      </c>
      <c r="I60" s="187" t="s">
        <v>352</v>
      </c>
      <c r="J60" s="189">
        <v>141068.0</v>
      </c>
      <c r="K60" s="187" t="s">
        <v>425</v>
      </c>
      <c r="L60" s="187" t="s">
        <v>293</v>
      </c>
      <c r="M60" s="202">
        <v>61.0</v>
      </c>
      <c r="N60" s="190" t="s">
        <v>35</v>
      </c>
      <c r="O60" s="191">
        <v>9750.0</v>
      </c>
      <c r="P60" s="191">
        <v>11375.0</v>
      </c>
      <c r="Q60" s="191">
        <v>12290.0</v>
      </c>
      <c r="R60" s="211">
        <f t="shared" si="1"/>
        <v>-2540</v>
      </c>
      <c r="S60" s="203">
        <f t="shared" si="37"/>
        <v>11212.5</v>
      </c>
      <c r="T60" s="207">
        <f t="shared" si="38"/>
        <v>-1077.5</v>
      </c>
      <c r="U60" s="203">
        <f t="shared" si="39"/>
        <v>12187.5</v>
      </c>
      <c r="V60" s="207">
        <f t="shared" si="40"/>
        <v>-102.5</v>
      </c>
      <c r="W60" s="203">
        <f t="shared" ref="W60:W84" si="51">O60*1.25</f>
        <v>12187.5</v>
      </c>
      <c r="X60" s="207">
        <f t="shared" si="42"/>
        <v>-102.5</v>
      </c>
      <c r="Y60" s="203">
        <f t="shared" ref="Y60:Y84" si="52">O60*1.3</f>
        <v>12675</v>
      </c>
      <c r="Z60" s="207">
        <f t="shared" si="49"/>
        <v>385</v>
      </c>
      <c r="AA60" s="182"/>
      <c r="AB60" s="209"/>
      <c r="AC60" s="210"/>
      <c r="AD60" s="210"/>
      <c r="AE60" s="210"/>
      <c r="AF60" s="210"/>
      <c r="AG60" s="210"/>
      <c r="AH60" s="210"/>
      <c r="AI60" s="210"/>
    </row>
    <row r="61" ht="12.75" customHeight="1">
      <c r="A61" s="200">
        <v>61.0</v>
      </c>
      <c r="B61" s="200"/>
      <c r="C61" s="201"/>
      <c r="D61" s="187" t="s">
        <v>426</v>
      </c>
      <c r="E61" s="187">
        <v>2024.0</v>
      </c>
      <c r="F61" s="187" t="s">
        <v>107</v>
      </c>
      <c r="G61" s="187" t="s">
        <v>347</v>
      </c>
      <c r="H61" s="214" t="s">
        <v>16</v>
      </c>
      <c r="I61" s="187" t="s">
        <v>270</v>
      </c>
      <c r="J61" s="189">
        <v>14869.0</v>
      </c>
      <c r="K61" s="187" t="s">
        <v>427</v>
      </c>
      <c r="L61" s="187" t="s">
        <v>238</v>
      </c>
      <c r="M61" s="202">
        <v>29.0</v>
      </c>
      <c r="N61" s="190" t="s">
        <v>17</v>
      </c>
      <c r="O61" s="191">
        <v>19075.0</v>
      </c>
      <c r="P61" s="191">
        <v>22475.0</v>
      </c>
      <c r="Q61" s="191">
        <v>20261.0</v>
      </c>
      <c r="R61" s="215">
        <f t="shared" si="1"/>
        <v>-1186</v>
      </c>
      <c r="S61" s="203">
        <f t="shared" si="37"/>
        <v>21936.25</v>
      </c>
      <c r="T61" s="207">
        <f t="shared" si="38"/>
        <v>1675.25</v>
      </c>
      <c r="U61" s="203">
        <f t="shared" si="39"/>
        <v>23843.75</v>
      </c>
      <c r="V61" s="207">
        <f t="shared" si="40"/>
        <v>3582.75</v>
      </c>
      <c r="W61" s="203">
        <f t="shared" si="51"/>
        <v>23843.75</v>
      </c>
      <c r="X61" s="207">
        <f t="shared" si="42"/>
        <v>3582.75</v>
      </c>
      <c r="Y61" s="203">
        <f t="shared" si="52"/>
        <v>24797.5</v>
      </c>
      <c r="Z61" s="207">
        <f t="shared" si="49"/>
        <v>4536.5</v>
      </c>
      <c r="AA61" s="216"/>
      <c r="AB61" s="217"/>
      <c r="AC61" s="218"/>
      <c r="AD61" s="218"/>
      <c r="AE61" s="218"/>
      <c r="AF61" s="218"/>
      <c r="AG61" s="218"/>
      <c r="AH61" s="218"/>
      <c r="AI61" s="218"/>
    </row>
    <row r="62" ht="12.75" customHeight="1">
      <c r="A62" s="200">
        <v>62.0</v>
      </c>
      <c r="B62" s="200"/>
      <c r="C62" s="201"/>
      <c r="D62" s="187" t="s">
        <v>428</v>
      </c>
      <c r="E62" s="187">
        <v>2023.0</v>
      </c>
      <c r="F62" s="187" t="s">
        <v>74</v>
      </c>
      <c r="G62" s="187" t="s">
        <v>364</v>
      </c>
      <c r="H62" s="237" t="s">
        <v>16</v>
      </c>
      <c r="I62" s="187" t="s">
        <v>429</v>
      </c>
      <c r="J62" s="189">
        <v>63008.0</v>
      </c>
      <c r="K62" s="187" t="s">
        <v>430</v>
      </c>
      <c r="L62" s="187" t="s">
        <v>293</v>
      </c>
      <c r="M62" s="202">
        <v>33.0</v>
      </c>
      <c r="N62" s="190" t="s">
        <v>35</v>
      </c>
      <c r="O62" s="191">
        <v>17475.0</v>
      </c>
      <c r="P62" s="191">
        <v>20550.0</v>
      </c>
      <c r="Q62" s="191">
        <v>19197.0</v>
      </c>
      <c r="R62" s="215">
        <f t="shared" si="1"/>
        <v>-1722</v>
      </c>
      <c r="S62" s="203">
        <f t="shared" si="37"/>
        <v>20096.25</v>
      </c>
      <c r="T62" s="207">
        <f t="shared" si="38"/>
        <v>899.25</v>
      </c>
      <c r="U62" s="203">
        <f t="shared" si="39"/>
        <v>21843.75</v>
      </c>
      <c r="V62" s="207">
        <f t="shared" si="40"/>
        <v>2646.75</v>
      </c>
      <c r="W62" s="203">
        <f t="shared" si="51"/>
        <v>21843.75</v>
      </c>
      <c r="X62" s="207">
        <f t="shared" si="42"/>
        <v>2646.75</v>
      </c>
      <c r="Y62" s="203">
        <f t="shared" si="52"/>
        <v>22717.5</v>
      </c>
      <c r="Z62" s="207">
        <f t="shared" si="49"/>
        <v>3520.5</v>
      </c>
      <c r="AA62" s="216"/>
      <c r="AB62" s="217"/>
      <c r="AC62" s="218"/>
      <c r="AD62" s="218"/>
      <c r="AE62" s="218"/>
      <c r="AF62" s="218"/>
      <c r="AG62" s="218"/>
      <c r="AH62" s="218"/>
      <c r="AI62" s="218"/>
    </row>
    <row r="63" ht="12.75" customHeight="1">
      <c r="A63" s="200">
        <v>63.0</v>
      </c>
      <c r="B63" s="208"/>
      <c r="C63" s="201"/>
      <c r="D63" s="187" t="s">
        <v>431</v>
      </c>
      <c r="E63" s="187">
        <v>2023.0</v>
      </c>
      <c r="F63" s="187" t="s">
        <v>61</v>
      </c>
      <c r="G63" s="187" t="s">
        <v>328</v>
      </c>
      <c r="H63" s="188" t="s">
        <v>16</v>
      </c>
      <c r="I63" s="187" t="s">
        <v>305</v>
      </c>
      <c r="J63" s="189">
        <v>54384.0</v>
      </c>
      <c r="K63" s="187" t="s">
        <v>432</v>
      </c>
      <c r="L63" s="187" t="s">
        <v>293</v>
      </c>
      <c r="M63" s="202">
        <v>54.0</v>
      </c>
      <c r="N63" s="190" t="s">
        <v>17</v>
      </c>
      <c r="O63" s="191">
        <v>21125.0</v>
      </c>
      <c r="P63" s="191">
        <v>23850.0</v>
      </c>
      <c r="Q63" s="191">
        <v>22639.0</v>
      </c>
      <c r="R63" s="215">
        <f t="shared" si="1"/>
        <v>-1514</v>
      </c>
      <c r="S63" s="203">
        <f t="shared" si="37"/>
        <v>24293.75</v>
      </c>
      <c r="T63" s="207">
        <f t="shared" si="38"/>
        <v>1654.75</v>
      </c>
      <c r="U63" s="203">
        <f t="shared" si="39"/>
        <v>26406.25</v>
      </c>
      <c r="V63" s="207">
        <f t="shared" si="40"/>
        <v>3767.25</v>
      </c>
      <c r="W63" s="203">
        <f t="shared" si="51"/>
        <v>26406.25</v>
      </c>
      <c r="X63" s="207">
        <f t="shared" si="42"/>
        <v>3767.25</v>
      </c>
      <c r="Y63" s="203">
        <f t="shared" si="52"/>
        <v>27462.5</v>
      </c>
      <c r="Z63" s="207">
        <f t="shared" si="49"/>
        <v>4823.5</v>
      </c>
      <c r="AA63" s="216"/>
      <c r="AB63" s="217"/>
      <c r="AC63" s="218"/>
      <c r="AD63" s="218"/>
      <c r="AE63" s="218"/>
      <c r="AF63" s="218"/>
      <c r="AG63" s="218"/>
      <c r="AH63" s="198">
        <v>17936.0</v>
      </c>
      <c r="AI63" s="199">
        <v>685.0</v>
      </c>
    </row>
    <row r="64" ht="12.75" customHeight="1">
      <c r="A64" s="221">
        <v>64.0</v>
      </c>
      <c r="B64" s="221"/>
      <c r="C64" s="248"/>
      <c r="D64" s="187" t="s">
        <v>433</v>
      </c>
      <c r="E64" s="187">
        <v>2024.0</v>
      </c>
      <c r="F64" s="187" t="s">
        <v>126</v>
      </c>
      <c r="G64" s="187" t="s">
        <v>434</v>
      </c>
      <c r="H64" s="222" t="s">
        <v>16</v>
      </c>
      <c r="I64" s="187" t="s">
        <v>260</v>
      </c>
      <c r="J64" s="189">
        <v>42641.0</v>
      </c>
      <c r="K64" s="190" t="s">
        <v>435</v>
      </c>
      <c r="L64" s="187" t="s">
        <v>436</v>
      </c>
      <c r="M64" s="202">
        <v>159.0</v>
      </c>
      <c r="N64" s="190" t="s">
        <v>35</v>
      </c>
      <c r="O64" s="191">
        <v>35425.0</v>
      </c>
      <c r="P64" s="191">
        <v>39875.0</v>
      </c>
      <c r="Q64" s="191">
        <v>29755.0</v>
      </c>
      <c r="R64" s="211">
        <f t="shared" si="1"/>
        <v>5670</v>
      </c>
      <c r="S64" s="223">
        <f t="shared" si="37"/>
        <v>40738.75</v>
      </c>
      <c r="T64" s="230">
        <f t="shared" si="38"/>
        <v>10983.75</v>
      </c>
      <c r="U64" s="223">
        <f t="shared" si="39"/>
        <v>44281.25</v>
      </c>
      <c r="V64" s="230">
        <f t="shared" si="40"/>
        <v>14526.25</v>
      </c>
      <c r="W64" s="223">
        <f t="shared" si="51"/>
        <v>44281.25</v>
      </c>
      <c r="X64" s="230">
        <f t="shared" si="42"/>
        <v>14526.25</v>
      </c>
      <c r="Y64" s="223">
        <f t="shared" si="52"/>
        <v>46052.5</v>
      </c>
      <c r="Z64" s="230">
        <f t="shared" si="49"/>
        <v>16297.5</v>
      </c>
      <c r="AA64" s="182"/>
      <c r="AB64" s="224"/>
      <c r="AC64" s="225"/>
      <c r="AD64" s="225"/>
      <c r="AE64" s="225"/>
      <c r="AF64" s="225"/>
      <c r="AG64" s="225"/>
      <c r="AH64" s="227">
        <v>41187.0</v>
      </c>
      <c r="AI64" s="228">
        <v>685.0</v>
      </c>
    </row>
    <row r="65" ht="12.75" customHeight="1">
      <c r="A65" s="200">
        <v>65.0</v>
      </c>
      <c r="B65" s="208"/>
      <c r="C65" s="201"/>
      <c r="D65" s="187" t="s">
        <v>437</v>
      </c>
      <c r="E65" s="187">
        <v>2025.0</v>
      </c>
      <c r="F65" s="187" t="s">
        <v>61</v>
      </c>
      <c r="G65" s="187" t="s">
        <v>269</v>
      </c>
      <c r="H65" s="188" t="s">
        <v>16</v>
      </c>
      <c r="I65" s="187" t="s">
        <v>438</v>
      </c>
      <c r="J65" s="189">
        <v>22578.0</v>
      </c>
      <c r="K65" s="187" t="s">
        <v>439</v>
      </c>
      <c r="L65" s="187" t="s">
        <v>216</v>
      </c>
      <c r="M65" s="202">
        <v>11.0</v>
      </c>
      <c r="N65" s="190" t="s">
        <v>17</v>
      </c>
      <c r="O65" s="191">
        <v>21375.0</v>
      </c>
      <c r="P65" s="191">
        <v>23600.0</v>
      </c>
      <c r="Q65" s="191">
        <v>24324.0</v>
      </c>
      <c r="R65" s="215">
        <f t="shared" si="1"/>
        <v>-2949</v>
      </c>
      <c r="S65" s="203">
        <f t="shared" si="37"/>
        <v>24581.25</v>
      </c>
      <c r="T65" s="207">
        <f t="shared" si="38"/>
        <v>257.25</v>
      </c>
      <c r="U65" s="203">
        <f t="shared" si="39"/>
        <v>26718.75</v>
      </c>
      <c r="V65" s="207">
        <f t="shared" si="40"/>
        <v>2394.75</v>
      </c>
      <c r="W65" s="203">
        <f t="shared" si="51"/>
        <v>26718.75</v>
      </c>
      <c r="X65" s="207">
        <f t="shared" si="42"/>
        <v>2394.75</v>
      </c>
      <c r="Y65" s="203">
        <f t="shared" si="52"/>
        <v>27787.5</v>
      </c>
      <c r="Z65" s="207">
        <f t="shared" si="49"/>
        <v>3463.5</v>
      </c>
      <c r="AA65" s="216"/>
      <c r="AB65" s="217"/>
      <c r="AC65" s="218"/>
      <c r="AD65" s="218"/>
      <c r="AE65" s="218"/>
      <c r="AF65" s="218"/>
      <c r="AG65" s="218"/>
      <c r="AH65" s="198">
        <v>21233.0</v>
      </c>
      <c r="AI65" s="199">
        <v>685.0</v>
      </c>
    </row>
    <row r="66" ht="15.0" customHeight="1">
      <c r="A66" s="200">
        <v>66.0</v>
      </c>
      <c r="B66" s="208"/>
      <c r="C66" s="201"/>
      <c r="D66" s="187" t="s">
        <v>440</v>
      </c>
      <c r="E66" s="187">
        <v>2024.0</v>
      </c>
      <c r="F66" s="187" t="s">
        <v>61</v>
      </c>
      <c r="G66" s="187" t="s">
        <v>289</v>
      </c>
      <c r="H66" s="188" t="s">
        <v>48</v>
      </c>
      <c r="I66" s="187" t="s">
        <v>441</v>
      </c>
      <c r="J66" s="189">
        <v>18118.0</v>
      </c>
      <c r="K66" s="187" t="s">
        <v>442</v>
      </c>
      <c r="L66" s="187" t="s">
        <v>322</v>
      </c>
      <c r="M66" s="202">
        <v>78.0</v>
      </c>
      <c r="N66" s="190" t="s">
        <v>17</v>
      </c>
      <c r="O66" s="191">
        <v>22325.0</v>
      </c>
      <c r="P66" s="191">
        <v>26150.0</v>
      </c>
      <c r="Q66" s="191">
        <v>25010.0</v>
      </c>
      <c r="R66" s="215">
        <f t="shared" si="1"/>
        <v>-2685</v>
      </c>
      <c r="S66" s="203">
        <f t="shared" si="37"/>
        <v>25673.75</v>
      </c>
      <c r="T66" s="207">
        <f t="shared" si="38"/>
        <v>663.75</v>
      </c>
      <c r="U66" s="203">
        <f t="shared" si="39"/>
        <v>27906.25</v>
      </c>
      <c r="V66" s="207">
        <f t="shared" si="40"/>
        <v>2896.25</v>
      </c>
      <c r="W66" s="203">
        <f t="shared" si="51"/>
        <v>27906.25</v>
      </c>
      <c r="X66" s="207">
        <f t="shared" si="42"/>
        <v>2896.25</v>
      </c>
      <c r="Y66" s="203">
        <f t="shared" si="52"/>
        <v>29022.5</v>
      </c>
      <c r="Z66" s="207">
        <f t="shared" si="49"/>
        <v>4012.5</v>
      </c>
      <c r="AA66" s="216"/>
      <c r="AB66" s="217"/>
      <c r="AC66" s="218"/>
      <c r="AD66" s="218"/>
      <c r="AE66" s="218"/>
      <c r="AF66" s="218"/>
      <c r="AG66" s="218"/>
      <c r="AH66" s="198">
        <v>22255.0</v>
      </c>
      <c r="AI66" s="199">
        <v>685.0</v>
      </c>
    </row>
    <row r="67" ht="12.75" customHeight="1">
      <c r="A67" s="200">
        <v>67.0</v>
      </c>
      <c r="B67" s="185"/>
      <c r="C67" s="201"/>
      <c r="D67" s="187" t="s">
        <v>443</v>
      </c>
      <c r="E67" s="187">
        <v>2023.0</v>
      </c>
      <c r="F67" s="187" t="s">
        <v>61</v>
      </c>
      <c r="G67" s="187" t="s">
        <v>289</v>
      </c>
      <c r="H67" s="188" t="s">
        <v>48</v>
      </c>
      <c r="I67" s="187" t="s">
        <v>332</v>
      </c>
      <c r="J67" s="189">
        <v>43085.0</v>
      </c>
      <c r="K67" s="187" t="s">
        <v>444</v>
      </c>
      <c r="L67" s="187" t="s">
        <v>233</v>
      </c>
      <c r="M67" s="202">
        <v>29.0</v>
      </c>
      <c r="N67" s="190" t="s">
        <v>35</v>
      </c>
      <c r="O67" s="191">
        <v>22950.0</v>
      </c>
      <c r="P67" s="191">
        <v>25725.0</v>
      </c>
      <c r="Q67" s="191">
        <v>24534.0</v>
      </c>
      <c r="R67" s="203">
        <f t="shared" si="1"/>
        <v>-1584</v>
      </c>
      <c r="S67" s="203">
        <f t="shared" si="37"/>
        <v>26392.5</v>
      </c>
      <c r="T67" s="207">
        <f t="shared" si="38"/>
        <v>1858.5</v>
      </c>
      <c r="U67" s="203">
        <f t="shared" si="39"/>
        <v>28687.5</v>
      </c>
      <c r="V67" s="207">
        <f t="shared" si="40"/>
        <v>4153.5</v>
      </c>
      <c r="W67" s="203">
        <f t="shared" si="51"/>
        <v>28687.5</v>
      </c>
      <c r="X67" s="207">
        <f t="shared" si="42"/>
        <v>4153.5</v>
      </c>
      <c r="Y67" s="203">
        <f t="shared" si="52"/>
        <v>29835</v>
      </c>
      <c r="Z67" s="207">
        <f t="shared" si="49"/>
        <v>5301</v>
      </c>
      <c r="AA67" s="200"/>
      <c r="AB67" s="200"/>
      <c r="AC67" s="200"/>
      <c r="AD67" s="200"/>
      <c r="AE67" s="200"/>
      <c r="AF67" s="197">
        <f>P67-Q67</f>
        <v>1191</v>
      </c>
      <c r="AG67" s="200"/>
      <c r="AH67" s="198">
        <v>34186.0</v>
      </c>
      <c r="AI67" s="199">
        <v>685.0</v>
      </c>
    </row>
    <row r="68" ht="12.75" customHeight="1">
      <c r="A68" s="185">
        <v>68.0</v>
      </c>
      <c r="B68" s="208"/>
      <c r="C68" s="186"/>
      <c r="D68" s="187" t="s">
        <v>445</v>
      </c>
      <c r="E68" s="187">
        <v>2019.0</v>
      </c>
      <c r="F68" s="187" t="s">
        <v>61</v>
      </c>
      <c r="G68" s="187" t="s">
        <v>273</v>
      </c>
      <c r="H68" s="188" t="s">
        <v>25</v>
      </c>
      <c r="I68" s="187" t="s">
        <v>446</v>
      </c>
      <c r="J68" s="189">
        <v>81753.0</v>
      </c>
      <c r="K68" s="187" t="s">
        <v>447</v>
      </c>
      <c r="L68" s="187" t="s">
        <v>326</v>
      </c>
      <c r="M68" s="189">
        <v>9.0</v>
      </c>
      <c r="N68" s="190" t="s">
        <v>35</v>
      </c>
      <c r="O68" s="191">
        <v>19275.0</v>
      </c>
      <c r="P68" s="191">
        <v>21825.0</v>
      </c>
      <c r="Q68" s="191">
        <v>21553.0</v>
      </c>
      <c r="R68" s="211">
        <f t="shared" si="1"/>
        <v>-2278</v>
      </c>
      <c r="S68" s="203">
        <f t="shared" si="37"/>
        <v>22166.25</v>
      </c>
      <c r="T68" s="207">
        <f t="shared" si="38"/>
        <v>613.25</v>
      </c>
      <c r="U68" s="203">
        <f t="shared" si="39"/>
        <v>24093.75</v>
      </c>
      <c r="V68" s="207">
        <f t="shared" si="40"/>
        <v>2540.75</v>
      </c>
      <c r="W68" s="203">
        <f t="shared" si="51"/>
        <v>24093.75</v>
      </c>
      <c r="X68" s="207">
        <f t="shared" si="42"/>
        <v>2540.75</v>
      </c>
      <c r="Y68" s="203">
        <f t="shared" si="52"/>
        <v>25057.5</v>
      </c>
      <c r="Z68" s="207">
        <f t="shared" si="49"/>
        <v>3504.5</v>
      </c>
      <c r="AA68" s="182"/>
      <c r="AB68" s="224"/>
      <c r="AC68" s="225"/>
      <c r="AD68" s="225"/>
      <c r="AE68" s="225"/>
      <c r="AF68" s="225"/>
      <c r="AG68" s="225"/>
      <c r="AH68" s="198">
        <v>20959.0</v>
      </c>
      <c r="AI68" s="199">
        <v>685.0</v>
      </c>
    </row>
    <row r="69" ht="12.75" customHeight="1">
      <c r="A69" s="186">
        <v>69.0</v>
      </c>
      <c r="B69" s="185"/>
      <c r="C69" s="186"/>
      <c r="D69" s="187" t="s">
        <v>448</v>
      </c>
      <c r="E69" s="187">
        <v>2023.0</v>
      </c>
      <c r="F69" s="187" t="s">
        <v>61</v>
      </c>
      <c r="G69" s="187" t="s">
        <v>355</v>
      </c>
      <c r="H69" s="188" t="s">
        <v>25</v>
      </c>
      <c r="I69" s="187" t="s">
        <v>265</v>
      </c>
      <c r="J69" s="189">
        <v>40192.0</v>
      </c>
      <c r="K69" s="187" t="s">
        <v>449</v>
      </c>
      <c r="L69" s="187" t="s">
        <v>233</v>
      </c>
      <c r="M69" s="189">
        <v>50.0</v>
      </c>
      <c r="N69" s="190" t="s">
        <v>35</v>
      </c>
      <c r="O69" s="191">
        <v>32125.0</v>
      </c>
      <c r="P69" s="191">
        <v>35575.0</v>
      </c>
      <c r="Q69" s="191">
        <v>32739.0</v>
      </c>
      <c r="R69" s="211">
        <f t="shared" si="1"/>
        <v>-614</v>
      </c>
      <c r="S69" s="203">
        <f t="shared" si="37"/>
        <v>36943.75</v>
      </c>
      <c r="T69" s="207">
        <f t="shared" si="38"/>
        <v>4204.75</v>
      </c>
      <c r="U69" s="203">
        <f t="shared" si="39"/>
        <v>40156.25</v>
      </c>
      <c r="V69" s="207">
        <f t="shared" si="40"/>
        <v>7417.25</v>
      </c>
      <c r="W69" s="203">
        <f t="shared" si="51"/>
        <v>40156.25</v>
      </c>
      <c r="X69" s="207">
        <f t="shared" si="42"/>
        <v>7417.25</v>
      </c>
      <c r="Y69" s="203">
        <f t="shared" si="52"/>
        <v>41762.5</v>
      </c>
      <c r="Z69" s="207">
        <f t="shared" si="49"/>
        <v>9023.5</v>
      </c>
      <c r="AA69" s="182"/>
      <c r="AB69" s="209"/>
      <c r="AC69" s="210"/>
      <c r="AD69" s="210"/>
      <c r="AE69" s="210"/>
      <c r="AF69" s="197">
        <f t="shared" ref="AF69:AF71" si="53">P69-Q69</f>
        <v>2836</v>
      </c>
      <c r="AG69" s="210"/>
      <c r="AH69" s="198">
        <v>37875.0</v>
      </c>
      <c r="AI69" s="199">
        <v>685.0</v>
      </c>
    </row>
    <row r="70" ht="12.75" customHeight="1">
      <c r="A70" s="200">
        <v>70.0</v>
      </c>
      <c r="B70" s="185"/>
      <c r="C70" s="201"/>
      <c r="D70" s="187" t="s">
        <v>450</v>
      </c>
      <c r="E70" s="187">
        <v>2024.0</v>
      </c>
      <c r="F70" s="187" t="s">
        <v>61</v>
      </c>
      <c r="G70" s="187" t="s">
        <v>355</v>
      </c>
      <c r="H70" s="188" t="s">
        <v>25</v>
      </c>
      <c r="I70" s="187" t="s">
        <v>451</v>
      </c>
      <c r="J70" s="189">
        <v>11715.0</v>
      </c>
      <c r="K70" s="187" t="s">
        <v>452</v>
      </c>
      <c r="L70" s="187" t="s">
        <v>276</v>
      </c>
      <c r="M70" s="202">
        <v>22.0</v>
      </c>
      <c r="N70" s="190" t="s">
        <v>35</v>
      </c>
      <c r="O70" s="191">
        <v>42725.0</v>
      </c>
      <c r="P70" s="191">
        <v>45775.0</v>
      </c>
      <c r="Q70" s="191">
        <v>45484.0</v>
      </c>
      <c r="R70" s="203">
        <f t="shared" si="1"/>
        <v>-2759</v>
      </c>
      <c r="S70" s="203">
        <f t="shared" si="37"/>
        <v>49133.75</v>
      </c>
      <c r="T70" s="207">
        <f t="shared" si="38"/>
        <v>3649.75</v>
      </c>
      <c r="U70" s="203">
        <f t="shared" si="39"/>
        <v>53406.25</v>
      </c>
      <c r="V70" s="207">
        <f t="shared" si="40"/>
        <v>7922.25</v>
      </c>
      <c r="W70" s="203">
        <f t="shared" si="51"/>
        <v>53406.25</v>
      </c>
      <c r="X70" s="207">
        <f t="shared" si="42"/>
        <v>7922.25</v>
      </c>
      <c r="Y70" s="203">
        <f t="shared" si="52"/>
        <v>55542.5</v>
      </c>
      <c r="Z70" s="207">
        <f t="shared" si="49"/>
        <v>10058.5</v>
      </c>
      <c r="AA70" s="200"/>
      <c r="AB70" s="200"/>
      <c r="AC70" s="200"/>
      <c r="AD70" s="200"/>
      <c r="AE70" s="200"/>
      <c r="AF70" s="197">
        <f t="shared" si="53"/>
        <v>291</v>
      </c>
      <c r="AG70" s="200"/>
      <c r="AH70" s="198">
        <v>25285.0</v>
      </c>
      <c r="AI70" s="199">
        <v>685.0</v>
      </c>
    </row>
    <row r="71" ht="12.75" customHeight="1">
      <c r="A71" s="186">
        <v>71.0</v>
      </c>
      <c r="B71" s="208"/>
      <c r="C71" s="186" t="s">
        <v>453</v>
      </c>
      <c r="D71" s="187" t="s">
        <v>454</v>
      </c>
      <c r="E71" s="187">
        <v>2023.0</v>
      </c>
      <c r="F71" s="187" t="s">
        <v>61</v>
      </c>
      <c r="G71" s="187" t="s">
        <v>455</v>
      </c>
      <c r="H71" s="188" t="s">
        <v>34</v>
      </c>
      <c r="I71" s="187" t="s">
        <v>456</v>
      </c>
      <c r="J71" s="189">
        <v>25703.0</v>
      </c>
      <c r="K71" s="187" t="s">
        <v>457</v>
      </c>
      <c r="L71" s="187" t="s">
        <v>322</v>
      </c>
      <c r="M71" s="189">
        <v>83.0</v>
      </c>
      <c r="N71" s="190" t="s">
        <v>35</v>
      </c>
      <c r="O71" s="191">
        <v>27600.0</v>
      </c>
      <c r="P71" s="191">
        <v>32550.0</v>
      </c>
      <c r="Q71" s="191">
        <v>29501.0</v>
      </c>
      <c r="R71" s="211">
        <f t="shared" si="1"/>
        <v>-1901</v>
      </c>
      <c r="S71" s="203">
        <f t="shared" si="37"/>
        <v>31740</v>
      </c>
      <c r="T71" s="207">
        <f t="shared" si="38"/>
        <v>2239</v>
      </c>
      <c r="U71" s="203">
        <f t="shared" si="39"/>
        <v>34500</v>
      </c>
      <c r="V71" s="207">
        <f t="shared" si="40"/>
        <v>4999</v>
      </c>
      <c r="W71" s="203">
        <f t="shared" si="51"/>
        <v>34500</v>
      </c>
      <c r="X71" s="207">
        <f t="shared" si="42"/>
        <v>4999</v>
      </c>
      <c r="Y71" s="203">
        <f t="shared" si="52"/>
        <v>35880</v>
      </c>
      <c r="Z71" s="207">
        <f t="shared" si="49"/>
        <v>6379</v>
      </c>
      <c r="AA71" s="182"/>
      <c r="AB71" s="209"/>
      <c r="AC71" s="210"/>
      <c r="AD71" s="210"/>
      <c r="AE71" s="210"/>
      <c r="AF71" s="197">
        <f t="shared" si="53"/>
        <v>3049</v>
      </c>
      <c r="AG71" s="210"/>
      <c r="AH71" s="198">
        <v>23378.0</v>
      </c>
      <c r="AI71" s="199">
        <v>685.0</v>
      </c>
    </row>
    <row r="72" ht="15.0" customHeight="1">
      <c r="A72" s="200">
        <v>72.0</v>
      </c>
      <c r="B72" s="200"/>
      <c r="C72" s="249" t="s">
        <v>453</v>
      </c>
      <c r="D72" s="187" t="s">
        <v>458</v>
      </c>
      <c r="E72" s="187">
        <v>2020.0</v>
      </c>
      <c r="F72" s="187" t="s">
        <v>61</v>
      </c>
      <c r="G72" s="187" t="s">
        <v>208</v>
      </c>
      <c r="H72" s="237" t="s">
        <v>25</v>
      </c>
      <c r="I72" s="187" t="s">
        <v>335</v>
      </c>
      <c r="J72" s="189">
        <v>46433.0</v>
      </c>
      <c r="K72" s="187" t="s">
        <v>459</v>
      </c>
      <c r="L72" s="187" t="s">
        <v>216</v>
      </c>
      <c r="M72" s="202">
        <v>25.0</v>
      </c>
      <c r="N72" s="190" t="s">
        <v>35</v>
      </c>
      <c r="O72" s="191">
        <v>18425.0</v>
      </c>
      <c r="P72" s="191">
        <v>21750.0</v>
      </c>
      <c r="Q72" s="191">
        <v>20853.0</v>
      </c>
      <c r="R72" s="250">
        <f t="shared" si="1"/>
        <v>-2428</v>
      </c>
      <c r="S72" s="203">
        <f t="shared" si="37"/>
        <v>21188.75</v>
      </c>
      <c r="T72" s="207">
        <f t="shared" si="38"/>
        <v>335.75</v>
      </c>
      <c r="U72" s="203">
        <f t="shared" si="39"/>
        <v>23031.25</v>
      </c>
      <c r="V72" s="207">
        <f t="shared" si="40"/>
        <v>2178.25</v>
      </c>
      <c r="W72" s="203">
        <f t="shared" si="51"/>
        <v>23031.25</v>
      </c>
      <c r="X72" s="207">
        <f t="shared" si="42"/>
        <v>2178.25</v>
      </c>
      <c r="Y72" s="203">
        <f t="shared" si="52"/>
        <v>23952.5</v>
      </c>
      <c r="Z72" s="207">
        <f t="shared" si="49"/>
        <v>3099.5</v>
      </c>
      <c r="AA72" s="251"/>
      <c r="AB72" s="252"/>
      <c r="AC72" s="253"/>
      <c r="AD72" s="253"/>
      <c r="AE72" s="253"/>
      <c r="AF72" s="253"/>
      <c r="AG72" s="253"/>
      <c r="AH72" s="253"/>
      <c r="AI72" s="253"/>
    </row>
    <row r="73" ht="12.75" customHeight="1">
      <c r="A73" s="200">
        <v>73.0</v>
      </c>
      <c r="B73" s="185"/>
      <c r="C73" s="201" t="s">
        <v>453</v>
      </c>
      <c r="D73" s="187" t="s">
        <v>460</v>
      </c>
      <c r="E73" s="187">
        <v>2024.0</v>
      </c>
      <c r="F73" s="187" t="s">
        <v>61</v>
      </c>
      <c r="G73" s="187" t="s">
        <v>461</v>
      </c>
      <c r="H73" s="188" t="s">
        <v>25</v>
      </c>
      <c r="I73" s="187" t="s">
        <v>265</v>
      </c>
      <c r="J73" s="189">
        <v>84668.0</v>
      </c>
      <c r="K73" s="187" t="s">
        <v>462</v>
      </c>
      <c r="L73" s="187" t="s">
        <v>322</v>
      </c>
      <c r="M73" s="202">
        <v>18.0</v>
      </c>
      <c r="N73" s="190" t="s">
        <v>35</v>
      </c>
      <c r="O73" s="191">
        <v>25775.0</v>
      </c>
      <c r="P73" s="191">
        <v>29400.0</v>
      </c>
      <c r="Q73" s="191">
        <v>26113.0</v>
      </c>
      <c r="R73" s="203">
        <f t="shared" si="1"/>
        <v>-338</v>
      </c>
      <c r="S73" s="203">
        <f t="shared" si="37"/>
        <v>29641.25</v>
      </c>
      <c r="T73" s="207">
        <f t="shared" si="38"/>
        <v>3528.25</v>
      </c>
      <c r="U73" s="203">
        <f t="shared" si="39"/>
        <v>32218.75</v>
      </c>
      <c r="V73" s="207">
        <f t="shared" si="40"/>
        <v>6105.75</v>
      </c>
      <c r="W73" s="203">
        <f t="shared" si="51"/>
        <v>32218.75</v>
      </c>
      <c r="X73" s="207">
        <f t="shared" si="42"/>
        <v>6105.75</v>
      </c>
      <c r="Y73" s="203">
        <f t="shared" si="52"/>
        <v>33507.5</v>
      </c>
      <c r="Z73" s="207">
        <f t="shared" si="49"/>
        <v>7394.5</v>
      </c>
      <c r="AA73" s="200"/>
      <c r="AB73" s="200"/>
      <c r="AC73" s="200"/>
      <c r="AD73" s="200"/>
      <c r="AE73" s="200"/>
      <c r="AF73" s="197">
        <f>P73-Q73</f>
        <v>3287</v>
      </c>
      <c r="AG73" s="200"/>
      <c r="AH73" s="198">
        <v>22126.0</v>
      </c>
      <c r="AI73" s="199">
        <v>685.0</v>
      </c>
    </row>
    <row r="74" ht="12.75" customHeight="1">
      <c r="A74" s="200">
        <v>74.0</v>
      </c>
      <c r="B74" s="208"/>
      <c r="C74" s="201" t="s">
        <v>453</v>
      </c>
      <c r="D74" s="187" t="s">
        <v>463</v>
      </c>
      <c r="E74" s="187">
        <v>2023.0</v>
      </c>
      <c r="F74" s="187" t="s">
        <v>61</v>
      </c>
      <c r="G74" s="187" t="s">
        <v>331</v>
      </c>
      <c r="H74" s="188" t="s">
        <v>57</v>
      </c>
      <c r="I74" s="187" t="s">
        <v>446</v>
      </c>
      <c r="J74" s="189">
        <v>14660.0</v>
      </c>
      <c r="K74" s="187" t="s">
        <v>464</v>
      </c>
      <c r="L74" s="187" t="s">
        <v>276</v>
      </c>
      <c r="M74" s="202">
        <v>58.0</v>
      </c>
      <c r="N74" s="190" t="s">
        <v>17</v>
      </c>
      <c r="O74" s="191">
        <v>37825.0</v>
      </c>
      <c r="P74" s="191">
        <v>40900.0</v>
      </c>
      <c r="Q74" s="191">
        <v>41559.0</v>
      </c>
      <c r="R74" s="215">
        <f t="shared" si="1"/>
        <v>-3734</v>
      </c>
      <c r="S74" s="203">
        <f t="shared" si="37"/>
        <v>43498.75</v>
      </c>
      <c r="T74" s="207">
        <f t="shared" si="38"/>
        <v>1939.75</v>
      </c>
      <c r="U74" s="203">
        <f t="shared" si="39"/>
        <v>47281.25</v>
      </c>
      <c r="V74" s="207">
        <f t="shared" si="40"/>
        <v>5722.25</v>
      </c>
      <c r="W74" s="203">
        <f t="shared" si="51"/>
        <v>47281.25</v>
      </c>
      <c r="X74" s="207">
        <f t="shared" si="42"/>
        <v>5722.25</v>
      </c>
      <c r="Y74" s="203">
        <f t="shared" si="52"/>
        <v>49172.5</v>
      </c>
      <c r="Z74" s="207">
        <f t="shared" si="49"/>
        <v>7613.5</v>
      </c>
      <c r="AA74" s="216"/>
      <c r="AB74" s="217"/>
      <c r="AC74" s="218"/>
      <c r="AD74" s="218"/>
      <c r="AE74" s="218"/>
      <c r="AF74" s="218"/>
      <c r="AG74" s="218"/>
      <c r="AH74" s="198">
        <v>19255.0</v>
      </c>
      <c r="AI74" s="199">
        <v>685.0</v>
      </c>
    </row>
    <row r="75" ht="12.75" customHeight="1">
      <c r="A75" s="186">
        <v>75.0</v>
      </c>
      <c r="B75" s="185"/>
      <c r="C75" s="186" t="s">
        <v>453</v>
      </c>
      <c r="D75" s="187" t="s">
        <v>465</v>
      </c>
      <c r="E75" s="187">
        <v>2012.0</v>
      </c>
      <c r="F75" s="187" t="s">
        <v>61</v>
      </c>
      <c r="G75" s="187" t="s">
        <v>328</v>
      </c>
      <c r="H75" s="188" t="s">
        <v>16</v>
      </c>
      <c r="I75" s="187" t="s">
        <v>260</v>
      </c>
      <c r="J75" s="189">
        <v>139583.0</v>
      </c>
      <c r="K75" s="187" t="s">
        <v>466</v>
      </c>
      <c r="L75" s="187" t="s">
        <v>233</v>
      </c>
      <c r="M75" s="202">
        <v>47.0</v>
      </c>
      <c r="N75" s="190" t="s">
        <v>17</v>
      </c>
      <c r="O75" s="191">
        <v>6525.0</v>
      </c>
      <c r="P75" s="191">
        <v>9700.0</v>
      </c>
      <c r="Q75" s="191">
        <v>6606.0</v>
      </c>
      <c r="R75" s="211">
        <f t="shared" si="1"/>
        <v>-81</v>
      </c>
      <c r="S75" s="203">
        <f t="shared" si="37"/>
        <v>7503.75</v>
      </c>
      <c r="T75" s="207">
        <f t="shared" si="38"/>
        <v>897.75</v>
      </c>
      <c r="U75" s="203">
        <f t="shared" si="39"/>
        <v>8156.25</v>
      </c>
      <c r="V75" s="207">
        <f t="shared" si="40"/>
        <v>1550.25</v>
      </c>
      <c r="W75" s="203">
        <f t="shared" si="51"/>
        <v>8156.25</v>
      </c>
      <c r="X75" s="207">
        <f t="shared" si="42"/>
        <v>1550.25</v>
      </c>
      <c r="Y75" s="203">
        <f t="shared" si="52"/>
        <v>8482.5</v>
      </c>
      <c r="Z75" s="207">
        <f t="shared" si="49"/>
        <v>1876.5</v>
      </c>
      <c r="AA75" s="182"/>
      <c r="AB75" s="209"/>
      <c r="AC75" s="210"/>
      <c r="AD75" s="210"/>
      <c r="AE75" s="210"/>
      <c r="AF75" s="197">
        <f t="shared" ref="AF75:AF79" si="54">P75-Q75</f>
        <v>3094</v>
      </c>
      <c r="AG75" s="210"/>
      <c r="AH75" s="198">
        <v>15866.0</v>
      </c>
      <c r="AI75" s="199">
        <v>685.0</v>
      </c>
    </row>
    <row r="76" ht="12.75" customHeight="1">
      <c r="A76" s="200">
        <v>76.0</v>
      </c>
      <c r="B76" s="185"/>
      <c r="C76" s="201"/>
      <c r="D76" s="187" t="s">
        <v>467</v>
      </c>
      <c r="E76" s="187">
        <v>2024.0</v>
      </c>
      <c r="F76" s="187" t="s">
        <v>61</v>
      </c>
      <c r="G76" s="187" t="s">
        <v>289</v>
      </c>
      <c r="H76" s="188" t="s">
        <v>48</v>
      </c>
      <c r="I76" s="187" t="s">
        <v>446</v>
      </c>
      <c r="J76" s="189">
        <v>34283.0</v>
      </c>
      <c r="K76" s="187" t="s">
        <v>468</v>
      </c>
      <c r="L76" s="187" t="s">
        <v>216</v>
      </c>
      <c r="M76" s="202">
        <v>9.0</v>
      </c>
      <c r="N76" s="190" t="s">
        <v>35</v>
      </c>
      <c r="O76" s="191">
        <v>20975.0</v>
      </c>
      <c r="P76" s="191">
        <v>24650.0</v>
      </c>
      <c r="Q76" s="191">
        <v>23218.0</v>
      </c>
      <c r="R76" s="211">
        <f t="shared" si="1"/>
        <v>-2243</v>
      </c>
      <c r="S76" s="203">
        <f t="shared" si="37"/>
        <v>24121.25</v>
      </c>
      <c r="T76" s="207">
        <f t="shared" si="38"/>
        <v>903.25</v>
      </c>
      <c r="U76" s="203">
        <f t="shared" si="39"/>
        <v>26218.75</v>
      </c>
      <c r="V76" s="207">
        <f t="shared" si="40"/>
        <v>3000.75</v>
      </c>
      <c r="W76" s="203">
        <f t="shared" si="51"/>
        <v>26218.75</v>
      </c>
      <c r="X76" s="207">
        <f t="shared" si="42"/>
        <v>3000.75</v>
      </c>
      <c r="Y76" s="203">
        <f t="shared" si="52"/>
        <v>27267.5</v>
      </c>
      <c r="Z76" s="207">
        <f t="shared" si="49"/>
        <v>4049.5</v>
      </c>
      <c r="AA76" s="200"/>
      <c r="AB76" s="200"/>
      <c r="AC76" s="200"/>
      <c r="AD76" s="200"/>
      <c r="AE76" s="200"/>
      <c r="AF76" s="197">
        <f t="shared" si="54"/>
        <v>1432</v>
      </c>
      <c r="AG76" s="200"/>
      <c r="AH76" s="198">
        <v>24007.0</v>
      </c>
      <c r="AI76" s="199">
        <v>685.0</v>
      </c>
    </row>
    <row r="77" ht="12.75" customHeight="1">
      <c r="A77" s="221">
        <v>77.0</v>
      </c>
      <c r="B77" s="221"/>
      <c r="C77" s="219"/>
      <c r="D77" s="188" t="s">
        <v>469</v>
      </c>
      <c r="E77" s="187">
        <v>2023.0</v>
      </c>
      <c r="F77" s="187" t="s">
        <v>107</v>
      </c>
      <c r="G77" s="187" t="s">
        <v>347</v>
      </c>
      <c r="H77" s="222" t="s">
        <v>16</v>
      </c>
      <c r="I77" s="187" t="s">
        <v>446</v>
      </c>
      <c r="J77" s="189">
        <v>59520.0</v>
      </c>
      <c r="K77" s="190" t="s">
        <v>470</v>
      </c>
      <c r="L77" s="187" t="s">
        <v>238</v>
      </c>
      <c r="M77" s="202">
        <v>93.0</v>
      </c>
      <c r="N77" s="190" t="s">
        <v>17</v>
      </c>
      <c r="O77" s="191">
        <v>16175.0</v>
      </c>
      <c r="P77" s="191">
        <v>18850.0</v>
      </c>
      <c r="Q77" s="191">
        <v>19259.0</v>
      </c>
      <c r="R77" s="211">
        <f t="shared" si="1"/>
        <v>-3084</v>
      </c>
      <c r="S77" s="223">
        <f t="shared" si="37"/>
        <v>18601.25</v>
      </c>
      <c r="T77" s="207">
        <f t="shared" si="38"/>
        <v>-657.75</v>
      </c>
      <c r="U77" s="223">
        <f t="shared" si="39"/>
        <v>20218.75</v>
      </c>
      <c r="V77" s="230">
        <f t="shared" si="40"/>
        <v>959.75</v>
      </c>
      <c r="W77" s="223">
        <f t="shared" si="51"/>
        <v>20218.75</v>
      </c>
      <c r="X77" s="230">
        <f t="shared" si="42"/>
        <v>959.75</v>
      </c>
      <c r="Y77" s="223">
        <f t="shared" si="52"/>
        <v>21027.5</v>
      </c>
      <c r="Z77" s="230">
        <f t="shared" si="49"/>
        <v>1768.5</v>
      </c>
      <c r="AA77" s="182"/>
      <c r="AB77" s="224"/>
      <c r="AC77" s="225"/>
      <c r="AD77" s="225"/>
      <c r="AE77" s="225"/>
      <c r="AF77" s="226">
        <f t="shared" si="54"/>
        <v>-409</v>
      </c>
      <c r="AG77" s="225"/>
      <c r="AH77" s="227">
        <v>25101.0</v>
      </c>
      <c r="AI77" s="228">
        <v>685.0</v>
      </c>
    </row>
    <row r="78" ht="12.75" customHeight="1">
      <c r="A78" s="200">
        <v>78.0</v>
      </c>
      <c r="B78" s="185"/>
      <c r="C78" s="201"/>
      <c r="D78" s="187" t="s">
        <v>471</v>
      </c>
      <c r="E78" s="187">
        <v>2019.0</v>
      </c>
      <c r="F78" s="187" t="s">
        <v>61</v>
      </c>
      <c r="G78" s="187" t="s">
        <v>355</v>
      </c>
      <c r="H78" s="188" t="s">
        <v>25</v>
      </c>
      <c r="I78" s="187" t="s">
        <v>265</v>
      </c>
      <c r="J78" s="189">
        <v>74562.0</v>
      </c>
      <c r="K78" s="187" t="s">
        <v>472</v>
      </c>
      <c r="L78" s="187" t="s">
        <v>233</v>
      </c>
      <c r="M78" s="202">
        <v>37.0</v>
      </c>
      <c r="N78" s="190" t="s">
        <v>35</v>
      </c>
      <c r="O78" s="191">
        <v>18150.0</v>
      </c>
      <c r="P78" s="191">
        <v>20325.0</v>
      </c>
      <c r="Q78" s="191">
        <v>24206.0</v>
      </c>
      <c r="R78" s="203">
        <f t="shared" si="1"/>
        <v>-6056</v>
      </c>
      <c r="S78" s="203">
        <f t="shared" si="37"/>
        <v>20872.5</v>
      </c>
      <c r="T78" s="207">
        <f t="shared" si="38"/>
        <v>-3333.5</v>
      </c>
      <c r="U78" s="203">
        <f t="shared" si="39"/>
        <v>22687.5</v>
      </c>
      <c r="V78" s="207">
        <f t="shared" si="40"/>
        <v>-1518.5</v>
      </c>
      <c r="W78" s="203">
        <f t="shared" si="51"/>
        <v>22687.5</v>
      </c>
      <c r="X78" s="207">
        <f t="shared" si="42"/>
        <v>-1518.5</v>
      </c>
      <c r="Y78" s="203">
        <f t="shared" si="52"/>
        <v>23595</v>
      </c>
      <c r="Z78" s="207">
        <f t="shared" si="49"/>
        <v>-611</v>
      </c>
      <c r="AA78" s="200"/>
      <c r="AB78" s="200"/>
      <c r="AC78" s="200"/>
      <c r="AD78" s="200"/>
      <c r="AE78" s="200"/>
      <c r="AF78" s="197">
        <f t="shared" si="54"/>
        <v>-3881</v>
      </c>
      <c r="AG78" s="200"/>
      <c r="AH78" s="198">
        <v>33714.0</v>
      </c>
      <c r="AI78" s="199">
        <v>685.0</v>
      </c>
    </row>
    <row r="79" ht="12.75" customHeight="1">
      <c r="A79" s="175">
        <v>79.0</v>
      </c>
      <c r="B79" s="185"/>
      <c r="C79" s="241"/>
      <c r="D79" s="187" t="s">
        <v>473</v>
      </c>
      <c r="E79" s="187">
        <v>2024.0</v>
      </c>
      <c r="F79" s="187" t="s">
        <v>61</v>
      </c>
      <c r="G79" s="187" t="s">
        <v>474</v>
      </c>
      <c r="H79" s="188" t="s">
        <v>48</v>
      </c>
      <c r="I79" s="187" t="s">
        <v>446</v>
      </c>
      <c r="J79" s="189">
        <v>7162.0</v>
      </c>
      <c r="K79" s="187" t="s">
        <v>475</v>
      </c>
      <c r="L79" s="187" t="s">
        <v>276</v>
      </c>
      <c r="M79" s="202">
        <v>17.0</v>
      </c>
      <c r="N79" s="190" t="s">
        <v>35</v>
      </c>
      <c r="O79" s="191">
        <v>26675.0</v>
      </c>
      <c r="P79" s="191">
        <v>29925.0</v>
      </c>
      <c r="Q79" s="191">
        <v>27046.0</v>
      </c>
      <c r="R79" s="211">
        <f t="shared" si="1"/>
        <v>-371</v>
      </c>
      <c r="S79" s="203">
        <f t="shared" si="37"/>
        <v>30676.25</v>
      </c>
      <c r="T79" s="207">
        <f t="shared" si="38"/>
        <v>3630.25</v>
      </c>
      <c r="U79" s="203">
        <f t="shared" si="39"/>
        <v>33343.75</v>
      </c>
      <c r="V79" s="207">
        <f t="shared" si="40"/>
        <v>6297.75</v>
      </c>
      <c r="W79" s="203">
        <f t="shared" si="51"/>
        <v>33343.75</v>
      </c>
      <c r="X79" s="207">
        <f t="shared" si="42"/>
        <v>6297.75</v>
      </c>
      <c r="Y79" s="203">
        <f t="shared" si="52"/>
        <v>34677.5</v>
      </c>
      <c r="Z79" s="207">
        <f t="shared" si="49"/>
        <v>7631.5</v>
      </c>
      <c r="AA79" s="182"/>
      <c r="AB79" s="209"/>
      <c r="AC79" s="210"/>
      <c r="AD79" s="210"/>
      <c r="AE79" s="210"/>
      <c r="AF79" s="197">
        <f t="shared" si="54"/>
        <v>2879</v>
      </c>
      <c r="AG79" s="210"/>
      <c r="AH79" s="198">
        <v>23879.0</v>
      </c>
      <c r="AI79" s="199">
        <v>685.0</v>
      </c>
    </row>
    <row r="80" ht="12.75" customHeight="1">
      <c r="A80" s="186">
        <v>200.0</v>
      </c>
      <c r="B80" s="208" t="s">
        <v>476</v>
      </c>
      <c r="C80" s="186"/>
      <c r="D80" s="187" t="s">
        <v>477</v>
      </c>
      <c r="E80" s="187">
        <v>2023.0</v>
      </c>
      <c r="F80" s="187" t="s">
        <v>61</v>
      </c>
      <c r="G80" s="187" t="s">
        <v>355</v>
      </c>
      <c r="H80" s="188" t="s">
        <v>25</v>
      </c>
      <c r="I80" s="187" t="s">
        <v>305</v>
      </c>
      <c r="J80" s="189">
        <v>10390.0</v>
      </c>
      <c r="K80" s="187" t="s">
        <v>478</v>
      </c>
      <c r="L80" s="187" t="s">
        <v>233</v>
      </c>
      <c r="M80" s="202">
        <v>36.0</v>
      </c>
      <c r="N80" s="190" t="s">
        <v>17</v>
      </c>
      <c r="O80" s="191">
        <v>32600.0</v>
      </c>
      <c r="P80" s="191">
        <v>35875.0</v>
      </c>
      <c r="Q80" s="191">
        <v>36950.0</v>
      </c>
      <c r="R80" s="211">
        <f t="shared" si="1"/>
        <v>-4350</v>
      </c>
      <c r="S80" s="203">
        <f t="shared" si="37"/>
        <v>37490</v>
      </c>
      <c r="T80" s="207">
        <f t="shared" si="38"/>
        <v>540</v>
      </c>
      <c r="U80" s="203">
        <f t="shared" si="39"/>
        <v>40750</v>
      </c>
      <c r="V80" s="207">
        <f t="shared" si="40"/>
        <v>3800</v>
      </c>
      <c r="W80" s="203">
        <f t="shared" si="51"/>
        <v>40750</v>
      </c>
      <c r="X80" s="207">
        <f t="shared" si="42"/>
        <v>3800</v>
      </c>
      <c r="Y80" s="203">
        <f t="shared" si="52"/>
        <v>42380</v>
      </c>
      <c r="Z80" s="207">
        <f t="shared" si="49"/>
        <v>5430</v>
      </c>
      <c r="AA80" s="182"/>
      <c r="AB80" s="209"/>
      <c r="AC80" s="210"/>
      <c r="AD80" s="210"/>
      <c r="AE80" s="210"/>
      <c r="AF80" s="210"/>
      <c r="AG80" s="210"/>
      <c r="AH80" s="198">
        <v>23221.0</v>
      </c>
      <c r="AI80" s="199">
        <v>685.0</v>
      </c>
    </row>
    <row r="81" ht="12.75" customHeight="1">
      <c r="A81" s="185">
        <v>200.0</v>
      </c>
      <c r="B81" s="185" t="s">
        <v>479</v>
      </c>
      <c r="C81" s="186"/>
      <c r="D81" s="187" t="s">
        <v>480</v>
      </c>
      <c r="E81" s="187">
        <v>2023.0</v>
      </c>
      <c r="F81" s="187" t="s">
        <v>61</v>
      </c>
      <c r="G81" s="187" t="s">
        <v>208</v>
      </c>
      <c r="H81" s="188" t="s">
        <v>25</v>
      </c>
      <c r="I81" s="187" t="s">
        <v>305</v>
      </c>
      <c r="J81" s="189">
        <v>15237.0</v>
      </c>
      <c r="K81" s="187" t="s">
        <v>481</v>
      </c>
      <c r="L81" s="187" t="s">
        <v>233</v>
      </c>
      <c r="M81" s="189">
        <v>37.0</v>
      </c>
      <c r="N81" s="190" t="s">
        <v>35</v>
      </c>
      <c r="O81" s="191">
        <v>29100.0</v>
      </c>
      <c r="P81" s="191">
        <v>32125.0</v>
      </c>
      <c r="Q81" s="191">
        <v>30434.0</v>
      </c>
      <c r="R81" s="211">
        <f t="shared" si="1"/>
        <v>-1334</v>
      </c>
      <c r="S81" s="203">
        <f t="shared" si="37"/>
        <v>33465</v>
      </c>
      <c r="T81" s="207">
        <f t="shared" si="38"/>
        <v>3031</v>
      </c>
      <c r="U81" s="203">
        <f t="shared" si="39"/>
        <v>36375</v>
      </c>
      <c r="V81" s="207">
        <f t="shared" si="40"/>
        <v>5941</v>
      </c>
      <c r="W81" s="203">
        <f t="shared" si="51"/>
        <v>36375</v>
      </c>
      <c r="X81" s="207">
        <f t="shared" si="42"/>
        <v>5941</v>
      </c>
      <c r="Y81" s="203">
        <f t="shared" si="52"/>
        <v>37830</v>
      </c>
      <c r="Z81" s="207">
        <f t="shared" si="49"/>
        <v>7396</v>
      </c>
      <c r="AA81" s="182"/>
      <c r="AB81" s="209"/>
      <c r="AC81" s="210"/>
      <c r="AD81" s="210"/>
      <c r="AE81" s="210"/>
      <c r="AF81" s="197">
        <f>P81-Q81</f>
        <v>1691</v>
      </c>
      <c r="AG81" s="210"/>
      <c r="AH81" s="198">
        <v>18606.0</v>
      </c>
      <c r="AI81" s="199">
        <v>685.0</v>
      </c>
    </row>
    <row r="82" ht="12.75" customHeight="1">
      <c r="A82" s="200">
        <v>200.0</v>
      </c>
      <c r="B82" s="208" t="s">
        <v>479</v>
      </c>
      <c r="C82" s="201"/>
      <c r="D82" s="187" t="s">
        <v>482</v>
      </c>
      <c r="E82" s="187">
        <v>2024.0</v>
      </c>
      <c r="F82" s="187" t="s">
        <v>107</v>
      </c>
      <c r="G82" s="187" t="s">
        <v>483</v>
      </c>
      <c r="H82" s="188" t="s">
        <v>16</v>
      </c>
      <c r="I82" s="187" t="s">
        <v>260</v>
      </c>
      <c r="J82" s="189">
        <v>66427.0</v>
      </c>
      <c r="K82" s="187" t="s">
        <v>484</v>
      </c>
      <c r="L82" s="187" t="s">
        <v>287</v>
      </c>
      <c r="M82" s="202">
        <v>72.0</v>
      </c>
      <c r="N82" s="190" t="s">
        <v>17</v>
      </c>
      <c r="O82" s="191">
        <v>20650.0</v>
      </c>
      <c r="P82" s="191">
        <v>23550.0</v>
      </c>
      <c r="Q82" s="191">
        <v>23099.0</v>
      </c>
      <c r="R82" s="215">
        <f t="shared" si="1"/>
        <v>-2449</v>
      </c>
      <c r="S82" s="203">
        <f t="shared" si="37"/>
        <v>23747.5</v>
      </c>
      <c r="T82" s="207">
        <f t="shared" si="38"/>
        <v>648.5</v>
      </c>
      <c r="U82" s="203">
        <f t="shared" si="39"/>
        <v>25812.5</v>
      </c>
      <c r="V82" s="207">
        <f t="shared" si="40"/>
        <v>2713.5</v>
      </c>
      <c r="W82" s="203">
        <f t="shared" si="51"/>
        <v>25812.5</v>
      </c>
      <c r="X82" s="207">
        <f t="shared" si="42"/>
        <v>2713.5</v>
      </c>
      <c r="Y82" s="203">
        <f t="shared" si="52"/>
        <v>26845</v>
      </c>
      <c r="Z82" s="207">
        <f t="shared" si="49"/>
        <v>3746</v>
      </c>
      <c r="AA82" s="216"/>
      <c r="AB82" s="217"/>
      <c r="AC82" s="218"/>
      <c r="AD82" s="218"/>
      <c r="AE82" s="218"/>
      <c r="AF82" s="218"/>
      <c r="AG82" s="218"/>
      <c r="AH82" s="198">
        <v>25772.0</v>
      </c>
      <c r="AI82" s="199">
        <v>685.0</v>
      </c>
    </row>
    <row r="83" ht="12.75" customHeight="1">
      <c r="A83" s="186">
        <v>2047.0</v>
      </c>
      <c r="B83" s="208"/>
      <c r="C83" s="219" t="s">
        <v>485</v>
      </c>
      <c r="D83" s="187" t="s">
        <v>486</v>
      </c>
      <c r="E83" s="187">
        <v>2022.0</v>
      </c>
      <c r="F83" s="187" t="s">
        <v>61</v>
      </c>
      <c r="G83" s="187" t="s">
        <v>289</v>
      </c>
      <c r="H83" s="188" t="s">
        <v>48</v>
      </c>
      <c r="I83" s="187" t="s">
        <v>487</v>
      </c>
      <c r="J83" s="189">
        <v>25701.0</v>
      </c>
      <c r="K83" s="187" t="s">
        <v>488</v>
      </c>
      <c r="L83" s="187" t="s">
        <v>233</v>
      </c>
      <c r="M83" s="189">
        <v>61.0</v>
      </c>
      <c r="N83" s="190" t="s">
        <v>35</v>
      </c>
      <c r="O83" s="191">
        <v>21575.0</v>
      </c>
      <c r="P83" s="191">
        <v>24175.0</v>
      </c>
      <c r="Q83" s="191">
        <v>21072.0</v>
      </c>
      <c r="R83" s="211">
        <f t="shared" si="1"/>
        <v>503</v>
      </c>
      <c r="S83" s="203">
        <f t="shared" si="37"/>
        <v>24811.25</v>
      </c>
      <c r="T83" s="207">
        <f t="shared" si="38"/>
        <v>3739.25</v>
      </c>
      <c r="U83" s="203">
        <f t="shared" si="39"/>
        <v>26968.75</v>
      </c>
      <c r="V83" s="207">
        <f t="shared" si="40"/>
        <v>5896.75</v>
      </c>
      <c r="W83" s="203">
        <f t="shared" si="51"/>
        <v>26968.75</v>
      </c>
      <c r="X83" s="207">
        <f t="shared" si="42"/>
        <v>5896.75</v>
      </c>
      <c r="Y83" s="203">
        <f t="shared" si="52"/>
        <v>28047.5</v>
      </c>
      <c r="Z83" s="207">
        <f t="shared" si="49"/>
        <v>6975.5</v>
      </c>
      <c r="AA83" s="182"/>
      <c r="AB83" s="209"/>
      <c r="AC83" s="210"/>
      <c r="AD83" s="210"/>
      <c r="AE83" s="210"/>
      <c r="AF83" s="210"/>
      <c r="AG83" s="210"/>
      <c r="AH83" s="198">
        <v>30172.0</v>
      </c>
      <c r="AI83" s="199">
        <v>685.0</v>
      </c>
    </row>
    <row r="84" ht="12.75" customHeight="1">
      <c r="A84" s="186">
        <v>5001.0</v>
      </c>
      <c r="B84" s="185"/>
      <c r="C84" s="219" t="s">
        <v>485</v>
      </c>
      <c r="D84" s="187" t="s">
        <v>489</v>
      </c>
      <c r="E84" s="187">
        <v>2021.0</v>
      </c>
      <c r="F84" s="187" t="s">
        <v>60</v>
      </c>
      <c r="G84" s="187" t="s">
        <v>490</v>
      </c>
      <c r="H84" s="214" t="s">
        <v>25</v>
      </c>
      <c r="I84" s="187" t="s">
        <v>491</v>
      </c>
      <c r="J84" s="189">
        <v>80482.0</v>
      </c>
      <c r="K84" s="187" t="s">
        <v>492</v>
      </c>
      <c r="L84" s="187" t="s">
        <v>326</v>
      </c>
      <c r="M84" s="202">
        <v>46.0</v>
      </c>
      <c r="N84" s="190" t="s">
        <v>35</v>
      </c>
      <c r="O84" s="191">
        <v>16575.0</v>
      </c>
      <c r="P84" s="191">
        <v>19225.0</v>
      </c>
      <c r="Q84" s="191">
        <v>15264.0</v>
      </c>
      <c r="R84" s="211">
        <f t="shared" si="1"/>
        <v>1311</v>
      </c>
      <c r="S84" s="203">
        <f t="shared" si="37"/>
        <v>19061.25</v>
      </c>
      <c r="T84" s="207">
        <f t="shared" si="38"/>
        <v>3797.25</v>
      </c>
      <c r="U84" s="203">
        <f t="shared" si="39"/>
        <v>20718.75</v>
      </c>
      <c r="V84" s="207">
        <f t="shared" si="40"/>
        <v>5454.75</v>
      </c>
      <c r="W84" s="203">
        <f t="shared" si="51"/>
        <v>20718.75</v>
      </c>
      <c r="X84" s="207">
        <f t="shared" si="42"/>
        <v>5454.75</v>
      </c>
      <c r="Y84" s="203">
        <f t="shared" si="52"/>
        <v>21547.5</v>
      </c>
      <c r="Z84" s="207">
        <f t="shared" si="49"/>
        <v>6283.5</v>
      </c>
      <c r="AA84" s="182"/>
      <c r="AB84" s="209"/>
      <c r="AC84" s="210"/>
      <c r="AD84" s="210"/>
      <c r="AE84" s="210"/>
      <c r="AF84" s="210"/>
      <c r="AG84" s="210"/>
      <c r="AH84" s="210"/>
      <c r="AI84" s="210"/>
    </row>
    <row r="85" ht="15.0" customHeight="1">
      <c r="A85" s="185">
        <v>5009.0</v>
      </c>
      <c r="B85" s="185"/>
      <c r="C85" s="186" t="s">
        <v>485</v>
      </c>
      <c r="D85" s="187" t="s">
        <v>493</v>
      </c>
      <c r="E85" s="187">
        <v>2021.0</v>
      </c>
      <c r="F85" s="187" t="s">
        <v>66</v>
      </c>
      <c r="G85" s="187" t="s">
        <v>385</v>
      </c>
      <c r="H85" s="188" t="s">
        <v>25</v>
      </c>
      <c r="I85" s="187" t="s">
        <v>494</v>
      </c>
      <c r="J85" s="189">
        <v>40763.0</v>
      </c>
      <c r="K85" s="187" t="s">
        <v>495</v>
      </c>
      <c r="L85" s="187" t="s">
        <v>322</v>
      </c>
      <c r="M85" s="202">
        <v>3.0</v>
      </c>
      <c r="N85" s="190" t="s">
        <v>35</v>
      </c>
      <c r="O85" s="191">
        <v>17825.0</v>
      </c>
      <c r="P85" s="191">
        <v>22900.0</v>
      </c>
      <c r="Q85" s="191">
        <v>18893.0</v>
      </c>
      <c r="R85" s="254">
        <f t="shared" si="1"/>
        <v>-1068</v>
      </c>
      <c r="S85" s="255">
        <f t="shared" si="37"/>
        <v>20498.75</v>
      </c>
      <c r="T85" s="255">
        <f t="shared" si="38"/>
        <v>1605.75</v>
      </c>
      <c r="U85" s="255">
        <f t="shared" si="39"/>
        <v>22281.25</v>
      </c>
      <c r="V85" s="255">
        <f t="shared" si="40"/>
        <v>3388.25</v>
      </c>
      <c r="W85" s="255">
        <f t="shared" ref="W85:W86" si="55">O85*1.4</f>
        <v>24955</v>
      </c>
      <c r="X85" s="255">
        <f t="shared" si="42"/>
        <v>6062</v>
      </c>
      <c r="Y85" s="255">
        <f t="shared" ref="Y85:Y86" si="56">W85*0.0207</f>
        <v>516.5685</v>
      </c>
      <c r="Z85" s="255">
        <f t="shared" si="49"/>
        <v>-18376.4315</v>
      </c>
      <c r="AA85" s="185"/>
      <c r="AB85" s="185"/>
      <c r="AC85" s="185"/>
      <c r="AD85" s="185"/>
      <c r="AE85" s="185"/>
      <c r="AF85" s="197">
        <f t="shared" ref="AF85:AF86" si="57">P85-Q85</f>
        <v>4007</v>
      </c>
      <c r="AG85" s="185"/>
      <c r="AH85" s="198">
        <v>14786.0</v>
      </c>
      <c r="AI85" s="199">
        <v>685.0</v>
      </c>
    </row>
    <row r="86" ht="12.75" customHeight="1">
      <c r="A86" s="200">
        <v>5015.0</v>
      </c>
      <c r="B86" s="185"/>
      <c r="C86" s="201" t="s">
        <v>496</v>
      </c>
      <c r="D86" s="187" t="s">
        <v>497</v>
      </c>
      <c r="E86" s="187">
        <v>2025.0</v>
      </c>
      <c r="F86" s="187" t="s">
        <v>61</v>
      </c>
      <c r="G86" s="187" t="s">
        <v>289</v>
      </c>
      <c r="H86" s="188" t="s">
        <v>25</v>
      </c>
      <c r="I86" s="187" t="s">
        <v>498</v>
      </c>
      <c r="J86" s="189">
        <v>14618.0</v>
      </c>
      <c r="K86" s="187" t="s">
        <v>499</v>
      </c>
      <c r="L86" s="187" t="s">
        <v>322</v>
      </c>
      <c r="M86" s="202">
        <v>5.0</v>
      </c>
      <c r="N86" s="190" t="s">
        <v>35</v>
      </c>
      <c r="O86" s="191">
        <v>24850.0</v>
      </c>
      <c r="P86" s="191">
        <v>29300.0</v>
      </c>
      <c r="Q86" s="191">
        <v>24677.0</v>
      </c>
      <c r="R86" s="203">
        <f t="shared" si="1"/>
        <v>173</v>
      </c>
      <c r="S86" s="203">
        <f t="shared" si="37"/>
        <v>28577.5</v>
      </c>
      <c r="T86" s="203">
        <f t="shared" si="38"/>
        <v>3900.5</v>
      </c>
      <c r="U86" s="203">
        <f t="shared" si="39"/>
        <v>31062.5</v>
      </c>
      <c r="V86" s="203">
        <f t="shared" si="40"/>
        <v>6385.5</v>
      </c>
      <c r="W86" s="203">
        <f t="shared" si="55"/>
        <v>34790</v>
      </c>
      <c r="X86" s="203">
        <f t="shared" si="42"/>
        <v>10113</v>
      </c>
      <c r="Y86" s="203">
        <f t="shared" si="56"/>
        <v>720.153</v>
      </c>
      <c r="Z86" s="203">
        <f t="shared" si="49"/>
        <v>-23956.847</v>
      </c>
      <c r="AA86" s="200"/>
      <c r="AB86" s="200"/>
      <c r="AC86" s="200"/>
      <c r="AD86" s="200"/>
      <c r="AE86" s="200"/>
      <c r="AF86" s="197">
        <f t="shared" si="57"/>
        <v>4623</v>
      </c>
      <c r="AG86" s="200"/>
      <c r="AH86" s="198">
        <v>18425.0</v>
      </c>
      <c r="AI86" s="199">
        <v>685.0</v>
      </c>
    </row>
    <row r="87" ht="12.75" customHeight="1">
      <c r="A87" s="186">
        <v>5017.0</v>
      </c>
      <c r="B87" s="208"/>
      <c r="C87" s="186" t="s">
        <v>485</v>
      </c>
      <c r="D87" s="187" t="s">
        <v>500</v>
      </c>
      <c r="E87" s="187">
        <v>2023.0</v>
      </c>
      <c r="F87" s="187" t="s">
        <v>105</v>
      </c>
      <c r="G87" s="187" t="s">
        <v>501</v>
      </c>
      <c r="H87" s="188" t="s">
        <v>25</v>
      </c>
      <c r="I87" s="187" t="s">
        <v>502</v>
      </c>
      <c r="J87" s="189">
        <v>51826.0</v>
      </c>
      <c r="K87" s="187" t="s">
        <v>503</v>
      </c>
      <c r="L87" s="187" t="s">
        <v>504</v>
      </c>
      <c r="M87" s="189">
        <v>85.0</v>
      </c>
      <c r="N87" s="190" t="s">
        <v>35</v>
      </c>
      <c r="O87" s="191">
        <v>25450.0</v>
      </c>
      <c r="P87" s="191">
        <v>28450.0</v>
      </c>
      <c r="Q87" s="191">
        <v>25966.0</v>
      </c>
      <c r="R87" s="211">
        <f t="shared" si="1"/>
        <v>-516</v>
      </c>
      <c r="S87" s="203">
        <f t="shared" si="37"/>
        <v>29267.5</v>
      </c>
      <c r="T87" s="207">
        <f t="shared" si="38"/>
        <v>3301.5</v>
      </c>
      <c r="U87" s="203">
        <f t="shared" si="39"/>
        <v>31812.5</v>
      </c>
      <c r="V87" s="207">
        <f t="shared" si="40"/>
        <v>5846.5</v>
      </c>
      <c r="W87" s="203">
        <f t="shared" ref="W87:W93" si="58">O87*1.25</f>
        <v>31812.5</v>
      </c>
      <c r="X87" s="207">
        <f t="shared" si="42"/>
        <v>5846.5</v>
      </c>
      <c r="Y87" s="203">
        <f t="shared" ref="Y87:Y93" si="59">O87*1.3</f>
        <v>33085</v>
      </c>
      <c r="Z87" s="207">
        <f t="shared" si="49"/>
        <v>7119</v>
      </c>
      <c r="AA87" s="182"/>
      <c r="AB87" s="209"/>
      <c r="AC87" s="210"/>
      <c r="AD87" s="210"/>
      <c r="AE87" s="210"/>
      <c r="AF87" s="210"/>
      <c r="AG87" s="210"/>
      <c r="AH87" s="198">
        <v>11329.0</v>
      </c>
      <c r="AI87" s="199">
        <v>685.0</v>
      </c>
    </row>
    <row r="88" ht="12.75" customHeight="1">
      <c r="A88" s="200">
        <v>5019.0</v>
      </c>
      <c r="B88" s="185"/>
      <c r="C88" s="201" t="s">
        <v>485</v>
      </c>
      <c r="D88" s="187" t="s">
        <v>505</v>
      </c>
      <c r="E88" s="187">
        <v>2022.0</v>
      </c>
      <c r="F88" s="187" t="s">
        <v>506</v>
      </c>
      <c r="G88" s="187" t="s">
        <v>507</v>
      </c>
      <c r="H88" s="188" t="s">
        <v>34</v>
      </c>
      <c r="I88" s="187" t="s">
        <v>508</v>
      </c>
      <c r="J88" s="189">
        <v>19329.0</v>
      </c>
      <c r="K88" s="190" t="s">
        <v>509</v>
      </c>
      <c r="L88" s="187" t="s">
        <v>510</v>
      </c>
      <c r="M88" s="202">
        <v>88.0</v>
      </c>
      <c r="N88" s="190" t="s">
        <v>229</v>
      </c>
      <c r="O88" s="191">
        <v>41650.0</v>
      </c>
      <c r="P88" s="191">
        <v>49350.0</v>
      </c>
      <c r="Q88" s="191">
        <v>39338.0</v>
      </c>
      <c r="R88" s="203">
        <f t="shared" si="1"/>
        <v>2312</v>
      </c>
      <c r="S88" s="203">
        <f t="shared" si="37"/>
        <v>47897.5</v>
      </c>
      <c r="T88" s="207">
        <f t="shared" si="38"/>
        <v>8559.5</v>
      </c>
      <c r="U88" s="203">
        <f>O88*1.2</f>
        <v>49980</v>
      </c>
      <c r="V88" s="207">
        <f t="shared" si="40"/>
        <v>10642</v>
      </c>
      <c r="W88" s="203">
        <f t="shared" si="58"/>
        <v>52062.5</v>
      </c>
      <c r="X88" s="207">
        <f t="shared" si="42"/>
        <v>12724.5</v>
      </c>
      <c r="Y88" s="203">
        <f t="shared" si="59"/>
        <v>54145</v>
      </c>
      <c r="Z88" s="207">
        <f t="shared" si="49"/>
        <v>14807</v>
      </c>
      <c r="AA88" s="200"/>
      <c r="AB88" s="200"/>
      <c r="AC88" s="200"/>
      <c r="AD88" s="200"/>
      <c r="AE88" s="200"/>
      <c r="AF88" s="210"/>
      <c r="AG88" s="200"/>
      <c r="AH88" s="198"/>
      <c r="AI88" s="199"/>
    </row>
    <row r="89" ht="9.75" customHeight="1">
      <c r="A89" s="200">
        <v>5043.0</v>
      </c>
      <c r="B89" s="185" t="s">
        <v>485</v>
      </c>
      <c r="C89" s="201" t="s">
        <v>485</v>
      </c>
      <c r="D89" s="187" t="s">
        <v>511</v>
      </c>
      <c r="E89" s="187">
        <v>2022.0</v>
      </c>
      <c r="F89" s="187" t="s">
        <v>61</v>
      </c>
      <c r="G89" s="187" t="s">
        <v>355</v>
      </c>
      <c r="H89" s="188" t="s">
        <v>25</v>
      </c>
      <c r="I89" s="187" t="s">
        <v>305</v>
      </c>
      <c r="J89" s="189">
        <v>35750.0</v>
      </c>
      <c r="K89" s="187" t="s">
        <v>512</v>
      </c>
      <c r="L89" s="187" t="s">
        <v>326</v>
      </c>
      <c r="M89" s="202">
        <v>41.0</v>
      </c>
      <c r="N89" s="190" t="s">
        <v>35</v>
      </c>
      <c r="O89" s="191">
        <v>30675.0</v>
      </c>
      <c r="P89" s="191">
        <v>32450.0</v>
      </c>
      <c r="Q89" s="191">
        <v>33154.0</v>
      </c>
      <c r="R89" s="203">
        <f t="shared" si="1"/>
        <v>-2479</v>
      </c>
      <c r="S89" s="203">
        <f t="shared" si="37"/>
        <v>35276.25</v>
      </c>
      <c r="T89" s="207">
        <f t="shared" si="38"/>
        <v>2122.25</v>
      </c>
      <c r="U89" s="203">
        <f t="shared" ref="U89:U107" si="60">O89*1.25</f>
        <v>38343.75</v>
      </c>
      <c r="V89" s="207">
        <f t="shared" si="40"/>
        <v>5189.75</v>
      </c>
      <c r="W89" s="203">
        <f t="shared" si="58"/>
        <v>38343.75</v>
      </c>
      <c r="X89" s="207">
        <f t="shared" si="42"/>
        <v>5189.75</v>
      </c>
      <c r="Y89" s="203">
        <f t="shared" si="59"/>
        <v>39877.5</v>
      </c>
      <c r="Z89" s="207">
        <f t="shared" si="49"/>
        <v>6723.5</v>
      </c>
      <c r="AA89" s="200"/>
      <c r="AB89" s="200"/>
      <c r="AC89" s="200"/>
      <c r="AD89" s="200"/>
      <c r="AE89" s="200"/>
      <c r="AF89" s="197">
        <f>P89-Q89</f>
        <v>-704</v>
      </c>
      <c r="AG89" s="200"/>
      <c r="AH89" s="198">
        <v>19845.0</v>
      </c>
      <c r="AI89" s="199">
        <v>685.0</v>
      </c>
    </row>
    <row r="90" ht="13.5" customHeight="1">
      <c r="A90" s="186">
        <v>5048.0</v>
      </c>
      <c r="B90" s="208"/>
      <c r="C90" s="186" t="s">
        <v>485</v>
      </c>
      <c r="D90" s="187" t="s">
        <v>513</v>
      </c>
      <c r="E90" s="187">
        <v>2022.0</v>
      </c>
      <c r="F90" s="187" t="s">
        <v>61</v>
      </c>
      <c r="G90" s="187" t="s">
        <v>269</v>
      </c>
      <c r="H90" s="188" t="s">
        <v>16</v>
      </c>
      <c r="I90" s="187" t="s">
        <v>514</v>
      </c>
      <c r="J90" s="189">
        <v>20051.0</v>
      </c>
      <c r="K90" s="187" t="s">
        <v>515</v>
      </c>
      <c r="L90" s="187" t="s">
        <v>322</v>
      </c>
      <c r="M90" s="189">
        <v>74.0</v>
      </c>
      <c r="N90" s="190" t="s">
        <v>17</v>
      </c>
      <c r="O90" s="191">
        <v>21600.0</v>
      </c>
      <c r="P90" s="191">
        <v>24725.0</v>
      </c>
      <c r="Q90" s="191">
        <v>23627.0</v>
      </c>
      <c r="R90" s="211">
        <f t="shared" si="1"/>
        <v>-2027</v>
      </c>
      <c r="S90" s="203">
        <f t="shared" si="37"/>
        <v>24840</v>
      </c>
      <c r="T90" s="207">
        <f t="shared" si="38"/>
        <v>1213</v>
      </c>
      <c r="U90" s="203">
        <f t="shared" si="60"/>
        <v>27000</v>
      </c>
      <c r="V90" s="207">
        <f t="shared" si="40"/>
        <v>3373</v>
      </c>
      <c r="W90" s="203">
        <f t="shared" si="58"/>
        <v>27000</v>
      </c>
      <c r="X90" s="207">
        <f t="shared" si="42"/>
        <v>3373</v>
      </c>
      <c r="Y90" s="203">
        <f t="shared" si="59"/>
        <v>28080</v>
      </c>
      <c r="Z90" s="207">
        <f t="shared" si="49"/>
        <v>4453</v>
      </c>
      <c r="AA90" s="182"/>
      <c r="AB90" s="209"/>
      <c r="AC90" s="210"/>
      <c r="AD90" s="210"/>
      <c r="AE90" s="210"/>
      <c r="AF90" s="210"/>
      <c r="AG90" s="210"/>
      <c r="AH90" s="198">
        <v>17999.0</v>
      </c>
      <c r="AI90" s="199">
        <v>685.0</v>
      </c>
    </row>
    <row r="91" ht="13.5" customHeight="1">
      <c r="A91" s="186"/>
      <c r="B91" s="208"/>
      <c r="C91" s="186"/>
      <c r="D91" s="187" t="s">
        <v>516</v>
      </c>
      <c r="E91" s="187">
        <v>2024.0</v>
      </c>
      <c r="F91" s="187" t="s">
        <v>61</v>
      </c>
      <c r="G91" s="187" t="s">
        <v>331</v>
      </c>
      <c r="H91" s="188" t="s">
        <v>57</v>
      </c>
      <c r="I91" s="187" t="s">
        <v>260</v>
      </c>
      <c r="J91" s="189">
        <v>60653.0</v>
      </c>
      <c r="K91" s="187" t="s">
        <v>517</v>
      </c>
      <c r="L91" s="187" t="s">
        <v>233</v>
      </c>
      <c r="M91" s="189">
        <v>157.0</v>
      </c>
      <c r="N91" s="190" t="s">
        <v>17</v>
      </c>
      <c r="O91" s="191">
        <v>30850.0</v>
      </c>
      <c r="P91" s="191">
        <v>33250.0</v>
      </c>
      <c r="Q91" s="191">
        <v>35688.0</v>
      </c>
      <c r="R91" s="211">
        <f t="shared" si="1"/>
        <v>-4838</v>
      </c>
      <c r="S91" s="203">
        <f t="shared" si="37"/>
        <v>35477.5</v>
      </c>
      <c r="T91" s="207">
        <f t="shared" si="38"/>
        <v>-210.5</v>
      </c>
      <c r="U91" s="203">
        <f t="shared" si="60"/>
        <v>38562.5</v>
      </c>
      <c r="V91" s="207">
        <f t="shared" si="40"/>
        <v>2874.5</v>
      </c>
      <c r="W91" s="203">
        <f t="shared" si="58"/>
        <v>38562.5</v>
      </c>
      <c r="X91" s="207">
        <f t="shared" si="42"/>
        <v>2874.5</v>
      </c>
      <c r="Y91" s="203">
        <f t="shared" si="59"/>
        <v>40105</v>
      </c>
      <c r="Z91" s="207">
        <f t="shared" si="49"/>
        <v>4417</v>
      </c>
      <c r="AA91" s="182"/>
      <c r="AB91" s="209"/>
      <c r="AC91" s="210"/>
      <c r="AD91" s="210"/>
      <c r="AE91" s="210"/>
      <c r="AF91" s="210"/>
      <c r="AG91" s="210"/>
      <c r="AH91" s="198">
        <v>17846.0</v>
      </c>
      <c r="AI91" s="199">
        <v>685.0</v>
      </c>
    </row>
    <row r="92" ht="12.75" customHeight="1">
      <c r="A92" s="200"/>
      <c r="B92" s="185"/>
      <c r="C92" s="201" t="s">
        <v>496</v>
      </c>
      <c r="D92" s="187" t="s">
        <v>518</v>
      </c>
      <c r="E92" s="187">
        <v>2025.0</v>
      </c>
      <c r="F92" s="187" t="s">
        <v>61</v>
      </c>
      <c r="G92" s="187" t="s">
        <v>208</v>
      </c>
      <c r="H92" s="188" t="s">
        <v>25</v>
      </c>
      <c r="I92" s="187" t="s">
        <v>305</v>
      </c>
      <c r="J92" s="189">
        <v>12243.0</v>
      </c>
      <c r="K92" s="187" t="s">
        <v>519</v>
      </c>
      <c r="L92" s="187" t="s">
        <v>216</v>
      </c>
      <c r="M92" s="202">
        <v>31.0</v>
      </c>
      <c r="N92" s="190" t="s">
        <v>35</v>
      </c>
      <c r="O92" s="191">
        <v>27475.0</v>
      </c>
      <c r="P92" s="191">
        <v>30550.0</v>
      </c>
      <c r="Q92" s="191">
        <v>28686.0</v>
      </c>
      <c r="R92" s="215">
        <f t="shared" si="1"/>
        <v>-1211</v>
      </c>
      <c r="S92" s="203">
        <f t="shared" si="37"/>
        <v>31596.25</v>
      </c>
      <c r="T92" s="207">
        <f t="shared" si="38"/>
        <v>2910.25</v>
      </c>
      <c r="U92" s="203">
        <f t="shared" si="60"/>
        <v>34343.75</v>
      </c>
      <c r="V92" s="207">
        <f t="shared" si="40"/>
        <v>5657.75</v>
      </c>
      <c r="W92" s="203">
        <f t="shared" si="58"/>
        <v>34343.75</v>
      </c>
      <c r="X92" s="207">
        <f t="shared" si="42"/>
        <v>5657.75</v>
      </c>
      <c r="Y92" s="203">
        <f t="shared" si="59"/>
        <v>35717.5</v>
      </c>
      <c r="Z92" s="207">
        <f t="shared" si="49"/>
        <v>7031.5</v>
      </c>
      <c r="AA92" s="216"/>
      <c r="AB92" s="217"/>
      <c r="AC92" s="218"/>
      <c r="AD92" s="218"/>
      <c r="AE92" s="218"/>
      <c r="AF92" s="197">
        <f>P92-Q92</f>
        <v>1864</v>
      </c>
      <c r="AG92" s="218"/>
      <c r="AH92" s="198">
        <v>24327.0</v>
      </c>
      <c r="AI92" s="199">
        <v>685.0</v>
      </c>
    </row>
    <row r="93" ht="12.75" customHeight="1">
      <c r="A93" s="200"/>
      <c r="B93" s="185"/>
      <c r="C93" s="201"/>
      <c r="D93" s="187" t="s">
        <v>520</v>
      </c>
      <c r="E93" s="187">
        <v>2025.0</v>
      </c>
      <c r="F93" s="187" t="s">
        <v>61</v>
      </c>
      <c r="G93" s="187" t="s">
        <v>289</v>
      </c>
      <c r="H93" s="188" t="s">
        <v>48</v>
      </c>
      <c r="I93" s="187" t="s">
        <v>378</v>
      </c>
      <c r="J93" s="189">
        <v>1780.0</v>
      </c>
      <c r="K93" s="187" t="s">
        <v>521</v>
      </c>
      <c r="L93" s="187" t="s">
        <v>216</v>
      </c>
      <c r="M93" s="202">
        <v>38.0</v>
      </c>
      <c r="N93" s="190" t="s">
        <v>35</v>
      </c>
      <c r="O93" s="191">
        <v>23575.0</v>
      </c>
      <c r="P93" s="191">
        <v>27875.0</v>
      </c>
      <c r="Q93" s="191">
        <v>25124.0</v>
      </c>
      <c r="R93" s="215">
        <f t="shared" si="1"/>
        <v>-1549</v>
      </c>
      <c r="S93" s="203">
        <f t="shared" si="37"/>
        <v>27111.25</v>
      </c>
      <c r="T93" s="207">
        <f t="shared" si="38"/>
        <v>1987.25</v>
      </c>
      <c r="U93" s="203">
        <f t="shared" si="60"/>
        <v>29468.75</v>
      </c>
      <c r="V93" s="207">
        <f t="shared" si="40"/>
        <v>4344.75</v>
      </c>
      <c r="W93" s="203">
        <f t="shared" si="58"/>
        <v>29468.75</v>
      </c>
      <c r="X93" s="207">
        <f t="shared" si="42"/>
        <v>4344.75</v>
      </c>
      <c r="Y93" s="203">
        <f t="shared" si="59"/>
        <v>30647.5</v>
      </c>
      <c r="Z93" s="207">
        <f t="shared" si="49"/>
        <v>5523.5</v>
      </c>
      <c r="AA93" s="216"/>
      <c r="AB93" s="217"/>
      <c r="AC93" s="218"/>
      <c r="AD93" s="218"/>
      <c r="AE93" s="218"/>
      <c r="AF93" s="218"/>
      <c r="AG93" s="218"/>
      <c r="AH93" s="198">
        <v>7500.0</v>
      </c>
      <c r="AI93" s="199">
        <v>685.0</v>
      </c>
    </row>
    <row r="94" ht="12.75" customHeight="1">
      <c r="A94" s="186"/>
      <c r="B94" s="208" t="s">
        <v>522</v>
      </c>
      <c r="C94" s="186"/>
      <c r="D94" s="187" t="s">
        <v>523</v>
      </c>
      <c r="E94" s="187">
        <v>2024.0</v>
      </c>
      <c r="F94" s="187" t="s">
        <v>61</v>
      </c>
      <c r="G94" s="187" t="s">
        <v>289</v>
      </c>
      <c r="H94" s="188" t="s">
        <v>48</v>
      </c>
      <c r="I94" s="187" t="s">
        <v>524</v>
      </c>
      <c r="J94" s="189">
        <v>31935.0</v>
      </c>
      <c r="K94" s="187" t="s">
        <v>525</v>
      </c>
      <c r="L94" s="187" t="s">
        <v>216</v>
      </c>
      <c r="M94" s="189">
        <v>1.0</v>
      </c>
      <c r="N94" s="190" t="s">
        <v>35</v>
      </c>
      <c r="O94" s="191">
        <v>21025.0</v>
      </c>
      <c r="P94" s="191">
        <v>24700.0</v>
      </c>
      <c r="Q94" s="191">
        <v>20000.0</v>
      </c>
      <c r="R94" s="211">
        <f t="shared" si="1"/>
        <v>1025</v>
      </c>
      <c r="S94" s="230">
        <f t="shared" si="37"/>
        <v>24178.75</v>
      </c>
      <c r="T94" s="230">
        <f t="shared" si="38"/>
        <v>4178.75</v>
      </c>
      <c r="U94" s="230">
        <f t="shared" si="60"/>
        <v>26281.25</v>
      </c>
      <c r="V94" s="230">
        <f t="shared" si="40"/>
        <v>6281.25</v>
      </c>
      <c r="W94" s="230">
        <f t="shared" ref="W94:W95" si="61">O94*1.4</f>
        <v>29435</v>
      </c>
      <c r="X94" s="230">
        <f t="shared" si="42"/>
        <v>9435</v>
      </c>
      <c r="Y94" s="232">
        <f t="shared" ref="Y94:Y95" si="62">W94*0.0207</f>
        <v>609.3045</v>
      </c>
      <c r="Z94" s="230">
        <f t="shared" si="49"/>
        <v>-19390.6955</v>
      </c>
      <c r="AA94" s="182"/>
      <c r="AB94" s="209"/>
      <c r="AC94" s="210"/>
      <c r="AD94" s="210"/>
      <c r="AE94" s="210"/>
      <c r="AF94" s="210"/>
      <c r="AG94" s="210"/>
      <c r="AH94" s="198">
        <v>34955.0</v>
      </c>
      <c r="AI94" s="199">
        <v>685.0</v>
      </c>
    </row>
    <row r="95" ht="12.75" customHeight="1">
      <c r="A95" s="185"/>
      <c r="B95" s="185"/>
      <c r="C95" s="186"/>
      <c r="D95" s="187" t="s">
        <v>526</v>
      </c>
      <c r="E95" s="187">
        <v>2023.0</v>
      </c>
      <c r="F95" s="187" t="s">
        <v>107</v>
      </c>
      <c r="G95" s="187" t="s">
        <v>483</v>
      </c>
      <c r="H95" s="188" t="s">
        <v>16</v>
      </c>
      <c r="I95" s="187" t="s">
        <v>260</v>
      </c>
      <c r="J95" s="189">
        <v>100903.0</v>
      </c>
      <c r="K95" s="187" t="s">
        <v>527</v>
      </c>
      <c r="L95" s="187" t="s">
        <v>238</v>
      </c>
      <c r="M95" s="189">
        <v>26.0</v>
      </c>
      <c r="N95" s="190" t="s">
        <v>17</v>
      </c>
      <c r="O95" s="191">
        <v>16150.0</v>
      </c>
      <c r="P95" s="191">
        <v>18725.0</v>
      </c>
      <c r="Q95" s="191">
        <v>18259.0</v>
      </c>
      <c r="R95" s="211">
        <f t="shared" si="1"/>
        <v>-2109</v>
      </c>
      <c r="S95" s="230">
        <f t="shared" si="37"/>
        <v>18572.5</v>
      </c>
      <c r="T95" s="230">
        <f t="shared" si="38"/>
        <v>313.5</v>
      </c>
      <c r="U95" s="230">
        <f t="shared" si="60"/>
        <v>20187.5</v>
      </c>
      <c r="V95" s="230">
        <f t="shared" si="40"/>
        <v>1928.5</v>
      </c>
      <c r="W95" s="230">
        <f t="shared" si="61"/>
        <v>22610</v>
      </c>
      <c r="X95" s="230">
        <f t="shared" si="42"/>
        <v>4351</v>
      </c>
      <c r="Y95" s="232">
        <f t="shared" si="62"/>
        <v>468.027</v>
      </c>
      <c r="Z95" s="230">
        <f t="shared" si="49"/>
        <v>-17790.973</v>
      </c>
      <c r="AA95" s="182"/>
      <c r="AB95" s="209"/>
      <c r="AC95" s="210"/>
      <c r="AD95" s="210"/>
      <c r="AE95" s="210"/>
      <c r="AF95" s="197">
        <f t="shared" ref="AF95:AF97" si="63">P95-Q95</f>
        <v>466</v>
      </c>
      <c r="AG95" s="210"/>
      <c r="AH95" s="198">
        <v>31402.0</v>
      </c>
      <c r="AI95" s="199">
        <v>685.0</v>
      </c>
    </row>
    <row r="96" ht="12.75" customHeight="1">
      <c r="A96" s="200"/>
      <c r="B96" s="185"/>
      <c r="C96" s="201"/>
      <c r="D96" s="188" t="s">
        <v>528</v>
      </c>
      <c r="E96" s="188">
        <v>2020.0</v>
      </c>
      <c r="F96" s="188" t="s">
        <v>506</v>
      </c>
      <c r="G96" s="188" t="s">
        <v>529</v>
      </c>
      <c r="H96" s="188" t="s">
        <v>40</v>
      </c>
      <c r="I96" s="188" t="s">
        <v>508</v>
      </c>
      <c r="J96" s="256">
        <v>88711.0</v>
      </c>
      <c r="K96" s="188" t="s">
        <v>530</v>
      </c>
      <c r="L96" s="188" t="s">
        <v>531</v>
      </c>
      <c r="M96" s="257">
        <v>19.0</v>
      </c>
      <c r="N96" s="258" t="s">
        <v>26</v>
      </c>
      <c r="O96" s="198">
        <v>16950.0</v>
      </c>
      <c r="P96" s="198">
        <v>22525.0</v>
      </c>
      <c r="Q96" s="198">
        <v>14174.0</v>
      </c>
      <c r="R96" s="203">
        <f t="shared" si="1"/>
        <v>2776</v>
      </c>
      <c r="S96" s="203">
        <f t="shared" si="37"/>
        <v>19492.5</v>
      </c>
      <c r="T96" s="207">
        <f t="shared" si="38"/>
        <v>5318.5</v>
      </c>
      <c r="U96" s="203">
        <f t="shared" si="60"/>
        <v>21187.5</v>
      </c>
      <c r="V96" s="207">
        <f t="shared" si="40"/>
        <v>7013.5</v>
      </c>
      <c r="W96" s="203">
        <f t="shared" ref="W96:W97" si="64">O96*1.25</f>
        <v>21187.5</v>
      </c>
      <c r="X96" s="207">
        <f t="shared" si="42"/>
        <v>7013.5</v>
      </c>
      <c r="Y96" s="203">
        <f t="shared" ref="Y96:Y97" si="65">O96*1.3</f>
        <v>22035</v>
      </c>
      <c r="Z96" s="207">
        <f t="shared" si="49"/>
        <v>7861</v>
      </c>
      <c r="AA96" s="200"/>
      <c r="AB96" s="200"/>
      <c r="AC96" s="200"/>
      <c r="AD96" s="200"/>
      <c r="AE96" s="200"/>
      <c r="AF96" s="197">
        <f t="shared" si="63"/>
        <v>8351</v>
      </c>
      <c r="AG96" s="200"/>
      <c r="AH96" s="198">
        <v>22319.0</v>
      </c>
      <c r="AI96" s="199">
        <v>685.0</v>
      </c>
    </row>
    <row r="97" ht="12.75" customHeight="1">
      <c r="A97" s="200"/>
      <c r="B97" s="185"/>
      <c r="C97" s="221"/>
      <c r="D97" s="188" t="s">
        <v>532</v>
      </c>
      <c r="E97" s="188">
        <v>2016.0</v>
      </c>
      <c r="F97" s="188" t="s">
        <v>61</v>
      </c>
      <c r="G97" s="188" t="s">
        <v>289</v>
      </c>
      <c r="H97" s="188" t="s">
        <v>48</v>
      </c>
      <c r="I97" s="188" t="s">
        <v>260</v>
      </c>
      <c r="J97" s="256">
        <v>33621.0</v>
      </c>
      <c r="K97" s="188" t="s">
        <v>533</v>
      </c>
      <c r="L97" s="188" t="s">
        <v>233</v>
      </c>
      <c r="M97" s="257">
        <v>6.0</v>
      </c>
      <c r="N97" s="258" t="s">
        <v>35</v>
      </c>
      <c r="O97" s="198">
        <v>16500.0</v>
      </c>
      <c r="P97" s="198">
        <v>17450.0</v>
      </c>
      <c r="Q97" s="198">
        <v>8543.0</v>
      </c>
      <c r="R97" s="203">
        <f t="shared" si="1"/>
        <v>7957</v>
      </c>
      <c r="S97" s="203">
        <f t="shared" si="37"/>
        <v>18975</v>
      </c>
      <c r="T97" s="207">
        <f t="shared" si="38"/>
        <v>10432</v>
      </c>
      <c r="U97" s="203">
        <f t="shared" si="60"/>
        <v>20625</v>
      </c>
      <c r="V97" s="207">
        <f t="shared" si="40"/>
        <v>12082</v>
      </c>
      <c r="W97" s="203">
        <f t="shared" si="64"/>
        <v>20625</v>
      </c>
      <c r="X97" s="207">
        <f t="shared" si="42"/>
        <v>12082</v>
      </c>
      <c r="Y97" s="203">
        <f t="shared" si="65"/>
        <v>21450</v>
      </c>
      <c r="Z97" s="207">
        <f t="shared" si="49"/>
        <v>12907</v>
      </c>
      <c r="AA97" s="216"/>
      <c r="AB97" s="217"/>
      <c r="AC97" s="218"/>
      <c r="AD97" s="218"/>
      <c r="AE97" s="218"/>
      <c r="AF97" s="197">
        <f t="shared" si="63"/>
        <v>8907</v>
      </c>
      <c r="AG97" s="218"/>
      <c r="AH97" s="198">
        <v>24460.0</v>
      </c>
      <c r="AI97" s="199">
        <v>685.0</v>
      </c>
    </row>
    <row r="98" ht="13.5" customHeight="1">
      <c r="A98" s="186"/>
      <c r="B98" s="208"/>
      <c r="C98" s="186"/>
      <c r="D98" s="188" t="s">
        <v>534</v>
      </c>
      <c r="E98" s="188">
        <v>2011.0</v>
      </c>
      <c r="F98" s="188" t="s">
        <v>66</v>
      </c>
      <c r="G98" s="188" t="s">
        <v>535</v>
      </c>
      <c r="H98" s="188" t="s">
        <v>16</v>
      </c>
      <c r="I98" s="188" t="s">
        <v>536</v>
      </c>
      <c r="J98" s="256">
        <v>105268.0</v>
      </c>
      <c r="K98" s="188" t="s">
        <v>537</v>
      </c>
      <c r="L98" s="188" t="s">
        <v>538</v>
      </c>
      <c r="M98" s="257">
        <v>12.0</v>
      </c>
      <c r="N98" s="258" t="s">
        <v>17</v>
      </c>
      <c r="O98" s="198">
        <v>4013.0</v>
      </c>
      <c r="P98" s="198">
        <v>7288.0</v>
      </c>
      <c r="Q98" s="198">
        <v>2762.0</v>
      </c>
      <c r="R98" s="211">
        <f t="shared" si="1"/>
        <v>1251</v>
      </c>
      <c r="S98" s="230">
        <f t="shared" si="37"/>
        <v>4614.95</v>
      </c>
      <c r="T98" s="230">
        <f t="shared" si="38"/>
        <v>1852.95</v>
      </c>
      <c r="U98" s="230">
        <f t="shared" si="60"/>
        <v>5016.25</v>
      </c>
      <c r="V98" s="230">
        <f t="shared" si="40"/>
        <v>2254.25</v>
      </c>
      <c r="W98" s="230">
        <f t="shared" ref="W98:W99" si="66">O98*1.4</f>
        <v>5618.2</v>
      </c>
      <c r="X98" s="230">
        <f t="shared" si="42"/>
        <v>2856.2</v>
      </c>
      <c r="Y98" s="232">
        <f t="shared" ref="Y98:Y99" si="67">W98*0.0207</f>
        <v>116.29674</v>
      </c>
      <c r="Z98" s="230">
        <f t="shared" si="49"/>
        <v>-2645.70326</v>
      </c>
      <c r="AA98" s="182"/>
      <c r="AB98" s="209"/>
      <c r="AC98" s="210"/>
      <c r="AD98" s="210"/>
      <c r="AE98" s="210"/>
      <c r="AF98" s="210"/>
      <c r="AG98" s="210"/>
      <c r="AH98" s="198">
        <v>19455.0</v>
      </c>
      <c r="AI98" s="199">
        <v>685.0</v>
      </c>
    </row>
    <row r="99" ht="12.75" customHeight="1">
      <c r="A99" s="200"/>
      <c r="B99" s="185"/>
      <c r="C99" s="201"/>
      <c r="D99" s="188" t="s">
        <v>539</v>
      </c>
      <c r="E99" s="188">
        <v>2003.0</v>
      </c>
      <c r="F99" s="188" t="s">
        <v>47</v>
      </c>
      <c r="G99" s="188" t="s">
        <v>540</v>
      </c>
      <c r="H99" s="188" t="s">
        <v>34</v>
      </c>
      <c r="I99" s="188" t="s">
        <v>541</v>
      </c>
      <c r="J99" s="256">
        <v>190368.0</v>
      </c>
      <c r="K99" s="188" t="s">
        <v>542</v>
      </c>
      <c r="L99" s="188" t="s">
        <v>282</v>
      </c>
      <c r="M99" s="257">
        <v>2.0</v>
      </c>
      <c r="N99" s="258" t="s">
        <v>26</v>
      </c>
      <c r="O99" s="198" t="s">
        <v>412</v>
      </c>
      <c r="P99" s="198" t="s">
        <v>412</v>
      </c>
      <c r="Q99" s="198">
        <v>1000.0</v>
      </c>
      <c r="R99" s="215" t="str">
        <f t="shared" si="1"/>
        <v>#VALUE!</v>
      </c>
      <c r="S99" s="207" t="str">
        <f t="shared" si="37"/>
        <v>#VALUE!</v>
      </c>
      <c r="T99" s="207" t="str">
        <f t="shared" si="38"/>
        <v>#VALUE!</v>
      </c>
      <c r="U99" s="207" t="str">
        <f t="shared" si="60"/>
        <v>#VALUE!</v>
      </c>
      <c r="V99" s="207" t="str">
        <f t="shared" si="40"/>
        <v>#VALUE!</v>
      </c>
      <c r="W99" s="207" t="str">
        <f t="shared" si="66"/>
        <v>#VALUE!</v>
      </c>
      <c r="X99" s="207" t="str">
        <f t="shared" si="42"/>
        <v>#VALUE!</v>
      </c>
      <c r="Y99" s="239" t="str">
        <f t="shared" si="67"/>
        <v>#VALUE!</v>
      </c>
      <c r="Z99" s="207" t="str">
        <f t="shared" si="49"/>
        <v>#VALUE!</v>
      </c>
      <c r="AA99" s="216"/>
      <c r="AB99" s="217"/>
      <c r="AC99" s="218"/>
      <c r="AD99" s="218"/>
      <c r="AE99" s="218"/>
      <c r="AF99" s="218"/>
      <c r="AG99" s="218"/>
      <c r="AH99" s="198">
        <v>35062.0</v>
      </c>
      <c r="AI99" s="199">
        <v>685.0</v>
      </c>
    </row>
    <row r="100" ht="12.75" customHeight="1">
      <c r="A100" s="175"/>
      <c r="B100" s="208"/>
      <c r="C100" s="241"/>
      <c r="D100" s="188"/>
      <c r="E100" s="188"/>
      <c r="F100" s="188"/>
      <c r="G100" s="188"/>
      <c r="H100" s="188"/>
      <c r="I100" s="188"/>
      <c r="J100" s="256"/>
      <c r="K100" s="188"/>
      <c r="L100" s="188"/>
      <c r="M100" s="257"/>
      <c r="N100" s="258"/>
      <c r="O100" s="198"/>
      <c r="P100" s="198"/>
      <c r="Q100" s="198"/>
      <c r="R100" s="211">
        <f t="shared" si="1"/>
        <v>0</v>
      </c>
      <c r="S100" s="203">
        <f t="shared" si="37"/>
        <v>0</v>
      </c>
      <c r="T100" s="207">
        <f t="shared" si="38"/>
        <v>0</v>
      </c>
      <c r="U100" s="203">
        <f t="shared" si="60"/>
        <v>0</v>
      </c>
      <c r="V100" s="207">
        <f t="shared" si="40"/>
        <v>0</v>
      </c>
      <c r="W100" s="203">
        <f>O100*1.25</f>
        <v>0</v>
      </c>
      <c r="X100" s="207">
        <f t="shared" si="42"/>
        <v>0</v>
      </c>
      <c r="Y100" s="203">
        <f>O100*1.3</f>
        <v>0</v>
      </c>
      <c r="Z100" s="207">
        <f t="shared" si="49"/>
        <v>0</v>
      </c>
      <c r="AA100" s="182"/>
      <c r="AB100" s="209"/>
      <c r="AC100" s="210"/>
      <c r="AD100" s="210"/>
      <c r="AE100" s="210"/>
      <c r="AF100" s="210"/>
      <c r="AG100" s="210"/>
      <c r="AH100" s="198">
        <v>24111.0</v>
      </c>
      <c r="AI100" s="199">
        <v>685.0</v>
      </c>
    </row>
    <row r="101" ht="12.75" customHeight="1">
      <c r="A101" s="200"/>
      <c r="B101" s="185"/>
      <c r="C101" s="201"/>
      <c r="D101" s="188"/>
      <c r="E101" s="188"/>
      <c r="F101" s="188"/>
      <c r="G101" s="188"/>
      <c r="H101" s="188"/>
      <c r="I101" s="188"/>
      <c r="J101" s="256"/>
      <c r="K101" s="188"/>
      <c r="L101" s="188"/>
      <c r="M101" s="257"/>
      <c r="N101" s="258"/>
      <c r="O101" s="198"/>
      <c r="P101" s="198"/>
      <c r="Q101" s="198"/>
      <c r="R101" s="203">
        <f t="shared" si="1"/>
        <v>0</v>
      </c>
      <c r="S101" s="203">
        <f t="shared" si="37"/>
        <v>0</v>
      </c>
      <c r="T101" s="203">
        <f t="shared" si="38"/>
        <v>0</v>
      </c>
      <c r="U101" s="203">
        <f t="shared" si="60"/>
        <v>0</v>
      </c>
      <c r="V101" s="203">
        <f t="shared" si="40"/>
        <v>0</v>
      </c>
      <c r="W101" s="203">
        <f>O101*1.4</f>
        <v>0</v>
      </c>
      <c r="X101" s="203">
        <f t="shared" si="42"/>
        <v>0</v>
      </c>
      <c r="Y101" s="203">
        <f>W101*0.0207</f>
        <v>0</v>
      </c>
      <c r="Z101" s="203">
        <f t="shared" si="49"/>
        <v>0</v>
      </c>
      <c r="AA101" s="200"/>
      <c r="AB101" s="200"/>
      <c r="AC101" s="200"/>
      <c r="AD101" s="200"/>
      <c r="AE101" s="200"/>
      <c r="AF101" s="197">
        <f t="shared" ref="AF101:AF104" si="68">P101-Q101</f>
        <v>0</v>
      </c>
      <c r="AG101" s="200"/>
      <c r="AH101" s="198">
        <v>24849.0</v>
      </c>
      <c r="AI101" s="199">
        <v>685.0</v>
      </c>
    </row>
    <row r="102" ht="12.75" customHeight="1">
      <c r="A102" s="229"/>
      <c r="B102" s="221"/>
      <c r="C102" s="219"/>
      <c r="D102" s="188"/>
      <c r="E102" s="188"/>
      <c r="F102" s="188"/>
      <c r="G102" s="188"/>
      <c r="H102" s="222"/>
      <c r="I102" s="188"/>
      <c r="J102" s="256"/>
      <c r="K102" s="258"/>
      <c r="L102" s="188"/>
      <c r="M102" s="257"/>
      <c r="N102" s="258"/>
      <c r="O102" s="198"/>
      <c r="P102" s="198"/>
      <c r="Q102" s="198"/>
      <c r="R102" s="223">
        <f t="shared" si="1"/>
        <v>0</v>
      </c>
      <c r="S102" s="223">
        <f t="shared" si="37"/>
        <v>0</v>
      </c>
      <c r="T102" s="230">
        <f t="shared" si="38"/>
        <v>0</v>
      </c>
      <c r="U102" s="223">
        <f t="shared" si="60"/>
        <v>0</v>
      </c>
      <c r="V102" s="230">
        <f t="shared" si="40"/>
        <v>0</v>
      </c>
      <c r="W102" s="223">
        <f t="shared" ref="W102:W103" si="69">O102*1.25</f>
        <v>0</v>
      </c>
      <c r="X102" s="230">
        <f t="shared" si="42"/>
        <v>0</v>
      </c>
      <c r="Y102" s="223">
        <f t="shared" ref="Y102:Y103" si="70">O102*1.3</f>
        <v>0</v>
      </c>
      <c r="Z102" s="230">
        <f t="shared" si="49"/>
        <v>0</v>
      </c>
      <c r="AA102" s="229"/>
      <c r="AB102" s="229"/>
      <c r="AC102" s="229"/>
      <c r="AD102" s="229"/>
      <c r="AE102" s="229"/>
      <c r="AF102" s="226">
        <f t="shared" si="68"/>
        <v>0</v>
      </c>
      <c r="AG102" s="229"/>
      <c r="AH102" s="227">
        <v>22802.0</v>
      </c>
      <c r="AI102" s="228">
        <v>685.0</v>
      </c>
    </row>
    <row r="103" ht="15.0" customHeight="1">
      <c r="A103" s="186"/>
      <c r="B103" s="185"/>
      <c r="C103" s="186"/>
      <c r="D103" s="188"/>
      <c r="E103" s="188"/>
      <c r="F103" s="188"/>
      <c r="G103" s="188"/>
      <c r="H103" s="188"/>
      <c r="I103" s="188"/>
      <c r="J103" s="256"/>
      <c r="K103" s="188"/>
      <c r="L103" s="188"/>
      <c r="M103" s="257"/>
      <c r="N103" s="258"/>
      <c r="O103" s="198"/>
      <c r="P103" s="198"/>
      <c r="Q103" s="198"/>
      <c r="R103" s="211">
        <f t="shared" si="1"/>
        <v>0</v>
      </c>
      <c r="S103" s="203">
        <f t="shared" si="37"/>
        <v>0</v>
      </c>
      <c r="T103" s="207">
        <f t="shared" si="38"/>
        <v>0</v>
      </c>
      <c r="U103" s="203">
        <f t="shared" si="60"/>
        <v>0</v>
      </c>
      <c r="V103" s="207">
        <f t="shared" si="40"/>
        <v>0</v>
      </c>
      <c r="W103" s="203">
        <f t="shared" si="69"/>
        <v>0</v>
      </c>
      <c r="X103" s="207">
        <f t="shared" si="42"/>
        <v>0</v>
      </c>
      <c r="Y103" s="203">
        <f t="shared" si="70"/>
        <v>0</v>
      </c>
      <c r="Z103" s="207">
        <f t="shared" si="49"/>
        <v>0</v>
      </c>
      <c r="AA103" s="182"/>
      <c r="AB103" s="209"/>
      <c r="AC103" s="210"/>
      <c r="AD103" s="210"/>
      <c r="AE103" s="210"/>
      <c r="AF103" s="197">
        <f t="shared" si="68"/>
        <v>0</v>
      </c>
      <c r="AG103" s="210"/>
      <c r="AH103" s="198">
        <v>25995.0</v>
      </c>
      <c r="AI103" s="199">
        <v>685.0</v>
      </c>
    </row>
    <row r="104" ht="12.75" customHeight="1">
      <c r="A104" s="186"/>
      <c r="B104" s="185"/>
      <c r="C104" s="186"/>
      <c r="D104" s="188"/>
      <c r="E104" s="188"/>
      <c r="F104" s="188"/>
      <c r="G104" s="188"/>
      <c r="H104" s="188"/>
      <c r="I104" s="188"/>
      <c r="J104" s="256"/>
      <c r="K104" s="188"/>
      <c r="L104" s="188"/>
      <c r="M104" s="257"/>
      <c r="N104" s="258"/>
      <c r="O104" s="198"/>
      <c r="P104" s="198"/>
      <c r="Q104" s="198"/>
      <c r="R104" s="211">
        <f t="shared" si="1"/>
        <v>0</v>
      </c>
      <c r="S104" s="230">
        <f t="shared" si="37"/>
        <v>0</v>
      </c>
      <c r="T104" s="230">
        <f t="shared" si="38"/>
        <v>0</v>
      </c>
      <c r="U104" s="230">
        <f t="shared" si="60"/>
        <v>0</v>
      </c>
      <c r="V104" s="230">
        <f t="shared" si="40"/>
        <v>0</v>
      </c>
      <c r="W104" s="230">
        <f t="shared" ref="W104:W107" si="71">O104*1.4</f>
        <v>0</v>
      </c>
      <c r="X104" s="230">
        <f t="shared" si="42"/>
        <v>0</v>
      </c>
      <c r="Y104" s="232">
        <f t="shared" ref="Y104:Y107" si="72">W104*0.0207</f>
        <v>0</v>
      </c>
      <c r="Z104" s="230">
        <f t="shared" si="49"/>
        <v>0</v>
      </c>
      <c r="AA104" s="182"/>
      <c r="AB104" s="209"/>
      <c r="AC104" s="210"/>
      <c r="AD104" s="210"/>
      <c r="AE104" s="210"/>
      <c r="AF104" s="197">
        <f t="shared" si="68"/>
        <v>0</v>
      </c>
      <c r="AG104" s="210"/>
      <c r="AH104" s="198">
        <v>57626.0</v>
      </c>
      <c r="AI104" s="199">
        <v>685.0</v>
      </c>
    </row>
    <row r="105" ht="12.75" customHeight="1">
      <c r="A105" s="186"/>
      <c r="B105" s="208"/>
      <c r="C105" s="186"/>
      <c r="D105" s="188"/>
      <c r="E105" s="188"/>
      <c r="F105" s="188"/>
      <c r="G105" s="188"/>
      <c r="H105" s="188"/>
      <c r="I105" s="188"/>
      <c r="J105" s="256"/>
      <c r="K105" s="188"/>
      <c r="L105" s="188"/>
      <c r="M105" s="256"/>
      <c r="N105" s="258"/>
      <c r="O105" s="198"/>
      <c r="P105" s="198"/>
      <c r="Q105" s="198"/>
      <c r="R105" s="211">
        <f t="shared" si="1"/>
        <v>0</v>
      </c>
      <c r="S105" s="230">
        <f t="shared" si="37"/>
        <v>0</v>
      </c>
      <c r="T105" s="230">
        <f t="shared" si="38"/>
        <v>0</v>
      </c>
      <c r="U105" s="230">
        <f t="shared" si="60"/>
        <v>0</v>
      </c>
      <c r="V105" s="230">
        <f t="shared" si="40"/>
        <v>0</v>
      </c>
      <c r="W105" s="230">
        <f t="shared" si="71"/>
        <v>0</v>
      </c>
      <c r="X105" s="230">
        <f t="shared" si="42"/>
        <v>0</v>
      </c>
      <c r="Y105" s="232">
        <f t="shared" si="72"/>
        <v>0</v>
      </c>
      <c r="Z105" s="230">
        <f t="shared" si="49"/>
        <v>0</v>
      </c>
      <c r="AA105" s="182"/>
      <c r="AB105" s="209"/>
      <c r="AC105" s="210"/>
      <c r="AD105" s="210"/>
      <c r="AE105" s="210"/>
      <c r="AF105" s="210"/>
      <c r="AG105" s="210"/>
      <c r="AH105" s="198">
        <v>11526.0</v>
      </c>
      <c r="AI105" s="199">
        <v>685.0</v>
      </c>
    </row>
    <row r="106" ht="13.5" customHeight="1">
      <c r="A106" s="200"/>
      <c r="B106" s="185"/>
      <c r="C106" s="201"/>
      <c r="D106" s="188"/>
      <c r="E106" s="188"/>
      <c r="F106" s="188"/>
      <c r="G106" s="188"/>
      <c r="H106" s="188"/>
      <c r="I106" s="188"/>
      <c r="J106" s="256"/>
      <c r="K106" s="188"/>
      <c r="L106" s="188"/>
      <c r="M106" s="257"/>
      <c r="N106" s="258"/>
      <c r="O106" s="198"/>
      <c r="P106" s="198"/>
      <c r="Q106" s="198"/>
      <c r="R106" s="203">
        <f t="shared" si="1"/>
        <v>0</v>
      </c>
      <c r="S106" s="203">
        <f t="shared" si="37"/>
        <v>0</v>
      </c>
      <c r="T106" s="203">
        <f t="shared" si="38"/>
        <v>0</v>
      </c>
      <c r="U106" s="203">
        <f t="shared" si="60"/>
        <v>0</v>
      </c>
      <c r="V106" s="203">
        <f t="shared" si="40"/>
        <v>0</v>
      </c>
      <c r="W106" s="203">
        <f t="shared" si="71"/>
        <v>0</v>
      </c>
      <c r="X106" s="203">
        <f t="shared" si="42"/>
        <v>0</v>
      </c>
      <c r="Y106" s="203">
        <f t="shared" si="72"/>
        <v>0</v>
      </c>
      <c r="Z106" s="203">
        <f t="shared" si="49"/>
        <v>0</v>
      </c>
      <c r="AA106" s="200"/>
      <c r="AB106" s="200"/>
      <c r="AC106" s="200"/>
      <c r="AD106" s="200"/>
      <c r="AE106" s="200"/>
      <c r="AF106" s="197">
        <f>P106-Q106</f>
        <v>0</v>
      </c>
      <c r="AG106" s="200"/>
      <c r="AH106" s="198">
        <v>15200.0</v>
      </c>
      <c r="AI106" s="199">
        <v>685.0</v>
      </c>
    </row>
    <row r="107" ht="13.5" customHeight="1">
      <c r="A107" s="186"/>
      <c r="B107" s="208"/>
      <c r="C107" s="186"/>
      <c r="D107" s="188"/>
      <c r="E107" s="188"/>
      <c r="F107" s="188"/>
      <c r="G107" s="188"/>
      <c r="H107" s="188"/>
      <c r="I107" s="188"/>
      <c r="J107" s="256"/>
      <c r="K107" s="188"/>
      <c r="L107" s="188"/>
      <c r="M107" s="256"/>
      <c r="N107" s="258"/>
      <c r="O107" s="198"/>
      <c r="P107" s="198"/>
      <c r="Q107" s="198"/>
      <c r="R107" s="211">
        <f t="shared" si="1"/>
        <v>0</v>
      </c>
      <c r="S107" s="230">
        <f t="shared" si="37"/>
        <v>0</v>
      </c>
      <c r="T107" s="230">
        <f t="shared" si="38"/>
        <v>0</v>
      </c>
      <c r="U107" s="230">
        <f t="shared" si="60"/>
        <v>0</v>
      </c>
      <c r="V107" s="230">
        <f t="shared" si="40"/>
        <v>0</v>
      </c>
      <c r="W107" s="230">
        <f t="shared" si="71"/>
        <v>0</v>
      </c>
      <c r="X107" s="230">
        <f t="shared" si="42"/>
        <v>0</v>
      </c>
      <c r="Y107" s="232">
        <f t="shared" si="72"/>
        <v>0</v>
      </c>
      <c r="Z107" s="230">
        <f t="shared" si="49"/>
        <v>0</v>
      </c>
      <c r="AA107" s="182"/>
      <c r="AB107" s="209"/>
      <c r="AC107" s="210"/>
      <c r="AD107" s="210"/>
      <c r="AE107" s="210"/>
      <c r="AF107" s="210"/>
      <c r="AG107" s="210"/>
      <c r="AH107" s="198">
        <v>20319.0</v>
      </c>
      <c r="AI107" s="199">
        <v>685.0</v>
      </c>
    </row>
    <row r="108" ht="12.75" customHeight="1">
      <c r="A108" s="185"/>
      <c r="B108" s="185"/>
      <c r="C108" s="186"/>
      <c r="D108" s="188"/>
      <c r="E108" s="188"/>
      <c r="F108" s="188"/>
      <c r="G108" s="188"/>
      <c r="H108" s="188"/>
      <c r="I108" s="188"/>
      <c r="J108" s="256"/>
      <c r="K108" s="188"/>
      <c r="L108" s="188"/>
      <c r="M108" s="257"/>
      <c r="N108" s="258"/>
      <c r="O108" s="198"/>
      <c r="P108" s="198"/>
      <c r="Q108" s="198"/>
      <c r="R108" s="254">
        <f t="shared" si="1"/>
        <v>0</v>
      </c>
      <c r="S108" s="259"/>
      <c r="T108" s="259"/>
      <c r="U108" s="259"/>
      <c r="V108" s="259"/>
      <c r="W108" s="259"/>
      <c r="X108" s="259"/>
      <c r="Y108" s="260"/>
      <c r="Z108" s="259">
        <f t="shared" si="49"/>
        <v>0</v>
      </c>
      <c r="AA108" s="261"/>
      <c r="AB108" s="209"/>
      <c r="AC108" s="210"/>
      <c r="AD108" s="210"/>
      <c r="AE108" s="210"/>
      <c r="AF108" s="210"/>
      <c r="AG108" s="210"/>
      <c r="AH108" s="198">
        <v>15205.0</v>
      </c>
      <c r="AI108" s="199">
        <v>685.0</v>
      </c>
    </row>
    <row r="109" ht="13.5" customHeight="1">
      <c r="A109" s="200"/>
      <c r="B109" s="185"/>
      <c r="C109" s="201"/>
      <c r="D109" s="188"/>
      <c r="E109" s="188"/>
      <c r="F109" s="188"/>
      <c r="G109" s="188"/>
      <c r="H109" s="188"/>
      <c r="I109" s="188"/>
      <c r="J109" s="256"/>
      <c r="K109" s="188"/>
      <c r="L109" s="188"/>
      <c r="M109" s="257"/>
      <c r="N109" s="258"/>
      <c r="O109" s="198"/>
      <c r="P109" s="198"/>
      <c r="Q109" s="198"/>
      <c r="R109" s="215">
        <f t="shared" si="1"/>
        <v>0</v>
      </c>
      <c r="S109" s="207"/>
      <c r="T109" s="207"/>
      <c r="U109" s="207"/>
      <c r="V109" s="207"/>
      <c r="W109" s="207"/>
      <c r="X109" s="207"/>
      <c r="Y109" s="239"/>
      <c r="Z109" s="207">
        <f t="shared" si="49"/>
        <v>0</v>
      </c>
      <c r="AA109" s="216"/>
      <c r="AB109" s="217"/>
      <c r="AC109" s="218"/>
      <c r="AD109" s="218"/>
      <c r="AE109" s="218"/>
      <c r="AF109" s="210"/>
      <c r="AG109" s="218"/>
      <c r="AH109" s="198">
        <v>24049.0</v>
      </c>
      <c r="AI109" s="199">
        <v>685.0</v>
      </c>
    </row>
    <row r="110" ht="12.75" customHeight="1">
      <c r="A110" s="244"/>
      <c r="B110" s="185"/>
      <c r="C110" s="244"/>
      <c r="D110" s="188"/>
      <c r="E110" s="188"/>
      <c r="F110" s="188"/>
      <c r="G110" s="188"/>
      <c r="H110" s="188"/>
      <c r="I110" s="188"/>
      <c r="J110" s="256"/>
      <c r="K110" s="188"/>
      <c r="L110" s="188"/>
      <c r="M110" s="257"/>
      <c r="N110" s="258"/>
      <c r="O110" s="198"/>
      <c r="P110" s="198"/>
      <c r="Q110" s="198"/>
      <c r="R110" s="245">
        <f t="shared" si="1"/>
        <v>0</v>
      </c>
      <c r="S110" s="246">
        <f t="shared" ref="S110:S150" si="73">O110*1.15</f>
        <v>0</v>
      </c>
      <c r="T110" s="246">
        <f t="shared" ref="T110:T150" si="74">S110-Q110</f>
        <v>0</v>
      </c>
      <c r="U110" s="246">
        <f t="shared" ref="U110:U150" si="75">O110*1.25</f>
        <v>0</v>
      </c>
      <c r="V110" s="246">
        <f t="shared" ref="V110:V150" si="76">U110-Q110</f>
        <v>0</v>
      </c>
      <c r="W110" s="246">
        <f t="shared" ref="W110:W118" si="77">O110*1.4</f>
        <v>0</v>
      </c>
      <c r="X110" s="246">
        <f t="shared" ref="X110:X150" si="78">W110-Q110</f>
        <v>0</v>
      </c>
      <c r="Y110" s="246">
        <f t="shared" ref="Y110:Y118" si="79">W110*0.0207</f>
        <v>0</v>
      </c>
      <c r="Z110" s="246">
        <f t="shared" si="49"/>
        <v>0</v>
      </c>
      <c r="AA110" s="262"/>
      <c r="AB110" s="262"/>
      <c r="AC110" s="262"/>
      <c r="AD110" s="262"/>
      <c r="AE110" s="262"/>
      <c r="AF110" s="197">
        <f t="shared" ref="AF110:AF112" si="80">P110-Q110</f>
        <v>0</v>
      </c>
      <c r="AG110" s="262"/>
      <c r="AH110" s="198">
        <v>18071.0</v>
      </c>
      <c r="AI110" s="199">
        <v>685.0</v>
      </c>
    </row>
    <row r="111" ht="12.75" customHeight="1">
      <c r="A111" s="200"/>
      <c r="B111" s="185"/>
      <c r="C111" s="201"/>
      <c r="D111" s="188"/>
      <c r="E111" s="188"/>
      <c r="F111" s="188"/>
      <c r="G111" s="188"/>
      <c r="H111" s="188"/>
      <c r="I111" s="188"/>
      <c r="J111" s="256"/>
      <c r="K111" s="188"/>
      <c r="L111" s="188"/>
      <c r="M111" s="257"/>
      <c r="N111" s="258"/>
      <c r="O111" s="198"/>
      <c r="P111" s="198"/>
      <c r="Q111" s="198"/>
      <c r="R111" s="215">
        <f t="shared" si="1"/>
        <v>0</v>
      </c>
      <c r="S111" s="207">
        <f t="shared" si="73"/>
        <v>0</v>
      </c>
      <c r="T111" s="207">
        <f t="shared" si="74"/>
        <v>0</v>
      </c>
      <c r="U111" s="207">
        <f t="shared" si="75"/>
        <v>0</v>
      </c>
      <c r="V111" s="207">
        <f t="shared" si="76"/>
        <v>0</v>
      </c>
      <c r="W111" s="207">
        <f t="shared" si="77"/>
        <v>0</v>
      </c>
      <c r="X111" s="207">
        <f t="shared" si="78"/>
        <v>0</v>
      </c>
      <c r="Y111" s="239">
        <f t="shared" si="79"/>
        <v>0</v>
      </c>
      <c r="Z111" s="207">
        <f t="shared" si="49"/>
        <v>0</v>
      </c>
      <c r="AA111" s="216"/>
      <c r="AB111" s="217"/>
      <c r="AC111" s="218"/>
      <c r="AD111" s="218"/>
      <c r="AE111" s="218"/>
      <c r="AF111" s="197">
        <f t="shared" si="80"/>
        <v>0</v>
      </c>
      <c r="AG111" s="218"/>
      <c r="AH111" s="198">
        <v>23819.0</v>
      </c>
      <c r="AI111" s="199">
        <v>685.0</v>
      </c>
    </row>
    <row r="112" ht="12.75" customHeight="1">
      <c r="A112" s="244"/>
      <c r="B112" s="185"/>
      <c r="C112" s="244"/>
      <c r="D112" s="188"/>
      <c r="E112" s="188"/>
      <c r="F112" s="188"/>
      <c r="G112" s="188"/>
      <c r="H112" s="188"/>
      <c r="I112" s="188"/>
      <c r="J112" s="256"/>
      <c r="K112" s="188"/>
      <c r="L112" s="188"/>
      <c r="M112" s="256"/>
      <c r="N112" s="258"/>
      <c r="O112" s="198"/>
      <c r="P112" s="198"/>
      <c r="Q112" s="198"/>
      <c r="R112" s="206">
        <f t="shared" si="1"/>
        <v>0</v>
      </c>
      <c r="S112" s="193">
        <f t="shared" si="73"/>
        <v>0</v>
      </c>
      <c r="T112" s="193">
        <f t="shared" si="74"/>
        <v>0</v>
      </c>
      <c r="U112" s="193">
        <f t="shared" si="75"/>
        <v>0</v>
      </c>
      <c r="V112" s="193">
        <f t="shared" si="76"/>
        <v>0</v>
      </c>
      <c r="W112" s="193">
        <f t="shared" si="77"/>
        <v>0</v>
      </c>
      <c r="X112" s="193">
        <f t="shared" si="78"/>
        <v>0</v>
      </c>
      <c r="Y112" s="194">
        <f t="shared" si="79"/>
        <v>0</v>
      </c>
      <c r="Z112" s="193">
        <f t="shared" si="49"/>
        <v>0</v>
      </c>
      <c r="AA112" s="263"/>
      <c r="AB112" s="264"/>
      <c r="AC112" s="264"/>
      <c r="AD112" s="264"/>
      <c r="AE112" s="264"/>
      <c r="AF112" s="197">
        <f t="shared" si="80"/>
        <v>0</v>
      </c>
      <c r="AG112" s="264"/>
      <c r="AH112" s="198">
        <v>34632.0</v>
      </c>
      <c r="AI112" s="199">
        <v>685.0</v>
      </c>
    </row>
    <row r="113" ht="12.75" customHeight="1">
      <c r="A113" s="200"/>
      <c r="B113" s="208"/>
      <c r="C113" s="201"/>
      <c r="D113" s="188"/>
      <c r="E113" s="188"/>
      <c r="F113" s="188"/>
      <c r="G113" s="188"/>
      <c r="H113" s="188"/>
      <c r="I113" s="188"/>
      <c r="J113" s="256"/>
      <c r="K113" s="188"/>
      <c r="L113" s="188"/>
      <c r="M113" s="257"/>
      <c r="N113" s="258"/>
      <c r="O113" s="198"/>
      <c r="P113" s="198"/>
      <c r="Q113" s="198"/>
      <c r="R113" s="215">
        <f t="shared" si="1"/>
        <v>0</v>
      </c>
      <c r="S113" s="207">
        <f t="shared" si="73"/>
        <v>0</v>
      </c>
      <c r="T113" s="207">
        <f t="shared" si="74"/>
        <v>0</v>
      </c>
      <c r="U113" s="207">
        <f t="shared" si="75"/>
        <v>0</v>
      </c>
      <c r="V113" s="207">
        <f t="shared" si="76"/>
        <v>0</v>
      </c>
      <c r="W113" s="207">
        <f t="shared" si="77"/>
        <v>0</v>
      </c>
      <c r="X113" s="207">
        <f t="shared" si="78"/>
        <v>0</v>
      </c>
      <c r="Y113" s="239">
        <f t="shared" si="79"/>
        <v>0</v>
      </c>
      <c r="Z113" s="207">
        <f t="shared" si="49"/>
        <v>0</v>
      </c>
      <c r="AA113" s="216"/>
      <c r="AB113" s="217"/>
      <c r="AC113" s="218"/>
      <c r="AD113" s="218"/>
      <c r="AE113" s="218"/>
      <c r="AF113" s="218"/>
      <c r="AG113" s="218"/>
      <c r="AH113" s="198">
        <v>23955.0</v>
      </c>
      <c r="AI113" s="199">
        <v>685.0</v>
      </c>
    </row>
    <row r="114" ht="12.75" customHeight="1">
      <c r="A114" s="186"/>
      <c r="B114" s="185"/>
      <c r="C114" s="209"/>
      <c r="D114" s="188"/>
      <c r="E114" s="188"/>
      <c r="F114" s="188"/>
      <c r="G114" s="188"/>
      <c r="H114" s="214"/>
      <c r="I114" s="188"/>
      <c r="J114" s="256"/>
      <c r="K114" s="188"/>
      <c r="L114" s="188"/>
      <c r="M114" s="256"/>
      <c r="N114" s="258"/>
      <c r="O114" s="198"/>
      <c r="P114" s="198"/>
      <c r="Q114" s="198"/>
      <c r="R114" s="211">
        <f t="shared" si="1"/>
        <v>0</v>
      </c>
      <c r="S114" s="230">
        <f t="shared" si="73"/>
        <v>0</v>
      </c>
      <c r="T114" s="230">
        <f t="shared" si="74"/>
        <v>0</v>
      </c>
      <c r="U114" s="230">
        <f t="shared" si="75"/>
        <v>0</v>
      </c>
      <c r="V114" s="230">
        <f t="shared" si="76"/>
        <v>0</v>
      </c>
      <c r="W114" s="230">
        <f t="shared" si="77"/>
        <v>0</v>
      </c>
      <c r="X114" s="230">
        <f t="shared" si="78"/>
        <v>0</v>
      </c>
      <c r="Y114" s="232">
        <f t="shared" si="79"/>
        <v>0</v>
      </c>
      <c r="Z114" s="230">
        <f t="shared" si="49"/>
        <v>0</v>
      </c>
      <c r="AA114" s="182"/>
      <c r="AB114" s="224"/>
      <c r="AC114" s="225"/>
      <c r="AD114" s="225"/>
      <c r="AE114" s="225"/>
      <c r="AF114" s="225"/>
      <c r="AG114" s="225"/>
      <c r="AH114" s="225"/>
      <c r="AI114" s="225"/>
    </row>
    <row r="115" ht="12.75" customHeight="1">
      <c r="A115" s="186"/>
      <c r="B115" s="185"/>
      <c r="C115" s="186"/>
      <c r="D115" s="188"/>
      <c r="E115" s="188"/>
      <c r="F115" s="188"/>
      <c r="G115" s="188"/>
      <c r="H115" s="188"/>
      <c r="I115" s="188"/>
      <c r="J115" s="256"/>
      <c r="K115" s="188"/>
      <c r="L115" s="188"/>
      <c r="M115" s="256"/>
      <c r="N115" s="258"/>
      <c r="O115" s="198"/>
      <c r="P115" s="198"/>
      <c r="Q115" s="198"/>
      <c r="R115" s="211">
        <f t="shared" si="1"/>
        <v>0</v>
      </c>
      <c r="S115" s="230">
        <f t="shared" si="73"/>
        <v>0</v>
      </c>
      <c r="T115" s="230">
        <f t="shared" si="74"/>
        <v>0</v>
      </c>
      <c r="U115" s="230">
        <f t="shared" si="75"/>
        <v>0</v>
      </c>
      <c r="V115" s="230">
        <f t="shared" si="76"/>
        <v>0</v>
      </c>
      <c r="W115" s="230">
        <f t="shared" si="77"/>
        <v>0</v>
      </c>
      <c r="X115" s="230">
        <f t="shared" si="78"/>
        <v>0</v>
      </c>
      <c r="Y115" s="232">
        <f t="shared" si="79"/>
        <v>0</v>
      </c>
      <c r="Z115" s="230">
        <f t="shared" si="49"/>
        <v>0</v>
      </c>
      <c r="AA115" s="182"/>
      <c r="AB115" s="209"/>
      <c r="AC115" s="210"/>
      <c r="AD115" s="210"/>
      <c r="AE115" s="210"/>
      <c r="AF115" s="197">
        <f t="shared" ref="AF115:AF119" si="81">P115-Q115</f>
        <v>0</v>
      </c>
      <c r="AG115" s="210"/>
      <c r="AH115" s="198">
        <v>28558.0</v>
      </c>
      <c r="AI115" s="199">
        <v>685.0</v>
      </c>
    </row>
    <row r="116" ht="13.5" customHeight="1">
      <c r="A116" s="265"/>
      <c r="B116" s="185"/>
      <c r="C116" s="186"/>
      <c r="D116" s="188"/>
      <c r="E116" s="188"/>
      <c r="F116" s="188"/>
      <c r="G116" s="188"/>
      <c r="H116" s="188"/>
      <c r="I116" s="188"/>
      <c r="J116" s="256"/>
      <c r="K116" s="188"/>
      <c r="L116" s="188"/>
      <c r="M116" s="257"/>
      <c r="N116" s="258"/>
      <c r="O116" s="198"/>
      <c r="P116" s="198"/>
      <c r="Q116" s="198"/>
      <c r="R116" s="211">
        <f t="shared" si="1"/>
        <v>0</v>
      </c>
      <c r="S116" s="230">
        <f t="shared" si="73"/>
        <v>0</v>
      </c>
      <c r="T116" s="230">
        <f t="shared" si="74"/>
        <v>0</v>
      </c>
      <c r="U116" s="230">
        <f t="shared" si="75"/>
        <v>0</v>
      </c>
      <c r="V116" s="230">
        <f t="shared" si="76"/>
        <v>0</v>
      </c>
      <c r="W116" s="230">
        <f t="shared" si="77"/>
        <v>0</v>
      </c>
      <c r="X116" s="230">
        <f t="shared" si="78"/>
        <v>0</v>
      </c>
      <c r="Y116" s="232">
        <f t="shared" si="79"/>
        <v>0</v>
      </c>
      <c r="Z116" s="230">
        <f t="shared" si="49"/>
        <v>0</v>
      </c>
      <c r="AA116" s="182"/>
      <c r="AB116" s="209"/>
      <c r="AC116" s="210"/>
      <c r="AD116" s="210"/>
      <c r="AE116" s="210"/>
      <c r="AF116" s="197">
        <f t="shared" si="81"/>
        <v>0</v>
      </c>
      <c r="AG116" s="210"/>
      <c r="AH116" s="198">
        <v>56031.0</v>
      </c>
      <c r="AI116" s="199">
        <v>685.0</v>
      </c>
    </row>
    <row r="117" ht="12.0" customHeight="1">
      <c r="A117" s="200"/>
      <c r="B117" s="185"/>
      <c r="C117" s="201"/>
      <c r="D117" s="188"/>
      <c r="E117" s="188"/>
      <c r="F117" s="188"/>
      <c r="G117" s="188"/>
      <c r="H117" s="188"/>
      <c r="I117" s="188"/>
      <c r="J117" s="256"/>
      <c r="K117" s="188"/>
      <c r="L117" s="188"/>
      <c r="M117" s="257"/>
      <c r="N117" s="258"/>
      <c r="O117" s="198"/>
      <c r="P117" s="198"/>
      <c r="Q117" s="198"/>
      <c r="R117" s="203">
        <f t="shared" si="1"/>
        <v>0</v>
      </c>
      <c r="S117" s="203">
        <f t="shared" si="73"/>
        <v>0</v>
      </c>
      <c r="T117" s="203">
        <f t="shared" si="74"/>
        <v>0</v>
      </c>
      <c r="U117" s="203">
        <f t="shared" si="75"/>
        <v>0</v>
      </c>
      <c r="V117" s="203">
        <f t="shared" si="76"/>
        <v>0</v>
      </c>
      <c r="W117" s="203">
        <f t="shared" si="77"/>
        <v>0</v>
      </c>
      <c r="X117" s="203">
        <f t="shared" si="78"/>
        <v>0</v>
      </c>
      <c r="Y117" s="203">
        <f t="shared" si="79"/>
        <v>0</v>
      </c>
      <c r="Z117" s="203">
        <f t="shared" si="49"/>
        <v>0</v>
      </c>
      <c r="AA117" s="200"/>
      <c r="AB117" s="200"/>
      <c r="AC117" s="200"/>
      <c r="AD117" s="200"/>
      <c r="AE117" s="200"/>
      <c r="AF117" s="197">
        <f t="shared" si="81"/>
        <v>0</v>
      </c>
      <c r="AG117" s="200"/>
      <c r="AH117" s="198">
        <v>10300.0</v>
      </c>
      <c r="AI117" s="199">
        <v>685.0</v>
      </c>
    </row>
    <row r="118" ht="12.75" customHeight="1">
      <c r="A118" s="266"/>
      <c r="B118" s="185"/>
      <c r="C118" s="186"/>
      <c r="D118" s="188"/>
      <c r="E118" s="188"/>
      <c r="F118" s="188"/>
      <c r="G118" s="188"/>
      <c r="H118" s="188"/>
      <c r="I118" s="188"/>
      <c r="J118" s="256"/>
      <c r="K118" s="188"/>
      <c r="L118" s="188"/>
      <c r="M118" s="257"/>
      <c r="N118" s="258"/>
      <c r="O118" s="198"/>
      <c r="P118" s="198"/>
      <c r="Q118" s="198"/>
      <c r="R118" s="206">
        <f t="shared" si="1"/>
        <v>0</v>
      </c>
      <c r="S118" s="193">
        <f t="shared" si="73"/>
        <v>0</v>
      </c>
      <c r="T118" s="193">
        <f t="shared" si="74"/>
        <v>0</v>
      </c>
      <c r="U118" s="193">
        <f t="shared" si="75"/>
        <v>0</v>
      </c>
      <c r="V118" s="193">
        <f t="shared" si="76"/>
        <v>0</v>
      </c>
      <c r="W118" s="193">
        <f t="shared" si="77"/>
        <v>0</v>
      </c>
      <c r="X118" s="193">
        <f t="shared" si="78"/>
        <v>0</v>
      </c>
      <c r="Y118" s="194">
        <f t="shared" si="79"/>
        <v>0</v>
      </c>
      <c r="Z118" s="193">
        <f t="shared" si="49"/>
        <v>0</v>
      </c>
      <c r="AA118" s="195"/>
      <c r="AB118" s="196"/>
      <c r="AC118" s="196"/>
      <c r="AD118" s="196"/>
      <c r="AE118" s="196"/>
      <c r="AF118" s="197">
        <f t="shared" si="81"/>
        <v>0</v>
      </c>
      <c r="AG118" s="196"/>
      <c r="AH118" s="198">
        <v>28039.0</v>
      </c>
      <c r="AI118" s="199">
        <v>685.0</v>
      </c>
    </row>
    <row r="119" ht="12.75" customHeight="1">
      <c r="A119" s="186"/>
      <c r="B119" s="185"/>
      <c r="C119" s="186"/>
      <c r="D119" s="188"/>
      <c r="E119" s="188"/>
      <c r="F119" s="188"/>
      <c r="G119" s="188"/>
      <c r="H119" s="188"/>
      <c r="I119" s="188"/>
      <c r="J119" s="256"/>
      <c r="K119" s="188"/>
      <c r="L119" s="188"/>
      <c r="M119" s="257"/>
      <c r="N119" s="258"/>
      <c r="O119" s="198"/>
      <c r="P119" s="198"/>
      <c r="Q119" s="198"/>
      <c r="R119" s="211">
        <f t="shared" si="1"/>
        <v>0</v>
      </c>
      <c r="S119" s="203">
        <f t="shared" si="73"/>
        <v>0</v>
      </c>
      <c r="T119" s="207">
        <f t="shared" si="74"/>
        <v>0</v>
      </c>
      <c r="U119" s="203">
        <f t="shared" si="75"/>
        <v>0</v>
      </c>
      <c r="V119" s="207">
        <f t="shared" si="76"/>
        <v>0</v>
      </c>
      <c r="W119" s="203">
        <f t="shared" ref="W119:W128" si="82">O119*1.25</f>
        <v>0</v>
      </c>
      <c r="X119" s="207">
        <f t="shared" si="78"/>
        <v>0</v>
      </c>
      <c r="Y119" s="203">
        <f t="shared" ref="Y119:Y128" si="83">O119*1.3</f>
        <v>0</v>
      </c>
      <c r="Z119" s="207">
        <f t="shared" si="49"/>
        <v>0</v>
      </c>
      <c r="AA119" s="182"/>
      <c r="AB119" s="209"/>
      <c r="AC119" s="210"/>
      <c r="AD119" s="210"/>
      <c r="AE119" s="210"/>
      <c r="AF119" s="197">
        <f t="shared" si="81"/>
        <v>0</v>
      </c>
      <c r="AG119" s="210"/>
      <c r="AH119" s="198">
        <v>21176.0</v>
      </c>
      <c r="AI119" s="199">
        <v>685.0</v>
      </c>
    </row>
    <row r="120" ht="12.75" customHeight="1">
      <c r="A120" s="186"/>
      <c r="B120" s="208"/>
      <c r="C120" s="186"/>
      <c r="D120" s="188"/>
      <c r="E120" s="188"/>
      <c r="F120" s="188"/>
      <c r="G120" s="188"/>
      <c r="H120" s="188"/>
      <c r="I120" s="188"/>
      <c r="J120" s="256"/>
      <c r="K120" s="188"/>
      <c r="L120" s="188"/>
      <c r="M120" s="256"/>
      <c r="N120" s="258"/>
      <c r="O120" s="198"/>
      <c r="P120" s="198"/>
      <c r="Q120" s="198"/>
      <c r="R120" s="211">
        <f t="shared" si="1"/>
        <v>0</v>
      </c>
      <c r="S120" s="203">
        <f t="shared" si="73"/>
        <v>0</v>
      </c>
      <c r="T120" s="207">
        <f t="shared" si="74"/>
        <v>0</v>
      </c>
      <c r="U120" s="203">
        <f t="shared" si="75"/>
        <v>0</v>
      </c>
      <c r="V120" s="207">
        <f t="shared" si="76"/>
        <v>0</v>
      </c>
      <c r="W120" s="203">
        <f t="shared" si="82"/>
        <v>0</v>
      </c>
      <c r="X120" s="207">
        <f t="shared" si="78"/>
        <v>0</v>
      </c>
      <c r="Y120" s="203">
        <f t="shared" si="83"/>
        <v>0</v>
      </c>
      <c r="Z120" s="207">
        <f t="shared" si="49"/>
        <v>0</v>
      </c>
      <c r="AA120" s="229"/>
      <c r="AB120" s="224"/>
      <c r="AC120" s="225"/>
      <c r="AD120" s="225"/>
      <c r="AE120" s="225"/>
      <c r="AF120" s="225"/>
      <c r="AG120" s="225"/>
      <c r="AH120" s="198">
        <v>18915.0</v>
      </c>
      <c r="AI120" s="199">
        <v>685.0</v>
      </c>
    </row>
    <row r="121" ht="12.75" customHeight="1">
      <c r="A121" s="200"/>
      <c r="B121" s="200"/>
      <c r="C121" s="219"/>
      <c r="D121" s="188"/>
      <c r="E121" s="188"/>
      <c r="F121" s="188"/>
      <c r="G121" s="188"/>
      <c r="H121" s="237"/>
      <c r="I121" s="188"/>
      <c r="J121" s="256"/>
      <c r="K121" s="188"/>
      <c r="L121" s="188"/>
      <c r="M121" s="257"/>
      <c r="N121" s="258"/>
      <c r="O121" s="198"/>
      <c r="P121" s="198"/>
      <c r="Q121" s="198"/>
      <c r="R121" s="215">
        <f t="shared" si="1"/>
        <v>0</v>
      </c>
      <c r="S121" s="203">
        <f t="shared" si="73"/>
        <v>0</v>
      </c>
      <c r="T121" s="207">
        <f t="shared" si="74"/>
        <v>0</v>
      </c>
      <c r="U121" s="203">
        <f t="shared" si="75"/>
        <v>0</v>
      </c>
      <c r="V121" s="207">
        <f t="shared" si="76"/>
        <v>0</v>
      </c>
      <c r="W121" s="203">
        <f t="shared" si="82"/>
        <v>0</v>
      </c>
      <c r="X121" s="207">
        <f t="shared" si="78"/>
        <v>0</v>
      </c>
      <c r="Y121" s="203">
        <f t="shared" si="83"/>
        <v>0</v>
      </c>
      <c r="Z121" s="207">
        <f t="shared" si="49"/>
        <v>0</v>
      </c>
      <c r="AA121" s="216"/>
      <c r="AB121" s="217"/>
      <c r="AC121" s="218"/>
      <c r="AD121" s="218"/>
      <c r="AE121" s="218"/>
      <c r="AF121" s="218"/>
      <c r="AG121" s="218"/>
      <c r="AH121" s="218"/>
      <c r="AI121" s="218"/>
    </row>
    <row r="122" ht="15.0" customHeight="1">
      <c r="A122" s="200"/>
      <c r="B122" s="185"/>
      <c r="C122" s="241"/>
      <c r="D122" s="188"/>
      <c r="E122" s="188"/>
      <c r="F122" s="188"/>
      <c r="G122" s="188"/>
      <c r="H122" s="188"/>
      <c r="I122" s="188"/>
      <c r="J122" s="256"/>
      <c r="K122" s="258"/>
      <c r="L122" s="188"/>
      <c r="M122" s="257"/>
      <c r="N122" s="258"/>
      <c r="O122" s="198"/>
      <c r="P122" s="198"/>
      <c r="Q122" s="198"/>
      <c r="R122" s="203">
        <f t="shared" si="1"/>
        <v>0</v>
      </c>
      <c r="S122" s="203">
        <f t="shared" si="73"/>
        <v>0</v>
      </c>
      <c r="T122" s="207">
        <f t="shared" si="74"/>
        <v>0</v>
      </c>
      <c r="U122" s="203">
        <f t="shared" si="75"/>
        <v>0</v>
      </c>
      <c r="V122" s="207">
        <f t="shared" si="76"/>
        <v>0</v>
      </c>
      <c r="W122" s="203">
        <f t="shared" si="82"/>
        <v>0</v>
      </c>
      <c r="X122" s="207">
        <f t="shared" si="78"/>
        <v>0</v>
      </c>
      <c r="Y122" s="203">
        <f t="shared" si="83"/>
        <v>0</v>
      </c>
      <c r="Z122" s="207">
        <f t="shared" si="49"/>
        <v>0</v>
      </c>
      <c r="AA122" s="200"/>
      <c r="AB122" s="200"/>
      <c r="AC122" s="200"/>
      <c r="AD122" s="200"/>
      <c r="AE122" s="200"/>
      <c r="AF122" s="210"/>
      <c r="AG122" s="200"/>
      <c r="AH122" s="198"/>
      <c r="AI122" s="199"/>
    </row>
    <row r="123" ht="12.75" customHeight="1">
      <c r="A123" s="200"/>
      <c r="B123" s="185"/>
      <c r="C123" s="201"/>
      <c r="D123" s="188"/>
      <c r="E123" s="188"/>
      <c r="F123" s="188"/>
      <c r="G123" s="188"/>
      <c r="H123" s="188"/>
      <c r="I123" s="188"/>
      <c r="J123" s="256"/>
      <c r="K123" s="188"/>
      <c r="L123" s="188"/>
      <c r="M123" s="257"/>
      <c r="N123" s="258"/>
      <c r="O123" s="198"/>
      <c r="P123" s="198"/>
      <c r="Q123" s="198"/>
      <c r="R123" s="215">
        <f t="shared" si="1"/>
        <v>0</v>
      </c>
      <c r="S123" s="203">
        <f t="shared" si="73"/>
        <v>0</v>
      </c>
      <c r="T123" s="207">
        <f t="shared" si="74"/>
        <v>0</v>
      </c>
      <c r="U123" s="203">
        <f t="shared" si="75"/>
        <v>0</v>
      </c>
      <c r="V123" s="207">
        <f t="shared" si="76"/>
        <v>0</v>
      </c>
      <c r="W123" s="203">
        <f t="shared" si="82"/>
        <v>0</v>
      </c>
      <c r="X123" s="207">
        <f t="shared" si="78"/>
        <v>0</v>
      </c>
      <c r="Y123" s="203">
        <f t="shared" si="83"/>
        <v>0</v>
      </c>
      <c r="Z123" s="207">
        <f t="shared" si="49"/>
        <v>0</v>
      </c>
      <c r="AA123" s="216"/>
      <c r="AB123" s="217"/>
      <c r="AC123" s="218"/>
      <c r="AD123" s="218"/>
      <c r="AE123" s="218"/>
      <c r="AF123" s="210"/>
      <c r="AG123" s="218"/>
      <c r="AH123" s="198">
        <v>29524.0</v>
      </c>
      <c r="AI123" s="199">
        <v>685.0</v>
      </c>
    </row>
    <row r="124" ht="12.75" customHeight="1">
      <c r="A124" s="186"/>
      <c r="B124" s="185"/>
      <c r="C124" s="186"/>
      <c r="D124" s="188"/>
      <c r="E124" s="188"/>
      <c r="F124" s="188"/>
      <c r="G124" s="188"/>
      <c r="H124" s="188"/>
      <c r="I124" s="188"/>
      <c r="J124" s="256"/>
      <c r="K124" s="188"/>
      <c r="L124" s="188"/>
      <c r="M124" s="257"/>
      <c r="N124" s="258"/>
      <c r="O124" s="198"/>
      <c r="P124" s="198"/>
      <c r="Q124" s="198"/>
      <c r="R124" s="211">
        <f t="shared" si="1"/>
        <v>0</v>
      </c>
      <c r="S124" s="203">
        <f t="shared" si="73"/>
        <v>0</v>
      </c>
      <c r="T124" s="207">
        <f t="shared" si="74"/>
        <v>0</v>
      </c>
      <c r="U124" s="203">
        <f t="shared" si="75"/>
        <v>0</v>
      </c>
      <c r="V124" s="207">
        <f t="shared" si="76"/>
        <v>0</v>
      </c>
      <c r="W124" s="203">
        <f t="shared" si="82"/>
        <v>0</v>
      </c>
      <c r="X124" s="207">
        <f t="shared" si="78"/>
        <v>0</v>
      </c>
      <c r="Y124" s="203">
        <f t="shared" si="83"/>
        <v>0</v>
      </c>
      <c r="Z124" s="207">
        <f t="shared" si="49"/>
        <v>0</v>
      </c>
      <c r="AA124" s="182"/>
      <c r="AB124" s="209"/>
      <c r="AC124" s="210"/>
      <c r="AD124" s="210"/>
      <c r="AE124" s="210"/>
      <c r="AF124" s="197">
        <f t="shared" ref="AF124:AF125" si="84">P124-Q124</f>
        <v>0</v>
      </c>
      <c r="AG124" s="210"/>
      <c r="AH124" s="198">
        <v>22734.0</v>
      </c>
      <c r="AI124" s="199">
        <v>685.0</v>
      </c>
    </row>
    <row r="125" ht="9.75" customHeight="1">
      <c r="A125" s="185"/>
      <c r="B125" s="185"/>
      <c r="C125" s="186"/>
      <c r="D125" s="188"/>
      <c r="E125" s="188"/>
      <c r="F125" s="188"/>
      <c r="G125" s="188"/>
      <c r="H125" s="188"/>
      <c r="I125" s="188"/>
      <c r="J125" s="256"/>
      <c r="K125" s="188"/>
      <c r="L125" s="188"/>
      <c r="M125" s="256"/>
      <c r="N125" s="258"/>
      <c r="O125" s="198"/>
      <c r="P125" s="198"/>
      <c r="Q125" s="198"/>
      <c r="R125" s="211">
        <f t="shared" si="1"/>
        <v>0</v>
      </c>
      <c r="S125" s="203">
        <f t="shared" si="73"/>
        <v>0</v>
      </c>
      <c r="T125" s="207">
        <f t="shared" si="74"/>
        <v>0</v>
      </c>
      <c r="U125" s="203">
        <f t="shared" si="75"/>
        <v>0</v>
      </c>
      <c r="V125" s="207">
        <f t="shared" si="76"/>
        <v>0</v>
      </c>
      <c r="W125" s="203">
        <f t="shared" si="82"/>
        <v>0</v>
      </c>
      <c r="X125" s="207">
        <f t="shared" si="78"/>
        <v>0</v>
      </c>
      <c r="Y125" s="203">
        <f t="shared" si="83"/>
        <v>0</v>
      </c>
      <c r="Z125" s="207">
        <f t="shared" si="49"/>
        <v>0</v>
      </c>
      <c r="AA125" s="182"/>
      <c r="AB125" s="209"/>
      <c r="AC125" s="210"/>
      <c r="AD125" s="210"/>
      <c r="AE125" s="210"/>
      <c r="AF125" s="197">
        <f t="shared" si="84"/>
        <v>0</v>
      </c>
      <c r="AG125" s="210"/>
      <c r="AH125" s="198">
        <v>60874.0</v>
      </c>
      <c r="AI125" s="199">
        <v>685.0</v>
      </c>
    </row>
    <row r="126" ht="12.75" customHeight="1">
      <c r="A126" s="200"/>
      <c r="B126" s="208"/>
      <c r="C126" s="201"/>
      <c r="D126" s="188"/>
      <c r="E126" s="188"/>
      <c r="F126" s="188"/>
      <c r="G126" s="188"/>
      <c r="H126" s="188"/>
      <c r="I126" s="188"/>
      <c r="J126" s="256"/>
      <c r="K126" s="188"/>
      <c r="L126" s="188"/>
      <c r="M126" s="257"/>
      <c r="N126" s="258"/>
      <c r="O126" s="198"/>
      <c r="P126" s="198"/>
      <c r="Q126" s="198"/>
      <c r="R126" s="215">
        <f t="shared" si="1"/>
        <v>0</v>
      </c>
      <c r="S126" s="203">
        <f t="shared" si="73"/>
        <v>0</v>
      </c>
      <c r="T126" s="207">
        <f t="shared" si="74"/>
        <v>0</v>
      </c>
      <c r="U126" s="203">
        <f t="shared" si="75"/>
        <v>0</v>
      </c>
      <c r="V126" s="207">
        <f t="shared" si="76"/>
        <v>0</v>
      </c>
      <c r="W126" s="203">
        <f t="shared" si="82"/>
        <v>0</v>
      </c>
      <c r="X126" s="207">
        <f t="shared" si="78"/>
        <v>0</v>
      </c>
      <c r="Y126" s="203">
        <f t="shared" si="83"/>
        <v>0</v>
      </c>
      <c r="Z126" s="207">
        <f t="shared" si="49"/>
        <v>0</v>
      </c>
      <c r="AA126" s="216"/>
      <c r="AB126" s="217"/>
      <c r="AC126" s="218"/>
      <c r="AD126" s="218"/>
      <c r="AE126" s="218"/>
      <c r="AF126" s="218"/>
      <c r="AG126" s="218"/>
      <c r="AH126" s="198">
        <v>24167.0</v>
      </c>
      <c r="AI126" s="199">
        <v>685.0</v>
      </c>
    </row>
    <row r="127" ht="12.75" customHeight="1">
      <c r="A127" s="186"/>
      <c r="B127" s="185"/>
      <c r="C127" s="186"/>
      <c r="D127" s="188"/>
      <c r="E127" s="188"/>
      <c r="F127" s="188"/>
      <c r="G127" s="188"/>
      <c r="H127" s="214"/>
      <c r="I127" s="188"/>
      <c r="J127" s="256"/>
      <c r="K127" s="188"/>
      <c r="L127" s="188"/>
      <c r="M127" s="256"/>
      <c r="N127" s="258"/>
      <c r="O127" s="198"/>
      <c r="P127" s="198"/>
      <c r="Q127" s="198"/>
      <c r="R127" s="211">
        <f t="shared" si="1"/>
        <v>0</v>
      </c>
      <c r="S127" s="203">
        <f t="shared" si="73"/>
        <v>0</v>
      </c>
      <c r="T127" s="207">
        <f t="shared" si="74"/>
        <v>0</v>
      </c>
      <c r="U127" s="203">
        <f t="shared" si="75"/>
        <v>0</v>
      </c>
      <c r="V127" s="207">
        <f t="shared" si="76"/>
        <v>0</v>
      </c>
      <c r="W127" s="203">
        <f t="shared" si="82"/>
        <v>0</v>
      </c>
      <c r="X127" s="207">
        <f t="shared" si="78"/>
        <v>0</v>
      </c>
      <c r="Y127" s="203">
        <f t="shared" si="83"/>
        <v>0</v>
      </c>
      <c r="Z127" s="207">
        <f t="shared" si="49"/>
        <v>0</v>
      </c>
      <c r="AA127" s="229"/>
      <c r="AB127" s="224"/>
      <c r="AC127" s="225"/>
      <c r="AD127" s="225"/>
      <c r="AE127" s="225"/>
      <c r="AF127" s="225"/>
      <c r="AG127" s="225"/>
      <c r="AH127" s="225"/>
      <c r="AI127" s="225"/>
    </row>
    <row r="128" ht="13.5" customHeight="1">
      <c r="A128" s="200"/>
      <c r="B128" s="185"/>
      <c r="C128" s="201"/>
      <c r="D128" s="188"/>
      <c r="E128" s="188"/>
      <c r="F128" s="188"/>
      <c r="G128" s="188"/>
      <c r="H128" s="188"/>
      <c r="I128" s="188"/>
      <c r="J128" s="256"/>
      <c r="K128" s="188"/>
      <c r="L128" s="188"/>
      <c r="M128" s="257"/>
      <c r="N128" s="258"/>
      <c r="O128" s="198"/>
      <c r="P128" s="198"/>
      <c r="Q128" s="198"/>
      <c r="R128" s="203">
        <f t="shared" si="1"/>
        <v>0</v>
      </c>
      <c r="S128" s="203">
        <f t="shared" si="73"/>
        <v>0</v>
      </c>
      <c r="T128" s="207">
        <f t="shared" si="74"/>
        <v>0</v>
      </c>
      <c r="U128" s="203">
        <f t="shared" si="75"/>
        <v>0</v>
      </c>
      <c r="V128" s="207">
        <f t="shared" si="76"/>
        <v>0</v>
      </c>
      <c r="W128" s="203">
        <f t="shared" si="82"/>
        <v>0</v>
      </c>
      <c r="X128" s="207">
        <f t="shared" si="78"/>
        <v>0</v>
      </c>
      <c r="Y128" s="203">
        <f t="shared" si="83"/>
        <v>0</v>
      </c>
      <c r="Z128" s="207">
        <f t="shared" si="49"/>
        <v>0</v>
      </c>
      <c r="AA128" s="200"/>
      <c r="AB128" s="200"/>
      <c r="AC128" s="200"/>
      <c r="AD128" s="200"/>
      <c r="AE128" s="200"/>
      <c r="AF128" s="197">
        <f t="shared" ref="AF128:AF129" si="85">P128-Q128</f>
        <v>0</v>
      </c>
      <c r="AG128" s="200"/>
      <c r="AH128" s="198">
        <v>22508.0</v>
      </c>
      <c r="AI128" s="199">
        <v>685.0</v>
      </c>
    </row>
    <row r="129" ht="12.75" customHeight="1">
      <c r="A129" s="200"/>
      <c r="B129" s="185"/>
      <c r="C129" s="201"/>
      <c r="D129" s="188"/>
      <c r="E129" s="188"/>
      <c r="F129" s="188"/>
      <c r="G129" s="188"/>
      <c r="H129" s="188"/>
      <c r="I129" s="188"/>
      <c r="J129" s="256"/>
      <c r="K129" s="188"/>
      <c r="L129" s="188"/>
      <c r="M129" s="257"/>
      <c r="N129" s="258"/>
      <c r="O129" s="198"/>
      <c r="P129" s="198"/>
      <c r="Q129" s="198"/>
      <c r="R129" s="203">
        <f t="shared" si="1"/>
        <v>0</v>
      </c>
      <c r="S129" s="203">
        <f t="shared" si="73"/>
        <v>0</v>
      </c>
      <c r="T129" s="203">
        <f t="shared" si="74"/>
        <v>0</v>
      </c>
      <c r="U129" s="203">
        <f t="shared" si="75"/>
        <v>0</v>
      </c>
      <c r="V129" s="203">
        <f t="shared" si="76"/>
        <v>0</v>
      </c>
      <c r="W129" s="203">
        <f>O129*1.4</f>
        <v>0</v>
      </c>
      <c r="X129" s="203">
        <f t="shared" si="78"/>
        <v>0</v>
      </c>
      <c r="Y129" s="203">
        <f>W129*0.0207</f>
        <v>0</v>
      </c>
      <c r="Z129" s="203">
        <f t="shared" si="49"/>
        <v>0</v>
      </c>
      <c r="AA129" s="200"/>
      <c r="AB129" s="200"/>
      <c r="AC129" s="200"/>
      <c r="AD129" s="200"/>
      <c r="AE129" s="200"/>
      <c r="AF129" s="197">
        <f t="shared" si="85"/>
        <v>0</v>
      </c>
      <c r="AG129" s="200"/>
      <c r="AH129" s="198">
        <v>42031.0</v>
      </c>
      <c r="AI129" s="199">
        <v>685.0</v>
      </c>
    </row>
    <row r="130" ht="12.75" customHeight="1">
      <c r="A130" s="200"/>
      <c r="B130" s="208"/>
      <c r="C130" s="219"/>
      <c r="D130" s="188"/>
      <c r="E130" s="188"/>
      <c r="F130" s="188"/>
      <c r="G130" s="188"/>
      <c r="H130" s="188"/>
      <c r="I130" s="188"/>
      <c r="J130" s="256"/>
      <c r="K130" s="188"/>
      <c r="L130" s="188"/>
      <c r="M130" s="257"/>
      <c r="N130" s="258"/>
      <c r="O130" s="198"/>
      <c r="P130" s="198"/>
      <c r="Q130" s="198"/>
      <c r="R130" s="215">
        <f t="shared" si="1"/>
        <v>0</v>
      </c>
      <c r="S130" s="203">
        <f t="shared" si="73"/>
        <v>0</v>
      </c>
      <c r="T130" s="207">
        <f t="shared" si="74"/>
        <v>0</v>
      </c>
      <c r="U130" s="203">
        <f t="shared" si="75"/>
        <v>0</v>
      </c>
      <c r="V130" s="207">
        <f t="shared" si="76"/>
        <v>0</v>
      </c>
      <c r="W130" s="203">
        <f t="shared" ref="W130:W143" si="86">O130*1.25</f>
        <v>0</v>
      </c>
      <c r="X130" s="207">
        <f t="shared" si="78"/>
        <v>0</v>
      </c>
      <c r="Y130" s="203">
        <f t="shared" ref="Y130:Y143" si="87">O130*1.3</f>
        <v>0</v>
      </c>
      <c r="Z130" s="207">
        <f t="shared" si="49"/>
        <v>0</v>
      </c>
      <c r="AA130" s="216"/>
      <c r="AB130" s="217"/>
      <c r="AC130" s="218"/>
      <c r="AD130" s="218"/>
      <c r="AE130" s="218"/>
      <c r="AF130" s="218"/>
      <c r="AG130" s="218"/>
      <c r="AH130" s="198">
        <v>30941.0</v>
      </c>
      <c r="AI130" s="199">
        <v>685.0</v>
      </c>
    </row>
    <row r="131" ht="12.75" customHeight="1">
      <c r="A131" s="186"/>
      <c r="B131" s="208"/>
      <c r="C131" s="186"/>
      <c r="D131" s="188"/>
      <c r="E131" s="188"/>
      <c r="F131" s="188"/>
      <c r="G131" s="188"/>
      <c r="H131" s="188"/>
      <c r="I131" s="188"/>
      <c r="J131" s="256"/>
      <c r="K131" s="188"/>
      <c r="L131" s="188"/>
      <c r="M131" s="256"/>
      <c r="N131" s="258"/>
      <c r="O131" s="198"/>
      <c r="P131" s="198"/>
      <c r="Q131" s="198"/>
      <c r="R131" s="211">
        <f t="shared" si="1"/>
        <v>0</v>
      </c>
      <c r="S131" s="203">
        <f t="shared" si="73"/>
        <v>0</v>
      </c>
      <c r="T131" s="207">
        <f t="shared" si="74"/>
        <v>0</v>
      </c>
      <c r="U131" s="203">
        <f t="shared" si="75"/>
        <v>0</v>
      </c>
      <c r="V131" s="207">
        <f t="shared" si="76"/>
        <v>0</v>
      </c>
      <c r="W131" s="203">
        <f t="shared" si="86"/>
        <v>0</v>
      </c>
      <c r="X131" s="207">
        <f t="shared" si="78"/>
        <v>0</v>
      </c>
      <c r="Y131" s="203">
        <f t="shared" si="87"/>
        <v>0</v>
      </c>
      <c r="Z131" s="207">
        <f t="shared" si="49"/>
        <v>0</v>
      </c>
      <c r="AA131" s="182"/>
      <c r="AB131" s="224"/>
      <c r="AC131" s="225"/>
      <c r="AD131" s="225"/>
      <c r="AE131" s="225"/>
      <c r="AF131" s="225"/>
      <c r="AG131" s="225"/>
      <c r="AH131" s="198">
        <v>25549.0</v>
      </c>
      <c r="AI131" s="199">
        <v>685.0</v>
      </c>
    </row>
    <row r="132" ht="12.75" customHeight="1">
      <c r="A132" s="200"/>
      <c r="B132" s="185"/>
      <c r="C132" s="201"/>
      <c r="D132" s="188"/>
      <c r="E132" s="188"/>
      <c r="F132" s="188"/>
      <c r="G132" s="188"/>
      <c r="H132" s="188"/>
      <c r="I132" s="188"/>
      <c r="J132" s="256"/>
      <c r="K132" s="188"/>
      <c r="L132" s="188"/>
      <c r="M132" s="257"/>
      <c r="N132" s="258"/>
      <c r="O132" s="198"/>
      <c r="P132" s="198"/>
      <c r="Q132" s="198"/>
      <c r="R132" s="215">
        <f t="shared" si="1"/>
        <v>0</v>
      </c>
      <c r="S132" s="203">
        <f t="shared" si="73"/>
        <v>0</v>
      </c>
      <c r="T132" s="207">
        <f t="shared" si="74"/>
        <v>0</v>
      </c>
      <c r="U132" s="203">
        <f t="shared" si="75"/>
        <v>0</v>
      </c>
      <c r="V132" s="207">
        <f t="shared" si="76"/>
        <v>0</v>
      </c>
      <c r="W132" s="203">
        <f t="shared" si="86"/>
        <v>0</v>
      </c>
      <c r="X132" s="207">
        <f t="shared" si="78"/>
        <v>0</v>
      </c>
      <c r="Y132" s="203">
        <f t="shared" si="87"/>
        <v>0</v>
      </c>
      <c r="Z132" s="207">
        <f t="shared" si="49"/>
        <v>0</v>
      </c>
      <c r="AA132" s="216"/>
      <c r="AB132" s="217"/>
      <c r="AC132" s="218"/>
      <c r="AD132" s="218"/>
      <c r="AE132" s="218"/>
      <c r="AF132" s="210"/>
      <c r="AG132" s="218"/>
      <c r="AH132" s="198">
        <v>31432.0</v>
      </c>
      <c r="AI132" s="199">
        <v>685.0</v>
      </c>
    </row>
    <row r="133" ht="12.75" customHeight="1">
      <c r="A133" s="200"/>
      <c r="B133" s="185"/>
      <c r="C133" s="201"/>
      <c r="D133" s="188"/>
      <c r="E133" s="188"/>
      <c r="F133" s="188"/>
      <c r="G133" s="188"/>
      <c r="H133" s="188"/>
      <c r="I133" s="188"/>
      <c r="J133" s="256"/>
      <c r="K133" s="188"/>
      <c r="L133" s="188"/>
      <c r="M133" s="257"/>
      <c r="N133" s="258"/>
      <c r="O133" s="198"/>
      <c r="P133" s="198"/>
      <c r="Q133" s="198"/>
      <c r="R133" s="215">
        <f t="shared" si="1"/>
        <v>0</v>
      </c>
      <c r="S133" s="203">
        <f t="shared" si="73"/>
        <v>0</v>
      </c>
      <c r="T133" s="207">
        <f t="shared" si="74"/>
        <v>0</v>
      </c>
      <c r="U133" s="203">
        <f t="shared" si="75"/>
        <v>0</v>
      </c>
      <c r="V133" s="207">
        <f t="shared" si="76"/>
        <v>0</v>
      </c>
      <c r="W133" s="203">
        <f t="shared" si="86"/>
        <v>0</v>
      </c>
      <c r="X133" s="207">
        <f t="shared" si="78"/>
        <v>0</v>
      </c>
      <c r="Y133" s="203">
        <f t="shared" si="87"/>
        <v>0</v>
      </c>
      <c r="Z133" s="207">
        <f t="shared" si="49"/>
        <v>0</v>
      </c>
      <c r="AA133" s="216"/>
      <c r="AB133" s="217"/>
      <c r="AC133" s="218"/>
      <c r="AD133" s="218"/>
      <c r="AE133" s="218"/>
      <c r="AF133" s="197">
        <f>P133-Q133</f>
        <v>0</v>
      </c>
      <c r="AG133" s="218"/>
      <c r="AH133" s="198">
        <v>40860.0</v>
      </c>
      <c r="AI133" s="199">
        <v>685.0</v>
      </c>
    </row>
    <row r="134" ht="12.75" customHeight="1">
      <c r="A134" s="200"/>
      <c r="B134" s="200"/>
      <c r="C134" s="201"/>
      <c r="D134" s="188"/>
      <c r="E134" s="188"/>
      <c r="F134" s="188"/>
      <c r="G134" s="188"/>
      <c r="H134" s="237"/>
      <c r="I134" s="188"/>
      <c r="J134" s="256"/>
      <c r="K134" s="188"/>
      <c r="L134" s="188"/>
      <c r="M134" s="257"/>
      <c r="N134" s="258"/>
      <c r="O134" s="198"/>
      <c r="P134" s="198"/>
      <c r="Q134" s="198"/>
      <c r="R134" s="215">
        <f t="shared" si="1"/>
        <v>0</v>
      </c>
      <c r="S134" s="203">
        <f t="shared" si="73"/>
        <v>0</v>
      </c>
      <c r="T134" s="207">
        <f t="shared" si="74"/>
        <v>0</v>
      </c>
      <c r="U134" s="203">
        <f t="shared" si="75"/>
        <v>0</v>
      </c>
      <c r="V134" s="207">
        <f t="shared" si="76"/>
        <v>0</v>
      </c>
      <c r="W134" s="203">
        <f t="shared" si="86"/>
        <v>0</v>
      </c>
      <c r="X134" s="207">
        <f t="shared" si="78"/>
        <v>0</v>
      </c>
      <c r="Y134" s="203">
        <f t="shared" si="87"/>
        <v>0</v>
      </c>
      <c r="Z134" s="207">
        <f t="shared" si="49"/>
        <v>0</v>
      </c>
      <c r="AA134" s="216"/>
      <c r="AB134" s="217"/>
      <c r="AC134" s="218"/>
      <c r="AD134" s="218"/>
      <c r="AE134" s="218"/>
      <c r="AF134" s="218"/>
      <c r="AG134" s="218"/>
      <c r="AH134" s="218"/>
      <c r="AI134" s="218"/>
    </row>
    <row r="135" ht="13.5" customHeight="1">
      <c r="A135" s="200"/>
      <c r="B135" s="185"/>
      <c r="C135" s="201"/>
      <c r="D135" s="188"/>
      <c r="E135" s="188"/>
      <c r="F135" s="188"/>
      <c r="G135" s="188"/>
      <c r="H135" s="188"/>
      <c r="I135" s="188"/>
      <c r="J135" s="256"/>
      <c r="K135" s="258"/>
      <c r="L135" s="188"/>
      <c r="M135" s="257"/>
      <c r="N135" s="258"/>
      <c r="O135" s="198"/>
      <c r="P135" s="198"/>
      <c r="Q135" s="198"/>
      <c r="R135" s="203">
        <f t="shared" si="1"/>
        <v>0</v>
      </c>
      <c r="S135" s="203">
        <f t="shared" si="73"/>
        <v>0</v>
      </c>
      <c r="T135" s="207">
        <f t="shared" si="74"/>
        <v>0</v>
      </c>
      <c r="U135" s="203">
        <f t="shared" si="75"/>
        <v>0</v>
      </c>
      <c r="V135" s="207">
        <f t="shared" si="76"/>
        <v>0</v>
      </c>
      <c r="W135" s="203">
        <f t="shared" si="86"/>
        <v>0</v>
      </c>
      <c r="X135" s="207">
        <f t="shared" si="78"/>
        <v>0</v>
      </c>
      <c r="Y135" s="203">
        <f t="shared" si="87"/>
        <v>0</v>
      </c>
      <c r="Z135" s="207">
        <f t="shared" si="49"/>
        <v>0</v>
      </c>
      <c r="AA135" s="200"/>
      <c r="AB135" s="200"/>
      <c r="AC135" s="200"/>
      <c r="AD135" s="200"/>
      <c r="AE135" s="200"/>
      <c r="AF135" s="210"/>
      <c r="AG135" s="200"/>
      <c r="AH135" s="198"/>
      <c r="AI135" s="199"/>
    </row>
    <row r="136" ht="12.0" customHeight="1">
      <c r="A136" s="200"/>
      <c r="B136" s="208"/>
      <c r="C136" s="201"/>
      <c r="D136" s="188"/>
      <c r="E136" s="188"/>
      <c r="F136" s="188"/>
      <c r="G136" s="188"/>
      <c r="H136" s="188"/>
      <c r="I136" s="188"/>
      <c r="J136" s="256"/>
      <c r="K136" s="188"/>
      <c r="L136" s="188"/>
      <c r="M136" s="257"/>
      <c r="N136" s="258"/>
      <c r="O136" s="198"/>
      <c r="P136" s="198"/>
      <c r="Q136" s="198"/>
      <c r="R136" s="215">
        <f t="shared" si="1"/>
        <v>0</v>
      </c>
      <c r="S136" s="203">
        <f t="shared" si="73"/>
        <v>0</v>
      </c>
      <c r="T136" s="207">
        <f t="shared" si="74"/>
        <v>0</v>
      </c>
      <c r="U136" s="203">
        <f t="shared" si="75"/>
        <v>0</v>
      </c>
      <c r="V136" s="207">
        <f t="shared" si="76"/>
        <v>0</v>
      </c>
      <c r="W136" s="203">
        <f t="shared" si="86"/>
        <v>0</v>
      </c>
      <c r="X136" s="207">
        <f t="shared" si="78"/>
        <v>0</v>
      </c>
      <c r="Y136" s="203">
        <f t="shared" si="87"/>
        <v>0</v>
      </c>
      <c r="Z136" s="207">
        <f t="shared" si="49"/>
        <v>0</v>
      </c>
      <c r="AA136" s="216"/>
      <c r="AB136" s="217"/>
      <c r="AC136" s="218"/>
      <c r="AD136" s="218"/>
      <c r="AE136" s="218"/>
      <c r="AF136" s="218"/>
      <c r="AG136" s="218"/>
      <c r="AH136" s="198">
        <v>23450.0</v>
      </c>
      <c r="AI136" s="199">
        <v>685.0</v>
      </c>
    </row>
    <row r="137" ht="12.75" customHeight="1">
      <c r="A137" s="200"/>
      <c r="B137" s="201"/>
      <c r="C137" s="243"/>
      <c r="D137" s="188"/>
      <c r="E137" s="188"/>
      <c r="F137" s="188"/>
      <c r="G137" s="188"/>
      <c r="H137" s="234"/>
      <c r="I137" s="188"/>
      <c r="J137" s="256"/>
      <c r="K137" s="258"/>
      <c r="L137" s="188"/>
      <c r="M137" s="257"/>
      <c r="N137" s="258"/>
      <c r="O137" s="198"/>
      <c r="P137" s="198"/>
      <c r="Q137" s="198"/>
      <c r="R137" s="215">
        <f t="shared" si="1"/>
        <v>0</v>
      </c>
      <c r="S137" s="203">
        <f t="shared" si="73"/>
        <v>0</v>
      </c>
      <c r="T137" s="207">
        <f t="shared" si="74"/>
        <v>0</v>
      </c>
      <c r="U137" s="203">
        <f t="shared" si="75"/>
        <v>0</v>
      </c>
      <c r="V137" s="207">
        <f t="shared" si="76"/>
        <v>0</v>
      </c>
      <c r="W137" s="203">
        <f t="shared" si="86"/>
        <v>0</v>
      </c>
      <c r="X137" s="207">
        <f t="shared" si="78"/>
        <v>0</v>
      </c>
      <c r="Y137" s="203">
        <f t="shared" si="87"/>
        <v>0</v>
      </c>
      <c r="Z137" s="207">
        <f t="shared" si="49"/>
        <v>0</v>
      </c>
      <c r="AA137" s="216"/>
      <c r="AB137" s="217"/>
      <c r="AC137" s="218"/>
      <c r="AD137" s="218"/>
      <c r="AE137" s="218"/>
      <c r="AF137" s="218"/>
      <c r="AG137" s="218"/>
      <c r="AH137" s="235">
        <v>18641.0</v>
      </c>
      <c r="AI137" s="236">
        <v>685.0</v>
      </c>
    </row>
    <row r="138" ht="12.75" customHeight="1">
      <c r="A138" s="200"/>
      <c r="B138" s="208"/>
      <c r="C138" s="201"/>
      <c r="D138" s="188"/>
      <c r="E138" s="188"/>
      <c r="F138" s="188"/>
      <c r="G138" s="188"/>
      <c r="H138" s="188"/>
      <c r="I138" s="188"/>
      <c r="J138" s="256"/>
      <c r="K138" s="188"/>
      <c r="L138" s="188"/>
      <c r="M138" s="257"/>
      <c r="N138" s="258"/>
      <c r="O138" s="198"/>
      <c r="P138" s="198"/>
      <c r="Q138" s="198"/>
      <c r="R138" s="215">
        <f t="shared" si="1"/>
        <v>0</v>
      </c>
      <c r="S138" s="203">
        <f t="shared" si="73"/>
        <v>0</v>
      </c>
      <c r="T138" s="207">
        <f t="shared" si="74"/>
        <v>0</v>
      </c>
      <c r="U138" s="203">
        <f t="shared" si="75"/>
        <v>0</v>
      </c>
      <c r="V138" s="207">
        <f t="shared" si="76"/>
        <v>0</v>
      </c>
      <c r="W138" s="203">
        <f t="shared" si="86"/>
        <v>0</v>
      </c>
      <c r="X138" s="207">
        <f t="shared" si="78"/>
        <v>0</v>
      </c>
      <c r="Y138" s="203">
        <f t="shared" si="87"/>
        <v>0</v>
      </c>
      <c r="Z138" s="207">
        <f t="shared" si="49"/>
        <v>0</v>
      </c>
      <c r="AA138" s="216"/>
      <c r="AB138" s="217"/>
      <c r="AC138" s="218"/>
      <c r="AD138" s="218"/>
      <c r="AE138" s="218"/>
      <c r="AF138" s="218"/>
      <c r="AG138" s="218"/>
      <c r="AH138" s="198">
        <v>24272.0</v>
      </c>
      <c r="AI138" s="199">
        <v>685.0</v>
      </c>
    </row>
    <row r="139" ht="12.75" customHeight="1">
      <c r="A139" s="221"/>
      <c r="B139" s="221"/>
      <c r="C139" s="219"/>
      <c r="D139" s="188"/>
      <c r="E139" s="188"/>
      <c r="F139" s="188"/>
      <c r="G139" s="188"/>
      <c r="H139" s="222"/>
      <c r="I139" s="188"/>
      <c r="J139" s="256"/>
      <c r="K139" s="258"/>
      <c r="L139" s="188"/>
      <c r="M139" s="257"/>
      <c r="N139" s="258"/>
      <c r="O139" s="198"/>
      <c r="P139" s="198"/>
      <c r="Q139" s="198"/>
      <c r="R139" s="211">
        <f t="shared" si="1"/>
        <v>0</v>
      </c>
      <c r="S139" s="223">
        <f t="shared" si="73"/>
        <v>0</v>
      </c>
      <c r="T139" s="230">
        <f t="shared" si="74"/>
        <v>0</v>
      </c>
      <c r="U139" s="223">
        <f t="shared" si="75"/>
        <v>0</v>
      </c>
      <c r="V139" s="230">
        <f t="shared" si="76"/>
        <v>0</v>
      </c>
      <c r="W139" s="223">
        <f t="shared" si="86"/>
        <v>0</v>
      </c>
      <c r="X139" s="230">
        <f t="shared" si="78"/>
        <v>0</v>
      </c>
      <c r="Y139" s="223">
        <f t="shared" si="87"/>
        <v>0</v>
      </c>
      <c r="Z139" s="230">
        <f t="shared" si="49"/>
        <v>0</v>
      </c>
      <c r="AA139" s="182"/>
      <c r="AB139" s="224"/>
      <c r="AC139" s="225"/>
      <c r="AD139" s="225"/>
      <c r="AE139" s="225"/>
      <c r="AF139" s="226">
        <f t="shared" ref="AF139:AF140" si="88">P139-Q139</f>
        <v>0</v>
      </c>
      <c r="AG139" s="225"/>
      <c r="AH139" s="227">
        <v>20749.0</v>
      </c>
      <c r="AI139" s="228">
        <v>685.0</v>
      </c>
    </row>
    <row r="140" ht="12.75" customHeight="1">
      <c r="A140" s="200"/>
      <c r="B140" s="185"/>
      <c r="C140" s="201"/>
      <c r="D140" s="188"/>
      <c r="E140" s="188"/>
      <c r="F140" s="188"/>
      <c r="G140" s="188"/>
      <c r="H140" s="188"/>
      <c r="I140" s="188"/>
      <c r="J140" s="256"/>
      <c r="K140" s="188"/>
      <c r="L140" s="188"/>
      <c r="M140" s="257"/>
      <c r="N140" s="258"/>
      <c r="O140" s="198"/>
      <c r="P140" s="198"/>
      <c r="Q140" s="198"/>
      <c r="R140" s="203">
        <f t="shared" si="1"/>
        <v>0</v>
      </c>
      <c r="S140" s="203">
        <f t="shared" si="73"/>
        <v>0</v>
      </c>
      <c r="T140" s="207">
        <f t="shared" si="74"/>
        <v>0</v>
      </c>
      <c r="U140" s="203">
        <f t="shared" si="75"/>
        <v>0</v>
      </c>
      <c r="V140" s="207">
        <f t="shared" si="76"/>
        <v>0</v>
      </c>
      <c r="W140" s="203">
        <f t="shared" si="86"/>
        <v>0</v>
      </c>
      <c r="X140" s="207">
        <f t="shared" si="78"/>
        <v>0</v>
      </c>
      <c r="Y140" s="203">
        <f t="shared" si="87"/>
        <v>0</v>
      </c>
      <c r="Z140" s="207">
        <f t="shared" si="49"/>
        <v>0</v>
      </c>
      <c r="AA140" s="200"/>
      <c r="AB140" s="200"/>
      <c r="AC140" s="200"/>
      <c r="AD140" s="200"/>
      <c r="AE140" s="200"/>
      <c r="AF140" s="197">
        <f t="shared" si="88"/>
        <v>0</v>
      </c>
      <c r="AG140" s="200"/>
      <c r="AH140" s="198">
        <v>20834.0</v>
      </c>
      <c r="AI140" s="199">
        <v>685.0</v>
      </c>
    </row>
    <row r="141" ht="12.75" customHeight="1">
      <c r="A141" s="186"/>
      <c r="B141" s="185"/>
      <c r="C141" s="186"/>
      <c r="D141" s="188"/>
      <c r="E141" s="188"/>
      <c r="F141" s="188"/>
      <c r="G141" s="188"/>
      <c r="H141" s="188"/>
      <c r="I141" s="188"/>
      <c r="J141" s="256"/>
      <c r="K141" s="188"/>
      <c r="L141" s="188"/>
      <c r="M141" s="257"/>
      <c r="N141" s="258"/>
      <c r="O141" s="198"/>
      <c r="P141" s="198"/>
      <c r="Q141" s="198"/>
      <c r="R141" s="254">
        <f t="shared" si="1"/>
        <v>0</v>
      </c>
      <c r="S141" s="203">
        <f t="shared" si="73"/>
        <v>0</v>
      </c>
      <c r="T141" s="207">
        <f t="shared" si="74"/>
        <v>0</v>
      </c>
      <c r="U141" s="203">
        <f t="shared" si="75"/>
        <v>0</v>
      </c>
      <c r="V141" s="207">
        <f t="shared" si="76"/>
        <v>0</v>
      </c>
      <c r="W141" s="203">
        <f t="shared" si="86"/>
        <v>0</v>
      </c>
      <c r="X141" s="207">
        <f t="shared" si="78"/>
        <v>0</v>
      </c>
      <c r="Y141" s="203">
        <f t="shared" si="87"/>
        <v>0</v>
      </c>
      <c r="Z141" s="207">
        <f t="shared" si="49"/>
        <v>0</v>
      </c>
      <c r="AA141" s="261"/>
      <c r="AB141" s="209"/>
      <c r="AC141" s="210"/>
      <c r="AD141" s="210"/>
      <c r="AE141" s="210"/>
      <c r="AF141" s="210"/>
      <c r="AG141" s="210"/>
      <c r="AH141" s="198">
        <v>15784.0</v>
      </c>
      <c r="AI141" s="199">
        <v>685.0</v>
      </c>
    </row>
    <row r="142" ht="15.0" customHeight="1">
      <c r="A142" s="200"/>
      <c r="B142" s="185"/>
      <c r="C142" s="201"/>
      <c r="D142" s="188"/>
      <c r="E142" s="188"/>
      <c r="F142" s="188"/>
      <c r="G142" s="188"/>
      <c r="H142" s="188"/>
      <c r="I142" s="188"/>
      <c r="J142" s="256"/>
      <c r="K142" s="188"/>
      <c r="L142" s="188"/>
      <c r="M142" s="257"/>
      <c r="N142" s="258"/>
      <c r="O142" s="198"/>
      <c r="P142" s="198"/>
      <c r="Q142" s="198"/>
      <c r="R142" s="203">
        <f t="shared" si="1"/>
        <v>0</v>
      </c>
      <c r="S142" s="203">
        <f t="shared" si="73"/>
        <v>0</v>
      </c>
      <c r="T142" s="203">
        <f t="shared" si="74"/>
        <v>0</v>
      </c>
      <c r="U142" s="203">
        <f t="shared" si="75"/>
        <v>0</v>
      </c>
      <c r="V142" s="203">
        <f t="shared" si="76"/>
        <v>0</v>
      </c>
      <c r="W142" s="203">
        <f t="shared" si="86"/>
        <v>0</v>
      </c>
      <c r="X142" s="203">
        <f t="shared" si="78"/>
        <v>0</v>
      </c>
      <c r="Y142" s="203">
        <f t="shared" si="87"/>
        <v>0</v>
      </c>
      <c r="Z142" s="203">
        <f t="shared" si="49"/>
        <v>0</v>
      </c>
      <c r="AA142" s="200"/>
      <c r="AB142" s="200"/>
      <c r="AC142" s="200"/>
      <c r="AD142" s="200"/>
      <c r="AE142" s="200"/>
      <c r="AF142" s="197">
        <f t="shared" ref="AF142:AF149" si="89">P142-Q142</f>
        <v>0</v>
      </c>
      <c r="AG142" s="200"/>
      <c r="AH142" s="198">
        <v>20334.0</v>
      </c>
      <c r="AI142" s="199">
        <v>685.0</v>
      </c>
    </row>
    <row r="143" ht="12.75" customHeight="1">
      <c r="A143" s="200"/>
      <c r="B143" s="185"/>
      <c r="C143" s="201"/>
      <c r="D143" s="188"/>
      <c r="E143" s="188"/>
      <c r="F143" s="188"/>
      <c r="G143" s="188"/>
      <c r="H143" s="188"/>
      <c r="I143" s="188"/>
      <c r="J143" s="256"/>
      <c r="K143" s="188"/>
      <c r="L143" s="188"/>
      <c r="M143" s="257"/>
      <c r="N143" s="258"/>
      <c r="O143" s="198"/>
      <c r="P143" s="198"/>
      <c r="Q143" s="198"/>
      <c r="R143" s="203">
        <f t="shared" si="1"/>
        <v>0</v>
      </c>
      <c r="S143" s="203">
        <f t="shared" si="73"/>
        <v>0</v>
      </c>
      <c r="T143" s="203">
        <f t="shared" si="74"/>
        <v>0</v>
      </c>
      <c r="U143" s="203">
        <f t="shared" si="75"/>
        <v>0</v>
      </c>
      <c r="V143" s="203">
        <f t="shared" si="76"/>
        <v>0</v>
      </c>
      <c r="W143" s="203">
        <f t="shared" si="86"/>
        <v>0</v>
      </c>
      <c r="X143" s="203">
        <f t="shared" si="78"/>
        <v>0</v>
      </c>
      <c r="Y143" s="203">
        <f t="shared" si="87"/>
        <v>0</v>
      </c>
      <c r="Z143" s="203">
        <f t="shared" si="49"/>
        <v>0</v>
      </c>
      <c r="AA143" s="200"/>
      <c r="AB143" s="200"/>
      <c r="AC143" s="200"/>
      <c r="AD143" s="200"/>
      <c r="AE143" s="200"/>
      <c r="AF143" s="197">
        <f t="shared" si="89"/>
        <v>0</v>
      </c>
      <c r="AG143" s="200"/>
      <c r="AH143" s="198">
        <v>67533.0</v>
      </c>
      <c r="AI143" s="199">
        <v>685.0</v>
      </c>
    </row>
    <row r="144" ht="12.75" customHeight="1">
      <c r="A144" s="186"/>
      <c r="B144" s="185"/>
      <c r="C144" s="186"/>
      <c r="D144" s="188"/>
      <c r="E144" s="188"/>
      <c r="F144" s="188"/>
      <c r="G144" s="188"/>
      <c r="H144" s="188"/>
      <c r="I144" s="188"/>
      <c r="J144" s="256"/>
      <c r="K144" s="188"/>
      <c r="L144" s="188"/>
      <c r="M144" s="257"/>
      <c r="N144" s="258"/>
      <c r="O144" s="198"/>
      <c r="P144" s="198"/>
      <c r="Q144" s="198"/>
      <c r="R144" s="211">
        <f t="shared" si="1"/>
        <v>0</v>
      </c>
      <c r="S144" s="230">
        <f t="shared" si="73"/>
        <v>0</v>
      </c>
      <c r="T144" s="230">
        <f t="shared" si="74"/>
        <v>0</v>
      </c>
      <c r="U144" s="230">
        <f t="shared" si="75"/>
        <v>0</v>
      </c>
      <c r="V144" s="230">
        <f t="shared" si="76"/>
        <v>0</v>
      </c>
      <c r="W144" s="230">
        <f t="shared" ref="W144:W150" si="90">O144*1.4</f>
        <v>0</v>
      </c>
      <c r="X144" s="230">
        <f t="shared" si="78"/>
        <v>0</v>
      </c>
      <c r="Y144" s="232">
        <f t="shared" ref="Y144:Y150" si="91">W144*0.0207</f>
        <v>0</v>
      </c>
      <c r="Z144" s="230">
        <f t="shared" si="49"/>
        <v>0</v>
      </c>
      <c r="AA144" s="182"/>
      <c r="AB144" s="209"/>
      <c r="AC144" s="210"/>
      <c r="AD144" s="210"/>
      <c r="AE144" s="210"/>
      <c r="AF144" s="197">
        <f t="shared" si="89"/>
        <v>0</v>
      </c>
      <c r="AG144" s="210"/>
      <c r="AH144" s="198">
        <v>37338.0</v>
      </c>
      <c r="AI144" s="199">
        <v>685.0</v>
      </c>
    </row>
    <row r="145" ht="12.75" customHeight="1">
      <c r="A145" s="200"/>
      <c r="B145" s="185"/>
      <c r="C145" s="201"/>
      <c r="D145" s="188"/>
      <c r="E145" s="188"/>
      <c r="F145" s="188"/>
      <c r="G145" s="188"/>
      <c r="H145" s="188"/>
      <c r="I145" s="188"/>
      <c r="J145" s="256"/>
      <c r="K145" s="188"/>
      <c r="L145" s="188"/>
      <c r="M145" s="257"/>
      <c r="N145" s="258"/>
      <c r="O145" s="198"/>
      <c r="P145" s="198"/>
      <c r="Q145" s="198"/>
      <c r="R145" s="203">
        <f t="shared" si="1"/>
        <v>0</v>
      </c>
      <c r="S145" s="203">
        <f t="shared" si="73"/>
        <v>0</v>
      </c>
      <c r="T145" s="203">
        <f t="shared" si="74"/>
        <v>0</v>
      </c>
      <c r="U145" s="203">
        <f t="shared" si="75"/>
        <v>0</v>
      </c>
      <c r="V145" s="203">
        <f t="shared" si="76"/>
        <v>0</v>
      </c>
      <c r="W145" s="203">
        <f t="shared" si="90"/>
        <v>0</v>
      </c>
      <c r="X145" s="203">
        <f t="shared" si="78"/>
        <v>0</v>
      </c>
      <c r="Y145" s="203">
        <f t="shared" si="91"/>
        <v>0</v>
      </c>
      <c r="Z145" s="203">
        <f t="shared" si="49"/>
        <v>0</v>
      </c>
      <c r="AA145" s="200"/>
      <c r="AB145" s="200"/>
      <c r="AC145" s="200"/>
      <c r="AD145" s="200"/>
      <c r="AE145" s="200"/>
      <c r="AF145" s="197">
        <f t="shared" si="89"/>
        <v>0</v>
      </c>
      <c r="AG145" s="200"/>
      <c r="AH145" s="198">
        <v>31721.0</v>
      </c>
      <c r="AI145" s="199">
        <v>685.0</v>
      </c>
    </row>
    <row r="146" ht="13.5" customHeight="1">
      <c r="A146" s="267"/>
      <c r="B146" s="185"/>
      <c r="C146" s="267"/>
      <c r="D146" s="188"/>
      <c r="E146" s="188"/>
      <c r="F146" s="188"/>
      <c r="G146" s="188"/>
      <c r="H146" s="188"/>
      <c r="I146" s="188"/>
      <c r="J146" s="256"/>
      <c r="K146" s="188"/>
      <c r="L146" s="188"/>
      <c r="M146" s="257"/>
      <c r="N146" s="258"/>
      <c r="O146" s="198"/>
      <c r="P146" s="198"/>
      <c r="Q146" s="198"/>
      <c r="R146" s="268">
        <f t="shared" si="1"/>
        <v>0</v>
      </c>
      <c r="S146" s="207">
        <f t="shared" si="73"/>
        <v>0</v>
      </c>
      <c r="T146" s="207">
        <f t="shared" si="74"/>
        <v>0</v>
      </c>
      <c r="U146" s="207">
        <f t="shared" si="75"/>
        <v>0</v>
      </c>
      <c r="V146" s="207">
        <f t="shared" si="76"/>
        <v>0</v>
      </c>
      <c r="W146" s="207">
        <f t="shared" si="90"/>
        <v>0</v>
      </c>
      <c r="X146" s="207">
        <f t="shared" si="78"/>
        <v>0</v>
      </c>
      <c r="Y146" s="239">
        <f t="shared" si="91"/>
        <v>0</v>
      </c>
      <c r="Z146" s="207">
        <f t="shared" si="49"/>
        <v>0</v>
      </c>
      <c r="AA146" s="216"/>
      <c r="AB146" s="217"/>
      <c r="AC146" s="218"/>
      <c r="AD146" s="218"/>
      <c r="AE146" s="218"/>
      <c r="AF146" s="197">
        <f t="shared" si="89"/>
        <v>0</v>
      </c>
      <c r="AG146" s="218"/>
      <c r="AH146" s="198">
        <v>23686.0</v>
      </c>
      <c r="AI146" s="199">
        <v>685.0</v>
      </c>
    </row>
    <row r="147" ht="12.75" customHeight="1">
      <c r="A147" s="200"/>
      <c r="B147" s="185"/>
      <c r="C147" s="201"/>
      <c r="D147" s="188"/>
      <c r="E147" s="188"/>
      <c r="F147" s="188"/>
      <c r="G147" s="188"/>
      <c r="H147" s="188"/>
      <c r="I147" s="188"/>
      <c r="J147" s="256"/>
      <c r="K147" s="188"/>
      <c r="L147" s="188"/>
      <c r="M147" s="257"/>
      <c r="N147" s="258"/>
      <c r="O147" s="198"/>
      <c r="P147" s="198"/>
      <c r="Q147" s="198"/>
      <c r="R147" s="203">
        <f t="shared" si="1"/>
        <v>0</v>
      </c>
      <c r="S147" s="203">
        <f t="shared" si="73"/>
        <v>0</v>
      </c>
      <c r="T147" s="203">
        <f t="shared" si="74"/>
        <v>0</v>
      </c>
      <c r="U147" s="203">
        <f t="shared" si="75"/>
        <v>0</v>
      </c>
      <c r="V147" s="203">
        <f t="shared" si="76"/>
        <v>0</v>
      </c>
      <c r="W147" s="203">
        <f t="shared" si="90"/>
        <v>0</v>
      </c>
      <c r="X147" s="203">
        <f t="shared" si="78"/>
        <v>0</v>
      </c>
      <c r="Y147" s="203">
        <f t="shared" si="91"/>
        <v>0</v>
      </c>
      <c r="Z147" s="203">
        <f t="shared" si="49"/>
        <v>0</v>
      </c>
      <c r="AA147" s="200"/>
      <c r="AB147" s="200"/>
      <c r="AC147" s="200"/>
      <c r="AD147" s="200"/>
      <c r="AE147" s="200"/>
      <c r="AF147" s="197">
        <f t="shared" si="89"/>
        <v>0</v>
      </c>
      <c r="AG147" s="200"/>
      <c r="AH147" s="198">
        <v>17567.0</v>
      </c>
      <c r="AI147" s="199">
        <v>685.0</v>
      </c>
    </row>
    <row r="148" ht="13.5" customHeight="1">
      <c r="A148" s="175"/>
      <c r="B148" s="185"/>
      <c r="C148" s="241"/>
      <c r="D148" s="188"/>
      <c r="E148" s="188"/>
      <c r="F148" s="188"/>
      <c r="G148" s="188"/>
      <c r="H148" s="188"/>
      <c r="I148" s="188"/>
      <c r="J148" s="256"/>
      <c r="K148" s="188"/>
      <c r="L148" s="188"/>
      <c r="M148" s="257"/>
      <c r="N148" s="258"/>
      <c r="O148" s="198"/>
      <c r="P148" s="198"/>
      <c r="Q148" s="198"/>
      <c r="R148" s="211">
        <f t="shared" si="1"/>
        <v>0</v>
      </c>
      <c r="S148" s="230">
        <f t="shared" si="73"/>
        <v>0</v>
      </c>
      <c r="T148" s="230">
        <f t="shared" si="74"/>
        <v>0</v>
      </c>
      <c r="U148" s="230">
        <f t="shared" si="75"/>
        <v>0</v>
      </c>
      <c r="V148" s="230">
        <f t="shared" si="76"/>
        <v>0</v>
      </c>
      <c r="W148" s="230">
        <f t="shared" si="90"/>
        <v>0</v>
      </c>
      <c r="X148" s="230">
        <f t="shared" si="78"/>
        <v>0</v>
      </c>
      <c r="Y148" s="232">
        <f t="shared" si="91"/>
        <v>0</v>
      </c>
      <c r="Z148" s="230">
        <f t="shared" si="49"/>
        <v>0</v>
      </c>
      <c r="AA148" s="182"/>
      <c r="AB148" s="209"/>
      <c r="AC148" s="210"/>
      <c r="AD148" s="210"/>
      <c r="AE148" s="210"/>
      <c r="AF148" s="197">
        <f t="shared" si="89"/>
        <v>0</v>
      </c>
      <c r="AG148" s="210"/>
      <c r="AH148" s="198">
        <v>27302.0</v>
      </c>
      <c r="AI148" s="199">
        <v>685.0</v>
      </c>
    </row>
    <row r="149" ht="12.75" customHeight="1">
      <c r="A149" s="269"/>
      <c r="B149" s="269"/>
      <c r="C149" s="270"/>
      <c r="D149" s="188"/>
      <c r="E149" s="188"/>
      <c r="F149" s="188"/>
      <c r="G149" s="188"/>
      <c r="H149" s="271"/>
      <c r="I149" s="188"/>
      <c r="J149" s="256"/>
      <c r="K149" s="188"/>
      <c r="L149" s="188"/>
      <c r="M149" s="257"/>
      <c r="N149" s="258"/>
      <c r="O149" s="198"/>
      <c r="P149" s="198"/>
      <c r="Q149" s="198"/>
      <c r="R149" s="272">
        <f t="shared" si="1"/>
        <v>0</v>
      </c>
      <c r="S149" s="272">
        <f t="shared" si="73"/>
        <v>0</v>
      </c>
      <c r="T149" s="272">
        <f t="shared" si="74"/>
        <v>0</v>
      </c>
      <c r="U149" s="272">
        <f t="shared" si="75"/>
        <v>0</v>
      </c>
      <c r="V149" s="272">
        <f t="shared" si="76"/>
        <v>0</v>
      </c>
      <c r="W149" s="272">
        <f t="shared" si="90"/>
        <v>0</v>
      </c>
      <c r="X149" s="272">
        <f t="shared" si="78"/>
        <v>0</v>
      </c>
      <c r="Y149" s="272">
        <f t="shared" si="91"/>
        <v>0</v>
      </c>
      <c r="Z149" s="272">
        <f t="shared" si="49"/>
        <v>0</v>
      </c>
      <c r="AA149" s="269"/>
      <c r="AB149" s="269"/>
      <c r="AC149" s="269"/>
      <c r="AD149" s="269"/>
      <c r="AE149" s="269"/>
      <c r="AF149" s="273">
        <f t="shared" si="89"/>
        <v>0</v>
      </c>
      <c r="AG149" s="269"/>
      <c r="AH149" s="274">
        <v>19238.0</v>
      </c>
      <c r="AI149" s="275">
        <v>685.0</v>
      </c>
    </row>
    <row r="150" ht="12.75" customHeight="1">
      <c r="A150" s="186"/>
      <c r="B150" s="185"/>
      <c r="C150" s="186"/>
      <c r="D150" s="188"/>
      <c r="E150" s="188"/>
      <c r="F150" s="188"/>
      <c r="G150" s="188"/>
      <c r="H150" s="188"/>
      <c r="I150" s="188"/>
      <c r="J150" s="256"/>
      <c r="K150" s="188"/>
      <c r="L150" s="188"/>
      <c r="M150" s="257"/>
      <c r="N150" s="258"/>
      <c r="O150" s="198"/>
      <c r="P150" s="198"/>
      <c r="Q150" s="198"/>
      <c r="R150" s="211">
        <f t="shared" si="1"/>
        <v>0</v>
      </c>
      <c r="S150" s="230">
        <f t="shared" si="73"/>
        <v>0</v>
      </c>
      <c r="T150" s="230">
        <f t="shared" si="74"/>
        <v>0</v>
      </c>
      <c r="U150" s="230">
        <f t="shared" si="75"/>
        <v>0</v>
      </c>
      <c r="V150" s="230">
        <f t="shared" si="76"/>
        <v>0</v>
      </c>
      <c r="W150" s="230">
        <f t="shared" si="90"/>
        <v>0</v>
      </c>
      <c r="X150" s="230">
        <f t="shared" si="78"/>
        <v>0</v>
      </c>
      <c r="Y150" s="232">
        <f t="shared" si="91"/>
        <v>0</v>
      </c>
      <c r="Z150" s="230">
        <f t="shared" si="49"/>
        <v>0</v>
      </c>
      <c r="AA150" s="182"/>
      <c r="AB150" s="209"/>
      <c r="AC150" s="210"/>
      <c r="AD150" s="210"/>
      <c r="AE150" s="210"/>
      <c r="AF150" s="210"/>
      <c r="AG150" s="210"/>
      <c r="AH150" s="198">
        <v>7430.0</v>
      </c>
      <c r="AI150" s="199">
        <v>685.0</v>
      </c>
    </row>
    <row r="151" ht="12.75" customHeight="1">
      <c r="A151" s="200"/>
      <c r="B151" s="185"/>
      <c r="C151" s="201"/>
      <c r="D151" s="188"/>
      <c r="E151" s="188"/>
      <c r="F151" s="188"/>
      <c r="G151" s="188"/>
      <c r="H151" s="188"/>
      <c r="I151" s="188"/>
      <c r="J151" s="256"/>
      <c r="K151" s="188"/>
      <c r="L151" s="188"/>
      <c r="M151" s="257"/>
      <c r="N151" s="258"/>
      <c r="O151" s="198"/>
      <c r="P151" s="198"/>
      <c r="Q151" s="198"/>
      <c r="R151" s="203"/>
      <c r="S151" s="200"/>
      <c r="T151" s="200"/>
      <c r="U151" s="200"/>
      <c r="V151" s="200"/>
      <c r="W151" s="200"/>
      <c r="X151" s="200"/>
      <c r="Y151" s="200"/>
      <c r="Z151" s="200"/>
      <c r="AA151" s="200"/>
      <c r="AB151" s="200"/>
      <c r="AC151" s="200"/>
      <c r="AD151" s="200"/>
      <c r="AE151" s="200"/>
      <c r="AF151" s="210"/>
      <c r="AG151" s="200"/>
      <c r="AH151" s="198"/>
      <c r="AI151" s="199"/>
    </row>
    <row r="152" ht="12.75" customHeight="1">
      <c r="A152" s="200"/>
      <c r="B152" s="200"/>
      <c r="C152" s="201"/>
      <c r="D152" s="188"/>
      <c r="E152" s="188"/>
      <c r="F152" s="188"/>
      <c r="G152" s="188"/>
      <c r="H152" s="237"/>
      <c r="I152" s="188"/>
      <c r="J152" s="256"/>
      <c r="K152" s="188"/>
      <c r="L152" s="188"/>
      <c r="M152" s="257"/>
      <c r="N152" s="258"/>
      <c r="O152" s="198"/>
      <c r="P152" s="198"/>
      <c r="Q152" s="198"/>
      <c r="R152" s="215">
        <f t="shared" ref="R152:R214" si="92">O152-Q152</f>
        <v>0</v>
      </c>
      <c r="S152" s="207"/>
      <c r="T152" s="207"/>
      <c r="U152" s="207"/>
      <c r="V152" s="207"/>
      <c r="W152" s="207"/>
      <c r="X152" s="207"/>
      <c r="Y152" s="239"/>
      <c r="Z152" s="207"/>
      <c r="AA152" s="216"/>
      <c r="AB152" s="217"/>
      <c r="AC152" s="218"/>
      <c r="AD152" s="218"/>
      <c r="AE152" s="218"/>
      <c r="AF152" s="218"/>
      <c r="AG152" s="218"/>
      <c r="AH152" s="218"/>
      <c r="AI152" s="218"/>
    </row>
    <row r="153" ht="12.75" customHeight="1">
      <c r="A153" s="175"/>
      <c r="B153" s="276"/>
      <c r="C153" s="175"/>
      <c r="D153" s="188"/>
      <c r="E153" s="188"/>
      <c r="F153" s="188"/>
      <c r="G153" s="188"/>
      <c r="H153" s="214"/>
      <c r="I153" s="277"/>
      <c r="J153" s="256"/>
      <c r="K153" s="188"/>
      <c r="L153" s="188"/>
      <c r="M153" s="257"/>
      <c r="N153" s="188"/>
      <c r="O153" s="257"/>
      <c r="P153" s="257"/>
      <c r="Q153" s="198"/>
      <c r="R153" s="211">
        <f t="shared" si="92"/>
        <v>0</v>
      </c>
      <c r="S153" s="230">
        <f t="shared" ref="S153:S163" si="93">O153*1.15</f>
        <v>0</v>
      </c>
      <c r="T153" s="230">
        <f t="shared" ref="T153:T163" si="94">S153-Q153</f>
        <v>0</v>
      </c>
      <c r="U153" s="230">
        <f t="shared" ref="U153:U163" si="95">O153*1.25</f>
        <v>0</v>
      </c>
      <c r="V153" s="230">
        <f t="shared" ref="V153:V163" si="96">U153-Q153</f>
        <v>0</v>
      </c>
      <c r="W153" s="230">
        <f t="shared" ref="W153:W163" si="97">O153*1.4</f>
        <v>0</v>
      </c>
      <c r="X153" s="230">
        <f t="shared" ref="X153:X163" si="98">W153-Q153</f>
        <v>0</v>
      </c>
      <c r="Y153" s="232">
        <f t="shared" ref="Y153:Y163" si="99">W153*0.0207</f>
        <v>0</v>
      </c>
      <c r="Z153" s="230"/>
      <c r="AA153" s="182"/>
      <c r="AB153" s="224"/>
      <c r="AC153" s="225"/>
      <c r="AD153" s="225"/>
      <c r="AE153" s="225"/>
      <c r="AF153" s="225"/>
      <c r="AG153" s="225"/>
      <c r="AH153" s="225"/>
      <c r="AI153" s="225"/>
    </row>
    <row r="154" ht="12.75" customHeight="1">
      <c r="A154" s="175"/>
      <c r="B154" s="276"/>
      <c r="C154" s="241"/>
      <c r="D154" s="188"/>
      <c r="E154" s="188"/>
      <c r="F154" s="188"/>
      <c r="G154" s="188"/>
      <c r="H154" s="214"/>
      <c r="I154" s="188"/>
      <c r="J154" s="256"/>
      <c r="K154" s="188"/>
      <c r="L154" s="188"/>
      <c r="M154" s="257"/>
      <c r="N154" s="258"/>
      <c r="O154" s="198"/>
      <c r="P154" s="198"/>
      <c r="Q154" s="198"/>
      <c r="R154" s="211">
        <f t="shared" si="92"/>
        <v>0</v>
      </c>
      <c r="S154" s="230">
        <f t="shared" si="93"/>
        <v>0</v>
      </c>
      <c r="T154" s="230">
        <f t="shared" si="94"/>
        <v>0</v>
      </c>
      <c r="U154" s="230">
        <f t="shared" si="95"/>
        <v>0</v>
      </c>
      <c r="V154" s="230">
        <f t="shared" si="96"/>
        <v>0</v>
      </c>
      <c r="W154" s="230">
        <f t="shared" si="97"/>
        <v>0</v>
      </c>
      <c r="X154" s="230">
        <f t="shared" si="98"/>
        <v>0</v>
      </c>
      <c r="Y154" s="232">
        <f t="shared" si="99"/>
        <v>0</v>
      </c>
      <c r="Z154" s="230"/>
      <c r="AA154" s="182"/>
      <c r="AB154" s="209"/>
      <c r="AC154" s="210"/>
      <c r="AD154" s="210"/>
      <c r="AE154" s="210"/>
      <c r="AF154" s="210"/>
      <c r="AG154" s="210"/>
      <c r="AH154" s="210"/>
      <c r="AI154" s="210"/>
    </row>
    <row r="155" ht="13.5" customHeight="1">
      <c r="A155" s="185"/>
      <c r="B155" s="185"/>
      <c r="C155" s="186"/>
      <c r="D155" s="278"/>
      <c r="E155" s="214"/>
      <c r="F155" s="214"/>
      <c r="G155" s="214"/>
      <c r="H155" s="214"/>
      <c r="I155" s="214"/>
      <c r="J155" s="214"/>
      <c r="K155" s="214"/>
      <c r="L155" s="214"/>
      <c r="M155" s="214"/>
      <c r="N155" s="214"/>
      <c r="O155" s="214"/>
      <c r="P155" s="214"/>
      <c r="Q155" s="214"/>
      <c r="R155" s="211">
        <f t="shared" si="92"/>
        <v>0</v>
      </c>
      <c r="S155" s="230">
        <f t="shared" si="93"/>
        <v>0</v>
      </c>
      <c r="T155" s="230">
        <f t="shared" si="94"/>
        <v>0</v>
      </c>
      <c r="U155" s="230">
        <f t="shared" si="95"/>
        <v>0</v>
      </c>
      <c r="V155" s="230">
        <f t="shared" si="96"/>
        <v>0</v>
      </c>
      <c r="W155" s="230">
        <f t="shared" si="97"/>
        <v>0</v>
      </c>
      <c r="X155" s="230">
        <f t="shared" si="98"/>
        <v>0</v>
      </c>
      <c r="Y155" s="232">
        <f t="shared" si="99"/>
        <v>0</v>
      </c>
      <c r="Z155" s="230"/>
      <c r="AA155" s="182"/>
      <c r="AB155" s="209"/>
      <c r="AC155" s="210"/>
      <c r="AD155" s="210"/>
      <c r="AE155" s="210"/>
      <c r="AF155" s="210"/>
      <c r="AG155" s="210"/>
      <c r="AH155" s="210"/>
      <c r="AI155" s="210"/>
    </row>
    <row r="156" ht="12.75" customHeight="1">
      <c r="A156" s="200"/>
      <c r="B156" s="200"/>
      <c r="C156" s="201"/>
      <c r="D156" s="279"/>
      <c r="E156" s="279"/>
      <c r="F156" s="279"/>
      <c r="G156" s="279"/>
      <c r="H156" s="279"/>
      <c r="I156" s="279"/>
      <c r="J156" s="280"/>
      <c r="K156" s="281"/>
      <c r="L156" s="282"/>
      <c r="M156" s="279"/>
      <c r="N156" s="283"/>
      <c r="O156" s="283"/>
      <c r="P156" s="283"/>
      <c r="Q156" s="283"/>
      <c r="R156" s="215">
        <f t="shared" si="92"/>
        <v>0</v>
      </c>
      <c r="S156" s="207">
        <f t="shared" si="93"/>
        <v>0</v>
      </c>
      <c r="T156" s="207">
        <f t="shared" si="94"/>
        <v>0</v>
      </c>
      <c r="U156" s="207">
        <f t="shared" si="95"/>
        <v>0</v>
      </c>
      <c r="V156" s="207">
        <f t="shared" si="96"/>
        <v>0</v>
      </c>
      <c r="W156" s="207">
        <f t="shared" si="97"/>
        <v>0</v>
      </c>
      <c r="X156" s="207">
        <f t="shared" si="98"/>
        <v>0</v>
      </c>
      <c r="Y156" s="239">
        <f t="shared" si="99"/>
        <v>0</v>
      </c>
      <c r="Z156" s="207"/>
      <c r="AA156" s="216"/>
      <c r="AB156" s="217"/>
      <c r="AC156" s="218"/>
      <c r="AD156" s="218"/>
      <c r="AE156" s="218"/>
      <c r="AF156" s="218"/>
      <c r="AG156" s="218"/>
      <c r="AH156" s="218"/>
      <c r="AI156" s="218"/>
    </row>
    <row r="157" ht="12.75" customHeight="1">
      <c r="A157" s="200"/>
      <c r="B157" s="200"/>
      <c r="C157" s="201"/>
      <c r="D157" s="278"/>
      <c r="E157" s="237"/>
      <c r="F157" s="237"/>
      <c r="G157" s="237"/>
      <c r="H157" s="237"/>
      <c r="I157" s="237"/>
      <c r="J157" s="284"/>
      <c r="K157" s="285"/>
      <c r="L157" s="286"/>
      <c r="M157" s="237"/>
      <c r="N157" s="287"/>
      <c r="O157" s="287"/>
      <c r="P157" s="287"/>
      <c r="Q157" s="287"/>
      <c r="R157" s="215">
        <f t="shared" si="92"/>
        <v>0</v>
      </c>
      <c r="S157" s="207">
        <f t="shared" si="93"/>
        <v>0</v>
      </c>
      <c r="T157" s="207">
        <f t="shared" si="94"/>
        <v>0</v>
      </c>
      <c r="U157" s="207">
        <f t="shared" si="95"/>
        <v>0</v>
      </c>
      <c r="V157" s="207">
        <f t="shared" si="96"/>
        <v>0</v>
      </c>
      <c r="W157" s="207">
        <f t="shared" si="97"/>
        <v>0</v>
      </c>
      <c r="X157" s="207">
        <f t="shared" si="98"/>
        <v>0</v>
      </c>
      <c r="Y157" s="239">
        <f t="shared" si="99"/>
        <v>0</v>
      </c>
      <c r="Z157" s="207"/>
      <c r="AA157" s="216"/>
      <c r="AB157" s="217"/>
      <c r="AC157" s="218"/>
      <c r="AD157" s="218"/>
      <c r="AE157" s="218"/>
      <c r="AF157" s="218"/>
      <c r="AG157" s="218"/>
      <c r="AH157" s="218"/>
      <c r="AI157" s="218"/>
    </row>
    <row r="158" ht="12.75" customHeight="1">
      <c r="A158" s="200"/>
      <c r="B158" s="200"/>
      <c r="C158" s="201"/>
      <c r="D158" s="288"/>
      <c r="E158" s="279"/>
      <c r="F158" s="279"/>
      <c r="G158" s="279"/>
      <c r="H158" s="279"/>
      <c r="I158" s="279"/>
      <c r="J158" s="280"/>
      <c r="K158" s="281"/>
      <c r="L158" s="282"/>
      <c r="M158" s="279"/>
      <c r="N158" s="283"/>
      <c r="O158" s="283"/>
      <c r="P158" s="283"/>
      <c r="Q158" s="283"/>
      <c r="R158" s="215">
        <f t="shared" si="92"/>
        <v>0</v>
      </c>
      <c r="S158" s="207">
        <f t="shared" si="93"/>
        <v>0</v>
      </c>
      <c r="T158" s="207">
        <f t="shared" si="94"/>
        <v>0</v>
      </c>
      <c r="U158" s="207">
        <f t="shared" si="95"/>
        <v>0</v>
      </c>
      <c r="V158" s="207">
        <f t="shared" si="96"/>
        <v>0</v>
      </c>
      <c r="W158" s="207">
        <f t="shared" si="97"/>
        <v>0</v>
      </c>
      <c r="X158" s="207">
        <f t="shared" si="98"/>
        <v>0</v>
      </c>
      <c r="Y158" s="239">
        <f t="shared" si="99"/>
        <v>0</v>
      </c>
      <c r="Z158" s="207"/>
      <c r="AA158" s="216"/>
      <c r="AB158" s="217"/>
      <c r="AC158" s="218"/>
      <c r="AD158" s="218"/>
      <c r="AE158" s="218"/>
      <c r="AF158" s="218"/>
      <c r="AG158" s="218"/>
      <c r="AH158" s="218"/>
      <c r="AI158" s="218"/>
    </row>
    <row r="159" ht="12.75" customHeight="1">
      <c r="A159" s="186"/>
      <c r="B159" s="185"/>
      <c r="C159" s="186"/>
      <c r="D159" s="289"/>
      <c r="E159" s="188"/>
      <c r="F159" s="188"/>
      <c r="G159" s="188"/>
      <c r="H159" s="188"/>
      <c r="I159" s="188"/>
      <c r="J159" s="256"/>
      <c r="K159" s="188"/>
      <c r="L159" s="188"/>
      <c r="M159" s="257"/>
      <c r="N159" s="198"/>
      <c r="O159" s="198"/>
      <c r="P159" s="198"/>
      <c r="Q159" s="198"/>
      <c r="R159" s="211">
        <f t="shared" si="92"/>
        <v>0</v>
      </c>
      <c r="S159" s="230">
        <f t="shared" si="93"/>
        <v>0</v>
      </c>
      <c r="T159" s="230">
        <f t="shared" si="94"/>
        <v>0</v>
      </c>
      <c r="U159" s="230">
        <f t="shared" si="95"/>
        <v>0</v>
      </c>
      <c r="V159" s="230">
        <f t="shared" si="96"/>
        <v>0</v>
      </c>
      <c r="W159" s="230">
        <f t="shared" si="97"/>
        <v>0</v>
      </c>
      <c r="X159" s="230">
        <f t="shared" si="98"/>
        <v>0</v>
      </c>
      <c r="Y159" s="232">
        <f t="shared" si="99"/>
        <v>0</v>
      </c>
      <c r="Z159" s="230"/>
      <c r="AA159" s="182"/>
      <c r="AB159" s="209"/>
      <c r="AC159" s="210"/>
      <c r="AD159" s="210"/>
      <c r="AE159" s="210"/>
      <c r="AF159" s="197">
        <f t="shared" ref="AF159:AF160" si="100">P159-Q159</f>
        <v>0</v>
      </c>
      <c r="AG159" s="210"/>
      <c r="AH159" s="198">
        <v>36838.0</v>
      </c>
      <c r="AI159" s="199">
        <v>685.0</v>
      </c>
    </row>
    <row r="160" ht="12.75" customHeight="1">
      <c r="A160" s="186"/>
      <c r="B160" s="185"/>
      <c r="C160" s="186"/>
      <c r="D160" s="188"/>
      <c r="E160" s="188"/>
      <c r="F160" s="188"/>
      <c r="G160" s="188"/>
      <c r="H160" s="188"/>
      <c r="I160" s="188"/>
      <c r="J160" s="256"/>
      <c r="K160" s="188"/>
      <c r="L160" s="188"/>
      <c r="M160" s="257"/>
      <c r="N160" s="198"/>
      <c r="O160" s="198"/>
      <c r="P160" s="198"/>
      <c r="Q160" s="198"/>
      <c r="R160" s="211">
        <f t="shared" si="92"/>
        <v>0</v>
      </c>
      <c r="S160" s="230">
        <f t="shared" si="93"/>
        <v>0</v>
      </c>
      <c r="T160" s="230">
        <f t="shared" si="94"/>
        <v>0</v>
      </c>
      <c r="U160" s="230">
        <f t="shared" si="95"/>
        <v>0</v>
      </c>
      <c r="V160" s="230">
        <f t="shared" si="96"/>
        <v>0</v>
      </c>
      <c r="W160" s="230">
        <f t="shared" si="97"/>
        <v>0</v>
      </c>
      <c r="X160" s="230">
        <f t="shared" si="98"/>
        <v>0</v>
      </c>
      <c r="Y160" s="232">
        <f t="shared" si="99"/>
        <v>0</v>
      </c>
      <c r="Z160" s="230"/>
      <c r="AA160" s="182"/>
      <c r="AB160" s="209"/>
      <c r="AC160" s="210"/>
      <c r="AD160" s="210"/>
      <c r="AE160" s="210"/>
      <c r="AF160" s="197">
        <f t="shared" si="100"/>
        <v>0</v>
      </c>
      <c r="AG160" s="210"/>
      <c r="AH160" s="198">
        <v>12068.0</v>
      </c>
      <c r="AI160" s="199">
        <v>685.0</v>
      </c>
    </row>
    <row r="161" ht="12.75" customHeight="1">
      <c r="A161" s="200"/>
      <c r="B161" s="200"/>
      <c r="C161" s="201"/>
      <c r="D161" s="278"/>
      <c r="E161" s="237"/>
      <c r="F161" s="237"/>
      <c r="G161" s="237"/>
      <c r="H161" s="237"/>
      <c r="I161" s="237"/>
      <c r="J161" s="284"/>
      <c r="K161" s="290"/>
      <c r="L161" s="286"/>
      <c r="M161" s="237"/>
      <c r="N161" s="287"/>
      <c r="O161" s="287"/>
      <c r="P161" s="287"/>
      <c r="Q161" s="287"/>
      <c r="R161" s="215">
        <f t="shared" si="92"/>
        <v>0</v>
      </c>
      <c r="S161" s="207">
        <f t="shared" si="93"/>
        <v>0</v>
      </c>
      <c r="T161" s="207">
        <f t="shared" si="94"/>
        <v>0</v>
      </c>
      <c r="U161" s="207">
        <f t="shared" si="95"/>
        <v>0</v>
      </c>
      <c r="V161" s="207">
        <f t="shared" si="96"/>
        <v>0</v>
      </c>
      <c r="W161" s="207">
        <f t="shared" si="97"/>
        <v>0</v>
      </c>
      <c r="X161" s="207">
        <f t="shared" si="98"/>
        <v>0</v>
      </c>
      <c r="Y161" s="239">
        <f t="shared" si="99"/>
        <v>0</v>
      </c>
      <c r="Z161" s="207"/>
      <c r="AA161" s="216"/>
      <c r="AB161" s="217"/>
      <c r="AC161" s="218"/>
      <c r="AD161" s="218"/>
      <c r="AE161" s="218"/>
      <c r="AF161" s="218"/>
      <c r="AG161" s="218"/>
      <c r="AH161" s="218"/>
      <c r="AI161" s="218"/>
    </row>
    <row r="162" ht="15.0" customHeight="1">
      <c r="A162" s="200"/>
      <c r="B162" s="185"/>
      <c r="C162" s="201"/>
      <c r="D162" s="188"/>
      <c r="E162" s="188"/>
      <c r="F162" s="188"/>
      <c r="G162" s="188"/>
      <c r="H162" s="188"/>
      <c r="I162" s="188"/>
      <c r="J162" s="256"/>
      <c r="K162" s="188"/>
      <c r="L162" s="188"/>
      <c r="M162" s="257"/>
      <c r="N162" s="198"/>
      <c r="O162" s="198"/>
      <c r="P162" s="198"/>
      <c r="Q162" s="198"/>
      <c r="R162" s="203">
        <f t="shared" si="92"/>
        <v>0</v>
      </c>
      <c r="S162" s="203">
        <f t="shared" si="93"/>
        <v>0</v>
      </c>
      <c r="T162" s="203">
        <f t="shared" si="94"/>
        <v>0</v>
      </c>
      <c r="U162" s="203">
        <f t="shared" si="95"/>
        <v>0</v>
      </c>
      <c r="V162" s="203">
        <f t="shared" si="96"/>
        <v>0</v>
      </c>
      <c r="W162" s="203">
        <f t="shared" si="97"/>
        <v>0</v>
      </c>
      <c r="X162" s="203">
        <f t="shared" si="98"/>
        <v>0</v>
      </c>
      <c r="Y162" s="203">
        <f t="shared" si="99"/>
        <v>0</v>
      </c>
      <c r="Z162" s="203"/>
      <c r="AA162" s="200"/>
      <c r="AB162" s="200"/>
      <c r="AC162" s="200"/>
      <c r="AD162" s="200"/>
      <c r="AE162" s="200"/>
      <c r="AF162" s="197">
        <f t="shared" ref="AF162:AF163" si="101">P162-Q162</f>
        <v>0</v>
      </c>
      <c r="AG162" s="200"/>
      <c r="AH162" s="198">
        <v>21275.0</v>
      </c>
      <c r="AI162" s="199">
        <v>685.0</v>
      </c>
    </row>
    <row r="163" ht="12.75" customHeight="1">
      <c r="A163" s="186"/>
      <c r="B163" s="185"/>
      <c r="C163" s="186"/>
      <c r="D163" s="188"/>
      <c r="E163" s="188"/>
      <c r="F163" s="188"/>
      <c r="G163" s="188"/>
      <c r="H163" s="188"/>
      <c r="I163" s="188"/>
      <c r="J163" s="256"/>
      <c r="K163" s="188"/>
      <c r="L163" s="188"/>
      <c r="M163" s="256"/>
      <c r="N163" s="198"/>
      <c r="O163" s="198"/>
      <c r="P163" s="198"/>
      <c r="Q163" s="198"/>
      <c r="R163" s="211">
        <f t="shared" si="92"/>
        <v>0</v>
      </c>
      <c r="S163" s="230">
        <f t="shared" si="93"/>
        <v>0</v>
      </c>
      <c r="T163" s="230">
        <f t="shared" si="94"/>
        <v>0</v>
      </c>
      <c r="U163" s="230">
        <f t="shared" si="95"/>
        <v>0</v>
      </c>
      <c r="V163" s="230">
        <f t="shared" si="96"/>
        <v>0</v>
      </c>
      <c r="W163" s="230">
        <f t="shared" si="97"/>
        <v>0</v>
      </c>
      <c r="X163" s="230">
        <f t="shared" si="98"/>
        <v>0</v>
      </c>
      <c r="Y163" s="232">
        <f t="shared" si="99"/>
        <v>0</v>
      </c>
      <c r="Z163" s="230"/>
      <c r="AA163" s="182"/>
      <c r="AB163" s="224"/>
      <c r="AC163" s="225"/>
      <c r="AD163" s="225"/>
      <c r="AE163" s="225"/>
      <c r="AF163" s="197">
        <f t="shared" si="101"/>
        <v>0</v>
      </c>
      <c r="AG163" s="225"/>
      <c r="AH163" s="198">
        <v>21925.0</v>
      </c>
      <c r="AI163" s="199">
        <v>685.0</v>
      </c>
    </row>
    <row r="164" ht="12.75" customHeight="1">
      <c r="A164" s="200"/>
      <c r="B164" s="185"/>
      <c r="C164" s="201"/>
      <c r="D164" s="188"/>
      <c r="E164" s="188"/>
      <c r="F164" s="188"/>
      <c r="G164" s="188"/>
      <c r="H164" s="188"/>
      <c r="I164" s="188"/>
      <c r="J164" s="256"/>
      <c r="K164" s="188"/>
      <c r="L164" s="188"/>
      <c r="M164" s="257"/>
      <c r="N164" s="198"/>
      <c r="O164" s="198"/>
      <c r="P164" s="198"/>
      <c r="Q164" s="198"/>
      <c r="R164" s="215">
        <f t="shared" si="92"/>
        <v>0</v>
      </c>
      <c r="S164" s="207"/>
      <c r="T164" s="207"/>
      <c r="U164" s="207"/>
      <c r="V164" s="207"/>
      <c r="W164" s="207"/>
      <c r="X164" s="207"/>
      <c r="Y164" s="239"/>
      <c r="Z164" s="207"/>
      <c r="AA164" s="216"/>
      <c r="AB164" s="217"/>
      <c r="AC164" s="218"/>
      <c r="AD164" s="218"/>
      <c r="AE164" s="218"/>
      <c r="AF164" s="210"/>
      <c r="AG164" s="218"/>
      <c r="AH164" s="198">
        <v>29134.0</v>
      </c>
      <c r="AI164" s="199">
        <v>685.0</v>
      </c>
    </row>
    <row r="165" ht="9.75" customHeight="1">
      <c r="A165" s="186"/>
      <c r="B165" s="185"/>
      <c r="C165" s="186"/>
      <c r="D165" s="188"/>
      <c r="E165" s="188"/>
      <c r="F165" s="188"/>
      <c r="G165" s="188"/>
      <c r="H165" s="188"/>
      <c r="I165" s="188"/>
      <c r="J165" s="256"/>
      <c r="K165" s="188"/>
      <c r="L165" s="188"/>
      <c r="M165" s="256"/>
      <c r="N165" s="198"/>
      <c r="O165" s="198"/>
      <c r="P165" s="198"/>
      <c r="Q165" s="198"/>
      <c r="R165" s="211">
        <f t="shared" si="92"/>
        <v>0</v>
      </c>
      <c r="S165" s="230">
        <f t="shared" ref="S165:S173" si="102">O165*1.15</f>
        <v>0</v>
      </c>
      <c r="T165" s="230">
        <f t="shared" ref="T165:T173" si="103">S165-Q165</f>
        <v>0</v>
      </c>
      <c r="U165" s="230">
        <f t="shared" ref="U165:U173" si="104">O165*1.25</f>
        <v>0</v>
      </c>
      <c r="V165" s="230">
        <f t="shared" ref="V165:V173" si="105">U165-Q165</f>
        <v>0</v>
      </c>
      <c r="W165" s="230">
        <f t="shared" ref="W165:W173" si="106">O165*1.4</f>
        <v>0</v>
      </c>
      <c r="X165" s="230">
        <f t="shared" ref="X165:X173" si="107">W165-Q165</f>
        <v>0</v>
      </c>
      <c r="Y165" s="232">
        <f t="shared" ref="Y165:Y173" si="108">W165*0.0207</f>
        <v>0</v>
      </c>
      <c r="Z165" s="230"/>
      <c r="AA165" s="182"/>
      <c r="AB165" s="224"/>
      <c r="AC165" s="225"/>
      <c r="AD165" s="225"/>
      <c r="AE165" s="225"/>
      <c r="AF165" s="197">
        <f t="shared" ref="AF165:AF174" si="109">P165-Q165</f>
        <v>0</v>
      </c>
      <c r="AG165" s="225"/>
      <c r="AH165" s="198">
        <v>9081.0</v>
      </c>
      <c r="AI165" s="199">
        <v>685.0</v>
      </c>
    </row>
    <row r="166" ht="13.5" customHeight="1">
      <c r="A166" s="185"/>
      <c r="B166" s="185"/>
      <c r="C166" s="186"/>
      <c r="D166" s="188"/>
      <c r="E166" s="188"/>
      <c r="F166" s="188"/>
      <c r="G166" s="188"/>
      <c r="H166" s="188"/>
      <c r="I166" s="188"/>
      <c r="J166" s="256"/>
      <c r="K166" s="188"/>
      <c r="L166" s="188"/>
      <c r="M166" s="256"/>
      <c r="N166" s="198"/>
      <c r="O166" s="198"/>
      <c r="P166" s="198"/>
      <c r="Q166" s="198"/>
      <c r="R166" s="211">
        <f t="shared" si="92"/>
        <v>0</v>
      </c>
      <c r="S166" s="230">
        <f t="shared" si="102"/>
        <v>0</v>
      </c>
      <c r="T166" s="230">
        <f t="shared" si="103"/>
        <v>0</v>
      </c>
      <c r="U166" s="230">
        <f t="shared" si="104"/>
        <v>0</v>
      </c>
      <c r="V166" s="230">
        <f t="shared" si="105"/>
        <v>0</v>
      </c>
      <c r="W166" s="230">
        <f t="shared" si="106"/>
        <v>0</v>
      </c>
      <c r="X166" s="230">
        <f t="shared" si="107"/>
        <v>0</v>
      </c>
      <c r="Y166" s="232">
        <f t="shared" si="108"/>
        <v>0</v>
      </c>
      <c r="Z166" s="230"/>
      <c r="AA166" s="182"/>
      <c r="AB166" s="209"/>
      <c r="AC166" s="210"/>
      <c r="AD166" s="210"/>
      <c r="AE166" s="210"/>
      <c r="AF166" s="197">
        <f t="shared" si="109"/>
        <v>0</v>
      </c>
      <c r="AG166" s="210"/>
      <c r="AH166" s="198">
        <v>33588.0</v>
      </c>
      <c r="AI166" s="199">
        <v>685.0</v>
      </c>
    </row>
    <row r="167" ht="12.75" customHeight="1">
      <c r="A167" s="200"/>
      <c r="B167" s="185"/>
      <c r="C167" s="201"/>
      <c r="D167" s="188"/>
      <c r="E167" s="188"/>
      <c r="F167" s="188"/>
      <c r="G167" s="188"/>
      <c r="H167" s="188"/>
      <c r="I167" s="188"/>
      <c r="J167" s="256"/>
      <c r="K167" s="188"/>
      <c r="L167" s="188"/>
      <c r="M167" s="257"/>
      <c r="N167" s="198"/>
      <c r="O167" s="198"/>
      <c r="P167" s="198"/>
      <c r="Q167" s="198"/>
      <c r="R167" s="203">
        <f t="shared" si="92"/>
        <v>0</v>
      </c>
      <c r="S167" s="203">
        <f t="shared" si="102"/>
        <v>0</v>
      </c>
      <c r="T167" s="203">
        <f t="shared" si="103"/>
        <v>0</v>
      </c>
      <c r="U167" s="203">
        <f t="shared" si="104"/>
        <v>0</v>
      </c>
      <c r="V167" s="203">
        <f t="shared" si="105"/>
        <v>0</v>
      </c>
      <c r="W167" s="203">
        <f t="shared" si="106"/>
        <v>0</v>
      </c>
      <c r="X167" s="203">
        <f t="shared" si="107"/>
        <v>0</v>
      </c>
      <c r="Y167" s="203">
        <f t="shared" si="108"/>
        <v>0</v>
      </c>
      <c r="Z167" s="203"/>
      <c r="AA167" s="200"/>
      <c r="AB167" s="200"/>
      <c r="AC167" s="200"/>
      <c r="AD167" s="200"/>
      <c r="AE167" s="200"/>
      <c r="AF167" s="197">
        <f t="shared" si="109"/>
        <v>0</v>
      </c>
      <c r="AG167" s="200"/>
      <c r="AH167" s="198">
        <v>22807.0</v>
      </c>
      <c r="AI167" s="199">
        <v>685.0</v>
      </c>
    </row>
    <row r="168" ht="13.5" customHeight="1">
      <c r="A168" s="175"/>
      <c r="B168" s="185"/>
      <c r="C168" s="241"/>
      <c r="D168" s="188"/>
      <c r="E168" s="188"/>
      <c r="F168" s="188"/>
      <c r="G168" s="188"/>
      <c r="H168" s="188"/>
      <c r="I168" s="188"/>
      <c r="J168" s="256"/>
      <c r="K168" s="188"/>
      <c r="L168" s="188"/>
      <c r="M168" s="257"/>
      <c r="N168" s="198"/>
      <c r="O168" s="198"/>
      <c r="P168" s="198"/>
      <c r="Q168" s="198"/>
      <c r="R168" s="211">
        <f t="shared" si="92"/>
        <v>0</v>
      </c>
      <c r="S168" s="230">
        <f t="shared" si="102"/>
        <v>0</v>
      </c>
      <c r="T168" s="230">
        <f t="shared" si="103"/>
        <v>0</v>
      </c>
      <c r="U168" s="230">
        <f t="shared" si="104"/>
        <v>0</v>
      </c>
      <c r="V168" s="230">
        <f t="shared" si="105"/>
        <v>0</v>
      </c>
      <c r="W168" s="230">
        <f t="shared" si="106"/>
        <v>0</v>
      </c>
      <c r="X168" s="230">
        <f t="shared" si="107"/>
        <v>0</v>
      </c>
      <c r="Y168" s="232">
        <f t="shared" si="108"/>
        <v>0</v>
      </c>
      <c r="Z168" s="230"/>
      <c r="AA168" s="182"/>
      <c r="AB168" s="209"/>
      <c r="AC168" s="210"/>
      <c r="AD168" s="210"/>
      <c r="AE168" s="210"/>
      <c r="AF168" s="197">
        <f t="shared" si="109"/>
        <v>0</v>
      </c>
      <c r="AG168" s="210"/>
      <c r="AH168" s="198">
        <v>24131.0</v>
      </c>
      <c r="AI168" s="199">
        <v>685.0</v>
      </c>
    </row>
    <row r="169" ht="12.75" customHeight="1">
      <c r="A169" s="185"/>
      <c r="B169" s="185"/>
      <c r="C169" s="186"/>
      <c r="D169" s="188"/>
      <c r="E169" s="188"/>
      <c r="F169" s="188"/>
      <c r="G169" s="188"/>
      <c r="H169" s="188"/>
      <c r="I169" s="188"/>
      <c r="J169" s="256"/>
      <c r="K169" s="188"/>
      <c r="L169" s="188"/>
      <c r="M169" s="256"/>
      <c r="N169" s="198"/>
      <c r="O169" s="198"/>
      <c r="P169" s="198"/>
      <c r="Q169" s="198"/>
      <c r="R169" s="211">
        <f t="shared" si="92"/>
        <v>0</v>
      </c>
      <c r="S169" s="230">
        <f t="shared" si="102"/>
        <v>0</v>
      </c>
      <c r="T169" s="230">
        <f t="shared" si="103"/>
        <v>0</v>
      </c>
      <c r="U169" s="230">
        <f t="shared" si="104"/>
        <v>0</v>
      </c>
      <c r="V169" s="230">
        <f t="shared" si="105"/>
        <v>0</v>
      </c>
      <c r="W169" s="230">
        <f t="shared" si="106"/>
        <v>0</v>
      </c>
      <c r="X169" s="230">
        <f t="shared" si="107"/>
        <v>0</v>
      </c>
      <c r="Y169" s="232">
        <f t="shared" si="108"/>
        <v>0</v>
      </c>
      <c r="Z169" s="230"/>
      <c r="AA169" s="182"/>
      <c r="AB169" s="209"/>
      <c r="AC169" s="210"/>
      <c r="AD169" s="210"/>
      <c r="AE169" s="210"/>
      <c r="AF169" s="197">
        <f t="shared" si="109"/>
        <v>0</v>
      </c>
      <c r="AG169" s="210"/>
      <c r="AH169" s="198">
        <v>24869.0</v>
      </c>
      <c r="AI169" s="199">
        <v>685.0</v>
      </c>
    </row>
    <row r="170" ht="12.75" customHeight="1">
      <c r="A170" s="186"/>
      <c r="B170" s="185"/>
      <c r="C170" s="186"/>
      <c r="D170" s="188"/>
      <c r="E170" s="188"/>
      <c r="F170" s="188"/>
      <c r="G170" s="188"/>
      <c r="H170" s="188"/>
      <c r="I170" s="188"/>
      <c r="J170" s="256"/>
      <c r="K170" s="188"/>
      <c r="L170" s="188"/>
      <c r="M170" s="256"/>
      <c r="N170" s="198"/>
      <c r="O170" s="198"/>
      <c r="P170" s="198"/>
      <c r="Q170" s="198"/>
      <c r="R170" s="211">
        <f t="shared" si="92"/>
        <v>0</v>
      </c>
      <c r="S170" s="230">
        <f t="shared" si="102"/>
        <v>0</v>
      </c>
      <c r="T170" s="230">
        <f t="shared" si="103"/>
        <v>0</v>
      </c>
      <c r="U170" s="230">
        <f t="shared" si="104"/>
        <v>0</v>
      </c>
      <c r="V170" s="230">
        <f t="shared" si="105"/>
        <v>0</v>
      </c>
      <c r="W170" s="230">
        <f t="shared" si="106"/>
        <v>0</v>
      </c>
      <c r="X170" s="230">
        <f t="shared" si="107"/>
        <v>0</v>
      </c>
      <c r="Y170" s="232">
        <f t="shared" si="108"/>
        <v>0</v>
      </c>
      <c r="Z170" s="230"/>
      <c r="AA170" s="182"/>
      <c r="AB170" s="224"/>
      <c r="AC170" s="225"/>
      <c r="AD170" s="225"/>
      <c r="AE170" s="225"/>
      <c r="AF170" s="197">
        <f t="shared" si="109"/>
        <v>0</v>
      </c>
      <c r="AG170" s="225"/>
      <c r="AH170" s="198">
        <v>22909.0</v>
      </c>
      <c r="AI170" s="199">
        <v>685.0</v>
      </c>
    </row>
    <row r="171" ht="12.75" customHeight="1">
      <c r="A171" s="200"/>
      <c r="B171" s="185"/>
      <c r="C171" s="201"/>
      <c r="D171" s="188"/>
      <c r="E171" s="188"/>
      <c r="F171" s="188"/>
      <c r="G171" s="188"/>
      <c r="H171" s="188"/>
      <c r="I171" s="188"/>
      <c r="J171" s="256"/>
      <c r="K171" s="188"/>
      <c r="L171" s="188"/>
      <c r="M171" s="257"/>
      <c r="N171" s="198"/>
      <c r="O171" s="198"/>
      <c r="P171" s="198"/>
      <c r="Q171" s="198"/>
      <c r="R171" s="203">
        <f t="shared" si="92"/>
        <v>0</v>
      </c>
      <c r="S171" s="203">
        <f t="shared" si="102"/>
        <v>0</v>
      </c>
      <c r="T171" s="203">
        <f t="shared" si="103"/>
        <v>0</v>
      </c>
      <c r="U171" s="203">
        <f t="shared" si="104"/>
        <v>0</v>
      </c>
      <c r="V171" s="203">
        <f t="shared" si="105"/>
        <v>0</v>
      </c>
      <c r="W171" s="203">
        <f t="shared" si="106"/>
        <v>0</v>
      </c>
      <c r="X171" s="203">
        <f t="shared" si="107"/>
        <v>0</v>
      </c>
      <c r="Y171" s="203">
        <f t="shared" si="108"/>
        <v>0</v>
      </c>
      <c r="Z171" s="203"/>
      <c r="AA171" s="200"/>
      <c r="AB171" s="200"/>
      <c r="AC171" s="200"/>
      <c r="AD171" s="200"/>
      <c r="AE171" s="200"/>
      <c r="AF171" s="197">
        <f t="shared" si="109"/>
        <v>0</v>
      </c>
      <c r="AG171" s="200"/>
      <c r="AH171" s="198">
        <v>24020.0</v>
      </c>
      <c r="AI171" s="199">
        <v>685.0</v>
      </c>
    </row>
    <row r="172" ht="12.75" customHeight="1">
      <c r="A172" s="200"/>
      <c r="B172" s="185"/>
      <c r="C172" s="201"/>
      <c r="D172" s="188"/>
      <c r="E172" s="188"/>
      <c r="F172" s="188"/>
      <c r="G172" s="188"/>
      <c r="H172" s="188"/>
      <c r="I172" s="188"/>
      <c r="J172" s="256"/>
      <c r="K172" s="188"/>
      <c r="L172" s="188"/>
      <c r="M172" s="257"/>
      <c r="N172" s="198"/>
      <c r="O172" s="198"/>
      <c r="P172" s="198"/>
      <c r="Q172" s="198"/>
      <c r="R172" s="203">
        <f t="shared" si="92"/>
        <v>0</v>
      </c>
      <c r="S172" s="203">
        <f t="shared" si="102"/>
        <v>0</v>
      </c>
      <c r="T172" s="203">
        <f t="shared" si="103"/>
        <v>0</v>
      </c>
      <c r="U172" s="203">
        <f t="shared" si="104"/>
        <v>0</v>
      </c>
      <c r="V172" s="203">
        <f t="shared" si="105"/>
        <v>0</v>
      </c>
      <c r="W172" s="291">
        <f t="shared" si="106"/>
        <v>0</v>
      </c>
      <c r="X172" s="203">
        <f t="shared" si="107"/>
        <v>0</v>
      </c>
      <c r="Y172" s="291">
        <f t="shared" si="108"/>
        <v>0</v>
      </c>
      <c r="Z172" s="203"/>
      <c r="AA172" s="200"/>
      <c r="AB172" s="200"/>
      <c r="AC172" s="200"/>
      <c r="AD172" s="200"/>
      <c r="AE172" s="200"/>
      <c r="AF172" s="197">
        <f t="shared" si="109"/>
        <v>0</v>
      </c>
      <c r="AG172" s="200"/>
      <c r="AH172" s="198">
        <v>28270.0</v>
      </c>
      <c r="AI172" s="199">
        <v>685.0</v>
      </c>
    </row>
    <row r="173" ht="12.75" customHeight="1">
      <c r="A173" s="186"/>
      <c r="B173" s="185"/>
      <c r="C173" s="186"/>
      <c r="D173" s="188"/>
      <c r="E173" s="188"/>
      <c r="F173" s="188"/>
      <c r="G173" s="188"/>
      <c r="H173" s="188"/>
      <c r="I173" s="188"/>
      <c r="J173" s="256"/>
      <c r="K173" s="188"/>
      <c r="L173" s="188"/>
      <c r="M173" s="256"/>
      <c r="N173" s="198"/>
      <c r="O173" s="198"/>
      <c r="P173" s="198"/>
      <c r="Q173" s="198"/>
      <c r="R173" s="211">
        <f t="shared" si="92"/>
        <v>0</v>
      </c>
      <c r="S173" s="230">
        <f t="shared" si="102"/>
        <v>0</v>
      </c>
      <c r="T173" s="230">
        <f t="shared" si="103"/>
        <v>0</v>
      </c>
      <c r="U173" s="230">
        <f t="shared" si="104"/>
        <v>0</v>
      </c>
      <c r="V173" s="230">
        <f t="shared" si="105"/>
        <v>0</v>
      </c>
      <c r="W173" s="230">
        <f t="shared" si="106"/>
        <v>0</v>
      </c>
      <c r="X173" s="230">
        <f t="shared" si="107"/>
        <v>0</v>
      </c>
      <c r="Y173" s="232">
        <f t="shared" si="108"/>
        <v>0</v>
      </c>
      <c r="Z173" s="230"/>
      <c r="AA173" s="182"/>
      <c r="AB173" s="209"/>
      <c r="AC173" s="210"/>
      <c r="AD173" s="210"/>
      <c r="AE173" s="210"/>
      <c r="AF173" s="197">
        <f t="shared" si="109"/>
        <v>0</v>
      </c>
      <c r="AG173" s="210"/>
      <c r="AH173" s="198">
        <v>21537.0</v>
      </c>
      <c r="AI173" s="199">
        <v>685.0</v>
      </c>
    </row>
    <row r="174" ht="12.75" customHeight="1">
      <c r="A174" s="186"/>
      <c r="B174" s="185"/>
      <c r="C174" s="186"/>
      <c r="D174" s="188"/>
      <c r="E174" s="188"/>
      <c r="F174" s="188"/>
      <c r="G174" s="188"/>
      <c r="H174" s="188"/>
      <c r="I174" s="188"/>
      <c r="J174" s="256"/>
      <c r="K174" s="188"/>
      <c r="L174" s="188"/>
      <c r="M174" s="256"/>
      <c r="N174" s="198"/>
      <c r="O174" s="198"/>
      <c r="P174" s="198"/>
      <c r="Q174" s="198"/>
      <c r="R174" s="211">
        <f t="shared" si="92"/>
        <v>0</v>
      </c>
      <c r="S174" s="230"/>
      <c r="T174" s="230"/>
      <c r="U174" s="230"/>
      <c r="V174" s="230"/>
      <c r="W174" s="230"/>
      <c r="X174" s="230"/>
      <c r="Y174" s="232"/>
      <c r="Z174" s="230"/>
      <c r="AA174" s="182"/>
      <c r="AB174" s="209"/>
      <c r="AC174" s="210"/>
      <c r="AD174" s="210"/>
      <c r="AE174" s="210"/>
      <c r="AF174" s="197">
        <f t="shared" si="109"/>
        <v>0</v>
      </c>
      <c r="AG174" s="210"/>
      <c r="AH174" s="198">
        <v>39290.0</v>
      </c>
      <c r="AI174" s="199">
        <v>685.0</v>
      </c>
    </row>
    <row r="175" ht="13.5" customHeight="1">
      <c r="A175" s="186"/>
      <c r="B175" s="208"/>
      <c r="C175" s="186"/>
      <c r="D175" s="188"/>
      <c r="E175" s="188"/>
      <c r="F175" s="188"/>
      <c r="G175" s="188"/>
      <c r="H175" s="188"/>
      <c r="I175" s="188"/>
      <c r="J175" s="256"/>
      <c r="K175" s="188"/>
      <c r="L175" s="188"/>
      <c r="M175" s="256"/>
      <c r="N175" s="198"/>
      <c r="O175" s="198"/>
      <c r="P175" s="198"/>
      <c r="Q175" s="198"/>
      <c r="R175" s="211">
        <f t="shared" si="92"/>
        <v>0</v>
      </c>
      <c r="S175" s="230">
        <f t="shared" ref="S175:S224" si="110">O175*1.15</f>
        <v>0</v>
      </c>
      <c r="T175" s="230">
        <f t="shared" ref="T175:T224" si="111">S175-Q175</f>
        <v>0</v>
      </c>
      <c r="U175" s="230">
        <f t="shared" ref="U175:U224" si="112">O175*1.25</f>
        <v>0</v>
      </c>
      <c r="V175" s="230">
        <f t="shared" ref="V175:V224" si="113">U175-Q175</f>
        <v>0</v>
      </c>
      <c r="W175" s="230">
        <f>O175*1.4</f>
        <v>0</v>
      </c>
      <c r="X175" s="230">
        <f>W175-Q175</f>
        <v>0</v>
      </c>
      <c r="Y175" s="232">
        <f>W175*0.0207</f>
        <v>0</v>
      </c>
      <c r="Z175" s="230"/>
      <c r="AA175" s="182"/>
      <c r="AB175" s="224"/>
      <c r="AC175" s="225"/>
      <c r="AD175" s="225"/>
      <c r="AE175" s="225"/>
      <c r="AF175" s="225"/>
      <c r="AG175" s="225"/>
      <c r="AH175" s="198">
        <v>16912.0</v>
      </c>
      <c r="AI175" s="199">
        <v>685.0</v>
      </c>
    </row>
    <row r="176" ht="12.0" customHeight="1">
      <c r="A176" s="200"/>
      <c r="B176" s="208"/>
      <c r="C176" s="201"/>
      <c r="D176" s="289"/>
      <c r="E176" s="188"/>
      <c r="F176" s="188"/>
      <c r="G176" s="188"/>
      <c r="H176" s="188"/>
      <c r="I176" s="188"/>
      <c r="J176" s="256"/>
      <c r="K176" s="188"/>
      <c r="L176" s="188"/>
      <c r="M176" s="292"/>
      <c r="N176" s="198"/>
      <c r="O176" s="198"/>
      <c r="P176" s="198"/>
      <c r="Q176" s="198"/>
      <c r="R176" s="215">
        <f t="shared" si="92"/>
        <v>0</v>
      </c>
      <c r="S176" s="207">
        <f t="shared" si="110"/>
        <v>0</v>
      </c>
      <c r="T176" s="207">
        <f t="shared" si="111"/>
        <v>0</v>
      </c>
      <c r="U176" s="207">
        <f t="shared" si="112"/>
        <v>0</v>
      </c>
      <c r="V176" s="207">
        <f t="shared" si="113"/>
        <v>0</v>
      </c>
      <c r="W176" s="207"/>
      <c r="X176" s="207"/>
      <c r="Y176" s="239"/>
      <c r="Z176" s="207"/>
      <c r="AA176" s="216"/>
      <c r="AB176" s="217"/>
      <c r="AC176" s="218"/>
      <c r="AD176" s="218"/>
      <c r="AE176" s="218"/>
      <c r="AF176" s="218"/>
      <c r="AG176" s="218"/>
      <c r="AH176" s="198">
        <v>21154.0</v>
      </c>
      <c r="AI176" s="199">
        <v>685.0</v>
      </c>
    </row>
    <row r="177" ht="12.75" customHeight="1">
      <c r="A177" s="200"/>
      <c r="B177" s="208"/>
      <c r="C177" s="201"/>
      <c r="D177" s="188"/>
      <c r="E177" s="188"/>
      <c r="F177" s="188"/>
      <c r="G177" s="188"/>
      <c r="H177" s="188"/>
      <c r="I177" s="188"/>
      <c r="J177" s="256"/>
      <c r="K177" s="188"/>
      <c r="L177" s="188"/>
      <c r="M177" s="257"/>
      <c r="N177" s="198"/>
      <c r="O177" s="198"/>
      <c r="P177" s="198"/>
      <c r="Q177" s="198"/>
      <c r="R177" s="215">
        <f t="shared" si="92"/>
        <v>0</v>
      </c>
      <c r="S177" s="207">
        <f t="shared" si="110"/>
        <v>0</v>
      </c>
      <c r="T177" s="207">
        <f t="shared" si="111"/>
        <v>0</v>
      </c>
      <c r="U177" s="207">
        <f t="shared" si="112"/>
        <v>0</v>
      </c>
      <c r="V177" s="207">
        <f t="shared" si="113"/>
        <v>0</v>
      </c>
      <c r="W177" s="207">
        <f t="shared" ref="W177:W224" si="114">O177*1.4</f>
        <v>0</v>
      </c>
      <c r="X177" s="207">
        <f t="shared" ref="X177:X224" si="115">W177-Q177</f>
        <v>0</v>
      </c>
      <c r="Y177" s="239">
        <f t="shared" ref="Y177:Y224" si="116">W177*0.0207</f>
        <v>0</v>
      </c>
      <c r="Z177" s="207"/>
      <c r="AA177" s="216"/>
      <c r="AB177" s="217"/>
      <c r="AC177" s="218"/>
      <c r="AD177" s="218"/>
      <c r="AE177" s="218"/>
      <c r="AF177" s="218"/>
      <c r="AG177" s="218"/>
      <c r="AH177" s="198">
        <v>19682.0</v>
      </c>
      <c r="AI177" s="199">
        <v>685.0</v>
      </c>
    </row>
    <row r="178" ht="12.75" customHeight="1">
      <c r="A178" s="185"/>
      <c r="B178" s="293"/>
      <c r="C178" s="186"/>
      <c r="D178" s="188"/>
      <c r="E178" s="188"/>
      <c r="F178" s="188"/>
      <c r="G178" s="188"/>
      <c r="H178" s="188"/>
      <c r="I178" s="188"/>
      <c r="J178" s="256"/>
      <c r="K178" s="188"/>
      <c r="L178" s="188"/>
      <c r="M178" s="257"/>
      <c r="N178" s="198"/>
      <c r="O178" s="198"/>
      <c r="P178" s="198"/>
      <c r="Q178" s="198"/>
      <c r="R178" s="254">
        <f t="shared" si="92"/>
        <v>0</v>
      </c>
      <c r="S178" s="259">
        <f t="shared" si="110"/>
        <v>0</v>
      </c>
      <c r="T178" s="259">
        <f t="shared" si="111"/>
        <v>0</v>
      </c>
      <c r="U178" s="259">
        <f t="shared" si="112"/>
        <v>0</v>
      </c>
      <c r="V178" s="259">
        <f t="shared" si="113"/>
        <v>0</v>
      </c>
      <c r="W178" s="259">
        <f t="shared" si="114"/>
        <v>0</v>
      </c>
      <c r="X178" s="259">
        <f t="shared" si="115"/>
        <v>0</v>
      </c>
      <c r="Y178" s="260">
        <f t="shared" si="116"/>
        <v>0</v>
      </c>
      <c r="Z178" s="259"/>
      <c r="AA178" s="261"/>
      <c r="AB178" s="209"/>
      <c r="AC178" s="210"/>
      <c r="AD178" s="210"/>
      <c r="AE178" s="210"/>
      <c r="AF178" s="210"/>
      <c r="AG178" s="210"/>
      <c r="AH178" s="198">
        <v>14517.0</v>
      </c>
      <c r="AI178" s="199">
        <v>685.0</v>
      </c>
    </row>
    <row r="179" ht="12.75" customHeight="1">
      <c r="A179" s="244"/>
      <c r="B179" s="185"/>
      <c r="C179" s="244"/>
      <c r="D179" s="188"/>
      <c r="E179" s="188"/>
      <c r="F179" s="188"/>
      <c r="G179" s="188"/>
      <c r="H179" s="188"/>
      <c r="I179" s="188"/>
      <c r="J179" s="256"/>
      <c r="K179" s="188"/>
      <c r="L179" s="188"/>
      <c r="M179" s="256"/>
      <c r="N179" s="198"/>
      <c r="O179" s="198"/>
      <c r="P179" s="198"/>
      <c r="Q179" s="198"/>
      <c r="R179" s="206">
        <f t="shared" si="92"/>
        <v>0</v>
      </c>
      <c r="S179" s="193">
        <f t="shared" si="110"/>
        <v>0</v>
      </c>
      <c r="T179" s="193">
        <f t="shared" si="111"/>
        <v>0</v>
      </c>
      <c r="U179" s="193">
        <f t="shared" si="112"/>
        <v>0</v>
      </c>
      <c r="V179" s="193">
        <f t="shared" si="113"/>
        <v>0</v>
      </c>
      <c r="W179" s="193">
        <f t="shared" si="114"/>
        <v>0</v>
      </c>
      <c r="X179" s="193">
        <f t="shared" si="115"/>
        <v>0</v>
      </c>
      <c r="Y179" s="194">
        <f t="shared" si="116"/>
        <v>0</v>
      </c>
      <c r="Z179" s="193"/>
      <c r="AA179" s="263"/>
      <c r="AB179" s="263"/>
      <c r="AC179" s="263"/>
      <c r="AD179" s="263"/>
      <c r="AE179" s="263"/>
      <c r="AF179" s="197">
        <f t="shared" ref="AF179:AF182" si="117">P179-Q179</f>
        <v>0</v>
      </c>
      <c r="AG179" s="263"/>
      <c r="AH179" s="198">
        <v>17539.0</v>
      </c>
      <c r="AI179" s="199">
        <v>685.0</v>
      </c>
    </row>
    <row r="180" ht="12.75" customHeight="1">
      <c r="A180" s="200"/>
      <c r="B180" s="185"/>
      <c r="C180" s="186"/>
      <c r="D180" s="188"/>
      <c r="E180" s="188"/>
      <c r="F180" s="188"/>
      <c r="G180" s="188"/>
      <c r="H180" s="188"/>
      <c r="I180" s="188"/>
      <c r="J180" s="256"/>
      <c r="K180" s="188"/>
      <c r="L180" s="188"/>
      <c r="M180" s="257"/>
      <c r="N180" s="198"/>
      <c r="O180" s="198"/>
      <c r="P180" s="198"/>
      <c r="Q180" s="198"/>
      <c r="R180" s="203">
        <f t="shared" si="92"/>
        <v>0</v>
      </c>
      <c r="S180" s="203">
        <f t="shared" si="110"/>
        <v>0</v>
      </c>
      <c r="T180" s="203">
        <f t="shared" si="111"/>
        <v>0</v>
      </c>
      <c r="U180" s="203">
        <f t="shared" si="112"/>
        <v>0</v>
      </c>
      <c r="V180" s="203">
        <f t="shared" si="113"/>
        <v>0</v>
      </c>
      <c r="W180" s="203">
        <f t="shared" si="114"/>
        <v>0</v>
      </c>
      <c r="X180" s="203">
        <f t="shared" si="115"/>
        <v>0</v>
      </c>
      <c r="Y180" s="203">
        <f t="shared" si="116"/>
        <v>0</v>
      </c>
      <c r="Z180" s="203"/>
      <c r="AA180" s="200"/>
      <c r="AB180" s="200"/>
      <c r="AC180" s="200"/>
      <c r="AD180" s="200"/>
      <c r="AE180" s="200"/>
      <c r="AF180" s="197">
        <f t="shared" si="117"/>
        <v>0</v>
      </c>
      <c r="AG180" s="200"/>
      <c r="AH180" s="198">
        <v>22195.0</v>
      </c>
      <c r="AI180" s="199">
        <v>685.0</v>
      </c>
    </row>
    <row r="181" ht="12.75" customHeight="1">
      <c r="A181" s="186"/>
      <c r="B181" s="185"/>
      <c r="C181" s="186"/>
      <c r="D181" s="188"/>
      <c r="E181" s="188"/>
      <c r="F181" s="188"/>
      <c r="G181" s="188"/>
      <c r="H181" s="188"/>
      <c r="I181" s="188"/>
      <c r="J181" s="256"/>
      <c r="K181" s="188"/>
      <c r="L181" s="188"/>
      <c r="M181" s="256"/>
      <c r="N181" s="198"/>
      <c r="O181" s="198"/>
      <c r="P181" s="198"/>
      <c r="Q181" s="198"/>
      <c r="R181" s="211">
        <f t="shared" si="92"/>
        <v>0</v>
      </c>
      <c r="S181" s="230">
        <f t="shared" si="110"/>
        <v>0</v>
      </c>
      <c r="T181" s="230">
        <f t="shared" si="111"/>
        <v>0</v>
      </c>
      <c r="U181" s="230">
        <f t="shared" si="112"/>
        <v>0</v>
      </c>
      <c r="V181" s="230">
        <f t="shared" si="113"/>
        <v>0</v>
      </c>
      <c r="W181" s="230">
        <f t="shared" si="114"/>
        <v>0</v>
      </c>
      <c r="X181" s="230">
        <f t="shared" si="115"/>
        <v>0</v>
      </c>
      <c r="Y181" s="232">
        <f t="shared" si="116"/>
        <v>0</v>
      </c>
      <c r="Z181" s="230"/>
      <c r="AA181" s="182"/>
      <c r="AB181" s="224"/>
      <c r="AC181" s="225"/>
      <c r="AD181" s="225"/>
      <c r="AE181" s="225"/>
      <c r="AF181" s="197">
        <f t="shared" si="117"/>
        <v>0</v>
      </c>
      <c r="AG181" s="225"/>
      <c r="AH181" s="198">
        <v>20631.0</v>
      </c>
      <c r="AI181" s="199">
        <v>685.0</v>
      </c>
    </row>
    <row r="182" ht="15.0" customHeight="1">
      <c r="A182" s="186"/>
      <c r="B182" s="185"/>
      <c r="C182" s="186"/>
      <c r="D182" s="188"/>
      <c r="E182" s="188"/>
      <c r="F182" s="188"/>
      <c r="G182" s="188"/>
      <c r="H182" s="188"/>
      <c r="I182" s="188"/>
      <c r="J182" s="256"/>
      <c r="K182" s="188"/>
      <c r="L182" s="188"/>
      <c r="M182" s="256"/>
      <c r="N182" s="198"/>
      <c r="O182" s="198"/>
      <c r="P182" s="198"/>
      <c r="Q182" s="198"/>
      <c r="R182" s="211">
        <f t="shared" si="92"/>
        <v>0</v>
      </c>
      <c r="S182" s="230">
        <f t="shared" si="110"/>
        <v>0</v>
      </c>
      <c r="T182" s="230">
        <f t="shared" si="111"/>
        <v>0</v>
      </c>
      <c r="U182" s="230">
        <f t="shared" si="112"/>
        <v>0</v>
      </c>
      <c r="V182" s="230">
        <f t="shared" si="113"/>
        <v>0</v>
      </c>
      <c r="W182" s="230">
        <f t="shared" si="114"/>
        <v>0</v>
      </c>
      <c r="X182" s="230">
        <f t="shared" si="115"/>
        <v>0</v>
      </c>
      <c r="Y182" s="232">
        <f t="shared" si="116"/>
        <v>0</v>
      </c>
      <c r="Z182" s="230"/>
      <c r="AA182" s="182"/>
      <c r="AB182" s="224"/>
      <c r="AC182" s="225"/>
      <c r="AD182" s="225"/>
      <c r="AE182" s="225"/>
      <c r="AF182" s="197">
        <f t="shared" si="117"/>
        <v>0</v>
      </c>
      <c r="AG182" s="225"/>
      <c r="AH182" s="198">
        <v>26970.0</v>
      </c>
      <c r="AI182" s="199">
        <v>685.0</v>
      </c>
    </row>
    <row r="183" ht="12.75" customHeight="1">
      <c r="A183" s="175"/>
      <c r="B183" s="185"/>
      <c r="C183" s="241"/>
      <c r="D183" s="188"/>
      <c r="E183" s="188"/>
      <c r="F183" s="188"/>
      <c r="G183" s="188"/>
      <c r="H183" s="188"/>
      <c r="I183" s="188"/>
      <c r="J183" s="256"/>
      <c r="K183" s="188"/>
      <c r="L183" s="188"/>
      <c r="M183" s="257"/>
      <c r="N183" s="198"/>
      <c r="O183" s="198"/>
      <c r="P183" s="198"/>
      <c r="Q183" s="198"/>
      <c r="R183" s="211">
        <f t="shared" si="92"/>
        <v>0</v>
      </c>
      <c r="S183" s="230">
        <f t="shared" si="110"/>
        <v>0</v>
      </c>
      <c r="T183" s="230">
        <f t="shared" si="111"/>
        <v>0</v>
      </c>
      <c r="U183" s="230">
        <f t="shared" si="112"/>
        <v>0</v>
      </c>
      <c r="V183" s="230">
        <f t="shared" si="113"/>
        <v>0</v>
      </c>
      <c r="W183" s="230">
        <f t="shared" si="114"/>
        <v>0</v>
      </c>
      <c r="X183" s="230">
        <f t="shared" si="115"/>
        <v>0</v>
      </c>
      <c r="Y183" s="232">
        <f t="shared" si="116"/>
        <v>0</v>
      </c>
      <c r="Z183" s="230"/>
      <c r="AA183" s="182"/>
      <c r="AB183" s="209"/>
      <c r="AC183" s="210"/>
      <c r="AD183" s="210"/>
      <c r="AE183" s="210"/>
      <c r="AF183" s="210"/>
      <c r="AG183" s="210"/>
      <c r="AH183" s="198">
        <v>2500.0</v>
      </c>
      <c r="AI183" s="199">
        <v>685.0</v>
      </c>
    </row>
    <row r="184" ht="12.75" customHeight="1">
      <c r="A184" s="186"/>
      <c r="B184" s="185"/>
      <c r="C184" s="186"/>
      <c r="D184" s="188"/>
      <c r="E184" s="188"/>
      <c r="F184" s="188"/>
      <c r="G184" s="188"/>
      <c r="H184" s="188"/>
      <c r="I184" s="188"/>
      <c r="J184" s="256"/>
      <c r="K184" s="188"/>
      <c r="L184" s="188"/>
      <c r="M184" s="257"/>
      <c r="N184" s="198"/>
      <c r="O184" s="198"/>
      <c r="P184" s="198"/>
      <c r="Q184" s="198"/>
      <c r="R184" s="211">
        <f t="shared" si="92"/>
        <v>0</v>
      </c>
      <c r="S184" s="230">
        <f t="shared" si="110"/>
        <v>0</v>
      </c>
      <c r="T184" s="230">
        <f t="shared" si="111"/>
        <v>0</v>
      </c>
      <c r="U184" s="230">
        <f t="shared" si="112"/>
        <v>0</v>
      </c>
      <c r="V184" s="230">
        <f t="shared" si="113"/>
        <v>0</v>
      </c>
      <c r="W184" s="230">
        <f t="shared" si="114"/>
        <v>0</v>
      </c>
      <c r="X184" s="230">
        <f t="shared" si="115"/>
        <v>0</v>
      </c>
      <c r="Y184" s="232">
        <f t="shared" si="116"/>
        <v>0</v>
      </c>
      <c r="Z184" s="230"/>
      <c r="AA184" s="182"/>
      <c r="AB184" s="209"/>
      <c r="AC184" s="210"/>
      <c r="AD184" s="210"/>
      <c r="AE184" s="210"/>
      <c r="AF184" s="197">
        <f t="shared" ref="AF184:AF190" si="118">P184-Q184</f>
        <v>0</v>
      </c>
      <c r="AG184" s="210"/>
      <c r="AH184" s="198">
        <v>14200.0</v>
      </c>
      <c r="AI184" s="199">
        <v>685.0</v>
      </c>
    </row>
    <row r="185" ht="12.75" customHeight="1">
      <c r="A185" s="175"/>
      <c r="B185" s="185"/>
      <c r="C185" s="241"/>
      <c r="D185" s="289"/>
      <c r="E185" s="188"/>
      <c r="F185" s="188"/>
      <c r="G185" s="188"/>
      <c r="H185" s="188"/>
      <c r="I185" s="188"/>
      <c r="J185" s="256"/>
      <c r="K185" s="188"/>
      <c r="L185" s="188"/>
      <c r="M185" s="257"/>
      <c r="N185" s="198"/>
      <c r="O185" s="198"/>
      <c r="P185" s="198"/>
      <c r="Q185" s="198"/>
      <c r="R185" s="211">
        <f t="shared" si="92"/>
        <v>0</v>
      </c>
      <c r="S185" s="230">
        <f t="shared" si="110"/>
        <v>0</v>
      </c>
      <c r="T185" s="230">
        <f t="shared" si="111"/>
        <v>0</v>
      </c>
      <c r="U185" s="230">
        <f t="shared" si="112"/>
        <v>0</v>
      </c>
      <c r="V185" s="230">
        <f t="shared" si="113"/>
        <v>0</v>
      </c>
      <c r="W185" s="230">
        <f t="shared" si="114"/>
        <v>0</v>
      </c>
      <c r="X185" s="230">
        <f t="shared" si="115"/>
        <v>0</v>
      </c>
      <c r="Y185" s="232">
        <f t="shared" si="116"/>
        <v>0</v>
      </c>
      <c r="Z185" s="230"/>
      <c r="AA185" s="182"/>
      <c r="AB185" s="209"/>
      <c r="AC185" s="210"/>
      <c r="AD185" s="210"/>
      <c r="AE185" s="210"/>
      <c r="AF185" s="197">
        <f t="shared" si="118"/>
        <v>0</v>
      </c>
      <c r="AG185" s="210"/>
      <c r="AH185" s="198">
        <v>26904.0</v>
      </c>
      <c r="AI185" s="199">
        <v>685.0</v>
      </c>
    </row>
    <row r="186" ht="12.75" customHeight="1">
      <c r="A186" s="200"/>
      <c r="B186" s="185"/>
      <c r="C186" s="201"/>
      <c r="D186" s="188"/>
      <c r="E186" s="188"/>
      <c r="F186" s="188"/>
      <c r="G186" s="188"/>
      <c r="H186" s="188"/>
      <c r="I186" s="188"/>
      <c r="J186" s="256"/>
      <c r="K186" s="188"/>
      <c r="L186" s="188"/>
      <c r="M186" s="257"/>
      <c r="N186" s="198"/>
      <c r="O186" s="198"/>
      <c r="P186" s="198"/>
      <c r="Q186" s="198"/>
      <c r="R186" s="203">
        <f t="shared" si="92"/>
        <v>0</v>
      </c>
      <c r="S186" s="203">
        <f t="shared" si="110"/>
        <v>0</v>
      </c>
      <c r="T186" s="203">
        <f t="shared" si="111"/>
        <v>0</v>
      </c>
      <c r="U186" s="203">
        <f t="shared" si="112"/>
        <v>0</v>
      </c>
      <c r="V186" s="203">
        <f t="shared" si="113"/>
        <v>0</v>
      </c>
      <c r="W186" s="291">
        <f t="shared" si="114"/>
        <v>0</v>
      </c>
      <c r="X186" s="203">
        <f t="shared" si="115"/>
        <v>0</v>
      </c>
      <c r="Y186" s="291">
        <f t="shared" si="116"/>
        <v>0</v>
      </c>
      <c r="Z186" s="203"/>
      <c r="AA186" s="200"/>
      <c r="AB186" s="200"/>
      <c r="AC186" s="200"/>
      <c r="AD186" s="200"/>
      <c r="AE186" s="200"/>
      <c r="AF186" s="197">
        <f t="shared" si="118"/>
        <v>0</v>
      </c>
      <c r="AG186" s="200"/>
      <c r="AH186" s="198">
        <v>12312.0</v>
      </c>
      <c r="AI186" s="199">
        <v>685.0</v>
      </c>
    </row>
    <row r="187" ht="12.75" customHeight="1">
      <c r="A187" s="200"/>
      <c r="B187" s="185"/>
      <c r="C187" s="201"/>
      <c r="D187" s="188"/>
      <c r="E187" s="188"/>
      <c r="F187" s="188"/>
      <c r="G187" s="188"/>
      <c r="H187" s="188"/>
      <c r="I187" s="188"/>
      <c r="J187" s="256"/>
      <c r="K187" s="188"/>
      <c r="L187" s="188"/>
      <c r="M187" s="257"/>
      <c r="N187" s="198"/>
      <c r="O187" s="198"/>
      <c r="P187" s="198"/>
      <c r="Q187" s="198"/>
      <c r="R187" s="203">
        <f t="shared" si="92"/>
        <v>0</v>
      </c>
      <c r="S187" s="203">
        <f t="shared" si="110"/>
        <v>0</v>
      </c>
      <c r="T187" s="203">
        <f t="shared" si="111"/>
        <v>0</v>
      </c>
      <c r="U187" s="203">
        <f t="shared" si="112"/>
        <v>0</v>
      </c>
      <c r="V187" s="203">
        <f t="shared" si="113"/>
        <v>0</v>
      </c>
      <c r="W187" s="203">
        <f t="shared" si="114"/>
        <v>0</v>
      </c>
      <c r="X187" s="203">
        <f t="shared" si="115"/>
        <v>0</v>
      </c>
      <c r="Y187" s="203">
        <f t="shared" si="116"/>
        <v>0</v>
      </c>
      <c r="Z187" s="203"/>
      <c r="AA187" s="200"/>
      <c r="AB187" s="200"/>
      <c r="AC187" s="200"/>
      <c r="AD187" s="200"/>
      <c r="AE187" s="200"/>
      <c r="AF187" s="197">
        <f t="shared" si="118"/>
        <v>0</v>
      </c>
      <c r="AG187" s="200"/>
      <c r="AH187" s="198">
        <v>24533.0</v>
      </c>
      <c r="AI187" s="199">
        <v>685.0</v>
      </c>
    </row>
    <row r="188" ht="12.75" customHeight="1">
      <c r="A188" s="200"/>
      <c r="B188" s="185"/>
      <c r="C188" s="201"/>
      <c r="D188" s="188"/>
      <c r="E188" s="188"/>
      <c r="F188" s="188"/>
      <c r="G188" s="188"/>
      <c r="H188" s="188"/>
      <c r="I188" s="188"/>
      <c r="J188" s="256"/>
      <c r="K188" s="188"/>
      <c r="L188" s="188"/>
      <c r="M188" s="257"/>
      <c r="N188" s="198"/>
      <c r="O188" s="198"/>
      <c r="P188" s="198"/>
      <c r="Q188" s="198"/>
      <c r="R188" s="203">
        <f t="shared" si="92"/>
        <v>0</v>
      </c>
      <c r="S188" s="203">
        <f t="shared" si="110"/>
        <v>0</v>
      </c>
      <c r="T188" s="203">
        <f t="shared" si="111"/>
        <v>0</v>
      </c>
      <c r="U188" s="203">
        <f t="shared" si="112"/>
        <v>0</v>
      </c>
      <c r="V188" s="203">
        <f t="shared" si="113"/>
        <v>0</v>
      </c>
      <c r="W188" s="203">
        <f t="shared" si="114"/>
        <v>0</v>
      </c>
      <c r="X188" s="203">
        <f t="shared" si="115"/>
        <v>0</v>
      </c>
      <c r="Y188" s="203">
        <f t="shared" si="116"/>
        <v>0</v>
      </c>
      <c r="Z188" s="203"/>
      <c r="AA188" s="200"/>
      <c r="AB188" s="200"/>
      <c r="AC188" s="200"/>
      <c r="AD188" s="200"/>
      <c r="AE188" s="200"/>
      <c r="AF188" s="197">
        <f t="shared" si="118"/>
        <v>0</v>
      </c>
      <c r="AG188" s="200"/>
      <c r="AH188" s="198">
        <v>35186.0</v>
      </c>
      <c r="AI188" s="199">
        <v>685.0</v>
      </c>
    </row>
    <row r="189" ht="12.75" customHeight="1">
      <c r="A189" s="186"/>
      <c r="B189" s="185"/>
      <c r="C189" s="186"/>
      <c r="D189" s="188"/>
      <c r="E189" s="188"/>
      <c r="F189" s="188"/>
      <c r="G189" s="188"/>
      <c r="H189" s="188"/>
      <c r="I189" s="188"/>
      <c r="J189" s="256"/>
      <c r="K189" s="188"/>
      <c r="L189" s="188"/>
      <c r="M189" s="257"/>
      <c r="N189" s="198"/>
      <c r="O189" s="198"/>
      <c r="P189" s="198"/>
      <c r="Q189" s="198"/>
      <c r="R189" s="211">
        <f t="shared" si="92"/>
        <v>0</v>
      </c>
      <c r="S189" s="230">
        <f t="shared" si="110"/>
        <v>0</v>
      </c>
      <c r="T189" s="230">
        <f t="shared" si="111"/>
        <v>0</v>
      </c>
      <c r="U189" s="230">
        <f t="shared" si="112"/>
        <v>0</v>
      </c>
      <c r="V189" s="230">
        <f t="shared" si="113"/>
        <v>0</v>
      </c>
      <c r="W189" s="230">
        <f t="shared" si="114"/>
        <v>0</v>
      </c>
      <c r="X189" s="230">
        <f t="shared" si="115"/>
        <v>0</v>
      </c>
      <c r="Y189" s="232">
        <f t="shared" si="116"/>
        <v>0</v>
      </c>
      <c r="Z189" s="230"/>
      <c r="AA189" s="182"/>
      <c r="AB189" s="209"/>
      <c r="AC189" s="210"/>
      <c r="AD189" s="210"/>
      <c r="AE189" s="210"/>
      <c r="AF189" s="197">
        <f t="shared" si="118"/>
        <v>0</v>
      </c>
      <c r="AG189" s="210"/>
      <c r="AH189" s="198">
        <v>33978.0</v>
      </c>
      <c r="AI189" s="199">
        <v>685.0</v>
      </c>
    </row>
    <row r="190" ht="12.75" customHeight="1">
      <c r="A190" s="200"/>
      <c r="B190" s="185"/>
      <c r="C190" s="201"/>
      <c r="D190" s="188"/>
      <c r="E190" s="188"/>
      <c r="F190" s="188"/>
      <c r="G190" s="188"/>
      <c r="H190" s="188"/>
      <c r="I190" s="188"/>
      <c r="J190" s="256"/>
      <c r="K190" s="188"/>
      <c r="L190" s="188"/>
      <c r="M190" s="257"/>
      <c r="N190" s="198"/>
      <c r="O190" s="198"/>
      <c r="P190" s="198"/>
      <c r="Q190" s="198"/>
      <c r="R190" s="211">
        <f t="shared" si="92"/>
        <v>0</v>
      </c>
      <c r="S190" s="203">
        <f t="shared" si="110"/>
        <v>0</v>
      </c>
      <c r="T190" s="203">
        <f t="shared" si="111"/>
        <v>0</v>
      </c>
      <c r="U190" s="203">
        <f t="shared" si="112"/>
        <v>0</v>
      </c>
      <c r="V190" s="203">
        <f t="shared" si="113"/>
        <v>0</v>
      </c>
      <c r="W190" s="203">
        <f t="shared" si="114"/>
        <v>0</v>
      </c>
      <c r="X190" s="203">
        <f t="shared" si="115"/>
        <v>0</v>
      </c>
      <c r="Y190" s="203">
        <f t="shared" si="116"/>
        <v>0</v>
      </c>
      <c r="Z190" s="203"/>
      <c r="AA190" s="200"/>
      <c r="AB190" s="200"/>
      <c r="AC190" s="200"/>
      <c r="AD190" s="200"/>
      <c r="AE190" s="200"/>
      <c r="AF190" s="197">
        <f t="shared" si="118"/>
        <v>0</v>
      </c>
      <c r="AG190" s="200"/>
      <c r="AH190" s="198">
        <v>32547.0</v>
      </c>
      <c r="AI190" s="199">
        <v>685.0</v>
      </c>
    </row>
    <row r="191" ht="12.75" customHeight="1">
      <c r="A191" s="200"/>
      <c r="B191" s="208"/>
      <c r="C191" s="201"/>
      <c r="D191" s="188"/>
      <c r="E191" s="188"/>
      <c r="F191" s="188"/>
      <c r="G191" s="188"/>
      <c r="H191" s="188"/>
      <c r="I191" s="188"/>
      <c r="J191" s="256"/>
      <c r="K191" s="188"/>
      <c r="L191" s="188"/>
      <c r="M191" s="257"/>
      <c r="N191" s="198"/>
      <c r="O191" s="198"/>
      <c r="P191" s="198"/>
      <c r="Q191" s="198"/>
      <c r="R191" s="215">
        <f t="shared" si="92"/>
        <v>0</v>
      </c>
      <c r="S191" s="207">
        <f t="shared" si="110"/>
        <v>0</v>
      </c>
      <c r="T191" s="207">
        <f t="shared" si="111"/>
        <v>0</v>
      </c>
      <c r="U191" s="207">
        <f t="shared" si="112"/>
        <v>0</v>
      </c>
      <c r="V191" s="207">
        <f t="shared" si="113"/>
        <v>0</v>
      </c>
      <c r="W191" s="207">
        <f t="shared" si="114"/>
        <v>0</v>
      </c>
      <c r="X191" s="207">
        <f t="shared" si="115"/>
        <v>0</v>
      </c>
      <c r="Y191" s="239">
        <f t="shared" si="116"/>
        <v>0</v>
      </c>
      <c r="Z191" s="207"/>
      <c r="AA191" s="216"/>
      <c r="AB191" s="217"/>
      <c r="AC191" s="218"/>
      <c r="AD191" s="218"/>
      <c r="AE191" s="218"/>
      <c r="AF191" s="218"/>
      <c r="AG191" s="218"/>
      <c r="AH191" s="198">
        <v>18455.0</v>
      </c>
      <c r="AI191" s="199">
        <v>685.0</v>
      </c>
    </row>
    <row r="192" ht="12.75" customHeight="1">
      <c r="A192" s="185"/>
      <c r="B192" s="293"/>
      <c r="C192" s="186"/>
      <c r="D192" s="188"/>
      <c r="E192" s="188"/>
      <c r="F192" s="188"/>
      <c r="G192" s="188"/>
      <c r="H192" s="188"/>
      <c r="I192" s="188"/>
      <c r="J192" s="256"/>
      <c r="K192" s="188"/>
      <c r="L192" s="188"/>
      <c r="M192" s="257"/>
      <c r="N192" s="198"/>
      <c r="O192" s="198"/>
      <c r="P192" s="198"/>
      <c r="Q192" s="198"/>
      <c r="R192" s="254">
        <f t="shared" si="92"/>
        <v>0</v>
      </c>
      <c r="S192" s="259">
        <f t="shared" si="110"/>
        <v>0</v>
      </c>
      <c r="T192" s="259">
        <f t="shared" si="111"/>
        <v>0</v>
      </c>
      <c r="U192" s="259">
        <f t="shared" si="112"/>
        <v>0</v>
      </c>
      <c r="V192" s="259">
        <f t="shared" si="113"/>
        <v>0</v>
      </c>
      <c r="W192" s="259">
        <f t="shared" si="114"/>
        <v>0</v>
      </c>
      <c r="X192" s="259">
        <f t="shared" si="115"/>
        <v>0</v>
      </c>
      <c r="Y192" s="260">
        <f t="shared" si="116"/>
        <v>0</v>
      </c>
      <c r="Z192" s="259"/>
      <c r="AA192" s="261"/>
      <c r="AB192" s="209"/>
      <c r="AC192" s="210"/>
      <c r="AD192" s="210"/>
      <c r="AE192" s="210"/>
      <c r="AF192" s="210"/>
      <c r="AG192" s="210"/>
      <c r="AH192" s="198">
        <v>11311.0</v>
      </c>
      <c r="AI192" s="199">
        <v>685.0</v>
      </c>
    </row>
    <row r="193" ht="12.75" customHeight="1">
      <c r="A193" s="186"/>
      <c r="B193" s="293"/>
      <c r="C193" s="186"/>
      <c r="D193" s="188"/>
      <c r="E193" s="188"/>
      <c r="F193" s="188"/>
      <c r="G193" s="188"/>
      <c r="H193" s="188"/>
      <c r="I193" s="188"/>
      <c r="J193" s="256"/>
      <c r="K193" s="188"/>
      <c r="L193" s="188"/>
      <c r="M193" s="257"/>
      <c r="N193" s="198"/>
      <c r="O193" s="198"/>
      <c r="P193" s="198"/>
      <c r="Q193" s="198"/>
      <c r="R193" s="254">
        <f t="shared" si="92"/>
        <v>0</v>
      </c>
      <c r="S193" s="259">
        <f t="shared" si="110"/>
        <v>0</v>
      </c>
      <c r="T193" s="259">
        <f t="shared" si="111"/>
        <v>0</v>
      </c>
      <c r="U193" s="259">
        <f t="shared" si="112"/>
        <v>0</v>
      </c>
      <c r="V193" s="259">
        <f t="shared" si="113"/>
        <v>0</v>
      </c>
      <c r="W193" s="259">
        <f t="shared" si="114"/>
        <v>0</v>
      </c>
      <c r="X193" s="259">
        <f t="shared" si="115"/>
        <v>0</v>
      </c>
      <c r="Y193" s="260">
        <f t="shared" si="116"/>
        <v>0</v>
      </c>
      <c r="Z193" s="259"/>
      <c r="AA193" s="261"/>
      <c r="AB193" s="209"/>
      <c r="AC193" s="210"/>
      <c r="AD193" s="210"/>
      <c r="AE193" s="210"/>
      <c r="AF193" s="210"/>
      <c r="AG193" s="210"/>
      <c r="AH193" s="198">
        <v>15403.0</v>
      </c>
      <c r="AI193" s="199">
        <v>685.0</v>
      </c>
    </row>
    <row r="194" ht="12.75" customHeight="1">
      <c r="A194" s="200"/>
      <c r="B194" s="208"/>
      <c r="C194" s="201"/>
      <c r="D194" s="289"/>
      <c r="E194" s="188"/>
      <c r="F194" s="188"/>
      <c r="G194" s="188"/>
      <c r="H194" s="188"/>
      <c r="I194" s="188"/>
      <c r="J194" s="256"/>
      <c r="K194" s="188"/>
      <c r="L194" s="188"/>
      <c r="M194" s="257"/>
      <c r="N194" s="198"/>
      <c r="O194" s="198"/>
      <c r="P194" s="198"/>
      <c r="Q194" s="198"/>
      <c r="R194" s="215">
        <f t="shared" si="92"/>
        <v>0</v>
      </c>
      <c r="S194" s="207">
        <f t="shared" si="110"/>
        <v>0</v>
      </c>
      <c r="T194" s="207">
        <f t="shared" si="111"/>
        <v>0</v>
      </c>
      <c r="U194" s="207">
        <f t="shared" si="112"/>
        <v>0</v>
      </c>
      <c r="V194" s="207">
        <f t="shared" si="113"/>
        <v>0</v>
      </c>
      <c r="W194" s="207">
        <f t="shared" si="114"/>
        <v>0</v>
      </c>
      <c r="X194" s="207">
        <f t="shared" si="115"/>
        <v>0</v>
      </c>
      <c r="Y194" s="239">
        <f t="shared" si="116"/>
        <v>0</v>
      </c>
      <c r="Z194" s="207"/>
      <c r="AA194" s="216"/>
      <c r="AB194" s="217"/>
      <c r="AC194" s="218"/>
      <c r="AD194" s="218"/>
      <c r="AE194" s="218"/>
      <c r="AF194" s="218"/>
      <c r="AG194" s="218"/>
      <c r="AH194" s="198">
        <v>24255.0</v>
      </c>
      <c r="AI194" s="199">
        <v>685.0</v>
      </c>
    </row>
    <row r="195" ht="12.75" customHeight="1">
      <c r="A195" s="186"/>
      <c r="B195" s="185"/>
      <c r="C195" s="186"/>
      <c r="D195" s="188"/>
      <c r="E195" s="188"/>
      <c r="F195" s="188"/>
      <c r="G195" s="188"/>
      <c r="H195" s="188"/>
      <c r="I195" s="188"/>
      <c r="J195" s="256"/>
      <c r="K195" s="188"/>
      <c r="L195" s="188"/>
      <c r="M195" s="256"/>
      <c r="N195" s="198"/>
      <c r="O195" s="198"/>
      <c r="P195" s="198"/>
      <c r="Q195" s="198"/>
      <c r="R195" s="211">
        <f t="shared" si="92"/>
        <v>0</v>
      </c>
      <c r="S195" s="230">
        <f t="shared" si="110"/>
        <v>0</v>
      </c>
      <c r="T195" s="230">
        <f t="shared" si="111"/>
        <v>0</v>
      </c>
      <c r="U195" s="230">
        <f t="shared" si="112"/>
        <v>0</v>
      </c>
      <c r="V195" s="230">
        <f t="shared" si="113"/>
        <v>0</v>
      </c>
      <c r="W195" s="230">
        <f t="shared" si="114"/>
        <v>0</v>
      </c>
      <c r="X195" s="230">
        <f t="shared" si="115"/>
        <v>0</v>
      </c>
      <c r="Y195" s="232">
        <f t="shared" si="116"/>
        <v>0</v>
      </c>
      <c r="Z195" s="230"/>
      <c r="AA195" s="182"/>
      <c r="AB195" s="224"/>
      <c r="AC195" s="225"/>
      <c r="AD195" s="225"/>
      <c r="AE195" s="225"/>
      <c r="AF195" s="197">
        <f>P195-Q195</f>
        <v>0</v>
      </c>
      <c r="AG195" s="225"/>
      <c r="AH195" s="198">
        <v>23790.0</v>
      </c>
      <c r="AI195" s="199">
        <v>685.0</v>
      </c>
    </row>
    <row r="196" ht="12.75" customHeight="1">
      <c r="A196" s="200"/>
      <c r="B196" s="185"/>
      <c r="C196" s="201"/>
      <c r="D196" s="289"/>
      <c r="E196" s="188"/>
      <c r="F196" s="188"/>
      <c r="G196" s="188"/>
      <c r="H196" s="188"/>
      <c r="I196" s="188"/>
      <c r="J196" s="256"/>
      <c r="K196" s="188"/>
      <c r="L196" s="188"/>
      <c r="M196" s="257"/>
      <c r="N196" s="198"/>
      <c r="O196" s="198"/>
      <c r="P196" s="198"/>
      <c r="Q196" s="198"/>
      <c r="R196" s="215">
        <f t="shared" si="92"/>
        <v>0</v>
      </c>
      <c r="S196" s="207">
        <f t="shared" si="110"/>
        <v>0</v>
      </c>
      <c r="T196" s="207">
        <f t="shared" si="111"/>
        <v>0</v>
      </c>
      <c r="U196" s="207">
        <f t="shared" si="112"/>
        <v>0</v>
      </c>
      <c r="V196" s="207">
        <f t="shared" si="113"/>
        <v>0</v>
      </c>
      <c r="W196" s="207">
        <f t="shared" si="114"/>
        <v>0</v>
      </c>
      <c r="X196" s="207">
        <f t="shared" si="115"/>
        <v>0</v>
      </c>
      <c r="Y196" s="239">
        <f t="shared" si="116"/>
        <v>0</v>
      </c>
      <c r="Z196" s="207"/>
      <c r="AA196" s="216"/>
      <c r="AB196" s="217"/>
      <c r="AC196" s="218"/>
      <c r="AD196" s="218"/>
      <c r="AE196" s="218"/>
      <c r="AF196" s="218"/>
      <c r="AG196" s="218"/>
      <c r="AH196" s="198">
        <v>36924.0</v>
      </c>
      <c r="AI196" s="199">
        <v>685.0</v>
      </c>
    </row>
    <row r="197" ht="12.75" customHeight="1">
      <c r="A197" s="185"/>
      <c r="B197" s="208"/>
      <c r="C197" s="186"/>
      <c r="D197" s="188"/>
      <c r="E197" s="188"/>
      <c r="F197" s="188"/>
      <c r="G197" s="188"/>
      <c r="H197" s="188"/>
      <c r="I197" s="188"/>
      <c r="J197" s="256"/>
      <c r="K197" s="188"/>
      <c r="L197" s="188"/>
      <c r="M197" s="256"/>
      <c r="N197" s="198"/>
      <c r="O197" s="198"/>
      <c r="P197" s="198"/>
      <c r="Q197" s="198"/>
      <c r="R197" s="211">
        <f t="shared" si="92"/>
        <v>0</v>
      </c>
      <c r="S197" s="230">
        <f t="shared" si="110"/>
        <v>0</v>
      </c>
      <c r="T197" s="230">
        <f t="shared" si="111"/>
        <v>0</v>
      </c>
      <c r="U197" s="230">
        <f t="shared" si="112"/>
        <v>0</v>
      </c>
      <c r="V197" s="230">
        <f t="shared" si="113"/>
        <v>0</v>
      </c>
      <c r="W197" s="230">
        <f t="shared" si="114"/>
        <v>0</v>
      </c>
      <c r="X197" s="230">
        <f t="shared" si="115"/>
        <v>0</v>
      </c>
      <c r="Y197" s="232">
        <f t="shared" si="116"/>
        <v>0</v>
      </c>
      <c r="Z197" s="230"/>
      <c r="AA197" s="182"/>
      <c r="AB197" s="209"/>
      <c r="AC197" s="210"/>
      <c r="AD197" s="210"/>
      <c r="AE197" s="210"/>
      <c r="AF197" s="210"/>
      <c r="AG197" s="210"/>
      <c r="AH197" s="198">
        <v>17243.0</v>
      </c>
      <c r="AI197" s="199">
        <v>685.0</v>
      </c>
    </row>
    <row r="198" ht="12.75" customHeight="1">
      <c r="A198" s="186"/>
      <c r="B198" s="185"/>
      <c r="C198" s="186"/>
      <c r="D198" s="188"/>
      <c r="E198" s="188"/>
      <c r="F198" s="188"/>
      <c r="G198" s="188"/>
      <c r="H198" s="188"/>
      <c r="I198" s="188"/>
      <c r="J198" s="256"/>
      <c r="K198" s="188"/>
      <c r="L198" s="188"/>
      <c r="M198" s="257"/>
      <c r="N198" s="198"/>
      <c r="O198" s="198"/>
      <c r="P198" s="198"/>
      <c r="Q198" s="198"/>
      <c r="R198" s="211">
        <f t="shared" si="92"/>
        <v>0</v>
      </c>
      <c r="S198" s="230">
        <f t="shared" si="110"/>
        <v>0</v>
      </c>
      <c r="T198" s="230">
        <f t="shared" si="111"/>
        <v>0</v>
      </c>
      <c r="U198" s="230">
        <f t="shared" si="112"/>
        <v>0</v>
      </c>
      <c r="V198" s="230">
        <f t="shared" si="113"/>
        <v>0</v>
      </c>
      <c r="W198" s="230">
        <f t="shared" si="114"/>
        <v>0</v>
      </c>
      <c r="X198" s="230">
        <f t="shared" si="115"/>
        <v>0</v>
      </c>
      <c r="Y198" s="232">
        <f t="shared" si="116"/>
        <v>0</v>
      </c>
      <c r="Z198" s="230"/>
      <c r="AA198" s="182"/>
      <c r="AB198" s="209"/>
      <c r="AC198" s="210"/>
      <c r="AD198" s="210"/>
      <c r="AE198" s="210"/>
      <c r="AF198" s="197">
        <f>P198-Q198</f>
        <v>0</v>
      </c>
      <c r="AG198" s="210"/>
      <c r="AH198" s="294"/>
      <c r="AI198" s="199">
        <v>685.0</v>
      </c>
    </row>
    <row r="199" ht="12.75" customHeight="1">
      <c r="A199" s="186"/>
      <c r="B199" s="208"/>
      <c r="C199" s="186"/>
      <c r="D199" s="188"/>
      <c r="E199" s="188"/>
      <c r="F199" s="188"/>
      <c r="G199" s="188"/>
      <c r="H199" s="188"/>
      <c r="I199" s="188"/>
      <c r="J199" s="256"/>
      <c r="K199" s="188"/>
      <c r="L199" s="188"/>
      <c r="M199" s="256"/>
      <c r="N199" s="198"/>
      <c r="O199" s="198"/>
      <c r="P199" s="198"/>
      <c r="Q199" s="198"/>
      <c r="R199" s="211">
        <f t="shared" si="92"/>
        <v>0</v>
      </c>
      <c r="S199" s="230">
        <f t="shared" si="110"/>
        <v>0</v>
      </c>
      <c r="T199" s="230">
        <f t="shared" si="111"/>
        <v>0</v>
      </c>
      <c r="U199" s="230">
        <f t="shared" si="112"/>
        <v>0</v>
      </c>
      <c r="V199" s="230">
        <f t="shared" si="113"/>
        <v>0</v>
      </c>
      <c r="W199" s="230">
        <f t="shared" si="114"/>
        <v>0</v>
      </c>
      <c r="X199" s="230">
        <f t="shared" si="115"/>
        <v>0</v>
      </c>
      <c r="Y199" s="232">
        <f t="shared" si="116"/>
        <v>0</v>
      </c>
      <c r="Z199" s="230"/>
      <c r="AA199" s="182"/>
      <c r="AB199" s="209"/>
      <c r="AC199" s="210"/>
      <c r="AD199" s="210"/>
      <c r="AE199" s="210"/>
      <c r="AF199" s="210"/>
      <c r="AG199" s="210"/>
      <c r="AH199" s="198">
        <v>6955.0</v>
      </c>
      <c r="AI199" s="199">
        <v>685.0</v>
      </c>
    </row>
    <row r="200" ht="12.75" customHeight="1">
      <c r="A200" s="200"/>
      <c r="B200" s="208"/>
      <c r="C200" s="201"/>
      <c r="D200" s="188"/>
      <c r="E200" s="188"/>
      <c r="F200" s="188"/>
      <c r="G200" s="188"/>
      <c r="H200" s="188"/>
      <c r="I200" s="188"/>
      <c r="J200" s="256"/>
      <c r="K200" s="188"/>
      <c r="L200" s="188"/>
      <c r="M200" s="257"/>
      <c r="N200" s="198"/>
      <c r="O200" s="198"/>
      <c r="P200" s="198"/>
      <c r="Q200" s="198"/>
      <c r="R200" s="215">
        <f t="shared" si="92"/>
        <v>0</v>
      </c>
      <c r="S200" s="207">
        <f t="shared" si="110"/>
        <v>0</v>
      </c>
      <c r="T200" s="207">
        <f t="shared" si="111"/>
        <v>0</v>
      </c>
      <c r="U200" s="207">
        <f t="shared" si="112"/>
        <v>0</v>
      </c>
      <c r="V200" s="207">
        <f t="shared" si="113"/>
        <v>0</v>
      </c>
      <c r="W200" s="207">
        <f t="shared" si="114"/>
        <v>0</v>
      </c>
      <c r="X200" s="207">
        <f t="shared" si="115"/>
        <v>0</v>
      </c>
      <c r="Y200" s="239">
        <f t="shared" si="116"/>
        <v>0</v>
      </c>
      <c r="Z200" s="207"/>
      <c r="AA200" s="216"/>
      <c r="AB200" s="217"/>
      <c r="AC200" s="218"/>
      <c r="AD200" s="218"/>
      <c r="AE200" s="218"/>
      <c r="AF200" s="218"/>
      <c r="AG200" s="218"/>
      <c r="AH200" s="198">
        <v>10165.0</v>
      </c>
      <c r="AI200" s="199">
        <v>685.0</v>
      </c>
    </row>
    <row r="201" ht="12.75" customHeight="1">
      <c r="A201" s="175"/>
      <c r="B201" s="208"/>
      <c r="C201" s="241"/>
      <c r="D201" s="188"/>
      <c r="E201" s="188"/>
      <c r="F201" s="188"/>
      <c r="G201" s="188"/>
      <c r="H201" s="188"/>
      <c r="I201" s="188"/>
      <c r="J201" s="256"/>
      <c r="K201" s="188"/>
      <c r="L201" s="188"/>
      <c r="M201" s="257"/>
      <c r="N201" s="198"/>
      <c r="O201" s="198"/>
      <c r="P201" s="198"/>
      <c r="Q201" s="198"/>
      <c r="R201" s="211">
        <f t="shared" si="92"/>
        <v>0</v>
      </c>
      <c r="S201" s="230">
        <f t="shared" si="110"/>
        <v>0</v>
      </c>
      <c r="T201" s="230">
        <f t="shared" si="111"/>
        <v>0</v>
      </c>
      <c r="U201" s="230">
        <f t="shared" si="112"/>
        <v>0</v>
      </c>
      <c r="V201" s="230">
        <f t="shared" si="113"/>
        <v>0</v>
      </c>
      <c r="W201" s="230">
        <f t="shared" si="114"/>
        <v>0</v>
      </c>
      <c r="X201" s="230">
        <f t="shared" si="115"/>
        <v>0</v>
      </c>
      <c r="Y201" s="232">
        <f t="shared" si="116"/>
        <v>0</v>
      </c>
      <c r="Z201" s="230"/>
      <c r="AA201" s="182"/>
      <c r="AB201" s="209"/>
      <c r="AC201" s="210"/>
      <c r="AD201" s="210"/>
      <c r="AE201" s="210"/>
      <c r="AF201" s="210"/>
      <c r="AG201" s="210"/>
      <c r="AH201" s="198">
        <v>12940.0</v>
      </c>
      <c r="AI201" s="199">
        <v>685.0</v>
      </c>
    </row>
    <row r="202" ht="12.75" customHeight="1">
      <c r="A202" s="200"/>
      <c r="B202" s="208"/>
      <c r="C202" s="201"/>
      <c r="D202" s="188"/>
      <c r="E202" s="188"/>
      <c r="F202" s="188"/>
      <c r="G202" s="188"/>
      <c r="H202" s="188"/>
      <c r="I202" s="188"/>
      <c r="J202" s="256"/>
      <c r="K202" s="188"/>
      <c r="L202" s="188"/>
      <c r="M202" s="257"/>
      <c r="N202" s="198"/>
      <c r="O202" s="198"/>
      <c r="P202" s="198"/>
      <c r="Q202" s="198"/>
      <c r="R202" s="215">
        <f t="shared" si="92"/>
        <v>0</v>
      </c>
      <c r="S202" s="207">
        <f t="shared" si="110"/>
        <v>0</v>
      </c>
      <c r="T202" s="207">
        <f t="shared" si="111"/>
        <v>0</v>
      </c>
      <c r="U202" s="207">
        <f t="shared" si="112"/>
        <v>0</v>
      </c>
      <c r="V202" s="207">
        <f t="shared" si="113"/>
        <v>0</v>
      </c>
      <c r="W202" s="207">
        <f t="shared" si="114"/>
        <v>0</v>
      </c>
      <c r="X202" s="207">
        <f t="shared" si="115"/>
        <v>0</v>
      </c>
      <c r="Y202" s="239">
        <f t="shared" si="116"/>
        <v>0</v>
      </c>
      <c r="Z202" s="207"/>
      <c r="AA202" s="216"/>
      <c r="AB202" s="217"/>
      <c r="AC202" s="218"/>
      <c r="AD202" s="218"/>
      <c r="AE202" s="218"/>
      <c r="AF202" s="218"/>
      <c r="AG202" s="218"/>
      <c r="AH202" s="198">
        <v>14090.0</v>
      </c>
      <c r="AI202" s="199">
        <v>685.0</v>
      </c>
    </row>
    <row r="203" ht="12.75" customHeight="1">
      <c r="A203" s="200"/>
      <c r="B203" s="185"/>
      <c r="C203" s="201"/>
      <c r="D203" s="188"/>
      <c r="E203" s="188"/>
      <c r="F203" s="188"/>
      <c r="G203" s="188"/>
      <c r="H203" s="188"/>
      <c r="I203" s="188"/>
      <c r="J203" s="256"/>
      <c r="K203" s="188"/>
      <c r="L203" s="188"/>
      <c r="M203" s="257"/>
      <c r="N203" s="198"/>
      <c r="O203" s="198"/>
      <c r="P203" s="198"/>
      <c r="Q203" s="198"/>
      <c r="R203" s="211">
        <f t="shared" si="92"/>
        <v>0</v>
      </c>
      <c r="S203" s="203">
        <f t="shared" si="110"/>
        <v>0</v>
      </c>
      <c r="T203" s="203">
        <f t="shared" si="111"/>
        <v>0</v>
      </c>
      <c r="U203" s="203">
        <f t="shared" si="112"/>
        <v>0</v>
      </c>
      <c r="V203" s="203">
        <f t="shared" si="113"/>
        <v>0</v>
      </c>
      <c r="W203" s="203">
        <f t="shared" si="114"/>
        <v>0</v>
      </c>
      <c r="X203" s="203">
        <f t="shared" si="115"/>
        <v>0</v>
      </c>
      <c r="Y203" s="203">
        <f t="shared" si="116"/>
        <v>0</v>
      </c>
      <c r="Z203" s="203"/>
      <c r="AA203" s="200"/>
      <c r="AB203" s="200"/>
      <c r="AC203" s="200"/>
      <c r="AD203" s="200"/>
      <c r="AE203" s="200"/>
      <c r="AF203" s="197">
        <f t="shared" ref="AF203:AF206" si="119">P203-Q203</f>
        <v>0</v>
      </c>
      <c r="AG203" s="200"/>
      <c r="AH203" s="198">
        <v>14402.0</v>
      </c>
      <c r="AI203" s="199">
        <v>685.0</v>
      </c>
    </row>
    <row r="204" ht="12.75" customHeight="1">
      <c r="A204" s="184"/>
      <c r="B204" s="185"/>
      <c r="C204" s="186"/>
      <c r="D204" s="188"/>
      <c r="E204" s="188"/>
      <c r="F204" s="188"/>
      <c r="G204" s="188"/>
      <c r="H204" s="188"/>
      <c r="I204" s="188"/>
      <c r="J204" s="256"/>
      <c r="K204" s="188"/>
      <c r="L204" s="188"/>
      <c r="M204" s="257"/>
      <c r="N204" s="198"/>
      <c r="O204" s="198"/>
      <c r="P204" s="198"/>
      <c r="Q204" s="198"/>
      <c r="R204" s="245">
        <f t="shared" si="92"/>
        <v>0</v>
      </c>
      <c r="S204" s="295">
        <f t="shared" si="110"/>
        <v>0</v>
      </c>
      <c r="T204" s="295">
        <f t="shared" si="111"/>
        <v>0</v>
      </c>
      <c r="U204" s="295">
        <f t="shared" si="112"/>
        <v>0</v>
      </c>
      <c r="V204" s="295">
        <f t="shared" si="113"/>
        <v>0</v>
      </c>
      <c r="W204" s="295">
        <f t="shared" si="114"/>
        <v>0</v>
      </c>
      <c r="X204" s="295">
        <f t="shared" si="115"/>
        <v>0</v>
      </c>
      <c r="Y204" s="295">
        <f t="shared" si="116"/>
        <v>0</v>
      </c>
      <c r="Z204" s="295"/>
      <c r="AA204" s="296"/>
      <c r="AB204" s="296"/>
      <c r="AC204" s="296"/>
      <c r="AD204" s="296"/>
      <c r="AE204" s="296"/>
      <c r="AF204" s="197">
        <f t="shared" si="119"/>
        <v>0</v>
      </c>
      <c r="AG204" s="296"/>
      <c r="AH204" s="198">
        <v>14430.0</v>
      </c>
      <c r="AI204" s="199">
        <v>685.0</v>
      </c>
    </row>
    <row r="205" ht="12.75" customHeight="1">
      <c r="A205" s="244"/>
      <c r="B205" s="185"/>
      <c r="C205" s="186"/>
      <c r="D205" s="188"/>
      <c r="E205" s="188"/>
      <c r="F205" s="188"/>
      <c r="G205" s="188"/>
      <c r="H205" s="188"/>
      <c r="I205" s="188"/>
      <c r="J205" s="256"/>
      <c r="K205" s="188"/>
      <c r="L205" s="188"/>
      <c r="M205" s="256"/>
      <c r="N205" s="198"/>
      <c r="O205" s="198"/>
      <c r="P205" s="198"/>
      <c r="Q205" s="198"/>
      <c r="R205" s="245">
        <f t="shared" si="92"/>
        <v>0</v>
      </c>
      <c r="S205" s="246">
        <f t="shared" si="110"/>
        <v>0</v>
      </c>
      <c r="T205" s="246">
        <f t="shared" si="111"/>
        <v>0</v>
      </c>
      <c r="U205" s="246">
        <f t="shared" si="112"/>
        <v>0</v>
      </c>
      <c r="V205" s="246">
        <f t="shared" si="113"/>
        <v>0</v>
      </c>
      <c r="W205" s="246">
        <f t="shared" si="114"/>
        <v>0</v>
      </c>
      <c r="X205" s="246">
        <f t="shared" si="115"/>
        <v>0</v>
      </c>
      <c r="Y205" s="246">
        <f t="shared" si="116"/>
        <v>0</v>
      </c>
      <c r="Z205" s="246"/>
      <c r="AA205" s="297"/>
      <c r="AB205" s="247"/>
      <c r="AC205" s="247"/>
      <c r="AD205" s="247"/>
      <c r="AE205" s="247"/>
      <c r="AF205" s="197">
        <f t="shared" si="119"/>
        <v>0</v>
      </c>
      <c r="AG205" s="247"/>
      <c r="AH205" s="198">
        <v>14685.0</v>
      </c>
      <c r="AI205" s="199">
        <v>685.0</v>
      </c>
    </row>
    <row r="206" ht="12.75" customHeight="1">
      <c r="A206" s="200"/>
      <c r="B206" s="185"/>
      <c r="C206" s="201"/>
      <c r="D206" s="188"/>
      <c r="E206" s="188"/>
      <c r="F206" s="188"/>
      <c r="G206" s="188"/>
      <c r="H206" s="188"/>
      <c r="I206" s="188"/>
      <c r="J206" s="256"/>
      <c r="K206" s="188"/>
      <c r="L206" s="188"/>
      <c r="M206" s="257"/>
      <c r="N206" s="198"/>
      <c r="O206" s="198"/>
      <c r="P206" s="198"/>
      <c r="Q206" s="198"/>
      <c r="R206" s="203">
        <f t="shared" si="92"/>
        <v>0</v>
      </c>
      <c r="S206" s="203">
        <f t="shared" si="110"/>
        <v>0</v>
      </c>
      <c r="T206" s="203">
        <f t="shared" si="111"/>
        <v>0</v>
      </c>
      <c r="U206" s="203">
        <f t="shared" si="112"/>
        <v>0</v>
      </c>
      <c r="V206" s="203">
        <f t="shared" si="113"/>
        <v>0</v>
      </c>
      <c r="W206" s="203">
        <f t="shared" si="114"/>
        <v>0</v>
      </c>
      <c r="X206" s="203">
        <f t="shared" si="115"/>
        <v>0</v>
      </c>
      <c r="Y206" s="203">
        <f t="shared" si="116"/>
        <v>0</v>
      </c>
      <c r="Z206" s="203"/>
      <c r="AA206" s="200"/>
      <c r="AB206" s="200"/>
      <c r="AC206" s="200"/>
      <c r="AD206" s="200"/>
      <c r="AE206" s="200"/>
      <c r="AF206" s="197">
        <f t="shared" si="119"/>
        <v>0</v>
      </c>
      <c r="AG206" s="200"/>
      <c r="AH206" s="198">
        <v>14835.0</v>
      </c>
      <c r="AI206" s="199">
        <v>685.0</v>
      </c>
    </row>
    <row r="207" ht="12.75" customHeight="1">
      <c r="A207" s="186"/>
      <c r="B207" s="208"/>
      <c r="C207" s="186"/>
      <c r="D207" s="188"/>
      <c r="E207" s="188"/>
      <c r="F207" s="188"/>
      <c r="G207" s="188"/>
      <c r="H207" s="188"/>
      <c r="I207" s="188"/>
      <c r="J207" s="256"/>
      <c r="K207" s="188"/>
      <c r="L207" s="188"/>
      <c r="M207" s="257"/>
      <c r="N207" s="198"/>
      <c r="O207" s="198"/>
      <c r="P207" s="198"/>
      <c r="Q207" s="198"/>
      <c r="R207" s="211">
        <f t="shared" si="92"/>
        <v>0</v>
      </c>
      <c r="S207" s="230">
        <f t="shared" si="110"/>
        <v>0</v>
      </c>
      <c r="T207" s="230">
        <f t="shared" si="111"/>
        <v>0</v>
      </c>
      <c r="U207" s="230">
        <f t="shared" si="112"/>
        <v>0</v>
      </c>
      <c r="V207" s="230">
        <f t="shared" si="113"/>
        <v>0</v>
      </c>
      <c r="W207" s="230">
        <f t="shared" si="114"/>
        <v>0</v>
      </c>
      <c r="X207" s="230">
        <f t="shared" si="115"/>
        <v>0</v>
      </c>
      <c r="Y207" s="232">
        <f t="shared" si="116"/>
        <v>0</v>
      </c>
      <c r="Z207" s="230"/>
      <c r="AA207" s="182"/>
      <c r="AB207" s="209"/>
      <c r="AC207" s="210"/>
      <c r="AD207" s="210"/>
      <c r="AE207" s="210"/>
      <c r="AF207" s="210"/>
      <c r="AG207" s="210"/>
      <c r="AH207" s="198">
        <v>15125.0</v>
      </c>
      <c r="AI207" s="199">
        <v>685.0</v>
      </c>
    </row>
    <row r="208" ht="12.75" customHeight="1">
      <c r="A208" s="185"/>
      <c r="B208" s="208"/>
      <c r="C208" s="186"/>
      <c r="D208" s="188"/>
      <c r="E208" s="188"/>
      <c r="F208" s="188"/>
      <c r="G208" s="188"/>
      <c r="H208" s="188"/>
      <c r="I208" s="188"/>
      <c r="J208" s="256"/>
      <c r="K208" s="188"/>
      <c r="L208" s="188"/>
      <c r="M208" s="256"/>
      <c r="N208" s="198"/>
      <c r="O208" s="198"/>
      <c r="P208" s="198"/>
      <c r="Q208" s="198"/>
      <c r="R208" s="211">
        <f t="shared" si="92"/>
        <v>0</v>
      </c>
      <c r="S208" s="230">
        <f t="shared" si="110"/>
        <v>0</v>
      </c>
      <c r="T208" s="230">
        <f t="shared" si="111"/>
        <v>0</v>
      </c>
      <c r="U208" s="230">
        <f t="shared" si="112"/>
        <v>0</v>
      </c>
      <c r="V208" s="230">
        <f t="shared" si="113"/>
        <v>0</v>
      </c>
      <c r="W208" s="230">
        <f t="shared" si="114"/>
        <v>0</v>
      </c>
      <c r="X208" s="230">
        <f t="shared" si="115"/>
        <v>0</v>
      </c>
      <c r="Y208" s="232">
        <f t="shared" si="116"/>
        <v>0</v>
      </c>
      <c r="Z208" s="230"/>
      <c r="AA208" s="182"/>
      <c r="AB208" s="224"/>
      <c r="AC208" s="225"/>
      <c r="AD208" s="225"/>
      <c r="AE208" s="225"/>
      <c r="AF208" s="225"/>
      <c r="AG208" s="225"/>
      <c r="AH208" s="198">
        <v>15375.0</v>
      </c>
      <c r="AI208" s="199">
        <v>685.0</v>
      </c>
    </row>
    <row r="209" ht="12.75" customHeight="1">
      <c r="A209" s="186"/>
      <c r="B209" s="208"/>
      <c r="C209" s="186"/>
      <c r="D209" s="188"/>
      <c r="E209" s="188"/>
      <c r="F209" s="188"/>
      <c r="G209" s="188"/>
      <c r="H209" s="188"/>
      <c r="I209" s="188"/>
      <c r="J209" s="256"/>
      <c r="K209" s="188"/>
      <c r="L209" s="188"/>
      <c r="M209" s="257"/>
      <c r="N209" s="198"/>
      <c r="O209" s="198"/>
      <c r="P209" s="198"/>
      <c r="Q209" s="198"/>
      <c r="R209" s="211">
        <f t="shared" si="92"/>
        <v>0</v>
      </c>
      <c r="S209" s="230">
        <f t="shared" si="110"/>
        <v>0</v>
      </c>
      <c r="T209" s="230">
        <f t="shared" si="111"/>
        <v>0</v>
      </c>
      <c r="U209" s="230">
        <f t="shared" si="112"/>
        <v>0</v>
      </c>
      <c r="V209" s="230">
        <f t="shared" si="113"/>
        <v>0</v>
      </c>
      <c r="W209" s="230">
        <f t="shared" si="114"/>
        <v>0</v>
      </c>
      <c r="X209" s="230">
        <f t="shared" si="115"/>
        <v>0</v>
      </c>
      <c r="Y209" s="232">
        <f t="shared" si="116"/>
        <v>0</v>
      </c>
      <c r="Z209" s="230"/>
      <c r="AA209" s="182"/>
      <c r="AB209" s="209"/>
      <c r="AC209" s="210"/>
      <c r="AD209" s="210"/>
      <c r="AE209" s="210"/>
      <c r="AF209" s="210"/>
      <c r="AG209" s="210"/>
      <c r="AH209" s="198">
        <v>15665.0</v>
      </c>
      <c r="AI209" s="199">
        <v>685.0</v>
      </c>
    </row>
    <row r="210" ht="12.75" customHeight="1">
      <c r="A210" s="185"/>
      <c r="B210" s="208"/>
      <c r="C210" s="186"/>
      <c r="D210" s="188"/>
      <c r="E210" s="188"/>
      <c r="F210" s="188"/>
      <c r="G210" s="188"/>
      <c r="H210" s="188"/>
      <c r="I210" s="188"/>
      <c r="J210" s="256"/>
      <c r="K210" s="188"/>
      <c r="L210" s="188"/>
      <c r="M210" s="256"/>
      <c r="N210" s="198"/>
      <c r="O210" s="198"/>
      <c r="P210" s="198"/>
      <c r="Q210" s="198"/>
      <c r="R210" s="211">
        <f t="shared" si="92"/>
        <v>0</v>
      </c>
      <c r="S210" s="230">
        <f t="shared" si="110"/>
        <v>0</v>
      </c>
      <c r="T210" s="230">
        <f t="shared" si="111"/>
        <v>0</v>
      </c>
      <c r="U210" s="230">
        <f t="shared" si="112"/>
        <v>0</v>
      </c>
      <c r="V210" s="230">
        <f t="shared" si="113"/>
        <v>0</v>
      </c>
      <c r="W210" s="230">
        <f t="shared" si="114"/>
        <v>0</v>
      </c>
      <c r="X210" s="230">
        <f t="shared" si="115"/>
        <v>0</v>
      </c>
      <c r="Y210" s="232">
        <f t="shared" si="116"/>
        <v>0</v>
      </c>
      <c r="Z210" s="230"/>
      <c r="AA210" s="182"/>
      <c r="AB210" s="209"/>
      <c r="AC210" s="210"/>
      <c r="AD210" s="210"/>
      <c r="AE210" s="210"/>
      <c r="AF210" s="210"/>
      <c r="AG210" s="210"/>
      <c r="AH210" s="198">
        <v>17278.0</v>
      </c>
      <c r="AI210" s="199">
        <v>685.0</v>
      </c>
    </row>
    <row r="211" ht="12.75" customHeight="1">
      <c r="A211" s="186"/>
      <c r="B211" s="185"/>
      <c r="C211" s="186"/>
      <c r="D211" s="188"/>
      <c r="E211" s="188"/>
      <c r="F211" s="188"/>
      <c r="G211" s="188"/>
      <c r="H211" s="188"/>
      <c r="I211" s="188"/>
      <c r="J211" s="256"/>
      <c r="K211" s="188"/>
      <c r="L211" s="188"/>
      <c r="M211" s="256"/>
      <c r="N211" s="198"/>
      <c r="O211" s="198"/>
      <c r="P211" s="198"/>
      <c r="Q211" s="198"/>
      <c r="R211" s="211">
        <f t="shared" si="92"/>
        <v>0</v>
      </c>
      <c r="S211" s="230">
        <f t="shared" si="110"/>
        <v>0</v>
      </c>
      <c r="T211" s="230">
        <f t="shared" si="111"/>
        <v>0</v>
      </c>
      <c r="U211" s="230">
        <f t="shared" si="112"/>
        <v>0</v>
      </c>
      <c r="V211" s="230">
        <f t="shared" si="113"/>
        <v>0</v>
      </c>
      <c r="W211" s="230">
        <f t="shared" si="114"/>
        <v>0</v>
      </c>
      <c r="X211" s="230">
        <f t="shared" si="115"/>
        <v>0</v>
      </c>
      <c r="Y211" s="232">
        <f t="shared" si="116"/>
        <v>0</v>
      </c>
      <c r="Z211" s="230"/>
      <c r="AA211" s="182"/>
      <c r="AB211" s="224"/>
      <c r="AC211" s="225"/>
      <c r="AD211" s="225"/>
      <c r="AE211" s="225"/>
      <c r="AF211" s="197">
        <f t="shared" ref="AF211:AF214" si="120">P211-Q211</f>
        <v>0</v>
      </c>
      <c r="AG211" s="225"/>
      <c r="AH211" s="198">
        <v>17793.0</v>
      </c>
      <c r="AI211" s="199">
        <v>685.0</v>
      </c>
    </row>
    <row r="212" ht="12.75" customHeight="1">
      <c r="A212" s="200"/>
      <c r="B212" s="185"/>
      <c r="C212" s="200"/>
      <c r="D212" s="188"/>
      <c r="E212" s="188"/>
      <c r="F212" s="188"/>
      <c r="G212" s="188"/>
      <c r="H212" s="188"/>
      <c r="I212" s="188"/>
      <c r="J212" s="256"/>
      <c r="K212" s="188"/>
      <c r="L212" s="188"/>
      <c r="M212" s="257"/>
      <c r="N212" s="198"/>
      <c r="O212" s="198"/>
      <c r="P212" s="198"/>
      <c r="Q212" s="198"/>
      <c r="R212" s="211">
        <f t="shared" si="92"/>
        <v>0</v>
      </c>
      <c r="S212" s="230">
        <f t="shared" si="110"/>
        <v>0</v>
      </c>
      <c r="T212" s="230">
        <f t="shared" si="111"/>
        <v>0</v>
      </c>
      <c r="U212" s="230">
        <f t="shared" si="112"/>
        <v>0</v>
      </c>
      <c r="V212" s="230">
        <f t="shared" si="113"/>
        <v>0</v>
      </c>
      <c r="W212" s="230">
        <f t="shared" si="114"/>
        <v>0</v>
      </c>
      <c r="X212" s="230">
        <f t="shared" si="115"/>
        <v>0</v>
      </c>
      <c r="Y212" s="232">
        <f t="shared" si="116"/>
        <v>0</v>
      </c>
      <c r="Z212" s="230"/>
      <c r="AA212" s="182"/>
      <c r="AB212" s="209"/>
      <c r="AC212" s="210"/>
      <c r="AD212" s="210"/>
      <c r="AE212" s="210"/>
      <c r="AF212" s="197">
        <f t="shared" si="120"/>
        <v>0</v>
      </c>
      <c r="AG212" s="210"/>
      <c r="AH212" s="198">
        <v>17930.0</v>
      </c>
      <c r="AI212" s="199">
        <v>685.0</v>
      </c>
    </row>
    <row r="213" ht="12.75" customHeight="1">
      <c r="A213" s="244"/>
      <c r="B213" s="185"/>
      <c r="C213" s="244"/>
      <c r="D213" s="188"/>
      <c r="E213" s="188"/>
      <c r="F213" s="188"/>
      <c r="G213" s="188"/>
      <c r="H213" s="188"/>
      <c r="I213" s="188"/>
      <c r="J213" s="256"/>
      <c r="K213" s="188"/>
      <c r="L213" s="188"/>
      <c r="M213" s="256"/>
      <c r="N213" s="198"/>
      <c r="O213" s="198"/>
      <c r="P213" s="198"/>
      <c r="Q213" s="198"/>
      <c r="R213" s="245">
        <f t="shared" si="92"/>
        <v>0</v>
      </c>
      <c r="S213" s="246">
        <f t="shared" si="110"/>
        <v>0</v>
      </c>
      <c r="T213" s="246">
        <f t="shared" si="111"/>
        <v>0</v>
      </c>
      <c r="U213" s="246">
        <f t="shared" si="112"/>
        <v>0</v>
      </c>
      <c r="V213" s="246">
        <f t="shared" si="113"/>
        <v>0</v>
      </c>
      <c r="W213" s="246">
        <f t="shared" si="114"/>
        <v>0</v>
      </c>
      <c r="X213" s="246">
        <f t="shared" si="115"/>
        <v>0</v>
      </c>
      <c r="Y213" s="246">
        <f t="shared" si="116"/>
        <v>0</v>
      </c>
      <c r="Z213" s="246"/>
      <c r="AA213" s="262"/>
      <c r="AB213" s="262"/>
      <c r="AC213" s="262"/>
      <c r="AD213" s="262"/>
      <c r="AE213" s="262"/>
      <c r="AF213" s="197">
        <f t="shared" si="120"/>
        <v>0</v>
      </c>
      <c r="AG213" s="262"/>
      <c r="AH213" s="198">
        <v>18180.0</v>
      </c>
      <c r="AI213" s="199">
        <v>685.0</v>
      </c>
    </row>
    <row r="214" ht="12.75" customHeight="1">
      <c r="A214" s="200"/>
      <c r="B214" s="185"/>
      <c r="C214" s="201"/>
      <c r="D214" s="188"/>
      <c r="E214" s="188"/>
      <c r="F214" s="188"/>
      <c r="G214" s="188"/>
      <c r="H214" s="188"/>
      <c r="I214" s="188"/>
      <c r="J214" s="256"/>
      <c r="K214" s="188"/>
      <c r="L214" s="188"/>
      <c r="M214" s="257"/>
      <c r="N214" s="198"/>
      <c r="O214" s="198"/>
      <c r="P214" s="198"/>
      <c r="Q214" s="198"/>
      <c r="R214" s="203">
        <f t="shared" si="92"/>
        <v>0</v>
      </c>
      <c r="S214" s="203">
        <f t="shared" si="110"/>
        <v>0</v>
      </c>
      <c r="T214" s="203">
        <f t="shared" si="111"/>
        <v>0</v>
      </c>
      <c r="U214" s="203">
        <f t="shared" si="112"/>
        <v>0</v>
      </c>
      <c r="V214" s="203">
        <f t="shared" si="113"/>
        <v>0</v>
      </c>
      <c r="W214" s="203">
        <f t="shared" si="114"/>
        <v>0</v>
      </c>
      <c r="X214" s="203">
        <f t="shared" si="115"/>
        <v>0</v>
      </c>
      <c r="Y214" s="203">
        <f t="shared" si="116"/>
        <v>0</v>
      </c>
      <c r="Z214" s="203"/>
      <c r="AA214" s="200"/>
      <c r="AB214" s="200"/>
      <c r="AC214" s="200"/>
      <c r="AD214" s="200"/>
      <c r="AE214" s="200"/>
      <c r="AF214" s="197">
        <f t="shared" si="120"/>
        <v>0</v>
      </c>
      <c r="AG214" s="200"/>
      <c r="AH214" s="198">
        <v>18492.0</v>
      </c>
      <c r="AI214" s="199">
        <v>685.0</v>
      </c>
    </row>
    <row r="215" ht="12.75" customHeight="1">
      <c r="A215" s="200"/>
      <c r="B215" s="208"/>
      <c r="C215" s="201"/>
      <c r="D215" s="188"/>
      <c r="E215" s="188"/>
      <c r="F215" s="188"/>
      <c r="G215" s="188"/>
      <c r="H215" s="188"/>
      <c r="I215" s="188"/>
      <c r="J215" s="256"/>
      <c r="K215" s="188"/>
      <c r="L215" s="188"/>
      <c r="M215" s="257"/>
      <c r="N215" s="198"/>
      <c r="O215" s="198"/>
      <c r="P215" s="198"/>
      <c r="Q215" s="198"/>
      <c r="R215" s="298" t="s">
        <v>543</v>
      </c>
      <c r="S215" s="207">
        <f t="shared" si="110"/>
        <v>0</v>
      </c>
      <c r="T215" s="207">
        <f t="shared" si="111"/>
        <v>0</v>
      </c>
      <c r="U215" s="207">
        <f t="shared" si="112"/>
        <v>0</v>
      </c>
      <c r="V215" s="207">
        <f t="shared" si="113"/>
        <v>0</v>
      </c>
      <c r="W215" s="207">
        <f t="shared" si="114"/>
        <v>0</v>
      </c>
      <c r="X215" s="207">
        <f t="shared" si="115"/>
        <v>0</v>
      </c>
      <c r="Y215" s="239">
        <f t="shared" si="116"/>
        <v>0</v>
      </c>
      <c r="Z215" s="207"/>
      <c r="AA215" s="216"/>
      <c r="AB215" s="217"/>
      <c r="AC215" s="218"/>
      <c r="AD215" s="218"/>
      <c r="AE215" s="218"/>
      <c r="AF215" s="218"/>
      <c r="AG215" s="218"/>
      <c r="AH215" s="198">
        <v>18710.0</v>
      </c>
      <c r="AI215" s="199">
        <v>685.0</v>
      </c>
    </row>
    <row r="216" ht="12.75" customHeight="1">
      <c r="A216" s="200"/>
      <c r="B216" s="185"/>
      <c r="C216" s="201"/>
      <c r="D216" s="188"/>
      <c r="E216" s="188"/>
      <c r="F216" s="188"/>
      <c r="G216" s="188"/>
      <c r="H216" s="188"/>
      <c r="I216" s="188"/>
      <c r="J216" s="256"/>
      <c r="K216" s="188"/>
      <c r="L216" s="188"/>
      <c r="M216" s="257"/>
      <c r="N216" s="198"/>
      <c r="O216" s="198"/>
      <c r="P216" s="198"/>
      <c r="Q216" s="198"/>
      <c r="R216" s="203">
        <f t="shared" ref="R216:R446" si="121">O216-Q216</f>
        <v>0</v>
      </c>
      <c r="S216" s="203">
        <f t="shared" si="110"/>
        <v>0</v>
      </c>
      <c r="T216" s="203">
        <f t="shared" si="111"/>
        <v>0</v>
      </c>
      <c r="U216" s="203">
        <f t="shared" si="112"/>
        <v>0</v>
      </c>
      <c r="V216" s="203">
        <f t="shared" si="113"/>
        <v>0</v>
      </c>
      <c r="W216" s="291">
        <f t="shared" si="114"/>
        <v>0</v>
      </c>
      <c r="X216" s="203">
        <f t="shared" si="115"/>
        <v>0</v>
      </c>
      <c r="Y216" s="291">
        <f t="shared" si="116"/>
        <v>0</v>
      </c>
      <c r="Z216" s="203"/>
      <c r="AA216" s="200"/>
      <c r="AB216" s="200"/>
      <c r="AC216" s="200"/>
      <c r="AD216" s="200"/>
      <c r="AE216" s="200"/>
      <c r="AF216" s="197">
        <f>P216-Q216</f>
        <v>0</v>
      </c>
      <c r="AG216" s="200"/>
      <c r="AH216" s="198">
        <v>18837.0</v>
      </c>
      <c r="AI216" s="199">
        <v>685.0</v>
      </c>
    </row>
    <row r="217" ht="12.75" customHeight="1">
      <c r="A217" s="200"/>
      <c r="B217" s="208"/>
      <c r="C217" s="201"/>
      <c r="D217" s="188"/>
      <c r="E217" s="188"/>
      <c r="F217" s="188"/>
      <c r="G217" s="188"/>
      <c r="H217" s="188"/>
      <c r="I217" s="188"/>
      <c r="J217" s="256"/>
      <c r="K217" s="188"/>
      <c r="L217" s="188"/>
      <c r="M217" s="257"/>
      <c r="N217" s="198"/>
      <c r="O217" s="198"/>
      <c r="P217" s="198"/>
      <c r="Q217" s="198"/>
      <c r="R217" s="215">
        <f t="shared" si="121"/>
        <v>0</v>
      </c>
      <c r="S217" s="207">
        <f t="shared" si="110"/>
        <v>0</v>
      </c>
      <c r="T217" s="207">
        <f t="shared" si="111"/>
        <v>0</v>
      </c>
      <c r="U217" s="207">
        <f t="shared" si="112"/>
        <v>0</v>
      </c>
      <c r="V217" s="207">
        <f t="shared" si="113"/>
        <v>0</v>
      </c>
      <c r="W217" s="207">
        <f t="shared" si="114"/>
        <v>0</v>
      </c>
      <c r="X217" s="207">
        <f t="shared" si="115"/>
        <v>0</v>
      </c>
      <c r="Y217" s="239">
        <f t="shared" si="116"/>
        <v>0</v>
      </c>
      <c r="Z217" s="207"/>
      <c r="AA217" s="216"/>
      <c r="AB217" s="217"/>
      <c r="AC217" s="218"/>
      <c r="AD217" s="218"/>
      <c r="AE217" s="218"/>
      <c r="AF217" s="218"/>
      <c r="AG217" s="218"/>
      <c r="AH217" s="198">
        <v>18910.0</v>
      </c>
      <c r="AI217" s="199">
        <v>685.0</v>
      </c>
    </row>
    <row r="218" ht="12.75" customHeight="1">
      <c r="A218" s="200"/>
      <c r="B218" s="208"/>
      <c r="C218" s="201"/>
      <c r="D218" s="188"/>
      <c r="E218" s="188"/>
      <c r="F218" s="188"/>
      <c r="G218" s="188"/>
      <c r="H218" s="188"/>
      <c r="I218" s="188"/>
      <c r="J218" s="256"/>
      <c r="K218" s="188"/>
      <c r="L218" s="188"/>
      <c r="M218" s="257"/>
      <c r="N218" s="198"/>
      <c r="O218" s="198"/>
      <c r="P218" s="198"/>
      <c r="Q218" s="198"/>
      <c r="R218" s="215">
        <f t="shared" si="121"/>
        <v>0</v>
      </c>
      <c r="S218" s="207">
        <f t="shared" si="110"/>
        <v>0</v>
      </c>
      <c r="T218" s="207">
        <f t="shared" si="111"/>
        <v>0</v>
      </c>
      <c r="U218" s="207">
        <f t="shared" si="112"/>
        <v>0</v>
      </c>
      <c r="V218" s="207">
        <f t="shared" si="113"/>
        <v>0</v>
      </c>
      <c r="W218" s="207">
        <f t="shared" si="114"/>
        <v>0</v>
      </c>
      <c r="X218" s="207">
        <f t="shared" si="115"/>
        <v>0</v>
      </c>
      <c r="Y218" s="239">
        <f t="shared" si="116"/>
        <v>0</v>
      </c>
      <c r="Z218" s="207"/>
      <c r="AA218" s="216"/>
      <c r="AB218" s="217"/>
      <c r="AC218" s="218"/>
      <c r="AD218" s="218"/>
      <c r="AE218" s="218"/>
      <c r="AF218" s="218"/>
      <c r="AG218" s="218"/>
      <c r="AH218" s="198">
        <v>19470.0</v>
      </c>
      <c r="AI218" s="199">
        <v>685.0</v>
      </c>
    </row>
    <row r="219" ht="12.75" customHeight="1">
      <c r="A219" s="185"/>
      <c r="B219" s="208"/>
      <c r="C219" s="186"/>
      <c r="D219" s="188"/>
      <c r="E219" s="188"/>
      <c r="F219" s="188"/>
      <c r="G219" s="188"/>
      <c r="H219" s="188"/>
      <c r="I219" s="188"/>
      <c r="J219" s="256"/>
      <c r="K219" s="188"/>
      <c r="L219" s="188"/>
      <c r="M219" s="256"/>
      <c r="N219" s="198"/>
      <c r="O219" s="198"/>
      <c r="P219" s="198"/>
      <c r="Q219" s="198"/>
      <c r="R219" s="211">
        <f t="shared" si="121"/>
        <v>0</v>
      </c>
      <c r="S219" s="230">
        <f t="shared" si="110"/>
        <v>0</v>
      </c>
      <c r="T219" s="230">
        <f t="shared" si="111"/>
        <v>0</v>
      </c>
      <c r="U219" s="230">
        <f t="shared" si="112"/>
        <v>0</v>
      </c>
      <c r="V219" s="230">
        <f t="shared" si="113"/>
        <v>0</v>
      </c>
      <c r="W219" s="230">
        <f t="shared" si="114"/>
        <v>0</v>
      </c>
      <c r="X219" s="230">
        <f t="shared" si="115"/>
        <v>0</v>
      </c>
      <c r="Y219" s="232">
        <f t="shared" si="116"/>
        <v>0</v>
      </c>
      <c r="Z219" s="230"/>
      <c r="AA219" s="182"/>
      <c r="AB219" s="209"/>
      <c r="AC219" s="210"/>
      <c r="AD219" s="210"/>
      <c r="AE219" s="210"/>
      <c r="AF219" s="210"/>
      <c r="AG219" s="210"/>
      <c r="AH219" s="198">
        <v>20280.0</v>
      </c>
      <c r="AI219" s="199">
        <v>685.0</v>
      </c>
    </row>
    <row r="220" ht="12.75" customHeight="1">
      <c r="A220" s="186"/>
      <c r="B220" s="208"/>
      <c r="C220" s="186"/>
      <c r="D220" s="188"/>
      <c r="E220" s="188"/>
      <c r="F220" s="188"/>
      <c r="G220" s="188"/>
      <c r="H220" s="188"/>
      <c r="I220" s="188"/>
      <c r="J220" s="256"/>
      <c r="K220" s="188"/>
      <c r="L220" s="188"/>
      <c r="M220" s="257"/>
      <c r="N220" s="198"/>
      <c r="O220" s="198"/>
      <c r="P220" s="198"/>
      <c r="Q220" s="198"/>
      <c r="R220" s="211">
        <f t="shared" si="121"/>
        <v>0</v>
      </c>
      <c r="S220" s="230">
        <f t="shared" si="110"/>
        <v>0</v>
      </c>
      <c r="T220" s="230">
        <f t="shared" si="111"/>
        <v>0</v>
      </c>
      <c r="U220" s="230">
        <f t="shared" si="112"/>
        <v>0</v>
      </c>
      <c r="V220" s="230">
        <f t="shared" si="113"/>
        <v>0</v>
      </c>
      <c r="W220" s="230">
        <f t="shared" si="114"/>
        <v>0</v>
      </c>
      <c r="X220" s="230">
        <f t="shared" si="115"/>
        <v>0</v>
      </c>
      <c r="Y220" s="232">
        <f t="shared" si="116"/>
        <v>0</v>
      </c>
      <c r="Z220" s="230"/>
      <c r="AA220" s="182"/>
      <c r="AB220" s="209"/>
      <c r="AC220" s="210"/>
      <c r="AD220" s="210"/>
      <c r="AE220" s="210"/>
      <c r="AF220" s="197">
        <f t="shared" ref="AF220:AF221" si="122">P220-Q220</f>
        <v>0</v>
      </c>
      <c r="AG220" s="210"/>
      <c r="AH220" s="198">
        <v>20288.0</v>
      </c>
      <c r="AI220" s="199">
        <v>685.0</v>
      </c>
    </row>
    <row r="221" ht="12.75" customHeight="1">
      <c r="A221" s="244"/>
      <c r="B221" s="185"/>
      <c r="C221" s="186"/>
      <c r="D221" s="188"/>
      <c r="E221" s="188"/>
      <c r="F221" s="188"/>
      <c r="G221" s="188"/>
      <c r="H221" s="188"/>
      <c r="I221" s="188"/>
      <c r="J221" s="256"/>
      <c r="K221" s="188"/>
      <c r="L221" s="188"/>
      <c r="M221" s="257"/>
      <c r="N221" s="198"/>
      <c r="O221" s="198"/>
      <c r="P221" s="198"/>
      <c r="Q221" s="198"/>
      <c r="R221" s="245">
        <f t="shared" si="121"/>
        <v>0</v>
      </c>
      <c r="S221" s="246">
        <f t="shared" si="110"/>
        <v>0</v>
      </c>
      <c r="T221" s="246">
        <f t="shared" si="111"/>
        <v>0</v>
      </c>
      <c r="U221" s="246">
        <f t="shared" si="112"/>
        <v>0</v>
      </c>
      <c r="V221" s="246">
        <f t="shared" si="113"/>
        <v>0</v>
      </c>
      <c r="W221" s="246">
        <f t="shared" si="114"/>
        <v>0</v>
      </c>
      <c r="X221" s="246">
        <f t="shared" si="115"/>
        <v>0</v>
      </c>
      <c r="Y221" s="246">
        <f t="shared" si="116"/>
        <v>0</v>
      </c>
      <c r="Z221" s="246"/>
      <c r="AA221" s="262"/>
      <c r="AB221" s="262"/>
      <c r="AC221" s="262"/>
      <c r="AD221" s="262"/>
      <c r="AE221" s="262"/>
      <c r="AF221" s="197">
        <f t="shared" si="122"/>
        <v>0</v>
      </c>
      <c r="AG221" s="262"/>
      <c r="AH221" s="198">
        <v>20620.0</v>
      </c>
      <c r="AI221" s="199">
        <v>685.0</v>
      </c>
    </row>
    <row r="222" ht="12.75" customHeight="1">
      <c r="A222" s="186"/>
      <c r="B222" s="185"/>
      <c r="C222" s="186"/>
      <c r="D222" s="188"/>
      <c r="E222" s="188"/>
      <c r="F222" s="188"/>
      <c r="G222" s="188"/>
      <c r="H222" s="188"/>
      <c r="I222" s="188"/>
      <c r="J222" s="256"/>
      <c r="K222" s="188"/>
      <c r="L222" s="188"/>
      <c r="M222" s="256"/>
      <c r="N222" s="198"/>
      <c r="O222" s="198"/>
      <c r="P222" s="198"/>
      <c r="Q222" s="198"/>
      <c r="R222" s="211">
        <f t="shared" si="121"/>
        <v>0</v>
      </c>
      <c r="S222" s="230">
        <f t="shared" si="110"/>
        <v>0</v>
      </c>
      <c r="T222" s="230">
        <f t="shared" si="111"/>
        <v>0</v>
      </c>
      <c r="U222" s="230">
        <f t="shared" si="112"/>
        <v>0</v>
      </c>
      <c r="V222" s="230">
        <f t="shared" si="113"/>
        <v>0</v>
      </c>
      <c r="W222" s="230">
        <f t="shared" si="114"/>
        <v>0</v>
      </c>
      <c r="X222" s="230">
        <f t="shared" si="115"/>
        <v>0</v>
      </c>
      <c r="Y222" s="232">
        <f t="shared" si="116"/>
        <v>0</v>
      </c>
      <c r="Z222" s="230"/>
      <c r="AA222" s="182"/>
      <c r="AB222" s="209"/>
      <c r="AC222" s="210"/>
      <c r="AD222" s="210"/>
      <c r="AE222" s="210"/>
      <c r="AF222" s="210"/>
      <c r="AG222" s="210"/>
      <c r="AH222" s="198">
        <v>21785.0</v>
      </c>
      <c r="AI222" s="199">
        <v>685.0</v>
      </c>
    </row>
    <row r="223" ht="12.75" customHeight="1">
      <c r="A223" s="186"/>
      <c r="B223" s="208"/>
      <c r="C223" s="209"/>
      <c r="D223" s="188"/>
      <c r="E223" s="188"/>
      <c r="F223" s="188"/>
      <c r="G223" s="188"/>
      <c r="H223" s="188"/>
      <c r="I223" s="188"/>
      <c r="J223" s="256"/>
      <c r="K223" s="188"/>
      <c r="L223" s="188"/>
      <c r="M223" s="256"/>
      <c r="N223" s="198"/>
      <c r="O223" s="198"/>
      <c r="P223" s="198"/>
      <c r="Q223" s="198"/>
      <c r="R223" s="211">
        <f t="shared" si="121"/>
        <v>0</v>
      </c>
      <c r="S223" s="230">
        <f t="shared" si="110"/>
        <v>0</v>
      </c>
      <c r="T223" s="230">
        <f t="shared" si="111"/>
        <v>0</v>
      </c>
      <c r="U223" s="230">
        <f t="shared" si="112"/>
        <v>0</v>
      </c>
      <c r="V223" s="230">
        <f t="shared" si="113"/>
        <v>0</v>
      </c>
      <c r="W223" s="230">
        <f t="shared" si="114"/>
        <v>0</v>
      </c>
      <c r="X223" s="230">
        <f t="shared" si="115"/>
        <v>0</v>
      </c>
      <c r="Y223" s="232">
        <f t="shared" si="116"/>
        <v>0</v>
      </c>
      <c r="Z223" s="230"/>
      <c r="AA223" s="229"/>
      <c r="AB223" s="224"/>
      <c r="AC223" s="225"/>
      <c r="AD223" s="225"/>
      <c r="AE223" s="225"/>
      <c r="AF223" s="225"/>
      <c r="AG223" s="225"/>
      <c r="AH223" s="198">
        <v>22250.0</v>
      </c>
      <c r="AI223" s="199">
        <v>685.0</v>
      </c>
    </row>
    <row r="224" ht="12.75" customHeight="1">
      <c r="A224" s="175"/>
      <c r="B224" s="185"/>
      <c r="C224" s="241"/>
      <c r="D224" s="188"/>
      <c r="E224" s="188"/>
      <c r="F224" s="188"/>
      <c r="G224" s="188"/>
      <c r="H224" s="188"/>
      <c r="I224" s="188"/>
      <c r="J224" s="256"/>
      <c r="K224" s="188"/>
      <c r="L224" s="188"/>
      <c r="M224" s="257"/>
      <c r="N224" s="198"/>
      <c r="O224" s="198"/>
      <c r="P224" s="198"/>
      <c r="Q224" s="198"/>
      <c r="R224" s="211">
        <f t="shared" si="121"/>
        <v>0</v>
      </c>
      <c r="S224" s="230">
        <f t="shared" si="110"/>
        <v>0</v>
      </c>
      <c r="T224" s="230">
        <f t="shared" si="111"/>
        <v>0</v>
      </c>
      <c r="U224" s="230">
        <f t="shared" si="112"/>
        <v>0</v>
      </c>
      <c r="V224" s="230">
        <f t="shared" si="113"/>
        <v>0</v>
      </c>
      <c r="W224" s="230">
        <f t="shared" si="114"/>
        <v>0</v>
      </c>
      <c r="X224" s="230">
        <f t="shared" si="115"/>
        <v>0</v>
      </c>
      <c r="Y224" s="232">
        <f t="shared" si="116"/>
        <v>0</v>
      </c>
      <c r="Z224" s="230"/>
      <c r="AA224" s="182"/>
      <c r="AB224" s="209"/>
      <c r="AC224" s="210"/>
      <c r="AD224" s="210"/>
      <c r="AE224" s="210"/>
      <c r="AF224" s="197">
        <f>P224-Q224</f>
        <v>0</v>
      </c>
      <c r="AG224" s="210"/>
      <c r="AH224" s="198">
        <v>23475.0</v>
      </c>
      <c r="AI224" s="199">
        <v>685.0</v>
      </c>
    </row>
    <row r="225" ht="12.75" customHeight="1">
      <c r="A225" s="200"/>
      <c r="B225" s="185"/>
      <c r="C225" s="201"/>
      <c r="D225" s="188"/>
      <c r="E225" s="188"/>
      <c r="F225" s="188"/>
      <c r="G225" s="188"/>
      <c r="H225" s="188"/>
      <c r="I225" s="188"/>
      <c r="J225" s="256"/>
      <c r="K225" s="188"/>
      <c r="L225" s="188"/>
      <c r="M225" s="257"/>
      <c r="N225" s="198"/>
      <c r="O225" s="198"/>
      <c r="P225" s="198"/>
      <c r="Q225" s="198"/>
      <c r="R225" s="215">
        <f t="shared" si="121"/>
        <v>0</v>
      </c>
      <c r="S225" s="207"/>
      <c r="T225" s="207"/>
      <c r="U225" s="207"/>
      <c r="V225" s="207"/>
      <c r="W225" s="207"/>
      <c r="X225" s="207"/>
      <c r="Y225" s="239"/>
      <c r="Z225" s="207"/>
      <c r="AA225" s="216"/>
      <c r="AB225" s="217"/>
      <c r="AC225" s="218"/>
      <c r="AD225" s="218"/>
      <c r="AE225" s="218"/>
      <c r="AF225" s="210"/>
      <c r="AG225" s="218"/>
      <c r="AH225" s="198">
        <v>24482.0</v>
      </c>
      <c r="AI225" s="199">
        <v>685.0</v>
      </c>
    </row>
    <row r="226" ht="12.75" customHeight="1">
      <c r="A226" s="200"/>
      <c r="B226" s="185"/>
      <c r="C226" s="201"/>
      <c r="D226" s="188"/>
      <c r="E226" s="188"/>
      <c r="F226" s="188"/>
      <c r="G226" s="188"/>
      <c r="H226" s="188"/>
      <c r="I226" s="188"/>
      <c r="J226" s="256"/>
      <c r="K226" s="188"/>
      <c r="L226" s="188"/>
      <c r="M226" s="257"/>
      <c r="N226" s="198"/>
      <c r="O226" s="198"/>
      <c r="P226" s="198"/>
      <c r="Q226" s="198"/>
      <c r="R226" s="203">
        <f t="shared" si="121"/>
        <v>0</v>
      </c>
      <c r="S226" s="203">
        <f t="shared" ref="S226:S446" si="123">O226*1.15</f>
        <v>0</v>
      </c>
      <c r="T226" s="203">
        <f t="shared" ref="T226:T446" si="124">S226-Q226</f>
        <v>0</v>
      </c>
      <c r="U226" s="203">
        <f t="shared" ref="U226:U446" si="125">O226*1.25</f>
        <v>0</v>
      </c>
      <c r="V226" s="203">
        <f t="shared" ref="V226:V446" si="126">U226-Q226</f>
        <v>0</v>
      </c>
      <c r="W226" s="203">
        <f t="shared" ref="W226:W446" si="127">O226*1.4</f>
        <v>0</v>
      </c>
      <c r="X226" s="203">
        <f t="shared" ref="X226:X446" si="128">W226-Q226</f>
        <v>0</v>
      </c>
      <c r="Y226" s="203">
        <f t="shared" ref="Y226:Y446" si="129">W226*0.0207</f>
        <v>0</v>
      </c>
      <c r="Z226" s="203"/>
      <c r="AA226" s="200"/>
      <c r="AB226" s="200"/>
      <c r="AC226" s="200"/>
      <c r="AD226" s="200"/>
      <c r="AE226" s="200"/>
      <c r="AF226" s="197">
        <f t="shared" ref="AF226:AF227" si="130">P226-Q226</f>
        <v>0</v>
      </c>
      <c r="AG226" s="200"/>
      <c r="AH226" s="198">
        <v>26050.0</v>
      </c>
      <c r="AI226" s="199">
        <v>685.0</v>
      </c>
    </row>
    <row r="227" ht="12.75" customHeight="1">
      <c r="A227" s="200"/>
      <c r="B227" s="185"/>
      <c r="C227" s="186"/>
      <c r="D227" s="188"/>
      <c r="E227" s="188"/>
      <c r="F227" s="188"/>
      <c r="G227" s="188"/>
      <c r="H227" s="188"/>
      <c r="I227" s="188"/>
      <c r="J227" s="256"/>
      <c r="K227" s="188"/>
      <c r="L227" s="188"/>
      <c r="M227" s="257"/>
      <c r="N227" s="198"/>
      <c r="O227" s="198"/>
      <c r="P227" s="198"/>
      <c r="Q227" s="198"/>
      <c r="R227" s="203">
        <f t="shared" si="121"/>
        <v>0</v>
      </c>
      <c r="S227" s="203">
        <f t="shared" si="123"/>
        <v>0</v>
      </c>
      <c r="T227" s="203">
        <f t="shared" si="124"/>
        <v>0</v>
      </c>
      <c r="U227" s="203">
        <f t="shared" si="125"/>
        <v>0</v>
      </c>
      <c r="V227" s="203">
        <f t="shared" si="126"/>
        <v>0</v>
      </c>
      <c r="W227" s="203">
        <f t="shared" si="127"/>
        <v>0</v>
      </c>
      <c r="X227" s="203">
        <f t="shared" si="128"/>
        <v>0</v>
      </c>
      <c r="Y227" s="203">
        <f t="shared" si="129"/>
        <v>0</v>
      </c>
      <c r="Z227" s="203"/>
      <c r="AA227" s="200"/>
      <c r="AB227" s="200"/>
      <c r="AC227" s="200"/>
      <c r="AD227" s="200"/>
      <c r="AE227" s="200"/>
      <c r="AF227" s="197">
        <f t="shared" si="130"/>
        <v>0</v>
      </c>
      <c r="AG227" s="200"/>
      <c r="AH227" s="198">
        <v>26133.0</v>
      </c>
      <c r="AI227" s="199">
        <v>685.0</v>
      </c>
    </row>
    <row r="228" ht="12.75" customHeight="1">
      <c r="A228" s="186"/>
      <c r="B228" s="208"/>
      <c r="C228" s="209"/>
      <c r="D228" s="188"/>
      <c r="E228" s="188"/>
      <c r="F228" s="188"/>
      <c r="G228" s="188"/>
      <c r="H228" s="188"/>
      <c r="I228" s="188"/>
      <c r="J228" s="256"/>
      <c r="K228" s="188"/>
      <c r="L228" s="188"/>
      <c r="M228" s="256"/>
      <c r="N228" s="198"/>
      <c r="O228" s="198"/>
      <c r="P228" s="198"/>
      <c r="Q228" s="198"/>
      <c r="R228" s="211">
        <f t="shared" si="121"/>
        <v>0</v>
      </c>
      <c r="S228" s="230">
        <f t="shared" si="123"/>
        <v>0</v>
      </c>
      <c r="T228" s="230">
        <f t="shared" si="124"/>
        <v>0</v>
      </c>
      <c r="U228" s="230">
        <f t="shared" si="125"/>
        <v>0</v>
      </c>
      <c r="V228" s="230">
        <f t="shared" si="126"/>
        <v>0</v>
      </c>
      <c r="W228" s="230">
        <f t="shared" si="127"/>
        <v>0</v>
      </c>
      <c r="X228" s="230">
        <f t="shared" si="128"/>
        <v>0</v>
      </c>
      <c r="Y228" s="232">
        <f t="shared" si="129"/>
        <v>0</v>
      </c>
      <c r="Z228" s="230"/>
      <c r="AA228" s="229"/>
      <c r="AB228" s="224"/>
      <c r="AC228" s="225"/>
      <c r="AD228" s="225"/>
      <c r="AE228" s="225"/>
      <c r="AF228" s="225"/>
      <c r="AG228" s="225"/>
      <c r="AH228" s="198">
        <v>26256.0</v>
      </c>
      <c r="AI228" s="199">
        <v>685.0</v>
      </c>
    </row>
    <row r="229" ht="12.75" customHeight="1">
      <c r="A229" s="185"/>
      <c r="B229" s="185"/>
      <c r="C229" s="186"/>
      <c r="D229" s="188"/>
      <c r="E229" s="188"/>
      <c r="F229" s="188"/>
      <c r="G229" s="188"/>
      <c r="H229" s="188"/>
      <c r="I229" s="188"/>
      <c r="J229" s="256"/>
      <c r="K229" s="188"/>
      <c r="L229" s="188"/>
      <c r="M229" s="256"/>
      <c r="N229" s="198"/>
      <c r="O229" s="198"/>
      <c r="P229" s="198"/>
      <c r="Q229" s="198"/>
      <c r="R229" s="211">
        <f t="shared" si="121"/>
        <v>0</v>
      </c>
      <c r="S229" s="230">
        <f t="shared" si="123"/>
        <v>0</v>
      </c>
      <c r="T229" s="230">
        <f t="shared" si="124"/>
        <v>0</v>
      </c>
      <c r="U229" s="230">
        <f t="shared" si="125"/>
        <v>0</v>
      </c>
      <c r="V229" s="230">
        <f t="shared" si="126"/>
        <v>0</v>
      </c>
      <c r="W229" s="230">
        <f t="shared" si="127"/>
        <v>0</v>
      </c>
      <c r="X229" s="230">
        <f t="shared" si="128"/>
        <v>0</v>
      </c>
      <c r="Y229" s="232">
        <f t="shared" si="129"/>
        <v>0</v>
      </c>
      <c r="Z229" s="230"/>
      <c r="AA229" s="182"/>
      <c r="AB229" s="209"/>
      <c r="AC229" s="210"/>
      <c r="AD229" s="210"/>
      <c r="AE229" s="210"/>
      <c r="AF229" s="197">
        <f t="shared" ref="AF229:AF230" si="131">P229-Q229</f>
        <v>0</v>
      </c>
      <c r="AG229" s="210"/>
      <c r="AH229" s="198">
        <v>33424.0</v>
      </c>
      <c r="AI229" s="199">
        <v>685.0</v>
      </c>
    </row>
    <row r="230" ht="12.75" customHeight="1">
      <c r="A230" s="186"/>
      <c r="B230" s="185"/>
      <c r="C230" s="186"/>
      <c r="D230" s="188"/>
      <c r="E230" s="188"/>
      <c r="F230" s="188"/>
      <c r="G230" s="188"/>
      <c r="H230" s="188"/>
      <c r="I230" s="188"/>
      <c r="J230" s="256"/>
      <c r="K230" s="188"/>
      <c r="L230" s="188"/>
      <c r="M230" s="257"/>
      <c r="N230" s="198"/>
      <c r="O230" s="198"/>
      <c r="P230" s="198"/>
      <c r="Q230" s="198"/>
      <c r="R230" s="211">
        <f t="shared" si="121"/>
        <v>0</v>
      </c>
      <c r="S230" s="230">
        <f t="shared" si="123"/>
        <v>0</v>
      </c>
      <c r="T230" s="230">
        <f t="shared" si="124"/>
        <v>0</v>
      </c>
      <c r="U230" s="230">
        <f t="shared" si="125"/>
        <v>0</v>
      </c>
      <c r="V230" s="230">
        <f t="shared" si="126"/>
        <v>0</v>
      </c>
      <c r="W230" s="230">
        <f t="shared" si="127"/>
        <v>0</v>
      </c>
      <c r="X230" s="230">
        <f t="shared" si="128"/>
        <v>0</v>
      </c>
      <c r="Y230" s="232">
        <f t="shared" si="129"/>
        <v>0</v>
      </c>
      <c r="Z230" s="230"/>
      <c r="AA230" s="182"/>
      <c r="AB230" s="209"/>
      <c r="AC230" s="210"/>
      <c r="AD230" s="210"/>
      <c r="AE230" s="210"/>
      <c r="AF230" s="197">
        <f t="shared" si="131"/>
        <v>0</v>
      </c>
      <c r="AG230" s="210"/>
      <c r="AH230" s="198">
        <v>35550.0</v>
      </c>
      <c r="AI230" s="199">
        <v>685.0</v>
      </c>
    </row>
    <row r="231" ht="12.75" customHeight="1">
      <c r="A231" s="186"/>
      <c r="B231" s="185"/>
      <c r="C231" s="186"/>
      <c r="D231" s="299"/>
      <c r="E231" s="299"/>
      <c r="F231" s="299"/>
      <c r="G231" s="299"/>
      <c r="H231" s="299"/>
      <c r="I231" s="299"/>
      <c r="J231" s="300"/>
      <c r="K231" s="299"/>
      <c r="L231" s="299"/>
      <c r="M231" s="300"/>
      <c r="N231" s="301"/>
      <c r="O231" s="301"/>
      <c r="P231" s="301"/>
      <c r="Q231" s="301"/>
      <c r="R231" s="211">
        <f t="shared" si="121"/>
        <v>0</v>
      </c>
      <c r="S231" s="230">
        <f t="shared" si="123"/>
        <v>0</v>
      </c>
      <c r="T231" s="230">
        <f t="shared" si="124"/>
        <v>0</v>
      </c>
      <c r="U231" s="230">
        <f t="shared" si="125"/>
        <v>0</v>
      </c>
      <c r="V231" s="230">
        <f t="shared" si="126"/>
        <v>0</v>
      </c>
      <c r="W231" s="230">
        <f t="shared" si="127"/>
        <v>0</v>
      </c>
      <c r="X231" s="230">
        <f t="shared" si="128"/>
        <v>0</v>
      </c>
      <c r="Y231" s="232">
        <f t="shared" si="129"/>
        <v>0</v>
      </c>
      <c r="Z231" s="230"/>
      <c r="AA231" s="182"/>
      <c r="AB231" s="209"/>
      <c r="AC231" s="210"/>
      <c r="AD231" s="210"/>
      <c r="AE231" s="210"/>
      <c r="AF231" s="210"/>
      <c r="AG231" s="210"/>
      <c r="AH231" s="210"/>
      <c r="AI231" s="210"/>
    </row>
    <row r="232" ht="12.75" customHeight="1">
      <c r="A232" s="200"/>
      <c r="B232" s="200"/>
      <c r="C232" s="201"/>
      <c r="D232" s="279"/>
      <c r="E232" s="279"/>
      <c r="F232" s="279"/>
      <c r="G232" s="279"/>
      <c r="H232" s="279"/>
      <c r="I232" s="279"/>
      <c r="J232" s="280"/>
      <c r="K232" s="302"/>
      <c r="L232" s="282"/>
      <c r="M232" s="279"/>
      <c r="N232" s="283"/>
      <c r="O232" s="283"/>
      <c r="P232" s="283"/>
      <c r="Q232" s="283"/>
      <c r="R232" s="215">
        <f t="shared" si="121"/>
        <v>0</v>
      </c>
      <c r="S232" s="207">
        <f t="shared" si="123"/>
        <v>0</v>
      </c>
      <c r="T232" s="207">
        <f t="shared" si="124"/>
        <v>0</v>
      </c>
      <c r="U232" s="207">
        <f t="shared" si="125"/>
        <v>0</v>
      </c>
      <c r="V232" s="207">
        <f t="shared" si="126"/>
        <v>0</v>
      </c>
      <c r="W232" s="207">
        <f t="shared" si="127"/>
        <v>0</v>
      </c>
      <c r="X232" s="207">
        <f t="shared" si="128"/>
        <v>0</v>
      </c>
      <c r="Y232" s="239">
        <f t="shared" si="129"/>
        <v>0</v>
      </c>
      <c r="Z232" s="207"/>
      <c r="AA232" s="216"/>
      <c r="AB232" s="217"/>
      <c r="AC232" s="218"/>
      <c r="AD232" s="218"/>
      <c r="AE232" s="218"/>
      <c r="AF232" s="218"/>
      <c r="AG232" s="218"/>
      <c r="AH232" s="218"/>
      <c r="AI232" s="218"/>
    </row>
    <row r="233" ht="12.75" customHeight="1">
      <c r="A233" s="186"/>
      <c r="B233" s="261"/>
      <c r="C233" s="209"/>
      <c r="D233" s="299"/>
      <c r="E233" s="299"/>
      <c r="F233" s="299"/>
      <c r="G233" s="299"/>
      <c r="H233" s="299"/>
      <c r="I233" s="299"/>
      <c r="J233" s="300"/>
      <c r="K233" s="299"/>
      <c r="L233" s="299"/>
      <c r="M233" s="300"/>
      <c r="N233" s="301"/>
      <c r="O233" s="301"/>
      <c r="P233" s="301"/>
      <c r="Q233" s="301"/>
      <c r="R233" s="211">
        <f t="shared" si="121"/>
        <v>0</v>
      </c>
      <c r="S233" s="230">
        <f t="shared" si="123"/>
        <v>0</v>
      </c>
      <c r="T233" s="230">
        <f t="shared" si="124"/>
        <v>0</v>
      </c>
      <c r="U233" s="230">
        <f t="shared" si="125"/>
        <v>0</v>
      </c>
      <c r="V233" s="230">
        <f t="shared" si="126"/>
        <v>0</v>
      </c>
      <c r="W233" s="230">
        <f t="shared" si="127"/>
        <v>0</v>
      </c>
      <c r="X233" s="230">
        <f t="shared" si="128"/>
        <v>0</v>
      </c>
      <c r="Y233" s="232">
        <f t="shared" si="129"/>
        <v>0</v>
      </c>
      <c r="Z233" s="230"/>
      <c r="AA233" s="182"/>
      <c r="AB233" s="224"/>
      <c r="AC233" s="225"/>
      <c r="AD233" s="225"/>
      <c r="AE233" s="225"/>
      <c r="AF233" s="225"/>
      <c r="AG233" s="225"/>
      <c r="AH233" s="225"/>
      <c r="AI233" s="225"/>
    </row>
    <row r="234" ht="12.75" customHeight="1">
      <c r="A234" s="200"/>
      <c r="B234" s="200"/>
      <c r="C234" s="201"/>
      <c r="D234" s="279"/>
      <c r="E234" s="279"/>
      <c r="F234" s="279"/>
      <c r="G234" s="279"/>
      <c r="H234" s="279"/>
      <c r="I234" s="279"/>
      <c r="J234" s="280"/>
      <c r="K234" s="302"/>
      <c r="L234" s="282"/>
      <c r="M234" s="279"/>
      <c r="N234" s="283"/>
      <c r="O234" s="283"/>
      <c r="P234" s="283"/>
      <c r="Q234" s="283"/>
      <c r="R234" s="215">
        <f t="shared" si="121"/>
        <v>0</v>
      </c>
      <c r="S234" s="207">
        <f t="shared" si="123"/>
        <v>0</v>
      </c>
      <c r="T234" s="207">
        <f t="shared" si="124"/>
        <v>0</v>
      </c>
      <c r="U234" s="207">
        <f t="shared" si="125"/>
        <v>0</v>
      </c>
      <c r="V234" s="207">
        <f t="shared" si="126"/>
        <v>0</v>
      </c>
      <c r="W234" s="207">
        <f t="shared" si="127"/>
        <v>0</v>
      </c>
      <c r="X234" s="207">
        <f t="shared" si="128"/>
        <v>0</v>
      </c>
      <c r="Y234" s="239">
        <f t="shared" si="129"/>
        <v>0</v>
      </c>
      <c r="Z234" s="207"/>
      <c r="AA234" s="216"/>
      <c r="AB234" s="217"/>
      <c r="AC234" s="218"/>
      <c r="AD234" s="218"/>
      <c r="AE234" s="218"/>
      <c r="AF234" s="218"/>
      <c r="AG234" s="218"/>
      <c r="AH234" s="218"/>
      <c r="AI234" s="218"/>
    </row>
    <row r="235" ht="12.75" customHeight="1">
      <c r="A235" s="175"/>
      <c r="B235" s="303"/>
      <c r="C235" s="241"/>
      <c r="D235" s="299"/>
      <c r="E235" s="299"/>
      <c r="F235" s="299"/>
      <c r="G235" s="299"/>
      <c r="H235" s="299"/>
      <c r="I235" s="299"/>
      <c r="J235" s="300"/>
      <c r="K235" s="299"/>
      <c r="L235" s="299"/>
      <c r="M235" s="299"/>
      <c r="N235" s="301"/>
      <c r="O235" s="301"/>
      <c r="P235" s="301"/>
      <c r="Q235" s="301"/>
      <c r="R235" s="211">
        <f t="shared" si="121"/>
        <v>0</v>
      </c>
      <c r="S235" s="230">
        <f t="shared" si="123"/>
        <v>0</v>
      </c>
      <c r="T235" s="230">
        <f t="shared" si="124"/>
        <v>0</v>
      </c>
      <c r="U235" s="230">
        <f t="shared" si="125"/>
        <v>0</v>
      </c>
      <c r="V235" s="230">
        <f t="shared" si="126"/>
        <v>0</v>
      </c>
      <c r="W235" s="230">
        <f t="shared" si="127"/>
        <v>0</v>
      </c>
      <c r="X235" s="230">
        <f t="shared" si="128"/>
        <v>0</v>
      </c>
      <c r="Y235" s="232">
        <f t="shared" si="129"/>
        <v>0</v>
      </c>
      <c r="Z235" s="230"/>
      <c r="AA235" s="182"/>
      <c r="AB235" s="209"/>
      <c r="AC235" s="210"/>
      <c r="AD235" s="210"/>
      <c r="AE235" s="210"/>
      <c r="AF235" s="210"/>
      <c r="AG235" s="210"/>
      <c r="AH235" s="210"/>
      <c r="AI235" s="210"/>
    </row>
    <row r="236" ht="12.75" customHeight="1">
      <c r="A236" s="200"/>
      <c r="B236" s="200"/>
      <c r="C236" s="201"/>
      <c r="D236" s="279"/>
      <c r="E236" s="279"/>
      <c r="F236" s="279"/>
      <c r="G236" s="279"/>
      <c r="H236" s="279"/>
      <c r="I236" s="279"/>
      <c r="J236" s="280"/>
      <c r="K236" s="302"/>
      <c r="L236" s="282"/>
      <c r="M236" s="279"/>
      <c r="N236" s="283"/>
      <c r="O236" s="283"/>
      <c r="P236" s="283"/>
      <c r="Q236" s="283"/>
      <c r="R236" s="215">
        <f t="shared" si="121"/>
        <v>0</v>
      </c>
      <c r="S236" s="207">
        <f t="shared" si="123"/>
        <v>0</v>
      </c>
      <c r="T236" s="207">
        <f t="shared" si="124"/>
        <v>0</v>
      </c>
      <c r="U236" s="207">
        <f t="shared" si="125"/>
        <v>0</v>
      </c>
      <c r="V236" s="207">
        <f t="shared" si="126"/>
        <v>0</v>
      </c>
      <c r="W236" s="207">
        <f t="shared" si="127"/>
        <v>0</v>
      </c>
      <c r="X236" s="207">
        <f t="shared" si="128"/>
        <v>0</v>
      </c>
      <c r="Y236" s="239">
        <f t="shared" si="129"/>
        <v>0</v>
      </c>
      <c r="Z236" s="207"/>
      <c r="AA236" s="216"/>
      <c r="AB236" s="217"/>
      <c r="AC236" s="218"/>
      <c r="AD236" s="218"/>
      <c r="AE236" s="218"/>
      <c r="AF236" s="218"/>
      <c r="AG236" s="218"/>
      <c r="AH236" s="218"/>
      <c r="AI236" s="218"/>
    </row>
    <row r="237" ht="12.75" customHeight="1">
      <c r="A237" s="186"/>
      <c r="B237" s="261"/>
      <c r="C237" s="186"/>
      <c r="D237" s="299"/>
      <c r="E237" s="299"/>
      <c r="F237" s="299"/>
      <c r="G237" s="299"/>
      <c r="H237" s="299"/>
      <c r="I237" s="299"/>
      <c r="J237" s="300"/>
      <c r="K237" s="299"/>
      <c r="L237" s="299"/>
      <c r="M237" s="299"/>
      <c r="N237" s="301"/>
      <c r="O237" s="301"/>
      <c r="P237" s="301"/>
      <c r="Q237" s="301"/>
      <c r="R237" s="211">
        <f t="shared" si="121"/>
        <v>0</v>
      </c>
      <c r="S237" s="230">
        <f t="shared" si="123"/>
        <v>0</v>
      </c>
      <c r="T237" s="230">
        <f t="shared" si="124"/>
        <v>0</v>
      </c>
      <c r="U237" s="230">
        <f t="shared" si="125"/>
        <v>0</v>
      </c>
      <c r="V237" s="230">
        <f t="shared" si="126"/>
        <v>0</v>
      </c>
      <c r="W237" s="230">
        <f t="shared" si="127"/>
        <v>0</v>
      </c>
      <c r="X237" s="230">
        <f t="shared" si="128"/>
        <v>0</v>
      </c>
      <c r="Y237" s="232">
        <f t="shared" si="129"/>
        <v>0</v>
      </c>
      <c r="Z237" s="230"/>
      <c r="AA237" s="182"/>
      <c r="AB237" s="209"/>
      <c r="AC237" s="210"/>
      <c r="AD237" s="210"/>
      <c r="AE237" s="210"/>
      <c r="AF237" s="210"/>
      <c r="AG237" s="210"/>
      <c r="AH237" s="210"/>
      <c r="AI237" s="210"/>
    </row>
    <row r="238" ht="12.75" customHeight="1">
      <c r="A238" s="200"/>
      <c r="B238" s="200"/>
      <c r="C238" s="201"/>
      <c r="D238" s="279"/>
      <c r="E238" s="279"/>
      <c r="F238" s="279"/>
      <c r="G238" s="279"/>
      <c r="H238" s="279"/>
      <c r="I238" s="279"/>
      <c r="J238" s="280"/>
      <c r="K238" s="302"/>
      <c r="L238" s="282"/>
      <c r="M238" s="279"/>
      <c r="N238" s="283"/>
      <c r="O238" s="283"/>
      <c r="P238" s="283"/>
      <c r="Q238" s="283"/>
      <c r="R238" s="215">
        <f t="shared" si="121"/>
        <v>0</v>
      </c>
      <c r="S238" s="207">
        <f t="shared" si="123"/>
        <v>0</v>
      </c>
      <c r="T238" s="207">
        <f t="shared" si="124"/>
        <v>0</v>
      </c>
      <c r="U238" s="207">
        <f t="shared" si="125"/>
        <v>0</v>
      </c>
      <c r="V238" s="207">
        <f t="shared" si="126"/>
        <v>0</v>
      </c>
      <c r="W238" s="207">
        <f t="shared" si="127"/>
        <v>0</v>
      </c>
      <c r="X238" s="207">
        <f t="shared" si="128"/>
        <v>0</v>
      </c>
      <c r="Y238" s="239">
        <f t="shared" si="129"/>
        <v>0</v>
      </c>
      <c r="Z238" s="207"/>
      <c r="AA238" s="216"/>
      <c r="AB238" s="217"/>
      <c r="AC238" s="218"/>
      <c r="AD238" s="218"/>
      <c r="AE238" s="218"/>
      <c r="AF238" s="218"/>
      <c r="AG238" s="218"/>
      <c r="AH238" s="218"/>
      <c r="AI238" s="218"/>
    </row>
    <row r="239" ht="12.75" customHeight="1">
      <c r="A239" s="186"/>
      <c r="B239" s="185"/>
      <c r="C239" s="186"/>
      <c r="D239" s="299"/>
      <c r="E239" s="299"/>
      <c r="F239" s="299"/>
      <c r="G239" s="299"/>
      <c r="H239" s="299"/>
      <c r="I239" s="299"/>
      <c r="J239" s="300"/>
      <c r="K239" s="299"/>
      <c r="L239" s="299"/>
      <c r="M239" s="299"/>
      <c r="N239" s="301"/>
      <c r="O239" s="301"/>
      <c r="P239" s="301"/>
      <c r="Q239" s="301"/>
      <c r="R239" s="211">
        <f t="shared" si="121"/>
        <v>0</v>
      </c>
      <c r="S239" s="230">
        <f t="shared" si="123"/>
        <v>0</v>
      </c>
      <c r="T239" s="230">
        <f t="shared" si="124"/>
        <v>0</v>
      </c>
      <c r="U239" s="230">
        <f t="shared" si="125"/>
        <v>0</v>
      </c>
      <c r="V239" s="230">
        <f t="shared" si="126"/>
        <v>0</v>
      </c>
      <c r="W239" s="230">
        <f t="shared" si="127"/>
        <v>0</v>
      </c>
      <c r="X239" s="230">
        <f t="shared" si="128"/>
        <v>0</v>
      </c>
      <c r="Y239" s="232">
        <f t="shared" si="129"/>
        <v>0</v>
      </c>
      <c r="Z239" s="230"/>
      <c r="AA239" s="182"/>
      <c r="AB239" s="209"/>
      <c r="AC239" s="210"/>
      <c r="AD239" s="210"/>
      <c r="AE239" s="210"/>
      <c r="AF239" s="210"/>
      <c r="AG239" s="210"/>
      <c r="AH239" s="210"/>
      <c r="AI239" s="210"/>
    </row>
    <row r="240" ht="12.75" customHeight="1">
      <c r="A240" s="200"/>
      <c r="B240" s="200"/>
      <c r="C240" s="201"/>
      <c r="D240" s="279"/>
      <c r="E240" s="279"/>
      <c r="F240" s="279"/>
      <c r="G240" s="279"/>
      <c r="H240" s="279"/>
      <c r="I240" s="279"/>
      <c r="J240" s="280"/>
      <c r="K240" s="302"/>
      <c r="L240" s="282"/>
      <c r="M240" s="279"/>
      <c r="N240" s="283"/>
      <c r="O240" s="283"/>
      <c r="P240" s="283"/>
      <c r="Q240" s="283"/>
      <c r="R240" s="215">
        <f t="shared" si="121"/>
        <v>0</v>
      </c>
      <c r="S240" s="207">
        <f t="shared" si="123"/>
        <v>0</v>
      </c>
      <c r="T240" s="207">
        <f t="shared" si="124"/>
        <v>0</v>
      </c>
      <c r="U240" s="207">
        <f t="shared" si="125"/>
        <v>0</v>
      </c>
      <c r="V240" s="207">
        <f t="shared" si="126"/>
        <v>0</v>
      </c>
      <c r="W240" s="207">
        <f t="shared" si="127"/>
        <v>0</v>
      </c>
      <c r="X240" s="207">
        <f t="shared" si="128"/>
        <v>0</v>
      </c>
      <c r="Y240" s="239">
        <f t="shared" si="129"/>
        <v>0</v>
      </c>
      <c r="Z240" s="207"/>
      <c r="AA240" s="216"/>
      <c r="AB240" s="217"/>
      <c r="AC240" s="218"/>
      <c r="AD240" s="218"/>
      <c r="AE240" s="218"/>
      <c r="AF240" s="218"/>
      <c r="AG240" s="218"/>
      <c r="AH240" s="218"/>
      <c r="AI240" s="218"/>
    </row>
    <row r="241" ht="12.75" customHeight="1">
      <c r="A241" s="186"/>
      <c r="B241" s="185"/>
      <c r="C241" s="209"/>
      <c r="D241" s="299"/>
      <c r="E241" s="299"/>
      <c r="F241" s="299"/>
      <c r="G241" s="299"/>
      <c r="H241" s="299"/>
      <c r="I241" s="299"/>
      <c r="J241" s="300"/>
      <c r="K241" s="299"/>
      <c r="L241" s="299"/>
      <c r="M241" s="300"/>
      <c r="N241" s="301"/>
      <c r="O241" s="301"/>
      <c r="P241" s="301"/>
      <c r="Q241" s="301"/>
      <c r="R241" s="211">
        <f t="shared" si="121"/>
        <v>0</v>
      </c>
      <c r="S241" s="230">
        <f t="shared" si="123"/>
        <v>0</v>
      </c>
      <c r="T241" s="230">
        <f t="shared" si="124"/>
        <v>0</v>
      </c>
      <c r="U241" s="230">
        <f t="shared" si="125"/>
        <v>0</v>
      </c>
      <c r="V241" s="230">
        <f t="shared" si="126"/>
        <v>0</v>
      </c>
      <c r="W241" s="230">
        <f t="shared" si="127"/>
        <v>0</v>
      </c>
      <c r="X241" s="230">
        <f t="shared" si="128"/>
        <v>0</v>
      </c>
      <c r="Y241" s="232">
        <f t="shared" si="129"/>
        <v>0</v>
      </c>
      <c r="Z241" s="230"/>
      <c r="AA241" s="229"/>
      <c r="AB241" s="224"/>
      <c r="AC241" s="225"/>
      <c r="AD241" s="225"/>
      <c r="AE241" s="225"/>
      <c r="AF241" s="225"/>
      <c r="AG241" s="225"/>
      <c r="AH241" s="225"/>
      <c r="AI241" s="225"/>
    </row>
    <row r="242" ht="12.75" customHeight="1">
      <c r="A242" s="200"/>
      <c r="B242" s="200"/>
      <c r="C242" s="201"/>
      <c r="D242" s="279"/>
      <c r="E242" s="279"/>
      <c r="F242" s="279"/>
      <c r="G242" s="279"/>
      <c r="H242" s="279"/>
      <c r="I242" s="279"/>
      <c r="J242" s="280"/>
      <c r="K242" s="302"/>
      <c r="L242" s="282"/>
      <c r="M242" s="279"/>
      <c r="N242" s="283"/>
      <c r="O242" s="283"/>
      <c r="P242" s="283"/>
      <c r="Q242" s="283"/>
      <c r="R242" s="215">
        <f t="shared" si="121"/>
        <v>0</v>
      </c>
      <c r="S242" s="207">
        <f t="shared" si="123"/>
        <v>0</v>
      </c>
      <c r="T242" s="207">
        <f t="shared" si="124"/>
        <v>0</v>
      </c>
      <c r="U242" s="207">
        <f t="shared" si="125"/>
        <v>0</v>
      </c>
      <c r="V242" s="207">
        <f t="shared" si="126"/>
        <v>0</v>
      </c>
      <c r="W242" s="207">
        <f t="shared" si="127"/>
        <v>0</v>
      </c>
      <c r="X242" s="207">
        <f t="shared" si="128"/>
        <v>0</v>
      </c>
      <c r="Y242" s="239">
        <f t="shared" si="129"/>
        <v>0</v>
      </c>
      <c r="Z242" s="207"/>
      <c r="AA242" s="216"/>
      <c r="AB242" s="217"/>
      <c r="AC242" s="218"/>
      <c r="AD242" s="218"/>
      <c r="AE242" s="218"/>
      <c r="AF242" s="218"/>
      <c r="AG242" s="218"/>
      <c r="AH242" s="218"/>
      <c r="AI242" s="218"/>
    </row>
    <row r="243" ht="12.75" customHeight="1">
      <c r="A243" s="186"/>
      <c r="B243" s="185"/>
      <c r="C243" s="186"/>
      <c r="D243" s="299"/>
      <c r="E243" s="299"/>
      <c r="F243" s="299"/>
      <c r="G243" s="299"/>
      <c r="H243" s="299"/>
      <c r="I243" s="299"/>
      <c r="J243" s="300"/>
      <c r="K243" s="299"/>
      <c r="L243" s="299"/>
      <c r="M243" s="300"/>
      <c r="N243" s="301"/>
      <c r="O243" s="301"/>
      <c r="P243" s="301"/>
      <c r="Q243" s="301"/>
      <c r="R243" s="211">
        <f t="shared" si="121"/>
        <v>0</v>
      </c>
      <c r="S243" s="230">
        <f t="shared" si="123"/>
        <v>0</v>
      </c>
      <c r="T243" s="230">
        <f t="shared" si="124"/>
        <v>0</v>
      </c>
      <c r="U243" s="230">
        <f t="shared" si="125"/>
        <v>0</v>
      </c>
      <c r="V243" s="230">
        <f t="shared" si="126"/>
        <v>0</v>
      </c>
      <c r="W243" s="230">
        <f t="shared" si="127"/>
        <v>0</v>
      </c>
      <c r="X243" s="230">
        <f t="shared" si="128"/>
        <v>0</v>
      </c>
      <c r="Y243" s="232">
        <f t="shared" si="129"/>
        <v>0</v>
      </c>
      <c r="Z243" s="230"/>
      <c r="AA243" s="182"/>
      <c r="AB243" s="209"/>
      <c r="AC243" s="210"/>
      <c r="AD243" s="210"/>
      <c r="AE243" s="210"/>
      <c r="AF243" s="210"/>
      <c r="AG243" s="210"/>
      <c r="AH243" s="210"/>
      <c r="AI243" s="210"/>
    </row>
    <row r="244" ht="12.75" customHeight="1">
      <c r="A244" s="200"/>
      <c r="B244" s="200"/>
      <c r="C244" s="201"/>
      <c r="D244" s="279"/>
      <c r="E244" s="279"/>
      <c r="F244" s="279"/>
      <c r="G244" s="279"/>
      <c r="H244" s="279"/>
      <c r="I244" s="279"/>
      <c r="J244" s="280"/>
      <c r="K244" s="302"/>
      <c r="L244" s="282"/>
      <c r="M244" s="279"/>
      <c r="N244" s="283"/>
      <c r="O244" s="283"/>
      <c r="P244" s="283"/>
      <c r="Q244" s="283"/>
      <c r="R244" s="215">
        <f t="shared" si="121"/>
        <v>0</v>
      </c>
      <c r="S244" s="207">
        <f t="shared" si="123"/>
        <v>0</v>
      </c>
      <c r="T244" s="207">
        <f t="shared" si="124"/>
        <v>0</v>
      </c>
      <c r="U244" s="207">
        <f t="shared" si="125"/>
        <v>0</v>
      </c>
      <c r="V244" s="207">
        <f t="shared" si="126"/>
        <v>0</v>
      </c>
      <c r="W244" s="207">
        <f t="shared" si="127"/>
        <v>0</v>
      </c>
      <c r="X244" s="207">
        <f t="shared" si="128"/>
        <v>0</v>
      </c>
      <c r="Y244" s="239">
        <f t="shared" si="129"/>
        <v>0</v>
      </c>
      <c r="Z244" s="207"/>
      <c r="AA244" s="216"/>
      <c r="AB244" s="217"/>
      <c r="AC244" s="218"/>
      <c r="AD244" s="218"/>
      <c r="AE244" s="218"/>
      <c r="AF244" s="218"/>
      <c r="AG244" s="218"/>
      <c r="AH244" s="218"/>
      <c r="AI244" s="218"/>
    </row>
    <row r="245" ht="12.75" customHeight="1">
      <c r="A245" s="185"/>
      <c r="B245" s="276"/>
      <c r="C245" s="186"/>
      <c r="D245" s="299"/>
      <c r="E245" s="299"/>
      <c r="F245" s="299"/>
      <c r="G245" s="299"/>
      <c r="H245" s="299"/>
      <c r="I245" s="299"/>
      <c r="J245" s="300"/>
      <c r="K245" s="299"/>
      <c r="L245" s="299"/>
      <c r="M245" s="300"/>
      <c r="N245" s="301"/>
      <c r="O245" s="301"/>
      <c r="P245" s="301"/>
      <c r="Q245" s="301"/>
      <c r="R245" s="211">
        <f t="shared" si="121"/>
        <v>0</v>
      </c>
      <c r="S245" s="230">
        <f t="shared" si="123"/>
        <v>0</v>
      </c>
      <c r="T245" s="230">
        <f t="shared" si="124"/>
        <v>0</v>
      </c>
      <c r="U245" s="230">
        <f t="shared" si="125"/>
        <v>0</v>
      </c>
      <c r="V245" s="230">
        <f t="shared" si="126"/>
        <v>0</v>
      </c>
      <c r="W245" s="230">
        <f t="shared" si="127"/>
        <v>0</v>
      </c>
      <c r="X245" s="230">
        <f t="shared" si="128"/>
        <v>0</v>
      </c>
      <c r="Y245" s="232">
        <f t="shared" si="129"/>
        <v>0</v>
      </c>
      <c r="Z245" s="230"/>
      <c r="AA245" s="182"/>
      <c r="AB245" s="224"/>
      <c r="AC245" s="225"/>
      <c r="AD245" s="225"/>
      <c r="AE245" s="225"/>
      <c r="AF245" s="225"/>
      <c r="AG245" s="225"/>
      <c r="AH245" s="225"/>
      <c r="AI245" s="225"/>
    </row>
    <row r="246" ht="12.75" customHeight="1">
      <c r="A246" s="200"/>
      <c r="B246" s="200"/>
      <c r="C246" s="201"/>
      <c r="D246" s="279"/>
      <c r="E246" s="279"/>
      <c r="F246" s="279"/>
      <c r="G246" s="279"/>
      <c r="H246" s="279"/>
      <c r="I246" s="279"/>
      <c r="J246" s="280"/>
      <c r="K246" s="302"/>
      <c r="L246" s="282"/>
      <c r="M246" s="279"/>
      <c r="N246" s="283"/>
      <c r="O246" s="283"/>
      <c r="P246" s="283"/>
      <c r="Q246" s="283"/>
      <c r="R246" s="215">
        <f t="shared" si="121"/>
        <v>0</v>
      </c>
      <c r="S246" s="207">
        <f t="shared" si="123"/>
        <v>0</v>
      </c>
      <c r="T246" s="207">
        <f t="shared" si="124"/>
        <v>0</v>
      </c>
      <c r="U246" s="207">
        <f t="shared" si="125"/>
        <v>0</v>
      </c>
      <c r="V246" s="207">
        <f t="shared" si="126"/>
        <v>0</v>
      </c>
      <c r="W246" s="207">
        <f t="shared" si="127"/>
        <v>0</v>
      </c>
      <c r="X246" s="207">
        <f t="shared" si="128"/>
        <v>0</v>
      </c>
      <c r="Y246" s="239">
        <f t="shared" si="129"/>
        <v>0</v>
      </c>
      <c r="Z246" s="207"/>
      <c r="AA246" s="216"/>
      <c r="AB246" s="217"/>
      <c r="AC246" s="218"/>
      <c r="AD246" s="218"/>
      <c r="AE246" s="218"/>
      <c r="AF246" s="218"/>
      <c r="AG246" s="218"/>
      <c r="AH246" s="218"/>
      <c r="AI246" s="218"/>
    </row>
    <row r="247" ht="12.75" customHeight="1">
      <c r="A247" s="185"/>
      <c r="B247" s="185"/>
      <c r="C247" s="186"/>
      <c r="D247" s="299"/>
      <c r="E247" s="299"/>
      <c r="F247" s="299"/>
      <c r="G247" s="299"/>
      <c r="H247" s="299"/>
      <c r="I247" s="299"/>
      <c r="J247" s="300"/>
      <c r="K247" s="299"/>
      <c r="L247" s="241"/>
      <c r="M247" s="300"/>
      <c r="N247" s="301"/>
      <c r="O247" s="301"/>
      <c r="P247" s="301"/>
      <c r="Q247" s="301"/>
      <c r="R247" s="211">
        <f t="shared" si="121"/>
        <v>0</v>
      </c>
      <c r="S247" s="230">
        <f t="shared" si="123"/>
        <v>0</v>
      </c>
      <c r="T247" s="230">
        <f t="shared" si="124"/>
        <v>0</v>
      </c>
      <c r="U247" s="230">
        <f t="shared" si="125"/>
        <v>0</v>
      </c>
      <c r="V247" s="230">
        <f t="shared" si="126"/>
        <v>0</v>
      </c>
      <c r="W247" s="230">
        <f t="shared" si="127"/>
        <v>0</v>
      </c>
      <c r="X247" s="230">
        <f t="shared" si="128"/>
        <v>0</v>
      </c>
      <c r="Y247" s="232">
        <f t="shared" si="129"/>
        <v>0</v>
      </c>
      <c r="Z247" s="230"/>
      <c r="AA247" s="182"/>
      <c r="AB247" s="209"/>
      <c r="AC247" s="210"/>
      <c r="AD247" s="210"/>
      <c r="AE247" s="210"/>
      <c r="AF247" s="210"/>
      <c r="AG247" s="210"/>
      <c r="AH247" s="210"/>
      <c r="AI247" s="210"/>
    </row>
    <row r="248" ht="12.75" customHeight="1">
      <c r="A248" s="200"/>
      <c r="B248" s="200"/>
      <c r="C248" s="201"/>
      <c r="D248" s="279"/>
      <c r="E248" s="279"/>
      <c r="F248" s="279"/>
      <c r="G248" s="279"/>
      <c r="H248" s="279"/>
      <c r="I248" s="279"/>
      <c r="J248" s="280"/>
      <c r="K248" s="302"/>
      <c r="L248" s="282"/>
      <c r="M248" s="279"/>
      <c r="N248" s="283"/>
      <c r="O248" s="283"/>
      <c r="P248" s="283"/>
      <c r="Q248" s="283"/>
      <c r="R248" s="215">
        <f t="shared" si="121"/>
        <v>0</v>
      </c>
      <c r="S248" s="207">
        <f t="shared" si="123"/>
        <v>0</v>
      </c>
      <c r="T248" s="207">
        <f t="shared" si="124"/>
        <v>0</v>
      </c>
      <c r="U248" s="207">
        <f t="shared" si="125"/>
        <v>0</v>
      </c>
      <c r="V248" s="207">
        <f t="shared" si="126"/>
        <v>0</v>
      </c>
      <c r="W248" s="207">
        <f t="shared" si="127"/>
        <v>0</v>
      </c>
      <c r="X248" s="207">
        <f t="shared" si="128"/>
        <v>0</v>
      </c>
      <c r="Y248" s="239">
        <f t="shared" si="129"/>
        <v>0</v>
      </c>
      <c r="Z248" s="207"/>
      <c r="AA248" s="216"/>
      <c r="AB248" s="217"/>
      <c r="AC248" s="218"/>
      <c r="AD248" s="218"/>
      <c r="AE248" s="218"/>
      <c r="AF248" s="218"/>
      <c r="AG248" s="218"/>
      <c r="AH248" s="218"/>
      <c r="AI248" s="218"/>
    </row>
    <row r="249" ht="12.75" customHeight="1">
      <c r="A249" s="186"/>
      <c r="B249" s="185"/>
      <c r="C249" s="186"/>
      <c r="D249" s="299"/>
      <c r="E249" s="299"/>
      <c r="F249" s="299"/>
      <c r="G249" s="299"/>
      <c r="H249" s="299"/>
      <c r="I249" s="299"/>
      <c r="J249" s="300"/>
      <c r="K249" s="299"/>
      <c r="L249" s="241"/>
      <c r="M249" s="299"/>
      <c r="N249" s="301"/>
      <c r="O249" s="301"/>
      <c r="P249" s="301"/>
      <c r="Q249" s="301"/>
      <c r="R249" s="211">
        <f t="shared" si="121"/>
        <v>0</v>
      </c>
      <c r="S249" s="230">
        <f t="shared" si="123"/>
        <v>0</v>
      </c>
      <c r="T249" s="230">
        <f t="shared" si="124"/>
        <v>0</v>
      </c>
      <c r="U249" s="230">
        <f t="shared" si="125"/>
        <v>0</v>
      </c>
      <c r="V249" s="230">
        <f t="shared" si="126"/>
        <v>0</v>
      </c>
      <c r="W249" s="230">
        <f t="shared" si="127"/>
        <v>0</v>
      </c>
      <c r="X249" s="230">
        <f t="shared" si="128"/>
        <v>0</v>
      </c>
      <c r="Y249" s="232">
        <f t="shared" si="129"/>
        <v>0</v>
      </c>
      <c r="Z249" s="230"/>
      <c r="AA249" s="182"/>
      <c r="AB249" s="209"/>
      <c r="AC249" s="210"/>
      <c r="AD249" s="210"/>
      <c r="AE249" s="210"/>
      <c r="AF249" s="210"/>
      <c r="AG249" s="210"/>
      <c r="AH249" s="210"/>
      <c r="AI249" s="210"/>
    </row>
    <row r="250" ht="12.75" customHeight="1">
      <c r="A250" s="200"/>
      <c r="B250" s="200"/>
      <c r="C250" s="201"/>
      <c r="D250" s="279"/>
      <c r="E250" s="279"/>
      <c r="F250" s="279"/>
      <c r="G250" s="279"/>
      <c r="H250" s="279"/>
      <c r="I250" s="279"/>
      <c r="J250" s="280"/>
      <c r="K250" s="302"/>
      <c r="L250" s="282"/>
      <c r="M250" s="279"/>
      <c r="N250" s="283"/>
      <c r="O250" s="283"/>
      <c r="P250" s="283"/>
      <c r="Q250" s="283"/>
      <c r="R250" s="215">
        <f t="shared" si="121"/>
        <v>0</v>
      </c>
      <c r="S250" s="207">
        <f t="shared" si="123"/>
        <v>0</v>
      </c>
      <c r="T250" s="207">
        <f t="shared" si="124"/>
        <v>0</v>
      </c>
      <c r="U250" s="207">
        <f t="shared" si="125"/>
        <v>0</v>
      </c>
      <c r="V250" s="207">
        <f t="shared" si="126"/>
        <v>0</v>
      </c>
      <c r="W250" s="207">
        <f t="shared" si="127"/>
        <v>0</v>
      </c>
      <c r="X250" s="207">
        <f t="shared" si="128"/>
        <v>0</v>
      </c>
      <c r="Y250" s="239">
        <f t="shared" si="129"/>
        <v>0</v>
      </c>
      <c r="Z250" s="207"/>
      <c r="AA250" s="216"/>
      <c r="AB250" s="217"/>
      <c r="AC250" s="218"/>
      <c r="AD250" s="218"/>
      <c r="AE250" s="218"/>
      <c r="AF250" s="218"/>
      <c r="AG250" s="218"/>
      <c r="AH250" s="218"/>
      <c r="AI250" s="218"/>
    </row>
    <row r="251" ht="12.75" customHeight="1">
      <c r="A251" s="186"/>
      <c r="B251" s="185"/>
      <c r="C251" s="186"/>
      <c r="D251" s="299"/>
      <c r="E251" s="299"/>
      <c r="F251" s="299"/>
      <c r="G251" s="299"/>
      <c r="H251" s="299"/>
      <c r="I251" s="299"/>
      <c r="J251" s="300"/>
      <c r="K251" s="299"/>
      <c r="L251" s="299"/>
      <c r="M251" s="300"/>
      <c r="N251" s="301"/>
      <c r="O251" s="301"/>
      <c r="P251" s="301"/>
      <c r="Q251" s="301"/>
      <c r="R251" s="211">
        <f t="shared" si="121"/>
        <v>0</v>
      </c>
      <c r="S251" s="230">
        <f t="shared" si="123"/>
        <v>0</v>
      </c>
      <c r="T251" s="230">
        <f t="shared" si="124"/>
        <v>0</v>
      </c>
      <c r="U251" s="230">
        <f t="shared" si="125"/>
        <v>0</v>
      </c>
      <c r="V251" s="230">
        <f t="shared" si="126"/>
        <v>0</v>
      </c>
      <c r="W251" s="230">
        <f t="shared" si="127"/>
        <v>0</v>
      </c>
      <c r="X251" s="230">
        <f t="shared" si="128"/>
        <v>0</v>
      </c>
      <c r="Y251" s="232">
        <f t="shared" si="129"/>
        <v>0</v>
      </c>
      <c r="Z251" s="230"/>
      <c r="AA251" s="182"/>
      <c r="AB251" s="209"/>
      <c r="AC251" s="210"/>
      <c r="AD251" s="210"/>
      <c r="AE251" s="210"/>
      <c r="AF251" s="210"/>
      <c r="AG251" s="210"/>
      <c r="AH251" s="210"/>
      <c r="AI251" s="210"/>
    </row>
    <row r="252" ht="12.75" customHeight="1">
      <c r="A252" s="200"/>
      <c r="B252" s="200"/>
      <c r="C252" s="201"/>
      <c r="D252" s="279"/>
      <c r="E252" s="279"/>
      <c r="F252" s="279"/>
      <c r="G252" s="279"/>
      <c r="H252" s="279"/>
      <c r="I252" s="279"/>
      <c r="J252" s="280"/>
      <c r="K252" s="302"/>
      <c r="L252" s="282"/>
      <c r="M252" s="279"/>
      <c r="N252" s="283"/>
      <c r="O252" s="283"/>
      <c r="P252" s="283"/>
      <c r="Q252" s="283"/>
      <c r="R252" s="215">
        <f t="shared" si="121"/>
        <v>0</v>
      </c>
      <c r="S252" s="207">
        <f t="shared" si="123"/>
        <v>0</v>
      </c>
      <c r="T252" s="207">
        <f t="shared" si="124"/>
        <v>0</v>
      </c>
      <c r="U252" s="207">
        <f t="shared" si="125"/>
        <v>0</v>
      </c>
      <c r="V252" s="207">
        <f t="shared" si="126"/>
        <v>0</v>
      </c>
      <c r="W252" s="207">
        <f t="shared" si="127"/>
        <v>0</v>
      </c>
      <c r="X252" s="207">
        <f t="shared" si="128"/>
        <v>0</v>
      </c>
      <c r="Y252" s="239">
        <f t="shared" si="129"/>
        <v>0</v>
      </c>
      <c r="Z252" s="207"/>
      <c r="AA252" s="216"/>
      <c r="AB252" s="217"/>
      <c r="AC252" s="218"/>
      <c r="AD252" s="218"/>
      <c r="AE252" s="218"/>
      <c r="AF252" s="218"/>
      <c r="AG252" s="218"/>
      <c r="AH252" s="218"/>
      <c r="AI252" s="218"/>
    </row>
    <row r="253" ht="12.75" customHeight="1">
      <c r="A253" s="186"/>
      <c r="B253" s="261"/>
      <c r="C253" s="209"/>
      <c r="D253" s="299"/>
      <c r="E253" s="299"/>
      <c r="F253" s="299"/>
      <c r="G253" s="299"/>
      <c r="H253" s="299"/>
      <c r="I253" s="299"/>
      <c r="J253" s="300"/>
      <c r="K253" s="299"/>
      <c r="L253" s="299"/>
      <c r="M253" s="300"/>
      <c r="N253" s="301"/>
      <c r="O253" s="301"/>
      <c r="P253" s="301"/>
      <c r="Q253" s="301"/>
      <c r="R253" s="211">
        <f t="shared" si="121"/>
        <v>0</v>
      </c>
      <c r="S253" s="230">
        <f t="shared" si="123"/>
        <v>0</v>
      </c>
      <c r="T253" s="230">
        <f t="shared" si="124"/>
        <v>0</v>
      </c>
      <c r="U253" s="230">
        <f t="shared" si="125"/>
        <v>0</v>
      </c>
      <c r="V253" s="230">
        <f t="shared" si="126"/>
        <v>0</v>
      </c>
      <c r="W253" s="230">
        <f t="shared" si="127"/>
        <v>0</v>
      </c>
      <c r="X253" s="230">
        <f t="shared" si="128"/>
        <v>0</v>
      </c>
      <c r="Y253" s="232">
        <f t="shared" si="129"/>
        <v>0</v>
      </c>
      <c r="Z253" s="230"/>
      <c r="AA253" s="182"/>
      <c r="AB253" s="224"/>
      <c r="AC253" s="225"/>
      <c r="AD253" s="225"/>
      <c r="AE253" s="225"/>
      <c r="AF253" s="225"/>
      <c r="AG253" s="225"/>
      <c r="AH253" s="225"/>
      <c r="AI253" s="225"/>
    </row>
    <row r="254" ht="12.75" customHeight="1">
      <c r="A254" s="200"/>
      <c r="B254" s="200"/>
      <c r="C254" s="201"/>
      <c r="D254" s="279"/>
      <c r="E254" s="279"/>
      <c r="F254" s="279"/>
      <c r="G254" s="279"/>
      <c r="H254" s="279"/>
      <c r="I254" s="279"/>
      <c r="J254" s="280"/>
      <c r="K254" s="302"/>
      <c r="L254" s="282"/>
      <c r="M254" s="279"/>
      <c r="N254" s="283"/>
      <c r="O254" s="283"/>
      <c r="P254" s="283"/>
      <c r="Q254" s="283"/>
      <c r="R254" s="215">
        <f t="shared" si="121"/>
        <v>0</v>
      </c>
      <c r="S254" s="207">
        <f t="shared" si="123"/>
        <v>0</v>
      </c>
      <c r="T254" s="207">
        <f t="shared" si="124"/>
        <v>0</v>
      </c>
      <c r="U254" s="207">
        <f t="shared" si="125"/>
        <v>0</v>
      </c>
      <c r="V254" s="207">
        <f t="shared" si="126"/>
        <v>0</v>
      </c>
      <c r="W254" s="207">
        <f t="shared" si="127"/>
        <v>0</v>
      </c>
      <c r="X254" s="207">
        <f t="shared" si="128"/>
        <v>0</v>
      </c>
      <c r="Y254" s="239">
        <f t="shared" si="129"/>
        <v>0</v>
      </c>
      <c r="Z254" s="207"/>
      <c r="AA254" s="216"/>
      <c r="AB254" s="217"/>
      <c r="AC254" s="218"/>
      <c r="AD254" s="218"/>
      <c r="AE254" s="218"/>
      <c r="AF254" s="218"/>
      <c r="AG254" s="218"/>
      <c r="AH254" s="218"/>
      <c r="AI254" s="218"/>
    </row>
    <row r="255" ht="12.75" customHeight="1">
      <c r="A255" s="175"/>
      <c r="B255" s="303"/>
      <c r="C255" s="241"/>
      <c r="D255" s="299"/>
      <c r="E255" s="299"/>
      <c r="F255" s="299"/>
      <c r="G255" s="299"/>
      <c r="H255" s="299"/>
      <c r="I255" s="299"/>
      <c r="J255" s="300"/>
      <c r="K255" s="299"/>
      <c r="L255" s="299"/>
      <c r="M255" s="299"/>
      <c r="N255" s="301"/>
      <c r="O255" s="301"/>
      <c r="P255" s="301"/>
      <c r="Q255" s="301"/>
      <c r="R255" s="211">
        <f t="shared" si="121"/>
        <v>0</v>
      </c>
      <c r="S255" s="230">
        <f t="shared" si="123"/>
        <v>0</v>
      </c>
      <c r="T255" s="230">
        <f t="shared" si="124"/>
        <v>0</v>
      </c>
      <c r="U255" s="230">
        <f t="shared" si="125"/>
        <v>0</v>
      </c>
      <c r="V255" s="230">
        <f t="shared" si="126"/>
        <v>0</v>
      </c>
      <c r="W255" s="230">
        <f t="shared" si="127"/>
        <v>0</v>
      </c>
      <c r="X255" s="230">
        <f t="shared" si="128"/>
        <v>0</v>
      </c>
      <c r="Y255" s="232">
        <f t="shared" si="129"/>
        <v>0</v>
      </c>
      <c r="Z255" s="230"/>
      <c r="AA255" s="182"/>
      <c r="AB255" s="209"/>
      <c r="AC255" s="210"/>
      <c r="AD255" s="210"/>
      <c r="AE255" s="210"/>
      <c r="AF255" s="210"/>
      <c r="AG255" s="210"/>
      <c r="AH255" s="210"/>
      <c r="AI255" s="210"/>
    </row>
    <row r="256" ht="12.75" customHeight="1">
      <c r="A256" s="200"/>
      <c r="B256" s="200"/>
      <c r="C256" s="201"/>
      <c r="D256" s="279"/>
      <c r="E256" s="279"/>
      <c r="F256" s="279"/>
      <c r="G256" s="279"/>
      <c r="H256" s="279"/>
      <c r="I256" s="279"/>
      <c r="J256" s="280"/>
      <c r="K256" s="302"/>
      <c r="L256" s="282"/>
      <c r="M256" s="279"/>
      <c r="N256" s="283"/>
      <c r="O256" s="283"/>
      <c r="P256" s="283"/>
      <c r="Q256" s="283"/>
      <c r="R256" s="215">
        <f t="shared" si="121"/>
        <v>0</v>
      </c>
      <c r="S256" s="207">
        <f t="shared" si="123"/>
        <v>0</v>
      </c>
      <c r="T256" s="207">
        <f t="shared" si="124"/>
        <v>0</v>
      </c>
      <c r="U256" s="207">
        <f t="shared" si="125"/>
        <v>0</v>
      </c>
      <c r="V256" s="207">
        <f t="shared" si="126"/>
        <v>0</v>
      </c>
      <c r="W256" s="207">
        <f t="shared" si="127"/>
        <v>0</v>
      </c>
      <c r="X256" s="207">
        <f t="shared" si="128"/>
        <v>0</v>
      </c>
      <c r="Y256" s="239">
        <f t="shared" si="129"/>
        <v>0</v>
      </c>
      <c r="Z256" s="207"/>
      <c r="AA256" s="216"/>
      <c r="AB256" s="217"/>
      <c r="AC256" s="218"/>
      <c r="AD256" s="218"/>
      <c r="AE256" s="218"/>
      <c r="AF256" s="218"/>
      <c r="AG256" s="218"/>
      <c r="AH256" s="218"/>
      <c r="AI256" s="218"/>
    </row>
    <row r="257" ht="12.75" customHeight="1">
      <c r="A257" s="186"/>
      <c r="B257" s="261"/>
      <c r="C257" s="186"/>
      <c r="D257" s="299"/>
      <c r="E257" s="299"/>
      <c r="F257" s="299"/>
      <c r="G257" s="299"/>
      <c r="H257" s="299"/>
      <c r="I257" s="299"/>
      <c r="J257" s="300"/>
      <c r="K257" s="299"/>
      <c r="L257" s="299"/>
      <c r="M257" s="299"/>
      <c r="N257" s="301"/>
      <c r="O257" s="301"/>
      <c r="P257" s="301"/>
      <c r="Q257" s="301"/>
      <c r="R257" s="211">
        <f t="shared" si="121"/>
        <v>0</v>
      </c>
      <c r="S257" s="230">
        <f t="shared" si="123"/>
        <v>0</v>
      </c>
      <c r="T257" s="230">
        <f t="shared" si="124"/>
        <v>0</v>
      </c>
      <c r="U257" s="230">
        <f t="shared" si="125"/>
        <v>0</v>
      </c>
      <c r="V257" s="230">
        <f t="shared" si="126"/>
        <v>0</v>
      </c>
      <c r="W257" s="230">
        <f t="shared" si="127"/>
        <v>0</v>
      </c>
      <c r="X257" s="230">
        <f t="shared" si="128"/>
        <v>0</v>
      </c>
      <c r="Y257" s="232">
        <f t="shared" si="129"/>
        <v>0</v>
      </c>
      <c r="Z257" s="230"/>
      <c r="AA257" s="182"/>
      <c r="AB257" s="209"/>
      <c r="AC257" s="210"/>
      <c r="AD257" s="210"/>
      <c r="AE257" s="210"/>
      <c r="AF257" s="210"/>
      <c r="AG257" s="210"/>
      <c r="AH257" s="210"/>
      <c r="AI257" s="210"/>
    </row>
    <row r="258" ht="12.75" customHeight="1">
      <c r="A258" s="200"/>
      <c r="B258" s="200"/>
      <c r="C258" s="201"/>
      <c r="D258" s="279"/>
      <c r="E258" s="279"/>
      <c r="F258" s="279"/>
      <c r="G258" s="279"/>
      <c r="H258" s="279"/>
      <c r="I258" s="279"/>
      <c r="J258" s="280"/>
      <c r="K258" s="302"/>
      <c r="L258" s="282"/>
      <c r="M258" s="279"/>
      <c r="N258" s="283"/>
      <c r="O258" s="283"/>
      <c r="P258" s="283"/>
      <c r="Q258" s="283"/>
      <c r="R258" s="215">
        <f t="shared" si="121"/>
        <v>0</v>
      </c>
      <c r="S258" s="207">
        <f t="shared" si="123"/>
        <v>0</v>
      </c>
      <c r="T258" s="207">
        <f t="shared" si="124"/>
        <v>0</v>
      </c>
      <c r="U258" s="207">
        <f t="shared" si="125"/>
        <v>0</v>
      </c>
      <c r="V258" s="207">
        <f t="shared" si="126"/>
        <v>0</v>
      </c>
      <c r="W258" s="207">
        <f t="shared" si="127"/>
        <v>0</v>
      </c>
      <c r="X258" s="207">
        <f t="shared" si="128"/>
        <v>0</v>
      </c>
      <c r="Y258" s="239">
        <f t="shared" si="129"/>
        <v>0</v>
      </c>
      <c r="Z258" s="207"/>
      <c r="AA258" s="216"/>
      <c r="AB258" s="217"/>
      <c r="AC258" s="218"/>
      <c r="AD258" s="218"/>
      <c r="AE258" s="218"/>
      <c r="AF258" s="218"/>
      <c r="AG258" s="218"/>
      <c r="AH258" s="218"/>
      <c r="AI258" s="218"/>
    </row>
    <row r="259" ht="12.75" customHeight="1">
      <c r="A259" s="186"/>
      <c r="B259" s="185"/>
      <c r="C259" s="186"/>
      <c r="D259" s="299"/>
      <c r="E259" s="299"/>
      <c r="F259" s="299"/>
      <c r="G259" s="299"/>
      <c r="H259" s="299"/>
      <c r="I259" s="299"/>
      <c r="J259" s="300"/>
      <c r="K259" s="299"/>
      <c r="L259" s="299"/>
      <c r="M259" s="299"/>
      <c r="N259" s="301"/>
      <c r="O259" s="301"/>
      <c r="P259" s="301"/>
      <c r="Q259" s="301"/>
      <c r="R259" s="211">
        <f t="shared" si="121"/>
        <v>0</v>
      </c>
      <c r="S259" s="230">
        <f t="shared" si="123"/>
        <v>0</v>
      </c>
      <c r="T259" s="230">
        <f t="shared" si="124"/>
        <v>0</v>
      </c>
      <c r="U259" s="230">
        <f t="shared" si="125"/>
        <v>0</v>
      </c>
      <c r="V259" s="230">
        <f t="shared" si="126"/>
        <v>0</v>
      </c>
      <c r="W259" s="230">
        <f t="shared" si="127"/>
        <v>0</v>
      </c>
      <c r="X259" s="230">
        <f t="shared" si="128"/>
        <v>0</v>
      </c>
      <c r="Y259" s="232">
        <f t="shared" si="129"/>
        <v>0</v>
      </c>
      <c r="Z259" s="230"/>
      <c r="AA259" s="182"/>
      <c r="AB259" s="209"/>
      <c r="AC259" s="210"/>
      <c r="AD259" s="210"/>
      <c r="AE259" s="210"/>
      <c r="AF259" s="210"/>
      <c r="AG259" s="210"/>
      <c r="AH259" s="210"/>
      <c r="AI259" s="210"/>
    </row>
    <row r="260" ht="12.75" customHeight="1">
      <c r="A260" s="200"/>
      <c r="B260" s="200"/>
      <c r="C260" s="201"/>
      <c r="D260" s="279"/>
      <c r="E260" s="279"/>
      <c r="F260" s="279"/>
      <c r="G260" s="279"/>
      <c r="H260" s="279"/>
      <c r="I260" s="279"/>
      <c r="J260" s="280"/>
      <c r="K260" s="302"/>
      <c r="L260" s="282"/>
      <c r="M260" s="279"/>
      <c r="N260" s="283"/>
      <c r="O260" s="283"/>
      <c r="P260" s="283"/>
      <c r="Q260" s="283"/>
      <c r="R260" s="215">
        <f t="shared" si="121"/>
        <v>0</v>
      </c>
      <c r="S260" s="207">
        <f t="shared" si="123"/>
        <v>0</v>
      </c>
      <c r="T260" s="207">
        <f t="shared" si="124"/>
        <v>0</v>
      </c>
      <c r="U260" s="207">
        <f t="shared" si="125"/>
        <v>0</v>
      </c>
      <c r="V260" s="207">
        <f t="shared" si="126"/>
        <v>0</v>
      </c>
      <c r="W260" s="207">
        <f t="shared" si="127"/>
        <v>0</v>
      </c>
      <c r="X260" s="207">
        <f t="shared" si="128"/>
        <v>0</v>
      </c>
      <c r="Y260" s="239">
        <f t="shared" si="129"/>
        <v>0</v>
      </c>
      <c r="Z260" s="207"/>
      <c r="AA260" s="216"/>
      <c r="AB260" s="217"/>
      <c r="AC260" s="218"/>
      <c r="AD260" s="218"/>
      <c r="AE260" s="218"/>
      <c r="AF260" s="218"/>
      <c r="AG260" s="218"/>
      <c r="AH260" s="218"/>
      <c r="AI260" s="218"/>
    </row>
    <row r="261" ht="12.75" customHeight="1">
      <c r="A261" s="186"/>
      <c r="B261" s="185"/>
      <c r="C261" s="209"/>
      <c r="D261" s="299"/>
      <c r="E261" s="299"/>
      <c r="F261" s="299"/>
      <c r="G261" s="299"/>
      <c r="H261" s="299"/>
      <c r="I261" s="299"/>
      <c r="J261" s="300"/>
      <c r="K261" s="299"/>
      <c r="L261" s="299"/>
      <c r="M261" s="300"/>
      <c r="N261" s="301"/>
      <c r="O261" s="301"/>
      <c r="P261" s="301"/>
      <c r="Q261" s="301"/>
      <c r="R261" s="211">
        <f t="shared" si="121"/>
        <v>0</v>
      </c>
      <c r="S261" s="230">
        <f t="shared" si="123"/>
        <v>0</v>
      </c>
      <c r="T261" s="230">
        <f t="shared" si="124"/>
        <v>0</v>
      </c>
      <c r="U261" s="230">
        <f t="shared" si="125"/>
        <v>0</v>
      </c>
      <c r="V261" s="230">
        <f t="shared" si="126"/>
        <v>0</v>
      </c>
      <c r="W261" s="230">
        <f t="shared" si="127"/>
        <v>0</v>
      </c>
      <c r="X261" s="230">
        <f t="shared" si="128"/>
        <v>0</v>
      </c>
      <c r="Y261" s="232">
        <f t="shared" si="129"/>
        <v>0</v>
      </c>
      <c r="Z261" s="230"/>
      <c r="AA261" s="229"/>
      <c r="AB261" s="224"/>
      <c r="AC261" s="225"/>
      <c r="AD261" s="225"/>
      <c r="AE261" s="225"/>
      <c r="AF261" s="225"/>
      <c r="AG261" s="225"/>
      <c r="AH261" s="225"/>
      <c r="AI261" s="225"/>
    </row>
    <row r="262" ht="12.75" customHeight="1">
      <c r="A262" s="200"/>
      <c r="B262" s="200"/>
      <c r="C262" s="201"/>
      <c r="D262" s="279"/>
      <c r="E262" s="279"/>
      <c r="F262" s="279"/>
      <c r="G262" s="279"/>
      <c r="H262" s="279"/>
      <c r="I262" s="279"/>
      <c r="J262" s="280"/>
      <c r="K262" s="302"/>
      <c r="L262" s="282"/>
      <c r="M262" s="279"/>
      <c r="N262" s="283"/>
      <c r="O262" s="283"/>
      <c r="P262" s="283"/>
      <c r="Q262" s="283"/>
      <c r="R262" s="215">
        <f t="shared" si="121"/>
        <v>0</v>
      </c>
      <c r="S262" s="207">
        <f t="shared" si="123"/>
        <v>0</v>
      </c>
      <c r="T262" s="207">
        <f t="shared" si="124"/>
        <v>0</v>
      </c>
      <c r="U262" s="207">
        <f t="shared" si="125"/>
        <v>0</v>
      </c>
      <c r="V262" s="207">
        <f t="shared" si="126"/>
        <v>0</v>
      </c>
      <c r="W262" s="207">
        <f t="shared" si="127"/>
        <v>0</v>
      </c>
      <c r="X262" s="207">
        <f t="shared" si="128"/>
        <v>0</v>
      </c>
      <c r="Y262" s="239">
        <f t="shared" si="129"/>
        <v>0</v>
      </c>
      <c r="Z262" s="207"/>
      <c r="AA262" s="216"/>
      <c r="AB262" s="217"/>
      <c r="AC262" s="218"/>
      <c r="AD262" s="218"/>
      <c r="AE262" s="218"/>
      <c r="AF262" s="218"/>
      <c r="AG262" s="218"/>
      <c r="AH262" s="218"/>
      <c r="AI262" s="218"/>
    </row>
    <row r="263" ht="12.75" customHeight="1">
      <c r="A263" s="186"/>
      <c r="B263" s="185"/>
      <c r="C263" s="186"/>
      <c r="D263" s="299"/>
      <c r="E263" s="299"/>
      <c r="F263" s="299"/>
      <c r="G263" s="299"/>
      <c r="H263" s="299"/>
      <c r="I263" s="299"/>
      <c r="J263" s="300"/>
      <c r="K263" s="299"/>
      <c r="L263" s="299"/>
      <c r="M263" s="300"/>
      <c r="N263" s="301"/>
      <c r="O263" s="301"/>
      <c r="P263" s="301"/>
      <c r="Q263" s="301"/>
      <c r="R263" s="211">
        <f t="shared" si="121"/>
        <v>0</v>
      </c>
      <c r="S263" s="230">
        <f t="shared" si="123"/>
        <v>0</v>
      </c>
      <c r="T263" s="230">
        <f t="shared" si="124"/>
        <v>0</v>
      </c>
      <c r="U263" s="230">
        <f t="shared" si="125"/>
        <v>0</v>
      </c>
      <c r="V263" s="230">
        <f t="shared" si="126"/>
        <v>0</v>
      </c>
      <c r="W263" s="230">
        <f t="shared" si="127"/>
        <v>0</v>
      </c>
      <c r="X263" s="230">
        <f t="shared" si="128"/>
        <v>0</v>
      </c>
      <c r="Y263" s="232">
        <f t="shared" si="129"/>
        <v>0</v>
      </c>
      <c r="Z263" s="230"/>
      <c r="AA263" s="182"/>
      <c r="AB263" s="209"/>
      <c r="AC263" s="210"/>
      <c r="AD263" s="210"/>
      <c r="AE263" s="210"/>
      <c r="AF263" s="210"/>
      <c r="AG263" s="210"/>
      <c r="AH263" s="210"/>
      <c r="AI263" s="210"/>
    </row>
    <row r="264" ht="12.75" customHeight="1">
      <c r="A264" s="200"/>
      <c r="B264" s="200"/>
      <c r="C264" s="201"/>
      <c r="D264" s="279"/>
      <c r="E264" s="279"/>
      <c r="F264" s="279"/>
      <c r="G264" s="279"/>
      <c r="H264" s="279"/>
      <c r="I264" s="279"/>
      <c r="J264" s="280"/>
      <c r="K264" s="302"/>
      <c r="L264" s="282"/>
      <c r="M264" s="279"/>
      <c r="N264" s="283"/>
      <c r="O264" s="283"/>
      <c r="P264" s="283"/>
      <c r="Q264" s="283"/>
      <c r="R264" s="215">
        <f t="shared" si="121"/>
        <v>0</v>
      </c>
      <c r="S264" s="207">
        <f t="shared" si="123"/>
        <v>0</v>
      </c>
      <c r="T264" s="207">
        <f t="shared" si="124"/>
        <v>0</v>
      </c>
      <c r="U264" s="207">
        <f t="shared" si="125"/>
        <v>0</v>
      </c>
      <c r="V264" s="207">
        <f t="shared" si="126"/>
        <v>0</v>
      </c>
      <c r="W264" s="207">
        <f t="shared" si="127"/>
        <v>0</v>
      </c>
      <c r="X264" s="207">
        <f t="shared" si="128"/>
        <v>0</v>
      </c>
      <c r="Y264" s="239">
        <f t="shared" si="129"/>
        <v>0</v>
      </c>
      <c r="Z264" s="207"/>
      <c r="AA264" s="216"/>
      <c r="AB264" s="217"/>
      <c r="AC264" s="218"/>
      <c r="AD264" s="218"/>
      <c r="AE264" s="218"/>
      <c r="AF264" s="218"/>
      <c r="AG264" s="218"/>
      <c r="AH264" s="218"/>
      <c r="AI264" s="218"/>
    </row>
    <row r="265" ht="12.75" customHeight="1">
      <c r="A265" s="304"/>
      <c r="B265" s="304"/>
      <c r="C265" s="305"/>
      <c r="D265" s="304"/>
      <c r="E265" s="304"/>
      <c r="F265" s="304"/>
      <c r="G265" s="304"/>
      <c r="H265" s="304"/>
      <c r="I265" s="304"/>
      <c r="J265" s="304"/>
      <c r="K265" s="306"/>
      <c r="L265" s="307"/>
      <c r="M265" s="304"/>
      <c r="N265" s="308"/>
      <c r="O265" s="308"/>
      <c r="P265" s="309"/>
      <c r="Q265" s="308"/>
      <c r="R265" s="211">
        <f t="shared" si="121"/>
        <v>0</v>
      </c>
      <c r="S265" s="230">
        <f t="shared" si="123"/>
        <v>0</v>
      </c>
      <c r="T265" s="230">
        <f t="shared" si="124"/>
        <v>0</v>
      </c>
      <c r="U265" s="230">
        <f t="shared" si="125"/>
        <v>0</v>
      </c>
      <c r="V265" s="230">
        <f t="shared" si="126"/>
        <v>0</v>
      </c>
      <c r="W265" s="230">
        <f t="shared" si="127"/>
        <v>0</v>
      </c>
      <c r="X265" s="230">
        <f t="shared" si="128"/>
        <v>0</v>
      </c>
      <c r="Y265" s="232">
        <f t="shared" si="129"/>
        <v>0</v>
      </c>
      <c r="Z265" s="230"/>
      <c r="AA265" s="182"/>
      <c r="AB265" s="209"/>
      <c r="AC265" s="210"/>
      <c r="AD265" s="210"/>
      <c r="AE265" s="210"/>
      <c r="AF265" s="210"/>
      <c r="AG265" s="210"/>
      <c r="AH265" s="210"/>
      <c r="AI265" s="210"/>
    </row>
    <row r="266" ht="12.75" customHeight="1">
      <c r="A266" s="304"/>
      <c r="B266" s="304"/>
      <c r="C266" s="305"/>
      <c r="D266" s="304"/>
      <c r="E266" s="304"/>
      <c r="F266" s="304"/>
      <c r="G266" s="304"/>
      <c r="H266" s="304"/>
      <c r="I266" s="304"/>
      <c r="J266" s="304"/>
      <c r="K266" s="306"/>
      <c r="L266" s="307"/>
      <c r="M266" s="304"/>
      <c r="N266" s="308"/>
      <c r="O266" s="308"/>
      <c r="P266" s="309"/>
      <c r="Q266" s="308"/>
      <c r="R266" s="211">
        <f t="shared" si="121"/>
        <v>0</v>
      </c>
      <c r="S266" s="230">
        <f t="shared" si="123"/>
        <v>0</v>
      </c>
      <c r="T266" s="230">
        <f t="shared" si="124"/>
        <v>0</v>
      </c>
      <c r="U266" s="230">
        <f t="shared" si="125"/>
        <v>0</v>
      </c>
      <c r="V266" s="230">
        <f t="shared" si="126"/>
        <v>0</v>
      </c>
      <c r="W266" s="230">
        <f t="shared" si="127"/>
        <v>0</v>
      </c>
      <c r="X266" s="230">
        <f t="shared" si="128"/>
        <v>0</v>
      </c>
      <c r="Y266" s="232">
        <f t="shared" si="129"/>
        <v>0</v>
      </c>
      <c r="Z266" s="230"/>
      <c r="AA266" s="182"/>
      <c r="AB266" s="209"/>
      <c r="AC266" s="210"/>
      <c r="AD266" s="210"/>
      <c r="AE266" s="210"/>
      <c r="AF266" s="210"/>
      <c r="AG266" s="210"/>
      <c r="AH266" s="210"/>
      <c r="AI266" s="210"/>
    </row>
    <row r="267" ht="12.75" customHeight="1">
      <c r="A267" s="304"/>
      <c r="B267" s="304"/>
      <c r="C267" s="305"/>
      <c r="D267" s="304"/>
      <c r="E267" s="304"/>
      <c r="F267" s="304"/>
      <c r="G267" s="304"/>
      <c r="H267" s="304"/>
      <c r="I267" s="304"/>
      <c r="J267" s="304"/>
      <c r="K267" s="306"/>
      <c r="L267" s="307"/>
      <c r="M267" s="304"/>
      <c r="N267" s="308"/>
      <c r="O267" s="308"/>
      <c r="P267" s="309"/>
      <c r="Q267" s="308"/>
      <c r="R267" s="211">
        <f t="shared" si="121"/>
        <v>0</v>
      </c>
      <c r="S267" s="230">
        <f t="shared" si="123"/>
        <v>0</v>
      </c>
      <c r="T267" s="230">
        <f t="shared" si="124"/>
        <v>0</v>
      </c>
      <c r="U267" s="230">
        <f t="shared" si="125"/>
        <v>0</v>
      </c>
      <c r="V267" s="230">
        <f t="shared" si="126"/>
        <v>0</v>
      </c>
      <c r="W267" s="230">
        <f t="shared" si="127"/>
        <v>0</v>
      </c>
      <c r="X267" s="230">
        <f t="shared" si="128"/>
        <v>0</v>
      </c>
      <c r="Y267" s="232">
        <f t="shared" si="129"/>
        <v>0</v>
      </c>
      <c r="Z267" s="230"/>
      <c r="AA267" s="182"/>
      <c r="AB267" s="209"/>
      <c r="AC267" s="210"/>
      <c r="AD267" s="210"/>
      <c r="AE267" s="210"/>
      <c r="AF267" s="210"/>
      <c r="AG267" s="210"/>
      <c r="AH267" s="210"/>
      <c r="AI267" s="210"/>
    </row>
    <row r="268" ht="12.75" customHeight="1">
      <c r="A268" s="304"/>
      <c r="B268" s="304"/>
      <c r="C268" s="305"/>
      <c r="D268" s="304"/>
      <c r="E268" s="304"/>
      <c r="F268" s="304"/>
      <c r="G268" s="304"/>
      <c r="H268" s="304"/>
      <c r="I268" s="304"/>
      <c r="J268" s="304"/>
      <c r="K268" s="306"/>
      <c r="L268" s="307"/>
      <c r="M268" s="304"/>
      <c r="N268" s="308"/>
      <c r="O268" s="308"/>
      <c r="P268" s="309"/>
      <c r="Q268" s="308"/>
      <c r="R268" s="211">
        <f t="shared" si="121"/>
        <v>0</v>
      </c>
      <c r="S268" s="230">
        <f t="shared" si="123"/>
        <v>0</v>
      </c>
      <c r="T268" s="230">
        <f t="shared" si="124"/>
        <v>0</v>
      </c>
      <c r="U268" s="230">
        <f t="shared" si="125"/>
        <v>0</v>
      </c>
      <c r="V268" s="230">
        <f t="shared" si="126"/>
        <v>0</v>
      </c>
      <c r="W268" s="230">
        <f t="shared" si="127"/>
        <v>0</v>
      </c>
      <c r="X268" s="230">
        <f t="shared" si="128"/>
        <v>0</v>
      </c>
      <c r="Y268" s="232">
        <f t="shared" si="129"/>
        <v>0</v>
      </c>
      <c r="Z268" s="230"/>
      <c r="AA268" s="182"/>
      <c r="AB268" s="209"/>
      <c r="AC268" s="210"/>
      <c r="AD268" s="210"/>
      <c r="AE268" s="210"/>
      <c r="AF268" s="210"/>
      <c r="AG268" s="210"/>
      <c r="AH268" s="210"/>
      <c r="AI268" s="210"/>
    </row>
    <row r="269" ht="12.75" customHeight="1">
      <c r="A269" s="304"/>
      <c r="B269" s="304"/>
      <c r="C269" s="305"/>
      <c r="D269" s="304"/>
      <c r="E269" s="304"/>
      <c r="F269" s="304"/>
      <c r="G269" s="304"/>
      <c r="H269" s="304"/>
      <c r="I269" s="304"/>
      <c r="J269" s="304"/>
      <c r="K269" s="306"/>
      <c r="L269" s="307"/>
      <c r="M269" s="304"/>
      <c r="N269" s="308"/>
      <c r="O269" s="308"/>
      <c r="P269" s="309"/>
      <c r="Q269" s="308"/>
      <c r="R269" s="211">
        <f t="shared" si="121"/>
        <v>0</v>
      </c>
      <c r="S269" s="230">
        <f t="shared" si="123"/>
        <v>0</v>
      </c>
      <c r="T269" s="230">
        <f t="shared" si="124"/>
        <v>0</v>
      </c>
      <c r="U269" s="230">
        <f t="shared" si="125"/>
        <v>0</v>
      </c>
      <c r="V269" s="230">
        <f t="shared" si="126"/>
        <v>0</v>
      </c>
      <c r="W269" s="230">
        <f t="shared" si="127"/>
        <v>0</v>
      </c>
      <c r="X269" s="230">
        <f t="shared" si="128"/>
        <v>0</v>
      </c>
      <c r="Y269" s="232">
        <f t="shared" si="129"/>
        <v>0</v>
      </c>
      <c r="Z269" s="230"/>
      <c r="AA269" s="182"/>
      <c r="AB269" s="209"/>
      <c r="AC269" s="210"/>
      <c r="AD269" s="210"/>
      <c r="AE269" s="210"/>
      <c r="AF269" s="210"/>
      <c r="AG269" s="210"/>
      <c r="AH269" s="210"/>
      <c r="AI269" s="210"/>
    </row>
    <row r="270" ht="12.75" customHeight="1">
      <c r="A270" s="304"/>
      <c r="B270" s="304"/>
      <c r="C270" s="305"/>
      <c r="D270" s="304"/>
      <c r="E270" s="304"/>
      <c r="F270" s="304"/>
      <c r="G270" s="304"/>
      <c r="H270" s="304"/>
      <c r="I270" s="304"/>
      <c r="J270" s="304"/>
      <c r="K270" s="306"/>
      <c r="L270" s="307"/>
      <c r="M270" s="304"/>
      <c r="N270" s="308"/>
      <c r="O270" s="308"/>
      <c r="P270" s="309"/>
      <c r="Q270" s="308"/>
      <c r="R270" s="211">
        <f t="shared" si="121"/>
        <v>0</v>
      </c>
      <c r="S270" s="230">
        <f t="shared" si="123"/>
        <v>0</v>
      </c>
      <c r="T270" s="230">
        <f t="shared" si="124"/>
        <v>0</v>
      </c>
      <c r="U270" s="230">
        <f t="shared" si="125"/>
        <v>0</v>
      </c>
      <c r="V270" s="230">
        <f t="shared" si="126"/>
        <v>0</v>
      </c>
      <c r="W270" s="230">
        <f t="shared" si="127"/>
        <v>0</v>
      </c>
      <c r="X270" s="230">
        <f t="shared" si="128"/>
        <v>0</v>
      </c>
      <c r="Y270" s="232">
        <f t="shared" si="129"/>
        <v>0</v>
      </c>
      <c r="Z270" s="230"/>
      <c r="AA270" s="182"/>
      <c r="AB270" s="209"/>
      <c r="AC270" s="210"/>
      <c r="AD270" s="210"/>
      <c r="AE270" s="210"/>
      <c r="AF270" s="210"/>
      <c r="AG270" s="210"/>
      <c r="AH270" s="210"/>
      <c r="AI270" s="210"/>
    </row>
    <row r="271" ht="12.75" customHeight="1">
      <c r="A271" s="304"/>
      <c r="B271" s="304"/>
      <c r="C271" s="305"/>
      <c r="D271" s="304"/>
      <c r="E271" s="304"/>
      <c r="F271" s="304"/>
      <c r="G271" s="304"/>
      <c r="H271" s="304"/>
      <c r="I271" s="304"/>
      <c r="J271" s="304"/>
      <c r="K271" s="306"/>
      <c r="L271" s="307"/>
      <c r="M271" s="304"/>
      <c r="N271" s="308"/>
      <c r="O271" s="308"/>
      <c r="P271" s="309"/>
      <c r="Q271" s="308"/>
      <c r="R271" s="211">
        <f t="shared" si="121"/>
        <v>0</v>
      </c>
      <c r="S271" s="230">
        <f t="shared" si="123"/>
        <v>0</v>
      </c>
      <c r="T271" s="230">
        <f t="shared" si="124"/>
        <v>0</v>
      </c>
      <c r="U271" s="230">
        <f t="shared" si="125"/>
        <v>0</v>
      </c>
      <c r="V271" s="230">
        <f t="shared" si="126"/>
        <v>0</v>
      </c>
      <c r="W271" s="230">
        <f t="shared" si="127"/>
        <v>0</v>
      </c>
      <c r="X271" s="230">
        <f t="shared" si="128"/>
        <v>0</v>
      </c>
      <c r="Y271" s="232">
        <f t="shared" si="129"/>
        <v>0</v>
      </c>
      <c r="Z271" s="230"/>
      <c r="AA271" s="182"/>
      <c r="AB271" s="209"/>
      <c r="AC271" s="210"/>
      <c r="AD271" s="210"/>
      <c r="AE271" s="210"/>
      <c r="AF271" s="210"/>
      <c r="AG271" s="210"/>
      <c r="AH271" s="210"/>
      <c r="AI271" s="210"/>
    </row>
    <row r="272" ht="12.75" customHeight="1">
      <c r="A272" s="304"/>
      <c r="B272" s="304"/>
      <c r="C272" s="305"/>
      <c r="D272" s="304"/>
      <c r="E272" s="304"/>
      <c r="F272" s="304"/>
      <c r="G272" s="304"/>
      <c r="H272" s="304"/>
      <c r="I272" s="304"/>
      <c r="J272" s="304"/>
      <c r="K272" s="306"/>
      <c r="L272" s="307"/>
      <c r="M272" s="304"/>
      <c r="N272" s="308"/>
      <c r="O272" s="308"/>
      <c r="P272" s="309"/>
      <c r="Q272" s="308"/>
      <c r="R272" s="211">
        <f t="shared" si="121"/>
        <v>0</v>
      </c>
      <c r="S272" s="230">
        <f t="shared" si="123"/>
        <v>0</v>
      </c>
      <c r="T272" s="230">
        <f t="shared" si="124"/>
        <v>0</v>
      </c>
      <c r="U272" s="230">
        <f t="shared" si="125"/>
        <v>0</v>
      </c>
      <c r="V272" s="230">
        <f t="shared" si="126"/>
        <v>0</v>
      </c>
      <c r="W272" s="230">
        <f t="shared" si="127"/>
        <v>0</v>
      </c>
      <c r="X272" s="230">
        <f t="shared" si="128"/>
        <v>0</v>
      </c>
      <c r="Y272" s="232">
        <f t="shared" si="129"/>
        <v>0</v>
      </c>
      <c r="Z272" s="230"/>
      <c r="AA272" s="182"/>
      <c r="AB272" s="209"/>
      <c r="AC272" s="210"/>
      <c r="AD272" s="210"/>
      <c r="AE272" s="210"/>
      <c r="AF272" s="210"/>
      <c r="AG272" s="210"/>
      <c r="AH272" s="210"/>
      <c r="AI272" s="210"/>
    </row>
    <row r="273" ht="12.75" customHeight="1">
      <c r="A273" s="304"/>
      <c r="B273" s="304"/>
      <c r="C273" s="305"/>
      <c r="D273" s="304"/>
      <c r="E273" s="304"/>
      <c r="F273" s="304"/>
      <c r="G273" s="304"/>
      <c r="H273" s="304"/>
      <c r="I273" s="304"/>
      <c r="J273" s="304"/>
      <c r="K273" s="306"/>
      <c r="L273" s="307"/>
      <c r="M273" s="304"/>
      <c r="N273" s="308"/>
      <c r="O273" s="308"/>
      <c r="P273" s="309"/>
      <c r="Q273" s="308"/>
      <c r="R273" s="211">
        <f t="shared" si="121"/>
        <v>0</v>
      </c>
      <c r="S273" s="230">
        <f t="shared" si="123"/>
        <v>0</v>
      </c>
      <c r="T273" s="230">
        <f t="shared" si="124"/>
        <v>0</v>
      </c>
      <c r="U273" s="230">
        <f t="shared" si="125"/>
        <v>0</v>
      </c>
      <c r="V273" s="230">
        <f t="shared" si="126"/>
        <v>0</v>
      </c>
      <c r="W273" s="230">
        <f t="shared" si="127"/>
        <v>0</v>
      </c>
      <c r="X273" s="230">
        <f t="shared" si="128"/>
        <v>0</v>
      </c>
      <c r="Y273" s="232">
        <f t="shared" si="129"/>
        <v>0</v>
      </c>
      <c r="Z273" s="230"/>
      <c r="AA273" s="182"/>
      <c r="AB273" s="209"/>
      <c r="AC273" s="210"/>
      <c r="AD273" s="210"/>
      <c r="AE273" s="210"/>
      <c r="AF273" s="210"/>
      <c r="AG273" s="210"/>
      <c r="AH273" s="210"/>
      <c r="AI273" s="210"/>
    </row>
    <row r="274" ht="12.75" customHeight="1">
      <c r="A274" s="304"/>
      <c r="B274" s="304"/>
      <c r="C274" s="305"/>
      <c r="D274" s="304"/>
      <c r="E274" s="304"/>
      <c r="F274" s="304"/>
      <c r="G274" s="304"/>
      <c r="H274" s="304"/>
      <c r="I274" s="304"/>
      <c r="J274" s="304"/>
      <c r="K274" s="306"/>
      <c r="L274" s="307"/>
      <c r="M274" s="304"/>
      <c r="N274" s="308"/>
      <c r="O274" s="308"/>
      <c r="P274" s="309"/>
      <c r="Q274" s="308"/>
      <c r="R274" s="211">
        <f t="shared" si="121"/>
        <v>0</v>
      </c>
      <c r="S274" s="230">
        <f t="shared" si="123"/>
        <v>0</v>
      </c>
      <c r="T274" s="230">
        <f t="shared" si="124"/>
        <v>0</v>
      </c>
      <c r="U274" s="230">
        <f t="shared" si="125"/>
        <v>0</v>
      </c>
      <c r="V274" s="230">
        <f t="shared" si="126"/>
        <v>0</v>
      </c>
      <c r="W274" s="230">
        <f t="shared" si="127"/>
        <v>0</v>
      </c>
      <c r="X274" s="230">
        <f t="shared" si="128"/>
        <v>0</v>
      </c>
      <c r="Y274" s="232">
        <f t="shared" si="129"/>
        <v>0</v>
      </c>
      <c r="Z274" s="230"/>
      <c r="AA274" s="182"/>
      <c r="AB274" s="209"/>
      <c r="AC274" s="210"/>
      <c r="AD274" s="210"/>
      <c r="AE274" s="210"/>
      <c r="AF274" s="210"/>
      <c r="AG274" s="210"/>
      <c r="AH274" s="210"/>
      <c r="AI274" s="210"/>
    </row>
    <row r="275" ht="12.75" customHeight="1">
      <c r="A275" s="304"/>
      <c r="B275" s="304"/>
      <c r="C275" s="305"/>
      <c r="D275" s="304"/>
      <c r="E275" s="304"/>
      <c r="F275" s="304"/>
      <c r="G275" s="304"/>
      <c r="H275" s="304"/>
      <c r="I275" s="304"/>
      <c r="J275" s="304"/>
      <c r="K275" s="310"/>
      <c r="L275" s="307"/>
      <c r="M275" s="304"/>
      <c r="N275" s="308"/>
      <c r="O275" s="308"/>
      <c r="P275" s="309"/>
      <c r="Q275" s="308"/>
      <c r="R275" s="211">
        <f t="shared" si="121"/>
        <v>0</v>
      </c>
      <c r="S275" s="230">
        <f t="shared" si="123"/>
        <v>0</v>
      </c>
      <c r="T275" s="230">
        <f t="shared" si="124"/>
        <v>0</v>
      </c>
      <c r="U275" s="230">
        <f t="shared" si="125"/>
        <v>0</v>
      </c>
      <c r="V275" s="230">
        <f t="shared" si="126"/>
        <v>0</v>
      </c>
      <c r="W275" s="230">
        <f t="shared" si="127"/>
        <v>0</v>
      </c>
      <c r="X275" s="230">
        <f t="shared" si="128"/>
        <v>0</v>
      </c>
      <c r="Y275" s="232">
        <f t="shared" si="129"/>
        <v>0</v>
      </c>
      <c r="Z275" s="230"/>
      <c r="AA275" s="182"/>
      <c r="AB275" s="209"/>
      <c r="AC275" s="210"/>
      <c r="AD275" s="210"/>
      <c r="AE275" s="210"/>
      <c r="AF275" s="210"/>
      <c r="AG275" s="210"/>
      <c r="AH275" s="210"/>
      <c r="AI275" s="210"/>
    </row>
    <row r="276" ht="12.75" customHeight="1">
      <c r="A276" s="304"/>
      <c r="B276" s="304"/>
      <c r="C276" s="305"/>
      <c r="D276" s="304"/>
      <c r="E276" s="304"/>
      <c r="F276" s="304"/>
      <c r="G276" s="304"/>
      <c r="H276" s="304"/>
      <c r="I276" s="304"/>
      <c r="J276" s="304"/>
      <c r="K276" s="310"/>
      <c r="L276" s="307"/>
      <c r="M276" s="304"/>
      <c r="N276" s="308"/>
      <c r="O276" s="308"/>
      <c r="P276" s="309"/>
      <c r="Q276" s="308"/>
      <c r="R276" s="211">
        <f t="shared" si="121"/>
        <v>0</v>
      </c>
      <c r="S276" s="230">
        <f t="shared" si="123"/>
        <v>0</v>
      </c>
      <c r="T276" s="230">
        <f t="shared" si="124"/>
        <v>0</v>
      </c>
      <c r="U276" s="230">
        <f t="shared" si="125"/>
        <v>0</v>
      </c>
      <c r="V276" s="230">
        <f t="shared" si="126"/>
        <v>0</v>
      </c>
      <c r="W276" s="230">
        <f t="shared" si="127"/>
        <v>0</v>
      </c>
      <c r="X276" s="230">
        <f t="shared" si="128"/>
        <v>0</v>
      </c>
      <c r="Y276" s="232">
        <f t="shared" si="129"/>
        <v>0</v>
      </c>
      <c r="Z276" s="230"/>
      <c r="AA276" s="182"/>
      <c r="AB276" s="209"/>
      <c r="AC276" s="210"/>
      <c r="AD276" s="210"/>
      <c r="AE276" s="210"/>
      <c r="AF276" s="210"/>
      <c r="AG276" s="210"/>
      <c r="AH276" s="210"/>
      <c r="AI276" s="210"/>
    </row>
    <row r="277" ht="12.75" customHeight="1">
      <c r="A277" s="304"/>
      <c r="B277" s="304"/>
      <c r="C277" s="305"/>
      <c r="D277" s="304"/>
      <c r="E277" s="304"/>
      <c r="F277" s="304"/>
      <c r="G277" s="304"/>
      <c r="H277" s="304"/>
      <c r="I277" s="304"/>
      <c r="J277" s="304"/>
      <c r="K277" s="310"/>
      <c r="L277" s="307"/>
      <c r="M277" s="304"/>
      <c r="N277" s="308"/>
      <c r="O277" s="308"/>
      <c r="P277" s="309"/>
      <c r="Q277" s="308"/>
      <c r="R277" s="211">
        <f t="shared" si="121"/>
        <v>0</v>
      </c>
      <c r="S277" s="230">
        <f t="shared" si="123"/>
        <v>0</v>
      </c>
      <c r="T277" s="230">
        <f t="shared" si="124"/>
        <v>0</v>
      </c>
      <c r="U277" s="230">
        <f t="shared" si="125"/>
        <v>0</v>
      </c>
      <c r="V277" s="230">
        <f t="shared" si="126"/>
        <v>0</v>
      </c>
      <c r="W277" s="230">
        <f t="shared" si="127"/>
        <v>0</v>
      </c>
      <c r="X277" s="230">
        <f t="shared" si="128"/>
        <v>0</v>
      </c>
      <c r="Y277" s="232">
        <f t="shared" si="129"/>
        <v>0</v>
      </c>
      <c r="Z277" s="230"/>
      <c r="AA277" s="182"/>
      <c r="AB277" s="209"/>
      <c r="AC277" s="210"/>
      <c r="AD277" s="210"/>
      <c r="AE277" s="210"/>
      <c r="AF277" s="210"/>
      <c r="AG277" s="210"/>
      <c r="AH277" s="210"/>
      <c r="AI277" s="210"/>
    </row>
    <row r="278" ht="12.75" customHeight="1">
      <c r="A278" s="304"/>
      <c r="B278" s="304"/>
      <c r="C278" s="305"/>
      <c r="D278" s="304"/>
      <c r="E278" s="304"/>
      <c r="F278" s="304"/>
      <c r="G278" s="304"/>
      <c r="H278" s="304"/>
      <c r="I278" s="304"/>
      <c r="J278" s="304"/>
      <c r="K278" s="310"/>
      <c r="L278" s="307"/>
      <c r="M278" s="304"/>
      <c r="N278" s="308"/>
      <c r="O278" s="308"/>
      <c r="P278" s="309"/>
      <c r="Q278" s="308"/>
      <c r="R278" s="211">
        <f t="shared" si="121"/>
        <v>0</v>
      </c>
      <c r="S278" s="230">
        <f t="shared" si="123"/>
        <v>0</v>
      </c>
      <c r="T278" s="230">
        <f t="shared" si="124"/>
        <v>0</v>
      </c>
      <c r="U278" s="230">
        <f t="shared" si="125"/>
        <v>0</v>
      </c>
      <c r="V278" s="230">
        <f t="shared" si="126"/>
        <v>0</v>
      </c>
      <c r="W278" s="230">
        <f t="shared" si="127"/>
        <v>0</v>
      </c>
      <c r="X278" s="230">
        <f t="shared" si="128"/>
        <v>0</v>
      </c>
      <c r="Y278" s="232">
        <f t="shared" si="129"/>
        <v>0</v>
      </c>
      <c r="Z278" s="230"/>
      <c r="AA278" s="182"/>
      <c r="AB278" s="209"/>
      <c r="AC278" s="210"/>
      <c r="AD278" s="210"/>
      <c r="AE278" s="210"/>
      <c r="AF278" s="210"/>
      <c r="AG278" s="210"/>
      <c r="AH278" s="210"/>
      <c r="AI278" s="210"/>
    </row>
    <row r="279" ht="12.75" customHeight="1">
      <c r="A279" s="304"/>
      <c r="B279" s="304"/>
      <c r="C279" s="305"/>
      <c r="D279" s="304"/>
      <c r="E279" s="304"/>
      <c r="F279" s="304"/>
      <c r="G279" s="304"/>
      <c r="H279" s="304"/>
      <c r="I279" s="304"/>
      <c r="J279" s="304"/>
      <c r="K279" s="310"/>
      <c r="L279" s="307"/>
      <c r="M279" s="304"/>
      <c r="N279" s="308"/>
      <c r="O279" s="308"/>
      <c r="P279" s="309"/>
      <c r="Q279" s="308"/>
      <c r="R279" s="211">
        <f t="shared" si="121"/>
        <v>0</v>
      </c>
      <c r="S279" s="230">
        <f t="shared" si="123"/>
        <v>0</v>
      </c>
      <c r="T279" s="230">
        <f t="shared" si="124"/>
        <v>0</v>
      </c>
      <c r="U279" s="230">
        <f t="shared" si="125"/>
        <v>0</v>
      </c>
      <c r="V279" s="230">
        <f t="shared" si="126"/>
        <v>0</v>
      </c>
      <c r="W279" s="230">
        <f t="shared" si="127"/>
        <v>0</v>
      </c>
      <c r="X279" s="230">
        <f t="shared" si="128"/>
        <v>0</v>
      </c>
      <c r="Y279" s="232">
        <f t="shared" si="129"/>
        <v>0</v>
      </c>
      <c r="Z279" s="230"/>
      <c r="AA279" s="182"/>
      <c r="AB279" s="209"/>
      <c r="AC279" s="210"/>
      <c r="AD279" s="210"/>
      <c r="AE279" s="210"/>
      <c r="AF279" s="210"/>
      <c r="AG279" s="210"/>
      <c r="AH279" s="210"/>
      <c r="AI279" s="210"/>
    </row>
    <row r="280" ht="12.75" customHeight="1">
      <c r="A280" s="304"/>
      <c r="B280" s="304"/>
      <c r="C280" s="305"/>
      <c r="D280" s="304"/>
      <c r="E280" s="304"/>
      <c r="F280" s="304"/>
      <c r="G280" s="304"/>
      <c r="H280" s="304"/>
      <c r="I280" s="304"/>
      <c r="J280" s="304"/>
      <c r="K280" s="310"/>
      <c r="L280" s="307"/>
      <c r="M280" s="304"/>
      <c r="N280" s="308"/>
      <c r="O280" s="308"/>
      <c r="P280" s="309"/>
      <c r="Q280" s="308"/>
      <c r="R280" s="211">
        <f t="shared" si="121"/>
        <v>0</v>
      </c>
      <c r="S280" s="230">
        <f t="shared" si="123"/>
        <v>0</v>
      </c>
      <c r="T280" s="230">
        <f t="shared" si="124"/>
        <v>0</v>
      </c>
      <c r="U280" s="230">
        <f t="shared" si="125"/>
        <v>0</v>
      </c>
      <c r="V280" s="230">
        <f t="shared" si="126"/>
        <v>0</v>
      </c>
      <c r="W280" s="230">
        <f t="shared" si="127"/>
        <v>0</v>
      </c>
      <c r="X280" s="230">
        <f t="shared" si="128"/>
        <v>0</v>
      </c>
      <c r="Y280" s="232">
        <f t="shared" si="129"/>
        <v>0</v>
      </c>
      <c r="Z280" s="230"/>
      <c r="AA280" s="182"/>
      <c r="AB280" s="209"/>
      <c r="AC280" s="210"/>
      <c r="AD280" s="210"/>
      <c r="AE280" s="210"/>
      <c r="AF280" s="210"/>
      <c r="AG280" s="210"/>
      <c r="AH280" s="210"/>
      <c r="AI280" s="210"/>
    </row>
    <row r="281" ht="12.75" customHeight="1">
      <c r="A281" s="304"/>
      <c r="B281" s="304"/>
      <c r="C281" s="305"/>
      <c r="D281" s="304"/>
      <c r="E281" s="304"/>
      <c r="F281" s="304"/>
      <c r="G281" s="304"/>
      <c r="H281" s="304"/>
      <c r="I281" s="304"/>
      <c r="J281" s="304"/>
      <c r="K281" s="304"/>
      <c r="L281" s="307"/>
      <c r="M281" s="304"/>
      <c r="N281" s="308"/>
      <c r="O281" s="308"/>
      <c r="P281" s="309"/>
      <c r="Q281" s="308"/>
      <c r="R281" s="211">
        <f t="shared" si="121"/>
        <v>0</v>
      </c>
      <c r="S281" s="230">
        <f t="shared" si="123"/>
        <v>0</v>
      </c>
      <c r="T281" s="230">
        <f t="shared" si="124"/>
        <v>0</v>
      </c>
      <c r="U281" s="230">
        <f t="shared" si="125"/>
        <v>0</v>
      </c>
      <c r="V281" s="230">
        <f t="shared" si="126"/>
        <v>0</v>
      </c>
      <c r="W281" s="230">
        <f t="shared" si="127"/>
        <v>0</v>
      </c>
      <c r="X281" s="230">
        <f t="shared" si="128"/>
        <v>0</v>
      </c>
      <c r="Y281" s="232">
        <f t="shared" si="129"/>
        <v>0</v>
      </c>
      <c r="Z281" s="230"/>
      <c r="AA281" s="182"/>
      <c r="AB281" s="209"/>
      <c r="AC281" s="210"/>
      <c r="AD281" s="210"/>
      <c r="AE281" s="210"/>
      <c r="AF281" s="210"/>
      <c r="AG281" s="210"/>
      <c r="AH281" s="210"/>
      <c r="AI281" s="210"/>
    </row>
    <row r="282" ht="12.75" customHeight="1">
      <c r="A282" s="304"/>
      <c r="B282" s="304"/>
      <c r="C282" s="305"/>
      <c r="D282" s="304"/>
      <c r="E282" s="304"/>
      <c r="F282" s="304"/>
      <c r="G282" s="304"/>
      <c r="H282" s="304"/>
      <c r="I282" s="304"/>
      <c r="J282" s="304"/>
      <c r="K282" s="304"/>
      <c r="L282" s="307"/>
      <c r="M282" s="304"/>
      <c r="N282" s="308"/>
      <c r="O282" s="308"/>
      <c r="P282" s="309"/>
      <c r="Q282" s="308"/>
      <c r="R282" s="211">
        <f t="shared" si="121"/>
        <v>0</v>
      </c>
      <c r="S282" s="230">
        <f t="shared" si="123"/>
        <v>0</v>
      </c>
      <c r="T282" s="230">
        <f t="shared" si="124"/>
        <v>0</v>
      </c>
      <c r="U282" s="230">
        <f t="shared" si="125"/>
        <v>0</v>
      </c>
      <c r="V282" s="230">
        <f t="shared" si="126"/>
        <v>0</v>
      </c>
      <c r="W282" s="230">
        <f t="shared" si="127"/>
        <v>0</v>
      </c>
      <c r="X282" s="230">
        <f t="shared" si="128"/>
        <v>0</v>
      </c>
      <c r="Y282" s="232">
        <f t="shared" si="129"/>
        <v>0</v>
      </c>
      <c r="Z282" s="230"/>
      <c r="AA282" s="182"/>
      <c r="AB282" s="209"/>
      <c r="AC282" s="210"/>
      <c r="AD282" s="210"/>
      <c r="AE282" s="210"/>
      <c r="AF282" s="210"/>
      <c r="AG282" s="210"/>
      <c r="AH282" s="210"/>
      <c r="AI282" s="210"/>
    </row>
    <row r="283" ht="12.75" customHeight="1">
      <c r="A283" s="304"/>
      <c r="B283" s="304"/>
      <c r="C283" s="305"/>
      <c r="D283" s="304"/>
      <c r="E283" s="304"/>
      <c r="F283" s="304"/>
      <c r="G283" s="304"/>
      <c r="H283" s="304"/>
      <c r="I283" s="304"/>
      <c r="J283" s="304"/>
      <c r="K283" s="304"/>
      <c r="L283" s="307"/>
      <c r="M283" s="304"/>
      <c r="N283" s="308"/>
      <c r="O283" s="308"/>
      <c r="P283" s="309"/>
      <c r="Q283" s="308"/>
      <c r="R283" s="211">
        <f t="shared" si="121"/>
        <v>0</v>
      </c>
      <c r="S283" s="230">
        <f t="shared" si="123"/>
        <v>0</v>
      </c>
      <c r="T283" s="230">
        <f t="shared" si="124"/>
        <v>0</v>
      </c>
      <c r="U283" s="230">
        <f t="shared" si="125"/>
        <v>0</v>
      </c>
      <c r="V283" s="230">
        <f t="shared" si="126"/>
        <v>0</v>
      </c>
      <c r="W283" s="230">
        <f t="shared" si="127"/>
        <v>0</v>
      </c>
      <c r="X283" s="230">
        <f t="shared" si="128"/>
        <v>0</v>
      </c>
      <c r="Y283" s="232">
        <f t="shared" si="129"/>
        <v>0</v>
      </c>
      <c r="Z283" s="230"/>
      <c r="AA283" s="182"/>
      <c r="AB283" s="209"/>
      <c r="AC283" s="210"/>
      <c r="AD283" s="210"/>
      <c r="AE283" s="210"/>
      <c r="AF283" s="210"/>
      <c r="AG283" s="210"/>
      <c r="AH283" s="210"/>
      <c r="AI283" s="210"/>
    </row>
    <row r="284" ht="12.75" customHeight="1">
      <c r="A284" s="304"/>
      <c r="B284" s="304"/>
      <c r="C284" s="305"/>
      <c r="D284" s="304"/>
      <c r="E284" s="304"/>
      <c r="F284" s="304"/>
      <c r="G284" s="304"/>
      <c r="H284" s="304"/>
      <c r="I284" s="304"/>
      <c r="J284" s="304"/>
      <c r="K284" s="304"/>
      <c r="L284" s="307"/>
      <c r="M284" s="304"/>
      <c r="N284" s="308"/>
      <c r="O284" s="308"/>
      <c r="P284" s="309"/>
      <c r="Q284" s="308"/>
      <c r="R284" s="211">
        <f t="shared" si="121"/>
        <v>0</v>
      </c>
      <c r="S284" s="230">
        <f t="shared" si="123"/>
        <v>0</v>
      </c>
      <c r="T284" s="230">
        <f t="shared" si="124"/>
        <v>0</v>
      </c>
      <c r="U284" s="230">
        <f t="shared" si="125"/>
        <v>0</v>
      </c>
      <c r="V284" s="230">
        <f t="shared" si="126"/>
        <v>0</v>
      </c>
      <c r="W284" s="230">
        <f t="shared" si="127"/>
        <v>0</v>
      </c>
      <c r="X284" s="230">
        <f t="shared" si="128"/>
        <v>0</v>
      </c>
      <c r="Y284" s="232">
        <f t="shared" si="129"/>
        <v>0</v>
      </c>
      <c r="Z284" s="230"/>
      <c r="AA284" s="182"/>
      <c r="AB284" s="209"/>
      <c r="AC284" s="210"/>
      <c r="AD284" s="210"/>
      <c r="AE284" s="210"/>
      <c r="AF284" s="210"/>
      <c r="AG284" s="210"/>
      <c r="AH284" s="210"/>
      <c r="AI284" s="210"/>
    </row>
    <row r="285" ht="12.75" customHeight="1">
      <c r="A285" s="304"/>
      <c r="B285" s="304"/>
      <c r="C285" s="305"/>
      <c r="D285" s="304"/>
      <c r="E285" s="304"/>
      <c r="F285" s="304"/>
      <c r="G285" s="304"/>
      <c r="H285" s="304"/>
      <c r="I285" s="304"/>
      <c r="J285" s="304"/>
      <c r="K285" s="304"/>
      <c r="L285" s="307"/>
      <c r="M285" s="304"/>
      <c r="N285" s="308"/>
      <c r="O285" s="308"/>
      <c r="P285" s="309"/>
      <c r="Q285" s="308"/>
      <c r="R285" s="211">
        <f t="shared" si="121"/>
        <v>0</v>
      </c>
      <c r="S285" s="230">
        <f t="shared" si="123"/>
        <v>0</v>
      </c>
      <c r="T285" s="230">
        <f t="shared" si="124"/>
        <v>0</v>
      </c>
      <c r="U285" s="230">
        <f t="shared" si="125"/>
        <v>0</v>
      </c>
      <c r="V285" s="230">
        <f t="shared" si="126"/>
        <v>0</v>
      </c>
      <c r="W285" s="230">
        <f t="shared" si="127"/>
        <v>0</v>
      </c>
      <c r="X285" s="230">
        <f t="shared" si="128"/>
        <v>0</v>
      </c>
      <c r="Y285" s="232">
        <f t="shared" si="129"/>
        <v>0</v>
      </c>
      <c r="Z285" s="230"/>
      <c r="AA285" s="182"/>
      <c r="AB285" s="209"/>
      <c r="AC285" s="210"/>
      <c r="AD285" s="210"/>
      <c r="AE285" s="210"/>
      <c r="AF285" s="210"/>
      <c r="AG285" s="210"/>
      <c r="AH285" s="210"/>
      <c r="AI285" s="210"/>
    </row>
    <row r="286" ht="12.75" customHeight="1">
      <c r="A286" s="304"/>
      <c r="B286" s="304"/>
      <c r="C286" s="305"/>
      <c r="D286" s="304"/>
      <c r="E286" s="304"/>
      <c r="F286" s="304"/>
      <c r="G286" s="304"/>
      <c r="H286" s="304"/>
      <c r="I286" s="304"/>
      <c r="J286" s="304"/>
      <c r="K286" s="304"/>
      <c r="L286" s="307"/>
      <c r="M286" s="304"/>
      <c r="N286" s="308"/>
      <c r="O286" s="308"/>
      <c r="P286" s="309"/>
      <c r="Q286" s="308"/>
      <c r="R286" s="211">
        <f t="shared" si="121"/>
        <v>0</v>
      </c>
      <c r="S286" s="230">
        <f t="shared" si="123"/>
        <v>0</v>
      </c>
      <c r="T286" s="230">
        <f t="shared" si="124"/>
        <v>0</v>
      </c>
      <c r="U286" s="230">
        <f t="shared" si="125"/>
        <v>0</v>
      </c>
      <c r="V286" s="230">
        <f t="shared" si="126"/>
        <v>0</v>
      </c>
      <c r="W286" s="230">
        <f t="shared" si="127"/>
        <v>0</v>
      </c>
      <c r="X286" s="230">
        <f t="shared" si="128"/>
        <v>0</v>
      </c>
      <c r="Y286" s="232">
        <f t="shared" si="129"/>
        <v>0</v>
      </c>
      <c r="Z286" s="230"/>
      <c r="AA286" s="182"/>
      <c r="AB286" s="209"/>
      <c r="AC286" s="210"/>
      <c r="AD286" s="210"/>
      <c r="AE286" s="210"/>
      <c r="AF286" s="210"/>
      <c r="AG286" s="210"/>
      <c r="AH286" s="210"/>
      <c r="AI286" s="210"/>
    </row>
    <row r="287" ht="12.75" customHeight="1">
      <c r="A287" s="304"/>
      <c r="B287" s="304"/>
      <c r="C287" s="305"/>
      <c r="D287" s="304"/>
      <c r="E287" s="304"/>
      <c r="F287" s="304"/>
      <c r="G287" s="304"/>
      <c r="H287" s="304"/>
      <c r="I287" s="304"/>
      <c r="J287" s="304"/>
      <c r="K287" s="304"/>
      <c r="L287" s="307"/>
      <c r="M287" s="304"/>
      <c r="N287" s="308"/>
      <c r="O287" s="308"/>
      <c r="P287" s="309"/>
      <c r="Q287" s="308"/>
      <c r="R287" s="211">
        <f t="shared" si="121"/>
        <v>0</v>
      </c>
      <c r="S287" s="230">
        <f t="shared" si="123"/>
        <v>0</v>
      </c>
      <c r="T287" s="230">
        <f t="shared" si="124"/>
        <v>0</v>
      </c>
      <c r="U287" s="230">
        <f t="shared" si="125"/>
        <v>0</v>
      </c>
      <c r="V287" s="230">
        <f t="shared" si="126"/>
        <v>0</v>
      </c>
      <c r="W287" s="230">
        <f t="shared" si="127"/>
        <v>0</v>
      </c>
      <c r="X287" s="230">
        <f t="shared" si="128"/>
        <v>0</v>
      </c>
      <c r="Y287" s="232">
        <f t="shared" si="129"/>
        <v>0</v>
      </c>
      <c r="Z287" s="230"/>
      <c r="AA287" s="182"/>
      <c r="AB287" s="209"/>
      <c r="AC287" s="210"/>
      <c r="AD287" s="210"/>
      <c r="AE287" s="210"/>
      <c r="AF287" s="210"/>
      <c r="AG287" s="210"/>
      <c r="AH287" s="210"/>
      <c r="AI287" s="210"/>
    </row>
    <row r="288" ht="12.75" customHeight="1">
      <c r="A288" s="304"/>
      <c r="B288" s="304"/>
      <c r="C288" s="305"/>
      <c r="D288" s="304"/>
      <c r="E288" s="304"/>
      <c r="F288" s="304"/>
      <c r="G288" s="304"/>
      <c r="H288" s="304"/>
      <c r="I288" s="304"/>
      <c r="J288" s="304"/>
      <c r="K288" s="304"/>
      <c r="L288" s="307"/>
      <c r="M288" s="304"/>
      <c r="N288" s="308"/>
      <c r="O288" s="308"/>
      <c r="P288" s="309"/>
      <c r="Q288" s="308"/>
      <c r="R288" s="211">
        <f t="shared" si="121"/>
        <v>0</v>
      </c>
      <c r="S288" s="230">
        <f t="shared" si="123"/>
        <v>0</v>
      </c>
      <c r="T288" s="230">
        <f t="shared" si="124"/>
        <v>0</v>
      </c>
      <c r="U288" s="230">
        <f t="shared" si="125"/>
        <v>0</v>
      </c>
      <c r="V288" s="230">
        <f t="shared" si="126"/>
        <v>0</v>
      </c>
      <c r="W288" s="230">
        <f t="shared" si="127"/>
        <v>0</v>
      </c>
      <c r="X288" s="230">
        <f t="shared" si="128"/>
        <v>0</v>
      </c>
      <c r="Y288" s="232">
        <f t="shared" si="129"/>
        <v>0</v>
      </c>
      <c r="Z288" s="230"/>
      <c r="AA288" s="182"/>
      <c r="AB288" s="209"/>
      <c r="AC288" s="210"/>
      <c r="AD288" s="210"/>
      <c r="AE288" s="210"/>
      <c r="AF288" s="210"/>
      <c r="AG288" s="210"/>
      <c r="AH288" s="210"/>
      <c r="AI288" s="210"/>
    </row>
    <row r="289" ht="12.75" customHeight="1">
      <c r="A289" s="304"/>
      <c r="B289" s="304"/>
      <c r="C289" s="305"/>
      <c r="D289" s="304"/>
      <c r="E289" s="304"/>
      <c r="F289" s="304"/>
      <c r="G289" s="304"/>
      <c r="H289" s="304"/>
      <c r="I289" s="304"/>
      <c r="J289" s="304"/>
      <c r="K289" s="304"/>
      <c r="L289" s="307"/>
      <c r="M289" s="304"/>
      <c r="N289" s="308"/>
      <c r="O289" s="308"/>
      <c r="P289" s="309"/>
      <c r="Q289" s="308"/>
      <c r="R289" s="211">
        <f t="shared" si="121"/>
        <v>0</v>
      </c>
      <c r="S289" s="230">
        <f t="shared" si="123"/>
        <v>0</v>
      </c>
      <c r="T289" s="230">
        <f t="shared" si="124"/>
        <v>0</v>
      </c>
      <c r="U289" s="230">
        <f t="shared" si="125"/>
        <v>0</v>
      </c>
      <c r="V289" s="230">
        <f t="shared" si="126"/>
        <v>0</v>
      </c>
      <c r="W289" s="230">
        <f t="shared" si="127"/>
        <v>0</v>
      </c>
      <c r="X289" s="230">
        <f t="shared" si="128"/>
        <v>0</v>
      </c>
      <c r="Y289" s="232">
        <f t="shared" si="129"/>
        <v>0</v>
      </c>
      <c r="Z289" s="230"/>
      <c r="AA289" s="182"/>
      <c r="AB289" s="209"/>
      <c r="AC289" s="210"/>
      <c r="AD289" s="210"/>
      <c r="AE289" s="210"/>
      <c r="AF289" s="210"/>
      <c r="AG289" s="210"/>
      <c r="AH289" s="210"/>
      <c r="AI289" s="210"/>
    </row>
    <row r="290" ht="12.75" customHeight="1">
      <c r="A290" s="304"/>
      <c r="B290" s="304"/>
      <c r="C290" s="305"/>
      <c r="D290" s="304"/>
      <c r="E290" s="304"/>
      <c r="F290" s="304"/>
      <c r="G290" s="304"/>
      <c r="H290" s="304"/>
      <c r="I290" s="304"/>
      <c r="J290" s="304"/>
      <c r="K290" s="304"/>
      <c r="L290" s="307"/>
      <c r="M290" s="304"/>
      <c r="N290" s="308"/>
      <c r="O290" s="308"/>
      <c r="P290" s="309"/>
      <c r="Q290" s="308"/>
      <c r="R290" s="211">
        <f t="shared" si="121"/>
        <v>0</v>
      </c>
      <c r="S290" s="230">
        <f t="shared" si="123"/>
        <v>0</v>
      </c>
      <c r="T290" s="230">
        <f t="shared" si="124"/>
        <v>0</v>
      </c>
      <c r="U290" s="230">
        <f t="shared" si="125"/>
        <v>0</v>
      </c>
      <c r="V290" s="230">
        <f t="shared" si="126"/>
        <v>0</v>
      </c>
      <c r="W290" s="230">
        <f t="shared" si="127"/>
        <v>0</v>
      </c>
      <c r="X290" s="230">
        <f t="shared" si="128"/>
        <v>0</v>
      </c>
      <c r="Y290" s="232">
        <f t="shared" si="129"/>
        <v>0</v>
      </c>
      <c r="Z290" s="230"/>
      <c r="AA290" s="182"/>
      <c r="AB290" s="209"/>
      <c r="AC290" s="210"/>
      <c r="AD290" s="210"/>
      <c r="AE290" s="210"/>
      <c r="AF290" s="210"/>
      <c r="AG290" s="210"/>
      <c r="AH290" s="210"/>
      <c r="AI290" s="210"/>
    </row>
    <row r="291" ht="12.75" customHeight="1">
      <c r="A291" s="304"/>
      <c r="B291" s="304"/>
      <c r="C291" s="305"/>
      <c r="D291" s="304"/>
      <c r="E291" s="304"/>
      <c r="F291" s="304"/>
      <c r="G291" s="304"/>
      <c r="H291" s="304"/>
      <c r="I291" s="304"/>
      <c r="J291" s="304"/>
      <c r="K291" s="304"/>
      <c r="L291" s="307"/>
      <c r="M291" s="304"/>
      <c r="N291" s="308"/>
      <c r="O291" s="308"/>
      <c r="P291" s="309"/>
      <c r="Q291" s="308"/>
      <c r="R291" s="211">
        <f t="shared" si="121"/>
        <v>0</v>
      </c>
      <c r="S291" s="230">
        <f t="shared" si="123"/>
        <v>0</v>
      </c>
      <c r="T291" s="230">
        <f t="shared" si="124"/>
        <v>0</v>
      </c>
      <c r="U291" s="230">
        <f t="shared" si="125"/>
        <v>0</v>
      </c>
      <c r="V291" s="230">
        <f t="shared" si="126"/>
        <v>0</v>
      </c>
      <c r="W291" s="230">
        <f t="shared" si="127"/>
        <v>0</v>
      </c>
      <c r="X291" s="230">
        <f t="shared" si="128"/>
        <v>0</v>
      </c>
      <c r="Y291" s="232">
        <f t="shared" si="129"/>
        <v>0</v>
      </c>
      <c r="Z291" s="230"/>
      <c r="AA291" s="182"/>
      <c r="AB291" s="209"/>
      <c r="AC291" s="210"/>
      <c r="AD291" s="210"/>
      <c r="AE291" s="210"/>
      <c r="AF291" s="210"/>
      <c r="AG291" s="210"/>
      <c r="AH291" s="210"/>
      <c r="AI291" s="210"/>
    </row>
    <row r="292" ht="12.75" customHeight="1">
      <c r="A292" s="304"/>
      <c r="B292" s="304"/>
      <c r="C292" s="305"/>
      <c r="D292" s="304"/>
      <c r="E292" s="304"/>
      <c r="F292" s="304"/>
      <c r="G292" s="304"/>
      <c r="H292" s="304"/>
      <c r="I292" s="304"/>
      <c r="J292" s="304"/>
      <c r="K292" s="304"/>
      <c r="L292" s="307"/>
      <c r="M292" s="304"/>
      <c r="N292" s="308"/>
      <c r="O292" s="308"/>
      <c r="P292" s="309"/>
      <c r="Q292" s="308"/>
      <c r="R292" s="211">
        <f t="shared" si="121"/>
        <v>0</v>
      </c>
      <c r="S292" s="230">
        <f t="shared" si="123"/>
        <v>0</v>
      </c>
      <c r="T292" s="230">
        <f t="shared" si="124"/>
        <v>0</v>
      </c>
      <c r="U292" s="230">
        <f t="shared" si="125"/>
        <v>0</v>
      </c>
      <c r="V292" s="230">
        <f t="shared" si="126"/>
        <v>0</v>
      </c>
      <c r="W292" s="230">
        <f t="shared" si="127"/>
        <v>0</v>
      </c>
      <c r="X292" s="230">
        <f t="shared" si="128"/>
        <v>0</v>
      </c>
      <c r="Y292" s="232">
        <f t="shared" si="129"/>
        <v>0</v>
      </c>
      <c r="Z292" s="230"/>
      <c r="AA292" s="182"/>
      <c r="AB292" s="209"/>
      <c r="AC292" s="210"/>
      <c r="AD292" s="210"/>
      <c r="AE292" s="210"/>
      <c r="AF292" s="210"/>
      <c r="AG292" s="210"/>
      <c r="AH292" s="210"/>
      <c r="AI292" s="210"/>
    </row>
    <row r="293" ht="12.75" customHeight="1">
      <c r="A293" s="304"/>
      <c r="B293" s="304"/>
      <c r="C293" s="305"/>
      <c r="D293" s="304"/>
      <c r="E293" s="304"/>
      <c r="F293" s="304"/>
      <c r="G293" s="304"/>
      <c r="H293" s="304"/>
      <c r="I293" s="304"/>
      <c r="J293" s="304"/>
      <c r="K293" s="304"/>
      <c r="L293" s="307"/>
      <c r="M293" s="304"/>
      <c r="N293" s="308"/>
      <c r="O293" s="308"/>
      <c r="P293" s="309"/>
      <c r="Q293" s="308"/>
      <c r="R293" s="211">
        <f t="shared" si="121"/>
        <v>0</v>
      </c>
      <c r="S293" s="230">
        <f t="shared" si="123"/>
        <v>0</v>
      </c>
      <c r="T293" s="230">
        <f t="shared" si="124"/>
        <v>0</v>
      </c>
      <c r="U293" s="230">
        <f t="shared" si="125"/>
        <v>0</v>
      </c>
      <c r="V293" s="230">
        <f t="shared" si="126"/>
        <v>0</v>
      </c>
      <c r="W293" s="230">
        <f t="shared" si="127"/>
        <v>0</v>
      </c>
      <c r="X293" s="230">
        <f t="shared" si="128"/>
        <v>0</v>
      </c>
      <c r="Y293" s="232">
        <f t="shared" si="129"/>
        <v>0</v>
      </c>
      <c r="Z293" s="230"/>
      <c r="AA293" s="182"/>
      <c r="AB293" s="209"/>
      <c r="AC293" s="210"/>
      <c r="AD293" s="210"/>
      <c r="AE293" s="210"/>
      <c r="AF293" s="210"/>
      <c r="AG293" s="210"/>
      <c r="AH293" s="210"/>
      <c r="AI293" s="210"/>
    </row>
    <row r="294" ht="12.75" customHeight="1">
      <c r="A294" s="304"/>
      <c r="B294" s="304"/>
      <c r="C294" s="305"/>
      <c r="D294" s="304"/>
      <c r="E294" s="304"/>
      <c r="F294" s="304"/>
      <c r="G294" s="304"/>
      <c r="H294" s="304"/>
      <c r="I294" s="304"/>
      <c r="J294" s="304"/>
      <c r="K294" s="304"/>
      <c r="L294" s="307"/>
      <c r="M294" s="304"/>
      <c r="N294" s="308"/>
      <c r="O294" s="308"/>
      <c r="P294" s="309"/>
      <c r="Q294" s="308"/>
      <c r="R294" s="211">
        <f t="shared" si="121"/>
        <v>0</v>
      </c>
      <c r="S294" s="230">
        <f t="shared" si="123"/>
        <v>0</v>
      </c>
      <c r="T294" s="230">
        <f t="shared" si="124"/>
        <v>0</v>
      </c>
      <c r="U294" s="230">
        <f t="shared" si="125"/>
        <v>0</v>
      </c>
      <c r="V294" s="230">
        <f t="shared" si="126"/>
        <v>0</v>
      </c>
      <c r="W294" s="230">
        <f t="shared" si="127"/>
        <v>0</v>
      </c>
      <c r="X294" s="230">
        <f t="shared" si="128"/>
        <v>0</v>
      </c>
      <c r="Y294" s="232">
        <f t="shared" si="129"/>
        <v>0</v>
      </c>
      <c r="Z294" s="230"/>
      <c r="AA294" s="182"/>
      <c r="AB294" s="209"/>
      <c r="AC294" s="210"/>
      <c r="AD294" s="210"/>
      <c r="AE294" s="210"/>
      <c r="AF294" s="210"/>
      <c r="AG294" s="210"/>
      <c r="AH294" s="210"/>
      <c r="AI294" s="210"/>
    </row>
    <row r="295" ht="12.75" customHeight="1">
      <c r="A295" s="304"/>
      <c r="B295" s="304"/>
      <c r="C295" s="305"/>
      <c r="D295" s="304"/>
      <c r="E295" s="304"/>
      <c r="F295" s="304"/>
      <c r="G295" s="304"/>
      <c r="H295" s="304"/>
      <c r="I295" s="304"/>
      <c r="J295" s="304"/>
      <c r="K295" s="304"/>
      <c r="L295" s="307"/>
      <c r="M295" s="304"/>
      <c r="N295" s="308"/>
      <c r="O295" s="308"/>
      <c r="P295" s="309"/>
      <c r="Q295" s="308"/>
      <c r="R295" s="211">
        <f t="shared" si="121"/>
        <v>0</v>
      </c>
      <c r="S295" s="230">
        <f t="shared" si="123"/>
        <v>0</v>
      </c>
      <c r="T295" s="230">
        <f t="shared" si="124"/>
        <v>0</v>
      </c>
      <c r="U295" s="230">
        <f t="shared" si="125"/>
        <v>0</v>
      </c>
      <c r="V295" s="230">
        <f t="shared" si="126"/>
        <v>0</v>
      </c>
      <c r="W295" s="230">
        <f t="shared" si="127"/>
        <v>0</v>
      </c>
      <c r="X295" s="230">
        <f t="shared" si="128"/>
        <v>0</v>
      </c>
      <c r="Y295" s="232">
        <f t="shared" si="129"/>
        <v>0</v>
      </c>
      <c r="Z295" s="230"/>
      <c r="AA295" s="182"/>
      <c r="AB295" s="209"/>
      <c r="AC295" s="210"/>
      <c r="AD295" s="210"/>
      <c r="AE295" s="210"/>
      <c r="AF295" s="210"/>
      <c r="AG295" s="210"/>
      <c r="AH295" s="210"/>
      <c r="AI295" s="210"/>
    </row>
    <row r="296" ht="12.75" customHeight="1">
      <c r="A296" s="304"/>
      <c r="B296" s="304"/>
      <c r="C296" s="305"/>
      <c r="D296" s="304"/>
      <c r="E296" s="304"/>
      <c r="F296" s="304"/>
      <c r="G296" s="304"/>
      <c r="H296" s="304"/>
      <c r="I296" s="304"/>
      <c r="J296" s="304"/>
      <c r="K296" s="304"/>
      <c r="L296" s="307"/>
      <c r="M296" s="304"/>
      <c r="N296" s="308"/>
      <c r="O296" s="308"/>
      <c r="P296" s="309"/>
      <c r="Q296" s="308"/>
      <c r="R296" s="211">
        <f t="shared" si="121"/>
        <v>0</v>
      </c>
      <c r="S296" s="230">
        <f t="shared" si="123"/>
        <v>0</v>
      </c>
      <c r="T296" s="230">
        <f t="shared" si="124"/>
        <v>0</v>
      </c>
      <c r="U296" s="230">
        <f t="shared" si="125"/>
        <v>0</v>
      </c>
      <c r="V296" s="230">
        <f t="shared" si="126"/>
        <v>0</v>
      </c>
      <c r="W296" s="230">
        <f t="shared" si="127"/>
        <v>0</v>
      </c>
      <c r="X296" s="230">
        <f t="shared" si="128"/>
        <v>0</v>
      </c>
      <c r="Y296" s="232">
        <f t="shared" si="129"/>
        <v>0</v>
      </c>
      <c r="Z296" s="230"/>
      <c r="AA296" s="182"/>
      <c r="AB296" s="209"/>
      <c r="AC296" s="210"/>
      <c r="AD296" s="210"/>
      <c r="AE296" s="210"/>
      <c r="AF296" s="210"/>
      <c r="AG296" s="210"/>
      <c r="AH296" s="210"/>
      <c r="AI296" s="210"/>
    </row>
    <row r="297" ht="12.75" customHeight="1">
      <c r="A297" s="304"/>
      <c r="B297" s="304"/>
      <c r="C297" s="305"/>
      <c r="D297" s="304"/>
      <c r="E297" s="304"/>
      <c r="F297" s="304"/>
      <c r="G297" s="304"/>
      <c r="H297" s="304"/>
      <c r="I297" s="304"/>
      <c r="J297" s="304"/>
      <c r="K297" s="304"/>
      <c r="L297" s="307"/>
      <c r="M297" s="304"/>
      <c r="N297" s="308"/>
      <c r="O297" s="308"/>
      <c r="P297" s="309"/>
      <c r="Q297" s="308"/>
      <c r="R297" s="211">
        <f t="shared" si="121"/>
        <v>0</v>
      </c>
      <c r="S297" s="230">
        <f t="shared" si="123"/>
        <v>0</v>
      </c>
      <c r="T297" s="230">
        <f t="shared" si="124"/>
        <v>0</v>
      </c>
      <c r="U297" s="230">
        <f t="shared" si="125"/>
        <v>0</v>
      </c>
      <c r="V297" s="230">
        <f t="shared" si="126"/>
        <v>0</v>
      </c>
      <c r="W297" s="230">
        <f t="shared" si="127"/>
        <v>0</v>
      </c>
      <c r="X297" s="230">
        <f t="shared" si="128"/>
        <v>0</v>
      </c>
      <c r="Y297" s="232">
        <f t="shared" si="129"/>
        <v>0</v>
      </c>
      <c r="Z297" s="230"/>
      <c r="AA297" s="182"/>
      <c r="AB297" s="209"/>
      <c r="AC297" s="210"/>
      <c r="AD297" s="210"/>
      <c r="AE297" s="210"/>
      <c r="AF297" s="210"/>
      <c r="AG297" s="210"/>
      <c r="AH297" s="210"/>
      <c r="AI297" s="210"/>
    </row>
    <row r="298" ht="12.75" customHeight="1">
      <c r="A298" s="304"/>
      <c r="B298" s="304"/>
      <c r="C298" s="305"/>
      <c r="D298" s="304"/>
      <c r="E298" s="304"/>
      <c r="F298" s="304"/>
      <c r="G298" s="304"/>
      <c r="H298" s="304"/>
      <c r="I298" s="304"/>
      <c r="J298" s="304"/>
      <c r="K298" s="304"/>
      <c r="L298" s="307"/>
      <c r="M298" s="304"/>
      <c r="N298" s="308"/>
      <c r="O298" s="308"/>
      <c r="P298" s="309"/>
      <c r="Q298" s="308"/>
      <c r="R298" s="211">
        <f t="shared" si="121"/>
        <v>0</v>
      </c>
      <c r="S298" s="230">
        <f t="shared" si="123"/>
        <v>0</v>
      </c>
      <c r="T298" s="230">
        <f t="shared" si="124"/>
        <v>0</v>
      </c>
      <c r="U298" s="230">
        <f t="shared" si="125"/>
        <v>0</v>
      </c>
      <c r="V298" s="230">
        <f t="shared" si="126"/>
        <v>0</v>
      </c>
      <c r="W298" s="230">
        <f t="shared" si="127"/>
        <v>0</v>
      </c>
      <c r="X298" s="230">
        <f t="shared" si="128"/>
        <v>0</v>
      </c>
      <c r="Y298" s="232">
        <f t="shared" si="129"/>
        <v>0</v>
      </c>
      <c r="Z298" s="230"/>
      <c r="AA298" s="182"/>
      <c r="AB298" s="209"/>
      <c r="AC298" s="210"/>
      <c r="AD298" s="210"/>
      <c r="AE298" s="210"/>
      <c r="AF298" s="210"/>
      <c r="AG298" s="210"/>
      <c r="AH298" s="210"/>
      <c r="AI298" s="210"/>
    </row>
    <row r="299" ht="12.75" customHeight="1">
      <c r="A299" s="304"/>
      <c r="B299" s="304"/>
      <c r="C299" s="305"/>
      <c r="D299" s="304"/>
      <c r="E299" s="304"/>
      <c r="F299" s="304"/>
      <c r="G299" s="304"/>
      <c r="H299" s="304"/>
      <c r="I299" s="304"/>
      <c r="J299" s="304"/>
      <c r="K299" s="304"/>
      <c r="L299" s="307"/>
      <c r="M299" s="304"/>
      <c r="N299" s="308"/>
      <c r="O299" s="308"/>
      <c r="P299" s="309"/>
      <c r="Q299" s="308"/>
      <c r="R299" s="211">
        <f t="shared" si="121"/>
        <v>0</v>
      </c>
      <c r="S299" s="230">
        <f t="shared" si="123"/>
        <v>0</v>
      </c>
      <c r="T299" s="230">
        <f t="shared" si="124"/>
        <v>0</v>
      </c>
      <c r="U299" s="230">
        <f t="shared" si="125"/>
        <v>0</v>
      </c>
      <c r="V299" s="230">
        <f t="shared" si="126"/>
        <v>0</v>
      </c>
      <c r="W299" s="230">
        <f t="shared" si="127"/>
        <v>0</v>
      </c>
      <c r="X299" s="230">
        <f t="shared" si="128"/>
        <v>0</v>
      </c>
      <c r="Y299" s="232">
        <f t="shared" si="129"/>
        <v>0</v>
      </c>
      <c r="Z299" s="230"/>
      <c r="AA299" s="182"/>
      <c r="AB299" s="209"/>
      <c r="AC299" s="210"/>
      <c r="AD299" s="210"/>
      <c r="AE299" s="210"/>
      <c r="AF299" s="210"/>
      <c r="AG299" s="210"/>
      <c r="AH299" s="210"/>
      <c r="AI299" s="210"/>
    </row>
    <row r="300" ht="12.75" customHeight="1">
      <c r="A300" s="304"/>
      <c r="B300" s="304"/>
      <c r="C300" s="305"/>
      <c r="D300" s="304"/>
      <c r="E300" s="304"/>
      <c r="F300" s="304"/>
      <c r="G300" s="304"/>
      <c r="H300" s="304"/>
      <c r="I300" s="304"/>
      <c r="J300" s="304"/>
      <c r="K300" s="304"/>
      <c r="L300" s="307"/>
      <c r="M300" s="304"/>
      <c r="N300" s="308"/>
      <c r="O300" s="308"/>
      <c r="P300" s="309"/>
      <c r="Q300" s="308"/>
      <c r="R300" s="211">
        <f t="shared" si="121"/>
        <v>0</v>
      </c>
      <c r="S300" s="230">
        <f t="shared" si="123"/>
        <v>0</v>
      </c>
      <c r="T300" s="230">
        <f t="shared" si="124"/>
        <v>0</v>
      </c>
      <c r="U300" s="230">
        <f t="shared" si="125"/>
        <v>0</v>
      </c>
      <c r="V300" s="230">
        <f t="shared" si="126"/>
        <v>0</v>
      </c>
      <c r="W300" s="230">
        <f t="shared" si="127"/>
        <v>0</v>
      </c>
      <c r="X300" s="230">
        <f t="shared" si="128"/>
        <v>0</v>
      </c>
      <c r="Y300" s="232">
        <f t="shared" si="129"/>
        <v>0</v>
      </c>
      <c r="Z300" s="230"/>
      <c r="AA300" s="182"/>
      <c r="AB300" s="209"/>
      <c r="AC300" s="210"/>
      <c r="AD300" s="210"/>
      <c r="AE300" s="210"/>
      <c r="AF300" s="210"/>
      <c r="AG300" s="210"/>
      <c r="AH300" s="210"/>
      <c r="AI300" s="210"/>
    </row>
    <row r="301" ht="12.75" customHeight="1">
      <c r="A301" s="304"/>
      <c r="B301" s="304"/>
      <c r="C301" s="305"/>
      <c r="D301" s="304"/>
      <c r="E301" s="304"/>
      <c r="F301" s="304"/>
      <c r="G301" s="304"/>
      <c r="H301" s="304"/>
      <c r="I301" s="304"/>
      <c r="J301" s="304"/>
      <c r="K301" s="304"/>
      <c r="L301" s="307"/>
      <c r="M301" s="304"/>
      <c r="N301" s="308"/>
      <c r="O301" s="308"/>
      <c r="P301" s="309"/>
      <c r="Q301" s="308"/>
      <c r="R301" s="211">
        <f t="shared" si="121"/>
        <v>0</v>
      </c>
      <c r="S301" s="230">
        <f t="shared" si="123"/>
        <v>0</v>
      </c>
      <c r="T301" s="230">
        <f t="shared" si="124"/>
        <v>0</v>
      </c>
      <c r="U301" s="230">
        <f t="shared" si="125"/>
        <v>0</v>
      </c>
      <c r="V301" s="230">
        <f t="shared" si="126"/>
        <v>0</v>
      </c>
      <c r="W301" s="230">
        <f t="shared" si="127"/>
        <v>0</v>
      </c>
      <c r="X301" s="230">
        <f t="shared" si="128"/>
        <v>0</v>
      </c>
      <c r="Y301" s="232">
        <f t="shared" si="129"/>
        <v>0</v>
      </c>
      <c r="Z301" s="230"/>
      <c r="AA301" s="182"/>
      <c r="AB301" s="209"/>
      <c r="AC301" s="210"/>
      <c r="AD301" s="210"/>
      <c r="AE301" s="210"/>
      <c r="AF301" s="210"/>
      <c r="AG301" s="210"/>
      <c r="AH301" s="210"/>
      <c r="AI301" s="210"/>
    </row>
    <row r="302" ht="12.75" customHeight="1">
      <c r="A302" s="304"/>
      <c r="B302" s="304"/>
      <c r="C302" s="305"/>
      <c r="D302" s="304"/>
      <c r="E302" s="304"/>
      <c r="F302" s="304"/>
      <c r="G302" s="304"/>
      <c r="H302" s="304"/>
      <c r="I302" s="304"/>
      <c r="J302" s="304"/>
      <c r="K302" s="304"/>
      <c r="L302" s="307"/>
      <c r="M302" s="304"/>
      <c r="N302" s="308"/>
      <c r="O302" s="308"/>
      <c r="P302" s="309"/>
      <c r="Q302" s="308"/>
      <c r="R302" s="211">
        <f t="shared" si="121"/>
        <v>0</v>
      </c>
      <c r="S302" s="230">
        <f t="shared" si="123"/>
        <v>0</v>
      </c>
      <c r="T302" s="230">
        <f t="shared" si="124"/>
        <v>0</v>
      </c>
      <c r="U302" s="230">
        <f t="shared" si="125"/>
        <v>0</v>
      </c>
      <c r="V302" s="230">
        <f t="shared" si="126"/>
        <v>0</v>
      </c>
      <c r="W302" s="230">
        <f t="shared" si="127"/>
        <v>0</v>
      </c>
      <c r="X302" s="230">
        <f t="shared" si="128"/>
        <v>0</v>
      </c>
      <c r="Y302" s="232">
        <f t="shared" si="129"/>
        <v>0</v>
      </c>
      <c r="Z302" s="230"/>
      <c r="AA302" s="182"/>
      <c r="AB302" s="209"/>
      <c r="AC302" s="210"/>
      <c r="AD302" s="210"/>
      <c r="AE302" s="210"/>
      <c r="AF302" s="210"/>
      <c r="AG302" s="210"/>
      <c r="AH302" s="210"/>
      <c r="AI302" s="210"/>
    </row>
    <row r="303" ht="12.75" customHeight="1">
      <c r="A303" s="304"/>
      <c r="B303" s="304"/>
      <c r="C303" s="305"/>
      <c r="D303" s="304"/>
      <c r="E303" s="304"/>
      <c r="F303" s="304"/>
      <c r="G303" s="304"/>
      <c r="H303" s="304"/>
      <c r="I303" s="304"/>
      <c r="J303" s="304"/>
      <c r="K303" s="304"/>
      <c r="L303" s="307"/>
      <c r="M303" s="304"/>
      <c r="N303" s="308"/>
      <c r="O303" s="308"/>
      <c r="P303" s="309"/>
      <c r="Q303" s="308"/>
      <c r="R303" s="211">
        <f t="shared" si="121"/>
        <v>0</v>
      </c>
      <c r="S303" s="230">
        <f t="shared" si="123"/>
        <v>0</v>
      </c>
      <c r="T303" s="230">
        <f t="shared" si="124"/>
        <v>0</v>
      </c>
      <c r="U303" s="230">
        <f t="shared" si="125"/>
        <v>0</v>
      </c>
      <c r="V303" s="230">
        <f t="shared" si="126"/>
        <v>0</v>
      </c>
      <c r="W303" s="230">
        <f t="shared" si="127"/>
        <v>0</v>
      </c>
      <c r="X303" s="230">
        <f t="shared" si="128"/>
        <v>0</v>
      </c>
      <c r="Y303" s="232">
        <f t="shared" si="129"/>
        <v>0</v>
      </c>
      <c r="Z303" s="230"/>
      <c r="AA303" s="182"/>
      <c r="AB303" s="209"/>
      <c r="AC303" s="210"/>
      <c r="AD303" s="210"/>
      <c r="AE303" s="210"/>
      <c r="AF303" s="210"/>
      <c r="AG303" s="210"/>
      <c r="AH303" s="210"/>
      <c r="AI303" s="210"/>
    </row>
    <row r="304" ht="12.75" customHeight="1">
      <c r="A304" s="304"/>
      <c r="B304" s="304"/>
      <c r="C304" s="305"/>
      <c r="D304" s="304"/>
      <c r="E304" s="304"/>
      <c r="F304" s="304"/>
      <c r="G304" s="304"/>
      <c r="H304" s="304"/>
      <c r="I304" s="304"/>
      <c r="J304" s="304"/>
      <c r="K304" s="304"/>
      <c r="L304" s="307"/>
      <c r="M304" s="304"/>
      <c r="N304" s="308"/>
      <c r="O304" s="308"/>
      <c r="P304" s="309"/>
      <c r="Q304" s="308"/>
      <c r="R304" s="211">
        <f t="shared" si="121"/>
        <v>0</v>
      </c>
      <c r="S304" s="230">
        <f t="shared" si="123"/>
        <v>0</v>
      </c>
      <c r="T304" s="230">
        <f t="shared" si="124"/>
        <v>0</v>
      </c>
      <c r="U304" s="230">
        <f t="shared" si="125"/>
        <v>0</v>
      </c>
      <c r="V304" s="230">
        <f t="shared" si="126"/>
        <v>0</v>
      </c>
      <c r="W304" s="230">
        <f t="shared" si="127"/>
        <v>0</v>
      </c>
      <c r="X304" s="230">
        <f t="shared" si="128"/>
        <v>0</v>
      </c>
      <c r="Y304" s="232">
        <f t="shared" si="129"/>
        <v>0</v>
      </c>
      <c r="Z304" s="230"/>
      <c r="AA304" s="182"/>
      <c r="AB304" s="209"/>
      <c r="AC304" s="210"/>
      <c r="AD304" s="210"/>
      <c r="AE304" s="210"/>
      <c r="AF304" s="210"/>
      <c r="AG304" s="210"/>
      <c r="AH304" s="210"/>
      <c r="AI304" s="210"/>
    </row>
    <row r="305" ht="12.75" customHeight="1">
      <c r="A305" s="304"/>
      <c r="B305" s="304"/>
      <c r="C305" s="305"/>
      <c r="D305" s="304"/>
      <c r="E305" s="304"/>
      <c r="F305" s="304"/>
      <c r="G305" s="304"/>
      <c r="H305" s="304"/>
      <c r="I305" s="304"/>
      <c r="J305" s="304"/>
      <c r="K305" s="304"/>
      <c r="L305" s="307"/>
      <c r="M305" s="304"/>
      <c r="N305" s="308"/>
      <c r="O305" s="308"/>
      <c r="P305" s="309"/>
      <c r="Q305" s="308"/>
      <c r="R305" s="211">
        <f t="shared" si="121"/>
        <v>0</v>
      </c>
      <c r="S305" s="230">
        <f t="shared" si="123"/>
        <v>0</v>
      </c>
      <c r="T305" s="230">
        <f t="shared" si="124"/>
        <v>0</v>
      </c>
      <c r="U305" s="230">
        <f t="shared" si="125"/>
        <v>0</v>
      </c>
      <c r="V305" s="230">
        <f t="shared" si="126"/>
        <v>0</v>
      </c>
      <c r="W305" s="230">
        <f t="shared" si="127"/>
        <v>0</v>
      </c>
      <c r="X305" s="230">
        <f t="shared" si="128"/>
        <v>0</v>
      </c>
      <c r="Y305" s="232">
        <f t="shared" si="129"/>
        <v>0</v>
      </c>
      <c r="Z305" s="230"/>
      <c r="AA305" s="182"/>
      <c r="AB305" s="209"/>
      <c r="AC305" s="210"/>
      <c r="AD305" s="210"/>
      <c r="AE305" s="210"/>
      <c r="AF305" s="210"/>
      <c r="AG305" s="210"/>
      <c r="AH305" s="210"/>
      <c r="AI305" s="210"/>
    </row>
    <row r="306" ht="12.75" customHeight="1">
      <c r="A306" s="304"/>
      <c r="B306" s="304"/>
      <c r="C306" s="305"/>
      <c r="D306" s="304"/>
      <c r="E306" s="304"/>
      <c r="F306" s="304"/>
      <c r="G306" s="304"/>
      <c r="H306" s="304"/>
      <c r="I306" s="304"/>
      <c r="J306" s="304"/>
      <c r="K306" s="304"/>
      <c r="L306" s="307"/>
      <c r="M306" s="304"/>
      <c r="N306" s="308"/>
      <c r="O306" s="308"/>
      <c r="P306" s="309"/>
      <c r="Q306" s="308"/>
      <c r="R306" s="211">
        <f t="shared" si="121"/>
        <v>0</v>
      </c>
      <c r="S306" s="230">
        <f t="shared" si="123"/>
        <v>0</v>
      </c>
      <c r="T306" s="230">
        <f t="shared" si="124"/>
        <v>0</v>
      </c>
      <c r="U306" s="230">
        <f t="shared" si="125"/>
        <v>0</v>
      </c>
      <c r="V306" s="230">
        <f t="shared" si="126"/>
        <v>0</v>
      </c>
      <c r="W306" s="230">
        <f t="shared" si="127"/>
        <v>0</v>
      </c>
      <c r="X306" s="230">
        <f t="shared" si="128"/>
        <v>0</v>
      </c>
      <c r="Y306" s="232">
        <f t="shared" si="129"/>
        <v>0</v>
      </c>
      <c r="Z306" s="230"/>
      <c r="AA306" s="182"/>
      <c r="AB306" s="209"/>
      <c r="AC306" s="210"/>
      <c r="AD306" s="210"/>
      <c r="AE306" s="210"/>
      <c r="AF306" s="210"/>
      <c r="AG306" s="210"/>
      <c r="AH306" s="210"/>
      <c r="AI306" s="210"/>
    </row>
    <row r="307" ht="12.75" customHeight="1">
      <c r="A307" s="304"/>
      <c r="B307" s="304"/>
      <c r="C307" s="305"/>
      <c r="D307" s="304"/>
      <c r="E307" s="304"/>
      <c r="F307" s="304"/>
      <c r="G307" s="304"/>
      <c r="H307" s="304"/>
      <c r="I307" s="304"/>
      <c r="J307" s="304"/>
      <c r="K307" s="304"/>
      <c r="L307" s="307"/>
      <c r="M307" s="304"/>
      <c r="N307" s="308"/>
      <c r="O307" s="308"/>
      <c r="P307" s="309"/>
      <c r="Q307" s="308"/>
      <c r="R307" s="211">
        <f t="shared" si="121"/>
        <v>0</v>
      </c>
      <c r="S307" s="230">
        <f t="shared" si="123"/>
        <v>0</v>
      </c>
      <c r="T307" s="230">
        <f t="shared" si="124"/>
        <v>0</v>
      </c>
      <c r="U307" s="230">
        <f t="shared" si="125"/>
        <v>0</v>
      </c>
      <c r="V307" s="230">
        <f t="shared" si="126"/>
        <v>0</v>
      </c>
      <c r="W307" s="230">
        <f t="shared" si="127"/>
        <v>0</v>
      </c>
      <c r="X307" s="230">
        <f t="shared" si="128"/>
        <v>0</v>
      </c>
      <c r="Y307" s="232">
        <f t="shared" si="129"/>
        <v>0</v>
      </c>
      <c r="Z307" s="230"/>
      <c r="AA307" s="182"/>
      <c r="AB307" s="209"/>
      <c r="AC307" s="210"/>
      <c r="AD307" s="210"/>
      <c r="AE307" s="210"/>
      <c r="AF307" s="210"/>
      <c r="AG307" s="210"/>
      <c r="AH307" s="210"/>
      <c r="AI307" s="210"/>
    </row>
    <row r="308" ht="12.75" customHeight="1">
      <c r="A308" s="304"/>
      <c r="B308" s="304"/>
      <c r="C308" s="305"/>
      <c r="D308" s="304"/>
      <c r="E308" s="304"/>
      <c r="F308" s="304"/>
      <c r="G308" s="304"/>
      <c r="H308" s="304"/>
      <c r="I308" s="304"/>
      <c r="J308" s="304"/>
      <c r="K308" s="304"/>
      <c r="L308" s="307"/>
      <c r="M308" s="304"/>
      <c r="N308" s="308"/>
      <c r="O308" s="308"/>
      <c r="P308" s="309"/>
      <c r="Q308" s="308"/>
      <c r="R308" s="211">
        <f t="shared" si="121"/>
        <v>0</v>
      </c>
      <c r="S308" s="230">
        <f t="shared" si="123"/>
        <v>0</v>
      </c>
      <c r="T308" s="230">
        <f t="shared" si="124"/>
        <v>0</v>
      </c>
      <c r="U308" s="230">
        <f t="shared" si="125"/>
        <v>0</v>
      </c>
      <c r="V308" s="230">
        <f t="shared" si="126"/>
        <v>0</v>
      </c>
      <c r="W308" s="230">
        <f t="shared" si="127"/>
        <v>0</v>
      </c>
      <c r="X308" s="230">
        <f t="shared" si="128"/>
        <v>0</v>
      </c>
      <c r="Y308" s="232">
        <f t="shared" si="129"/>
        <v>0</v>
      </c>
      <c r="Z308" s="230"/>
      <c r="AA308" s="182"/>
      <c r="AB308" s="209"/>
      <c r="AC308" s="210"/>
      <c r="AD308" s="210"/>
      <c r="AE308" s="210"/>
      <c r="AF308" s="210"/>
      <c r="AG308" s="210"/>
      <c r="AH308" s="210"/>
      <c r="AI308" s="210"/>
    </row>
    <row r="309" ht="12.75" customHeight="1">
      <c r="A309" s="304"/>
      <c r="B309" s="304"/>
      <c r="C309" s="305"/>
      <c r="D309" s="304"/>
      <c r="E309" s="304"/>
      <c r="F309" s="304"/>
      <c r="G309" s="304"/>
      <c r="H309" s="304"/>
      <c r="I309" s="304"/>
      <c r="J309" s="304"/>
      <c r="K309" s="304"/>
      <c r="L309" s="307"/>
      <c r="M309" s="304"/>
      <c r="N309" s="308"/>
      <c r="O309" s="308"/>
      <c r="P309" s="309"/>
      <c r="Q309" s="308"/>
      <c r="R309" s="211">
        <f t="shared" si="121"/>
        <v>0</v>
      </c>
      <c r="S309" s="230">
        <f t="shared" si="123"/>
        <v>0</v>
      </c>
      <c r="T309" s="230">
        <f t="shared" si="124"/>
        <v>0</v>
      </c>
      <c r="U309" s="230">
        <f t="shared" si="125"/>
        <v>0</v>
      </c>
      <c r="V309" s="230">
        <f t="shared" si="126"/>
        <v>0</v>
      </c>
      <c r="W309" s="230">
        <f t="shared" si="127"/>
        <v>0</v>
      </c>
      <c r="X309" s="230">
        <f t="shared" si="128"/>
        <v>0</v>
      </c>
      <c r="Y309" s="232">
        <f t="shared" si="129"/>
        <v>0</v>
      </c>
      <c r="Z309" s="230"/>
      <c r="AA309" s="182"/>
      <c r="AB309" s="209"/>
      <c r="AC309" s="210"/>
      <c r="AD309" s="210"/>
      <c r="AE309" s="210"/>
      <c r="AF309" s="210"/>
      <c r="AG309" s="210"/>
      <c r="AH309" s="210"/>
      <c r="AI309" s="210"/>
    </row>
    <row r="310" ht="12.75" customHeight="1">
      <c r="A310" s="304"/>
      <c r="B310" s="304"/>
      <c r="C310" s="305"/>
      <c r="D310" s="304"/>
      <c r="E310" s="304"/>
      <c r="F310" s="304"/>
      <c r="G310" s="304"/>
      <c r="H310" s="304"/>
      <c r="I310" s="304"/>
      <c r="J310" s="304"/>
      <c r="K310" s="304"/>
      <c r="L310" s="307"/>
      <c r="M310" s="304"/>
      <c r="N310" s="308"/>
      <c r="O310" s="308"/>
      <c r="P310" s="309"/>
      <c r="Q310" s="308"/>
      <c r="R310" s="211">
        <f t="shared" si="121"/>
        <v>0</v>
      </c>
      <c r="S310" s="230">
        <f t="shared" si="123"/>
        <v>0</v>
      </c>
      <c r="T310" s="230">
        <f t="shared" si="124"/>
        <v>0</v>
      </c>
      <c r="U310" s="230">
        <f t="shared" si="125"/>
        <v>0</v>
      </c>
      <c r="V310" s="230">
        <f t="shared" si="126"/>
        <v>0</v>
      </c>
      <c r="W310" s="230">
        <f t="shared" si="127"/>
        <v>0</v>
      </c>
      <c r="X310" s="230">
        <f t="shared" si="128"/>
        <v>0</v>
      </c>
      <c r="Y310" s="232">
        <f t="shared" si="129"/>
        <v>0</v>
      </c>
      <c r="Z310" s="230"/>
      <c r="AA310" s="182"/>
      <c r="AB310" s="209"/>
      <c r="AC310" s="210"/>
      <c r="AD310" s="210"/>
      <c r="AE310" s="210"/>
      <c r="AF310" s="210"/>
      <c r="AG310" s="210"/>
      <c r="AH310" s="210"/>
      <c r="AI310" s="210"/>
    </row>
    <row r="311" ht="12.75" customHeight="1">
      <c r="A311" s="304"/>
      <c r="B311" s="304"/>
      <c r="C311" s="305"/>
      <c r="D311" s="304"/>
      <c r="E311" s="304"/>
      <c r="F311" s="304"/>
      <c r="G311" s="304"/>
      <c r="H311" s="304"/>
      <c r="I311" s="304"/>
      <c r="J311" s="304"/>
      <c r="K311" s="304"/>
      <c r="L311" s="307"/>
      <c r="M311" s="304"/>
      <c r="N311" s="308"/>
      <c r="O311" s="308"/>
      <c r="P311" s="309"/>
      <c r="Q311" s="308"/>
      <c r="R311" s="211">
        <f t="shared" si="121"/>
        <v>0</v>
      </c>
      <c r="S311" s="230">
        <f t="shared" si="123"/>
        <v>0</v>
      </c>
      <c r="T311" s="230">
        <f t="shared" si="124"/>
        <v>0</v>
      </c>
      <c r="U311" s="230">
        <f t="shared" si="125"/>
        <v>0</v>
      </c>
      <c r="V311" s="230">
        <f t="shared" si="126"/>
        <v>0</v>
      </c>
      <c r="W311" s="230">
        <f t="shared" si="127"/>
        <v>0</v>
      </c>
      <c r="X311" s="230">
        <f t="shared" si="128"/>
        <v>0</v>
      </c>
      <c r="Y311" s="232">
        <f t="shared" si="129"/>
        <v>0</v>
      </c>
      <c r="Z311" s="230"/>
      <c r="AA311" s="182"/>
      <c r="AB311" s="209"/>
      <c r="AC311" s="210"/>
      <c r="AD311" s="210"/>
      <c r="AE311" s="210"/>
      <c r="AF311" s="210"/>
      <c r="AG311" s="210"/>
      <c r="AH311" s="210"/>
      <c r="AI311" s="210"/>
    </row>
    <row r="312" ht="12.75" customHeight="1">
      <c r="A312" s="304"/>
      <c r="B312" s="304"/>
      <c r="C312" s="305"/>
      <c r="D312" s="304"/>
      <c r="E312" s="304"/>
      <c r="F312" s="304"/>
      <c r="G312" s="304"/>
      <c r="H312" s="304"/>
      <c r="I312" s="304"/>
      <c r="J312" s="304"/>
      <c r="K312" s="304"/>
      <c r="L312" s="307"/>
      <c r="M312" s="304"/>
      <c r="N312" s="308"/>
      <c r="O312" s="308"/>
      <c r="P312" s="309"/>
      <c r="Q312" s="308"/>
      <c r="R312" s="211">
        <f t="shared" si="121"/>
        <v>0</v>
      </c>
      <c r="S312" s="230">
        <f t="shared" si="123"/>
        <v>0</v>
      </c>
      <c r="T312" s="230">
        <f t="shared" si="124"/>
        <v>0</v>
      </c>
      <c r="U312" s="230">
        <f t="shared" si="125"/>
        <v>0</v>
      </c>
      <c r="V312" s="230">
        <f t="shared" si="126"/>
        <v>0</v>
      </c>
      <c r="W312" s="230">
        <f t="shared" si="127"/>
        <v>0</v>
      </c>
      <c r="X312" s="230">
        <f t="shared" si="128"/>
        <v>0</v>
      </c>
      <c r="Y312" s="232">
        <f t="shared" si="129"/>
        <v>0</v>
      </c>
      <c r="Z312" s="230"/>
      <c r="AA312" s="182"/>
      <c r="AB312" s="209"/>
      <c r="AC312" s="210"/>
      <c r="AD312" s="210"/>
      <c r="AE312" s="210"/>
      <c r="AF312" s="210"/>
      <c r="AG312" s="210"/>
      <c r="AH312" s="210"/>
      <c r="AI312" s="210"/>
    </row>
    <row r="313" ht="12.75" customHeight="1">
      <c r="A313" s="304"/>
      <c r="B313" s="304"/>
      <c r="C313" s="305"/>
      <c r="D313" s="304"/>
      <c r="E313" s="304"/>
      <c r="F313" s="304"/>
      <c r="G313" s="304"/>
      <c r="H313" s="304"/>
      <c r="I313" s="304"/>
      <c r="J313" s="304"/>
      <c r="K313" s="304"/>
      <c r="L313" s="307"/>
      <c r="M313" s="304"/>
      <c r="N313" s="308"/>
      <c r="O313" s="308"/>
      <c r="P313" s="309"/>
      <c r="Q313" s="308"/>
      <c r="R313" s="211">
        <f t="shared" si="121"/>
        <v>0</v>
      </c>
      <c r="S313" s="230">
        <f t="shared" si="123"/>
        <v>0</v>
      </c>
      <c r="T313" s="230">
        <f t="shared" si="124"/>
        <v>0</v>
      </c>
      <c r="U313" s="230">
        <f t="shared" si="125"/>
        <v>0</v>
      </c>
      <c r="V313" s="230">
        <f t="shared" si="126"/>
        <v>0</v>
      </c>
      <c r="W313" s="230">
        <f t="shared" si="127"/>
        <v>0</v>
      </c>
      <c r="X313" s="230">
        <f t="shared" si="128"/>
        <v>0</v>
      </c>
      <c r="Y313" s="232">
        <f t="shared" si="129"/>
        <v>0</v>
      </c>
      <c r="Z313" s="230"/>
      <c r="AA313" s="182"/>
      <c r="AB313" s="209"/>
      <c r="AC313" s="210"/>
      <c r="AD313" s="210"/>
      <c r="AE313" s="210"/>
      <c r="AF313" s="210"/>
      <c r="AG313" s="210"/>
      <c r="AH313" s="210"/>
      <c r="AI313" s="210"/>
    </row>
    <row r="314" ht="12.75" customHeight="1">
      <c r="A314" s="304"/>
      <c r="B314" s="304"/>
      <c r="C314" s="305"/>
      <c r="D314" s="304"/>
      <c r="E314" s="304"/>
      <c r="F314" s="304"/>
      <c r="G314" s="304"/>
      <c r="H314" s="304"/>
      <c r="I314" s="304"/>
      <c r="J314" s="304"/>
      <c r="K314" s="304"/>
      <c r="L314" s="307"/>
      <c r="M314" s="304"/>
      <c r="N314" s="308"/>
      <c r="O314" s="308"/>
      <c r="P314" s="309"/>
      <c r="Q314" s="308"/>
      <c r="R314" s="211">
        <f t="shared" si="121"/>
        <v>0</v>
      </c>
      <c r="S314" s="230">
        <f t="shared" si="123"/>
        <v>0</v>
      </c>
      <c r="T314" s="230">
        <f t="shared" si="124"/>
        <v>0</v>
      </c>
      <c r="U314" s="230">
        <f t="shared" si="125"/>
        <v>0</v>
      </c>
      <c r="V314" s="230">
        <f t="shared" si="126"/>
        <v>0</v>
      </c>
      <c r="W314" s="230">
        <f t="shared" si="127"/>
        <v>0</v>
      </c>
      <c r="X314" s="230">
        <f t="shared" si="128"/>
        <v>0</v>
      </c>
      <c r="Y314" s="232">
        <f t="shared" si="129"/>
        <v>0</v>
      </c>
      <c r="Z314" s="230"/>
      <c r="AA314" s="182"/>
      <c r="AB314" s="209"/>
      <c r="AC314" s="210"/>
      <c r="AD314" s="210"/>
      <c r="AE314" s="210"/>
      <c r="AF314" s="210"/>
      <c r="AG314" s="210"/>
      <c r="AH314" s="210"/>
      <c r="AI314" s="210"/>
    </row>
    <row r="315" ht="12.75" customHeight="1">
      <c r="A315" s="304"/>
      <c r="B315" s="304"/>
      <c r="C315" s="305"/>
      <c r="D315" s="304"/>
      <c r="E315" s="304"/>
      <c r="F315" s="304"/>
      <c r="G315" s="304"/>
      <c r="H315" s="304"/>
      <c r="I315" s="304"/>
      <c r="J315" s="304"/>
      <c r="K315" s="304"/>
      <c r="L315" s="307"/>
      <c r="M315" s="304"/>
      <c r="N315" s="308"/>
      <c r="O315" s="308"/>
      <c r="P315" s="309"/>
      <c r="Q315" s="308"/>
      <c r="R315" s="211">
        <f t="shared" si="121"/>
        <v>0</v>
      </c>
      <c r="S315" s="230">
        <f t="shared" si="123"/>
        <v>0</v>
      </c>
      <c r="T315" s="230">
        <f t="shared" si="124"/>
        <v>0</v>
      </c>
      <c r="U315" s="230">
        <f t="shared" si="125"/>
        <v>0</v>
      </c>
      <c r="V315" s="230">
        <f t="shared" si="126"/>
        <v>0</v>
      </c>
      <c r="W315" s="230">
        <f t="shared" si="127"/>
        <v>0</v>
      </c>
      <c r="X315" s="230">
        <f t="shared" si="128"/>
        <v>0</v>
      </c>
      <c r="Y315" s="232">
        <f t="shared" si="129"/>
        <v>0</v>
      </c>
      <c r="Z315" s="230"/>
      <c r="AA315" s="182"/>
      <c r="AB315" s="209"/>
      <c r="AC315" s="210"/>
      <c r="AD315" s="210"/>
      <c r="AE315" s="210"/>
      <c r="AF315" s="210"/>
      <c r="AG315" s="210"/>
      <c r="AH315" s="210"/>
      <c r="AI315" s="210"/>
    </row>
    <row r="316" ht="12.75" customHeight="1">
      <c r="A316" s="304"/>
      <c r="B316" s="304"/>
      <c r="C316" s="305"/>
      <c r="D316" s="304"/>
      <c r="E316" s="304"/>
      <c r="F316" s="304"/>
      <c r="G316" s="304"/>
      <c r="H316" s="304"/>
      <c r="I316" s="304"/>
      <c r="J316" s="304"/>
      <c r="K316" s="304"/>
      <c r="L316" s="307"/>
      <c r="M316" s="304"/>
      <c r="N316" s="308"/>
      <c r="O316" s="308"/>
      <c r="P316" s="309"/>
      <c r="Q316" s="308"/>
      <c r="R316" s="211">
        <f t="shared" si="121"/>
        <v>0</v>
      </c>
      <c r="S316" s="230">
        <f t="shared" si="123"/>
        <v>0</v>
      </c>
      <c r="T316" s="230">
        <f t="shared" si="124"/>
        <v>0</v>
      </c>
      <c r="U316" s="230">
        <f t="shared" si="125"/>
        <v>0</v>
      </c>
      <c r="V316" s="230">
        <f t="shared" si="126"/>
        <v>0</v>
      </c>
      <c r="W316" s="230">
        <f t="shared" si="127"/>
        <v>0</v>
      </c>
      <c r="X316" s="230">
        <f t="shared" si="128"/>
        <v>0</v>
      </c>
      <c r="Y316" s="232">
        <f t="shared" si="129"/>
        <v>0</v>
      </c>
      <c r="Z316" s="230"/>
      <c r="AA316" s="182"/>
      <c r="AB316" s="209"/>
      <c r="AC316" s="210"/>
      <c r="AD316" s="210"/>
      <c r="AE316" s="210"/>
      <c r="AF316" s="210"/>
      <c r="AG316" s="210"/>
      <c r="AH316" s="210"/>
      <c r="AI316" s="210"/>
    </row>
    <row r="317" ht="12.75" customHeight="1">
      <c r="A317" s="304"/>
      <c r="B317" s="304"/>
      <c r="C317" s="305"/>
      <c r="D317" s="304"/>
      <c r="E317" s="304"/>
      <c r="F317" s="304"/>
      <c r="G317" s="304"/>
      <c r="H317" s="304"/>
      <c r="I317" s="304"/>
      <c r="J317" s="304"/>
      <c r="K317" s="304"/>
      <c r="L317" s="307"/>
      <c r="M317" s="304"/>
      <c r="N317" s="308"/>
      <c r="O317" s="308"/>
      <c r="P317" s="309"/>
      <c r="Q317" s="308"/>
      <c r="R317" s="211">
        <f t="shared" si="121"/>
        <v>0</v>
      </c>
      <c r="S317" s="230">
        <f t="shared" si="123"/>
        <v>0</v>
      </c>
      <c r="T317" s="230">
        <f t="shared" si="124"/>
        <v>0</v>
      </c>
      <c r="U317" s="230">
        <f t="shared" si="125"/>
        <v>0</v>
      </c>
      <c r="V317" s="230">
        <f t="shared" si="126"/>
        <v>0</v>
      </c>
      <c r="W317" s="230">
        <f t="shared" si="127"/>
        <v>0</v>
      </c>
      <c r="X317" s="230">
        <f t="shared" si="128"/>
        <v>0</v>
      </c>
      <c r="Y317" s="232">
        <f t="shared" si="129"/>
        <v>0</v>
      </c>
      <c r="Z317" s="230"/>
      <c r="AA317" s="182"/>
      <c r="AB317" s="209"/>
      <c r="AC317" s="210"/>
      <c r="AD317" s="210"/>
      <c r="AE317" s="210"/>
      <c r="AF317" s="210"/>
      <c r="AG317" s="210"/>
      <c r="AH317" s="210"/>
      <c r="AI317" s="210"/>
    </row>
    <row r="318" ht="12.75" customHeight="1">
      <c r="A318" s="304"/>
      <c r="B318" s="304"/>
      <c r="C318" s="305"/>
      <c r="D318" s="304"/>
      <c r="E318" s="304"/>
      <c r="F318" s="304"/>
      <c r="G318" s="304"/>
      <c r="H318" s="304"/>
      <c r="I318" s="304"/>
      <c r="J318" s="304"/>
      <c r="K318" s="304"/>
      <c r="L318" s="307"/>
      <c r="M318" s="304"/>
      <c r="N318" s="308"/>
      <c r="O318" s="308"/>
      <c r="P318" s="309"/>
      <c r="Q318" s="308"/>
      <c r="R318" s="211">
        <f t="shared" si="121"/>
        <v>0</v>
      </c>
      <c r="S318" s="230">
        <f t="shared" si="123"/>
        <v>0</v>
      </c>
      <c r="T318" s="230">
        <f t="shared" si="124"/>
        <v>0</v>
      </c>
      <c r="U318" s="230">
        <f t="shared" si="125"/>
        <v>0</v>
      </c>
      <c r="V318" s="230">
        <f t="shared" si="126"/>
        <v>0</v>
      </c>
      <c r="W318" s="230">
        <f t="shared" si="127"/>
        <v>0</v>
      </c>
      <c r="X318" s="230">
        <f t="shared" si="128"/>
        <v>0</v>
      </c>
      <c r="Y318" s="232">
        <f t="shared" si="129"/>
        <v>0</v>
      </c>
      <c r="Z318" s="230"/>
      <c r="AA318" s="182"/>
      <c r="AB318" s="209"/>
      <c r="AC318" s="210"/>
      <c r="AD318" s="210"/>
      <c r="AE318" s="210"/>
      <c r="AF318" s="210"/>
      <c r="AG318" s="210"/>
      <c r="AH318" s="210"/>
      <c r="AI318" s="210"/>
    </row>
    <row r="319" ht="12.75" customHeight="1">
      <c r="A319" s="304"/>
      <c r="B319" s="304"/>
      <c r="C319" s="305"/>
      <c r="D319" s="304"/>
      <c r="E319" s="304"/>
      <c r="F319" s="304"/>
      <c r="G319" s="304"/>
      <c r="H319" s="304"/>
      <c r="I319" s="304"/>
      <c r="J319" s="304"/>
      <c r="K319" s="304"/>
      <c r="L319" s="307"/>
      <c r="M319" s="304"/>
      <c r="N319" s="308"/>
      <c r="O319" s="308"/>
      <c r="P319" s="309"/>
      <c r="Q319" s="308"/>
      <c r="R319" s="211">
        <f t="shared" si="121"/>
        <v>0</v>
      </c>
      <c r="S319" s="230">
        <f t="shared" si="123"/>
        <v>0</v>
      </c>
      <c r="T319" s="230">
        <f t="shared" si="124"/>
        <v>0</v>
      </c>
      <c r="U319" s="230">
        <f t="shared" si="125"/>
        <v>0</v>
      </c>
      <c r="V319" s="230">
        <f t="shared" si="126"/>
        <v>0</v>
      </c>
      <c r="W319" s="230">
        <f t="shared" si="127"/>
        <v>0</v>
      </c>
      <c r="X319" s="230">
        <f t="shared" si="128"/>
        <v>0</v>
      </c>
      <c r="Y319" s="232">
        <f t="shared" si="129"/>
        <v>0</v>
      </c>
      <c r="Z319" s="230"/>
      <c r="AA319" s="182"/>
      <c r="AB319" s="209"/>
      <c r="AC319" s="210"/>
      <c r="AD319" s="210"/>
      <c r="AE319" s="210"/>
      <c r="AF319" s="210"/>
      <c r="AG319" s="210"/>
      <c r="AH319" s="210"/>
      <c r="AI319" s="210"/>
    </row>
    <row r="320" ht="12.75" customHeight="1">
      <c r="A320" s="304"/>
      <c r="B320" s="304"/>
      <c r="C320" s="305"/>
      <c r="D320" s="304"/>
      <c r="E320" s="304"/>
      <c r="F320" s="304"/>
      <c r="G320" s="304"/>
      <c r="H320" s="304"/>
      <c r="I320" s="304"/>
      <c r="J320" s="304"/>
      <c r="K320" s="304"/>
      <c r="L320" s="307"/>
      <c r="M320" s="304"/>
      <c r="N320" s="308"/>
      <c r="O320" s="308"/>
      <c r="P320" s="309"/>
      <c r="Q320" s="308"/>
      <c r="R320" s="211">
        <f t="shared" si="121"/>
        <v>0</v>
      </c>
      <c r="S320" s="230">
        <f t="shared" si="123"/>
        <v>0</v>
      </c>
      <c r="T320" s="230">
        <f t="shared" si="124"/>
        <v>0</v>
      </c>
      <c r="U320" s="230">
        <f t="shared" si="125"/>
        <v>0</v>
      </c>
      <c r="V320" s="230">
        <f t="shared" si="126"/>
        <v>0</v>
      </c>
      <c r="W320" s="230">
        <f t="shared" si="127"/>
        <v>0</v>
      </c>
      <c r="X320" s="230">
        <f t="shared" si="128"/>
        <v>0</v>
      </c>
      <c r="Y320" s="232">
        <f t="shared" si="129"/>
        <v>0</v>
      </c>
      <c r="Z320" s="230"/>
      <c r="AA320" s="182"/>
      <c r="AB320" s="209"/>
      <c r="AC320" s="210"/>
      <c r="AD320" s="210"/>
      <c r="AE320" s="210"/>
      <c r="AF320" s="210"/>
      <c r="AG320" s="210"/>
      <c r="AH320" s="210"/>
      <c r="AI320" s="210"/>
    </row>
    <row r="321" ht="12.75" customHeight="1">
      <c r="A321" s="304"/>
      <c r="B321" s="304"/>
      <c r="C321" s="305"/>
      <c r="D321" s="304"/>
      <c r="E321" s="304"/>
      <c r="F321" s="304"/>
      <c r="G321" s="304"/>
      <c r="H321" s="304"/>
      <c r="I321" s="304"/>
      <c r="J321" s="304"/>
      <c r="K321" s="304"/>
      <c r="L321" s="307"/>
      <c r="M321" s="304"/>
      <c r="N321" s="308"/>
      <c r="O321" s="308"/>
      <c r="P321" s="309"/>
      <c r="Q321" s="308"/>
      <c r="R321" s="211">
        <f t="shared" si="121"/>
        <v>0</v>
      </c>
      <c r="S321" s="230">
        <f t="shared" si="123"/>
        <v>0</v>
      </c>
      <c r="T321" s="230">
        <f t="shared" si="124"/>
        <v>0</v>
      </c>
      <c r="U321" s="230">
        <f t="shared" si="125"/>
        <v>0</v>
      </c>
      <c r="V321" s="230">
        <f t="shared" si="126"/>
        <v>0</v>
      </c>
      <c r="W321" s="230">
        <f t="shared" si="127"/>
        <v>0</v>
      </c>
      <c r="X321" s="230">
        <f t="shared" si="128"/>
        <v>0</v>
      </c>
      <c r="Y321" s="232">
        <f t="shared" si="129"/>
        <v>0</v>
      </c>
      <c r="Z321" s="230"/>
      <c r="AA321" s="182"/>
      <c r="AB321" s="209"/>
      <c r="AC321" s="210"/>
      <c r="AD321" s="210"/>
      <c r="AE321" s="210"/>
      <c r="AF321" s="210"/>
      <c r="AG321" s="210"/>
      <c r="AH321" s="210"/>
      <c r="AI321" s="210"/>
    </row>
    <row r="322" ht="12.75" customHeight="1">
      <c r="A322" s="304"/>
      <c r="B322" s="304"/>
      <c r="C322" s="305"/>
      <c r="D322" s="304"/>
      <c r="E322" s="304"/>
      <c r="F322" s="304"/>
      <c r="G322" s="304"/>
      <c r="H322" s="304"/>
      <c r="I322" s="304"/>
      <c r="J322" s="304"/>
      <c r="K322" s="304"/>
      <c r="L322" s="307"/>
      <c r="M322" s="304"/>
      <c r="N322" s="308"/>
      <c r="O322" s="308"/>
      <c r="P322" s="309"/>
      <c r="Q322" s="308"/>
      <c r="R322" s="211">
        <f t="shared" si="121"/>
        <v>0</v>
      </c>
      <c r="S322" s="230">
        <f t="shared" si="123"/>
        <v>0</v>
      </c>
      <c r="T322" s="230">
        <f t="shared" si="124"/>
        <v>0</v>
      </c>
      <c r="U322" s="230">
        <f t="shared" si="125"/>
        <v>0</v>
      </c>
      <c r="V322" s="230">
        <f t="shared" si="126"/>
        <v>0</v>
      </c>
      <c r="W322" s="230">
        <f t="shared" si="127"/>
        <v>0</v>
      </c>
      <c r="X322" s="230">
        <f t="shared" si="128"/>
        <v>0</v>
      </c>
      <c r="Y322" s="232">
        <f t="shared" si="129"/>
        <v>0</v>
      </c>
      <c r="Z322" s="230"/>
      <c r="AA322" s="182"/>
      <c r="AB322" s="209"/>
      <c r="AC322" s="210"/>
      <c r="AD322" s="210"/>
      <c r="AE322" s="210"/>
      <c r="AF322" s="210"/>
      <c r="AG322" s="210"/>
      <c r="AH322" s="210"/>
      <c r="AI322" s="210"/>
    </row>
    <row r="323" ht="12.75" customHeight="1">
      <c r="A323" s="304"/>
      <c r="B323" s="304"/>
      <c r="C323" s="305"/>
      <c r="D323" s="304"/>
      <c r="E323" s="304"/>
      <c r="F323" s="304"/>
      <c r="G323" s="304"/>
      <c r="H323" s="304"/>
      <c r="I323" s="304"/>
      <c r="J323" s="304"/>
      <c r="K323" s="304"/>
      <c r="L323" s="307"/>
      <c r="M323" s="304"/>
      <c r="N323" s="308"/>
      <c r="O323" s="308"/>
      <c r="P323" s="309"/>
      <c r="Q323" s="308"/>
      <c r="R323" s="211">
        <f t="shared" si="121"/>
        <v>0</v>
      </c>
      <c r="S323" s="230">
        <f t="shared" si="123"/>
        <v>0</v>
      </c>
      <c r="T323" s="230">
        <f t="shared" si="124"/>
        <v>0</v>
      </c>
      <c r="U323" s="230">
        <f t="shared" si="125"/>
        <v>0</v>
      </c>
      <c r="V323" s="230">
        <f t="shared" si="126"/>
        <v>0</v>
      </c>
      <c r="W323" s="230">
        <f t="shared" si="127"/>
        <v>0</v>
      </c>
      <c r="X323" s="230">
        <f t="shared" si="128"/>
        <v>0</v>
      </c>
      <c r="Y323" s="232">
        <f t="shared" si="129"/>
        <v>0</v>
      </c>
      <c r="Z323" s="230"/>
      <c r="AA323" s="182"/>
      <c r="AB323" s="209"/>
      <c r="AC323" s="210"/>
      <c r="AD323" s="210"/>
      <c r="AE323" s="210"/>
      <c r="AF323" s="210"/>
      <c r="AG323" s="210"/>
      <c r="AH323" s="210"/>
      <c r="AI323" s="210"/>
    </row>
    <row r="324" ht="12.75" customHeight="1">
      <c r="A324" s="304"/>
      <c r="B324" s="304"/>
      <c r="C324" s="305"/>
      <c r="D324" s="304"/>
      <c r="E324" s="304"/>
      <c r="F324" s="304"/>
      <c r="G324" s="304"/>
      <c r="H324" s="304"/>
      <c r="I324" s="304"/>
      <c r="J324" s="304"/>
      <c r="K324" s="304"/>
      <c r="L324" s="307"/>
      <c r="M324" s="304"/>
      <c r="N324" s="308"/>
      <c r="O324" s="308"/>
      <c r="P324" s="309"/>
      <c r="Q324" s="308"/>
      <c r="R324" s="211">
        <f t="shared" si="121"/>
        <v>0</v>
      </c>
      <c r="S324" s="230">
        <f t="shared" si="123"/>
        <v>0</v>
      </c>
      <c r="T324" s="230">
        <f t="shared" si="124"/>
        <v>0</v>
      </c>
      <c r="U324" s="230">
        <f t="shared" si="125"/>
        <v>0</v>
      </c>
      <c r="V324" s="230">
        <f t="shared" si="126"/>
        <v>0</v>
      </c>
      <c r="W324" s="230">
        <f t="shared" si="127"/>
        <v>0</v>
      </c>
      <c r="X324" s="230">
        <f t="shared" si="128"/>
        <v>0</v>
      </c>
      <c r="Y324" s="232">
        <f t="shared" si="129"/>
        <v>0</v>
      </c>
      <c r="Z324" s="230"/>
      <c r="AA324" s="182"/>
      <c r="AB324" s="209"/>
      <c r="AC324" s="210"/>
      <c r="AD324" s="210"/>
      <c r="AE324" s="210"/>
      <c r="AF324" s="210"/>
      <c r="AG324" s="210"/>
      <c r="AH324" s="210"/>
      <c r="AI324" s="210"/>
    </row>
    <row r="325" ht="12.75" customHeight="1">
      <c r="A325" s="304"/>
      <c r="B325" s="304"/>
      <c r="C325" s="305"/>
      <c r="D325" s="304"/>
      <c r="E325" s="304"/>
      <c r="F325" s="304"/>
      <c r="G325" s="304"/>
      <c r="H325" s="304"/>
      <c r="I325" s="304"/>
      <c r="J325" s="304"/>
      <c r="K325" s="304"/>
      <c r="L325" s="307"/>
      <c r="M325" s="304"/>
      <c r="N325" s="308"/>
      <c r="O325" s="308"/>
      <c r="P325" s="309"/>
      <c r="Q325" s="308"/>
      <c r="R325" s="211">
        <f t="shared" si="121"/>
        <v>0</v>
      </c>
      <c r="S325" s="230">
        <f t="shared" si="123"/>
        <v>0</v>
      </c>
      <c r="T325" s="230">
        <f t="shared" si="124"/>
        <v>0</v>
      </c>
      <c r="U325" s="230">
        <f t="shared" si="125"/>
        <v>0</v>
      </c>
      <c r="V325" s="230">
        <f t="shared" si="126"/>
        <v>0</v>
      </c>
      <c r="W325" s="230">
        <f t="shared" si="127"/>
        <v>0</v>
      </c>
      <c r="X325" s="230">
        <f t="shared" si="128"/>
        <v>0</v>
      </c>
      <c r="Y325" s="232">
        <f t="shared" si="129"/>
        <v>0</v>
      </c>
      <c r="Z325" s="230"/>
      <c r="AA325" s="182"/>
      <c r="AB325" s="209"/>
      <c r="AC325" s="210"/>
      <c r="AD325" s="210"/>
      <c r="AE325" s="210"/>
      <c r="AF325" s="210"/>
      <c r="AG325" s="210"/>
      <c r="AH325" s="210"/>
      <c r="AI325" s="210"/>
    </row>
    <row r="326" ht="12.75" customHeight="1">
      <c r="A326" s="304"/>
      <c r="B326" s="304"/>
      <c r="C326" s="305"/>
      <c r="D326" s="304"/>
      <c r="E326" s="304"/>
      <c r="F326" s="304"/>
      <c r="G326" s="304"/>
      <c r="H326" s="304"/>
      <c r="I326" s="304"/>
      <c r="J326" s="304"/>
      <c r="K326" s="304"/>
      <c r="L326" s="307"/>
      <c r="M326" s="304"/>
      <c r="N326" s="308"/>
      <c r="O326" s="308"/>
      <c r="P326" s="309"/>
      <c r="Q326" s="308"/>
      <c r="R326" s="211">
        <f t="shared" si="121"/>
        <v>0</v>
      </c>
      <c r="S326" s="230">
        <f t="shared" si="123"/>
        <v>0</v>
      </c>
      <c r="T326" s="230">
        <f t="shared" si="124"/>
        <v>0</v>
      </c>
      <c r="U326" s="230">
        <f t="shared" si="125"/>
        <v>0</v>
      </c>
      <c r="V326" s="230">
        <f t="shared" si="126"/>
        <v>0</v>
      </c>
      <c r="W326" s="230">
        <f t="shared" si="127"/>
        <v>0</v>
      </c>
      <c r="X326" s="230">
        <f t="shared" si="128"/>
        <v>0</v>
      </c>
      <c r="Y326" s="232">
        <f t="shared" si="129"/>
        <v>0</v>
      </c>
      <c r="Z326" s="230"/>
      <c r="AA326" s="182"/>
      <c r="AB326" s="209"/>
      <c r="AC326" s="210"/>
      <c r="AD326" s="210"/>
      <c r="AE326" s="210"/>
      <c r="AF326" s="210"/>
      <c r="AG326" s="210"/>
      <c r="AH326" s="210"/>
      <c r="AI326" s="210"/>
    </row>
    <row r="327" ht="12.75" customHeight="1">
      <c r="A327" s="304"/>
      <c r="B327" s="304"/>
      <c r="C327" s="305"/>
      <c r="D327" s="304"/>
      <c r="E327" s="304"/>
      <c r="F327" s="304"/>
      <c r="G327" s="304"/>
      <c r="H327" s="304"/>
      <c r="I327" s="304"/>
      <c r="J327" s="304"/>
      <c r="K327" s="304"/>
      <c r="L327" s="307"/>
      <c r="M327" s="304"/>
      <c r="N327" s="308"/>
      <c r="O327" s="308"/>
      <c r="P327" s="309"/>
      <c r="Q327" s="308"/>
      <c r="R327" s="211">
        <f t="shared" si="121"/>
        <v>0</v>
      </c>
      <c r="S327" s="230">
        <f t="shared" si="123"/>
        <v>0</v>
      </c>
      <c r="T327" s="230">
        <f t="shared" si="124"/>
        <v>0</v>
      </c>
      <c r="U327" s="230">
        <f t="shared" si="125"/>
        <v>0</v>
      </c>
      <c r="V327" s="230">
        <f t="shared" si="126"/>
        <v>0</v>
      </c>
      <c r="W327" s="230">
        <f t="shared" si="127"/>
        <v>0</v>
      </c>
      <c r="X327" s="230">
        <f t="shared" si="128"/>
        <v>0</v>
      </c>
      <c r="Y327" s="232">
        <f t="shared" si="129"/>
        <v>0</v>
      </c>
      <c r="Z327" s="230"/>
      <c r="AA327" s="182"/>
      <c r="AB327" s="209"/>
      <c r="AC327" s="210"/>
      <c r="AD327" s="210"/>
      <c r="AE327" s="210"/>
      <c r="AF327" s="210"/>
      <c r="AG327" s="210"/>
      <c r="AH327" s="210"/>
      <c r="AI327" s="210"/>
    </row>
    <row r="328" ht="12.75" customHeight="1">
      <c r="A328" s="304"/>
      <c r="B328" s="304"/>
      <c r="C328" s="305"/>
      <c r="D328" s="304"/>
      <c r="E328" s="304"/>
      <c r="F328" s="304"/>
      <c r="G328" s="304"/>
      <c r="H328" s="304"/>
      <c r="I328" s="304"/>
      <c r="J328" s="304"/>
      <c r="K328" s="304"/>
      <c r="L328" s="307"/>
      <c r="M328" s="304"/>
      <c r="N328" s="308"/>
      <c r="O328" s="308"/>
      <c r="P328" s="309"/>
      <c r="Q328" s="308"/>
      <c r="R328" s="211">
        <f t="shared" si="121"/>
        <v>0</v>
      </c>
      <c r="S328" s="230">
        <f t="shared" si="123"/>
        <v>0</v>
      </c>
      <c r="T328" s="230">
        <f t="shared" si="124"/>
        <v>0</v>
      </c>
      <c r="U328" s="230">
        <f t="shared" si="125"/>
        <v>0</v>
      </c>
      <c r="V328" s="230">
        <f t="shared" si="126"/>
        <v>0</v>
      </c>
      <c r="W328" s="230">
        <f t="shared" si="127"/>
        <v>0</v>
      </c>
      <c r="X328" s="230">
        <f t="shared" si="128"/>
        <v>0</v>
      </c>
      <c r="Y328" s="232">
        <f t="shared" si="129"/>
        <v>0</v>
      </c>
      <c r="Z328" s="230"/>
      <c r="AA328" s="182"/>
      <c r="AB328" s="209"/>
      <c r="AC328" s="210"/>
      <c r="AD328" s="210"/>
      <c r="AE328" s="210"/>
      <c r="AF328" s="210"/>
      <c r="AG328" s="210"/>
      <c r="AH328" s="210"/>
      <c r="AI328" s="210"/>
    </row>
    <row r="329" ht="12.75" customHeight="1">
      <c r="A329" s="304"/>
      <c r="B329" s="304"/>
      <c r="C329" s="305"/>
      <c r="D329" s="304"/>
      <c r="E329" s="304"/>
      <c r="F329" s="304"/>
      <c r="G329" s="304"/>
      <c r="H329" s="304"/>
      <c r="I329" s="304"/>
      <c r="J329" s="304"/>
      <c r="K329" s="304"/>
      <c r="L329" s="307"/>
      <c r="M329" s="304"/>
      <c r="N329" s="308"/>
      <c r="O329" s="308"/>
      <c r="P329" s="309"/>
      <c r="Q329" s="308"/>
      <c r="R329" s="211">
        <f t="shared" si="121"/>
        <v>0</v>
      </c>
      <c r="S329" s="230">
        <f t="shared" si="123"/>
        <v>0</v>
      </c>
      <c r="T329" s="230">
        <f t="shared" si="124"/>
        <v>0</v>
      </c>
      <c r="U329" s="230">
        <f t="shared" si="125"/>
        <v>0</v>
      </c>
      <c r="V329" s="230">
        <f t="shared" si="126"/>
        <v>0</v>
      </c>
      <c r="W329" s="230">
        <f t="shared" si="127"/>
        <v>0</v>
      </c>
      <c r="X329" s="230">
        <f t="shared" si="128"/>
        <v>0</v>
      </c>
      <c r="Y329" s="232">
        <f t="shared" si="129"/>
        <v>0</v>
      </c>
      <c r="Z329" s="230"/>
      <c r="AA329" s="182"/>
      <c r="AB329" s="209"/>
      <c r="AC329" s="210"/>
      <c r="AD329" s="210"/>
      <c r="AE329" s="210"/>
      <c r="AF329" s="210"/>
      <c r="AG329" s="210"/>
      <c r="AH329" s="210"/>
      <c r="AI329" s="210"/>
    </row>
    <row r="330" ht="12.75" customHeight="1">
      <c r="A330" s="304"/>
      <c r="B330" s="304"/>
      <c r="C330" s="305"/>
      <c r="D330" s="304"/>
      <c r="E330" s="304"/>
      <c r="F330" s="304"/>
      <c r="G330" s="304"/>
      <c r="H330" s="304"/>
      <c r="I330" s="304"/>
      <c r="J330" s="304"/>
      <c r="K330" s="304"/>
      <c r="L330" s="307"/>
      <c r="M330" s="304"/>
      <c r="N330" s="308"/>
      <c r="O330" s="308"/>
      <c r="P330" s="309"/>
      <c r="Q330" s="308"/>
      <c r="R330" s="211">
        <f t="shared" si="121"/>
        <v>0</v>
      </c>
      <c r="S330" s="230">
        <f t="shared" si="123"/>
        <v>0</v>
      </c>
      <c r="T330" s="230">
        <f t="shared" si="124"/>
        <v>0</v>
      </c>
      <c r="U330" s="230">
        <f t="shared" si="125"/>
        <v>0</v>
      </c>
      <c r="V330" s="230">
        <f t="shared" si="126"/>
        <v>0</v>
      </c>
      <c r="W330" s="230">
        <f t="shared" si="127"/>
        <v>0</v>
      </c>
      <c r="X330" s="230">
        <f t="shared" si="128"/>
        <v>0</v>
      </c>
      <c r="Y330" s="232">
        <f t="shared" si="129"/>
        <v>0</v>
      </c>
      <c r="Z330" s="230"/>
      <c r="AA330" s="182"/>
      <c r="AB330" s="209"/>
      <c r="AC330" s="210"/>
      <c r="AD330" s="210"/>
      <c r="AE330" s="210"/>
      <c r="AF330" s="210"/>
      <c r="AG330" s="210"/>
      <c r="AH330" s="210"/>
      <c r="AI330" s="210"/>
    </row>
    <row r="331" ht="12.75" customHeight="1">
      <c r="A331" s="304"/>
      <c r="B331" s="304"/>
      <c r="C331" s="305"/>
      <c r="D331" s="304"/>
      <c r="E331" s="304"/>
      <c r="F331" s="304"/>
      <c r="G331" s="304"/>
      <c r="H331" s="304"/>
      <c r="I331" s="304"/>
      <c r="J331" s="304"/>
      <c r="K331" s="304"/>
      <c r="L331" s="307"/>
      <c r="M331" s="304"/>
      <c r="N331" s="308"/>
      <c r="O331" s="308"/>
      <c r="P331" s="309"/>
      <c r="Q331" s="308"/>
      <c r="R331" s="211">
        <f t="shared" si="121"/>
        <v>0</v>
      </c>
      <c r="S331" s="230">
        <f t="shared" si="123"/>
        <v>0</v>
      </c>
      <c r="T331" s="230">
        <f t="shared" si="124"/>
        <v>0</v>
      </c>
      <c r="U331" s="230">
        <f t="shared" si="125"/>
        <v>0</v>
      </c>
      <c r="V331" s="230">
        <f t="shared" si="126"/>
        <v>0</v>
      </c>
      <c r="W331" s="230">
        <f t="shared" si="127"/>
        <v>0</v>
      </c>
      <c r="X331" s="230">
        <f t="shared" si="128"/>
        <v>0</v>
      </c>
      <c r="Y331" s="232">
        <f t="shared" si="129"/>
        <v>0</v>
      </c>
      <c r="Z331" s="230"/>
      <c r="AA331" s="182"/>
      <c r="AB331" s="209"/>
      <c r="AC331" s="210"/>
      <c r="AD331" s="210"/>
      <c r="AE331" s="210"/>
      <c r="AF331" s="210"/>
      <c r="AG331" s="210"/>
      <c r="AH331" s="210"/>
      <c r="AI331" s="210"/>
    </row>
    <row r="332" ht="12.75" customHeight="1">
      <c r="A332" s="304"/>
      <c r="B332" s="304"/>
      <c r="C332" s="305"/>
      <c r="D332" s="304"/>
      <c r="E332" s="304"/>
      <c r="F332" s="304"/>
      <c r="G332" s="304"/>
      <c r="H332" s="304"/>
      <c r="I332" s="304"/>
      <c r="J332" s="304"/>
      <c r="K332" s="304"/>
      <c r="L332" s="307"/>
      <c r="M332" s="304"/>
      <c r="N332" s="308"/>
      <c r="O332" s="308"/>
      <c r="P332" s="309"/>
      <c r="Q332" s="308"/>
      <c r="R332" s="211">
        <f t="shared" si="121"/>
        <v>0</v>
      </c>
      <c r="S332" s="230">
        <f t="shared" si="123"/>
        <v>0</v>
      </c>
      <c r="T332" s="230">
        <f t="shared" si="124"/>
        <v>0</v>
      </c>
      <c r="U332" s="230">
        <f t="shared" si="125"/>
        <v>0</v>
      </c>
      <c r="V332" s="230">
        <f t="shared" si="126"/>
        <v>0</v>
      </c>
      <c r="W332" s="230">
        <f t="shared" si="127"/>
        <v>0</v>
      </c>
      <c r="X332" s="230">
        <f t="shared" si="128"/>
        <v>0</v>
      </c>
      <c r="Y332" s="232">
        <f t="shared" si="129"/>
        <v>0</v>
      </c>
      <c r="Z332" s="230"/>
      <c r="AA332" s="182"/>
      <c r="AB332" s="209"/>
      <c r="AC332" s="210"/>
      <c r="AD332" s="210"/>
      <c r="AE332" s="210"/>
      <c r="AF332" s="210"/>
      <c r="AG332" s="210"/>
      <c r="AH332" s="210"/>
      <c r="AI332" s="210"/>
    </row>
    <row r="333" ht="12.75" customHeight="1">
      <c r="A333" s="304"/>
      <c r="B333" s="304"/>
      <c r="C333" s="305"/>
      <c r="D333" s="304"/>
      <c r="E333" s="304"/>
      <c r="F333" s="304"/>
      <c r="G333" s="304"/>
      <c r="H333" s="304"/>
      <c r="I333" s="304"/>
      <c r="J333" s="304"/>
      <c r="K333" s="304"/>
      <c r="L333" s="307"/>
      <c r="M333" s="304"/>
      <c r="N333" s="308"/>
      <c r="O333" s="308"/>
      <c r="P333" s="309"/>
      <c r="Q333" s="308"/>
      <c r="R333" s="211">
        <f t="shared" si="121"/>
        <v>0</v>
      </c>
      <c r="S333" s="230">
        <f t="shared" si="123"/>
        <v>0</v>
      </c>
      <c r="T333" s="230">
        <f t="shared" si="124"/>
        <v>0</v>
      </c>
      <c r="U333" s="230">
        <f t="shared" si="125"/>
        <v>0</v>
      </c>
      <c r="V333" s="230">
        <f t="shared" si="126"/>
        <v>0</v>
      </c>
      <c r="W333" s="230">
        <f t="shared" si="127"/>
        <v>0</v>
      </c>
      <c r="X333" s="230">
        <f t="shared" si="128"/>
        <v>0</v>
      </c>
      <c r="Y333" s="232">
        <f t="shared" si="129"/>
        <v>0</v>
      </c>
      <c r="Z333" s="230"/>
      <c r="AA333" s="182"/>
      <c r="AB333" s="209"/>
      <c r="AC333" s="210"/>
      <c r="AD333" s="210"/>
      <c r="AE333" s="210"/>
      <c r="AF333" s="210"/>
      <c r="AG333" s="210"/>
      <c r="AH333" s="210"/>
      <c r="AI333" s="210"/>
    </row>
    <row r="334" ht="12.75" customHeight="1">
      <c r="A334" s="304"/>
      <c r="B334" s="304"/>
      <c r="C334" s="305"/>
      <c r="D334" s="304"/>
      <c r="E334" s="304"/>
      <c r="F334" s="304"/>
      <c r="G334" s="304"/>
      <c r="H334" s="304"/>
      <c r="I334" s="304"/>
      <c r="J334" s="304"/>
      <c r="K334" s="304"/>
      <c r="L334" s="307"/>
      <c r="M334" s="304"/>
      <c r="N334" s="308"/>
      <c r="O334" s="308"/>
      <c r="P334" s="309"/>
      <c r="Q334" s="308"/>
      <c r="R334" s="211">
        <f t="shared" si="121"/>
        <v>0</v>
      </c>
      <c r="S334" s="230">
        <f t="shared" si="123"/>
        <v>0</v>
      </c>
      <c r="T334" s="230">
        <f t="shared" si="124"/>
        <v>0</v>
      </c>
      <c r="U334" s="230">
        <f t="shared" si="125"/>
        <v>0</v>
      </c>
      <c r="V334" s="230">
        <f t="shared" si="126"/>
        <v>0</v>
      </c>
      <c r="W334" s="230">
        <f t="shared" si="127"/>
        <v>0</v>
      </c>
      <c r="X334" s="230">
        <f t="shared" si="128"/>
        <v>0</v>
      </c>
      <c r="Y334" s="232">
        <f t="shared" si="129"/>
        <v>0</v>
      </c>
      <c r="Z334" s="230"/>
      <c r="AA334" s="182"/>
      <c r="AB334" s="209"/>
      <c r="AC334" s="210"/>
      <c r="AD334" s="210"/>
      <c r="AE334" s="210"/>
      <c r="AF334" s="210"/>
      <c r="AG334" s="210"/>
      <c r="AH334" s="210"/>
      <c r="AI334" s="210"/>
    </row>
    <row r="335" ht="12.75" customHeight="1">
      <c r="A335" s="304"/>
      <c r="B335" s="304"/>
      <c r="C335" s="305"/>
      <c r="D335" s="304"/>
      <c r="E335" s="304"/>
      <c r="F335" s="304"/>
      <c r="G335" s="304"/>
      <c r="H335" s="304"/>
      <c r="I335" s="304"/>
      <c r="J335" s="304"/>
      <c r="K335" s="304"/>
      <c r="L335" s="307"/>
      <c r="M335" s="304"/>
      <c r="N335" s="308"/>
      <c r="O335" s="308"/>
      <c r="P335" s="309"/>
      <c r="Q335" s="308"/>
      <c r="R335" s="211">
        <f t="shared" si="121"/>
        <v>0</v>
      </c>
      <c r="S335" s="230">
        <f t="shared" si="123"/>
        <v>0</v>
      </c>
      <c r="T335" s="230">
        <f t="shared" si="124"/>
        <v>0</v>
      </c>
      <c r="U335" s="230">
        <f t="shared" si="125"/>
        <v>0</v>
      </c>
      <c r="V335" s="230">
        <f t="shared" si="126"/>
        <v>0</v>
      </c>
      <c r="W335" s="230">
        <f t="shared" si="127"/>
        <v>0</v>
      </c>
      <c r="X335" s="230">
        <f t="shared" si="128"/>
        <v>0</v>
      </c>
      <c r="Y335" s="232">
        <f t="shared" si="129"/>
        <v>0</v>
      </c>
      <c r="Z335" s="230"/>
      <c r="AA335" s="182"/>
      <c r="AB335" s="209"/>
      <c r="AC335" s="210"/>
      <c r="AD335" s="210"/>
      <c r="AE335" s="210"/>
      <c r="AF335" s="210"/>
      <c r="AG335" s="210"/>
      <c r="AH335" s="210"/>
      <c r="AI335" s="210"/>
    </row>
    <row r="336" ht="12.75" customHeight="1">
      <c r="A336" s="304"/>
      <c r="B336" s="304"/>
      <c r="C336" s="305"/>
      <c r="D336" s="304"/>
      <c r="E336" s="304"/>
      <c r="F336" s="304"/>
      <c r="G336" s="304"/>
      <c r="H336" s="304"/>
      <c r="I336" s="304"/>
      <c r="J336" s="304"/>
      <c r="K336" s="304"/>
      <c r="L336" s="307"/>
      <c r="M336" s="304"/>
      <c r="N336" s="308"/>
      <c r="O336" s="308"/>
      <c r="P336" s="309"/>
      <c r="Q336" s="308"/>
      <c r="R336" s="211">
        <f t="shared" si="121"/>
        <v>0</v>
      </c>
      <c r="S336" s="230">
        <f t="shared" si="123"/>
        <v>0</v>
      </c>
      <c r="T336" s="230">
        <f t="shared" si="124"/>
        <v>0</v>
      </c>
      <c r="U336" s="230">
        <f t="shared" si="125"/>
        <v>0</v>
      </c>
      <c r="V336" s="230">
        <f t="shared" si="126"/>
        <v>0</v>
      </c>
      <c r="W336" s="230">
        <f t="shared" si="127"/>
        <v>0</v>
      </c>
      <c r="X336" s="230">
        <f t="shared" si="128"/>
        <v>0</v>
      </c>
      <c r="Y336" s="232">
        <f t="shared" si="129"/>
        <v>0</v>
      </c>
      <c r="Z336" s="230"/>
      <c r="AA336" s="182"/>
      <c r="AB336" s="209"/>
      <c r="AC336" s="210"/>
      <c r="AD336" s="210"/>
      <c r="AE336" s="210"/>
      <c r="AF336" s="210"/>
      <c r="AG336" s="210"/>
      <c r="AH336" s="210"/>
      <c r="AI336" s="210"/>
    </row>
    <row r="337" ht="12.75" customHeight="1">
      <c r="A337" s="304"/>
      <c r="B337" s="304"/>
      <c r="C337" s="305"/>
      <c r="D337" s="304"/>
      <c r="E337" s="304"/>
      <c r="F337" s="304"/>
      <c r="G337" s="304"/>
      <c r="H337" s="304"/>
      <c r="I337" s="304"/>
      <c r="J337" s="304"/>
      <c r="K337" s="304"/>
      <c r="L337" s="307"/>
      <c r="M337" s="304"/>
      <c r="N337" s="308"/>
      <c r="O337" s="308"/>
      <c r="P337" s="309"/>
      <c r="Q337" s="308"/>
      <c r="R337" s="211">
        <f t="shared" si="121"/>
        <v>0</v>
      </c>
      <c r="S337" s="230">
        <f t="shared" si="123"/>
        <v>0</v>
      </c>
      <c r="T337" s="230">
        <f t="shared" si="124"/>
        <v>0</v>
      </c>
      <c r="U337" s="230">
        <f t="shared" si="125"/>
        <v>0</v>
      </c>
      <c r="V337" s="230">
        <f t="shared" si="126"/>
        <v>0</v>
      </c>
      <c r="W337" s="230">
        <f t="shared" si="127"/>
        <v>0</v>
      </c>
      <c r="X337" s="230">
        <f t="shared" si="128"/>
        <v>0</v>
      </c>
      <c r="Y337" s="232">
        <f t="shared" si="129"/>
        <v>0</v>
      </c>
      <c r="Z337" s="230"/>
      <c r="AA337" s="182"/>
      <c r="AB337" s="209"/>
      <c r="AC337" s="210"/>
      <c r="AD337" s="210"/>
      <c r="AE337" s="210"/>
      <c r="AF337" s="210"/>
      <c r="AG337" s="210"/>
      <c r="AH337" s="210"/>
      <c r="AI337" s="210"/>
    </row>
    <row r="338" ht="12.75" customHeight="1">
      <c r="A338" s="304"/>
      <c r="B338" s="304"/>
      <c r="C338" s="305"/>
      <c r="D338" s="304"/>
      <c r="E338" s="304"/>
      <c r="F338" s="304"/>
      <c r="G338" s="304"/>
      <c r="H338" s="304"/>
      <c r="I338" s="304"/>
      <c r="J338" s="304"/>
      <c r="K338" s="304"/>
      <c r="L338" s="307"/>
      <c r="M338" s="304"/>
      <c r="N338" s="308"/>
      <c r="O338" s="308"/>
      <c r="P338" s="309"/>
      <c r="Q338" s="308"/>
      <c r="R338" s="211">
        <f t="shared" si="121"/>
        <v>0</v>
      </c>
      <c r="S338" s="230">
        <f t="shared" si="123"/>
        <v>0</v>
      </c>
      <c r="T338" s="230">
        <f t="shared" si="124"/>
        <v>0</v>
      </c>
      <c r="U338" s="230">
        <f t="shared" si="125"/>
        <v>0</v>
      </c>
      <c r="V338" s="230">
        <f t="shared" si="126"/>
        <v>0</v>
      </c>
      <c r="W338" s="230">
        <f t="shared" si="127"/>
        <v>0</v>
      </c>
      <c r="X338" s="230">
        <f t="shared" si="128"/>
        <v>0</v>
      </c>
      <c r="Y338" s="232">
        <f t="shared" si="129"/>
        <v>0</v>
      </c>
      <c r="Z338" s="230"/>
      <c r="AA338" s="182"/>
      <c r="AB338" s="209"/>
      <c r="AC338" s="210"/>
      <c r="AD338" s="210"/>
      <c r="AE338" s="210"/>
      <c r="AF338" s="210"/>
      <c r="AG338" s="210"/>
      <c r="AH338" s="210"/>
      <c r="AI338" s="210"/>
    </row>
    <row r="339" ht="12.75" customHeight="1">
      <c r="A339" s="304"/>
      <c r="B339" s="304"/>
      <c r="C339" s="305"/>
      <c r="D339" s="304"/>
      <c r="E339" s="304"/>
      <c r="F339" s="304"/>
      <c r="G339" s="304"/>
      <c r="H339" s="304"/>
      <c r="I339" s="304"/>
      <c r="J339" s="304"/>
      <c r="K339" s="304"/>
      <c r="L339" s="307"/>
      <c r="M339" s="304"/>
      <c r="N339" s="308"/>
      <c r="O339" s="308"/>
      <c r="P339" s="309"/>
      <c r="Q339" s="308"/>
      <c r="R339" s="211">
        <f t="shared" si="121"/>
        <v>0</v>
      </c>
      <c r="S339" s="230">
        <f t="shared" si="123"/>
        <v>0</v>
      </c>
      <c r="T339" s="230">
        <f t="shared" si="124"/>
        <v>0</v>
      </c>
      <c r="U339" s="230">
        <f t="shared" si="125"/>
        <v>0</v>
      </c>
      <c r="V339" s="230">
        <f t="shared" si="126"/>
        <v>0</v>
      </c>
      <c r="W339" s="230">
        <f t="shared" si="127"/>
        <v>0</v>
      </c>
      <c r="X339" s="230">
        <f t="shared" si="128"/>
        <v>0</v>
      </c>
      <c r="Y339" s="232">
        <f t="shared" si="129"/>
        <v>0</v>
      </c>
      <c r="Z339" s="230"/>
      <c r="AA339" s="182"/>
      <c r="AB339" s="209"/>
      <c r="AC339" s="210"/>
      <c r="AD339" s="210"/>
      <c r="AE339" s="210"/>
      <c r="AF339" s="210"/>
      <c r="AG339" s="210"/>
      <c r="AH339" s="210"/>
      <c r="AI339" s="210"/>
    </row>
    <row r="340" ht="12.75" customHeight="1">
      <c r="A340" s="304"/>
      <c r="B340" s="304"/>
      <c r="C340" s="305"/>
      <c r="D340" s="304"/>
      <c r="E340" s="304"/>
      <c r="F340" s="304"/>
      <c r="G340" s="304"/>
      <c r="H340" s="304"/>
      <c r="I340" s="304"/>
      <c r="J340" s="304"/>
      <c r="K340" s="304"/>
      <c r="L340" s="307"/>
      <c r="M340" s="304"/>
      <c r="N340" s="308"/>
      <c r="O340" s="308"/>
      <c r="P340" s="309"/>
      <c r="Q340" s="308"/>
      <c r="R340" s="211">
        <f t="shared" si="121"/>
        <v>0</v>
      </c>
      <c r="S340" s="230">
        <f t="shared" si="123"/>
        <v>0</v>
      </c>
      <c r="T340" s="230">
        <f t="shared" si="124"/>
        <v>0</v>
      </c>
      <c r="U340" s="230">
        <f t="shared" si="125"/>
        <v>0</v>
      </c>
      <c r="V340" s="230">
        <f t="shared" si="126"/>
        <v>0</v>
      </c>
      <c r="W340" s="230">
        <f t="shared" si="127"/>
        <v>0</v>
      </c>
      <c r="X340" s="230">
        <f t="shared" si="128"/>
        <v>0</v>
      </c>
      <c r="Y340" s="232">
        <f t="shared" si="129"/>
        <v>0</v>
      </c>
      <c r="Z340" s="230"/>
      <c r="AA340" s="182"/>
      <c r="AB340" s="209"/>
      <c r="AC340" s="210"/>
      <c r="AD340" s="210"/>
      <c r="AE340" s="210"/>
      <c r="AF340" s="210"/>
      <c r="AG340" s="210"/>
      <c r="AH340" s="210"/>
      <c r="AI340" s="210"/>
    </row>
    <row r="341" ht="12.75" customHeight="1">
      <c r="A341" s="304"/>
      <c r="B341" s="304"/>
      <c r="C341" s="305"/>
      <c r="D341" s="304"/>
      <c r="E341" s="304"/>
      <c r="F341" s="304"/>
      <c r="G341" s="304"/>
      <c r="H341" s="304"/>
      <c r="I341" s="304"/>
      <c r="J341" s="304"/>
      <c r="K341" s="304"/>
      <c r="L341" s="307"/>
      <c r="M341" s="304"/>
      <c r="N341" s="308"/>
      <c r="O341" s="308"/>
      <c r="P341" s="309"/>
      <c r="Q341" s="308"/>
      <c r="R341" s="211">
        <f t="shared" si="121"/>
        <v>0</v>
      </c>
      <c r="S341" s="230">
        <f t="shared" si="123"/>
        <v>0</v>
      </c>
      <c r="T341" s="230">
        <f t="shared" si="124"/>
        <v>0</v>
      </c>
      <c r="U341" s="230">
        <f t="shared" si="125"/>
        <v>0</v>
      </c>
      <c r="V341" s="230">
        <f t="shared" si="126"/>
        <v>0</v>
      </c>
      <c r="W341" s="230">
        <f t="shared" si="127"/>
        <v>0</v>
      </c>
      <c r="X341" s="230">
        <f t="shared" si="128"/>
        <v>0</v>
      </c>
      <c r="Y341" s="232">
        <f t="shared" si="129"/>
        <v>0</v>
      </c>
      <c r="Z341" s="230"/>
      <c r="AA341" s="182"/>
      <c r="AB341" s="209"/>
      <c r="AC341" s="210"/>
      <c r="AD341" s="210"/>
      <c r="AE341" s="210"/>
      <c r="AF341" s="210"/>
      <c r="AG341" s="210"/>
      <c r="AH341" s="210"/>
      <c r="AI341" s="210"/>
    </row>
    <row r="342" ht="12.75" customHeight="1">
      <c r="A342" s="304"/>
      <c r="B342" s="304"/>
      <c r="C342" s="305"/>
      <c r="D342" s="304"/>
      <c r="E342" s="304"/>
      <c r="F342" s="304"/>
      <c r="G342" s="304"/>
      <c r="H342" s="304"/>
      <c r="I342" s="304"/>
      <c r="J342" s="304"/>
      <c r="K342" s="304"/>
      <c r="L342" s="307"/>
      <c r="M342" s="304"/>
      <c r="N342" s="308"/>
      <c r="O342" s="308"/>
      <c r="P342" s="309"/>
      <c r="Q342" s="308"/>
      <c r="R342" s="211">
        <f t="shared" si="121"/>
        <v>0</v>
      </c>
      <c r="S342" s="230">
        <f t="shared" si="123"/>
        <v>0</v>
      </c>
      <c r="T342" s="230">
        <f t="shared" si="124"/>
        <v>0</v>
      </c>
      <c r="U342" s="230">
        <f t="shared" si="125"/>
        <v>0</v>
      </c>
      <c r="V342" s="230">
        <f t="shared" si="126"/>
        <v>0</v>
      </c>
      <c r="W342" s="230">
        <f t="shared" si="127"/>
        <v>0</v>
      </c>
      <c r="X342" s="230">
        <f t="shared" si="128"/>
        <v>0</v>
      </c>
      <c r="Y342" s="232">
        <f t="shared" si="129"/>
        <v>0</v>
      </c>
      <c r="Z342" s="230"/>
      <c r="AA342" s="182"/>
      <c r="AB342" s="209"/>
      <c r="AC342" s="210"/>
      <c r="AD342" s="210"/>
      <c r="AE342" s="210"/>
      <c r="AF342" s="210"/>
      <c r="AG342" s="210"/>
      <c r="AH342" s="210"/>
      <c r="AI342" s="210"/>
    </row>
    <row r="343" ht="12.75" customHeight="1">
      <c r="A343" s="304"/>
      <c r="B343" s="304"/>
      <c r="C343" s="305"/>
      <c r="D343" s="304"/>
      <c r="E343" s="304"/>
      <c r="F343" s="304"/>
      <c r="G343" s="304"/>
      <c r="H343" s="304"/>
      <c r="I343" s="304"/>
      <c r="J343" s="304"/>
      <c r="K343" s="304"/>
      <c r="L343" s="307"/>
      <c r="M343" s="304"/>
      <c r="N343" s="308"/>
      <c r="O343" s="308"/>
      <c r="P343" s="309"/>
      <c r="Q343" s="308"/>
      <c r="R343" s="211">
        <f t="shared" si="121"/>
        <v>0</v>
      </c>
      <c r="S343" s="230">
        <f t="shared" si="123"/>
        <v>0</v>
      </c>
      <c r="T343" s="230">
        <f t="shared" si="124"/>
        <v>0</v>
      </c>
      <c r="U343" s="230">
        <f t="shared" si="125"/>
        <v>0</v>
      </c>
      <c r="V343" s="230">
        <f t="shared" si="126"/>
        <v>0</v>
      </c>
      <c r="W343" s="230">
        <f t="shared" si="127"/>
        <v>0</v>
      </c>
      <c r="X343" s="230">
        <f t="shared" si="128"/>
        <v>0</v>
      </c>
      <c r="Y343" s="232">
        <f t="shared" si="129"/>
        <v>0</v>
      </c>
      <c r="Z343" s="230"/>
      <c r="AA343" s="182"/>
      <c r="AB343" s="209"/>
      <c r="AC343" s="210"/>
      <c r="AD343" s="210"/>
      <c r="AE343" s="210"/>
      <c r="AF343" s="210"/>
      <c r="AG343" s="210"/>
      <c r="AH343" s="210"/>
      <c r="AI343" s="210"/>
    </row>
    <row r="344" ht="12.75" customHeight="1">
      <c r="A344" s="304"/>
      <c r="B344" s="304"/>
      <c r="C344" s="305"/>
      <c r="D344" s="304"/>
      <c r="E344" s="304"/>
      <c r="F344" s="304"/>
      <c r="G344" s="304"/>
      <c r="H344" s="304"/>
      <c r="I344" s="304"/>
      <c r="J344" s="304"/>
      <c r="K344" s="304"/>
      <c r="L344" s="307"/>
      <c r="M344" s="304"/>
      <c r="N344" s="308"/>
      <c r="O344" s="308"/>
      <c r="P344" s="309"/>
      <c r="Q344" s="308"/>
      <c r="R344" s="211">
        <f t="shared" si="121"/>
        <v>0</v>
      </c>
      <c r="S344" s="230">
        <f t="shared" si="123"/>
        <v>0</v>
      </c>
      <c r="T344" s="230">
        <f t="shared" si="124"/>
        <v>0</v>
      </c>
      <c r="U344" s="230">
        <f t="shared" si="125"/>
        <v>0</v>
      </c>
      <c r="V344" s="230">
        <f t="shared" si="126"/>
        <v>0</v>
      </c>
      <c r="W344" s="230">
        <f t="shared" si="127"/>
        <v>0</v>
      </c>
      <c r="X344" s="230">
        <f t="shared" si="128"/>
        <v>0</v>
      </c>
      <c r="Y344" s="232">
        <f t="shared" si="129"/>
        <v>0</v>
      </c>
      <c r="Z344" s="230"/>
      <c r="AA344" s="182"/>
      <c r="AB344" s="209"/>
      <c r="AC344" s="210"/>
      <c r="AD344" s="210"/>
      <c r="AE344" s="210"/>
      <c r="AF344" s="210"/>
      <c r="AG344" s="210"/>
      <c r="AH344" s="210"/>
      <c r="AI344" s="210"/>
    </row>
    <row r="345" ht="12.75" customHeight="1">
      <c r="A345" s="304"/>
      <c r="B345" s="304"/>
      <c r="C345" s="305"/>
      <c r="D345" s="304"/>
      <c r="E345" s="304"/>
      <c r="F345" s="304"/>
      <c r="G345" s="304"/>
      <c r="H345" s="304"/>
      <c r="I345" s="304"/>
      <c r="J345" s="304"/>
      <c r="K345" s="304"/>
      <c r="L345" s="307"/>
      <c r="M345" s="304"/>
      <c r="N345" s="308"/>
      <c r="O345" s="308"/>
      <c r="P345" s="309"/>
      <c r="Q345" s="308"/>
      <c r="R345" s="211">
        <f t="shared" si="121"/>
        <v>0</v>
      </c>
      <c r="S345" s="230">
        <f t="shared" si="123"/>
        <v>0</v>
      </c>
      <c r="T345" s="230">
        <f t="shared" si="124"/>
        <v>0</v>
      </c>
      <c r="U345" s="230">
        <f t="shared" si="125"/>
        <v>0</v>
      </c>
      <c r="V345" s="230">
        <f t="shared" si="126"/>
        <v>0</v>
      </c>
      <c r="W345" s="230">
        <f t="shared" si="127"/>
        <v>0</v>
      </c>
      <c r="X345" s="230">
        <f t="shared" si="128"/>
        <v>0</v>
      </c>
      <c r="Y345" s="232">
        <f t="shared" si="129"/>
        <v>0</v>
      </c>
      <c r="Z345" s="230"/>
      <c r="AA345" s="182"/>
      <c r="AB345" s="209"/>
      <c r="AC345" s="210"/>
      <c r="AD345" s="210"/>
      <c r="AE345" s="210"/>
      <c r="AF345" s="210"/>
      <c r="AG345" s="210"/>
      <c r="AH345" s="210"/>
      <c r="AI345" s="210"/>
    </row>
    <row r="346" ht="12.75" customHeight="1">
      <c r="A346" s="304"/>
      <c r="B346" s="304"/>
      <c r="C346" s="305"/>
      <c r="D346" s="304"/>
      <c r="E346" s="304"/>
      <c r="F346" s="304"/>
      <c r="G346" s="304"/>
      <c r="H346" s="304"/>
      <c r="I346" s="304"/>
      <c r="J346" s="304"/>
      <c r="K346" s="304"/>
      <c r="L346" s="307"/>
      <c r="M346" s="304"/>
      <c r="N346" s="308"/>
      <c r="O346" s="308"/>
      <c r="P346" s="309"/>
      <c r="Q346" s="308"/>
      <c r="R346" s="211">
        <f t="shared" si="121"/>
        <v>0</v>
      </c>
      <c r="S346" s="230">
        <f t="shared" si="123"/>
        <v>0</v>
      </c>
      <c r="T346" s="230">
        <f t="shared" si="124"/>
        <v>0</v>
      </c>
      <c r="U346" s="230">
        <f t="shared" si="125"/>
        <v>0</v>
      </c>
      <c r="V346" s="230">
        <f t="shared" si="126"/>
        <v>0</v>
      </c>
      <c r="W346" s="230">
        <f t="shared" si="127"/>
        <v>0</v>
      </c>
      <c r="X346" s="230">
        <f t="shared" si="128"/>
        <v>0</v>
      </c>
      <c r="Y346" s="232">
        <f t="shared" si="129"/>
        <v>0</v>
      </c>
      <c r="Z346" s="230"/>
      <c r="AA346" s="182"/>
      <c r="AB346" s="209"/>
      <c r="AC346" s="210"/>
      <c r="AD346" s="210"/>
      <c r="AE346" s="210"/>
      <c r="AF346" s="210"/>
      <c r="AG346" s="210"/>
      <c r="AH346" s="210"/>
      <c r="AI346" s="210"/>
    </row>
    <row r="347" ht="12.75" customHeight="1">
      <c r="A347" s="304"/>
      <c r="B347" s="304"/>
      <c r="C347" s="305"/>
      <c r="D347" s="304"/>
      <c r="E347" s="304"/>
      <c r="F347" s="304"/>
      <c r="G347" s="304"/>
      <c r="H347" s="304"/>
      <c r="I347" s="304"/>
      <c r="J347" s="304"/>
      <c r="K347" s="304"/>
      <c r="L347" s="307"/>
      <c r="M347" s="304"/>
      <c r="N347" s="308"/>
      <c r="O347" s="308"/>
      <c r="P347" s="309"/>
      <c r="Q347" s="308"/>
      <c r="R347" s="211">
        <f t="shared" si="121"/>
        <v>0</v>
      </c>
      <c r="S347" s="230">
        <f t="shared" si="123"/>
        <v>0</v>
      </c>
      <c r="T347" s="230">
        <f t="shared" si="124"/>
        <v>0</v>
      </c>
      <c r="U347" s="230">
        <f t="shared" si="125"/>
        <v>0</v>
      </c>
      <c r="V347" s="230">
        <f t="shared" si="126"/>
        <v>0</v>
      </c>
      <c r="W347" s="230">
        <f t="shared" si="127"/>
        <v>0</v>
      </c>
      <c r="X347" s="230">
        <f t="shared" si="128"/>
        <v>0</v>
      </c>
      <c r="Y347" s="232">
        <f t="shared" si="129"/>
        <v>0</v>
      </c>
      <c r="Z347" s="230"/>
      <c r="AA347" s="182"/>
      <c r="AB347" s="209"/>
      <c r="AC347" s="210"/>
      <c r="AD347" s="210"/>
      <c r="AE347" s="210"/>
      <c r="AF347" s="210"/>
      <c r="AG347" s="210"/>
      <c r="AH347" s="210"/>
      <c r="AI347" s="210"/>
    </row>
    <row r="348" ht="12.75" customHeight="1">
      <c r="A348" s="304"/>
      <c r="B348" s="304"/>
      <c r="C348" s="305"/>
      <c r="D348" s="304"/>
      <c r="E348" s="304"/>
      <c r="F348" s="304"/>
      <c r="G348" s="304"/>
      <c r="H348" s="304"/>
      <c r="I348" s="304"/>
      <c r="J348" s="304"/>
      <c r="K348" s="304"/>
      <c r="L348" s="307"/>
      <c r="M348" s="304"/>
      <c r="N348" s="308"/>
      <c r="O348" s="308"/>
      <c r="P348" s="309"/>
      <c r="Q348" s="308"/>
      <c r="R348" s="211">
        <f t="shared" si="121"/>
        <v>0</v>
      </c>
      <c r="S348" s="230">
        <f t="shared" si="123"/>
        <v>0</v>
      </c>
      <c r="T348" s="230">
        <f t="shared" si="124"/>
        <v>0</v>
      </c>
      <c r="U348" s="230">
        <f t="shared" si="125"/>
        <v>0</v>
      </c>
      <c r="V348" s="230">
        <f t="shared" si="126"/>
        <v>0</v>
      </c>
      <c r="W348" s="230">
        <f t="shared" si="127"/>
        <v>0</v>
      </c>
      <c r="X348" s="230">
        <f t="shared" si="128"/>
        <v>0</v>
      </c>
      <c r="Y348" s="232">
        <f t="shared" si="129"/>
        <v>0</v>
      </c>
      <c r="Z348" s="230"/>
      <c r="AA348" s="182"/>
      <c r="AB348" s="209"/>
      <c r="AC348" s="210"/>
      <c r="AD348" s="210"/>
      <c r="AE348" s="210"/>
      <c r="AF348" s="210"/>
      <c r="AG348" s="210"/>
      <c r="AH348" s="210"/>
      <c r="AI348" s="210"/>
    </row>
    <row r="349" ht="12.75" customHeight="1">
      <c r="A349" s="304"/>
      <c r="B349" s="304"/>
      <c r="C349" s="305"/>
      <c r="D349" s="304"/>
      <c r="E349" s="304"/>
      <c r="F349" s="304"/>
      <c r="G349" s="304"/>
      <c r="H349" s="304"/>
      <c r="I349" s="304"/>
      <c r="J349" s="304"/>
      <c r="K349" s="304"/>
      <c r="L349" s="307"/>
      <c r="M349" s="304"/>
      <c r="N349" s="308"/>
      <c r="O349" s="308"/>
      <c r="P349" s="309"/>
      <c r="Q349" s="308"/>
      <c r="R349" s="211">
        <f t="shared" si="121"/>
        <v>0</v>
      </c>
      <c r="S349" s="230">
        <f t="shared" si="123"/>
        <v>0</v>
      </c>
      <c r="T349" s="230">
        <f t="shared" si="124"/>
        <v>0</v>
      </c>
      <c r="U349" s="230">
        <f t="shared" si="125"/>
        <v>0</v>
      </c>
      <c r="V349" s="230">
        <f t="shared" si="126"/>
        <v>0</v>
      </c>
      <c r="W349" s="230">
        <f t="shared" si="127"/>
        <v>0</v>
      </c>
      <c r="X349" s="230">
        <f t="shared" si="128"/>
        <v>0</v>
      </c>
      <c r="Y349" s="232">
        <f t="shared" si="129"/>
        <v>0</v>
      </c>
      <c r="Z349" s="230"/>
      <c r="AA349" s="182"/>
      <c r="AB349" s="209"/>
      <c r="AC349" s="210"/>
      <c r="AD349" s="210"/>
      <c r="AE349" s="210"/>
      <c r="AF349" s="210"/>
      <c r="AG349" s="210"/>
      <c r="AH349" s="210"/>
      <c r="AI349" s="210"/>
    </row>
    <row r="350" ht="12.75" customHeight="1">
      <c r="A350" s="304"/>
      <c r="B350" s="304"/>
      <c r="C350" s="305"/>
      <c r="D350" s="304"/>
      <c r="E350" s="304"/>
      <c r="F350" s="304"/>
      <c r="G350" s="304"/>
      <c r="H350" s="304"/>
      <c r="I350" s="304"/>
      <c r="J350" s="304"/>
      <c r="K350" s="304"/>
      <c r="L350" s="307"/>
      <c r="M350" s="304"/>
      <c r="N350" s="308"/>
      <c r="O350" s="308"/>
      <c r="P350" s="309"/>
      <c r="Q350" s="308"/>
      <c r="R350" s="211">
        <f t="shared" si="121"/>
        <v>0</v>
      </c>
      <c r="S350" s="230">
        <f t="shared" si="123"/>
        <v>0</v>
      </c>
      <c r="T350" s="230">
        <f t="shared" si="124"/>
        <v>0</v>
      </c>
      <c r="U350" s="230">
        <f t="shared" si="125"/>
        <v>0</v>
      </c>
      <c r="V350" s="230">
        <f t="shared" si="126"/>
        <v>0</v>
      </c>
      <c r="W350" s="230">
        <f t="shared" si="127"/>
        <v>0</v>
      </c>
      <c r="X350" s="230">
        <f t="shared" si="128"/>
        <v>0</v>
      </c>
      <c r="Y350" s="232">
        <f t="shared" si="129"/>
        <v>0</v>
      </c>
      <c r="Z350" s="230"/>
      <c r="AA350" s="182"/>
      <c r="AB350" s="209"/>
      <c r="AC350" s="210"/>
      <c r="AD350" s="210"/>
      <c r="AE350" s="210"/>
      <c r="AF350" s="210"/>
      <c r="AG350" s="210"/>
      <c r="AH350" s="210"/>
      <c r="AI350" s="210"/>
    </row>
    <row r="351" ht="12.75" customHeight="1">
      <c r="A351" s="304"/>
      <c r="B351" s="304"/>
      <c r="C351" s="305"/>
      <c r="D351" s="304"/>
      <c r="E351" s="304"/>
      <c r="F351" s="304"/>
      <c r="G351" s="304"/>
      <c r="H351" s="304"/>
      <c r="I351" s="304"/>
      <c r="J351" s="304"/>
      <c r="K351" s="304"/>
      <c r="L351" s="307"/>
      <c r="M351" s="304"/>
      <c r="N351" s="308"/>
      <c r="O351" s="308"/>
      <c r="P351" s="309"/>
      <c r="Q351" s="308"/>
      <c r="R351" s="211">
        <f t="shared" si="121"/>
        <v>0</v>
      </c>
      <c r="S351" s="230">
        <f t="shared" si="123"/>
        <v>0</v>
      </c>
      <c r="T351" s="230">
        <f t="shared" si="124"/>
        <v>0</v>
      </c>
      <c r="U351" s="230">
        <f t="shared" si="125"/>
        <v>0</v>
      </c>
      <c r="V351" s="230">
        <f t="shared" si="126"/>
        <v>0</v>
      </c>
      <c r="W351" s="230">
        <f t="shared" si="127"/>
        <v>0</v>
      </c>
      <c r="X351" s="230">
        <f t="shared" si="128"/>
        <v>0</v>
      </c>
      <c r="Y351" s="232">
        <f t="shared" si="129"/>
        <v>0</v>
      </c>
      <c r="Z351" s="230"/>
      <c r="AA351" s="182"/>
      <c r="AB351" s="209"/>
      <c r="AC351" s="210"/>
      <c r="AD351" s="210"/>
      <c r="AE351" s="210"/>
      <c r="AF351" s="210"/>
      <c r="AG351" s="210"/>
      <c r="AH351" s="210"/>
      <c r="AI351" s="210"/>
    </row>
    <row r="352" ht="12.75" customHeight="1">
      <c r="A352" s="304"/>
      <c r="B352" s="304"/>
      <c r="C352" s="305"/>
      <c r="D352" s="304"/>
      <c r="E352" s="304"/>
      <c r="F352" s="304"/>
      <c r="G352" s="304"/>
      <c r="H352" s="304"/>
      <c r="I352" s="304"/>
      <c r="J352" s="304"/>
      <c r="K352" s="304"/>
      <c r="L352" s="307"/>
      <c r="M352" s="304"/>
      <c r="N352" s="308"/>
      <c r="O352" s="308"/>
      <c r="P352" s="309"/>
      <c r="Q352" s="308"/>
      <c r="R352" s="211">
        <f t="shared" si="121"/>
        <v>0</v>
      </c>
      <c r="S352" s="230">
        <f t="shared" si="123"/>
        <v>0</v>
      </c>
      <c r="T352" s="230">
        <f t="shared" si="124"/>
        <v>0</v>
      </c>
      <c r="U352" s="230">
        <f t="shared" si="125"/>
        <v>0</v>
      </c>
      <c r="V352" s="230">
        <f t="shared" si="126"/>
        <v>0</v>
      </c>
      <c r="W352" s="230">
        <f t="shared" si="127"/>
        <v>0</v>
      </c>
      <c r="X352" s="230">
        <f t="shared" si="128"/>
        <v>0</v>
      </c>
      <c r="Y352" s="232">
        <f t="shared" si="129"/>
        <v>0</v>
      </c>
      <c r="Z352" s="230"/>
      <c r="AA352" s="182"/>
      <c r="AB352" s="209"/>
      <c r="AC352" s="210"/>
      <c r="AD352" s="210"/>
      <c r="AE352" s="210"/>
      <c r="AF352" s="210"/>
      <c r="AG352" s="210"/>
      <c r="AH352" s="210"/>
      <c r="AI352" s="210"/>
    </row>
    <row r="353" ht="12.75" customHeight="1">
      <c r="A353" s="304"/>
      <c r="B353" s="304"/>
      <c r="C353" s="305"/>
      <c r="D353" s="304"/>
      <c r="E353" s="304"/>
      <c r="F353" s="304"/>
      <c r="G353" s="304"/>
      <c r="H353" s="304"/>
      <c r="I353" s="304"/>
      <c r="J353" s="304"/>
      <c r="K353" s="304"/>
      <c r="L353" s="307"/>
      <c r="M353" s="304"/>
      <c r="N353" s="308"/>
      <c r="O353" s="308"/>
      <c r="P353" s="309"/>
      <c r="Q353" s="308"/>
      <c r="R353" s="211">
        <f t="shared" si="121"/>
        <v>0</v>
      </c>
      <c r="S353" s="230">
        <f t="shared" si="123"/>
        <v>0</v>
      </c>
      <c r="T353" s="230">
        <f t="shared" si="124"/>
        <v>0</v>
      </c>
      <c r="U353" s="230">
        <f t="shared" si="125"/>
        <v>0</v>
      </c>
      <c r="V353" s="230">
        <f t="shared" si="126"/>
        <v>0</v>
      </c>
      <c r="W353" s="230">
        <f t="shared" si="127"/>
        <v>0</v>
      </c>
      <c r="X353" s="230">
        <f t="shared" si="128"/>
        <v>0</v>
      </c>
      <c r="Y353" s="232">
        <f t="shared" si="129"/>
        <v>0</v>
      </c>
      <c r="Z353" s="230"/>
      <c r="AA353" s="182"/>
      <c r="AB353" s="209"/>
      <c r="AC353" s="210"/>
      <c r="AD353" s="210"/>
      <c r="AE353" s="210"/>
      <c r="AF353" s="210"/>
      <c r="AG353" s="210"/>
      <c r="AH353" s="210"/>
      <c r="AI353" s="210"/>
    </row>
    <row r="354" ht="12.75" customHeight="1">
      <c r="A354" s="304"/>
      <c r="B354" s="304"/>
      <c r="C354" s="305"/>
      <c r="D354" s="304"/>
      <c r="E354" s="304"/>
      <c r="F354" s="304"/>
      <c r="G354" s="304"/>
      <c r="H354" s="304"/>
      <c r="I354" s="304"/>
      <c r="J354" s="304"/>
      <c r="K354" s="304"/>
      <c r="L354" s="307"/>
      <c r="M354" s="304"/>
      <c r="N354" s="308"/>
      <c r="O354" s="308"/>
      <c r="P354" s="309"/>
      <c r="Q354" s="308"/>
      <c r="R354" s="211">
        <f t="shared" si="121"/>
        <v>0</v>
      </c>
      <c r="S354" s="230">
        <f t="shared" si="123"/>
        <v>0</v>
      </c>
      <c r="T354" s="230">
        <f t="shared" si="124"/>
        <v>0</v>
      </c>
      <c r="U354" s="230">
        <f t="shared" si="125"/>
        <v>0</v>
      </c>
      <c r="V354" s="230">
        <f t="shared" si="126"/>
        <v>0</v>
      </c>
      <c r="W354" s="230">
        <f t="shared" si="127"/>
        <v>0</v>
      </c>
      <c r="X354" s="230">
        <f t="shared" si="128"/>
        <v>0</v>
      </c>
      <c r="Y354" s="232">
        <f t="shared" si="129"/>
        <v>0</v>
      </c>
      <c r="Z354" s="230"/>
      <c r="AA354" s="182"/>
      <c r="AB354" s="209"/>
      <c r="AC354" s="210"/>
      <c r="AD354" s="210"/>
      <c r="AE354" s="210"/>
      <c r="AF354" s="210"/>
      <c r="AG354" s="210"/>
      <c r="AH354" s="210"/>
      <c r="AI354" s="210"/>
    </row>
    <row r="355" ht="12.75" customHeight="1">
      <c r="A355" s="304"/>
      <c r="B355" s="304"/>
      <c r="C355" s="305"/>
      <c r="D355" s="304"/>
      <c r="E355" s="304"/>
      <c r="F355" s="304"/>
      <c r="G355" s="304"/>
      <c r="H355" s="304"/>
      <c r="I355" s="304"/>
      <c r="J355" s="304"/>
      <c r="K355" s="304"/>
      <c r="L355" s="307"/>
      <c r="M355" s="304"/>
      <c r="N355" s="308"/>
      <c r="O355" s="308"/>
      <c r="P355" s="309"/>
      <c r="Q355" s="308"/>
      <c r="R355" s="211">
        <f t="shared" si="121"/>
        <v>0</v>
      </c>
      <c r="S355" s="230">
        <f t="shared" si="123"/>
        <v>0</v>
      </c>
      <c r="T355" s="230">
        <f t="shared" si="124"/>
        <v>0</v>
      </c>
      <c r="U355" s="230">
        <f t="shared" si="125"/>
        <v>0</v>
      </c>
      <c r="V355" s="230">
        <f t="shared" si="126"/>
        <v>0</v>
      </c>
      <c r="W355" s="230">
        <f t="shared" si="127"/>
        <v>0</v>
      </c>
      <c r="X355" s="230">
        <f t="shared" si="128"/>
        <v>0</v>
      </c>
      <c r="Y355" s="232">
        <f t="shared" si="129"/>
        <v>0</v>
      </c>
      <c r="Z355" s="230"/>
      <c r="AA355" s="182"/>
      <c r="AB355" s="209"/>
      <c r="AC355" s="210"/>
      <c r="AD355" s="210"/>
      <c r="AE355" s="210"/>
      <c r="AF355" s="210"/>
      <c r="AG355" s="210"/>
      <c r="AH355" s="210"/>
      <c r="AI355" s="210"/>
    </row>
    <row r="356" ht="12.75" customHeight="1">
      <c r="A356" s="304"/>
      <c r="B356" s="304"/>
      <c r="C356" s="305"/>
      <c r="D356" s="304"/>
      <c r="E356" s="304"/>
      <c r="F356" s="304"/>
      <c r="G356" s="304"/>
      <c r="H356" s="304"/>
      <c r="I356" s="304"/>
      <c r="J356" s="304"/>
      <c r="K356" s="304"/>
      <c r="L356" s="307"/>
      <c r="M356" s="304"/>
      <c r="N356" s="308"/>
      <c r="O356" s="308"/>
      <c r="P356" s="309"/>
      <c r="Q356" s="308"/>
      <c r="R356" s="211">
        <f t="shared" si="121"/>
        <v>0</v>
      </c>
      <c r="S356" s="230">
        <f t="shared" si="123"/>
        <v>0</v>
      </c>
      <c r="T356" s="230">
        <f t="shared" si="124"/>
        <v>0</v>
      </c>
      <c r="U356" s="230">
        <f t="shared" si="125"/>
        <v>0</v>
      </c>
      <c r="V356" s="230">
        <f t="shared" si="126"/>
        <v>0</v>
      </c>
      <c r="W356" s="230">
        <f t="shared" si="127"/>
        <v>0</v>
      </c>
      <c r="X356" s="230">
        <f t="shared" si="128"/>
        <v>0</v>
      </c>
      <c r="Y356" s="232">
        <f t="shared" si="129"/>
        <v>0</v>
      </c>
      <c r="Z356" s="230"/>
      <c r="AA356" s="182"/>
      <c r="AB356" s="209"/>
      <c r="AC356" s="210"/>
      <c r="AD356" s="210"/>
      <c r="AE356" s="210"/>
      <c r="AF356" s="210"/>
      <c r="AG356" s="210"/>
      <c r="AH356" s="210"/>
      <c r="AI356" s="210"/>
    </row>
    <row r="357" ht="12.75" customHeight="1">
      <c r="A357" s="304"/>
      <c r="B357" s="304"/>
      <c r="C357" s="305"/>
      <c r="D357" s="304"/>
      <c r="E357" s="304"/>
      <c r="F357" s="304"/>
      <c r="G357" s="304"/>
      <c r="H357" s="304"/>
      <c r="I357" s="304"/>
      <c r="J357" s="304"/>
      <c r="K357" s="304"/>
      <c r="L357" s="307"/>
      <c r="M357" s="304"/>
      <c r="N357" s="308"/>
      <c r="O357" s="308"/>
      <c r="P357" s="309"/>
      <c r="Q357" s="308"/>
      <c r="R357" s="211">
        <f t="shared" si="121"/>
        <v>0</v>
      </c>
      <c r="S357" s="230">
        <f t="shared" si="123"/>
        <v>0</v>
      </c>
      <c r="T357" s="230">
        <f t="shared" si="124"/>
        <v>0</v>
      </c>
      <c r="U357" s="230">
        <f t="shared" si="125"/>
        <v>0</v>
      </c>
      <c r="V357" s="230">
        <f t="shared" si="126"/>
        <v>0</v>
      </c>
      <c r="W357" s="230">
        <f t="shared" si="127"/>
        <v>0</v>
      </c>
      <c r="X357" s="230">
        <f t="shared" si="128"/>
        <v>0</v>
      </c>
      <c r="Y357" s="232">
        <f t="shared" si="129"/>
        <v>0</v>
      </c>
      <c r="Z357" s="230"/>
      <c r="AA357" s="182"/>
      <c r="AB357" s="209"/>
      <c r="AC357" s="210"/>
      <c r="AD357" s="210"/>
      <c r="AE357" s="210"/>
      <c r="AF357" s="210"/>
      <c r="AG357" s="210"/>
      <c r="AH357" s="210"/>
      <c r="AI357" s="210"/>
    </row>
    <row r="358" ht="12.75" customHeight="1">
      <c r="A358" s="304"/>
      <c r="B358" s="304"/>
      <c r="C358" s="305"/>
      <c r="D358" s="304"/>
      <c r="E358" s="304"/>
      <c r="F358" s="304"/>
      <c r="G358" s="304"/>
      <c r="H358" s="304"/>
      <c r="I358" s="304"/>
      <c r="J358" s="304"/>
      <c r="K358" s="304"/>
      <c r="L358" s="307"/>
      <c r="M358" s="304"/>
      <c r="N358" s="308"/>
      <c r="O358" s="308"/>
      <c r="P358" s="309"/>
      <c r="Q358" s="308"/>
      <c r="R358" s="211">
        <f t="shared" si="121"/>
        <v>0</v>
      </c>
      <c r="S358" s="230">
        <f t="shared" si="123"/>
        <v>0</v>
      </c>
      <c r="T358" s="230">
        <f t="shared" si="124"/>
        <v>0</v>
      </c>
      <c r="U358" s="230">
        <f t="shared" si="125"/>
        <v>0</v>
      </c>
      <c r="V358" s="230">
        <f t="shared" si="126"/>
        <v>0</v>
      </c>
      <c r="W358" s="230">
        <f t="shared" si="127"/>
        <v>0</v>
      </c>
      <c r="X358" s="230">
        <f t="shared" si="128"/>
        <v>0</v>
      </c>
      <c r="Y358" s="232">
        <f t="shared" si="129"/>
        <v>0</v>
      </c>
      <c r="Z358" s="230"/>
      <c r="AA358" s="182"/>
      <c r="AB358" s="209"/>
      <c r="AC358" s="210"/>
      <c r="AD358" s="210"/>
      <c r="AE358" s="210"/>
      <c r="AF358" s="210"/>
      <c r="AG358" s="210"/>
      <c r="AH358" s="210"/>
      <c r="AI358" s="210"/>
    </row>
    <row r="359" ht="12.75" customHeight="1">
      <c r="A359" s="304"/>
      <c r="B359" s="304"/>
      <c r="C359" s="305"/>
      <c r="D359" s="304"/>
      <c r="E359" s="304"/>
      <c r="F359" s="304"/>
      <c r="G359" s="304"/>
      <c r="H359" s="304"/>
      <c r="I359" s="304"/>
      <c r="J359" s="304"/>
      <c r="K359" s="304"/>
      <c r="L359" s="307"/>
      <c r="M359" s="304"/>
      <c r="N359" s="308"/>
      <c r="O359" s="308"/>
      <c r="P359" s="309"/>
      <c r="Q359" s="308"/>
      <c r="R359" s="311">
        <f t="shared" si="121"/>
        <v>0</v>
      </c>
      <c r="S359" s="312">
        <f t="shared" si="123"/>
        <v>0</v>
      </c>
      <c r="T359" s="230">
        <f t="shared" si="124"/>
        <v>0</v>
      </c>
      <c r="U359" s="312">
        <f t="shared" si="125"/>
        <v>0</v>
      </c>
      <c r="V359" s="230">
        <f t="shared" si="126"/>
        <v>0</v>
      </c>
      <c r="W359" s="313">
        <f t="shared" si="127"/>
        <v>0</v>
      </c>
      <c r="X359" s="230">
        <f t="shared" si="128"/>
        <v>0</v>
      </c>
      <c r="Y359" s="232">
        <f t="shared" si="129"/>
        <v>0</v>
      </c>
      <c r="Z359" s="230"/>
      <c r="AA359" s="182"/>
      <c r="AB359" s="209"/>
      <c r="AC359" s="210"/>
      <c r="AD359" s="210"/>
      <c r="AE359" s="210"/>
      <c r="AF359" s="210"/>
      <c r="AG359" s="210"/>
      <c r="AH359" s="210"/>
      <c r="AI359" s="210"/>
    </row>
    <row r="360" ht="12.75" customHeight="1">
      <c r="A360" s="304"/>
      <c r="B360" s="304"/>
      <c r="C360" s="305"/>
      <c r="D360" s="304"/>
      <c r="E360" s="304"/>
      <c r="F360" s="304"/>
      <c r="G360" s="304"/>
      <c r="H360" s="304"/>
      <c r="I360" s="304"/>
      <c r="J360" s="304"/>
      <c r="K360" s="304"/>
      <c r="L360" s="307"/>
      <c r="M360" s="304"/>
      <c r="N360" s="308"/>
      <c r="O360" s="308"/>
      <c r="P360" s="309"/>
      <c r="Q360" s="308"/>
      <c r="R360" s="311">
        <f t="shared" si="121"/>
        <v>0</v>
      </c>
      <c r="S360" s="312">
        <f t="shared" si="123"/>
        <v>0</v>
      </c>
      <c r="T360" s="230">
        <f t="shared" si="124"/>
        <v>0</v>
      </c>
      <c r="U360" s="312">
        <f t="shared" si="125"/>
        <v>0</v>
      </c>
      <c r="V360" s="230">
        <f t="shared" si="126"/>
        <v>0</v>
      </c>
      <c r="W360" s="313">
        <f t="shared" si="127"/>
        <v>0</v>
      </c>
      <c r="X360" s="230">
        <f t="shared" si="128"/>
        <v>0</v>
      </c>
      <c r="Y360" s="232">
        <f t="shared" si="129"/>
        <v>0</v>
      </c>
      <c r="Z360" s="230"/>
      <c r="AA360" s="182"/>
      <c r="AB360" s="209"/>
      <c r="AC360" s="210"/>
      <c r="AD360" s="210"/>
      <c r="AE360" s="210"/>
      <c r="AF360" s="210"/>
      <c r="AG360" s="210"/>
      <c r="AH360" s="210"/>
      <c r="AI360" s="210"/>
    </row>
    <row r="361" ht="12.75" customHeight="1">
      <c r="A361" s="304"/>
      <c r="B361" s="304"/>
      <c r="C361" s="305"/>
      <c r="D361" s="304"/>
      <c r="E361" s="304"/>
      <c r="F361" s="304"/>
      <c r="G361" s="304"/>
      <c r="H361" s="304"/>
      <c r="I361" s="304"/>
      <c r="J361" s="304"/>
      <c r="K361" s="304"/>
      <c r="L361" s="307"/>
      <c r="M361" s="304"/>
      <c r="N361" s="308"/>
      <c r="O361" s="308"/>
      <c r="P361" s="309"/>
      <c r="Q361" s="308"/>
      <c r="R361" s="311">
        <f t="shared" si="121"/>
        <v>0</v>
      </c>
      <c r="S361" s="312">
        <f t="shared" si="123"/>
        <v>0</v>
      </c>
      <c r="T361" s="230">
        <f t="shared" si="124"/>
        <v>0</v>
      </c>
      <c r="U361" s="312">
        <f t="shared" si="125"/>
        <v>0</v>
      </c>
      <c r="V361" s="230">
        <f t="shared" si="126"/>
        <v>0</v>
      </c>
      <c r="W361" s="313">
        <f t="shared" si="127"/>
        <v>0</v>
      </c>
      <c r="X361" s="230">
        <f t="shared" si="128"/>
        <v>0</v>
      </c>
      <c r="Y361" s="232">
        <f t="shared" si="129"/>
        <v>0</v>
      </c>
      <c r="Z361" s="230"/>
      <c r="AA361" s="182"/>
      <c r="AB361" s="209"/>
      <c r="AC361" s="210"/>
      <c r="AD361" s="210"/>
      <c r="AE361" s="210"/>
      <c r="AF361" s="210"/>
      <c r="AG361" s="210"/>
      <c r="AH361" s="210"/>
      <c r="AI361" s="210"/>
    </row>
    <row r="362" ht="12.75" customHeight="1">
      <c r="A362" s="304"/>
      <c r="B362" s="304"/>
      <c r="C362" s="305"/>
      <c r="D362" s="304"/>
      <c r="E362" s="304"/>
      <c r="F362" s="304"/>
      <c r="G362" s="304"/>
      <c r="H362" s="304"/>
      <c r="I362" s="304"/>
      <c r="J362" s="304"/>
      <c r="K362" s="304"/>
      <c r="L362" s="307"/>
      <c r="M362" s="304"/>
      <c r="N362" s="308"/>
      <c r="O362" s="308"/>
      <c r="P362" s="309"/>
      <c r="Q362" s="308"/>
      <c r="R362" s="311">
        <f t="shared" si="121"/>
        <v>0</v>
      </c>
      <c r="S362" s="312">
        <f t="shared" si="123"/>
        <v>0</v>
      </c>
      <c r="T362" s="230">
        <f t="shared" si="124"/>
        <v>0</v>
      </c>
      <c r="U362" s="312">
        <f t="shared" si="125"/>
        <v>0</v>
      </c>
      <c r="V362" s="230">
        <f t="shared" si="126"/>
        <v>0</v>
      </c>
      <c r="W362" s="313">
        <f t="shared" si="127"/>
        <v>0</v>
      </c>
      <c r="X362" s="230">
        <f t="shared" si="128"/>
        <v>0</v>
      </c>
      <c r="Y362" s="232">
        <f t="shared" si="129"/>
        <v>0</v>
      </c>
      <c r="Z362" s="230"/>
      <c r="AA362" s="182"/>
      <c r="AB362" s="209"/>
      <c r="AC362" s="210"/>
      <c r="AD362" s="210"/>
      <c r="AE362" s="210"/>
      <c r="AF362" s="210"/>
      <c r="AG362" s="210"/>
      <c r="AH362" s="210"/>
      <c r="AI362" s="210"/>
    </row>
    <row r="363" ht="12.75" customHeight="1">
      <c r="A363" s="304"/>
      <c r="B363" s="304"/>
      <c r="C363" s="305"/>
      <c r="D363" s="304"/>
      <c r="E363" s="304"/>
      <c r="F363" s="304"/>
      <c r="G363" s="304"/>
      <c r="H363" s="304"/>
      <c r="I363" s="304"/>
      <c r="J363" s="304"/>
      <c r="K363" s="304"/>
      <c r="L363" s="307"/>
      <c r="M363" s="304"/>
      <c r="N363" s="308"/>
      <c r="O363" s="308"/>
      <c r="P363" s="309"/>
      <c r="Q363" s="308"/>
      <c r="R363" s="311">
        <f t="shared" si="121"/>
        <v>0</v>
      </c>
      <c r="S363" s="312">
        <f t="shared" si="123"/>
        <v>0</v>
      </c>
      <c r="T363" s="230">
        <f t="shared" si="124"/>
        <v>0</v>
      </c>
      <c r="U363" s="312">
        <f t="shared" si="125"/>
        <v>0</v>
      </c>
      <c r="V363" s="230">
        <f t="shared" si="126"/>
        <v>0</v>
      </c>
      <c r="W363" s="313">
        <f t="shared" si="127"/>
        <v>0</v>
      </c>
      <c r="X363" s="230">
        <f t="shared" si="128"/>
        <v>0</v>
      </c>
      <c r="Y363" s="232">
        <f t="shared" si="129"/>
        <v>0</v>
      </c>
      <c r="Z363" s="230"/>
      <c r="AA363" s="182"/>
      <c r="AB363" s="209"/>
      <c r="AC363" s="210"/>
      <c r="AD363" s="210"/>
      <c r="AE363" s="210"/>
      <c r="AF363" s="210"/>
      <c r="AG363" s="210"/>
      <c r="AH363" s="210"/>
      <c r="AI363" s="210"/>
    </row>
    <row r="364" ht="12.75" customHeight="1">
      <c r="A364" s="304"/>
      <c r="B364" s="304"/>
      <c r="C364" s="305"/>
      <c r="D364" s="304"/>
      <c r="E364" s="304"/>
      <c r="F364" s="304"/>
      <c r="G364" s="304"/>
      <c r="H364" s="304"/>
      <c r="I364" s="304"/>
      <c r="J364" s="304"/>
      <c r="K364" s="304"/>
      <c r="L364" s="307"/>
      <c r="M364" s="304"/>
      <c r="N364" s="308"/>
      <c r="O364" s="308"/>
      <c r="P364" s="309"/>
      <c r="Q364" s="308"/>
      <c r="R364" s="311">
        <f t="shared" si="121"/>
        <v>0</v>
      </c>
      <c r="S364" s="312">
        <f t="shared" si="123"/>
        <v>0</v>
      </c>
      <c r="T364" s="230">
        <f t="shared" si="124"/>
        <v>0</v>
      </c>
      <c r="U364" s="312">
        <f t="shared" si="125"/>
        <v>0</v>
      </c>
      <c r="V364" s="230">
        <f t="shared" si="126"/>
        <v>0</v>
      </c>
      <c r="W364" s="313">
        <f t="shared" si="127"/>
        <v>0</v>
      </c>
      <c r="X364" s="230">
        <f t="shared" si="128"/>
        <v>0</v>
      </c>
      <c r="Y364" s="232">
        <f t="shared" si="129"/>
        <v>0</v>
      </c>
      <c r="Z364" s="230"/>
      <c r="AA364" s="182"/>
      <c r="AB364" s="209"/>
      <c r="AC364" s="210"/>
      <c r="AD364" s="210"/>
      <c r="AE364" s="210"/>
      <c r="AF364" s="210"/>
      <c r="AG364" s="210"/>
      <c r="AH364" s="210"/>
      <c r="AI364" s="210"/>
    </row>
    <row r="365" ht="12.75" customHeight="1">
      <c r="A365" s="304"/>
      <c r="B365" s="304"/>
      <c r="C365" s="305"/>
      <c r="D365" s="304"/>
      <c r="E365" s="304"/>
      <c r="F365" s="304"/>
      <c r="G365" s="304"/>
      <c r="H365" s="304"/>
      <c r="I365" s="304"/>
      <c r="J365" s="304"/>
      <c r="K365" s="304"/>
      <c r="L365" s="307"/>
      <c r="M365" s="304"/>
      <c r="N365" s="308"/>
      <c r="O365" s="308"/>
      <c r="P365" s="309"/>
      <c r="Q365" s="308"/>
      <c r="R365" s="311">
        <f t="shared" si="121"/>
        <v>0</v>
      </c>
      <c r="S365" s="312">
        <f t="shared" si="123"/>
        <v>0</v>
      </c>
      <c r="T365" s="230">
        <f t="shared" si="124"/>
        <v>0</v>
      </c>
      <c r="U365" s="312">
        <f t="shared" si="125"/>
        <v>0</v>
      </c>
      <c r="V365" s="230">
        <f t="shared" si="126"/>
        <v>0</v>
      </c>
      <c r="W365" s="313">
        <f t="shared" si="127"/>
        <v>0</v>
      </c>
      <c r="X365" s="230">
        <f t="shared" si="128"/>
        <v>0</v>
      </c>
      <c r="Y365" s="232">
        <f t="shared" si="129"/>
        <v>0</v>
      </c>
      <c r="Z365" s="230"/>
      <c r="AA365" s="182"/>
      <c r="AB365" s="209"/>
      <c r="AC365" s="210"/>
      <c r="AD365" s="210"/>
      <c r="AE365" s="210"/>
      <c r="AF365" s="210"/>
      <c r="AG365" s="210"/>
      <c r="AH365" s="210"/>
      <c r="AI365" s="210"/>
    </row>
    <row r="366" ht="12.75" customHeight="1">
      <c r="A366" s="304"/>
      <c r="B366" s="304"/>
      <c r="C366" s="305"/>
      <c r="D366" s="304"/>
      <c r="E366" s="304"/>
      <c r="F366" s="304"/>
      <c r="G366" s="304"/>
      <c r="H366" s="304"/>
      <c r="I366" s="304"/>
      <c r="J366" s="304"/>
      <c r="K366" s="304"/>
      <c r="L366" s="307"/>
      <c r="M366" s="304"/>
      <c r="N366" s="308"/>
      <c r="O366" s="308"/>
      <c r="P366" s="309"/>
      <c r="Q366" s="308"/>
      <c r="R366" s="311">
        <f t="shared" si="121"/>
        <v>0</v>
      </c>
      <c r="S366" s="312">
        <f t="shared" si="123"/>
        <v>0</v>
      </c>
      <c r="T366" s="230">
        <f t="shared" si="124"/>
        <v>0</v>
      </c>
      <c r="U366" s="312">
        <f t="shared" si="125"/>
        <v>0</v>
      </c>
      <c r="V366" s="230">
        <f t="shared" si="126"/>
        <v>0</v>
      </c>
      <c r="W366" s="313">
        <f t="shared" si="127"/>
        <v>0</v>
      </c>
      <c r="X366" s="230">
        <f t="shared" si="128"/>
        <v>0</v>
      </c>
      <c r="Y366" s="232">
        <f t="shared" si="129"/>
        <v>0</v>
      </c>
      <c r="Z366" s="230"/>
      <c r="AA366" s="182"/>
      <c r="AB366" s="209"/>
      <c r="AC366" s="210"/>
      <c r="AD366" s="210"/>
      <c r="AE366" s="210"/>
      <c r="AF366" s="210"/>
      <c r="AG366" s="210"/>
      <c r="AH366" s="210"/>
      <c r="AI366" s="210"/>
    </row>
    <row r="367" ht="12.75" customHeight="1">
      <c r="A367" s="304"/>
      <c r="B367" s="304"/>
      <c r="C367" s="305"/>
      <c r="D367" s="304"/>
      <c r="E367" s="304"/>
      <c r="F367" s="304"/>
      <c r="G367" s="304"/>
      <c r="H367" s="304"/>
      <c r="I367" s="304"/>
      <c r="J367" s="304"/>
      <c r="K367" s="304"/>
      <c r="L367" s="307"/>
      <c r="M367" s="304"/>
      <c r="N367" s="308"/>
      <c r="O367" s="308"/>
      <c r="P367" s="309"/>
      <c r="Q367" s="308"/>
      <c r="R367" s="311">
        <f t="shared" si="121"/>
        <v>0</v>
      </c>
      <c r="S367" s="312">
        <f t="shared" si="123"/>
        <v>0</v>
      </c>
      <c r="T367" s="230">
        <f t="shared" si="124"/>
        <v>0</v>
      </c>
      <c r="U367" s="312">
        <f t="shared" si="125"/>
        <v>0</v>
      </c>
      <c r="V367" s="230">
        <f t="shared" si="126"/>
        <v>0</v>
      </c>
      <c r="W367" s="313">
        <f t="shared" si="127"/>
        <v>0</v>
      </c>
      <c r="X367" s="230">
        <f t="shared" si="128"/>
        <v>0</v>
      </c>
      <c r="Y367" s="232">
        <f t="shared" si="129"/>
        <v>0</v>
      </c>
      <c r="Z367" s="230"/>
      <c r="AA367" s="182"/>
      <c r="AB367" s="209"/>
      <c r="AC367" s="210"/>
      <c r="AD367" s="210"/>
      <c r="AE367" s="210"/>
      <c r="AF367" s="210"/>
      <c r="AG367" s="210"/>
      <c r="AH367" s="210"/>
      <c r="AI367" s="210"/>
    </row>
    <row r="368" ht="12.75" customHeight="1">
      <c r="A368" s="304"/>
      <c r="B368" s="304"/>
      <c r="C368" s="305"/>
      <c r="D368" s="304"/>
      <c r="E368" s="304"/>
      <c r="F368" s="304"/>
      <c r="G368" s="304"/>
      <c r="H368" s="304"/>
      <c r="I368" s="304"/>
      <c r="J368" s="304"/>
      <c r="K368" s="304"/>
      <c r="L368" s="307"/>
      <c r="M368" s="304"/>
      <c r="N368" s="308"/>
      <c r="O368" s="308"/>
      <c r="P368" s="309"/>
      <c r="Q368" s="308"/>
      <c r="R368" s="311">
        <f t="shared" si="121"/>
        <v>0</v>
      </c>
      <c r="S368" s="312">
        <f t="shared" si="123"/>
        <v>0</v>
      </c>
      <c r="T368" s="230">
        <f t="shared" si="124"/>
        <v>0</v>
      </c>
      <c r="U368" s="312">
        <f t="shared" si="125"/>
        <v>0</v>
      </c>
      <c r="V368" s="230">
        <f t="shared" si="126"/>
        <v>0</v>
      </c>
      <c r="W368" s="313">
        <f t="shared" si="127"/>
        <v>0</v>
      </c>
      <c r="X368" s="230">
        <f t="shared" si="128"/>
        <v>0</v>
      </c>
      <c r="Y368" s="232">
        <f t="shared" si="129"/>
        <v>0</v>
      </c>
      <c r="Z368" s="230"/>
      <c r="AA368" s="182"/>
      <c r="AB368" s="209"/>
      <c r="AC368" s="210"/>
      <c r="AD368" s="210"/>
      <c r="AE368" s="210"/>
      <c r="AF368" s="210"/>
      <c r="AG368" s="210"/>
      <c r="AH368" s="210"/>
      <c r="AI368" s="210"/>
    </row>
    <row r="369" ht="12.75" customHeight="1">
      <c r="A369" s="304"/>
      <c r="B369" s="304"/>
      <c r="C369" s="305"/>
      <c r="D369" s="304"/>
      <c r="E369" s="304"/>
      <c r="F369" s="304"/>
      <c r="G369" s="304"/>
      <c r="H369" s="304"/>
      <c r="I369" s="304"/>
      <c r="J369" s="304"/>
      <c r="K369" s="304"/>
      <c r="L369" s="307"/>
      <c r="M369" s="304"/>
      <c r="N369" s="308"/>
      <c r="O369" s="308"/>
      <c r="P369" s="309"/>
      <c r="Q369" s="308"/>
      <c r="R369" s="311">
        <f t="shared" si="121"/>
        <v>0</v>
      </c>
      <c r="S369" s="312">
        <f t="shared" si="123"/>
        <v>0</v>
      </c>
      <c r="T369" s="230">
        <f t="shared" si="124"/>
        <v>0</v>
      </c>
      <c r="U369" s="312">
        <f t="shared" si="125"/>
        <v>0</v>
      </c>
      <c r="V369" s="230">
        <f t="shared" si="126"/>
        <v>0</v>
      </c>
      <c r="W369" s="313">
        <f t="shared" si="127"/>
        <v>0</v>
      </c>
      <c r="X369" s="230">
        <f t="shared" si="128"/>
        <v>0</v>
      </c>
      <c r="Y369" s="232">
        <f t="shared" si="129"/>
        <v>0</v>
      </c>
      <c r="Z369" s="230"/>
      <c r="AA369" s="182"/>
      <c r="AB369" s="209"/>
      <c r="AC369" s="210"/>
      <c r="AD369" s="210"/>
      <c r="AE369" s="210"/>
      <c r="AF369" s="210"/>
      <c r="AG369" s="210"/>
      <c r="AH369" s="210"/>
      <c r="AI369" s="210"/>
    </row>
    <row r="370" ht="12.75" customHeight="1">
      <c r="A370" s="304"/>
      <c r="B370" s="304"/>
      <c r="C370" s="305"/>
      <c r="D370" s="304"/>
      <c r="E370" s="304"/>
      <c r="F370" s="304"/>
      <c r="G370" s="304"/>
      <c r="H370" s="304"/>
      <c r="I370" s="304"/>
      <c r="J370" s="304"/>
      <c r="K370" s="304"/>
      <c r="L370" s="307"/>
      <c r="M370" s="304"/>
      <c r="N370" s="308"/>
      <c r="O370" s="308"/>
      <c r="P370" s="309"/>
      <c r="Q370" s="308"/>
      <c r="R370" s="311">
        <f t="shared" si="121"/>
        <v>0</v>
      </c>
      <c r="S370" s="312">
        <f t="shared" si="123"/>
        <v>0</v>
      </c>
      <c r="T370" s="230">
        <f t="shared" si="124"/>
        <v>0</v>
      </c>
      <c r="U370" s="312">
        <f t="shared" si="125"/>
        <v>0</v>
      </c>
      <c r="V370" s="230">
        <f t="shared" si="126"/>
        <v>0</v>
      </c>
      <c r="W370" s="313">
        <f t="shared" si="127"/>
        <v>0</v>
      </c>
      <c r="X370" s="230">
        <f t="shared" si="128"/>
        <v>0</v>
      </c>
      <c r="Y370" s="232">
        <f t="shared" si="129"/>
        <v>0</v>
      </c>
      <c r="Z370" s="230"/>
      <c r="AA370" s="182"/>
      <c r="AB370" s="209"/>
      <c r="AC370" s="210"/>
      <c r="AD370" s="210"/>
      <c r="AE370" s="210"/>
      <c r="AF370" s="210"/>
      <c r="AG370" s="210"/>
      <c r="AH370" s="210"/>
      <c r="AI370" s="210"/>
    </row>
    <row r="371" ht="12.75" customHeight="1">
      <c r="A371" s="304"/>
      <c r="B371" s="304"/>
      <c r="C371" s="305"/>
      <c r="D371" s="304"/>
      <c r="E371" s="304"/>
      <c r="F371" s="304"/>
      <c r="G371" s="304"/>
      <c r="H371" s="304"/>
      <c r="I371" s="304"/>
      <c r="J371" s="304"/>
      <c r="K371" s="304"/>
      <c r="L371" s="307"/>
      <c r="M371" s="304"/>
      <c r="N371" s="308"/>
      <c r="O371" s="308"/>
      <c r="P371" s="309"/>
      <c r="Q371" s="308"/>
      <c r="R371" s="311">
        <f t="shared" si="121"/>
        <v>0</v>
      </c>
      <c r="S371" s="312">
        <f t="shared" si="123"/>
        <v>0</v>
      </c>
      <c r="T371" s="230">
        <f t="shared" si="124"/>
        <v>0</v>
      </c>
      <c r="U371" s="312">
        <f t="shared" si="125"/>
        <v>0</v>
      </c>
      <c r="V371" s="230">
        <f t="shared" si="126"/>
        <v>0</v>
      </c>
      <c r="W371" s="313">
        <f t="shared" si="127"/>
        <v>0</v>
      </c>
      <c r="X371" s="230">
        <f t="shared" si="128"/>
        <v>0</v>
      </c>
      <c r="Y371" s="232">
        <f t="shared" si="129"/>
        <v>0</v>
      </c>
      <c r="Z371" s="230"/>
      <c r="AA371" s="182"/>
      <c r="AB371" s="209"/>
      <c r="AC371" s="210"/>
      <c r="AD371" s="210"/>
      <c r="AE371" s="210"/>
      <c r="AF371" s="210"/>
      <c r="AG371" s="210"/>
      <c r="AH371" s="210"/>
      <c r="AI371" s="210"/>
    </row>
    <row r="372" ht="12.75" customHeight="1">
      <c r="A372" s="304"/>
      <c r="B372" s="304"/>
      <c r="C372" s="305"/>
      <c r="D372" s="304"/>
      <c r="E372" s="304"/>
      <c r="F372" s="304"/>
      <c r="G372" s="304"/>
      <c r="H372" s="304"/>
      <c r="I372" s="304"/>
      <c r="J372" s="304"/>
      <c r="K372" s="304"/>
      <c r="L372" s="307"/>
      <c r="M372" s="304"/>
      <c r="N372" s="308"/>
      <c r="O372" s="308"/>
      <c r="P372" s="309"/>
      <c r="Q372" s="308"/>
      <c r="R372" s="311">
        <f t="shared" si="121"/>
        <v>0</v>
      </c>
      <c r="S372" s="312">
        <f t="shared" si="123"/>
        <v>0</v>
      </c>
      <c r="T372" s="230">
        <f t="shared" si="124"/>
        <v>0</v>
      </c>
      <c r="U372" s="312">
        <f t="shared" si="125"/>
        <v>0</v>
      </c>
      <c r="V372" s="230">
        <f t="shared" si="126"/>
        <v>0</v>
      </c>
      <c r="W372" s="313">
        <f t="shared" si="127"/>
        <v>0</v>
      </c>
      <c r="X372" s="230">
        <f t="shared" si="128"/>
        <v>0</v>
      </c>
      <c r="Y372" s="232">
        <f t="shared" si="129"/>
        <v>0</v>
      </c>
      <c r="Z372" s="230"/>
      <c r="AA372" s="182"/>
      <c r="AB372" s="209"/>
      <c r="AC372" s="210"/>
      <c r="AD372" s="210"/>
      <c r="AE372" s="210"/>
      <c r="AF372" s="210"/>
      <c r="AG372" s="210"/>
      <c r="AH372" s="210"/>
      <c r="AI372" s="210"/>
    </row>
    <row r="373" ht="12.75" customHeight="1">
      <c r="A373" s="304"/>
      <c r="B373" s="304"/>
      <c r="C373" s="305"/>
      <c r="D373" s="304"/>
      <c r="E373" s="304"/>
      <c r="F373" s="304"/>
      <c r="G373" s="304"/>
      <c r="H373" s="304"/>
      <c r="I373" s="304"/>
      <c r="J373" s="304"/>
      <c r="K373" s="304"/>
      <c r="L373" s="307"/>
      <c r="M373" s="304"/>
      <c r="N373" s="308"/>
      <c r="O373" s="308"/>
      <c r="P373" s="309"/>
      <c r="Q373" s="308"/>
      <c r="R373" s="311">
        <f t="shared" si="121"/>
        <v>0</v>
      </c>
      <c r="S373" s="312">
        <f t="shared" si="123"/>
        <v>0</v>
      </c>
      <c r="T373" s="230">
        <f t="shared" si="124"/>
        <v>0</v>
      </c>
      <c r="U373" s="312">
        <f t="shared" si="125"/>
        <v>0</v>
      </c>
      <c r="V373" s="230">
        <f t="shared" si="126"/>
        <v>0</v>
      </c>
      <c r="W373" s="313">
        <f t="shared" si="127"/>
        <v>0</v>
      </c>
      <c r="X373" s="230">
        <f t="shared" si="128"/>
        <v>0</v>
      </c>
      <c r="Y373" s="232">
        <f t="shared" si="129"/>
        <v>0</v>
      </c>
      <c r="Z373" s="230"/>
      <c r="AA373" s="182"/>
      <c r="AB373" s="209"/>
      <c r="AC373" s="210"/>
      <c r="AD373" s="210"/>
      <c r="AE373" s="210"/>
      <c r="AF373" s="210"/>
      <c r="AG373" s="210"/>
      <c r="AH373" s="210"/>
      <c r="AI373" s="210"/>
    </row>
    <row r="374" ht="12.75" customHeight="1">
      <c r="A374" s="304"/>
      <c r="B374" s="304"/>
      <c r="C374" s="305"/>
      <c r="D374" s="304"/>
      <c r="E374" s="304"/>
      <c r="F374" s="304"/>
      <c r="G374" s="304"/>
      <c r="H374" s="304"/>
      <c r="I374" s="304"/>
      <c r="J374" s="304"/>
      <c r="K374" s="304"/>
      <c r="L374" s="307"/>
      <c r="M374" s="304"/>
      <c r="N374" s="308"/>
      <c r="O374" s="308"/>
      <c r="P374" s="309"/>
      <c r="Q374" s="308"/>
      <c r="R374" s="311">
        <f t="shared" si="121"/>
        <v>0</v>
      </c>
      <c r="S374" s="312">
        <f t="shared" si="123"/>
        <v>0</v>
      </c>
      <c r="T374" s="230">
        <f t="shared" si="124"/>
        <v>0</v>
      </c>
      <c r="U374" s="312">
        <f t="shared" si="125"/>
        <v>0</v>
      </c>
      <c r="V374" s="230">
        <f t="shared" si="126"/>
        <v>0</v>
      </c>
      <c r="W374" s="313">
        <f t="shared" si="127"/>
        <v>0</v>
      </c>
      <c r="X374" s="230">
        <f t="shared" si="128"/>
        <v>0</v>
      </c>
      <c r="Y374" s="232">
        <f t="shared" si="129"/>
        <v>0</v>
      </c>
      <c r="Z374" s="230"/>
      <c r="AA374" s="182"/>
      <c r="AB374" s="209"/>
      <c r="AC374" s="210"/>
      <c r="AD374" s="210"/>
      <c r="AE374" s="210"/>
      <c r="AF374" s="210"/>
      <c r="AG374" s="210"/>
      <c r="AH374" s="210"/>
      <c r="AI374" s="210"/>
    </row>
    <row r="375" ht="12.75" customHeight="1">
      <c r="A375" s="304"/>
      <c r="B375" s="304"/>
      <c r="C375" s="305"/>
      <c r="D375" s="304"/>
      <c r="E375" s="304"/>
      <c r="F375" s="304"/>
      <c r="G375" s="304"/>
      <c r="H375" s="304"/>
      <c r="I375" s="304"/>
      <c r="J375" s="304"/>
      <c r="K375" s="304"/>
      <c r="L375" s="307"/>
      <c r="M375" s="304"/>
      <c r="N375" s="308"/>
      <c r="O375" s="308"/>
      <c r="P375" s="309"/>
      <c r="Q375" s="308"/>
      <c r="R375" s="311">
        <f t="shared" si="121"/>
        <v>0</v>
      </c>
      <c r="S375" s="312">
        <f t="shared" si="123"/>
        <v>0</v>
      </c>
      <c r="T375" s="230">
        <f t="shared" si="124"/>
        <v>0</v>
      </c>
      <c r="U375" s="312">
        <f t="shared" si="125"/>
        <v>0</v>
      </c>
      <c r="V375" s="230">
        <f t="shared" si="126"/>
        <v>0</v>
      </c>
      <c r="W375" s="313">
        <f t="shared" si="127"/>
        <v>0</v>
      </c>
      <c r="X375" s="230">
        <f t="shared" si="128"/>
        <v>0</v>
      </c>
      <c r="Y375" s="232">
        <f t="shared" si="129"/>
        <v>0</v>
      </c>
      <c r="Z375" s="230"/>
      <c r="AA375" s="182"/>
      <c r="AB375" s="209"/>
      <c r="AC375" s="210"/>
      <c r="AD375" s="210"/>
      <c r="AE375" s="210"/>
      <c r="AF375" s="210"/>
      <c r="AG375" s="210"/>
      <c r="AH375" s="210"/>
      <c r="AI375" s="210"/>
    </row>
    <row r="376" ht="12.75" customHeight="1">
      <c r="A376" s="304"/>
      <c r="B376" s="304"/>
      <c r="C376" s="305"/>
      <c r="D376" s="304"/>
      <c r="E376" s="304"/>
      <c r="F376" s="304"/>
      <c r="G376" s="304"/>
      <c r="H376" s="304"/>
      <c r="I376" s="304"/>
      <c r="J376" s="304"/>
      <c r="K376" s="304"/>
      <c r="L376" s="307"/>
      <c r="M376" s="304"/>
      <c r="N376" s="308"/>
      <c r="O376" s="308"/>
      <c r="P376" s="309"/>
      <c r="Q376" s="308"/>
      <c r="R376" s="311">
        <f t="shared" si="121"/>
        <v>0</v>
      </c>
      <c r="S376" s="312">
        <f t="shared" si="123"/>
        <v>0</v>
      </c>
      <c r="T376" s="230">
        <f t="shared" si="124"/>
        <v>0</v>
      </c>
      <c r="U376" s="312">
        <f t="shared" si="125"/>
        <v>0</v>
      </c>
      <c r="V376" s="230">
        <f t="shared" si="126"/>
        <v>0</v>
      </c>
      <c r="W376" s="313">
        <f t="shared" si="127"/>
        <v>0</v>
      </c>
      <c r="X376" s="230">
        <f t="shared" si="128"/>
        <v>0</v>
      </c>
      <c r="Y376" s="232">
        <f t="shared" si="129"/>
        <v>0</v>
      </c>
      <c r="Z376" s="230"/>
      <c r="AA376" s="182"/>
      <c r="AB376" s="209"/>
      <c r="AC376" s="210"/>
      <c r="AD376" s="210"/>
      <c r="AE376" s="210"/>
      <c r="AF376" s="210"/>
      <c r="AG376" s="210"/>
      <c r="AH376" s="210"/>
      <c r="AI376" s="210"/>
    </row>
    <row r="377" ht="12.75" customHeight="1">
      <c r="A377" s="304"/>
      <c r="B377" s="304"/>
      <c r="C377" s="305"/>
      <c r="D377" s="304"/>
      <c r="E377" s="304"/>
      <c r="F377" s="304"/>
      <c r="G377" s="304"/>
      <c r="H377" s="304"/>
      <c r="I377" s="304"/>
      <c r="J377" s="304"/>
      <c r="K377" s="304"/>
      <c r="L377" s="307"/>
      <c r="M377" s="304"/>
      <c r="N377" s="308"/>
      <c r="O377" s="308"/>
      <c r="P377" s="309"/>
      <c r="Q377" s="308"/>
      <c r="R377" s="311">
        <f t="shared" si="121"/>
        <v>0</v>
      </c>
      <c r="S377" s="312">
        <f t="shared" si="123"/>
        <v>0</v>
      </c>
      <c r="T377" s="230">
        <f t="shared" si="124"/>
        <v>0</v>
      </c>
      <c r="U377" s="312">
        <f t="shared" si="125"/>
        <v>0</v>
      </c>
      <c r="V377" s="230">
        <f t="shared" si="126"/>
        <v>0</v>
      </c>
      <c r="W377" s="313">
        <f t="shared" si="127"/>
        <v>0</v>
      </c>
      <c r="X377" s="230">
        <f t="shared" si="128"/>
        <v>0</v>
      </c>
      <c r="Y377" s="232">
        <f t="shared" si="129"/>
        <v>0</v>
      </c>
      <c r="Z377" s="230"/>
      <c r="AA377" s="182"/>
      <c r="AB377" s="209"/>
      <c r="AC377" s="210"/>
      <c r="AD377" s="210"/>
      <c r="AE377" s="210"/>
      <c r="AF377" s="210"/>
      <c r="AG377" s="210"/>
      <c r="AH377" s="210"/>
      <c r="AI377" s="210"/>
    </row>
    <row r="378" ht="12.75" customHeight="1">
      <c r="A378" s="304"/>
      <c r="B378" s="304"/>
      <c r="C378" s="305"/>
      <c r="D378" s="304"/>
      <c r="E378" s="304"/>
      <c r="F378" s="304"/>
      <c r="G378" s="304"/>
      <c r="H378" s="304"/>
      <c r="I378" s="304"/>
      <c r="J378" s="304"/>
      <c r="K378" s="304"/>
      <c r="L378" s="307"/>
      <c r="M378" s="304"/>
      <c r="N378" s="308"/>
      <c r="O378" s="308"/>
      <c r="P378" s="309"/>
      <c r="Q378" s="308"/>
      <c r="R378" s="311">
        <f t="shared" si="121"/>
        <v>0</v>
      </c>
      <c r="S378" s="312">
        <f t="shared" si="123"/>
        <v>0</v>
      </c>
      <c r="T378" s="230">
        <f t="shared" si="124"/>
        <v>0</v>
      </c>
      <c r="U378" s="312">
        <f t="shared" si="125"/>
        <v>0</v>
      </c>
      <c r="V378" s="230">
        <f t="shared" si="126"/>
        <v>0</v>
      </c>
      <c r="W378" s="313">
        <f t="shared" si="127"/>
        <v>0</v>
      </c>
      <c r="X378" s="230">
        <f t="shared" si="128"/>
        <v>0</v>
      </c>
      <c r="Y378" s="232">
        <f t="shared" si="129"/>
        <v>0</v>
      </c>
      <c r="Z378" s="230"/>
      <c r="AA378" s="182"/>
      <c r="AB378" s="209"/>
      <c r="AC378" s="210"/>
      <c r="AD378" s="210"/>
      <c r="AE378" s="210"/>
      <c r="AF378" s="210"/>
      <c r="AG378" s="210"/>
      <c r="AH378" s="210"/>
      <c r="AI378" s="210"/>
    </row>
    <row r="379" ht="12.75" customHeight="1">
      <c r="A379" s="304"/>
      <c r="B379" s="304"/>
      <c r="C379" s="305"/>
      <c r="D379" s="304"/>
      <c r="E379" s="304"/>
      <c r="F379" s="304"/>
      <c r="G379" s="304"/>
      <c r="H379" s="304"/>
      <c r="I379" s="304"/>
      <c r="J379" s="304"/>
      <c r="K379" s="304"/>
      <c r="L379" s="307"/>
      <c r="M379" s="304"/>
      <c r="N379" s="308"/>
      <c r="O379" s="308"/>
      <c r="P379" s="309"/>
      <c r="Q379" s="308"/>
      <c r="R379" s="311">
        <f t="shared" si="121"/>
        <v>0</v>
      </c>
      <c r="S379" s="312">
        <f t="shared" si="123"/>
        <v>0</v>
      </c>
      <c r="T379" s="230">
        <f t="shared" si="124"/>
        <v>0</v>
      </c>
      <c r="U379" s="312">
        <f t="shared" si="125"/>
        <v>0</v>
      </c>
      <c r="V379" s="230">
        <f t="shared" si="126"/>
        <v>0</v>
      </c>
      <c r="W379" s="313">
        <f t="shared" si="127"/>
        <v>0</v>
      </c>
      <c r="X379" s="230">
        <f t="shared" si="128"/>
        <v>0</v>
      </c>
      <c r="Y379" s="232">
        <f t="shared" si="129"/>
        <v>0</v>
      </c>
      <c r="Z379" s="230"/>
      <c r="AA379" s="182"/>
      <c r="AB379" s="209"/>
      <c r="AC379" s="210"/>
      <c r="AD379" s="210"/>
      <c r="AE379" s="210"/>
      <c r="AF379" s="210"/>
      <c r="AG379" s="210"/>
      <c r="AH379" s="210"/>
      <c r="AI379" s="210"/>
    </row>
    <row r="380" ht="12.75" customHeight="1">
      <c r="A380" s="304"/>
      <c r="B380" s="304"/>
      <c r="C380" s="305"/>
      <c r="D380" s="304"/>
      <c r="E380" s="304"/>
      <c r="F380" s="304"/>
      <c r="G380" s="304"/>
      <c r="H380" s="304"/>
      <c r="I380" s="304"/>
      <c r="J380" s="304"/>
      <c r="K380" s="304"/>
      <c r="L380" s="307"/>
      <c r="M380" s="304"/>
      <c r="N380" s="308"/>
      <c r="O380" s="308"/>
      <c r="P380" s="309"/>
      <c r="Q380" s="308"/>
      <c r="R380" s="311">
        <f t="shared" si="121"/>
        <v>0</v>
      </c>
      <c r="S380" s="312">
        <f t="shared" si="123"/>
        <v>0</v>
      </c>
      <c r="T380" s="230">
        <f t="shared" si="124"/>
        <v>0</v>
      </c>
      <c r="U380" s="312">
        <f t="shared" si="125"/>
        <v>0</v>
      </c>
      <c r="V380" s="230">
        <f t="shared" si="126"/>
        <v>0</v>
      </c>
      <c r="W380" s="313">
        <f t="shared" si="127"/>
        <v>0</v>
      </c>
      <c r="X380" s="230">
        <f t="shared" si="128"/>
        <v>0</v>
      </c>
      <c r="Y380" s="232">
        <f t="shared" si="129"/>
        <v>0</v>
      </c>
      <c r="Z380" s="230"/>
      <c r="AA380" s="182"/>
      <c r="AB380" s="209"/>
      <c r="AC380" s="210"/>
      <c r="AD380" s="210"/>
      <c r="AE380" s="210"/>
      <c r="AF380" s="210"/>
      <c r="AG380" s="210"/>
      <c r="AH380" s="210"/>
      <c r="AI380" s="210"/>
    </row>
    <row r="381" ht="12.75" customHeight="1">
      <c r="A381" s="304"/>
      <c r="B381" s="304"/>
      <c r="C381" s="305"/>
      <c r="D381" s="304"/>
      <c r="E381" s="304"/>
      <c r="F381" s="304"/>
      <c r="G381" s="304"/>
      <c r="H381" s="304"/>
      <c r="I381" s="304"/>
      <c r="J381" s="304"/>
      <c r="K381" s="304"/>
      <c r="L381" s="307"/>
      <c r="M381" s="304"/>
      <c r="N381" s="308"/>
      <c r="O381" s="308"/>
      <c r="P381" s="309"/>
      <c r="Q381" s="308"/>
      <c r="R381" s="311">
        <f t="shared" si="121"/>
        <v>0</v>
      </c>
      <c r="S381" s="312">
        <f t="shared" si="123"/>
        <v>0</v>
      </c>
      <c r="T381" s="230">
        <f t="shared" si="124"/>
        <v>0</v>
      </c>
      <c r="U381" s="312">
        <f t="shared" si="125"/>
        <v>0</v>
      </c>
      <c r="V381" s="230">
        <f t="shared" si="126"/>
        <v>0</v>
      </c>
      <c r="W381" s="313">
        <f t="shared" si="127"/>
        <v>0</v>
      </c>
      <c r="X381" s="230">
        <f t="shared" si="128"/>
        <v>0</v>
      </c>
      <c r="Y381" s="232">
        <f t="shared" si="129"/>
        <v>0</v>
      </c>
      <c r="Z381" s="230"/>
      <c r="AA381" s="182"/>
      <c r="AB381" s="209"/>
      <c r="AC381" s="210"/>
      <c r="AD381" s="210"/>
      <c r="AE381" s="210"/>
      <c r="AF381" s="210"/>
      <c r="AG381" s="210"/>
      <c r="AH381" s="210"/>
      <c r="AI381" s="210"/>
    </row>
    <row r="382" ht="12.75" customHeight="1">
      <c r="A382" s="304"/>
      <c r="B382" s="304"/>
      <c r="C382" s="305"/>
      <c r="D382" s="304"/>
      <c r="E382" s="304"/>
      <c r="F382" s="304"/>
      <c r="G382" s="304"/>
      <c r="H382" s="304"/>
      <c r="I382" s="304"/>
      <c r="J382" s="304"/>
      <c r="K382" s="304"/>
      <c r="L382" s="307"/>
      <c r="M382" s="304"/>
      <c r="N382" s="308"/>
      <c r="O382" s="308"/>
      <c r="P382" s="309"/>
      <c r="Q382" s="308"/>
      <c r="R382" s="311">
        <f t="shared" si="121"/>
        <v>0</v>
      </c>
      <c r="S382" s="312">
        <f t="shared" si="123"/>
        <v>0</v>
      </c>
      <c r="T382" s="230">
        <f t="shared" si="124"/>
        <v>0</v>
      </c>
      <c r="U382" s="312">
        <f t="shared" si="125"/>
        <v>0</v>
      </c>
      <c r="V382" s="230">
        <f t="shared" si="126"/>
        <v>0</v>
      </c>
      <c r="W382" s="313">
        <f t="shared" si="127"/>
        <v>0</v>
      </c>
      <c r="X382" s="230">
        <f t="shared" si="128"/>
        <v>0</v>
      </c>
      <c r="Y382" s="232">
        <f t="shared" si="129"/>
        <v>0</v>
      </c>
      <c r="Z382" s="230"/>
      <c r="AA382" s="182"/>
      <c r="AB382" s="209"/>
      <c r="AC382" s="210"/>
      <c r="AD382" s="210"/>
      <c r="AE382" s="210"/>
      <c r="AF382" s="210"/>
      <c r="AG382" s="210"/>
      <c r="AH382" s="210"/>
      <c r="AI382" s="210"/>
    </row>
    <row r="383" ht="12.75" customHeight="1">
      <c r="A383" s="304"/>
      <c r="B383" s="304"/>
      <c r="C383" s="305"/>
      <c r="D383" s="304"/>
      <c r="E383" s="304"/>
      <c r="F383" s="304"/>
      <c r="G383" s="304"/>
      <c r="H383" s="304"/>
      <c r="I383" s="304"/>
      <c r="J383" s="304"/>
      <c r="K383" s="304"/>
      <c r="L383" s="307"/>
      <c r="M383" s="304"/>
      <c r="N383" s="308"/>
      <c r="O383" s="308"/>
      <c r="P383" s="309"/>
      <c r="Q383" s="308"/>
      <c r="R383" s="311">
        <f t="shared" si="121"/>
        <v>0</v>
      </c>
      <c r="S383" s="312">
        <f t="shared" si="123"/>
        <v>0</v>
      </c>
      <c r="T383" s="230">
        <f t="shared" si="124"/>
        <v>0</v>
      </c>
      <c r="U383" s="312">
        <f t="shared" si="125"/>
        <v>0</v>
      </c>
      <c r="V383" s="230">
        <f t="shared" si="126"/>
        <v>0</v>
      </c>
      <c r="W383" s="313">
        <f t="shared" si="127"/>
        <v>0</v>
      </c>
      <c r="X383" s="230">
        <f t="shared" si="128"/>
        <v>0</v>
      </c>
      <c r="Y383" s="232">
        <f t="shared" si="129"/>
        <v>0</v>
      </c>
      <c r="Z383" s="230"/>
      <c r="AA383" s="182"/>
      <c r="AB383" s="209"/>
      <c r="AC383" s="210"/>
      <c r="AD383" s="210"/>
      <c r="AE383" s="210"/>
      <c r="AF383" s="210"/>
      <c r="AG383" s="210"/>
      <c r="AH383" s="210"/>
      <c r="AI383" s="210"/>
    </row>
    <row r="384" ht="12.75" customHeight="1">
      <c r="A384" s="304"/>
      <c r="B384" s="304"/>
      <c r="C384" s="305"/>
      <c r="D384" s="304"/>
      <c r="E384" s="304"/>
      <c r="F384" s="304"/>
      <c r="G384" s="304"/>
      <c r="H384" s="304"/>
      <c r="I384" s="304"/>
      <c r="J384" s="304"/>
      <c r="K384" s="304"/>
      <c r="L384" s="307"/>
      <c r="M384" s="304"/>
      <c r="N384" s="308"/>
      <c r="O384" s="308"/>
      <c r="P384" s="309"/>
      <c r="Q384" s="308"/>
      <c r="R384" s="311">
        <f t="shared" si="121"/>
        <v>0</v>
      </c>
      <c r="S384" s="312">
        <f t="shared" si="123"/>
        <v>0</v>
      </c>
      <c r="T384" s="230">
        <f t="shared" si="124"/>
        <v>0</v>
      </c>
      <c r="U384" s="312">
        <f t="shared" si="125"/>
        <v>0</v>
      </c>
      <c r="V384" s="230">
        <f t="shared" si="126"/>
        <v>0</v>
      </c>
      <c r="W384" s="313">
        <f t="shared" si="127"/>
        <v>0</v>
      </c>
      <c r="X384" s="230">
        <f t="shared" si="128"/>
        <v>0</v>
      </c>
      <c r="Y384" s="232">
        <f t="shared" si="129"/>
        <v>0</v>
      </c>
      <c r="Z384" s="230"/>
      <c r="AA384" s="182"/>
      <c r="AB384" s="209"/>
      <c r="AC384" s="210"/>
      <c r="AD384" s="210"/>
      <c r="AE384" s="210"/>
      <c r="AF384" s="210"/>
      <c r="AG384" s="210"/>
      <c r="AH384" s="210"/>
      <c r="AI384" s="210"/>
    </row>
    <row r="385" ht="12.75" customHeight="1">
      <c r="A385" s="304"/>
      <c r="B385" s="304"/>
      <c r="C385" s="305"/>
      <c r="D385" s="304"/>
      <c r="E385" s="304"/>
      <c r="F385" s="304"/>
      <c r="G385" s="304"/>
      <c r="H385" s="304"/>
      <c r="I385" s="304"/>
      <c r="J385" s="304"/>
      <c r="K385" s="304"/>
      <c r="L385" s="307"/>
      <c r="M385" s="304"/>
      <c r="N385" s="308"/>
      <c r="O385" s="308"/>
      <c r="P385" s="309"/>
      <c r="Q385" s="308"/>
      <c r="R385" s="311">
        <f t="shared" si="121"/>
        <v>0</v>
      </c>
      <c r="S385" s="312">
        <f t="shared" si="123"/>
        <v>0</v>
      </c>
      <c r="T385" s="230">
        <f t="shared" si="124"/>
        <v>0</v>
      </c>
      <c r="U385" s="312">
        <f t="shared" si="125"/>
        <v>0</v>
      </c>
      <c r="V385" s="230">
        <f t="shared" si="126"/>
        <v>0</v>
      </c>
      <c r="W385" s="313">
        <f t="shared" si="127"/>
        <v>0</v>
      </c>
      <c r="X385" s="230">
        <f t="shared" si="128"/>
        <v>0</v>
      </c>
      <c r="Y385" s="232">
        <f t="shared" si="129"/>
        <v>0</v>
      </c>
      <c r="Z385" s="230"/>
      <c r="AA385" s="182"/>
      <c r="AB385" s="209"/>
      <c r="AC385" s="210"/>
      <c r="AD385" s="210"/>
      <c r="AE385" s="210"/>
      <c r="AF385" s="210"/>
      <c r="AG385" s="210"/>
      <c r="AH385" s="210"/>
      <c r="AI385" s="210"/>
    </row>
    <row r="386" ht="12.75" customHeight="1">
      <c r="A386" s="304"/>
      <c r="B386" s="304"/>
      <c r="C386" s="305"/>
      <c r="D386" s="304"/>
      <c r="E386" s="304"/>
      <c r="F386" s="304"/>
      <c r="G386" s="304"/>
      <c r="H386" s="304"/>
      <c r="I386" s="304"/>
      <c r="J386" s="304"/>
      <c r="K386" s="304"/>
      <c r="L386" s="307"/>
      <c r="M386" s="304"/>
      <c r="N386" s="308"/>
      <c r="O386" s="308"/>
      <c r="P386" s="309"/>
      <c r="Q386" s="308"/>
      <c r="R386" s="311">
        <f t="shared" si="121"/>
        <v>0</v>
      </c>
      <c r="S386" s="312">
        <f t="shared" si="123"/>
        <v>0</v>
      </c>
      <c r="T386" s="230">
        <f t="shared" si="124"/>
        <v>0</v>
      </c>
      <c r="U386" s="312">
        <f t="shared" si="125"/>
        <v>0</v>
      </c>
      <c r="V386" s="230">
        <f t="shared" si="126"/>
        <v>0</v>
      </c>
      <c r="W386" s="313">
        <f t="shared" si="127"/>
        <v>0</v>
      </c>
      <c r="X386" s="230">
        <f t="shared" si="128"/>
        <v>0</v>
      </c>
      <c r="Y386" s="232">
        <f t="shared" si="129"/>
        <v>0</v>
      </c>
      <c r="Z386" s="230"/>
      <c r="AA386" s="182"/>
      <c r="AB386" s="209"/>
      <c r="AC386" s="210"/>
      <c r="AD386" s="210"/>
      <c r="AE386" s="210"/>
      <c r="AF386" s="210"/>
      <c r="AG386" s="210"/>
      <c r="AH386" s="210"/>
      <c r="AI386" s="210"/>
    </row>
    <row r="387" ht="12.75" customHeight="1">
      <c r="A387" s="304"/>
      <c r="B387" s="304"/>
      <c r="C387" s="305"/>
      <c r="D387" s="304"/>
      <c r="E387" s="304"/>
      <c r="F387" s="304"/>
      <c r="G387" s="304"/>
      <c r="H387" s="304"/>
      <c r="I387" s="304"/>
      <c r="J387" s="304"/>
      <c r="K387" s="304"/>
      <c r="L387" s="307"/>
      <c r="M387" s="304"/>
      <c r="N387" s="308"/>
      <c r="O387" s="308"/>
      <c r="P387" s="309"/>
      <c r="Q387" s="308"/>
      <c r="R387" s="311">
        <f t="shared" si="121"/>
        <v>0</v>
      </c>
      <c r="S387" s="312">
        <f t="shared" si="123"/>
        <v>0</v>
      </c>
      <c r="T387" s="230">
        <f t="shared" si="124"/>
        <v>0</v>
      </c>
      <c r="U387" s="312">
        <f t="shared" si="125"/>
        <v>0</v>
      </c>
      <c r="V387" s="230">
        <f t="shared" si="126"/>
        <v>0</v>
      </c>
      <c r="W387" s="313">
        <f t="shared" si="127"/>
        <v>0</v>
      </c>
      <c r="X387" s="230">
        <f t="shared" si="128"/>
        <v>0</v>
      </c>
      <c r="Y387" s="232">
        <f t="shared" si="129"/>
        <v>0</v>
      </c>
      <c r="Z387" s="230"/>
      <c r="AA387" s="182"/>
      <c r="AB387" s="209"/>
      <c r="AC387" s="210"/>
      <c r="AD387" s="210"/>
      <c r="AE387" s="210"/>
      <c r="AF387" s="210"/>
      <c r="AG387" s="210"/>
      <c r="AH387" s="210"/>
      <c r="AI387" s="210"/>
    </row>
    <row r="388" ht="12.75" customHeight="1">
      <c r="A388" s="304"/>
      <c r="B388" s="304"/>
      <c r="C388" s="305"/>
      <c r="D388" s="304"/>
      <c r="E388" s="304"/>
      <c r="F388" s="304"/>
      <c r="G388" s="304"/>
      <c r="H388" s="304"/>
      <c r="I388" s="304"/>
      <c r="J388" s="304"/>
      <c r="K388" s="304"/>
      <c r="L388" s="307"/>
      <c r="M388" s="304"/>
      <c r="N388" s="308"/>
      <c r="O388" s="308"/>
      <c r="P388" s="309"/>
      <c r="Q388" s="308"/>
      <c r="R388" s="311">
        <f t="shared" si="121"/>
        <v>0</v>
      </c>
      <c r="S388" s="312">
        <f t="shared" si="123"/>
        <v>0</v>
      </c>
      <c r="T388" s="230">
        <f t="shared" si="124"/>
        <v>0</v>
      </c>
      <c r="U388" s="312">
        <f t="shared" si="125"/>
        <v>0</v>
      </c>
      <c r="V388" s="230">
        <f t="shared" si="126"/>
        <v>0</v>
      </c>
      <c r="W388" s="313">
        <f t="shared" si="127"/>
        <v>0</v>
      </c>
      <c r="X388" s="230">
        <f t="shared" si="128"/>
        <v>0</v>
      </c>
      <c r="Y388" s="232">
        <f t="shared" si="129"/>
        <v>0</v>
      </c>
      <c r="Z388" s="230"/>
      <c r="AA388" s="182"/>
      <c r="AB388" s="209"/>
      <c r="AC388" s="210"/>
      <c r="AD388" s="210"/>
      <c r="AE388" s="210"/>
      <c r="AF388" s="210"/>
      <c r="AG388" s="210"/>
      <c r="AH388" s="210"/>
      <c r="AI388" s="210"/>
    </row>
    <row r="389" ht="12.75" customHeight="1">
      <c r="A389" s="304"/>
      <c r="B389" s="304"/>
      <c r="C389" s="305"/>
      <c r="D389" s="304"/>
      <c r="E389" s="304"/>
      <c r="F389" s="304"/>
      <c r="G389" s="304"/>
      <c r="H389" s="304"/>
      <c r="I389" s="304"/>
      <c r="J389" s="304"/>
      <c r="K389" s="304"/>
      <c r="L389" s="307"/>
      <c r="M389" s="304"/>
      <c r="N389" s="308"/>
      <c r="O389" s="308"/>
      <c r="P389" s="309"/>
      <c r="Q389" s="308"/>
      <c r="R389" s="311">
        <f t="shared" si="121"/>
        <v>0</v>
      </c>
      <c r="S389" s="312">
        <f t="shared" si="123"/>
        <v>0</v>
      </c>
      <c r="T389" s="230">
        <f t="shared" si="124"/>
        <v>0</v>
      </c>
      <c r="U389" s="312">
        <f t="shared" si="125"/>
        <v>0</v>
      </c>
      <c r="V389" s="230">
        <f t="shared" si="126"/>
        <v>0</v>
      </c>
      <c r="W389" s="313">
        <f t="shared" si="127"/>
        <v>0</v>
      </c>
      <c r="X389" s="230">
        <f t="shared" si="128"/>
        <v>0</v>
      </c>
      <c r="Y389" s="232">
        <f t="shared" si="129"/>
        <v>0</v>
      </c>
      <c r="Z389" s="230"/>
      <c r="AA389" s="182"/>
      <c r="AB389" s="209"/>
      <c r="AC389" s="210"/>
      <c r="AD389" s="210"/>
      <c r="AE389" s="210"/>
      <c r="AF389" s="210"/>
      <c r="AG389" s="210"/>
      <c r="AH389" s="210"/>
      <c r="AI389" s="210"/>
    </row>
    <row r="390" ht="12.75" customHeight="1">
      <c r="A390" s="304"/>
      <c r="B390" s="304"/>
      <c r="C390" s="305"/>
      <c r="D390" s="304"/>
      <c r="E390" s="304"/>
      <c r="F390" s="304"/>
      <c r="G390" s="304"/>
      <c r="H390" s="304"/>
      <c r="I390" s="304"/>
      <c r="J390" s="304"/>
      <c r="K390" s="304"/>
      <c r="L390" s="307"/>
      <c r="M390" s="304"/>
      <c r="N390" s="308"/>
      <c r="O390" s="308"/>
      <c r="P390" s="309"/>
      <c r="Q390" s="308"/>
      <c r="R390" s="311">
        <f t="shared" si="121"/>
        <v>0</v>
      </c>
      <c r="S390" s="312">
        <f t="shared" si="123"/>
        <v>0</v>
      </c>
      <c r="T390" s="230">
        <f t="shared" si="124"/>
        <v>0</v>
      </c>
      <c r="U390" s="312">
        <f t="shared" si="125"/>
        <v>0</v>
      </c>
      <c r="V390" s="230">
        <f t="shared" si="126"/>
        <v>0</v>
      </c>
      <c r="W390" s="313">
        <f t="shared" si="127"/>
        <v>0</v>
      </c>
      <c r="X390" s="230">
        <f t="shared" si="128"/>
        <v>0</v>
      </c>
      <c r="Y390" s="232">
        <f t="shared" si="129"/>
        <v>0</v>
      </c>
      <c r="Z390" s="230"/>
      <c r="AA390" s="182"/>
      <c r="AB390" s="209"/>
      <c r="AC390" s="210"/>
      <c r="AD390" s="210"/>
      <c r="AE390" s="210"/>
      <c r="AF390" s="210"/>
      <c r="AG390" s="210"/>
      <c r="AH390" s="210"/>
      <c r="AI390" s="210"/>
    </row>
    <row r="391" ht="12.75" customHeight="1">
      <c r="A391" s="304"/>
      <c r="B391" s="304"/>
      <c r="C391" s="305"/>
      <c r="D391" s="304"/>
      <c r="E391" s="304"/>
      <c r="F391" s="304"/>
      <c r="G391" s="304"/>
      <c r="H391" s="304"/>
      <c r="I391" s="304"/>
      <c r="J391" s="304"/>
      <c r="K391" s="304"/>
      <c r="L391" s="307"/>
      <c r="M391" s="304"/>
      <c r="N391" s="308"/>
      <c r="O391" s="308"/>
      <c r="P391" s="309"/>
      <c r="Q391" s="308"/>
      <c r="R391" s="311">
        <f t="shared" si="121"/>
        <v>0</v>
      </c>
      <c r="S391" s="312">
        <f t="shared" si="123"/>
        <v>0</v>
      </c>
      <c r="T391" s="230">
        <f t="shared" si="124"/>
        <v>0</v>
      </c>
      <c r="U391" s="312">
        <f t="shared" si="125"/>
        <v>0</v>
      </c>
      <c r="V391" s="230">
        <f t="shared" si="126"/>
        <v>0</v>
      </c>
      <c r="W391" s="313">
        <f t="shared" si="127"/>
        <v>0</v>
      </c>
      <c r="X391" s="230">
        <f t="shared" si="128"/>
        <v>0</v>
      </c>
      <c r="Y391" s="232">
        <f t="shared" si="129"/>
        <v>0</v>
      </c>
      <c r="Z391" s="230"/>
      <c r="AA391" s="182"/>
      <c r="AB391" s="209"/>
      <c r="AC391" s="210"/>
      <c r="AD391" s="210"/>
      <c r="AE391" s="210"/>
      <c r="AF391" s="210"/>
      <c r="AG391" s="210"/>
      <c r="AH391" s="210"/>
      <c r="AI391" s="210"/>
    </row>
    <row r="392" ht="12.75" customHeight="1">
      <c r="A392" s="304"/>
      <c r="B392" s="304"/>
      <c r="C392" s="305"/>
      <c r="D392" s="299"/>
      <c r="E392" s="299"/>
      <c r="F392" s="314"/>
      <c r="G392" s="314"/>
      <c r="H392" s="315"/>
      <c r="I392" s="299"/>
      <c r="J392" s="299"/>
      <c r="K392" s="299"/>
      <c r="L392" s="307"/>
      <c r="M392" s="299"/>
      <c r="N392" s="308"/>
      <c r="O392" s="308"/>
      <c r="P392" s="309"/>
      <c r="Q392" s="301"/>
      <c r="R392" s="211">
        <f t="shared" si="121"/>
        <v>0</v>
      </c>
      <c r="S392" s="230">
        <f t="shared" si="123"/>
        <v>0</v>
      </c>
      <c r="T392" s="230">
        <f t="shared" si="124"/>
        <v>0</v>
      </c>
      <c r="U392" s="230">
        <f t="shared" si="125"/>
        <v>0</v>
      </c>
      <c r="V392" s="230">
        <f t="shared" si="126"/>
        <v>0</v>
      </c>
      <c r="W392" s="230">
        <f t="shared" si="127"/>
        <v>0</v>
      </c>
      <c r="X392" s="230">
        <f t="shared" si="128"/>
        <v>0</v>
      </c>
      <c r="Y392" s="232">
        <f t="shared" si="129"/>
        <v>0</v>
      </c>
      <c r="Z392" s="230"/>
      <c r="AA392" s="182"/>
      <c r="AB392" s="209"/>
      <c r="AC392" s="210"/>
      <c r="AD392" s="210"/>
      <c r="AE392" s="210"/>
      <c r="AF392" s="210"/>
      <c r="AG392" s="210"/>
      <c r="AH392" s="210"/>
      <c r="AI392" s="210"/>
    </row>
    <row r="393" ht="12.75" customHeight="1">
      <c r="A393" s="229"/>
      <c r="B393" s="229"/>
      <c r="C393" s="221"/>
      <c r="D393" s="299"/>
      <c r="E393" s="299"/>
      <c r="F393" s="299"/>
      <c r="G393" s="299"/>
      <c r="H393" s="229"/>
      <c r="I393" s="299"/>
      <c r="J393" s="316"/>
      <c r="K393" s="317"/>
      <c r="L393" s="318"/>
      <c r="M393" s="299"/>
      <c r="N393" s="223"/>
      <c r="O393" s="223"/>
      <c r="P393" s="319"/>
      <c r="Q393" s="301"/>
      <c r="R393" s="211">
        <f t="shared" si="121"/>
        <v>0</v>
      </c>
      <c r="S393" s="230">
        <f t="shared" si="123"/>
        <v>0</v>
      </c>
      <c r="T393" s="230">
        <f t="shared" si="124"/>
        <v>0</v>
      </c>
      <c r="U393" s="230">
        <f t="shared" si="125"/>
        <v>0</v>
      </c>
      <c r="V393" s="230">
        <f t="shared" si="126"/>
        <v>0</v>
      </c>
      <c r="W393" s="230">
        <f t="shared" si="127"/>
        <v>0</v>
      </c>
      <c r="X393" s="230">
        <f t="shared" si="128"/>
        <v>0</v>
      </c>
      <c r="Y393" s="232">
        <f t="shared" si="129"/>
        <v>0</v>
      </c>
      <c r="Z393" s="230"/>
      <c r="AA393" s="182"/>
      <c r="AB393" s="224"/>
      <c r="AC393" s="225"/>
      <c r="AD393" s="225"/>
      <c r="AE393" s="225"/>
      <c r="AF393" s="225"/>
      <c r="AG393" s="225"/>
      <c r="AH393" s="225"/>
      <c r="AI393" s="225"/>
    </row>
    <row r="394" ht="12.75" customHeight="1">
      <c r="A394" s="229"/>
      <c r="B394" s="229"/>
      <c r="C394" s="221"/>
      <c r="D394" s="299"/>
      <c r="E394" s="299"/>
      <c r="F394" s="299"/>
      <c r="G394" s="299"/>
      <c r="H394" s="229"/>
      <c r="I394" s="299"/>
      <c r="J394" s="300"/>
      <c r="K394" s="317"/>
      <c r="L394" s="318"/>
      <c r="M394" s="299"/>
      <c r="N394" s="223"/>
      <c r="O394" s="223"/>
      <c r="P394" s="319"/>
      <c r="Q394" s="301"/>
      <c r="R394" s="211">
        <f t="shared" si="121"/>
        <v>0</v>
      </c>
      <c r="S394" s="230">
        <f t="shared" si="123"/>
        <v>0</v>
      </c>
      <c r="T394" s="230">
        <f t="shared" si="124"/>
        <v>0</v>
      </c>
      <c r="U394" s="230">
        <f t="shared" si="125"/>
        <v>0</v>
      </c>
      <c r="V394" s="230">
        <f t="shared" si="126"/>
        <v>0</v>
      </c>
      <c r="W394" s="230">
        <f t="shared" si="127"/>
        <v>0</v>
      </c>
      <c r="X394" s="230">
        <f t="shared" si="128"/>
        <v>0</v>
      </c>
      <c r="Y394" s="232">
        <f t="shared" si="129"/>
        <v>0</v>
      </c>
      <c r="Z394" s="230"/>
      <c r="AA394" s="182"/>
      <c r="AB394" s="224"/>
      <c r="AC394" s="225"/>
      <c r="AD394" s="225"/>
      <c r="AE394" s="225"/>
      <c r="AF394" s="225"/>
      <c r="AG394" s="225"/>
      <c r="AH394" s="225"/>
      <c r="AI394" s="225"/>
    </row>
    <row r="395" ht="12.75" customHeight="1">
      <c r="A395" s="229"/>
      <c r="B395" s="182"/>
      <c r="C395" s="221"/>
      <c r="D395" s="299"/>
      <c r="E395" s="299"/>
      <c r="F395" s="299"/>
      <c r="G395" s="299"/>
      <c r="H395" s="320"/>
      <c r="I395" s="299"/>
      <c r="J395" s="300"/>
      <c r="K395" s="321"/>
      <c r="L395" s="322"/>
      <c r="M395" s="300"/>
      <c r="N395" s="323"/>
      <c r="O395" s="323"/>
      <c r="P395" s="319"/>
      <c r="Q395" s="301"/>
      <c r="R395" s="211">
        <f t="shared" si="121"/>
        <v>0</v>
      </c>
      <c r="S395" s="230">
        <f t="shared" si="123"/>
        <v>0</v>
      </c>
      <c r="T395" s="230">
        <f t="shared" si="124"/>
        <v>0</v>
      </c>
      <c r="U395" s="230">
        <f t="shared" si="125"/>
        <v>0</v>
      </c>
      <c r="V395" s="230">
        <f t="shared" si="126"/>
        <v>0</v>
      </c>
      <c r="W395" s="230">
        <f t="shared" si="127"/>
        <v>0</v>
      </c>
      <c r="X395" s="230">
        <f t="shared" si="128"/>
        <v>0</v>
      </c>
      <c r="Y395" s="232">
        <f t="shared" si="129"/>
        <v>0</v>
      </c>
      <c r="Z395" s="230"/>
      <c r="AA395" s="182"/>
      <c r="AB395" s="224"/>
      <c r="AC395" s="225"/>
      <c r="AD395" s="225"/>
      <c r="AE395" s="225"/>
      <c r="AF395" s="225"/>
      <c r="AG395" s="225"/>
      <c r="AH395" s="225"/>
      <c r="AI395" s="225"/>
    </row>
    <row r="396" ht="12.75" customHeight="1">
      <c r="A396" s="320"/>
      <c r="B396" s="324"/>
      <c r="C396" s="325"/>
      <c r="D396" s="299"/>
      <c r="E396" s="299"/>
      <c r="F396" s="299"/>
      <c r="G396" s="299"/>
      <c r="H396" s="320"/>
      <c r="I396" s="299"/>
      <c r="J396" s="300"/>
      <c r="K396" s="321"/>
      <c r="L396" s="326"/>
      <c r="M396" s="300"/>
      <c r="N396" s="327"/>
      <c r="O396" s="327"/>
      <c r="P396" s="327"/>
      <c r="Q396" s="301"/>
      <c r="R396" s="211">
        <f t="shared" si="121"/>
        <v>0</v>
      </c>
      <c r="S396" s="230">
        <f t="shared" si="123"/>
        <v>0</v>
      </c>
      <c r="T396" s="230">
        <f t="shared" si="124"/>
        <v>0</v>
      </c>
      <c r="U396" s="230">
        <f t="shared" si="125"/>
        <v>0</v>
      </c>
      <c r="V396" s="230">
        <f t="shared" si="126"/>
        <v>0</v>
      </c>
      <c r="W396" s="230">
        <f t="shared" si="127"/>
        <v>0</v>
      </c>
      <c r="X396" s="230">
        <f t="shared" si="128"/>
        <v>0</v>
      </c>
      <c r="Y396" s="232">
        <f t="shared" si="129"/>
        <v>0</v>
      </c>
      <c r="Z396" s="230"/>
      <c r="AA396" s="182"/>
      <c r="AB396" s="224"/>
      <c r="AC396" s="225"/>
      <c r="AD396" s="225"/>
      <c r="AE396" s="225"/>
      <c r="AF396" s="225"/>
      <c r="AG396" s="225"/>
      <c r="AH396" s="225"/>
      <c r="AI396" s="225"/>
    </row>
    <row r="397" ht="12.75" customHeight="1">
      <c r="A397" s="229"/>
      <c r="B397" s="229"/>
      <c r="C397" s="221"/>
      <c r="D397" s="299"/>
      <c r="E397" s="299"/>
      <c r="F397" s="299"/>
      <c r="G397" s="299"/>
      <c r="H397" s="221"/>
      <c r="I397" s="299"/>
      <c r="J397" s="300"/>
      <c r="K397" s="317"/>
      <c r="L397" s="318"/>
      <c r="M397" s="299"/>
      <c r="N397" s="323"/>
      <c r="O397" s="323"/>
      <c r="P397" s="319"/>
      <c r="Q397" s="301"/>
      <c r="R397" s="211">
        <f t="shared" si="121"/>
        <v>0</v>
      </c>
      <c r="S397" s="230">
        <f t="shared" si="123"/>
        <v>0</v>
      </c>
      <c r="T397" s="230">
        <f t="shared" si="124"/>
        <v>0</v>
      </c>
      <c r="U397" s="230">
        <f t="shared" si="125"/>
        <v>0</v>
      </c>
      <c r="V397" s="230">
        <f t="shared" si="126"/>
        <v>0</v>
      </c>
      <c r="W397" s="230">
        <f t="shared" si="127"/>
        <v>0</v>
      </c>
      <c r="X397" s="230">
        <f t="shared" si="128"/>
        <v>0</v>
      </c>
      <c r="Y397" s="232">
        <f t="shared" si="129"/>
        <v>0</v>
      </c>
      <c r="Z397" s="230"/>
      <c r="AA397" s="182"/>
      <c r="AB397" s="224"/>
      <c r="AC397" s="225"/>
      <c r="AD397" s="225"/>
      <c r="AE397" s="225"/>
      <c r="AF397" s="225"/>
      <c r="AG397" s="225"/>
      <c r="AH397" s="225"/>
      <c r="AI397" s="225"/>
    </row>
    <row r="398" ht="12.75" customHeight="1">
      <c r="A398" s="304"/>
      <c r="B398" s="304"/>
      <c r="C398" s="305"/>
      <c r="D398" s="299"/>
      <c r="E398" s="299"/>
      <c r="F398" s="299"/>
      <c r="G398" s="299"/>
      <c r="H398" s="315"/>
      <c r="I398" s="314"/>
      <c r="J398" s="314"/>
      <c r="K398" s="299"/>
      <c r="L398" s="307"/>
      <c r="M398" s="299"/>
      <c r="N398" s="308"/>
      <c r="O398" s="308"/>
      <c r="P398" s="309"/>
      <c r="Q398" s="301"/>
      <c r="R398" s="211">
        <f t="shared" si="121"/>
        <v>0</v>
      </c>
      <c r="S398" s="230">
        <f t="shared" si="123"/>
        <v>0</v>
      </c>
      <c r="T398" s="230">
        <f t="shared" si="124"/>
        <v>0</v>
      </c>
      <c r="U398" s="230">
        <f t="shared" si="125"/>
        <v>0</v>
      </c>
      <c r="V398" s="230">
        <f t="shared" si="126"/>
        <v>0</v>
      </c>
      <c r="W398" s="230">
        <f t="shared" si="127"/>
        <v>0</v>
      </c>
      <c r="X398" s="230">
        <f t="shared" si="128"/>
        <v>0</v>
      </c>
      <c r="Y398" s="232">
        <f t="shared" si="129"/>
        <v>0</v>
      </c>
      <c r="Z398" s="230"/>
      <c r="AA398" s="182"/>
      <c r="AB398" s="209"/>
      <c r="AC398" s="210"/>
      <c r="AD398" s="210"/>
      <c r="AE398" s="210"/>
      <c r="AF398" s="210"/>
      <c r="AG398" s="210"/>
      <c r="AH398" s="210"/>
      <c r="AI398" s="210"/>
    </row>
    <row r="399" ht="12.75" customHeight="1">
      <c r="A399" s="320"/>
      <c r="B399" s="229"/>
      <c r="C399" s="328"/>
      <c r="D399" s="299"/>
      <c r="E399" s="299"/>
      <c r="F399" s="299"/>
      <c r="G399" s="299"/>
      <c r="H399" s="328"/>
      <c r="I399" s="299"/>
      <c r="J399" s="300"/>
      <c r="K399" s="317"/>
      <c r="L399" s="318"/>
      <c r="M399" s="299"/>
      <c r="N399" s="327"/>
      <c r="O399" s="327"/>
      <c r="P399" s="327"/>
      <c r="Q399" s="301"/>
      <c r="R399" s="211">
        <f t="shared" si="121"/>
        <v>0</v>
      </c>
      <c r="S399" s="230">
        <f t="shared" si="123"/>
        <v>0</v>
      </c>
      <c r="T399" s="230">
        <f t="shared" si="124"/>
        <v>0</v>
      </c>
      <c r="U399" s="230">
        <f t="shared" si="125"/>
        <v>0</v>
      </c>
      <c r="V399" s="230">
        <f t="shared" si="126"/>
        <v>0</v>
      </c>
      <c r="W399" s="230">
        <f t="shared" si="127"/>
        <v>0</v>
      </c>
      <c r="X399" s="230">
        <f t="shared" si="128"/>
        <v>0</v>
      </c>
      <c r="Y399" s="232">
        <f t="shared" si="129"/>
        <v>0</v>
      </c>
      <c r="Z399" s="230"/>
      <c r="AA399" s="182"/>
      <c r="AB399" s="224"/>
      <c r="AC399" s="225"/>
      <c r="AD399" s="225"/>
      <c r="AE399" s="225"/>
      <c r="AF399" s="225"/>
      <c r="AG399" s="225"/>
      <c r="AH399" s="225"/>
      <c r="AI399" s="225"/>
    </row>
    <row r="400" ht="12.75" customHeight="1">
      <c r="A400" s="229"/>
      <c r="B400" s="182"/>
      <c r="C400" s="224"/>
      <c r="D400" s="299"/>
      <c r="E400" s="299"/>
      <c r="F400" s="299"/>
      <c r="G400" s="299"/>
      <c r="H400" s="320"/>
      <c r="I400" s="299"/>
      <c r="J400" s="300"/>
      <c r="K400" s="321"/>
      <c r="L400" s="326"/>
      <c r="M400" s="300"/>
      <c r="N400" s="323"/>
      <c r="O400" s="323"/>
      <c r="P400" s="319"/>
      <c r="Q400" s="301"/>
      <c r="R400" s="211">
        <f t="shared" si="121"/>
        <v>0</v>
      </c>
      <c r="S400" s="230">
        <f t="shared" si="123"/>
        <v>0</v>
      </c>
      <c r="T400" s="230">
        <f t="shared" si="124"/>
        <v>0</v>
      </c>
      <c r="U400" s="230">
        <f t="shared" si="125"/>
        <v>0</v>
      </c>
      <c r="V400" s="230">
        <f t="shared" si="126"/>
        <v>0</v>
      </c>
      <c r="W400" s="230">
        <f t="shared" si="127"/>
        <v>0</v>
      </c>
      <c r="X400" s="230">
        <f t="shared" si="128"/>
        <v>0</v>
      </c>
      <c r="Y400" s="232">
        <f t="shared" si="129"/>
        <v>0</v>
      </c>
      <c r="Z400" s="230"/>
      <c r="AA400" s="182"/>
      <c r="AB400" s="224"/>
      <c r="AC400" s="225"/>
      <c r="AD400" s="225"/>
      <c r="AE400" s="225"/>
      <c r="AF400" s="225"/>
      <c r="AG400" s="225"/>
      <c r="AH400" s="225"/>
      <c r="AI400" s="225"/>
    </row>
    <row r="401" ht="12.75" customHeight="1">
      <c r="A401" s="229"/>
      <c r="B401" s="229"/>
      <c r="C401" s="221"/>
      <c r="D401" s="299"/>
      <c r="E401" s="299"/>
      <c r="F401" s="299"/>
      <c r="G401" s="299"/>
      <c r="H401" s="320"/>
      <c r="I401" s="299"/>
      <c r="J401" s="300"/>
      <c r="K401" s="321"/>
      <c r="L401" s="326"/>
      <c r="M401" s="300"/>
      <c r="N401" s="323"/>
      <c r="O401" s="323"/>
      <c r="P401" s="319"/>
      <c r="Q401" s="301"/>
      <c r="R401" s="211">
        <f t="shared" si="121"/>
        <v>0</v>
      </c>
      <c r="S401" s="230">
        <f t="shared" si="123"/>
        <v>0</v>
      </c>
      <c r="T401" s="230">
        <f t="shared" si="124"/>
        <v>0</v>
      </c>
      <c r="U401" s="230">
        <f t="shared" si="125"/>
        <v>0</v>
      </c>
      <c r="V401" s="230">
        <f t="shared" si="126"/>
        <v>0</v>
      </c>
      <c r="W401" s="230">
        <f t="shared" si="127"/>
        <v>0</v>
      </c>
      <c r="X401" s="230">
        <f t="shared" si="128"/>
        <v>0</v>
      </c>
      <c r="Y401" s="232">
        <f t="shared" si="129"/>
        <v>0</v>
      </c>
      <c r="Z401" s="230"/>
      <c r="AA401" s="182"/>
      <c r="AB401" s="224"/>
      <c r="AC401" s="225"/>
      <c r="AD401" s="225"/>
      <c r="AE401" s="225"/>
      <c r="AF401" s="225"/>
      <c r="AG401" s="225"/>
      <c r="AH401" s="225"/>
      <c r="AI401" s="225"/>
    </row>
    <row r="402" ht="12.75" customHeight="1">
      <c r="A402" s="329"/>
      <c r="B402" s="315"/>
      <c r="C402" s="330"/>
      <c r="D402" s="299"/>
      <c r="E402" s="299"/>
      <c r="F402" s="299"/>
      <c r="G402" s="299"/>
      <c r="H402" s="330"/>
      <c r="I402" s="299"/>
      <c r="J402" s="300"/>
      <c r="K402" s="317"/>
      <c r="L402" s="331"/>
      <c r="M402" s="299"/>
      <c r="N402" s="332"/>
      <c r="O402" s="332"/>
      <c r="P402" s="332"/>
      <c r="Q402" s="301"/>
      <c r="R402" s="211">
        <f t="shared" si="121"/>
        <v>0</v>
      </c>
      <c r="S402" s="230">
        <f t="shared" si="123"/>
        <v>0</v>
      </c>
      <c r="T402" s="230">
        <f t="shared" si="124"/>
        <v>0</v>
      </c>
      <c r="U402" s="230">
        <f t="shared" si="125"/>
        <v>0</v>
      </c>
      <c r="V402" s="230">
        <f t="shared" si="126"/>
        <v>0</v>
      </c>
      <c r="W402" s="230">
        <f t="shared" si="127"/>
        <v>0</v>
      </c>
      <c r="X402" s="230">
        <f t="shared" si="128"/>
        <v>0</v>
      </c>
      <c r="Y402" s="232">
        <f t="shared" si="129"/>
        <v>0</v>
      </c>
      <c r="Z402" s="230"/>
      <c r="AA402" s="182"/>
      <c r="AB402" s="224"/>
      <c r="AC402" s="225"/>
      <c r="AD402" s="225"/>
      <c r="AE402" s="225"/>
      <c r="AF402" s="225"/>
      <c r="AG402" s="225"/>
      <c r="AH402" s="225"/>
      <c r="AI402" s="225"/>
    </row>
    <row r="403" ht="12.75" customHeight="1">
      <c r="A403" s="221"/>
      <c r="B403" s="224"/>
      <c r="C403" s="221"/>
      <c r="D403" s="299"/>
      <c r="E403" s="299"/>
      <c r="F403" s="299"/>
      <c r="G403" s="299"/>
      <c r="H403" s="320"/>
      <c r="I403" s="299"/>
      <c r="J403" s="300"/>
      <c r="K403" s="321"/>
      <c r="L403" s="326"/>
      <c r="M403" s="300"/>
      <c r="N403" s="323"/>
      <c r="O403" s="323"/>
      <c r="P403" s="319"/>
      <c r="Q403" s="301"/>
      <c r="R403" s="211">
        <f t="shared" si="121"/>
        <v>0</v>
      </c>
      <c r="S403" s="230">
        <f t="shared" si="123"/>
        <v>0</v>
      </c>
      <c r="T403" s="230">
        <f t="shared" si="124"/>
        <v>0</v>
      </c>
      <c r="U403" s="230">
        <f t="shared" si="125"/>
        <v>0</v>
      </c>
      <c r="V403" s="230">
        <f t="shared" si="126"/>
        <v>0</v>
      </c>
      <c r="W403" s="230">
        <f t="shared" si="127"/>
        <v>0</v>
      </c>
      <c r="X403" s="230">
        <f t="shared" si="128"/>
        <v>0</v>
      </c>
      <c r="Y403" s="232">
        <f t="shared" si="129"/>
        <v>0</v>
      </c>
      <c r="Z403" s="230"/>
      <c r="AA403" s="224"/>
      <c r="AB403" s="224"/>
      <c r="AC403" s="225"/>
      <c r="AD403" s="225"/>
      <c r="AE403" s="225"/>
      <c r="AF403" s="225"/>
      <c r="AG403" s="225"/>
      <c r="AH403" s="225"/>
      <c r="AI403" s="225"/>
    </row>
    <row r="404" ht="12.75" customHeight="1">
      <c r="A404" s="229"/>
      <c r="B404" s="182"/>
      <c r="C404" s="224"/>
      <c r="D404" s="299"/>
      <c r="E404" s="299"/>
      <c r="F404" s="299"/>
      <c r="G404" s="299"/>
      <c r="H404" s="229"/>
      <c r="I404" s="299"/>
      <c r="J404" s="300"/>
      <c r="K404" s="299"/>
      <c r="L404" s="333"/>
      <c r="M404" s="299"/>
      <c r="N404" s="223"/>
      <c r="O404" s="223"/>
      <c r="P404" s="319"/>
      <c r="Q404" s="301"/>
      <c r="R404" s="211">
        <f t="shared" si="121"/>
        <v>0</v>
      </c>
      <c r="S404" s="230">
        <f t="shared" si="123"/>
        <v>0</v>
      </c>
      <c r="T404" s="230">
        <f t="shared" si="124"/>
        <v>0</v>
      </c>
      <c r="U404" s="230">
        <f t="shared" si="125"/>
        <v>0</v>
      </c>
      <c r="V404" s="230">
        <f t="shared" si="126"/>
        <v>0</v>
      </c>
      <c r="W404" s="230">
        <f t="shared" si="127"/>
        <v>0</v>
      </c>
      <c r="X404" s="230">
        <f t="shared" si="128"/>
        <v>0</v>
      </c>
      <c r="Y404" s="232">
        <f t="shared" si="129"/>
        <v>0</v>
      </c>
      <c r="Z404" s="230"/>
      <c r="AA404" s="182"/>
      <c r="AB404" s="224"/>
      <c r="AC404" s="225"/>
      <c r="AD404" s="225"/>
      <c r="AE404" s="225"/>
      <c r="AF404" s="225"/>
      <c r="AG404" s="225"/>
      <c r="AH404" s="225"/>
      <c r="AI404" s="225"/>
    </row>
    <row r="405" ht="12.75" customHeight="1">
      <c r="A405" s="320"/>
      <c r="B405" s="334"/>
      <c r="C405" s="328"/>
      <c r="D405" s="299"/>
      <c r="E405" s="299"/>
      <c r="F405" s="299"/>
      <c r="G405" s="299"/>
      <c r="H405" s="328"/>
      <c r="I405" s="299"/>
      <c r="J405" s="300"/>
      <c r="K405" s="317"/>
      <c r="L405" s="318"/>
      <c r="M405" s="299"/>
      <c r="N405" s="327"/>
      <c r="O405" s="327"/>
      <c r="P405" s="327"/>
      <c r="Q405" s="301"/>
      <c r="R405" s="211">
        <f t="shared" si="121"/>
        <v>0</v>
      </c>
      <c r="S405" s="230">
        <f t="shared" si="123"/>
        <v>0</v>
      </c>
      <c r="T405" s="230">
        <f t="shared" si="124"/>
        <v>0</v>
      </c>
      <c r="U405" s="230">
        <f t="shared" si="125"/>
        <v>0</v>
      </c>
      <c r="V405" s="230">
        <f t="shared" si="126"/>
        <v>0</v>
      </c>
      <c r="W405" s="230">
        <f t="shared" si="127"/>
        <v>0</v>
      </c>
      <c r="X405" s="230">
        <f t="shared" si="128"/>
        <v>0</v>
      </c>
      <c r="Y405" s="232">
        <f t="shared" si="129"/>
        <v>0</v>
      </c>
      <c r="Z405" s="230"/>
      <c r="AA405" s="182"/>
      <c r="AB405" s="224"/>
      <c r="AC405" s="225"/>
      <c r="AD405" s="225"/>
      <c r="AE405" s="225"/>
      <c r="AF405" s="225"/>
      <c r="AG405" s="225"/>
      <c r="AH405" s="225"/>
      <c r="AI405" s="225"/>
    </row>
    <row r="406" ht="12.75" customHeight="1">
      <c r="A406" s="229"/>
      <c r="B406" s="182"/>
      <c r="C406" s="221"/>
      <c r="D406" s="299"/>
      <c r="E406" s="299"/>
      <c r="F406" s="299"/>
      <c r="G406" s="299"/>
      <c r="H406" s="320"/>
      <c r="I406" s="299"/>
      <c r="J406" s="300"/>
      <c r="K406" s="321"/>
      <c r="L406" s="326"/>
      <c r="M406" s="300"/>
      <c r="N406" s="323"/>
      <c r="O406" s="323"/>
      <c r="P406" s="319"/>
      <c r="Q406" s="301"/>
      <c r="R406" s="211">
        <f t="shared" si="121"/>
        <v>0</v>
      </c>
      <c r="S406" s="230">
        <f t="shared" si="123"/>
        <v>0</v>
      </c>
      <c r="T406" s="230">
        <f t="shared" si="124"/>
        <v>0</v>
      </c>
      <c r="U406" s="230">
        <f t="shared" si="125"/>
        <v>0</v>
      </c>
      <c r="V406" s="230">
        <f t="shared" si="126"/>
        <v>0</v>
      </c>
      <c r="W406" s="230">
        <f t="shared" si="127"/>
        <v>0</v>
      </c>
      <c r="X406" s="230">
        <f t="shared" si="128"/>
        <v>0</v>
      </c>
      <c r="Y406" s="232">
        <f t="shared" si="129"/>
        <v>0</v>
      </c>
      <c r="Z406" s="230"/>
      <c r="AA406" s="182"/>
      <c r="AB406" s="224"/>
      <c r="AC406" s="225"/>
      <c r="AD406" s="225"/>
      <c r="AE406" s="225"/>
      <c r="AF406" s="225"/>
      <c r="AG406" s="225"/>
      <c r="AH406" s="225"/>
      <c r="AI406" s="225"/>
    </row>
    <row r="407" ht="12.75" customHeight="1">
      <c r="A407" s="320"/>
      <c r="B407" s="320"/>
      <c r="C407" s="328"/>
      <c r="D407" s="299"/>
      <c r="E407" s="299"/>
      <c r="F407" s="299"/>
      <c r="G407" s="299"/>
      <c r="H407" s="320"/>
      <c r="I407" s="299"/>
      <c r="J407" s="300"/>
      <c r="K407" s="321"/>
      <c r="L407" s="335"/>
      <c r="M407" s="300"/>
      <c r="N407" s="327"/>
      <c r="O407" s="327"/>
      <c r="P407" s="327"/>
      <c r="Q407" s="301"/>
      <c r="R407" s="211">
        <f t="shared" si="121"/>
        <v>0</v>
      </c>
      <c r="S407" s="230">
        <f t="shared" si="123"/>
        <v>0</v>
      </c>
      <c r="T407" s="230">
        <f t="shared" si="124"/>
        <v>0</v>
      </c>
      <c r="U407" s="230">
        <f t="shared" si="125"/>
        <v>0</v>
      </c>
      <c r="V407" s="230">
        <f t="shared" si="126"/>
        <v>0</v>
      </c>
      <c r="W407" s="230">
        <f t="shared" si="127"/>
        <v>0</v>
      </c>
      <c r="X407" s="230">
        <f t="shared" si="128"/>
        <v>0</v>
      </c>
      <c r="Y407" s="232">
        <f t="shared" si="129"/>
        <v>0</v>
      </c>
      <c r="Z407" s="230"/>
      <c r="AA407" s="182"/>
      <c r="AB407" s="224"/>
      <c r="AC407" s="225"/>
      <c r="AD407" s="225"/>
      <c r="AE407" s="225"/>
      <c r="AF407" s="225"/>
      <c r="AG407" s="225"/>
      <c r="AH407" s="225"/>
      <c r="AI407" s="225"/>
    </row>
    <row r="408" ht="12.75" customHeight="1">
      <c r="A408" s="229"/>
      <c r="B408" s="229"/>
      <c r="C408" s="221"/>
      <c r="D408" s="299"/>
      <c r="E408" s="299"/>
      <c r="F408" s="299"/>
      <c r="G408" s="299"/>
      <c r="H408" s="229"/>
      <c r="I408" s="299"/>
      <c r="J408" s="300"/>
      <c r="K408" s="317"/>
      <c r="L408" s="318"/>
      <c r="M408" s="299"/>
      <c r="N408" s="223"/>
      <c r="O408" s="223"/>
      <c r="P408" s="223"/>
      <c r="Q408" s="301"/>
      <c r="R408" s="223">
        <f t="shared" si="121"/>
        <v>0</v>
      </c>
      <c r="S408" s="230">
        <f t="shared" si="123"/>
        <v>0</v>
      </c>
      <c r="T408" s="230">
        <f t="shared" si="124"/>
        <v>0</v>
      </c>
      <c r="U408" s="230">
        <f t="shared" si="125"/>
        <v>0</v>
      </c>
      <c r="V408" s="230">
        <f t="shared" si="126"/>
        <v>0</v>
      </c>
      <c r="W408" s="230">
        <f t="shared" si="127"/>
        <v>0</v>
      </c>
      <c r="X408" s="230">
        <f t="shared" si="128"/>
        <v>0</v>
      </c>
      <c r="Y408" s="232">
        <f t="shared" si="129"/>
        <v>0</v>
      </c>
      <c r="Z408" s="230"/>
      <c r="AA408" s="182"/>
      <c r="AB408" s="224"/>
      <c r="AC408" s="225"/>
      <c r="AD408" s="225"/>
      <c r="AE408" s="225"/>
      <c r="AF408" s="225"/>
      <c r="AG408" s="225"/>
      <c r="AH408" s="225"/>
      <c r="AI408" s="225"/>
    </row>
    <row r="409" ht="12.75" customHeight="1">
      <c r="A409" s="221"/>
      <c r="B409" s="221"/>
      <c r="C409" s="221"/>
      <c r="D409" s="299"/>
      <c r="E409" s="299"/>
      <c r="F409" s="299"/>
      <c r="G409" s="299"/>
      <c r="H409" s="336"/>
      <c r="I409" s="299"/>
      <c r="J409" s="300"/>
      <c r="K409" s="299"/>
      <c r="L409" s="337"/>
      <c r="M409" s="299"/>
      <c r="N409" s="338"/>
      <c r="O409" s="338"/>
      <c r="P409" s="338"/>
      <c r="Q409" s="301"/>
      <c r="R409" s="211">
        <f t="shared" si="121"/>
        <v>0</v>
      </c>
      <c r="S409" s="230">
        <f t="shared" si="123"/>
        <v>0</v>
      </c>
      <c r="T409" s="230">
        <f t="shared" si="124"/>
        <v>0</v>
      </c>
      <c r="U409" s="230">
        <f t="shared" si="125"/>
        <v>0</v>
      </c>
      <c r="V409" s="230">
        <f t="shared" si="126"/>
        <v>0</v>
      </c>
      <c r="W409" s="230">
        <f t="shared" si="127"/>
        <v>0</v>
      </c>
      <c r="X409" s="230">
        <f t="shared" si="128"/>
        <v>0</v>
      </c>
      <c r="Y409" s="232">
        <f t="shared" si="129"/>
        <v>0</v>
      </c>
      <c r="Z409" s="230"/>
      <c r="AA409" s="224"/>
      <c r="AB409" s="224"/>
      <c r="AC409" s="225"/>
      <c r="AD409" s="225"/>
      <c r="AE409" s="225"/>
      <c r="AF409" s="225"/>
      <c r="AG409" s="225"/>
      <c r="AH409" s="225"/>
      <c r="AI409" s="225"/>
    </row>
    <row r="410" ht="12.75" customHeight="1">
      <c r="A410" s="320"/>
      <c r="B410" s="229"/>
      <c r="C410" s="221"/>
      <c r="D410" s="299"/>
      <c r="E410" s="299"/>
      <c r="F410" s="299"/>
      <c r="G410" s="299"/>
      <c r="H410" s="328"/>
      <c r="I410" s="299"/>
      <c r="J410" s="300"/>
      <c r="K410" s="317"/>
      <c r="L410" s="318"/>
      <c r="M410" s="299"/>
      <c r="N410" s="323"/>
      <c r="O410" s="323"/>
      <c r="P410" s="319"/>
      <c r="Q410" s="301"/>
      <c r="R410" s="211">
        <f t="shared" si="121"/>
        <v>0</v>
      </c>
      <c r="S410" s="230">
        <f t="shared" si="123"/>
        <v>0</v>
      </c>
      <c r="T410" s="230">
        <f t="shared" si="124"/>
        <v>0</v>
      </c>
      <c r="U410" s="230">
        <f t="shared" si="125"/>
        <v>0</v>
      </c>
      <c r="V410" s="230">
        <f t="shared" si="126"/>
        <v>0</v>
      </c>
      <c r="W410" s="230">
        <f t="shared" si="127"/>
        <v>0</v>
      </c>
      <c r="X410" s="230">
        <f t="shared" si="128"/>
        <v>0</v>
      </c>
      <c r="Y410" s="232">
        <f t="shared" si="129"/>
        <v>0</v>
      </c>
      <c r="Z410" s="230"/>
      <c r="AA410" s="182"/>
      <c r="AB410" s="224"/>
      <c r="AC410" s="225"/>
      <c r="AD410" s="225"/>
      <c r="AE410" s="225"/>
      <c r="AF410" s="225"/>
      <c r="AG410" s="225"/>
      <c r="AH410" s="225"/>
      <c r="AI410" s="225"/>
    </row>
    <row r="411" ht="12.75" customHeight="1">
      <c r="A411" s="320"/>
      <c r="B411" s="320"/>
      <c r="C411" s="328"/>
      <c r="D411" s="299"/>
      <c r="E411" s="299"/>
      <c r="F411" s="299"/>
      <c r="G411" s="299"/>
      <c r="H411" s="328"/>
      <c r="I411" s="299"/>
      <c r="J411" s="300"/>
      <c r="K411" s="299"/>
      <c r="L411" s="326"/>
      <c r="M411" s="299"/>
      <c r="N411" s="327"/>
      <c r="O411" s="327"/>
      <c r="P411" s="327"/>
      <c r="Q411" s="301"/>
      <c r="R411" s="211">
        <f t="shared" si="121"/>
        <v>0</v>
      </c>
      <c r="S411" s="230">
        <f t="shared" si="123"/>
        <v>0</v>
      </c>
      <c r="T411" s="230">
        <f t="shared" si="124"/>
        <v>0</v>
      </c>
      <c r="U411" s="230">
        <f t="shared" si="125"/>
        <v>0</v>
      </c>
      <c r="V411" s="230">
        <f t="shared" si="126"/>
        <v>0</v>
      </c>
      <c r="W411" s="230">
        <f t="shared" si="127"/>
        <v>0</v>
      </c>
      <c r="X411" s="230">
        <f t="shared" si="128"/>
        <v>0</v>
      </c>
      <c r="Y411" s="232">
        <f t="shared" si="129"/>
        <v>0</v>
      </c>
      <c r="Z411" s="230"/>
      <c r="AA411" s="182"/>
      <c r="AB411" s="224"/>
      <c r="AC411" s="225"/>
      <c r="AD411" s="225"/>
      <c r="AE411" s="225"/>
      <c r="AF411" s="225"/>
      <c r="AG411" s="225"/>
      <c r="AH411" s="225"/>
      <c r="AI411" s="225"/>
    </row>
    <row r="412" ht="12.75" customHeight="1">
      <c r="A412" s="320"/>
      <c r="B412" s="320"/>
      <c r="C412" s="328"/>
      <c r="D412" s="299"/>
      <c r="E412" s="299"/>
      <c r="F412" s="299"/>
      <c r="G412" s="299"/>
      <c r="H412" s="328"/>
      <c r="I412" s="299"/>
      <c r="J412" s="300"/>
      <c r="K412" s="317"/>
      <c r="L412" s="318"/>
      <c r="M412" s="299"/>
      <c r="N412" s="327"/>
      <c r="O412" s="327"/>
      <c r="P412" s="327"/>
      <c r="Q412" s="301"/>
      <c r="R412" s="211">
        <f t="shared" si="121"/>
        <v>0</v>
      </c>
      <c r="S412" s="230">
        <f t="shared" si="123"/>
        <v>0</v>
      </c>
      <c r="T412" s="230">
        <f t="shared" si="124"/>
        <v>0</v>
      </c>
      <c r="U412" s="230">
        <f t="shared" si="125"/>
        <v>0</v>
      </c>
      <c r="V412" s="230">
        <f t="shared" si="126"/>
        <v>0</v>
      </c>
      <c r="W412" s="230">
        <f t="shared" si="127"/>
        <v>0</v>
      </c>
      <c r="X412" s="230">
        <f t="shared" si="128"/>
        <v>0</v>
      </c>
      <c r="Y412" s="232">
        <f t="shared" si="129"/>
        <v>0</v>
      </c>
      <c r="Z412" s="230"/>
      <c r="AA412" s="182"/>
      <c r="AB412" s="224"/>
      <c r="AC412" s="225"/>
      <c r="AD412" s="225"/>
      <c r="AE412" s="225"/>
      <c r="AF412" s="225"/>
      <c r="AG412" s="225"/>
      <c r="AH412" s="225"/>
      <c r="AI412" s="225"/>
    </row>
    <row r="413" ht="12.75" customHeight="1">
      <c r="A413" s="229"/>
      <c r="B413" s="229"/>
      <c r="C413" s="221"/>
      <c r="D413" s="299"/>
      <c r="E413" s="299"/>
      <c r="F413" s="299"/>
      <c r="G413" s="299"/>
      <c r="H413" s="221"/>
      <c r="I413" s="299"/>
      <c r="J413" s="300"/>
      <c r="K413" s="317"/>
      <c r="L413" s="318"/>
      <c r="M413" s="299"/>
      <c r="N413" s="323"/>
      <c r="O413" s="323"/>
      <c r="P413" s="319"/>
      <c r="Q413" s="301"/>
      <c r="R413" s="211">
        <f t="shared" si="121"/>
        <v>0</v>
      </c>
      <c r="S413" s="230">
        <f t="shared" si="123"/>
        <v>0</v>
      </c>
      <c r="T413" s="230">
        <f t="shared" si="124"/>
        <v>0</v>
      </c>
      <c r="U413" s="230">
        <f t="shared" si="125"/>
        <v>0</v>
      </c>
      <c r="V413" s="230">
        <f t="shared" si="126"/>
        <v>0</v>
      </c>
      <c r="W413" s="230">
        <f t="shared" si="127"/>
        <v>0</v>
      </c>
      <c r="X413" s="230">
        <f t="shared" si="128"/>
        <v>0</v>
      </c>
      <c r="Y413" s="232">
        <f t="shared" si="129"/>
        <v>0</v>
      </c>
      <c r="Z413" s="230"/>
      <c r="AA413" s="182"/>
      <c r="AB413" s="224"/>
      <c r="AC413" s="225"/>
      <c r="AD413" s="225"/>
      <c r="AE413" s="225"/>
      <c r="AF413" s="225"/>
      <c r="AG413" s="225"/>
      <c r="AH413" s="225"/>
      <c r="AI413" s="225"/>
    </row>
    <row r="414" ht="12.75" customHeight="1">
      <c r="A414" s="320"/>
      <c r="B414" s="320"/>
      <c r="C414" s="306"/>
      <c r="D414" s="299"/>
      <c r="E414" s="299"/>
      <c r="F414" s="299"/>
      <c r="G414" s="299"/>
      <c r="H414" s="328"/>
      <c r="I414" s="299"/>
      <c r="J414" s="300"/>
      <c r="K414" s="317"/>
      <c r="L414" s="318"/>
      <c r="M414" s="299"/>
      <c r="N414" s="327"/>
      <c r="O414" s="327"/>
      <c r="P414" s="327"/>
      <c r="Q414" s="301"/>
      <c r="R414" s="211">
        <f t="shared" si="121"/>
        <v>0</v>
      </c>
      <c r="S414" s="230">
        <f t="shared" si="123"/>
        <v>0</v>
      </c>
      <c r="T414" s="230">
        <f t="shared" si="124"/>
        <v>0</v>
      </c>
      <c r="U414" s="230">
        <f t="shared" si="125"/>
        <v>0</v>
      </c>
      <c r="V414" s="230">
        <f t="shared" si="126"/>
        <v>0</v>
      </c>
      <c r="W414" s="230">
        <f t="shared" si="127"/>
        <v>0</v>
      </c>
      <c r="X414" s="230">
        <f t="shared" si="128"/>
        <v>0</v>
      </c>
      <c r="Y414" s="232">
        <f t="shared" si="129"/>
        <v>0</v>
      </c>
      <c r="Z414" s="230"/>
      <c r="AA414" s="182"/>
      <c r="AB414" s="224"/>
      <c r="AC414" s="225"/>
      <c r="AD414" s="225"/>
      <c r="AE414" s="225"/>
      <c r="AF414" s="225"/>
      <c r="AG414" s="225"/>
      <c r="AH414" s="225"/>
      <c r="AI414" s="225"/>
    </row>
    <row r="415" ht="12.75" customHeight="1">
      <c r="A415" s="229"/>
      <c r="B415" s="229"/>
      <c r="C415" s="221"/>
      <c r="D415" s="299"/>
      <c r="E415" s="299"/>
      <c r="F415" s="339"/>
      <c r="G415" s="339"/>
      <c r="H415" s="221"/>
      <c r="I415" s="339"/>
      <c r="J415" s="300"/>
      <c r="K415" s="299"/>
      <c r="L415" s="318"/>
      <c r="M415" s="299"/>
      <c r="N415" s="323"/>
      <c r="O415" s="323"/>
      <c r="P415" s="319"/>
      <c r="Q415" s="301"/>
      <c r="R415" s="211">
        <f t="shared" si="121"/>
        <v>0</v>
      </c>
      <c r="S415" s="230">
        <f t="shared" si="123"/>
        <v>0</v>
      </c>
      <c r="T415" s="230">
        <f t="shared" si="124"/>
        <v>0</v>
      </c>
      <c r="U415" s="230">
        <f t="shared" si="125"/>
        <v>0</v>
      </c>
      <c r="V415" s="230">
        <f t="shared" si="126"/>
        <v>0</v>
      </c>
      <c r="W415" s="230">
        <f t="shared" si="127"/>
        <v>0</v>
      </c>
      <c r="X415" s="230">
        <f t="shared" si="128"/>
        <v>0</v>
      </c>
      <c r="Y415" s="232">
        <f t="shared" si="129"/>
        <v>0</v>
      </c>
      <c r="Z415" s="230"/>
      <c r="AA415" s="182"/>
      <c r="AB415" s="224"/>
      <c r="AC415" s="225"/>
      <c r="AD415" s="225"/>
      <c r="AE415" s="225"/>
      <c r="AF415" s="225"/>
      <c r="AG415" s="225"/>
      <c r="AH415" s="225"/>
      <c r="AI415" s="225"/>
    </row>
    <row r="416" ht="12.75" customHeight="1">
      <c r="A416" s="304"/>
      <c r="B416" s="304"/>
      <c r="C416" s="305"/>
      <c r="D416" s="299"/>
      <c r="E416" s="299"/>
      <c r="F416" s="299"/>
      <c r="G416" s="299"/>
      <c r="H416" s="315"/>
      <c r="I416" s="299"/>
      <c r="J416" s="300"/>
      <c r="K416" s="299"/>
      <c r="L416" s="307"/>
      <c r="M416" s="299"/>
      <c r="N416" s="308"/>
      <c r="O416" s="308"/>
      <c r="P416" s="309"/>
      <c r="Q416" s="301"/>
      <c r="R416" s="211">
        <f t="shared" si="121"/>
        <v>0</v>
      </c>
      <c r="S416" s="230">
        <f t="shared" si="123"/>
        <v>0</v>
      </c>
      <c r="T416" s="230">
        <f t="shared" si="124"/>
        <v>0</v>
      </c>
      <c r="U416" s="230">
        <f t="shared" si="125"/>
        <v>0</v>
      </c>
      <c r="V416" s="230">
        <f t="shared" si="126"/>
        <v>0</v>
      </c>
      <c r="W416" s="230">
        <f t="shared" si="127"/>
        <v>0</v>
      </c>
      <c r="X416" s="230">
        <f t="shared" si="128"/>
        <v>0</v>
      </c>
      <c r="Y416" s="232">
        <f t="shared" si="129"/>
        <v>0</v>
      </c>
      <c r="Z416" s="230"/>
      <c r="AA416" s="182"/>
      <c r="AB416" s="209"/>
      <c r="AC416" s="210"/>
      <c r="AD416" s="210"/>
      <c r="AE416" s="210"/>
      <c r="AF416" s="210"/>
      <c r="AG416" s="210"/>
      <c r="AH416" s="210"/>
      <c r="AI416" s="210"/>
    </row>
    <row r="417" ht="12.75" customHeight="1">
      <c r="A417" s="229"/>
      <c r="B417" s="229"/>
      <c r="C417" s="221"/>
      <c r="D417" s="299"/>
      <c r="E417" s="299"/>
      <c r="F417" s="299"/>
      <c r="G417" s="299"/>
      <c r="H417" s="221"/>
      <c r="I417" s="339"/>
      <c r="J417" s="300"/>
      <c r="K417" s="317"/>
      <c r="L417" s="318"/>
      <c r="M417" s="299"/>
      <c r="N417" s="323"/>
      <c r="O417" s="323"/>
      <c r="P417" s="319"/>
      <c r="Q417" s="301"/>
      <c r="R417" s="211">
        <f t="shared" si="121"/>
        <v>0</v>
      </c>
      <c r="S417" s="230">
        <f t="shared" si="123"/>
        <v>0</v>
      </c>
      <c r="T417" s="230">
        <f t="shared" si="124"/>
        <v>0</v>
      </c>
      <c r="U417" s="230">
        <f t="shared" si="125"/>
        <v>0</v>
      </c>
      <c r="V417" s="230">
        <f t="shared" si="126"/>
        <v>0</v>
      </c>
      <c r="W417" s="230">
        <f t="shared" si="127"/>
        <v>0</v>
      </c>
      <c r="X417" s="230">
        <f t="shared" si="128"/>
        <v>0</v>
      </c>
      <c r="Y417" s="232">
        <f t="shared" si="129"/>
        <v>0</v>
      </c>
      <c r="Z417" s="230"/>
      <c r="AA417" s="182"/>
      <c r="AB417" s="224"/>
      <c r="AC417" s="225"/>
      <c r="AD417" s="225"/>
      <c r="AE417" s="225"/>
      <c r="AF417" s="225"/>
      <c r="AG417" s="225"/>
      <c r="AH417" s="225"/>
      <c r="AI417" s="225"/>
    </row>
    <row r="418" ht="12.75" customHeight="1">
      <c r="A418" s="229"/>
      <c r="B418" s="182"/>
      <c r="C418" s="221"/>
      <c r="D418" s="299"/>
      <c r="E418" s="299"/>
      <c r="F418" s="299"/>
      <c r="G418" s="299"/>
      <c r="H418" s="320"/>
      <c r="I418" s="299"/>
      <c r="J418" s="300"/>
      <c r="K418" s="321"/>
      <c r="L418" s="326"/>
      <c r="M418" s="300"/>
      <c r="N418" s="323"/>
      <c r="O418" s="323"/>
      <c r="P418" s="319"/>
      <c r="Q418" s="301"/>
      <c r="R418" s="211">
        <f t="shared" si="121"/>
        <v>0</v>
      </c>
      <c r="S418" s="230">
        <f t="shared" si="123"/>
        <v>0</v>
      </c>
      <c r="T418" s="230">
        <f t="shared" si="124"/>
        <v>0</v>
      </c>
      <c r="U418" s="230">
        <f t="shared" si="125"/>
        <v>0</v>
      </c>
      <c r="V418" s="230">
        <f t="shared" si="126"/>
        <v>0</v>
      </c>
      <c r="W418" s="230">
        <f t="shared" si="127"/>
        <v>0</v>
      </c>
      <c r="X418" s="230">
        <f t="shared" si="128"/>
        <v>0</v>
      </c>
      <c r="Y418" s="232">
        <f t="shared" si="129"/>
        <v>0</v>
      </c>
      <c r="Z418" s="230"/>
      <c r="AA418" s="182"/>
      <c r="AB418" s="224"/>
      <c r="AC418" s="225"/>
      <c r="AD418" s="225"/>
      <c r="AE418" s="225"/>
      <c r="AF418" s="225"/>
      <c r="AG418" s="225"/>
      <c r="AH418" s="225"/>
      <c r="AI418" s="225"/>
    </row>
    <row r="419" ht="12.75" customHeight="1">
      <c r="A419" s="304"/>
      <c r="B419" s="304"/>
      <c r="C419" s="305"/>
      <c r="D419" s="299"/>
      <c r="E419" s="299"/>
      <c r="F419" s="299"/>
      <c r="G419" s="299"/>
      <c r="H419" s="315"/>
      <c r="I419" s="299"/>
      <c r="J419" s="300"/>
      <c r="K419" s="299"/>
      <c r="L419" s="307"/>
      <c r="M419" s="299"/>
      <c r="N419" s="308"/>
      <c r="O419" s="308"/>
      <c r="P419" s="309"/>
      <c r="Q419" s="301"/>
      <c r="R419" s="211">
        <f t="shared" si="121"/>
        <v>0</v>
      </c>
      <c r="S419" s="230">
        <f t="shared" si="123"/>
        <v>0</v>
      </c>
      <c r="T419" s="230">
        <f t="shared" si="124"/>
        <v>0</v>
      </c>
      <c r="U419" s="230">
        <f t="shared" si="125"/>
        <v>0</v>
      </c>
      <c r="V419" s="230">
        <f t="shared" si="126"/>
        <v>0</v>
      </c>
      <c r="W419" s="230">
        <f t="shared" si="127"/>
        <v>0</v>
      </c>
      <c r="X419" s="230">
        <f t="shared" si="128"/>
        <v>0</v>
      </c>
      <c r="Y419" s="232">
        <f t="shared" si="129"/>
        <v>0</v>
      </c>
      <c r="Z419" s="230"/>
      <c r="AA419" s="182"/>
      <c r="AB419" s="209"/>
      <c r="AC419" s="210"/>
      <c r="AD419" s="210"/>
      <c r="AE419" s="210"/>
      <c r="AF419" s="210"/>
      <c r="AG419" s="210"/>
      <c r="AH419" s="210"/>
      <c r="AI419" s="210"/>
    </row>
    <row r="420" ht="12.75" customHeight="1">
      <c r="A420" s="320"/>
      <c r="B420" s="320"/>
      <c r="C420" s="328"/>
      <c r="D420" s="299"/>
      <c r="E420" s="299"/>
      <c r="F420" s="299"/>
      <c r="G420" s="299"/>
      <c r="H420" s="320"/>
      <c r="I420" s="299"/>
      <c r="J420" s="300"/>
      <c r="K420" s="321"/>
      <c r="L420" s="326"/>
      <c r="M420" s="300"/>
      <c r="N420" s="327"/>
      <c r="O420" s="327"/>
      <c r="P420" s="327"/>
      <c r="Q420" s="301"/>
      <c r="R420" s="211">
        <f t="shared" si="121"/>
        <v>0</v>
      </c>
      <c r="S420" s="230">
        <f t="shared" si="123"/>
        <v>0</v>
      </c>
      <c r="T420" s="230">
        <f t="shared" si="124"/>
        <v>0</v>
      </c>
      <c r="U420" s="230">
        <f t="shared" si="125"/>
        <v>0</v>
      </c>
      <c r="V420" s="230">
        <f t="shared" si="126"/>
        <v>0</v>
      </c>
      <c r="W420" s="230">
        <f t="shared" si="127"/>
        <v>0</v>
      </c>
      <c r="X420" s="230">
        <f t="shared" si="128"/>
        <v>0</v>
      </c>
      <c r="Y420" s="232">
        <f t="shared" si="129"/>
        <v>0</v>
      </c>
      <c r="Z420" s="230"/>
      <c r="AA420" s="182"/>
      <c r="AB420" s="224"/>
      <c r="AC420" s="225"/>
      <c r="AD420" s="225"/>
      <c r="AE420" s="225"/>
      <c r="AF420" s="225"/>
      <c r="AG420" s="225"/>
      <c r="AH420" s="225"/>
      <c r="AI420" s="225"/>
    </row>
    <row r="421" ht="12.75" customHeight="1">
      <c r="A421" s="229"/>
      <c r="B421" s="229"/>
      <c r="C421" s="221"/>
      <c r="D421" s="299"/>
      <c r="E421" s="299"/>
      <c r="F421" s="299"/>
      <c r="G421" s="299"/>
      <c r="H421" s="320"/>
      <c r="I421" s="299"/>
      <c r="J421" s="300"/>
      <c r="K421" s="321"/>
      <c r="L421" s="326"/>
      <c r="M421" s="300"/>
      <c r="N421" s="323"/>
      <c r="O421" s="323"/>
      <c r="P421" s="319"/>
      <c r="Q421" s="301"/>
      <c r="R421" s="211">
        <f t="shared" si="121"/>
        <v>0</v>
      </c>
      <c r="S421" s="230">
        <f t="shared" si="123"/>
        <v>0</v>
      </c>
      <c r="T421" s="230">
        <f t="shared" si="124"/>
        <v>0</v>
      </c>
      <c r="U421" s="230">
        <f t="shared" si="125"/>
        <v>0</v>
      </c>
      <c r="V421" s="230">
        <f t="shared" si="126"/>
        <v>0</v>
      </c>
      <c r="W421" s="230">
        <f t="shared" si="127"/>
        <v>0</v>
      </c>
      <c r="X421" s="230">
        <f t="shared" si="128"/>
        <v>0</v>
      </c>
      <c r="Y421" s="232">
        <f t="shared" si="129"/>
        <v>0</v>
      </c>
      <c r="Z421" s="230"/>
      <c r="AA421" s="182"/>
      <c r="AB421" s="224"/>
      <c r="AC421" s="225"/>
      <c r="AD421" s="225"/>
      <c r="AE421" s="225"/>
      <c r="AF421" s="225"/>
      <c r="AG421" s="225"/>
      <c r="AH421" s="225"/>
      <c r="AI421" s="225"/>
    </row>
    <row r="422" ht="12.75" customHeight="1">
      <c r="A422" s="320"/>
      <c r="B422" s="334"/>
      <c r="C422" s="328"/>
      <c r="D422" s="299"/>
      <c r="E422" s="299"/>
      <c r="F422" s="299"/>
      <c r="G422" s="299"/>
      <c r="H422" s="340"/>
      <c r="I422" s="299"/>
      <c r="J422" s="321"/>
      <c r="K422" s="317"/>
      <c r="L422" s="341"/>
      <c r="M422" s="300"/>
      <c r="N422" s="327"/>
      <c r="O422" s="327"/>
      <c r="P422" s="327"/>
      <c r="Q422" s="301"/>
      <c r="R422" s="211">
        <f t="shared" si="121"/>
        <v>0</v>
      </c>
      <c r="S422" s="230">
        <f t="shared" si="123"/>
        <v>0</v>
      </c>
      <c r="T422" s="230">
        <f t="shared" si="124"/>
        <v>0</v>
      </c>
      <c r="U422" s="230">
        <f t="shared" si="125"/>
        <v>0</v>
      </c>
      <c r="V422" s="230">
        <f t="shared" si="126"/>
        <v>0</v>
      </c>
      <c r="W422" s="230">
        <f t="shared" si="127"/>
        <v>0</v>
      </c>
      <c r="X422" s="230">
        <f t="shared" si="128"/>
        <v>0</v>
      </c>
      <c r="Y422" s="232">
        <f t="shared" si="129"/>
        <v>0</v>
      </c>
      <c r="Z422" s="230"/>
      <c r="AA422" s="182"/>
      <c r="AB422" s="224"/>
      <c r="AC422" s="225"/>
      <c r="AD422" s="225"/>
      <c r="AE422" s="225"/>
      <c r="AF422" s="225"/>
      <c r="AG422" s="225"/>
      <c r="AH422" s="225"/>
      <c r="AI422" s="225"/>
    </row>
    <row r="423" ht="12.75" customHeight="1">
      <c r="A423" s="320"/>
      <c r="B423" s="320"/>
      <c r="C423" s="328"/>
      <c r="D423" s="299"/>
      <c r="E423" s="299"/>
      <c r="F423" s="299"/>
      <c r="G423" s="299"/>
      <c r="H423" s="328"/>
      <c r="I423" s="299"/>
      <c r="J423" s="300"/>
      <c r="K423" s="317"/>
      <c r="L423" s="318"/>
      <c r="M423" s="299"/>
      <c r="N423" s="327"/>
      <c r="O423" s="327"/>
      <c r="P423" s="327"/>
      <c r="Q423" s="301"/>
      <c r="R423" s="211">
        <f t="shared" si="121"/>
        <v>0</v>
      </c>
      <c r="S423" s="230">
        <f t="shared" si="123"/>
        <v>0</v>
      </c>
      <c r="T423" s="230">
        <f t="shared" si="124"/>
        <v>0</v>
      </c>
      <c r="U423" s="230">
        <f t="shared" si="125"/>
        <v>0</v>
      </c>
      <c r="V423" s="230">
        <f t="shared" si="126"/>
        <v>0</v>
      </c>
      <c r="W423" s="230">
        <f t="shared" si="127"/>
        <v>0</v>
      </c>
      <c r="X423" s="230">
        <f t="shared" si="128"/>
        <v>0</v>
      </c>
      <c r="Y423" s="232">
        <f t="shared" si="129"/>
        <v>0</v>
      </c>
      <c r="Z423" s="230"/>
      <c r="AA423" s="182"/>
      <c r="AB423" s="224"/>
      <c r="AC423" s="225"/>
      <c r="AD423" s="225"/>
      <c r="AE423" s="225"/>
      <c r="AF423" s="225"/>
      <c r="AG423" s="225"/>
      <c r="AH423" s="225"/>
      <c r="AI423" s="225"/>
    </row>
    <row r="424" ht="12.75" customHeight="1">
      <c r="A424" s="320"/>
      <c r="B424" s="320"/>
      <c r="C424" s="221"/>
      <c r="D424" s="299"/>
      <c r="E424" s="299"/>
      <c r="F424" s="299"/>
      <c r="G424" s="299"/>
      <c r="H424" s="320"/>
      <c r="I424" s="299"/>
      <c r="J424" s="300"/>
      <c r="K424" s="321"/>
      <c r="L424" s="326"/>
      <c r="M424" s="300"/>
      <c r="N424" s="323"/>
      <c r="O424" s="323"/>
      <c r="P424" s="319"/>
      <c r="Q424" s="301"/>
      <c r="R424" s="211">
        <f t="shared" si="121"/>
        <v>0</v>
      </c>
      <c r="S424" s="230">
        <f t="shared" si="123"/>
        <v>0</v>
      </c>
      <c r="T424" s="230">
        <f t="shared" si="124"/>
        <v>0</v>
      </c>
      <c r="U424" s="230">
        <f t="shared" si="125"/>
        <v>0</v>
      </c>
      <c r="V424" s="230">
        <f t="shared" si="126"/>
        <v>0</v>
      </c>
      <c r="W424" s="230">
        <f t="shared" si="127"/>
        <v>0</v>
      </c>
      <c r="X424" s="230">
        <f t="shared" si="128"/>
        <v>0</v>
      </c>
      <c r="Y424" s="232">
        <f t="shared" si="129"/>
        <v>0</v>
      </c>
      <c r="Z424" s="230"/>
      <c r="AA424" s="182"/>
      <c r="AB424" s="224"/>
      <c r="AC424" s="225"/>
      <c r="AD424" s="225"/>
      <c r="AE424" s="225"/>
      <c r="AF424" s="225"/>
      <c r="AG424" s="225"/>
      <c r="AH424" s="225"/>
      <c r="AI424" s="225"/>
    </row>
    <row r="425" ht="12.75" customHeight="1">
      <c r="A425" s="320"/>
      <c r="B425" s="334"/>
      <c r="C425" s="328"/>
      <c r="D425" s="299"/>
      <c r="E425" s="299"/>
      <c r="F425" s="299"/>
      <c r="G425" s="299"/>
      <c r="H425" s="328"/>
      <c r="I425" s="299"/>
      <c r="J425" s="300"/>
      <c r="K425" s="299"/>
      <c r="L425" s="326"/>
      <c r="M425" s="299"/>
      <c r="N425" s="327"/>
      <c r="O425" s="327"/>
      <c r="P425" s="327"/>
      <c r="Q425" s="301"/>
      <c r="R425" s="211">
        <f t="shared" si="121"/>
        <v>0</v>
      </c>
      <c r="S425" s="230">
        <f t="shared" si="123"/>
        <v>0</v>
      </c>
      <c r="T425" s="230">
        <f t="shared" si="124"/>
        <v>0</v>
      </c>
      <c r="U425" s="230">
        <f t="shared" si="125"/>
        <v>0</v>
      </c>
      <c r="V425" s="230">
        <f t="shared" si="126"/>
        <v>0</v>
      </c>
      <c r="W425" s="230">
        <f t="shared" si="127"/>
        <v>0</v>
      </c>
      <c r="X425" s="230">
        <f t="shared" si="128"/>
        <v>0</v>
      </c>
      <c r="Y425" s="232">
        <f t="shared" si="129"/>
        <v>0</v>
      </c>
      <c r="Z425" s="230"/>
      <c r="AA425" s="182"/>
      <c r="AB425" s="224"/>
      <c r="AC425" s="225"/>
      <c r="AD425" s="225"/>
      <c r="AE425" s="225"/>
      <c r="AF425" s="225"/>
      <c r="AG425" s="225"/>
      <c r="AH425" s="225"/>
      <c r="AI425" s="225"/>
    </row>
    <row r="426" ht="12.75" customHeight="1">
      <c r="A426" s="320"/>
      <c r="B426" s="229"/>
      <c r="C426" s="221"/>
      <c r="D426" s="299"/>
      <c r="E426" s="299"/>
      <c r="F426" s="299"/>
      <c r="G426" s="299"/>
      <c r="H426" s="320"/>
      <c r="I426" s="299"/>
      <c r="J426" s="300"/>
      <c r="K426" s="321"/>
      <c r="L426" s="322"/>
      <c r="M426" s="300"/>
      <c r="N426" s="319"/>
      <c r="O426" s="319"/>
      <c r="P426" s="319"/>
      <c r="Q426" s="301"/>
      <c r="R426" s="211">
        <f t="shared" si="121"/>
        <v>0</v>
      </c>
      <c r="S426" s="230">
        <f t="shared" si="123"/>
        <v>0</v>
      </c>
      <c r="T426" s="230">
        <f t="shared" si="124"/>
        <v>0</v>
      </c>
      <c r="U426" s="230">
        <f t="shared" si="125"/>
        <v>0</v>
      </c>
      <c r="V426" s="230">
        <f t="shared" si="126"/>
        <v>0</v>
      </c>
      <c r="W426" s="230">
        <f t="shared" si="127"/>
        <v>0</v>
      </c>
      <c r="X426" s="230">
        <f t="shared" si="128"/>
        <v>0</v>
      </c>
      <c r="Y426" s="232">
        <f t="shared" si="129"/>
        <v>0</v>
      </c>
      <c r="Z426" s="230"/>
      <c r="AA426" s="182"/>
      <c r="AB426" s="224"/>
      <c r="AC426" s="225"/>
      <c r="AD426" s="225"/>
      <c r="AE426" s="225"/>
      <c r="AF426" s="225"/>
      <c r="AG426" s="225"/>
      <c r="AH426" s="225"/>
      <c r="AI426" s="225"/>
    </row>
    <row r="427" ht="12.75" customHeight="1">
      <c r="A427" s="304"/>
      <c r="B427" s="304"/>
      <c r="C427" s="305"/>
      <c r="D427" s="299"/>
      <c r="E427" s="299"/>
      <c r="F427" s="299"/>
      <c r="G427" s="299"/>
      <c r="H427" s="315"/>
      <c r="I427" s="299"/>
      <c r="J427" s="300"/>
      <c r="K427" s="299"/>
      <c r="L427" s="307"/>
      <c r="M427" s="299"/>
      <c r="N427" s="308"/>
      <c r="O427" s="308"/>
      <c r="P427" s="309"/>
      <c r="Q427" s="301"/>
      <c r="R427" s="211">
        <f t="shared" si="121"/>
        <v>0</v>
      </c>
      <c r="S427" s="230">
        <f t="shared" si="123"/>
        <v>0</v>
      </c>
      <c r="T427" s="230">
        <f t="shared" si="124"/>
        <v>0</v>
      </c>
      <c r="U427" s="230">
        <f t="shared" si="125"/>
        <v>0</v>
      </c>
      <c r="V427" s="230">
        <f t="shared" si="126"/>
        <v>0</v>
      </c>
      <c r="W427" s="230">
        <f t="shared" si="127"/>
        <v>0</v>
      </c>
      <c r="X427" s="230">
        <f t="shared" si="128"/>
        <v>0</v>
      </c>
      <c r="Y427" s="232">
        <f t="shared" si="129"/>
        <v>0</v>
      </c>
      <c r="Z427" s="230"/>
      <c r="AA427" s="182"/>
      <c r="AB427" s="209"/>
      <c r="AC427" s="210"/>
      <c r="AD427" s="210"/>
      <c r="AE427" s="210"/>
      <c r="AF427" s="210"/>
      <c r="AG427" s="210"/>
      <c r="AH427" s="210"/>
      <c r="AI427" s="210"/>
    </row>
    <row r="428" ht="12.75" customHeight="1">
      <c r="A428" s="304"/>
      <c r="B428" s="304"/>
      <c r="C428" s="305"/>
      <c r="D428" s="299"/>
      <c r="E428" s="299"/>
      <c r="F428" s="299"/>
      <c r="G428" s="299"/>
      <c r="H428" s="315"/>
      <c r="I428" s="314"/>
      <c r="J428" s="300"/>
      <c r="K428" s="299"/>
      <c r="L428" s="307"/>
      <c r="M428" s="299"/>
      <c r="N428" s="308"/>
      <c r="O428" s="308"/>
      <c r="P428" s="309"/>
      <c r="Q428" s="301"/>
      <c r="R428" s="211">
        <f t="shared" si="121"/>
        <v>0</v>
      </c>
      <c r="S428" s="230">
        <f t="shared" si="123"/>
        <v>0</v>
      </c>
      <c r="T428" s="230">
        <f t="shared" si="124"/>
        <v>0</v>
      </c>
      <c r="U428" s="230">
        <f t="shared" si="125"/>
        <v>0</v>
      </c>
      <c r="V428" s="230">
        <f t="shared" si="126"/>
        <v>0</v>
      </c>
      <c r="W428" s="230">
        <f t="shared" si="127"/>
        <v>0</v>
      </c>
      <c r="X428" s="230">
        <f t="shared" si="128"/>
        <v>0</v>
      </c>
      <c r="Y428" s="232">
        <f t="shared" si="129"/>
        <v>0</v>
      </c>
      <c r="Z428" s="230"/>
      <c r="AA428" s="182"/>
      <c r="AB428" s="209"/>
      <c r="AC428" s="210"/>
      <c r="AD428" s="210"/>
      <c r="AE428" s="210"/>
      <c r="AF428" s="210"/>
      <c r="AG428" s="210"/>
      <c r="AH428" s="210"/>
      <c r="AI428" s="210"/>
    </row>
    <row r="429" ht="12.75" customHeight="1">
      <c r="A429" s="304"/>
      <c r="B429" s="304"/>
      <c r="C429" s="305"/>
      <c r="D429" s="299"/>
      <c r="E429" s="299"/>
      <c r="F429" s="299"/>
      <c r="G429" s="299"/>
      <c r="H429" s="315"/>
      <c r="I429" s="299"/>
      <c r="J429" s="300"/>
      <c r="K429" s="299"/>
      <c r="L429" s="307"/>
      <c r="M429" s="299"/>
      <c r="N429" s="308"/>
      <c r="O429" s="308"/>
      <c r="P429" s="309"/>
      <c r="Q429" s="301"/>
      <c r="R429" s="211">
        <f t="shared" si="121"/>
        <v>0</v>
      </c>
      <c r="S429" s="230">
        <f t="shared" si="123"/>
        <v>0</v>
      </c>
      <c r="T429" s="230">
        <f t="shared" si="124"/>
        <v>0</v>
      </c>
      <c r="U429" s="230">
        <f t="shared" si="125"/>
        <v>0</v>
      </c>
      <c r="V429" s="230">
        <f t="shared" si="126"/>
        <v>0</v>
      </c>
      <c r="W429" s="230">
        <f t="shared" si="127"/>
        <v>0</v>
      </c>
      <c r="X429" s="230">
        <f t="shared" si="128"/>
        <v>0</v>
      </c>
      <c r="Y429" s="232">
        <f t="shared" si="129"/>
        <v>0</v>
      </c>
      <c r="Z429" s="230"/>
      <c r="AA429" s="182"/>
      <c r="AB429" s="209"/>
      <c r="AC429" s="210"/>
      <c r="AD429" s="210"/>
      <c r="AE429" s="210"/>
      <c r="AF429" s="210"/>
      <c r="AG429" s="210"/>
      <c r="AH429" s="210"/>
      <c r="AI429" s="210"/>
    </row>
    <row r="430" ht="12.75" customHeight="1">
      <c r="A430" s="229"/>
      <c r="B430" s="182"/>
      <c r="C430" s="221"/>
      <c r="D430" s="299"/>
      <c r="E430" s="299"/>
      <c r="F430" s="299"/>
      <c r="G430" s="299"/>
      <c r="H430" s="229"/>
      <c r="I430" s="299"/>
      <c r="J430" s="300"/>
      <c r="K430" s="299"/>
      <c r="L430" s="333"/>
      <c r="M430" s="299"/>
      <c r="N430" s="223"/>
      <c r="O430" s="223"/>
      <c r="P430" s="319"/>
      <c r="Q430" s="301"/>
      <c r="R430" s="211">
        <f t="shared" si="121"/>
        <v>0</v>
      </c>
      <c r="S430" s="230">
        <f t="shared" si="123"/>
        <v>0</v>
      </c>
      <c r="T430" s="230">
        <f t="shared" si="124"/>
        <v>0</v>
      </c>
      <c r="U430" s="230">
        <f t="shared" si="125"/>
        <v>0</v>
      </c>
      <c r="V430" s="230">
        <f t="shared" si="126"/>
        <v>0</v>
      </c>
      <c r="W430" s="230">
        <f t="shared" si="127"/>
        <v>0</v>
      </c>
      <c r="X430" s="230">
        <f t="shared" si="128"/>
        <v>0</v>
      </c>
      <c r="Y430" s="232">
        <f t="shared" si="129"/>
        <v>0</v>
      </c>
      <c r="Z430" s="230"/>
      <c r="AA430" s="182"/>
      <c r="AB430" s="224"/>
      <c r="AC430" s="225"/>
      <c r="AD430" s="225"/>
      <c r="AE430" s="225"/>
      <c r="AF430" s="225"/>
      <c r="AG430" s="225"/>
      <c r="AH430" s="225"/>
      <c r="AI430" s="225"/>
    </row>
    <row r="431" ht="12.75" customHeight="1">
      <c r="A431" s="304"/>
      <c r="B431" s="304"/>
      <c r="C431" s="305"/>
      <c r="D431" s="299"/>
      <c r="E431" s="299"/>
      <c r="F431" s="299"/>
      <c r="G431" s="299"/>
      <c r="H431" s="315"/>
      <c r="I431" s="299"/>
      <c r="J431" s="300"/>
      <c r="K431" s="299"/>
      <c r="L431" s="307"/>
      <c r="M431" s="299"/>
      <c r="N431" s="308"/>
      <c r="O431" s="308"/>
      <c r="P431" s="309"/>
      <c r="Q431" s="301"/>
      <c r="R431" s="211">
        <f t="shared" si="121"/>
        <v>0</v>
      </c>
      <c r="S431" s="230">
        <f t="shared" si="123"/>
        <v>0</v>
      </c>
      <c r="T431" s="230">
        <f t="shared" si="124"/>
        <v>0</v>
      </c>
      <c r="U431" s="230">
        <f t="shared" si="125"/>
        <v>0</v>
      </c>
      <c r="V431" s="230">
        <f t="shared" si="126"/>
        <v>0</v>
      </c>
      <c r="W431" s="230">
        <f t="shared" si="127"/>
        <v>0</v>
      </c>
      <c r="X431" s="230">
        <f t="shared" si="128"/>
        <v>0</v>
      </c>
      <c r="Y431" s="232">
        <f t="shared" si="129"/>
        <v>0</v>
      </c>
      <c r="Z431" s="230"/>
      <c r="AA431" s="182"/>
      <c r="AB431" s="209"/>
      <c r="AC431" s="210"/>
      <c r="AD431" s="210"/>
      <c r="AE431" s="210"/>
      <c r="AF431" s="210"/>
      <c r="AG431" s="210"/>
      <c r="AH431" s="210"/>
      <c r="AI431" s="210"/>
    </row>
    <row r="432" ht="12.75" customHeight="1">
      <c r="A432" s="320"/>
      <c r="B432" s="320"/>
      <c r="C432" s="328"/>
      <c r="D432" s="299"/>
      <c r="E432" s="299"/>
      <c r="F432" s="299"/>
      <c r="G432" s="299"/>
      <c r="H432" s="320"/>
      <c r="I432" s="299"/>
      <c r="J432" s="300"/>
      <c r="K432" s="321"/>
      <c r="L432" s="326"/>
      <c r="M432" s="300"/>
      <c r="N432" s="327"/>
      <c r="O432" s="327"/>
      <c r="P432" s="327"/>
      <c r="Q432" s="301"/>
      <c r="R432" s="211">
        <f t="shared" si="121"/>
        <v>0</v>
      </c>
      <c r="S432" s="230">
        <f t="shared" si="123"/>
        <v>0</v>
      </c>
      <c r="T432" s="230">
        <f t="shared" si="124"/>
        <v>0</v>
      </c>
      <c r="U432" s="230">
        <f t="shared" si="125"/>
        <v>0</v>
      </c>
      <c r="V432" s="230">
        <f t="shared" si="126"/>
        <v>0</v>
      </c>
      <c r="W432" s="230">
        <f t="shared" si="127"/>
        <v>0</v>
      </c>
      <c r="X432" s="230">
        <f t="shared" si="128"/>
        <v>0</v>
      </c>
      <c r="Y432" s="232">
        <f t="shared" si="129"/>
        <v>0</v>
      </c>
      <c r="Z432" s="230"/>
      <c r="AA432" s="182"/>
      <c r="AB432" s="224"/>
      <c r="AC432" s="225"/>
      <c r="AD432" s="225"/>
      <c r="AE432" s="225"/>
      <c r="AF432" s="225"/>
      <c r="AG432" s="225"/>
      <c r="AH432" s="225"/>
      <c r="AI432" s="225"/>
    </row>
    <row r="433" ht="12.75" customHeight="1">
      <c r="A433" s="304"/>
      <c r="B433" s="304"/>
      <c r="C433" s="305"/>
      <c r="D433" s="299"/>
      <c r="E433" s="299"/>
      <c r="F433" s="299"/>
      <c r="G433" s="299"/>
      <c r="H433" s="315"/>
      <c r="I433" s="299"/>
      <c r="J433" s="300"/>
      <c r="K433" s="299"/>
      <c r="L433" s="307"/>
      <c r="M433" s="299"/>
      <c r="N433" s="308"/>
      <c r="O433" s="308"/>
      <c r="P433" s="309"/>
      <c r="Q433" s="301"/>
      <c r="R433" s="211">
        <f t="shared" si="121"/>
        <v>0</v>
      </c>
      <c r="S433" s="230">
        <f t="shared" si="123"/>
        <v>0</v>
      </c>
      <c r="T433" s="230">
        <f t="shared" si="124"/>
        <v>0</v>
      </c>
      <c r="U433" s="230">
        <f t="shared" si="125"/>
        <v>0</v>
      </c>
      <c r="V433" s="230">
        <f t="shared" si="126"/>
        <v>0</v>
      </c>
      <c r="W433" s="230">
        <f t="shared" si="127"/>
        <v>0</v>
      </c>
      <c r="X433" s="230">
        <f t="shared" si="128"/>
        <v>0</v>
      </c>
      <c r="Y433" s="232">
        <f t="shared" si="129"/>
        <v>0</v>
      </c>
      <c r="Z433" s="230"/>
      <c r="AA433" s="182"/>
      <c r="AB433" s="209"/>
      <c r="AC433" s="210"/>
      <c r="AD433" s="210"/>
      <c r="AE433" s="210"/>
      <c r="AF433" s="210"/>
      <c r="AG433" s="210"/>
      <c r="AH433" s="210"/>
      <c r="AI433" s="210"/>
    </row>
    <row r="434" ht="12.75" customHeight="1">
      <c r="A434" s="304"/>
      <c r="B434" s="304"/>
      <c r="C434" s="305"/>
      <c r="D434" s="299"/>
      <c r="E434" s="299"/>
      <c r="F434" s="299"/>
      <c r="G434" s="299"/>
      <c r="H434" s="315"/>
      <c r="I434" s="299"/>
      <c r="J434" s="300"/>
      <c r="K434" s="299"/>
      <c r="L434" s="307"/>
      <c r="M434" s="299"/>
      <c r="N434" s="308"/>
      <c r="O434" s="308"/>
      <c r="P434" s="309"/>
      <c r="Q434" s="301"/>
      <c r="R434" s="211">
        <f t="shared" si="121"/>
        <v>0</v>
      </c>
      <c r="S434" s="230">
        <f t="shared" si="123"/>
        <v>0</v>
      </c>
      <c r="T434" s="230">
        <f t="shared" si="124"/>
        <v>0</v>
      </c>
      <c r="U434" s="230">
        <f t="shared" si="125"/>
        <v>0</v>
      </c>
      <c r="V434" s="230">
        <f t="shared" si="126"/>
        <v>0</v>
      </c>
      <c r="W434" s="230">
        <f t="shared" si="127"/>
        <v>0</v>
      </c>
      <c r="X434" s="230">
        <f t="shared" si="128"/>
        <v>0</v>
      </c>
      <c r="Y434" s="232">
        <f t="shared" si="129"/>
        <v>0</v>
      </c>
      <c r="Z434" s="230"/>
      <c r="AA434" s="182"/>
      <c r="AB434" s="209"/>
      <c r="AC434" s="210"/>
      <c r="AD434" s="210"/>
      <c r="AE434" s="210"/>
      <c r="AF434" s="210"/>
      <c r="AG434" s="210"/>
      <c r="AH434" s="210"/>
      <c r="AI434" s="210"/>
    </row>
    <row r="435" ht="12.75" customHeight="1">
      <c r="A435" s="229"/>
      <c r="B435" s="229"/>
      <c r="C435" s="221"/>
      <c r="D435" s="299"/>
      <c r="E435" s="299"/>
      <c r="F435" s="299"/>
      <c r="G435" s="299"/>
      <c r="H435" s="229"/>
      <c r="I435" s="299"/>
      <c r="J435" s="300"/>
      <c r="K435" s="317"/>
      <c r="L435" s="318"/>
      <c r="M435" s="299"/>
      <c r="N435" s="327"/>
      <c r="O435" s="327"/>
      <c r="P435" s="327"/>
      <c r="Q435" s="301"/>
      <c r="R435" s="211">
        <f t="shared" si="121"/>
        <v>0</v>
      </c>
      <c r="S435" s="230">
        <f t="shared" si="123"/>
        <v>0</v>
      </c>
      <c r="T435" s="230">
        <f t="shared" si="124"/>
        <v>0</v>
      </c>
      <c r="U435" s="230">
        <f t="shared" si="125"/>
        <v>0</v>
      </c>
      <c r="V435" s="230">
        <f t="shared" si="126"/>
        <v>0</v>
      </c>
      <c r="W435" s="230">
        <f t="shared" si="127"/>
        <v>0</v>
      </c>
      <c r="X435" s="230">
        <f t="shared" si="128"/>
        <v>0</v>
      </c>
      <c r="Y435" s="232">
        <f t="shared" si="129"/>
        <v>0</v>
      </c>
      <c r="Z435" s="230"/>
      <c r="AA435" s="182"/>
      <c r="AB435" s="224"/>
      <c r="AC435" s="225"/>
      <c r="AD435" s="225"/>
      <c r="AE435" s="225"/>
      <c r="AF435" s="225"/>
      <c r="AG435" s="225"/>
      <c r="AH435" s="225"/>
      <c r="AI435" s="225"/>
    </row>
    <row r="436" ht="12.75" customHeight="1">
      <c r="A436" s="304"/>
      <c r="B436" s="304"/>
      <c r="C436" s="305"/>
      <c r="D436" s="299"/>
      <c r="E436" s="299"/>
      <c r="F436" s="299"/>
      <c r="G436" s="299"/>
      <c r="H436" s="315"/>
      <c r="I436" s="299"/>
      <c r="J436" s="300"/>
      <c r="K436" s="299"/>
      <c r="L436" s="307"/>
      <c r="M436" s="299"/>
      <c r="N436" s="308"/>
      <c r="O436" s="308"/>
      <c r="P436" s="309"/>
      <c r="Q436" s="301"/>
      <c r="R436" s="211">
        <f t="shared" si="121"/>
        <v>0</v>
      </c>
      <c r="S436" s="230">
        <f t="shared" si="123"/>
        <v>0</v>
      </c>
      <c r="T436" s="230">
        <f t="shared" si="124"/>
        <v>0</v>
      </c>
      <c r="U436" s="230">
        <f t="shared" si="125"/>
        <v>0</v>
      </c>
      <c r="V436" s="230">
        <f t="shared" si="126"/>
        <v>0</v>
      </c>
      <c r="W436" s="230">
        <f t="shared" si="127"/>
        <v>0</v>
      </c>
      <c r="X436" s="230">
        <f t="shared" si="128"/>
        <v>0</v>
      </c>
      <c r="Y436" s="232">
        <f t="shared" si="129"/>
        <v>0</v>
      </c>
      <c r="Z436" s="230"/>
      <c r="AA436" s="182"/>
      <c r="AB436" s="209"/>
      <c r="AC436" s="210"/>
      <c r="AD436" s="210"/>
      <c r="AE436" s="210"/>
      <c r="AF436" s="210"/>
      <c r="AG436" s="210"/>
      <c r="AH436" s="210"/>
      <c r="AI436" s="210"/>
    </row>
    <row r="437" ht="12.75" customHeight="1">
      <c r="A437" s="304"/>
      <c r="B437" s="304"/>
      <c r="C437" s="305"/>
      <c r="D437" s="299"/>
      <c r="E437" s="299"/>
      <c r="F437" s="299"/>
      <c r="G437" s="299"/>
      <c r="H437" s="315"/>
      <c r="I437" s="299"/>
      <c r="J437" s="300"/>
      <c r="K437" s="299"/>
      <c r="L437" s="307"/>
      <c r="M437" s="299"/>
      <c r="N437" s="308"/>
      <c r="O437" s="308"/>
      <c r="P437" s="309"/>
      <c r="Q437" s="301"/>
      <c r="R437" s="211">
        <f t="shared" si="121"/>
        <v>0</v>
      </c>
      <c r="S437" s="230">
        <f t="shared" si="123"/>
        <v>0</v>
      </c>
      <c r="T437" s="230">
        <f t="shared" si="124"/>
        <v>0</v>
      </c>
      <c r="U437" s="230">
        <f t="shared" si="125"/>
        <v>0</v>
      </c>
      <c r="V437" s="230">
        <f t="shared" si="126"/>
        <v>0</v>
      </c>
      <c r="W437" s="230">
        <f t="shared" si="127"/>
        <v>0</v>
      </c>
      <c r="X437" s="230">
        <f t="shared" si="128"/>
        <v>0</v>
      </c>
      <c r="Y437" s="232">
        <f t="shared" si="129"/>
        <v>0</v>
      </c>
      <c r="Z437" s="230"/>
      <c r="AA437" s="182"/>
      <c r="AB437" s="209"/>
      <c r="AC437" s="210"/>
      <c r="AD437" s="210"/>
      <c r="AE437" s="210"/>
      <c r="AF437" s="210"/>
      <c r="AG437" s="210"/>
      <c r="AH437" s="210"/>
      <c r="AI437" s="210"/>
    </row>
    <row r="438" ht="12.75" customHeight="1">
      <c r="A438" s="304"/>
      <c r="B438" s="304"/>
      <c r="C438" s="305"/>
      <c r="D438" s="299"/>
      <c r="E438" s="299"/>
      <c r="F438" s="299"/>
      <c r="G438" s="299"/>
      <c r="H438" s="315"/>
      <c r="I438" s="299"/>
      <c r="J438" s="300"/>
      <c r="K438" s="299"/>
      <c r="L438" s="307"/>
      <c r="M438" s="299"/>
      <c r="N438" s="308"/>
      <c r="O438" s="308"/>
      <c r="P438" s="309"/>
      <c r="Q438" s="301"/>
      <c r="R438" s="211">
        <f t="shared" si="121"/>
        <v>0</v>
      </c>
      <c r="S438" s="230">
        <f t="shared" si="123"/>
        <v>0</v>
      </c>
      <c r="T438" s="230">
        <f t="shared" si="124"/>
        <v>0</v>
      </c>
      <c r="U438" s="230">
        <f t="shared" si="125"/>
        <v>0</v>
      </c>
      <c r="V438" s="230">
        <f t="shared" si="126"/>
        <v>0</v>
      </c>
      <c r="W438" s="230">
        <f t="shared" si="127"/>
        <v>0</v>
      </c>
      <c r="X438" s="230">
        <f t="shared" si="128"/>
        <v>0</v>
      </c>
      <c r="Y438" s="232">
        <f t="shared" si="129"/>
        <v>0</v>
      </c>
      <c r="Z438" s="230"/>
      <c r="AA438" s="182"/>
      <c r="AB438" s="209"/>
      <c r="AC438" s="210"/>
      <c r="AD438" s="210"/>
      <c r="AE438" s="210"/>
      <c r="AF438" s="210"/>
      <c r="AG438" s="210"/>
      <c r="AH438" s="210"/>
      <c r="AI438" s="210"/>
    </row>
    <row r="439" ht="12.75" customHeight="1">
      <c r="A439" s="229"/>
      <c r="B439" s="229"/>
      <c r="C439" s="221"/>
      <c r="D439" s="299"/>
      <c r="E439" s="299"/>
      <c r="F439" s="299"/>
      <c r="G439" s="299"/>
      <c r="H439" s="340"/>
      <c r="I439" s="299"/>
      <c r="J439" s="321"/>
      <c r="K439" s="317"/>
      <c r="L439" s="322"/>
      <c r="M439" s="300"/>
      <c r="N439" s="223"/>
      <c r="O439" s="223"/>
      <c r="P439" s="223"/>
      <c r="Q439" s="301"/>
      <c r="R439" s="211">
        <f t="shared" si="121"/>
        <v>0</v>
      </c>
      <c r="S439" s="230">
        <f t="shared" si="123"/>
        <v>0</v>
      </c>
      <c r="T439" s="230">
        <f t="shared" si="124"/>
        <v>0</v>
      </c>
      <c r="U439" s="230">
        <f t="shared" si="125"/>
        <v>0</v>
      </c>
      <c r="V439" s="230">
        <f t="shared" si="126"/>
        <v>0</v>
      </c>
      <c r="W439" s="230">
        <f t="shared" si="127"/>
        <v>0</v>
      </c>
      <c r="X439" s="230">
        <f t="shared" si="128"/>
        <v>0</v>
      </c>
      <c r="Y439" s="232">
        <f t="shared" si="129"/>
        <v>0</v>
      </c>
      <c r="Z439" s="230"/>
      <c r="AA439" s="182"/>
      <c r="AB439" s="224"/>
      <c r="AC439" s="225"/>
      <c r="AD439" s="225"/>
      <c r="AE439" s="225"/>
      <c r="AF439" s="225"/>
      <c r="AG439" s="225"/>
      <c r="AH439" s="225"/>
      <c r="AI439" s="225"/>
    </row>
    <row r="440" ht="12.75" customHeight="1">
      <c r="A440" s="304"/>
      <c r="B440" s="304"/>
      <c r="C440" s="305"/>
      <c r="D440" s="299"/>
      <c r="E440" s="299"/>
      <c r="F440" s="299"/>
      <c r="G440" s="299"/>
      <c r="H440" s="315"/>
      <c r="I440" s="299"/>
      <c r="J440" s="300"/>
      <c r="K440" s="299"/>
      <c r="L440" s="307"/>
      <c r="M440" s="299"/>
      <c r="N440" s="308"/>
      <c r="O440" s="308"/>
      <c r="P440" s="309"/>
      <c r="Q440" s="301"/>
      <c r="R440" s="211">
        <f t="shared" si="121"/>
        <v>0</v>
      </c>
      <c r="S440" s="230">
        <f t="shared" si="123"/>
        <v>0</v>
      </c>
      <c r="T440" s="230">
        <f t="shared" si="124"/>
        <v>0</v>
      </c>
      <c r="U440" s="230">
        <f t="shared" si="125"/>
        <v>0</v>
      </c>
      <c r="V440" s="230">
        <f t="shared" si="126"/>
        <v>0</v>
      </c>
      <c r="W440" s="230">
        <f t="shared" si="127"/>
        <v>0</v>
      </c>
      <c r="X440" s="230">
        <f t="shared" si="128"/>
        <v>0</v>
      </c>
      <c r="Y440" s="232">
        <f t="shared" si="129"/>
        <v>0</v>
      </c>
      <c r="Z440" s="230"/>
      <c r="AA440" s="182"/>
      <c r="AB440" s="209"/>
      <c r="AC440" s="210"/>
      <c r="AD440" s="210"/>
      <c r="AE440" s="210"/>
      <c r="AF440" s="210"/>
      <c r="AG440" s="210"/>
      <c r="AH440" s="210"/>
      <c r="AI440" s="210"/>
    </row>
    <row r="441" ht="12.75" customHeight="1">
      <c r="A441" s="304"/>
      <c r="B441" s="304"/>
      <c r="C441" s="305"/>
      <c r="D441" s="299"/>
      <c r="E441" s="299"/>
      <c r="F441" s="299"/>
      <c r="G441" s="299"/>
      <c r="H441" s="315"/>
      <c r="I441" s="299"/>
      <c r="J441" s="300"/>
      <c r="K441" s="299"/>
      <c r="L441" s="342"/>
      <c r="M441" s="299"/>
      <c r="N441" s="308"/>
      <c r="O441" s="308"/>
      <c r="P441" s="309"/>
      <c r="Q441" s="301"/>
      <c r="R441" s="211">
        <f t="shared" si="121"/>
        <v>0</v>
      </c>
      <c r="S441" s="230">
        <f t="shared" si="123"/>
        <v>0</v>
      </c>
      <c r="T441" s="230">
        <f t="shared" si="124"/>
        <v>0</v>
      </c>
      <c r="U441" s="230">
        <f t="shared" si="125"/>
        <v>0</v>
      </c>
      <c r="V441" s="230">
        <f t="shared" si="126"/>
        <v>0</v>
      </c>
      <c r="W441" s="230">
        <f t="shared" si="127"/>
        <v>0</v>
      </c>
      <c r="X441" s="230">
        <f t="shared" si="128"/>
        <v>0</v>
      </c>
      <c r="Y441" s="232">
        <f t="shared" si="129"/>
        <v>0</v>
      </c>
      <c r="Z441" s="230"/>
      <c r="AA441" s="182"/>
      <c r="AB441" s="209"/>
      <c r="AC441" s="210"/>
      <c r="AD441" s="210"/>
      <c r="AE441" s="210"/>
      <c r="AF441" s="210"/>
      <c r="AG441" s="210"/>
      <c r="AH441" s="210"/>
      <c r="AI441" s="210"/>
    </row>
    <row r="442" ht="12.75" customHeight="1">
      <c r="A442" s="229"/>
      <c r="B442" s="320"/>
      <c r="C442" s="221"/>
      <c r="D442" s="299"/>
      <c r="E442" s="299"/>
      <c r="F442" s="299"/>
      <c r="G442" s="299"/>
      <c r="H442" s="320"/>
      <c r="I442" s="299"/>
      <c r="J442" s="300"/>
      <c r="K442" s="321"/>
      <c r="L442" s="326"/>
      <c r="M442" s="300"/>
      <c r="N442" s="343"/>
      <c r="O442" s="343"/>
      <c r="P442" s="319"/>
      <c r="Q442" s="301"/>
      <c r="R442" s="211">
        <f t="shared" si="121"/>
        <v>0</v>
      </c>
      <c r="S442" s="230">
        <f t="shared" si="123"/>
        <v>0</v>
      </c>
      <c r="T442" s="230">
        <f t="shared" si="124"/>
        <v>0</v>
      </c>
      <c r="U442" s="230">
        <f t="shared" si="125"/>
        <v>0</v>
      </c>
      <c r="V442" s="230">
        <f t="shared" si="126"/>
        <v>0</v>
      </c>
      <c r="W442" s="230">
        <f t="shared" si="127"/>
        <v>0</v>
      </c>
      <c r="X442" s="230">
        <f t="shared" si="128"/>
        <v>0</v>
      </c>
      <c r="Y442" s="232">
        <f t="shared" si="129"/>
        <v>0</v>
      </c>
      <c r="Z442" s="230"/>
      <c r="AA442" s="182"/>
      <c r="AB442" s="224"/>
      <c r="AC442" s="225"/>
      <c r="AD442" s="225"/>
      <c r="AE442" s="225"/>
      <c r="AF442" s="225"/>
      <c r="AG442" s="225"/>
      <c r="AH442" s="225"/>
      <c r="AI442" s="225"/>
    </row>
    <row r="443" ht="12.75" customHeight="1">
      <c r="A443" s="320"/>
      <c r="B443" s="320"/>
      <c r="C443" s="328"/>
      <c r="D443" s="299"/>
      <c r="E443" s="299"/>
      <c r="F443" s="299"/>
      <c r="G443" s="299"/>
      <c r="H443" s="320"/>
      <c r="I443" s="299"/>
      <c r="J443" s="300"/>
      <c r="K443" s="321"/>
      <c r="L443" s="322"/>
      <c r="M443" s="300"/>
      <c r="N443" s="323"/>
      <c r="O443" s="323"/>
      <c r="P443" s="319"/>
      <c r="Q443" s="301"/>
      <c r="R443" s="211">
        <f t="shared" si="121"/>
        <v>0</v>
      </c>
      <c r="S443" s="230">
        <f t="shared" si="123"/>
        <v>0</v>
      </c>
      <c r="T443" s="230">
        <f t="shared" si="124"/>
        <v>0</v>
      </c>
      <c r="U443" s="230">
        <f t="shared" si="125"/>
        <v>0</v>
      </c>
      <c r="V443" s="230">
        <f t="shared" si="126"/>
        <v>0</v>
      </c>
      <c r="W443" s="230">
        <f t="shared" si="127"/>
        <v>0</v>
      </c>
      <c r="X443" s="230">
        <f t="shared" si="128"/>
        <v>0</v>
      </c>
      <c r="Y443" s="232">
        <f t="shared" si="129"/>
        <v>0</v>
      </c>
      <c r="Z443" s="230"/>
      <c r="AA443" s="182"/>
      <c r="AB443" s="224"/>
      <c r="AC443" s="225"/>
      <c r="AD443" s="225"/>
      <c r="AE443" s="225"/>
      <c r="AF443" s="225"/>
      <c r="AG443" s="225"/>
      <c r="AH443" s="225"/>
      <c r="AI443" s="225"/>
    </row>
    <row r="444" ht="12.75" customHeight="1">
      <c r="A444" s="304"/>
      <c r="B444" s="304"/>
      <c r="C444" s="305"/>
      <c r="D444" s="299"/>
      <c r="E444" s="299"/>
      <c r="F444" s="299"/>
      <c r="G444" s="299"/>
      <c r="H444" s="315"/>
      <c r="I444" s="299"/>
      <c r="J444" s="300"/>
      <c r="K444" s="299"/>
      <c r="L444" s="307"/>
      <c r="M444" s="299"/>
      <c r="N444" s="308"/>
      <c r="O444" s="308"/>
      <c r="P444" s="309"/>
      <c r="Q444" s="301"/>
      <c r="R444" s="211">
        <f t="shared" si="121"/>
        <v>0</v>
      </c>
      <c r="S444" s="230">
        <f t="shared" si="123"/>
        <v>0</v>
      </c>
      <c r="T444" s="230">
        <f t="shared" si="124"/>
        <v>0</v>
      </c>
      <c r="U444" s="230">
        <f t="shared" si="125"/>
        <v>0</v>
      </c>
      <c r="V444" s="230">
        <f t="shared" si="126"/>
        <v>0</v>
      </c>
      <c r="W444" s="230">
        <f t="shared" si="127"/>
        <v>0</v>
      </c>
      <c r="X444" s="230">
        <f t="shared" si="128"/>
        <v>0</v>
      </c>
      <c r="Y444" s="232">
        <f t="shared" si="129"/>
        <v>0</v>
      </c>
      <c r="Z444" s="230"/>
      <c r="AA444" s="182"/>
      <c r="AB444" s="209"/>
      <c r="AC444" s="210"/>
      <c r="AD444" s="210"/>
      <c r="AE444" s="210"/>
      <c r="AF444" s="210"/>
      <c r="AG444" s="210"/>
      <c r="AH444" s="210"/>
      <c r="AI444" s="210"/>
    </row>
    <row r="445" ht="12.75" customHeight="1">
      <c r="A445" s="304"/>
      <c r="B445" s="304"/>
      <c r="C445" s="305"/>
      <c r="D445" s="299"/>
      <c r="E445" s="299"/>
      <c r="F445" s="299"/>
      <c r="G445" s="299"/>
      <c r="H445" s="315"/>
      <c r="I445" s="299"/>
      <c r="J445" s="300"/>
      <c r="K445" s="299"/>
      <c r="L445" s="307"/>
      <c r="M445" s="299"/>
      <c r="N445" s="308"/>
      <c r="O445" s="308"/>
      <c r="P445" s="309"/>
      <c r="Q445" s="301"/>
      <c r="R445" s="211">
        <f t="shared" si="121"/>
        <v>0</v>
      </c>
      <c r="S445" s="230">
        <f t="shared" si="123"/>
        <v>0</v>
      </c>
      <c r="T445" s="230">
        <f t="shared" si="124"/>
        <v>0</v>
      </c>
      <c r="U445" s="230">
        <f t="shared" si="125"/>
        <v>0</v>
      </c>
      <c r="V445" s="230">
        <f t="shared" si="126"/>
        <v>0</v>
      </c>
      <c r="W445" s="230">
        <f t="shared" si="127"/>
        <v>0</v>
      </c>
      <c r="X445" s="230">
        <f t="shared" si="128"/>
        <v>0</v>
      </c>
      <c r="Y445" s="232">
        <f t="shared" si="129"/>
        <v>0</v>
      </c>
      <c r="Z445" s="230"/>
      <c r="AA445" s="182"/>
      <c r="AB445" s="209"/>
      <c r="AC445" s="210"/>
      <c r="AD445" s="210"/>
      <c r="AE445" s="210"/>
      <c r="AF445" s="210"/>
      <c r="AG445" s="210"/>
      <c r="AH445" s="210"/>
      <c r="AI445" s="210"/>
    </row>
    <row r="446" ht="12.75" customHeight="1">
      <c r="A446" s="304"/>
      <c r="B446" s="304"/>
      <c r="C446" s="305"/>
      <c r="D446" s="299"/>
      <c r="E446" s="299"/>
      <c r="F446" s="299"/>
      <c r="G446" s="299"/>
      <c r="H446" s="315"/>
      <c r="I446" s="299"/>
      <c r="J446" s="300"/>
      <c r="K446" s="299"/>
      <c r="L446" s="307"/>
      <c r="M446" s="299"/>
      <c r="N446" s="308"/>
      <c r="O446" s="308"/>
      <c r="P446" s="309"/>
      <c r="Q446" s="301"/>
      <c r="R446" s="211">
        <f t="shared" si="121"/>
        <v>0</v>
      </c>
      <c r="S446" s="230">
        <f t="shared" si="123"/>
        <v>0</v>
      </c>
      <c r="T446" s="230">
        <f t="shared" si="124"/>
        <v>0</v>
      </c>
      <c r="U446" s="230">
        <f t="shared" si="125"/>
        <v>0</v>
      </c>
      <c r="V446" s="230">
        <f t="shared" si="126"/>
        <v>0</v>
      </c>
      <c r="W446" s="230">
        <f t="shared" si="127"/>
        <v>0</v>
      </c>
      <c r="X446" s="230">
        <f t="shared" si="128"/>
        <v>0</v>
      </c>
      <c r="Y446" s="232">
        <f t="shared" si="129"/>
        <v>0</v>
      </c>
      <c r="Z446" s="230"/>
      <c r="AA446" s="182"/>
      <c r="AB446" s="209"/>
      <c r="AC446" s="210"/>
      <c r="AD446" s="210"/>
      <c r="AE446" s="210"/>
      <c r="AF446" s="210"/>
      <c r="AG446" s="210"/>
      <c r="AH446" s="210"/>
      <c r="AI446" s="210"/>
    </row>
    <row r="447" ht="12.75" customHeight="1">
      <c r="A447" s="320"/>
      <c r="B447" s="320"/>
      <c r="C447" s="328"/>
      <c r="D447" s="299"/>
      <c r="E447" s="299"/>
      <c r="F447" s="299"/>
      <c r="G447" s="299"/>
      <c r="H447" s="320"/>
      <c r="I447" s="299"/>
      <c r="J447" s="300"/>
      <c r="K447" s="321"/>
      <c r="L447" s="326"/>
      <c r="M447" s="299"/>
      <c r="N447" s="327"/>
      <c r="O447" s="327"/>
      <c r="P447" s="327"/>
      <c r="Q447" s="301"/>
      <c r="R447" s="211"/>
      <c r="S447" s="230"/>
      <c r="T447" s="230"/>
      <c r="U447" s="230"/>
      <c r="V447" s="230"/>
      <c r="W447" s="230"/>
      <c r="X447" s="230"/>
      <c r="Y447" s="232"/>
      <c r="Z447" s="230"/>
      <c r="AA447" s="182"/>
      <c r="AB447" s="224"/>
      <c r="AC447" s="225"/>
      <c r="AD447" s="225"/>
      <c r="AE447" s="225"/>
      <c r="AF447" s="225"/>
      <c r="AG447" s="225"/>
      <c r="AH447" s="225"/>
      <c r="AI447" s="225"/>
    </row>
    <row r="448" ht="12.75" customHeight="1">
      <c r="A448" s="304"/>
      <c r="B448" s="304"/>
      <c r="C448" s="344"/>
      <c r="D448" s="304"/>
      <c r="E448" s="304"/>
      <c r="F448" s="304"/>
      <c r="G448" s="304"/>
      <c r="H448" s="304"/>
      <c r="I448" s="304"/>
      <c r="J448" s="304"/>
      <c r="K448" s="304"/>
      <c r="L448" s="307"/>
      <c r="M448" s="304"/>
      <c r="N448" s="308"/>
      <c r="O448" s="308"/>
      <c r="P448" s="309"/>
      <c r="Q448" s="308"/>
      <c r="R448" s="211"/>
      <c r="S448" s="230"/>
      <c r="T448" s="230"/>
      <c r="U448" s="230"/>
      <c r="V448" s="230"/>
      <c r="W448" s="230"/>
      <c r="X448" s="230"/>
      <c r="Y448" s="232"/>
      <c r="Z448" s="230"/>
      <c r="AA448" s="182"/>
      <c r="AB448" s="209"/>
      <c r="AC448" s="210"/>
      <c r="AD448" s="210"/>
      <c r="AE448" s="210"/>
      <c r="AF448" s="210"/>
      <c r="AG448" s="210"/>
      <c r="AH448" s="210"/>
      <c r="AI448" s="210"/>
    </row>
    <row r="449" ht="12.75" customHeight="1">
      <c r="A449" s="304"/>
      <c r="B449" s="304"/>
      <c r="C449" s="305"/>
      <c r="D449" s="304"/>
      <c r="E449" s="304"/>
      <c r="F449" s="304"/>
      <c r="G449" s="304"/>
      <c r="H449" s="304"/>
      <c r="I449" s="304"/>
      <c r="J449" s="304"/>
      <c r="K449" s="304"/>
      <c r="L449" s="307"/>
      <c r="M449" s="304"/>
      <c r="N449" s="308"/>
      <c r="O449" s="308"/>
      <c r="P449" s="309"/>
      <c r="Q449" s="308"/>
      <c r="R449" s="308"/>
      <c r="S449" s="345"/>
      <c r="T449" s="182"/>
      <c r="U449" s="345"/>
      <c r="V449" s="182"/>
      <c r="W449" s="346"/>
      <c r="X449" s="182"/>
      <c r="Y449" s="182"/>
      <c r="Z449" s="182"/>
      <c r="AA449" s="182"/>
      <c r="AB449" s="209"/>
      <c r="AC449" s="210"/>
      <c r="AD449" s="210"/>
      <c r="AE449" s="210"/>
      <c r="AF449" s="210"/>
      <c r="AG449" s="210"/>
      <c r="AH449" s="210"/>
      <c r="AI449" s="210"/>
    </row>
    <row r="450" ht="12.75" customHeight="1">
      <c r="A450" s="347"/>
      <c r="B450" s="347"/>
      <c r="C450" s="347"/>
      <c r="D450" s="347"/>
      <c r="E450" s="347"/>
      <c r="F450" s="347"/>
      <c r="G450" s="347"/>
      <c r="H450" s="347"/>
      <c r="I450" s="347"/>
      <c r="J450" s="347"/>
      <c r="K450" s="305"/>
      <c r="L450" s="348"/>
      <c r="M450" s="347"/>
      <c r="N450" s="349"/>
      <c r="O450" s="349"/>
      <c r="P450" s="350"/>
      <c r="Q450" s="349"/>
      <c r="R450" s="349"/>
      <c r="S450" s="351"/>
      <c r="T450" s="209"/>
      <c r="U450" s="351"/>
      <c r="V450" s="209"/>
      <c r="W450" s="352"/>
      <c r="X450" s="209"/>
      <c r="Y450" s="209"/>
      <c r="Z450" s="209"/>
      <c r="AA450" s="209"/>
      <c r="AB450" s="209"/>
      <c r="AC450" s="210"/>
      <c r="AD450" s="210"/>
      <c r="AE450" s="210"/>
      <c r="AF450" s="210"/>
      <c r="AG450" s="210"/>
      <c r="AH450" s="210"/>
      <c r="AI450" s="210"/>
    </row>
    <row r="451" ht="12.75" customHeight="1">
      <c r="A451" s="347"/>
      <c r="B451" s="347"/>
      <c r="C451" s="347"/>
      <c r="D451" s="347"/>
      <c r="E451" s="347"/>
      <c r="F451" s="347"/>
      <c r="G451" s="347"/>
      <c r="H451" s="347"/>
      <c r="I451" s="347"/>
      <c r="J451" s="347"/>
      <c r="K451" s="305"/>
      <c r="L451" s="348"/>
      <c r="M451" s="347"/>
      <c r="N451" s="349"/>
      <c r="O451" s="349"/>
      <c r="P451" s="350"/>
      <c r="Q451" s="349"/>
      <c r="R451" s="349"/>
      <c r="S451" s="351"/>
      <c r="T451" s="209"/>
      <c r="U451" s="351"/>
      <c r="V451" s="209"/>
      <c r="W451" s="352"/>
      <c r="X451" s="209"/>
      <c r="Y451" s="209"/>
      <c r="Z451" s="209"/>
      <c r="AA451" s="209"/>
      <c r="AB451" s="209"/>
      <c r="AC451" s="210"/>
      <c r="AD451" s="210"/>
      <c r="AE451" s="210"/>
      <c r="AF451" s="210"/>
      <c r="AG451" s="210"/>
      <c r="AH451" s="210"/>
      <c r="AI451" s="210"/>
    </row>
    <row r="452" ht="12.75" customHeight="1">
      <c r="A452" s="347"/>
      <c r="B452" s="347"/>
      <c r="C452" s="347"/>
      <c r="D452" s="347"/>
      <c r="E452" s="347"/>
      <c r="F452" s="347"/>
      <c r="G452" s="347"/>
      <c r="H452" s="347"/>
      <c r="I452" s="347"/>
      <c r="J452" s="347"/>
      <c r="K452" s="305"/>
      <c r="L452" s="348"/>
      <c r="M452" s="347"/>
      <c r="N452" s="349"/>
      <c r="O452" s="349"/>
      <c r="P452" s="350"/>
      <c r="Q452" s="349"/>
      <c r="R452" s="349"/>
      <c r="S452" s="351"/>
      <c r="T452" s="209"/>
      <c r="U452" s="351"/>
      <c r="V452" s="209"/>
      <c r="W452" s="352"/>
      <c r="X452" s="209"/>
      <c r="Y452" s="209"/>
      <c r="Z452" s="209"/>
      <c r="AA452" s="209"/>
      <c r="AB452" s="209"/>
      <c r="AC452" s="210"/>
      <c r="AD452" s="210"/>
      <c r="AE452" s="210"/>
      <c r="AF452" s="210"/>
      <c r="AG452" s="210"/>
      <c r="AH452" s="210"/>
      <c r="AI452" s="210"/>
    </row>
    <row r="453" ht="12.75" customHeight="1">
      <c r="A453" s="347"/>
      <c r="B453" s="347"/>
      <c r="C453" s="347"/>
      <c r="D453" s="347"/>
      <c r="E453" s="347"/>
      <c r="F453" s="347"/>
      <c r="G453" s="347"/>
      <c r="H453" s="347"/>
      <c r="I453" s="347"/>
      <c r="J453" s="347"/>
      <c r="K453" s="305"/>
      <c r="L453" s="348"/>
      <c r="M453" s="347"/>
      <c r="N453" s="349"/>
      <c r="O453" s="349"/>
      <c r="P453" s="350"/>
      <c r="Q453" s="349"/>
      <c r="R453" s="349"/>
      <c r="S453" s="351"/>
      <c r="T453" s="209"/>
      <c r="U453" s="351"/>
      <c r="V453" s="209"/>
      <c r="W453" s="352"/>
      <c r="X453" s="209"/>
      <c r="Y453" s="209"/>
      <c r="Z453" s="209"/>
      <c r="AA453" s="209"/>
      <c r="AB453" s="209"/>
      <c r="AC453" s="210"/>
      <c r="AD453" s="210"/>
      <c r="AE453" s="210"/>
      <c r="AF453" s="210"/>
      <c r="AG453" s="210"/>
      <c r="AH453" s="210"/>
      <c r="AI453" s="210"/>
    </row>
    <row r="454" ht="12.75" customHeight="1">
      <c r="A454" s="347"/>
      <c r="B454" s="347"/>
      <c r="C454" s="347"/>
      <c r="D454" s="347"/>
      <c r="E454" s="347"/>
      <c r="F454" s="347"/>
      <c r="G454" s="347"/>
      <c r="H454" s="347"/>
      <c r="I454" s="347"/>
      <c r="J454" s="347"/>
      <c r="K454" s="305"/>
      <c r="L454" s="348"/>
      <c r="M454" s="347"/>
      <c r="N454" s="349"/>
      <c r="O454" s="349"/>
      <c r="P454" s="350"/>
      <c r="Q454" s="349"/>
      <c r="R454" s="349"/>
      <c r="S454" s="351"/>
      <c r="T454" s="209"/>
      <c r="U454" s="351"/>
      <c r="V454" s="209"/>
      <c r="W454" s="352"/>
      <c r="X454" s="209"/>
      <c r="Y454" s="209"/>
      <c r="Z454" s="209"/>
      <c r="AA454" s="209"/>
      <c r="AB454" s="209"/>
      <c r="AC454" s="210"/>
      <c r="AD454" s="210"/>
      <c r="AE454" s="210"/>
      <c r="AF454" s="210"/>
      <c r="AG454" s="210"/>
      <c r="AH454" s="210"/>
      <c r="AI454" s="210"/>
    </row>
    <row r="455" ht="12.75" customHeight="1">
      <c r="A455" s="347"/>
      <c r="B455" s="347"/>
      <c r="C455" s="347"/>
      <c r="D455" s="347"/>
      <c r="E455" s="347"/>
      <c r="F455" s="347"/>
      <c r="G455" s="347"/>
      <c r="H455" s="347"/>
      <c r="I455" s="347"/>
      <c r="J455" s="347"/>
      <c r="K455" s="305"/>
      <c r="L455" s="348"/>
      <c r="M455" s="347"/>
      <c r="N455" s="349"/>
      <c r="O455" s="349"/>
      <c r="P455" s="350"/>
      <c r="Q455" s="349"/>
      <c r="R455" s="349"/>
      <c r="S455" s="351"/>
      <c r="T455" s="209"/>
      <c r="U455" s="351"/>
      <c r="V455" s="209"/>
      <c r="W455" s="352"/>
      <c r="X455" s="209"/>
      <c r="Y455" s="209"/>
      <c r="Z455" s="209"/>
      <c r="AA455" s="209"/>
      <c r="AB455" s="209"/>
      <c r="AC455" s="210"/>
      <c r="AD455" s="210"/>
      <c r="AE455" s="210"/>
      <c r="AF455" s="210"/>
      <c r="AG455" s="210"/>
      <c r="AH455" s="210"/>
      <c r="AI455" s="210"/>
    </row>
    <row r="456" ht="12.75" customHeight="1">
      <c r="A456" s="347"/>
      <c r="B456" s="347"/>
      <c r="C456" s="347"/>
      <c r="D456" s="347"/>
      <c r="E456" s="347"/>
      <c r="F456" s="347"/>
      <c r="G456" s="347"/>
      <c r="H456" s="347"/>
      <c r="I456" s="347"/>
      <c r="J456" s="347"/>
      <c r="K456" s="305"/>
      <c r="L456" s="348"/>
      <c r="M456" s="347"/>
      <c r="N456" s="349"/>
      <c r="O456" s="349"/>
      <c r="P456" s="350"/>
      <c r="Q456" s="349"/>
      <c r="R456" s="349"/>
      <c r="S456" s="351"/>
      <c r="T456" s="209"/>
      <c r="U456" s="351"/>
      <c r="V456" s="209"/>
      <c r="W456" s="352"/>
      <c r="X456" s="209"/>
      <c r="Y456" s="209"/>
      <c r="Z456" s="209"/>
      <c r="AA456" s="209"/>
      <c r="AB456" s="209"/>
      <c r="AC456" s="210"/>
      <c r="AD456" s="210"/>
      <c r="AE456" s="210"/>
      <c r="AF456" s="210"/>
      <c r="AG456" s="210"/>
      <c r="AH456" s="210"/>
      <c r="AI456" s="210"/>
    </row>
    <row r="457" ht="12.75" customHeight="1">
      <c r="A457" s="347"/>
      <c r="B457" s="347"/>
      <c r="C457" s="347"/>
      <c r="D457" s="347"/>
      <c r="E457" s="347"/>
      <c r="F457" s="347"/>
      <c r="G457" s="347"/>
      <c r="H457" s="347"/>
      <c r="I457" s="347"/>
      <c r="J457" s="347"/>
      <c r="K457" s="305"/>
      <c r="L457" s="348"/>
      <c r="M457" s="347"/>
      <c r="N457" s="349"/>
      <c r="O457" s="349"/>
      <c r="P457" s="350"/>
      <c r="Q457" s="349"/>
      <c r="R457" s="349"/>
      <c r="S457" s="351"/>
      <c r="T457" s="209"/>
      <c r="U457" s="351"/>
      <c r="V457" s="209"/>
      <c r="W457" s="352"/>
      <c r="X457" s="209"/>
      <c r="Y457" s="209"/>
      <c r="Z457" s="209"/>
      <c r="AA457" s="209"/>
      <c r="AB457" s="209"/>
      <c r="AC457" s="210"/>
      <c r="AD457" s="210"/>
      <c r="AE457" s="210"/>
      <c r="AF457" s="210"/>
      <c r="AG457" s="210"/>
      <c r="AH457" s="210"/>
      <c r="AI457" s="210"/>
    </row>
    <row r="458" ht="12.75" customHeight="1">
      <c r="A458" s="347"/>
      <c r="B458" s="347"/>
      <c r="C458" s="347"/>
      <c r="D458" s="347"/>
      <c r="E458" s="347"/>
      <c r="F458" s="347"/>
      <c r="G458" s="347"/>
      <c r="H458" s="347"/>
      <c r="I458" s="347"/>
      <c r="J458" s="347"/>
      <c r="K458" s="305"/>
      <c r="L458" s="348"/>
      <c r="M458" s="347"/>
      <c r="N458" s="349"/>
      <c r="O458" s="349"/>
      <c r="P458" s="350"/>
      <c r="Q458" s="349"/>
      <c r="R458" s="349"/>
      <c r="S458" s="351"/>
      <c r="T458" s="209"/>
      <c r="U458" s="351"/>
      <c r="V458" s="209"/>
      <c r="W458" s="352"/>
      <c r="X458" s="209"/>
      <c r="Y458" s="209"/>
      <c r="Z458" s="209"/>
      <c r="AA458" s="209"/>
      <c r="AB458" s="209"/>
      <c r="AC458" s="210"/>
      <c r="AD458" s="210"/>
      <c r="AE458" s="210"/>
      <c r="AF458" s="210"/>
      <c r="AG458" s="210"/>
      <c r="AH458" s="210"/>
      <c r="AI458" s="210"/>
    </row>
    <row r="459" ht="12.75" customHeight="1">
      <c r="A459" s="347"/>
      <c r="B459" s="347"/>
      <c r="C459" s="347"/>
      <c r="D459" s="347"/>
      <c r="E459" s="347"/>
      <c r="F459" s="347"/>
      <c r="G459" s="347"/>
      <c r="H459" s="347"/>
      <c r="I459" s="347"/>
      <c r="J459" s="347"/>
      <c r="K459" s="305"/>
      <c r="L459" s="348"/>
      <c r="M459" s="347"/>
      <c r="N459" s="349"/>
      <c r="O459" s="349"/>
      <c r="P459" s="350"/>
      <c r="Q459" s="349"/>
      <c r="R459" s="349"/>
      <c r="S459" s="351"/>
      <c r="T459" s="209"/>
      <c r="U459" s="351"/>
      <c r="V459" s="209"/>
      <c r="W459" s="352"/>
      <c r="X459" s="209"/>
      <c r="Y459" s="209"/>
      <c r="Z459" s="209"/>
      <c r="AA459" s="209"/>
      <c r="AB459" s="209"/>
      <c r="AC459" s="210"/>
      <c r="AD459" s="210"/>
      <c r="AE459" s="210"/>
      <c r="AF459" s="210"/>
      <c r="AG459" s="210"/>
      <c r="AH459" s="210"/>
      <c r="AI459" s="210"/>
    </row>
    <row r="460" ht="12.75" customHeight="1">
      <c r="A460" s="347"/>
      <c r="B460" s="347"/>
      <c r="C460" s="347"/>
      <c r="D460" s="347"/>
      <c r="E460" s="347"/>
      <c r="F460" s="347"/>
      <c r="G460" s="347"/>
      <c r="H460" s="347"/>
      <c r="I460" s="347"/>
      <c r="J460" s="347"/>
      <c r="K460" s="305"/>
      <c r="L460" s="348"/>
      <c r="M460" s="347"/>
      <c r="N460" s="349"/>
      <c r="O460" s="349"/>
      <c r="P460" s="350"/>
      <c r="Q460" s="349"/>
      <c r="R460" s="349"/>
      <c r="S460" s="351"/>
      <c r="T460" s="209"/>
      <c r="U460" s="351"/>
      <c r="V460" s="209"/>
      <c r="W460" s="352"/>
      <c r="X460" s="209"/>
      <c r="Y460" s="209"/>
      <c r="Z460" s="209"/>
      <c r="AA460" s="209"/>
      <c r="AB460" s="209"/>
      <c r="AC460" s="210"/>
      <c r="AD460" s="210"/>
      <c r="AE460" s="210"/>
      <c r="AF460" s="210"/>
      <c r="AG460" s="210"/>
      <c r="AH460" s="210"/>
      <c r="AI460" s="210"/>
    </row>
    <row r="461" ht="12.75" customHeight="1">
      <c r="A461" s="347"/>
      <c r="B461" s="347"/>
      <c r="C461" s="347"/>
      <c r="D461" s="347"/>
      <c r="E461" s="347"/>
      <c r="F461" s="347"/>
      <c r="G461" s="347"/>
      <c r="H461" s="347"/>
      <c r="I461" s="347"/>
      <c r="J461" s="347"/>
      <c r="K461" s="305"/>
      <c r="L461" s="348"/>
      <c r="M461" s="347"/>
      <c r="N461" s="349"/>
      <c r="O461" s="349"/>
      <c r="P461" s="350"/>
      <c r="Q461" s="349"/>
      <c r="R461" s="349"/>
      <c r="S461" s="351"/>
      <c r="T461" s="209"/>
      <c r="U461" s="351"/>
      <c r="V461" s="209"/>
      <c r="W461" s="352"/>
      <c r="X461" s="209"/>
      <c r="Y461" s="209"/>
      <c r="Z461" s="209"/>
      <c r="AA461" s="209"/>
      <c r="AB461" s="209"/>
      <c r="AC461" s="210"/>
      <c r="AD461" s="210"/>
      <c r="AE461" s="210"/>
      <c r="AF461" s="210"/>
      <c r="AG461" s="210"/>
      <c r="AH461" s="210"/>
      <c r="AI461" s="210"/>
    </row>
    <row r="462" ht="12.75" customHeight="1">
      <c r="A462" s="347"/>
      <c r="B462" s="347"/>
      <c r="C462" s="347"/>
      <c r="D462" s="347"/>
      <c r="E462" s="347"/>
      <c r="F462" s="347"/>
      <c r="G462" s="347"/>
      <c r="H462" s="347"/>
      <c r="I462" s="347"/>
      <c r="J462" s="347"/>
      <c r="K462" s="305"/>
      <c r="L462" s="348"/>
      <c r="M462" s="347"/>
      <c r="N462" s="349"/>
      <c r="O462" s="349"/>
      <c r="P462" s="350"/>
      <c r="Q462" s="349"/>
      <c r="R462" s="349"/>
      <c r="S462" s="351"/>
      <c r="T462" s="209"/>
      <c r="U462" s="351"/>
      <c r="V462" s="209"/>
      <c r="W462" s="352"/>
      <c r="X462" s="209"/>
      <c r="Y462" s="209"/>
      <c r="Z462" s="209"/>
      <c r="AA462" s="209"/>
      <c r="AB462" s="209"/>
      <c r="AC462" s="210"/>
      <c r="AD462" s="210"/>
      <c r="AE462" s="210"/>
      <c r="AF462" s="210"/>
      <c r="AG462" s="210"/>
      <c r="AH462" s="210"/>
      <c r="AI462" s="210"/>
    </row>
    <row r="463" ht="12.75" customHeight="1">
      <c r="A463" s="347"/>
      <c r="B463" s="347"/>
      <c r="C463" s="347"/>
      <c r="D463" s="347"/>
      <c r="E463" s="347"/>
      <c r="F463" s="347"/>
      <c r="G463" s="347"/>
      <c r="H463" s="347"/>
      <c r="I463" s="347"/>
      <c r="J463" s="347"/>
      <c r="K463" s="305"/>
      <c r="L463" s="348"/>
      <c r="M463" s="347"/>
      <c r="N463" s="349"/>
      <c r="O463" s="349"/>
      <c r="P463" s="350"/>
      <c r="Q463" s="349"/>
      <c r="R463" s="349"/>
      <c r="S463" s="351"/>
      <c r="T463" s="209"/>
      <c r="U463" s="351"/>
      <c r="V463" s="209"/>
      <c r="W463" s="352"/>
      <c r="X463" s="209"/>
      <c r="Y463" s="209"/>
      <c r="Z463" s="209"/>
      <c r="AA463" s="209"/>
      <c r="AB463" s="209"/>
      <c r="AC463" s="210"/>
      <c r="AD463" s="210"/>
      <c r="AE463" s="210"/>
      <c r="AF463" s="210"/>
      <c r="AG463" s="210"/>
      <c r="AH463" s="210"/>
      <c r="AI463" s="210"/>
    </row>
    <row r="464" ht="12.75" customHeight="1">
      <c r="A464" s="347"/>
      <c r="B464" s="347"/>
      <c r="C464" s="347"/>
      <c r="D464" s="347"/>
      <c r="E464" s="347"/>
      <c r="F464" s="347"/>
      <c r="G464" s="347"/>
      <c r="H464" s="347"/>
      <c r="I464" s="347"/>
      <c r="J464" s="347"/>
      <c r="K464" s="305"/>
      <c r="L464" s="348"/>
      <c r="M464" s="347"/>
      <c r="N464" s="349"/>
      <c r="O464" s="349"/>
      <c r="P464" s="350"/>
      <c r="Q464" s="349"/>
      <c r="R464" s="349"/>
      <c r="S464" s="351"/>
      <c r="T464" s="209"/>
      <c r="U464" s="351"/>
      <c r="V464" s="209"/>
      <c r="W464" s="352"/>
      <c r="X464" s="209"/>
      <c r="Y464" s="209"/>
      <c r="Z464" s="209"/>
      <c r="AA464" s="209"/>
      <c r="AB464" s="209"/>
      <c r="AC464" s="210"/>
      <c r="AD464" s="210"/>
      <c r="AE464" s="210"/>
      <c r="AF464" s="210"/>
      <c r="AG464" s="210"/>
      <c r="AH464" s="210"/>
      <c r="AI464" s="210"/>
    </row>
    <row r="465" ht="12.75" customHeight="1">
      <c r="A465" s="347"/>
      <c r="B465" s="347"/>
      <c r="C465" s="347"/>
      <c r="D465" s="347"/>
      <c r="E465" s="347"/>
      <c r="F465" s="347"/>
      <c r="G465" s="347"/>
      <c r="H465" s="347"/>
      <c r="I465" s="347"/>
      <c r="J465" s="347"/>
      <c r="K465" s="305"/>
      <c r="L465" s="348"/>
      <c r="M465" s="347"/>
      <c r="N465" s="349"/>
      <c r="O465" s="349"/>
      <c r="P465" s="350"/>
      <c r="Q465" s="349"/>
      <c r="R465" s="349"/>
      <c r="S465" s="351"/>
      <c r="T465" s="209"/>
      <c r="U465" s="351"/>
      <c r="V465" s="209"/>
      <c r="W465" s="352"/>
      <c r="X465" s="209"/>
      <c r="Y465" s="209"/>
      <c r="Z465" s="209"/>
      <c r="AA465" s="209"/>
      <c r="AB465" s="209"/>
      <c r="AC465" s="210"/>
      <c r="AD465" s="210"/>
      <c r="AE465" s="210"/>
      <c r="AF465" s="210"/>
      <c r="AG465" s="210"/>
      <c r="AH465" s="210"/>
      <c r="AI465" s="210"/>
    </row>
    <row r="466" ht="12.75" customHeight="1">
      <c r="A466" s="347"/>
      <c r="B466" s="347"/>
      <c r="C466" s="347"/>
      <c r="D466" s="347"/>
      <c r="E466" s="347"/>
      <c r="F466" s="347"/>
      <c r="G466" s="347"/>
      <c r="H466" s="347"/>
      <c r="I466" s="347"/>
      <c r="J466" s="347"/>
      <c r="K466" s="305"/>
      <c r="L466" s="348"/>
      <c r="M466" s="347"/>
      <c r="N466" s="349"/>
      <c r="O466" s="349"/>
      <c r="P466" s="350"/>
      <c r="Q466" s="349"/>
      <c r="R466" s="349"/>
      <c r="S466" s="351"/>
      <c r="T466" s="209"/>
      <c r="U466" s="351"/>
      <c r="V466" s="209"/>
      <c r="W466" s="352"/>
      <c r="X466" s="209"/>
      <c r="Y466" s="209"/>
      <c r="Z466" s="209"/>
      <c r="AA466" s="209"/>
      <c r="AB466" s="209"/>
      <c r="AC466" s="210"/>
      <c r="AD466" s="210"/>
      <c r="AE466" s="210"/>
      <c r="AF466" s="210"/>
      <c r="AG466" s="210"/>
      <c r="AH466" s="210"/>
      <c r="AI466" s="210"/>
    </row>
    <row r="467" ht="12.75" customHeight="1">
      <c r="A467" s="347"/>
      <c r="B467" s="347"/>
      <c r="C467" s="347"/>
      <c r="D467" s="347"/>
      <c r="E467" s="347"/>
      <c r="F467" s="347"/>
      <c r="G467" s="347"/>
      <c r="H467" s="347"/>
      <c r="I467" s="347"/>
      <c r="J467" s="347"/>
      <c r="K467" s="305"/>
      <c r="L467" s="348"/>
      <c r="M467" s="347"/>
      <c r="N467" s="349"/>
      <c r="O467" s="349"/>
      <c r="P467" s="350"/>
      <c r="Q467" s="349"/>
      <c r="R467" s="349"/>
      <c r="S467" s="351"/>
      <c r="T467" s="209"/>
      <c r="U467" s="351"/>
      <c r="V467" s="209"/>
      <c r="W467" s="352"/>
      <c r="X467" s="209"/>
      <c r="Y467" s="209"/>
      <c r="Z467" s="209"/>
      <c r="AA467" s="209"/>
      <c r="AB467" s="209"/>
      <c r="AC467" s="210"/>
      <c r="AD467" s="210"/>
      <c r="AE467" s="210"/>
      <c r="AF467" s="210"/>
      <c r="AG467" s="210"/>
      <c r="AH467" s="210"/>
      <c r="AI467" s="210"/>
    </row>
    <row r="468" ht="12.75" customHeight="1">
      <c r="A468" s="347"/>
      <c r="B468" s="347"/>
      <c r="C468" s="347"/>
      <c r="D468" s="347"/>
      <c r="E468" s="347"/>
      <c r="F468" s="347"/>
      <c r="G468" s="347"/>
      <c r="H468" s="347"/>
      <c r="I468" s="347"/>
      <c r="J468" s="347"/>
      <c r="K468" s="305"/>
      <c r="L468" s="348"/>
      <c r="M468" s="347"/>
      <c r="N468" s="349"/>
      <c r="O468" s="349"/>
      <c r="P468" s="350"/>
      <c r="Q468" s="349"/>
      <c r="R468" s="349"/>
      <c r="S468" s="351"/>
      <c r="T468" s="209"/>
      <c r="U468" s="351"/>
      <c r="V468" s="209"/>
      <c r="W468" s="352"/>
      <c r="X468" s="209"/>
      <c r="Y468" s="209"/>
      <c r="Z468" s="209"/>
      <c r="AA468" s="209"/>
      <c r="AB468" s="209"/>
      <c r="AC468" s="210"/>
      <c r="AD468" s="210"/>
      <c r="AE468" s="210"/>
      <c r="AF468" s="210"/>
      <c r="AG468" s="210"/>
      <c r="AH468" s="210"/>
      <c r="AI468" s="210"/>
    </row>
    <row r="469" ht="12.75" customHeight="1">
      <c r="A469" s="347"/>
      <c r="B469" s="347"/>
      <c r="C469" s="347"/>
      <c r="D469" s="347"/>
      <c r="E469" s="347"/>
      <c r="F469" s="347"/>
      <c r="G469" s="347"/>
      <c r="H469" s="347"/>
      <c r="I469" s="347"/>
      <c r="J469" s="347"/>
      <c r="K469" s="305"/>
      <c r="L469" s="348"/>
      <c r="M469" s="347"/>
      <c r="N469" s="349"/>
      <c r="O469" s="349"/>
      <c r="P469" s="350"/>
      <c r="Q469" s="349"/>
      <c r="R469" s="349"/>
      <c r="S469" s="351"/>
      <c r="T469" s="209"/>
      <c r="U469" s="351"/>
      <c r="V469" s="209"/>
      <c r="W469" s="352"/>
      <c r="X469" s="209"/>
      <c r="Y469" s="209"/>
      <c r="Z469" s="209"/>
      <c r="AA469" s="209"/>
      <c r="AB469" s="209"/>
      <c r="AC469" s="210"/>
      <c r="AD469" s="210"/>
      <c r="AE469" s="210"/>
      <c r="AF469" s="210"/>
      <c r="AG469" s="210"/>
      <c r="AH469" s="210"/>
      <c r="AI469" s="210"/>
    </row>
    <row r="470" ht="12.75" customHeight="1">
      <c r="A470" s="347"/>
      <c r="B470" s="347"/>
      <c r="C470" s="347"/>
      <c r="D470" s="347"/>
      <c r="E470" s="347"/>
      <c r="F470" s="347"/>
      <c r="G470" s="347"/>
      <c r="H470" s="347"/>
      <c r="I470" s="347"/>
      <c r="J470" s="347"/>
      <c r="K470" s="305"/>
      <c r="L470" s="348"/>
      <c r="M470" s="347"/>
      <c r="N470" s="349"/>
      <c r="O470" s="349"/>
      <c r="P470" s="350"/>
      <c r="Q470" s="349"/>
      <c r="R470" s="349"/>
      <c r="S470" s="351"/>
      <c r="T470" s="209"/>
      <c r="U470" s="351"/>
      <c r="V470" s="209"/>
      <c r="W470" s="352"/>
      <c r="X470" s="209"/>
      <c r="Y470" s="209"/>
      <c r="Z470" s="209"/>
      <c r="AA470" s="209"/>
      <c r="AB470" s="209"/>
      <c r="AC470" s="210"/>
      <c r="AD470" s="210"/>
      <c r="AE470" s="210"/>
      <c r="AF470" s="210"/>
      <c r="AG470" s="210"/>
      <c r="AH470" s="210"/>
      <c r="AI470" s="210"/>
    </row>
    <row r="471" ht="12.75" customHeight="1">
      <c r="A471" s="347"/>
      <c r="B471" s="347"/>
      <c r="C471" s="347"/>
      <c r="D471" s="347"/>
      <c r="E471" s="347"/>
      <c r="F471" s="347"/>
      <c r="G471" s="347"/>
      <c r="H471" s="347"/>
      <c r="I471" s="347"/>
      <c r="J471" s="347"/>
      <c r="K471" s="305"/>
      <c r="L471" s="348"/>
      <c r="M471" s="347"/>
      <c r="N471" s="349"/>
      <c r="O471" s="349"/>
      <c r="P471" s="350"/>
      <c r="Q471" s="349"/>
      <c r="R471" s="349"/>
      <c r="S471" s="351"/>
      <c r="T471" s="209"/>
      <c r="U471" s="351"/>
      <c r="V471" s="209"/>
      <c r="W471" s="352"/>
      <c r="X471" s="209"/>
      <c r="Y471" s="209"/>
      <c r="Z471" s="209"/>
      <c r="AA471" s="209"/>
      <c r="AB471" s="209"/>
      <c r="AC471" s="210"/>
      <c r="AD471" s="210"/>
      <c r="AE471" s="210"/>
      <c r="AF471" s="210"/>
      <c r="AG471" s="210"/>
      <c r="AH471" s="210"/>
      <c r="AI471" s="210"/>
    </row>
    <row r="472" ht="12.75" customHeight="1">
      <c r="A472" s="347"/>
      <c r="B472" s="347"/>
      <c r="C472" s="347"/>
      <c r="D472" s="347"/>
      <c r="E472" s="347"/>
      <c r="F472" s="347"/>
      <c r="G472" s="347"/>
      <c r="H472" s="347"/>
      <c r="I472" s="347"/>
      <c r="J472" s="347"/>
      <c r="K472" s="305"/>
      <c r="L472" s="348"/>
      <c r="M472" s="347"/>
      <c r="N472" s="349"/>
      <c r="O472" s="349"/>
      <c r="P472" s="350"/>
      <c r="Q472" s="349"/>
      <c r="R472" s="349"/>
      <c r="S472" s="351"/>
      <c r="T472" s="209"/>
      <c r="U472" s="351"/>
      <c r="V472" s="209"/>
      <c r="W472" s="352"/>
      <c r="X472" s="209"/>
      <c r="Y472" s="209"/>
      <c r="Z472" s="209"/>
      <c r="AA472" s="209"/>
      <c r="AB472" s="209"/>
      <c r="AC472" s="210"/>
      <c r="AD472" s="210"/>
      <c r="AE472" s="210"/>
      <c r="AF472" s="210"/>
      <c r="AG472" s="210"/>
      <c r="AH472" s="210"/>
      <c r="AI472" s="210"/>
    </row>
    <row r="473" ht="12.75" customHeight="1">
      <c r="A473" s="347"/>
      <c r="B473" s="347"/>
      <c r="C473" s="347"/>
      <c r="D473" s="347"/>
      <c r="E473" s="347"/>
      <c r="F473" s="347"/>
      <c r="G473" s="347"/>
      <c r="H473" s="347"/>
      <c r="I473" s="347"/>
      <c r="J473" s="347"/>
      <c r="K473" s="305"/>
      <c r="L473" s="348"/>
      <c r="M473" s="347"/>
      <c r="N473" s="349"/>
      <c r="O473" s="349"/>
      <c r="P473" s="350"/>
      <c r="Q473" s="349"/>
      <c r="R473" s="349"/>
      <c r="S473" s="351"/>
      <c r="T473" s="209"/>
      <c r="U473" s="351"/>
      <c r="V473" s="209"/>
      <c r="W473" s="352"/>
      <c r="X473" s="209"/>
      <c r="Y473" s="209"/>
      <c r="Z473" s="209"/>
      <c r="AA473" s="209"/>
      <c r="AB473" s="209"/>
      <c r="AC473" s="210"/>
      <c r="AD473" s="210"/>
      <c r="AE473" s="210"/>
      <c r="AF473" s="210"/>
      <c r="AG473" s="210"/>
      <c r="AH473" s="210"/>
      <c r="AI473" s="210"/>
    </row>
    <row r="474" ht="12.75" customHeight="1">
      <c r="A474" s="347"/>
      <c r="B474" s="347"/>
      <c r="C474" s="347"/>
      <c r="D474" s="347"/>
      <c r="E474" s="347"/>
      <c r="F474" s="347"/>
      <c r="G474" s="347"/>
      <c r="H474" s="347"/>
      <c r="I474" s="347"/>
      <c r="J474" s="347"/>
      <c r="K474" s="305"/>
      <c r="L474" s="348"/>
      <c r="M474" s="347"/>
      <c r="N474" s="349"/>
      <c r="O474" s="349"/>
      <c r="P474" s="350"/>
      <c r="Q474" s="349"/>
      <c r="R474" s="349"/>
      <c r="S474" s="351"/>
      <c r="T474" s="209"/>
      <c r="U474" s="351"/>
      <c r="V474" s="209"/>
      <c r="W474" s="352"/>
      <c r="X474" s="209"/>
      <c r="Y474" s="209"/>
      <c r="Z474" s="209"/>
      <c r="AA474" s="209"/>
      <c r="AB474" s="209"/>
      <c r="AC474" s="210"/>
      <c r="AD474" s="210"/>
      <c r="AE474" s="210"/>
      <c r="AF474" s="210"/>
      <c r="AG474" s="210"/>
      <c r="AH474" s="210"/>
      <c r="AI474" s="210"/>
    </row>
    <row r="475" ht="12.75" customHeight="1">
      <c r="A475" s="347"/>
      <c r="B475" s="347"/>
      <c r="C475" s="347"/>
      <c r="D475" s="347"/>
      <c r="E475" s="347"/>
      <c r="F475" s="347"/>
      <c r="G475" s="347"/>
      <c r="H475" s="347"/>
      <c r="I475" s="347"/>
      <c r="J475" s="347"/>
      <c r="K475" s="305"/>
      <c r="L475" s="348"/>
      <c r="M475" s="347"/>
      <c r="N475" s="349"/>
      <c r="O475" s="349"/>
      <c r="P475" s="350"/>
      <c r="Q475" s="349"/>
      <c r="R475" s="349"/>
      <c r="S475" s="351"/>
      <c r="T475" s="209"/>
      <c r="U475" s="351"/>
      <c r="V475" s="209"/>
      <c r="W475" s="352"/>
      <c r="X475" s="209"/>
      <c r="Y475" s="209"/>
      <c r="Z475" s="209"/>
      <c r="AA475" s="209"/>
      <c r="AB475" s="209"/>
      <c r="AC475" s="210"/>
      <c r="AD475" s="210"/>
      <c r="AE475" s="210"/>
      <c r="AF475" s="210"/>
      <c r="AG475" s="210"/>
      <c r="AH475" s="210"/>
      <c r="AI475" s="210"/>
    </row>
    <row r="476" ht="12.75" customHeight="1">
      <c r="A476" s="347"/>
      <c r="B476" s="347"/>
      <c r="C476" s="347"/>
      <c r="D476" s="347"/>
      <c r="E476" s="347"/>
      <c r="F476" s="347"/>
      <c r="G476" s="347"/>
      <c r="H476" s="347"/>
      <c r="I476" s="347"/>
      <c r="J476" s="347"/>
      <c r="K476" s="305"/>
      <c r="L476" s="348"/>
      <c r="M476" s="347"/>
      <c r="N476" s="349"/>
      <c r="O476" s="349"/>
      <c r="P476" s="350"/>
      <c r="Q476" s="349"/>
      <c r="R476" s="349"/>
      <c r="S476" s="351"/>
      <c r="T476" s="209"/>
      <c r="U476" s="351"/>
      <c r="V476" s="209"/>
      <c r="W476" s="352"/>
      <c r="X476" s="209"/>
      <c r="Y476" s="209"/>
      <c r="Z476" s="209"/>
      <c r="AA476" s="209"/>
      <c r="AB476" s="209"/>
      <c r="AC476" s="210"/>
      <c r="AD476" s="210"/>
      <c r="AE476" s="210"/>
      <c r="AF476" s="210"/>
      <c r="AG476" s="210"/>
      <c r="AH476" s="210"/>
      <c r="AI476" s="210"/>
    </row>
    <row r="477" ht="12.75" customHeight="1">
      <c r="A477" s="347"/>
      <c r="B477" s="347"/>
      <c r="C477" s="347"/>
      <c r="D477" s="347"/>
      <c r="E477" s="347"/>
      <c r="F477" s="347"/>
      <c r="G477" s="347"/>
      <c r="H477" s="347"/>
      <c r="I477" s="347"/>
      <c r="J477" s="347"/>
      <c r="K477" s="305"/>
      <c r="L477" s="348"/>
      <c r="M477" s="347"/>
      <c r="N477" s="349"/>
      <c r="O477" s="349"/>
      <c r="P477" s="350"/>
      <c r="Q477" s="349"/>
      <c r="R477" s="349"/>
      <c r="S477" s="351"/>
      <c r="T477" s="209"/>
      <c r="U477" s="351"/>
      <c r="V477" s="209"/>
      <c r="W477" s="352"/>
      <c r="X477" s="209"/>
      <c r="Y477" s="209"/>
      <c r="Z477" s="209"/>
      <c r="AA477" s="209"/>
      <c r="AB477" s="209"/>
      <c r="AC477" s="210"/>
      <c r="AD477" s="210"/>
      <c r="AE477" s="210"/>
      <c r="AF477" s="210"/>
      <c r="AG477" s="210"/>
      <c r="AH477" s="210"/>
      <c r="AI477" s="210"/>
    </row>
    <row r="478" ht="12.75" customHeight="1">
      <c r="A478" s="347"/>
      <c r="B478" s="347"/>
      <c r="C478" s="347"/>
      <c r="D478" s="347"/>
      <c r="E478" s="347"/>
      <c r="F478" s="347"/>
      <c r="G478" s="347"/>
      <c r="H478" s="347"/>
      <c r="I478" s="347"/>
      <c r="J478" s="347"/>
      <c r="K478" s="305"/>
      <c r="L478" s="348"/>
      <c r="M478" s="347"/>
      <c r="N478" s="349"/>
      <c r="O478" s="349"/>
      <c r="P478" s="350"/>
      <c r="Q478" s="349"/>
      <c r="R478" s="349"/>
      <c r="S478" s="351"/>
      <c r="T478" s="209"/>
      <c r="U478" s="351"/>
      <c r="V478" s="209"/>
      <c r="W478" s="352"/>
      <c r="X478" s="209"/>
      <c r="Y478" s="209"/>
      <c r="Z478" s="209"/>
      <c r="AA478" s="209"/>
      <c r="AB478" s="209"/>
      <c r="AC478" s="210"/>
      <c r="AD478" s="210"/>
      <c r="AE478" s="210"/>
      <c r="AF478" s="210"/>
      <c r="AG478" s="210"/>
      <c r="AH478" s="210"/>
      <c r="AI478" s="210"/>
    </row>
    <row r="479" ht="12.75" customHeight="1">
      <c r="A479" s="347"/>
      <c r="B479" s="347"/>
      <c r="C479" s="347"/>
      <c r="D479" s="347"/>
      <c r="E479" s="347"/>
      <c r="F479" s="347"/>
      <c r="G479" s="347"/>
      <c r="H479" s="347"/>
      <c r="I479" s="347"/>
      <c r="J479" s="347"/>
      <c r="K479" s="305"/>
      <c r="L479" s="348"/>
      <c r="M479" s="347"/>
      <c r="N479" s="349"/>
      <c r="O479" s="349"/>
      <c r="P479" s="350"/>
      <c r="Q479" s="349"/>
      <c r="R479" s="349"/>
      <c r="S479" s="351"/>
      <c r="T479" s="209"/>
      <c r="U479" s="351"/>
      <c r="V479" s="209"/>
      <c r="W479" s="352"/>
      <c r="X479" s="209"/>
      <c r="Y479" s="209"/>
      <c r="Z479" s="209"/>
      <c r="AA479" s="209"/>
      <c r="AB479" s="209"/>
      <c r="AC479" s="210"/>
      <c r="AD479" s="210"/>
      <c r="AE479" s="210"/>
      <c r="AF479" s="210"/>
      <c r="AG479" s="210"/>
      <c r="AH479" s="210"/>
      <c r="AI479" s="210"/>
    </row>
    <row r="480" ht="12.75" customHeight="1">
      <c r="A480" s="347"/>
      <c r="B480" s="347"/>
      <c r="C480" s="347"/>
      <c r="D480" s="347"/>
      <c r="E480" s="347"/>
      <c r="F480" s="347"/>
      <c r="G480" s="347"/>
      <c r="H480" s="347"/>
      <c r="I480" s="347"/>
      <c r="J480" s="347"/>
      <c r="K480" s="305"/>
      <c r="L480" s="348"/>
      <c r="M480" s="347"/>
      <c r="N480" s="349"/>
      <c r="O480" s="349"/>
      <c r="P480" s="350"/>
      <c r="Q480" s="349"/>
      <c r="R480" s="349"/>
      <c r="S480" s="351"/>
      <c r="T480" s="209"/>
      <c r="U480" s="351"/>
      <c r="V480" s="209"/>
      <c r="W480" s="352"/>
      <c r="X480" s="209"/>
      <c r="Y480" s="209"/>
      <c r="Z480" s="209"/>
      <c r="AA480" s="209"/>
      <c r="AB480" s="209"/>
      <c r="AC480" s="210"/>
      <c r="AD480" s="210"/>
      <c r="AE480" s="210"/>
      <c r="AF480" s="210"/>
      <c r="AG480" s="210"/>
      <c r="AH480" s="210"/>
      <c r="AI480" s="210"/>
    </row>
    <row r="481" ht="12.75" customHeight="1">
      <c r="A481" s="347"/>
      <c r="B481" s="347"/>
      <c r="C481" s="347"/>
      <c r="D481" s="347"/>
      <c r="E481" s="347"/>
      <c r="F481" s="347"/>
      <c r="G481" s="347"/>
      <c r="H481" s="347"/>
      <c r="I481" s="347"/>
      <c r="J481" s="347"/>
      <c r="K481" s="305"/>
      <c r="L481" s="348"/>
      <c r="M481" s="347"/>
      <c r="N481" s="349"/>
      <c r="O481" s="349"/>
      <c r="P481" s="350"/>
      <c r="Q481" s="349"/>
      <c r="R481" s="349"/>
      <c r="S481" s="351"/>
      <c r="T481" s="209"/>
      <c r="U481" s="351"/>
      <c r="V481" s="209"/>
      <c r="W481" s="352"/>
      <c r="X481" s="209"/>
      <c r="Y481" s="209"/>
      <c r="Z481" s="209"/>
      <c r="AA481" s="209"/>
      <c r="AB481" s="209"/>
      <c r="AC481" s="210"/>
      <c r="AD481" s="210"/>
      <c r="AE481" s="210"/>
      <c r="AF481" s="210"/>
      <c r="AG481" s="210"/>
      <c r="AH481" s="210"/>
      <c r="AI481" s="210"/>
    </row>
    <row r="482" ht="12.75" customHeight="1">
      <c r="A482" s="347"/>
      <c r="B482" s="347"/>
      <c r="C482" s="347"/>
      <c r="D482" s="347"/>
      <c r="E482" s="347"/>
      <c r="F482" s="347"/>
      <c r="G482" s="347"/>
      <c r="H482" s="347"/>
      <c r="I482" s="347"/>
      <c r="J482" s="347"/>
      <c r="K482" s="305"/>
      <c r="L482" s="348"/>
      <c r="M482" s="347"/>
      <c r="N482" s="349"/>
      <c r="O482" s="349"/>
      <c r="P482" s="350"/>
      <c r="Q482" s="349"/>
      <c r="R482" s="349"/>
      <c r="S482" s="351"/>
      <c r="T482" s="209"/>
      <c r="U482" s="351"/>
      <c r="V482" s="209"/>
      <c r="W482" s="352"/>
      <c r="X482" s="209"/>
      <c r="Y482" s="209"/>
      <c r="Z482" s="209"/>
      <c r="AA482" s="209"/>
      <c r="AB482" s="209"/>
      <c r="AC482" s="210"/>
      <c r="AD482" s="210"/>
      <c r="AE482" s="210"/>
      <c r="AF482" s="210"/>
      <c r="AG482" s="210"/>
      <c r="AH482" s="210"/>
      <c r="AI482" s="210"/>
    </row>
    <row r="483" ht="12.75" customHeight="1">
      <c r="A483" s="347"/>
      <c r="B483" s="347"/>
      <c r="C483" s="347"/>
      <c r="D483" s="347"/>
      <c r="E483" s="347"/>
      <c r="F483" s="347"/>
      <c r="G483" s="347"/>
      <c r="H483" s="347"/>
      <c r="I483" s="347"/>
      <c r="J483" s="347"/>
      <c r="K483" s="305"/>
      <c r="L483" s="348"/>
      <c r="M483" s="347"/>
      <c r="N483" s="349"/>
      <c r="O483" s="349"/>
      <c r="P483" s="350"/>
      <c r="Q483" s="349"/>
      <c r="R483" s="349"/>
      <c r="S483" s="351"/>
      <c r="T483" s="209"/>
      <c r="U483" s="351"/>
      <c r="V483" s="209"/>
      <c r="W483" s="352"/>
      <c r="X483" s="209"/>
      <c r="Y483" s="209"/>
      <c r="Z483" s="209"/>
      <c r="AA483" s="209"/>
      <c r="AB483" s="209"/>
      <c r="AC483" s="210"/>
      <c r="AD483" s="210"/>
      <c r="AE483" s="210"/>
      <c r="AF483" s="210"/>
      <c r="AG483" s="210"/>
      <c r="AH483" s="210"/>
      <c r="AI483" s="210"/>
    </row>
    <row r="484" ht="12.75" customHeight="1">
      <c r="A484" s="347"/>
      <c r="B484" s="347"/>
      <c r="C484" s="347"/>
      <c r="D484" s="347"/>
      <c r="E484" s="347"/>
      <c r="F484" s="347"/>
      <c r="G484" s="347"/>
      <c r="H484" s="347"/>
      <c r="I484" s="347"/>
      <c r="J484" s="347"/>
      <c r="K484" s="305"/>
      <c r="L484" s="348"/>
      <c r="M484" s="347"/>
      <c r="N484" s="349"/>
      <c r="O484" s="349"/>
      <c r="P484" s="350"/>
      <c r="Q484" s="349"/>
      <c r="R484" s="349"/>
      <c r="S484" s="351"/>
      <c r="T484" s="209"/>
      <c r="U484" s="351"/>
      <c r="V484" s="209"/>
      <c r="W484" s="352"/>
      <c r="X484" s="209"/>
      <c r="Y484" s="209"/>
      <c r="Z484" s="209"/>
      <c r="AA484" s="209"/>
      <c r="AB484" s="209"/>
      <c r="AC484" s="210"/>
      <c r="AD484" s="210"/>
      <c r="AE484" s="210"/>
      <c r="AF484" s="210"/>
      <c r="AG484" s="210"/>
      <c r="AH484" s="210"/>
      <c r="AI484" s="210"/>
    </row>
    <row r="485" ht="12.75" customHeight="1">
      <c r="A485" s="347"/>
      <c r="B485" s="347"/>
      <c r="C485" s="347"/>
      <c r="D485" s="347"/>
      <c r="E485" s="347"/>
      <c r="F485" s="347"/>
      <c r="G485" s="347"/>
      <c r="H485" s="347"/>
      <c r="I485" s="347"/>
      <c r="J485" s="347"/>
      <c r="K485" s="305"/>
      <c r="L485" s="348"/>
      <c r="M485" s="347"/>
      <c r="N485" s="349"/>
      <c r="O485" s="349"/>
      <c r="P485" s="350"/>
      <c r="Q485" s="349"/>
      <c r="R485" s="349"/>
      <c r="S485" s="351"/>
      <c r="T485" s="209"/>
      <c r="U485" s="351"/>
      <c r="V485" s="209"/>
      <c r="W485" s="352"/>
      <c r="X485" s="209"/>
      <c r="Y485" s="209"/>
      <c r="Z485" s="209"/>
      <c r="AA485" s="209"/>
      <c r="AB485" s="209"/>
      <c r="AC485" s="210"/>
      <c r="AD485" s="210"/>
      <c r="AE485" s="210"/>
      <c r="AF485" s="210"/>
      <c r="AG485" s="210"/>
      <c r="AH485" s="210"/>
      <c r="AI485" s="210"/>
    </row>
    <row r="486" ht="12.75" customHeight="1">
      <c r="A486" s="347"/>
      <c r="B486" s="347"/>
      <c r="C486" s="347"/>
      <c r="D486" s="347"/>
      <c r="E486" s="347"/>
      <c r="F486" s="347"/>
      <c r="G486" s="347"/>
      <c r="H486" s="347"/>
      <c r="I486" s="347"/>
      <c r="J486" s="347"/>
      <c r="K486" s="305"/>
      <c r="L486" s="348"/>
      <c r="M486" s="347"/>
      <c r="N486" s="349"/>
      <c r="O486" s="349"/>
      <c r="P486" s="350"/>
      <c r="Q486" s="349"/>
      <c r="R486" s="349"/>
      <c r="S486" s="351"/>
      <c r="T486" s="209"/>
      <c r="U486" s="351"/>
      <c r="V486" s="209"/>
      <c r="W486" s="352"/>
      <c r="X486" s="209"/>
      <c r="Y486" s="209"/>
      <c r="Z486" s="209"/>
      <c r="AA486" s="209"/>
      <c r="AB486" s="209"/>
      <c r="AC486" s="210"/>
      <c r="AD486" s="210"/>
      <c r="AE486" s="210"/>
      <c r="AF486" s="210"/>
      <c r="AG486" s="210"/>
      <c r="AH486" s="210"/>
      <c r="AI486" s="210"/>
    </row>
    <row r="487" ht="12.75" customHeight="1">
      <c r="A487" s="347"/>
      <c r="B487" s="347"/>
      <c r="C487" s="347"/>
      <c r="D487" s="347"/>
      <c r="E487" s="347"/>
      <c r="F487" s="347"/>
      <c r="G487" s="347"/>
      <c r="H487" s="347"/>
      <c r="I487" s="347"/>
      <c r="J487" s="347"/>
      <c r="K487" s="305"/>
      <c r="L487" s="348"/>
      <c r="M487" s="347"/>
      <c r="N487" s="349"/>
      <c r="O487" s="349"/>
      <c r="P487" s="350"/>
      <c r="Q487" s="349"/>
      <c r="R487" s="349"/>
      <c r="S487" s="351"/>
      <c r="T487" s="209"/>
      <c r="U487" s="351"/>
      <c r="V487" s="209"/>
      <c r="W487" s="352"/>
      <c r="X487" s="209"/>
      <c r="Y487" s="209"/>
      <c r="Z487" s="209"/>
      <c r="AA487" s="209"/>
      <c r="AB487" s="209"/>
      <c r="AC487" s="210"/>
      <c r="AD487" s="210"/>
      <c r="AE487" s="210"/>
      <c r="AF487" s="210"/>
      <c r="AG487" s="210"/>
      <c r="AH487" s="210"/>
      <c r="AI487" s="210"/>
    </row>
    <row r="488" ht="12.75" customHeight="1">
      <c r="A488" s="347"/>
      <c r="B488" s="347"/>
      <c r="C488" s="347"/>
      <c r="D488" s="347"/>
      <c r="E488" s="347"/>
      <c r="F488" s="347"/>
      <c r="G488" s="347"/>
      <c r="H488" s="347"/>
      <c r="I488" s="347"/>
      <c r="J488" s="347"/>
      <c r="K488" s="305"/>
      <c r="L488" s="348"/>
      <c r="M488" s="347"/>
      <c r="N488" s="349"/>
      <c r="O488" s="349"/>
      <c r="P488" s="350"/>
      <c r="Q488" s="349"/>
      <c r="R488" s="349"/>
      <c r="S488" s="351"/>
      <c r="T488" s="209"/>
      <c r="U488" s="351"/>
      <c r="V488" s="209"/>
      <c r="W488" s="352"/>
      <c r="X488" s="209"/>
      <c r="Y488" s="209"/>
      <c r="Z488" s="209"/>
      <c r="AA488" s="209"/>
      <c r="AB488" s="209"/>
      <c r="AC488" s="210"/>
      <c r="AD488" s="210"/>
      <c r="AE488" s="210"/>
      <c r="AF488" s="210"/>
      <c r="AG488" s="210"/>
      <c r="AH488" s="210"/>
      <c r="AI488" s="210"/>
    </row>
    <row r="489" ht="12.75" customHeight="1">
      <c r="A489" s="347"/>
      <c r="B489" s="347"/>
      <c r="C489" s="347"/>
      <c r="D489" s="347"/>
      <c r="E489" s="347"/>
      <c r="F489" s="347"/>
      <c r="G489" s="347"/>
      <c r="H489" s="347"/>
      <c r="I489" s="347"/>
      <c r="J489" s="347"/>
      <c r="K489" s="305"/>
      <c r="L489" s="348"/>
      <c r="M489" s="347"/>
      <c r="N489" s="349"/>
      <c r="O489" s="349"/>
      <c r="P489" s="350"/>
      <c r="Q489" s="349"/>
      <c r="R489" s="349"/>
      <c r="S489" s="351"/>
      <c r="T489" s="209"/>
      <c r="U489" s="351"/>
      <c r="V489" s="209"/>
      <c r="W489" s="352"/>
      <c r="X489" s="209"/>
      <c r="Y489" s="209"/>
      <c r="Z489" s="209"/>
      <c r="AA489" s="209"/>
      <c r="AB489" s="209"/>
      <c r="AC489" s="210"/>
      <c r="AD489" s="210"/>
      <c r="AE489" s="210"/>
      <c r="AF489" s="210"/>
      <c r="AG489" s="210"/>
      <c r="AH489" s="210"/>
      <c r="AI489" s="210"/>
    </row>
    <row r="490" ht="12.75" customHeight="1">
      <c r="A490" s="347"/>
      <c r="B490" s="347"/>
      <c r="C490" s="347"/>
      <c r="D490" s="347"/>
      <c r="E490" s="347"/>
      <c r="F490" s="347"/>
      <c r="G490" s="347"/>
      <c r="H490" s="347"/>
      <c r="I490" s="347"/>
      <c r="J490" s="347"/>
      <c r="K490" s="305"/>
      <c r="L490" s="348"/>
      <c r="M490" s="347"/>
      <c r="N490" s="349"/>
      <c r="O490" s="349"/>
      <c r="P490" s="350"/>
      <c r="Q490" s="349"/>
      <c r="R490" s="349"/>
      <c r="S490" s="351"/>
      <c r="T490" s="209"/>
      <c r="U490" s="351"/>
      <c r="V490" s="209"/>
      <c r="W490" s="352"/>
      <c r="X490" s="209"/>
      <c r="Y490" s="209"/>
      <c r="Z490" s="209"/>
      <c r="AA490" s="209"/>
      <c r="AB490" s="209"/>
      <c r="AC490" s="210"/>
      <c r="AD490" s="210"/>
      <c r="AE490" s="210"/>
      <c r="AF490" s="210"/>
      <c r="AG490" s="210"/>
      <c r="AH490" s="210"/>
      <c r="AI490" s="210"/>
    </row>
    <row r="491" ht="12.75" customHeight="1">
      <c r="A491" s="347"/>
      <c r="B491" s="347"/>
      <c r="C491" s="347"/>
      <c r="D491" s="347"/>
      <c r="E491" s="347"/>
      <c r="F491" s="347"/>
      <c r="G491" s="347"/>
      <c r="H491" s="347"/>
      <c r="I491" s="347"/>
      <c r="J491" s="347"/>
      <c r="K491" s="305"/>
      <c r="L491" s="348"/>
      <c r="M491" s="347"/>
      <c r="N491" s="349"/>
      <c r="O491" s="349"/>
      <c r="P491" s="350"/>
      <c r="Q491" s="349"/>
      <c r="R491" s="349"/>
      <c r="S491" s="351"/>
      <c r="T491" s="209"/>
      <c r="U491" s="351"/>
      <c r="V491" s="209"/>
      <c r="W491" s="352"/>
      <c r="X491" s="209"/>
      <c r="Y491" s="209"/>
      <c r="Z491" s="209"/>
      <c r="AA491" s="209"/>
      <c r="AB491" s="209"/>
      <c r="AC491" s="210"/>
      <c r="AD491" s="210"/>
      <c r="AE491" s="210"/>
      <c r="AF491" s="210"/>
      <c r="AG491" s="210"/>
      <c r="AH491" s="210"/>
      <c r="AI491" s="210"/>
    </row>
    <row r="492" ht="12.75" customHeight="1">
      <c r="A492" s="347"/>
      <c r="B492" s="347"/>
      <c r="C492" s="347"/>
      <c r="D492" s="347"/>
      <c r="E492" s="347"/>
      <c r="F492" s="347"/>
      <c r="G492" s="347"/>
      <c r="H492" s="347"/>
      <c r="I492" s="347"/>
      <c r="J492" s="347"/>
      <c r="K492" s="305"/>
      <c r="L492" s="348"/>
      <c r="M492" s="347"/>
      <c r="N492" s="349"/>
      <c r="O492" s="349"/>
      <c r="P492" s="350"/>
      <c r="Q492" s="349"/>
      <c r="R492" s="349"/>
      <c r="S492" s="351"/>
      <c r="T492" s="209"/>
      <c r="U492" s="351"/>
      <c r="V492" s="209"/>
      <c r="W492" s="352"/>
      <c r="X492" s="209"/>
      <c r="Y492" s="209"/>
      <c r="Z492" s="209"/>
      <c r="AA492" s="209"/>
      <c r="AB492" s="209"/>
      <c r="AC492" s="210"/>
      <c r="AD492" s="210"/>
      <c r="AE492" s="210"/>
      <c r="AF492" s="210"/>
      <c r="AG492" s="210"/>
      <c r="AH492" s="210"/>
      <c r="AI492" s="210"/>
    </row>
    <row r="493" ht="12.75" customHeight="1">
      <c r="A493" s="347"/>
      <c r="B493" s="347"/>
      <c r="C493" s="347"/>
      <c r="D493" s="347"/>
      <c r="E493" s="347"/>
      <c r="F493" s="347"/>
      <c r="G493" s="347"/>
      <c r="H493" s="347"/>
      <c r="I493" s="347"/>
      <c r="J493" s="347"/>
      <c r="K493" s="305"/>
      <c r="L493" s="348"/>
      <c r="M493" s="347"/>
      <c r="N493" s="349"/>
      <c r="O493" s="349"/>
      <c r="P493" s="350"/>
      <c r="Q493" s="349"/>
      <c r="R493" s="349"/>
      <c r="S493" s="351"/>
      <c r="T493" s="209"/>
      <c r="U493" s="351"/>
      <c r="V493" s="209"/>
      <c r="W493" s="352"/>
      <c r="X493" s="209"/>
      <c r="Y493" s="209"/>
      <c r="Z493" s="209"/>
      <c r="AA493" s="209"/>
      <c r="AB493" s="209"/>
      <c r="AC493" s="210"/>
      <c r="AD493" s="210"/>
      <c r="AE493" s="210"/>
      <c r="AF493" s="210"/>
      <c r="AG493" s="210"/>
      <c r="AH493" s="210"/>
      <c r="AI493" s="210"/>
    </row>
    <row r="494" ht="12.75" customHeight="1">
      <c r="A494" s="347"/>
      <c r="B494" s="347"/>
      <c r="C494" s="347"/>
      <c r="D494" s="347"/>
      <c r="E494" s="347"/>
      <c r="F494" s="347"/>
      <c r="G494" s="347"/>
      <c r="H494" s="347"/>
      <c r="I494" s="347"/>
      <c r="J494" s="347"/>
      <c r="K494" s="305"/>
      <c r="L494" s="348"/>
      <c r="M494" s="347"/>
      <c r="N494" s="349"/>
      <c r="O494" s="349"/>
      <c r="P494" s="350"/>
      <c r="Q494" s="349"/>
      <c r="R494" s="349"/>
      <c r="S494" s="351"/>
      <c r="T494" s="209"/>
      <c r="U494" s="351"/>
      <c r="V494" s="209"/>
      <c r="W494" s="352"/>
      <c r="X494" s="209"/>
      <c r="Y494" s="209"/>
      <c r="Z494" s="209"/>
      <c r="AA494" s="209"/>
      <c r="AB494" s="209"/>
      <c r="AC494" s="210"/>
      <c r="AD494" s="210"/>
      <c r="AE494" s="210"/>
      <c r="AF494" s="210"/>
      <c r="AG494" s="210"/>
      <c r="AH494" s="210"/>
      <c r="AI494" s="210"/>
    </row>
    <row r="495" ht="12.75" customHeight="1">
      <c r="A495" s="347"/>
      <c r="B495" s="347"/>
      <c r="C495" s="347"/>
      <c r="D495" s="347"/>
      <c r="E495" s="347"/>
      <c r="F495" s="347"/>
      <c r="G495" s="347"/>
      <c r="H495" s="347"/>
      <c r="I495" s="347"/>
      <c r="J495" s="347"/>
      <c r="K495" s="305"/>
      <c r="L495" s="348"/>
      <c r="M495" s="347"/>
      <c r="N495" s="349"/>
      <c r="O495" s="349"/>
      <c r="P495" s="350"/>
      <c r="Q495" s="349"/>
      <c r="R495" s="349"/>
      <c r="S495" s="351"/>
      <c r="T495" s="209"/>
      <c r="U495" s="351"/>
      <c r="V495" s="209"/>
      <c r="W495" s="352"/>
      <c r="X495" s="209"/>
      <c r="Y495" s="209"/>
      <c r="Z495" s="209"/>
      <c r="AA495" s="209"/>
      <c r="AB495" s="209"/>
      <c r="AC495" s="210"/>
      <c r="AD495" s="210"/>
      <c r="AE495" s="210"/>
      <c r="AF495" s="210"/>
      <c r="AG495" s="210"/>
      <c r="AH495" s="210"/>
      <c r="AI495" s="210"/>
    </row>
    <row r="496" ht="12.75" customHeight="1">
      <c r="A496" s="347"/>
      <c r="B496" s="347"/>
      <c r="C496" s="347"/>
      <c r="D496" s="347"/>
      <c r="E496" s="347"/>
      <c r="F496" s="347"/>
      <c r="G496" s="347"/>
      <c r="H496" s="347"/>
      <c r="I496" s="347"/>
      <c r="J496" s="347"/>
      <c r="K496" s="305"/>
      <c r="L496" s="348"/>
      <c r="M496" s="347"/>
      <c r="N496" s="349"/>
      <c r="O496" s="349"/>
      <c r="P496" s="350"/>
      <c r="Q496" s="349"/>
      <c r="R496" s="349"/>
      <c r="S496" s="351"/>
      <c r="T496" s="209"/>
      <c r="U496" s="351"/>
      <c r="V496" s="209"/>
      <c r="W496" s="352"/>
      <c r="X496" s="209"/>
      <c r="Y496" s="209"/>
      <c r="Z496" s="209"/>
      <c r="AA496" s="209"/>
      <c r="AB496" s="209"/>
      <c r="AC496" s="210"/>
      <c r="AD496" s="210"/>
      <c r="AE496" s="210"/>
      <c r="AF496" s="210"/>
      <c r="AG496" s="210"/>
      <c r="AH496" s="210"/>
      <c r="AI496" s="210"/>
    </row>
    <row r="497" ht="12.75" customHeight="1">
      <c r="A497" s="347"/>
      <c r="B497" s="347"/>
      <c r="C497" s="347"/>
      <c r="D497" s="347"/>
      <c r="E497" s="347"/>
      <c r="F497" s="347"/>
      <c r="G497" s="347"/>
      <c r="H497" s="347"/>
      <c r="I497" s="347"/>
      <c r="J497" s="347"/>
      <c r="K497" s="305"/>
      <c r="L497" s="348"/>
      <c r="M497" s="347"/>
      <c r="N497" s="349"/>
      <c r="O497" s="349"/>
      <c r="P497" s="350"/>
      <c r="Q497" s="349"/>
      <c r="R497" s="349"/>
      <c r="S497" s="351"/>
      <c r="T497" s="209"/>
      <c r="U497" s="351"/>
      <c r="V497" s="209"/>
      <c r="W497" s="352"/>
      <c r="X497" s="209"/>
      <c r="Y497" s="209"/>
      <c r="Z497" s="209"/>
      <c r="AA497" s="209"/>
      <c r="AB497" s="209"/>
      <c r="AC497" s="210"/>
      <c r="AD497" s="210"/>
      <c r="AE497" s="210"/>
      <c r="AF497" s="210"/>
      <c r="AG497" s="210"/>
      <c r="AH497" s="210"/>
      <c r="AI497" s="210"/>
    </row>
    <row r="498" ht="12.75" customHeight="1">
      <c r="A498" s="347"/>
      <c r="B498" s="347"/>
      <c r="C498" s="347"/>
      <c r="D498" s="347"/>
      <c r="E498" s="347"/>
      <c r="F498" s="347"/>
      <c r="G498" s="347"/>
      <c r="H498" s="347"/>
      <c r="I498" s="347"/>
      <c r="J498" s="347"/>
      <c r="K498" s="305"/>
      <c r="L498" s="348"/>
      <c r="M498" s="347"/>
      <c r="N498" s="349"/>
      <c r="O498" s="349"/>
      <c r="P498" s="350"/>
      <c r="Q498" s="349"/>
      <c r="R498" s="349"/>
      <c r="S498" s="351"/>
      <c r="T498" s="209"/>
      <c r="U498" s="351"/>
      <c r="V498" s="209"/>
      <c r="W498" s="352"/>
      <c r="X498" s="209"/>
      <c r="Y498" s="209"/>
      <c r="Z498" s="209"/>
      <c r="AA498" s="209"/>
      <c r="AB498" s="209"/>
      <c r="AC498" s="210"/>
      <c r="AD498" s="210"/>
      <c r="AE498" s="210"/>
      <c r="AF498" s="210"/>
      <c r="AG498" s="210"/>
      <c r="AH498" s="210"/>
      <c r="AI498" s="210"/>
    </row>
    <row r="499" ht="12.75" customHeight="1">
      <c r="A499" s="347"/>
      <c r="B499" s="347"/>
      <c r="C499" s="347"/>
      <c r="D499" s="347"/>
      <c r="E499" s="347"/>
      <c r="F499" s="347"/>
      <c r="G499" s="347"/>
      <c r="H499" s="347"/>
      <c r="I499" s="347"/>
      <c r="J499" s="347"/>
      <c r="K499" s="305"/>
      <c r="L499" s="348"/>
      <c r="M499" s="347"/>
      <c r="N499" s="349"/>
      <c r="O499" s="349"/>
      <c r="P499" s="350"/>
      <c r="Q499" s="349"/>
      <c r="R499" s="349"/>
      <c r="S499" s="351"/>
      <c r="T499" s="209"/>
      <c r="U499" s="351"/>
      <c r="V499" s="209"/>
      <c r="W499" s="352"/>
      <c r="X499" s="209"/>
      <c r="Y499" s="209"/>
      <c r="Z499" s="209"/>
      <c r="AA499" s="209"/>
      <c r="AB499" s="209"/>
      <c r="AC499" s="210"/>
      <c r="AD499" s="210"/>
      <c r="AE499" s="210"/>
      <c r="AF499" s="210"/>
      <c r="AG499" s="210"/>
      <c r="AH499" s="210"/>
      <c r="AI499" s="210"/>
    </row>
    <row r="500" ht="12.75" customHeight="1">
      <c r="A500" s="347"/>
      <c r="B500" s="347"/>
      <c r="C500" s="347"/>
      <c r="D500" s="347"/>
      <c r="E500" s="347"/>
      <c r="F500" s="347"/>
      <c r="G500" s="347"/>
      <c r="H500" s="347"/>
      <c r="I500" s="347"/>
      <c r="J500" s="347"/>
      <c r="K500" s="305"/>
      <c r="L500" s="348"/>
      <c r="M500" s="347"/>
      <c r="N500" s="349"/>
      <c r="O500" s="349"/>
      <c r="P500" s="350"/>
      <c r="Q500" s="349"/>
      <c r="R500" s="349"/>
      <c r="S500" s="351"/>
      <c r="T500" s="209"/>
      <c r="U500" s="351"/>
      <c r="V500" s="209"/>
      <c r="W500" s="352"/>
      <c r="X500" s="209"/>
      <c r="Y500" s="209"/>
      <c r="Z500" s="209"/>
      <c r="AA500" s="209"/>
      <c r="AB500" s="209"/>
      <c r="AC500" s="210"/>
      <c r="AD500" s="210"/>
      <c r="AE500" s="210"/>
      <c r="AF500" s="210"/>
      <c r="AG500" s="210"/>
      <c r="AH500" s="210"/>
      <c r="AI500" s="210"/>
    </row>
    <row r="501" ht="12.75" customHeight="1">
      <c r="A501" s="347"/>
      <c r="B501" s="347"/>
      <c r="C501" s="347"/>
      <c r="D501" s="347"/>
      <c r="E501" s="347"/>
      <c r="F501" s="347"/>
      <c r="G501" s="347"/>
      <c r="H501" s="347"/>
      <c r="I501" s="347"/>
      <c r="J501" s="347"/>
      <c r="K501" s="305"/>
      <c r="L501" s="348"/>
      <c r="M501" s="347"/>
      <c r="N501" s="349"/>
      <c r="O501" s="349"/>
      <c r="P501" s="350"/>
      <c r="Q501" s="349"/>
      <c r="R501" s="349"/>
      <c r="S501" s="351"/>
      <c r="T501" s="209"/>
      <c r="U501" s="351"/>
      <c r="V501" s="209"/>
      <c r="W501" s="352"/>
      <c r="X501" s="209"/>
      <c r="Y501" s="209"/>
      <c r="Z501" s="209"/>
      <c r="AA501" s="209"/>
      <c r="AB501" s="209"/>
      <c r="AC501" s="210"/>
      <c r="AD501" s="210"/>
      <c r="AE501" s="210"/>
      <c r="AF501" s="210"/>
      <c r="AG501" s="210"/>
      <c r="AH501" s="210"/>
      <c r="AI501" s="210"/>
    </row>
    <row r="502" ht="12.75" customHeight="1">
      <c r="A502" s="347"/>
      <c r="B502" s="347"/>
      <c r="C502" s="347"/>
      <c r="D502" s="347"/>
      <c r="E502" s="347"/>
      <c r="F502" s="347"/>
      <c r="G502" s="347"/>
      <c r="H502" s="347"/>
      <c r="I502" s="347"/>
      <c r="J502" s="347"/>
      <c r="K502" s="305"/>
      <c r="L502" s="348"/>
      <c r="M502" s="347"/>
      <c r="N502" s="349"/>
      <c r="O502" s="349"/>
      <c r="P502" s="350"/>
      <c r="Q502" s="349"/>
      <c r="R502" s="349"/>
      <c r="S502" s="351"/>
      <c r="T502" s="209"/>
      <c r="U502" s="351"/>
      <c r="V502" s="209"/>
      <c r="W502" s="352"/>
      <c r="X502" s="209"/>
      <c r="Y502" s="209"/>
      <c r="Z502" s="209"/>
      <c r="AA502" s="209"/>
      <c r="AB502" s="209"/>
      <c r="AC502" s="210"/>
      <c r="AD502" s="210"/>
      <c r="AE502" s="210"/>
      <c r="AF502" s="210"/>
      <c r="AG502" s="210"/>
      <c r="AH502" s="210"/>
      <c r="AI502" s="210"/>
    </row>
    <row r="503" ht="12.75" customHeight="1">
      <c r="A503" s="347"/>
      <c r="B503" s="347"/>
      <c r="C503" s="347"/>
      <c r="D503" s="347"/>
      <c r="E503" s="347"/>
      <c r="F503" s="347"/>
      <c r="G503" s="347"/>
      <c r="H503" s="347"/>
      <c r="I503" s="347"/>
      <c r="J503" s="347"/>
      <c r="K503" s="305"/>
      <c r="L503" s="348"/>
      <c r="M503" s="347"/>
      <c r="N503" s="349"/>
      <c r="O503" s="349"/>
      <c r="P503" s="350"/>
      <c r="Q503" s="349"/>
      <c r="R503" s="349"/>
      <c r="S503" s="351"/>
      <c r="T503" s="209"/>
      <c r="U503" s="351"/>
      <c r="V503" s="209"/>
      <c r="W503" s="352"/>
      <c r="X503" s="209"/>
      <c r="Y503" s="209"/>
      <c r="Z503" s="209"/>
      <c r="AA503" s="209"/>
      <c r="AB503" s="209"/>
      <c r="AC503" s="210"/>
      <c r="AD503" s="210"/>
      <c r="AE503" s="210"/>
      <c r="AF503" s="210"/>
      <c r="AG503" s="210"/>
      <c r="AH503" s="210"/>
      <c r="AI503" s="210"/>
    </row>
    <row r="504" ht="12.75" customHeight="1">
      <c r="A504" s="347"/>
      <c r="B504" s="347"/>
      <c r="C504" s="347"/>
      <c r="D504" s="347"/>
      <c r="E504" s="347"/>
      <c r="F504" s="347"/>
      <c r="G504" s="347"/>
      <c r="H504" s="347"/>
      <c r="I504" s="347"/>
      <c r="J504" s="347"/>
      <c r="K504" s="305"/>
      <c r="L504" s="348"/>
      <c r="M504" s="347"/>
      <c r="N504" s="349"/>
      <c r="O504" s="349"/>
      <c r="P504" s="350"/>
      <c r="Q504" s="349"/>
      <c r="R504" s="349"/>
      <c r="S504" s="351"/>
      <c r="T504" s="209"/>
      <c r="U504" s="351"/>
      <c r="V504" s="209"/>
      <c r="W504" s="352"/>
      <c r="X504" s="209"/>
      <c r="Y504" s="209"/>
      <c r="Z504" s="209"/>
      <c r="AA504" s="209"/>
      <c r="AB504" s="209"/>
      <c r="AC504" s="210"/>
      <c r="AD504" s="210"/>
      <c r="AE504" s="210"/>
      <c r="AF504" s="210"/>
      <c r="AG504" s="210"/>
      <c r="AH504" s="210"/>
      <c r="AI504" s="210"/>
    </row>
    <row r="505" ht="12.75" customHeight="1">
      <c r="A505" s="347"/>
      <c r="B505" s="347"/>
      <c r="C505" s="347"/>
      <c r="D505" s="347"/>
      <c r="E505" s="347"/>
      <c r="F505" s="347"/>
      <c r="G505" s="347"/>
      <c r="H505" s="347"/>
      <c r="I505" s="347"/>
      <c r="J505" s="347"/>
      <c r="K505" s="305"/>
      <c r="L505" s="348"/>
      <c r="M505" s="347"/>
      <c r="N505" s="349"/>
      <c r="O505" s="349"/>
      <c r="P505" s="350"/>
      <c r="Q505" s="349"/>
      <c r="R505" s="349"/>
      <c r="S505" s="351"/>
      <c r="T505" s="209"/>
      <c r="U505" s="351"/>
      <c r="V505" s="209"/>
      <c r="W505" s="352"/>
      <c r="X505" s="209"/>
      <c r="Y505" s="209"/>
      <c r="Z505" s="209"/>
      <c r="AA505" s="209"/>
      <c r="AB505" s="209"/>
      <c r="AC505" s="210"/>
      <c r="AD505" s="210"/>
      <c r="AE505" s="210"/>
      <c r="AF505" s="210"/>
      <c r="AG505" s="210"/>
      <c r="AH505" s="210"/>
      <c r="AI505" s="210"/>
    </row>
    <row r="506" ht="12.75" customHeight="1">
      <c r="A506" s="347"/>
      <c r="B506" s="347"/>
      <c r="C506" s="347"/>
      <c r="D506" s="347"/>
      <c r="E506" s="347"/>
      <c r="F506" s="347"/>
      <c r="G506" s="347"/>
      <c r="H506" s="347"/>
      <c r="I506" s="347"/>
      <c r="J506" s="347"/>
      <c r="K506" s="305"/>
      <c r="L506" s="348"/>
      <c r="M506" s="347"/>
      <c r="N506" s="349"/>
      <c r="O506" s="349"/>
      <c r="P506" s="350"/>
      <c r="Q506" s="349"/>
      <c r="R506" s="349"/>
      <c r="S506" s="351"/>
      <c r="T506" s="209"/>
      <c r="U506" s="351"/>
      <c r="V506" s="209"/>
      <c r="W506" s="352"/>
      <c r="X506" s="209"/>
      <c r="Y506" s="209"/>
      <c r="Z506" s="209"/>
      <c r="AA506" s="209"/>
      <c r="AB506" s="209"/>
      <c r="AC506" s="210"/>
      <c r="AD506" s="210"/>
      <c r="AE506" s="210"/>
      <c r="AF506" s="210"/>
      <c r="AG506" s="210"/>
      <c r="AH506" s="210"/>
      <c r="AI506" s="210"/>
    </row>
    <row r="507" ht="12.75" customHeight="1">
      <c r="A507" s="347"/>
      <c r="B507" s="347"/>
      <c r="C507" s="347"/>
      <c r="D507" s="347"/>
      <c r="E507" s="347"/>
      <c r="F507" s="347"/>
      <c r="G507" s="347"/>
      <c r="H507" s="347"/>
      <c r="I507" s="347"/>
      <c r="J507" s="347"/>
      <c r="K507" s="305"/>
      <c r="L507" s="348"/>
      <c r="M507" s="347"/>
      <c r="N507" s="349"/>
      <c r="O507" s="349"/>
      <c r="P507" s="350"/>
      <c r="Q507" s="349"/>
      <c r="R507" s="349"/>
      <c r="S507" s="351"/>
      <c r="T507" s="209"/>
      <c r="U507" s="351"/>
      <c r="V507" s="209"/>
      <c r="W507" s="352"/>
      <c r="X507" s="209"/>
      <c r="Y507" s="209"/>
      <c r="Z507" s="209"/>
      <c r="AA507" s="209"/>
      <c r="AB507" s="209"/>
      <c r="AC507" s="210"/>
      <c r="AD507" s="210"/>
      <c r="AE507" s="210"/>
      <c r="AF507" s="210"/>
      <c r="AG507" s="210"/>
      <c r="AH507" s="210"/>
      <c r="AI507" s="210"/>
    </row>
    <row r="508" ht="12.75" customHeight="1">
      <c r="A508" s="347"/>
      <c r="B508" s="347"/>
      <c r="C508" s="347"/>
      <c r="D508" s="347"/>
      <c r="E508" s="347"/>
      <c r="F508" s="347"/>
      <c r="G508" s="347"/>
      <c r="H508" s="347"/>
      <c r="I508" s="347"/>
      <c r="J508" s="347"/>
      <c r="K508" s="305"/>
      <c r="L508" s="348"/>
      <c r="M508" s="347"/>
      <c r="N508" s="349"/>
      <c r="O508" s="349"/>
      <c r="P508" s="350"/>
      <c r="Q508" s="349"/>
      <c r="R508" s="349"/>
      <c r="S508" s="351"/>
      <c r="T508" s="209"/>
      <c r="U508" s="351"/>
      <c r="V508" s="209"/>
      <c r="W508" s="352"/>
      <c r="X508" s="209"/>
      <c r="Y508" s="209"/>
      <c r="Z508" s="209"/>
      <c r="AA508" s="209"/>
      <c r="AB508" s="209"/>
      <c r="AC508" s="210"/>
      <c r="AD508" s="210"/>
      <c r="AE508" s="210"/>
      <c r="AF508" s="210"/>
      <c r="AG508" s="210"/>
      <c r="AH508" s="210"/>
      <c r="AI508" s="210"/>
    </row>
    <row r="509" ht="12.75" customHeight="1">
      <c r="A509" s="347"/>
      <c r="B509" s="347"/>
      <c r="C509" s="347"/>
      <c r="D509" s="347"/>
      <c r="E509" s="347"/>
      <c r="F509" s="347"/>
      <c r="G509" s="347"/>
      <c r="H509" s="347"/>
      <c r="I509" s="347"/>
      <c r="J509" s="347"/>
      <c r="K509" s="305"/>
      <c r="L509" s="348"/>
      <c r="M509" s="347"/>
      <c r="N509" s="349"/>
      <c r="O509" s="349"/>
      <c r="P509" s="350"/>
      <c r="Q509" s="349"/>
      <c r="R509" s="349"/>
      <c r="S509" s="351"/>
      <c r="T509" s="209"/>
      <c r="U509" s="351"/>
      <c r="V509" s="209"/>
      <c r="W509" s="352"/>
      <c r="X509" s="209"/>
      <c r="Y509" s="209"/>
      <c r="Z509" s="209"/>
      <c r="AA509" s="209"/>
      <c r="AB509" s="209"/>
      <c r="AC509" s="210"/>
      <c r="AD509" s="210"/>
      <c r="AE509" s="210"/>
      <c r="AF509" s="210"/>
      <c r="AG509" s="210"/>
      <c r="AH509" s="210"/>
      <c r="AI509" s="210"/>
    </row>
    <row r="510" ht="12.75" customHeight="1">
      <c r="A510" s="347"/>
      <c r="B510" s="347"/>
      <c r="C510" s="347"/>
      <c r="D510" s="347"/>
      <c r="E510" s="347"/>
      <c r="F510" s="347"/>
      <c r="G510" s="347"/>
      <c r="H510" s="347"/>
      <c r="I510" s="347"/>
      <c r="J510" s="347"/>
      <c r="K510" s="305"/>
      <c r="L510" s="348"/>
      <c r="M510" s="347"/>
      <c r="N510" s="349"/>
      <c r="O510" s="349"/>
      <c r="P510" s="350"/>
      <c r="Q510" s="349"/>
      <c r="R510" s="349"/>
      <c r="S510" s="351"/>
      <c r="T510" s="209"/>
      <c r="U510" s="351"/>
      <c r="V510" s="209"/>
      <c r="W510" s="352"/>
      <c r="X510" s="209"/>
      <c r="Y510" s="209"/>
      <c r="Z510" s="209"/>
      <c r="AA510" s="209"/>
      <c r="AB510" s="209"/>
      <c r="AC510" s="210"/>
      <c r="AD510" s="210"/>
      <c r="AE510" s="210"/>
      <c r="AF510" s="210"/>
      <c r="AG510" s="210"/>
      <c r="AH510" s="210"/>
      <c r="AI510" s="210"/>
    </row>
    <row r="511" ht="12.75" customHeight="1">
      <c r="A511" s="347"/>
      <c r="B511" s="347"/>
      <c r="C511" s="347"/>
      <c r="D511" s="347"/>
      <c r="E511" s="347"/>
      <c r="F511" s="347"/>
      <c r="G511" s="347"/>
      <c r="H511" s="347"/>
      <c r="I511" s="347"/>
      <c r="J511" s="347"/>
      <c r="K511" s="305"/>
      <c r="L511" s="348"/>
      <c r="M511" s="347"/>
      <c r="N511" s="349"/>
      <c r="O511" s="349"/>
      <c r="P511" s="350"/>
      <c r="Q511" s="349"/>
      <c r="R511" s="349"/>
      <c r="S511" s="351"/>
      <c r="T511" s="209"/>
      <c r="U511" s="351"/>
      <c r="V511" s="209"/>
      <c r="W511" s="352"/>
      <c r="X511" s="209"/>
      <c r="Y511" s="209"/>
      <c r="Z511" s="209"/>
      <c r="AA511" s="209"/>
      <c r="AB511" s="209"/>
      <c r="AC511" s="210"/>
      <c r="AD511" s="210"/>
      <c r="AE511" s="210"/>
      <c r="AF511" s="210"/>
      <c r="AG511" s="210"/>
      <c r="AH511" s="210"/>
      <c r="AI511" s="210"/>
    </row>
    <row r="512" ht="12.75" customHeight="1">
      <c r="A512" s="347"/>
      <c r="B512" s="347"/>
      <c r="C512" s="347"/>
      <c r="D512" s="347"/>
      <c r="E512" s="347"/>
      <c r="F512" s="347"/>
      <c r="G512" s="347"/>
      <c r="H512" s="347"/>
      <c r="I512" s="347"/>
      <c r="J512" s="347"/>
      <c r="K512" s="305"/>
      <c r="L512" s="348"/>
      <c r="M512" s="347"/>
      <c r="N512" s="349"/>
      <c r="O512" s="349"/>
      <c r="P512" s="350"/>
      <c r="Q512" s="349"/>
      <c r="R512" s="349"/>
      <c r="S512" s="351"/>
      <c r="T512" s="209"/>
      <c r="U512" s="351"/>
      <c r="V512" s="209"/>
      <c r="W512" s="352"/>
      <c r="X512" s="209"/>
      <c r="Y512" s="209"/>
      <c r="Z512" s="209"/>
      <c r="AA512" s="209"/>
      <c r="AB512" s="209"/>
      <c r="AC512" s="210"/>
      <c r="AD512" s="210"/>
      <c r="AE512" s="210"/>
      <c r="AF512" s="210"/>
      <c r="AG512" s="210"/>
      <c r="AH512" s="210"/>
      <c r="AI512" s="210"/>
    </row>
    <row r="513" ht="12.75" customHeight="1">
      <c r="A513" s="347"/>
      <c r="B513" s="347"/>
      <c r="C513" s="347"/>
      <c r="D513" s="347"/>
      <c r="E513" s="347"/>
      <c r="F513" s="347"/>
      <c r="G513" s="347"/>
      <c r="H513" s="347"/>
      <c r="I513" s="347"/>
      <c r="J513" s="347"/>
      <c r="K513" s="305"/>
      <c r="L513" s="348"/>
      <c r="M513" s="347"/>
      <c r="N513" s="349"/>
      <c r="O513" s="349"/>
      <c r="P513" s="350"/>
      <c r="Q513" s="349"/>
      <c r="R513" s="349"/>
      <c r="S513" s="351"/>
      <c r="T513" s="209"/>
      <c r="U513" s="351"/>
      <c r="V513" s="209"/>
      <c r="W513" s="352"/>
      <c r="X513" s="209"/>
      <c r="Y513" s="209"/>
      <c r="Z513" s="209"/>
      <c r="AA513" s="209"/>
      <c r="AB513" s="209"/>
      <c r="AC513" s="210"/>
      <c r="AD513" s="210"/>
      <c r="AE513" s="210"/>
      <c r="AF513" s="210"/>
      <c r="AG513" s="210"/>
      <c r="AH513" s="210"/>
      <c r="AI513" s="210"/>
    </row>
    <row r="514" ht="12.75" customHeight="1">
      <c r="A514" s="347"/>
      <c r="B514" s="347"/>
      <c r="C514" s="347"/>
      <c r="D514" s="347"/>
      <c r="E514" s="347"/>
      <c r="F514" s="347"/>
      <c r="G514" s="347"/>
      <c r="H514" s="347"/>
      <c r="I514" s="347"/>
      <c r="J514" s="347"/>
      <c r="K514" s="305"/>
      <c r="L514" s="348"/>
      <c r="M514" s="347"/>
      <c r="N514" s="349"/>
      <c r="O514" s="349"/>
      <c r="P514" s="350"/>
      <c r="Q514" s="349"/>
      <c r="R514" s="349"/>
      <c r="S514" s="351"/>
      <c r="T514" s="209"/>
      <c r="U514" s="351"/>
      <c r="V514" s="209"/>
      <c r="W514" s="352"/>
      <c r="X514" s="209"/>
      <c r="Y514" s="209"/>
      <c r="Z514" s="209"/>
      <c r="AA514" s="209"/>
      <c r="AB514" s="209"/>
      <c r="AC514" s="210"/>
      <c r="AD514" s="210"/>
      <c r="AE514" s="210"/>
      <c r="AF514" s="210"/>
      <c r="AG514" s="210"/>
      <c r="AH514" s="210"/>
      <c r="AI514" s="210"/>
    </row>
    <row r="515" ht="12.75" customHeight="1">
      <c r="A515" s="347"/>
      <c r="B515" s="347"/>
      <c r="C515" s="347"/>
      <c r="D515" s="347"/>
      <c r="E515" s="347"/>
      <c r="F515" s="347"/>
      <c r="G515" s="347"/>
      <c r="H515" s="347"/>
      <c r="I515" s="347"/>
      <c r="J515" s="347"/>
      <c r="K515" s="305"/>
      <c r="L515" s="348"/>
      <c r="M515" s="347"/>
      <c r="N515" s="349"/>
      <c r="O515" s="349"/>
      <c r="P515" s="350"/>
      <c r="Q515" s="349"/>
      <c r="R515" s="349"/>
      <c r="S515" s="351"/>
      <c r="T515" s="209"/>
      <c r="U515" s="351"/>
      <c r="V515" s="209"/>
      <c r="W515" s="352"/>
      <c r="X515" s="209"/>
      <c r="Y515" s="209"/>
      <c r="Z515" s="209"/>
      <c r="AA515" s="209"/>
      <c r="AB515" s="209"/>
      <c r="AC515" s="210"/>
      <c r="AD515" s="210"/>
      <c r="AE515" s="210"/>
      <c r="AF515" s="210"/>
      <c r="AG515" s="210"/>
      <c r="AH515" s="210"/>
      <c r="AI515" s="210"/>
    </row>
    <row r="516" ht="12.75" customHeight="1">
      <c r="A516" s="347"/>
      <c r="B516" s="347"/>
      <c r="C516" s="347"/>
      <c r="D516" s="347"/>
      <c r="E516" s="347"/>
      <c r="F516" s="347"/>
      <c r="G516" s="347"/>
      <c r="H516" s="347"/>
      <c r="I516" s="347"/>
      <c r="J516" s="347"/>
      <c r="K516" s="305"/>
      <c r="L516" s="348"/>
      <c r="M516" s="347"/>
      <c r="N516" s="349"/>
      <c r="O516" s="349"/>
      <c r="P516" s="350"/>
      <c r="Q516" s="349"/>
      <c r="R516" s="349"/>
      <c r="S516" s="351"/>
      <c r="T516" s="209"/>
      <c r="U516" s="351"/>
      <c r="V516" s="209"/>
      <c r="W516" s="352"/>
      <c r="X516" s="209"/>
      <c r="Y516" s="209"/>
      <c r="Z516" s="209"/>
      <c r="AA516" s="209"/>
      <c r="AB516" s="209"/>
      <c r="AC516" s="210"/>
      <c r="AD516" s="210"/>
      <c r="AE516" s="210"/>
      <c r="AF516" s="210"/>
      <c r="AG516" s="210"/>
      <c r="AH516" s="210"/>
      <c r="AI516" s="210"/>
    </row>
    <row r="517" ht="12.75" customHeight="1">
      <c r="A517" s="347"/>
      <c r="B517" s="347"/>
      <c r="C517" s="347"/>
      <c r="D517" s="347"/>
      <c r="E517" s="347"/>
      <c r="F517" s="347"/>
      <c r="G517" s="347"/>
      <c r="H517" s="347"/>
      <c r="I517" s="347"/>
      <c r="J517" s="347"/>
      <c r="K517" s="305"/>
      <c r="L517" s="348"/>
      <c r="M517" s="347"/>
      <c r="N517" s="349"/>
      <c r="O517" s="349"/>
      <c r="P517" s="350"/>
      <c r="Q517" s="349"/>
      <c r="R517" s="349"/>
      <c r="S517" s="351"/>
      <c r="T517" s="209"/>
      <c r="U517" s="351"/>
      <c r="V517" s="209"/>
      <c r="W517" s="352"/>
      <c r="X517" s="209"/>
      <c r="Y517" s="209"/>
      <c r="Z517" s="209"/>
      <c r="AA517" s="209"/>
      <c r="AB517" s="209"/>
      <c r="AC517" s="210"/>
      <c r="AD517" s="210"/>
      <c r="AE517" s="210"/>
      <c r="AF517" s="210"/>
      <c r="AG517" s="210"/>
      <c r="AH517" s="210"/>
      <c r="AI517" s="210"/>
    </row>
    <row r="518" ht="12.75" customHeight="1">
      <c r="A518" s="347"/>
      <c r="B518" s="347"/>
      <c r="C518" s="347"/>
      <c r="D518" s="347"/>
      <c r="E518" s="347"/>
      <c r="F518" s="347"/>
      <c r="G518" s="347"/>
      <c r="H518" s="347"/>
      <c r="I518" s="347"/>
      <c r="J518" s="347"/>
      <c r="K518" s="305"/>
      <c r="L518" s="348"/>
      <c r="M518" s="347"/>
      <c r="N518" s="349"/>
      <c r="O518" s="349"/>
      <c r="P518" s="350"/>
      <c r="Q518" s="349"/>
      <c r="R518" s="349"/>
      <c r="S518" s="351"/>
      <c r="T518" s="209"/>
      <c r="U518" s="351"/>
      <c r="V518" s="209"/>
      <c r="W518" s="352"/>
      <c r="X518" s="209"/>
      <c r="Y518" s="209"/>
      <c r="Z518" s="209"/>
      <c r="AA518" s="209"/>
      <c r="AB518" s="209"/>
      <c r="AC518" s="210"/>
      <c r="AD518" s="210"/>
      <c r="AE518" s="210"/>
      <c r="AF518" s="210"/>
      <c r="AG518" s="210"/>
      <c r="AH518" s="210"/>
      <c r="AI518" s="210"/>
    </row>
    <row r="519" ht="12.75" customHeight="1">
      <c r="A519" s="347"/>
      <c r="B519" s="347"/>
      <c r="C519" s="347"/>
      <c r="D519" s="347"/>
      <c r="E519" s="347"/>
      <c r="F519" s="347"/>
      <c r="G519" s="347"/>
      <c r="H519" s="347"/>
      <c r="I519" s="347"/>
      <c r="J519" s="347"/>
      <c r="K519" s="305"/>
      <c r="L519" s="348"/>
      <c r="M519" s="347"/>
      <c r="N519" s="349"/>
      <c r="O519" s="349"/>
      <c r="P519" s="350"/>
      <c r="Q519" s="349"/>
      <c r="R519" s="349"/>
      <c r="S519" s="351"/>
      <c r="T519" s="209"/>
      <c r="U519" s="351"/>
      <c r="V519" s="209"/>
      <c r="W519" s="352"/>
      <c r="X519" s="209"/>
      <c r="Y519" s="209"/>
      <c r="Z519" s="209"/>
      <c r="AA519" s="209"/>
      <c r="AB519" s="209"/>
      <c r="AC519" s="210"/>
      <c r="AD519" s="210"/>
      <c r="AE519" s="210"/>
      <c r="AF519" s="210"/>
      <c r="AG519" s="210"/>
      <c r="AH519" s="210"/>
      <c r="AI519" s="210"/>
    </row>
    <row r="520" ht="12.75" customHeight="1">
      <c r="A520" s="347"/>
      <c r="B520" s="347"/>
      <c r="C520" s="347"/>
      <c r="D520" s="347"/>
      <c r="E520" s="347"/>
      <c r="F520" s="347"/>
      <c r="G520" s="347"/>
      <c r="H520" s="347"/>
      <c r="I520" s="347"/>
      <c r="J520" s="347"/>
      <c r="K520" s="305"/>
      <c r="L520" s="348"/>
      <c r="M520" s="347"/>
      <c r="N520" s="349"/>
      <c r="O520" s="349"/>
      <c r="P520" s="350"/>
      <c r="Q520" s="349"/>
      <c r="R520" s="349"/>
      <c r="S520" s="351"/>
      <c r="T520" s="209"/>
      <c r="U520" s="351"/>
      <c r="V520" s="209"/>
      <c r="W520" s="352"/>
      <c r="X520" s="209"/>
      <c r="Y520" s="209"/>
      <c r="Z520" s="209"/>
      <c r="AA520" s="209"/>
      <c r="AB520" s="209"/>
      <c r="AC520" s="210"/>
      <c r="AD520" s="210"/>
      <c r="AE520" s="210"/>
      <c r="AF520" s="210"/>
      <c r="AG520" s="210"/>
      <c r="AH520" s="210"/>
      <c r="AI520" s="210"/>
    </row>
    <row r="521" ht="12.75" customHeight="1">
      <c r="A521" s="347"/>
      <c r="B521" s="347"/>
      <c r="C521" s="347"/>
      <c r="D521" s="347"/>
      <c r="E521" s="347"/>
      <c r="F521" s="347"/>
      <c r="G521" s="347"/>
      <c r="H521" s="347"/>
      <c r="I521" s="347"/>
      <c r="J521" s="347"/>
      <c r="K521" s="305"/>
      <c r="L521" s="348"/>
      <c r="M521" s="347"/>
      <c r="N521" s="349"/>
      <c r="O521" s="349"/>
      <c r="P521" s="350"/>
      <c r="Q521" s="349"/>
      <c r="R521" s="349"/>
      <c r="S521" s="351"/>
      <c r="T521" s="209"/>
      <c r="U521" s="351"/>
      <c r="V521" s="209"/>
      <c r="W521" s="352"/>
      <c r="X521" s="209"/>
      <c r="Y521" s="209"/>
      <c r="Z521" s="209"/>
      <c r="AA521" s="209"/>
      <c r="AB521" s="209"/>
      <c r="AC521" s="210"/>
      <c r="AD521" s="210"/>
      <c r="AE521" s="210"/>
      <c r="AF521" s="210"/>
      <c r="AG521" s="210"/>
      <c r="AH521" s="210"/>
      <c r="AI521" s="210"/>
    </row>
    <row r="522" ht="12.75" customHeight="1">
      <c r="A522" s="347"/>
      <c r="B522" s="347"/>
      <c r="C522" s="347"/>
      <c r="D522" s="347"/>
      <c r="E522" s="347"/>
      <c r="F522" s="347"/>
      <c r="G522" s="347"/>
      <c r="H522" s="347"/>
      <c r="I522" s="347"/>
      <c r="J522" s="347"/>
      <c r="K522" s="305"/>
      <c r="L522" s="348"/>
      <c r="M522" s="347"/>
      <c r="N522" s="349"/>
      <c r="O522" s="349"/>
      <c r="P522" s="350"/>
      <c r="Q522" s="349"/>
      <c r="R522" s="349"/>
      <c r="S522" s="351"/>
      <c r="T522" s="209"/>
      <c r="U522" s="351"/>
      <c r="V522" s="209"/>
      <c r="W522" s="352"/>
      <c r="X522" s="209"/>
      <c r="Y522" s="209"/>
      <c r="Z522" s="209"/>
      <c r="AA522" s="209"/>
      <c r="AB522" s="209"/>
      <c r="AC522" s="210"/>
      <c r="AD522" s="210"/>
      <c r="AE522" s="210"/>
      <c r="AF522" s="210"/>
      <c r="AG522" s="210"/>
      <c r="AH522" s="210"/>
      <c r="AI522" s="210"/>
    </row>
    <row r="523" ht="12.75" customHeight="1">
      <c r="A523" s="347"/>
      <c r="B523" s="347"/>
      <c r="C523" s="347"/>
      <c r="D523" s="347"/>
      <c r="E523" s="347"/>
      <c r="F523" s="347"/>
      <c r="G523" s="347"/>
      <c r="H523" s="347"/>
      <c r="I523" s="347"/>
      <c r="J523" s="347"/>
      <c r="K523" s="305"/>
      <c r="L523" s="348"/>
      <c r="M523" s="347"/>
      <c r="N523" s="349"/>
      <c r="O523" s="349"/>
      <c r="P523" s="350"/>
      <c r="Q523" s="349"/>
      <c r="R523" s="349"/>
      <c r="S523" s="351"/>
      <c r="T523" s="209"/>
      <c r="U523" s="351"/>
      <c r="V523" s="209"/>
      <c r="W523" s="352"/>
      <c r="X523" s="209"/>
      <c r="Y523" s="209"/>
      <c r="Z523" s="209"/>
      <c r="AA523" s="209"/>
      <c r="AB523" s="209"/>
      <c r="AC523" s="210"/>
      <c r="AD523" s="210"/>
      <c r="AE523" s="210"/>
      <c r="AF523" s="210"/>
      <c r="AG523" s="210"/>
      <c r="AH523" s="210"/>
      <c r="AI523" s="210"/>
    </row>
    <row r="524" ht="12.75" customHeight="1">
      <c r="A524" s="347"/>
      <c r="B524" s="347"/>
      <c r="C524" s="347"/>
      <c r="D524" s="347"/>
      <c r="E524" s="347"/>
      <c r="F524" s="347"/>
      <c r="G524" s="347"/>
      <c r="H524" s="347"/>
      <c r="I524" s="347"/>
      <c r="J524" s="347"/>
      <c r="K524" s="305"/>
      <c r="L524" s="348"/>
      <c r="M524" s="347"/>
      <c r="N524" s="349"/>
      <c r="O524" s="349"/>
      <c r="P524" s="350"/>
      <c r="Q524" s="349"/>
      <c r="R524" s="349"/>
      <c r="S524" s="351"/>
      <c r="T524" s="209"/>
      <c r="U524" s="351"/>
      <c r="V524" s="209"/>
      <c r="W524" s="352"/>
      <c r="X524" s="209"/>
      <c r="Y524" s="209"/>
      <c r="Z524" s="209"/>
      <c r="AA524" s="209"/>
      <c r="AB524" s="209"/>
      <c r="AC524" s="210"/>
      <c r="AD524" s="210"/>
      <c r="AE524" s="210"/>
      <c r="AF524" s="210"/>
      <c r="AG524" s="210"/>
      <c r="AH524" s="210"/>
      <c r="AI524" s="210"/>
    </row>
    <row r="525" ht="12.75" customHeight="1">
      <c r="A525" s="347"/>
      <c r="B525" s="347"/>
      <c r="C525" s="347"/>
      <c r="D525" s="347"/>
      <c r="E525" s="347"/>
      <c r="F525" s="347"/>
      <c r="G525" s="347"/>
      <c r="H525" s="347"/>
      <c r="I525" s="347"/>
      <c r="J525" s="347"/>
      <c r="K525" s="305"/>
      <c r="L525" s="348"/>
      <c r="M525" s="347"/>
      <c r="N525" s="349"/>
      <c r="O525" s="349"/>
      <c r="P525" s="350"/>
      <c r="Q525" s="349"/>
      <c r="R525" s="349"/>
      <c r="S525" s="351"/>
      <c r="T525" s="209"/>
      <c r="U525" s="351"/>
      <c r="V525" s="209"/>
      <c r="W525" s="352"/>
      <c r="X525" s="209"/>
      <c r="Y525" s="209"/>
      <c r="Z525" s="209"/>
      <c r="AA525" s="209"/>
      <c r="AB525" s="209"/>
      <c r="AC525" s="210"/>
      <c r="AD525" s="210"/>
      <c r="AE525" s="210"/>
      <c r="AF525" s="210"/>
      <c r="AG525" s="210"/>
      <c r="AH525" s="210"/>
      <c r="AI525" s="210"/>
    </row>
    <row r="526" ht="12.75" customHeight="1">
      <c r="A526" s="347"/>
      <c r="B526" s="347"/>
      <c r="C526" s="347"/>
      <c r="D526" s="347"/>
      <c r="E526" s="347"/>
      <c r="F526" s="347"/>
      <c r="G526" s="347"/>
      <c r="H526" s="347"/>
      <c r="I526" s="347"/>
      <c r="J526" s="347"/>
      <c r="K526" s="305"/>
      <c r="L526" s="348"/>
      <c r="M526" s="347"/>
      <c r="N526" s="349"/>
      <c r="O526" s="349"/>
      <c r="P526" s="350"/>
      <c r="Q526" s="349"/>
      <c r="R526" s="349"/>
      <c r="S526" s="351"/>
      <c r="T526" s="209"/>
      <c r="U526" s="351"/>
      <c r="V526" s="209"/>
      <c r="W526" s="352"/>
      <c r="X526" s="209"/>
      <c r="Y526" s="209"/>
      <c r="Z526" s="209"/>
      <c r="AA526" s="209"/>
      <c r="AB526" s="209"/>
      <c r="AC526" s="210"/>
      <c r="AD526" s="210"/>
      <c r="AE526" s="210"/>
      <c r="AF526" s="210"/>
      <c r="AG526" s="210"/>
      <c r="AH526" s="210"/>
      <c r="AI526" s="210"/>
    </row>
    <row r="527" ht="12.75" customHeight="1">
      <c r="A527" s="347"/>
      <c r="B527" s="347"/>
      <c r="C527" s="347"/>
      <c r="D527" s="347"/>
      <c r="E527" s="347"/>
      <c r="F527" s="347"/>
      <c r="G527" s="347"/>
      <c r="H527" s="347"/>
      <c r="I527" s="347"/>
      <c r="J527" s="347"/>
      <c r="K527" s="305"/>
      <c r="L527" s="348"/>
      <c r="M527" s="347"/>
      <c r="N527" s="349"/>
      <c r="O527" s="349"/>
      <c r="P527" s="350"/>
      <c r="Q527" s="349"/>
      <c r="R527" s="349"/>
      <c r="S527" s="351"/>
      <c r="T527" s="209"/>
      <c r="U527" s="351"/>
      <c r="V527" s="209"/>
      <c r="W527" s="352"/>
      <c r="X527" s="209"/>
      <c r="Y527" s="209"/>
      <c r="Z527" s="209"/>
      <c r="AA527" s="209"/>
      <c r="AB527" s="209"/>
      <c r="AC527" s="210"/>
      <c r="AD527" s="210"/>
      <c r="AE527" s="210"/>
      <c r="AF527" s="210"/>
      <c r="AG527" s="210"/>
      <c r="AH527" s="210"/>
      <c r="AI527" s="210"/>
    </row>
    <row r="528" ht="12.75" customHeight="1">
      <c r="A528" s="347"/>
      <c r="B528" s="347"/>
      <c r="C528" s="347"/>
      <c r="D528" s="347"/>
      <c r="E528" s="347"/>
      <c r="F528" s="347"/>
      <c r="G528" s="347"/>
      <c r="H528" s="347"/>
      <c r="I528" s="347"/>
      <c r="J528" s="347"/>
      <c r="K528" s="305"/>
      <c r="L528" s="348"/>
      <c r="M528" s="347"/>
      <c r="N528" s="349"/>
      <c r="O528" s="349"/>
      <c r="P528" s="350"/>
      <c r="Q528" s="349"/>
      <c r="R528" s="349"/>
      <c r="S528" s="351"/>
      <c r="T528" s="209"/>
      <c r="U528" s="351"/>
      <c r="V528" s="209"/>
      <c r="W528" s="352"/>
      <c r="X528" s="209"/>
      <c r="Y528" s="209"/>
      <c r="Z528" s="209"/>
      <c r="AA528" s="209"/>
      <c r="AB528" s="209"/>
      <c r="AC528" s="210"/>
      <c r="AD528" s="210"/>
      <c r="AE528" s="210"/>
      <c r="AF528" s="210"/>
      <c r="AG528" s="210"/>
      <c r="AH528" s="210"/>
      <c r="AI528" s="210"/>
    </row>
    <row r="529" ht="12.75" customHeight="1">
      <c r="A529" s="347"/>
      <c r="B529" s="347"/>
      <c r="C529" s="347"/>
      <c r="D529" s="347"/>
      <c r="E529" s="347"/>
      <c r="F529" s="347"/>
      <c r="G529" s="347"/>
      <c r="H529" s="347"/>
      <c r="I529" s="347"/>
      <c r="J529" s="347"/>
      <c r="K529" s="305"/>
      <c r="L529" s="348"/>
      <c r="M529" s="347"/>
      <c r="N529" s="349"/>
      <c r="O529" s="349"/>
      <c r="P529" s="350"/>
      <c r="Q529" s="349"/>
      <c r="R529" s="349"/>
      <c r="S529" s="351"/>
      <c r="T529" s="209"/>
      <c r="U529" s="351"/>
      <c r="V529" s="209"/>
      <c r="W529" s="352"/>
      <c r="X529" s="209"/>
      <c r="Y529" s="209"/>
      <c r="Z529" s="209"/>
      <c r="AA529" s="209"/>
      <c r="AB529" s="209"/>
      <c r="AC529" s="210"/>
      <c r="AD529" s="210"/>
      <c r="AE529" s="210"/>
      <c r="AF529" s="210"/>
      <c r="AG529" s="210"/>
      <c r="AH529" s="210"/>
      <c r="AI529" s="210"/>
    </row>
    <row r="530" ht="12.75" customHeight="1">
      <c r="A530" s="347"/>
      <c r="B530" s="347"/>
      <c r="C530" s="347"/>
      <c r="D530" s="347"/>
      <c r="E530" s="347"/>
      <c r="F530" s="347"/>
      <c r="G530" s="347"/>
      <c r="H530" s="347"/>
      <c r="I530" s="347"/>
      <c r="J530" s="347"/>
      <c r="K530" s="305"/>
      <c r="L530" s="348"/>
      <c r="M530" s="347"/>
      <c r="N530" s="349"/>
      <c r="O530" s="349"/>
      <c r="P530" s="350"/>
      <c r="Q530" s="349"/>
      <c r="R530" s="349"/>
      <c r="S530" s="351"/>
      <c r="T530" s="209"/>
      <c r="U530" s="351"/>
      <c r="V530" s="209"/>
      <c r="W530" s="352"/>
      <c r="X530" s="209"/>
      <c r="Y530" s="209"/>
      <c r="Z530" s="209"/>
      <c r="AA530" s="209"/>
      <c r="AB530" s="209"/>
      <c r="AC530" s="210"/>
      <c r="AD530" s="210"/>
      <c r="AE530" s="210"/>
      <c r="AF530" s="210"/>
      <c r="AG530" s="210"/>
      <c r="AH530" s="210"/>
      <c r="AI530" s="210"/>
    </row>
    <row r="531" ht="12.75" customHeight="1">
      <c r="A531" s="347"/>
      <c r="B531" s="347"/>
      <c r="C531" s="347"/>
      <c r="D531" s="347"/>
      <c r="E531" s="347"/>
      <c r="F531" s="347"/>
      <c r="G531" s="347"/>
      <c r="H531" s="347"/>
      <c r="I531" s="347"/>
      <c r="J531" s="347"/>
      <c r="K531" s="305"/>
      <c r="L531" s="348"/>
      <c r="M531" s="347"/>
      <c r="N531" s="349"/>
      <c r="O531" s="349"/>
      <c r="P531" s="350"/>
      <c r="Q531" s="349"/>
      <c r="R531" s="349"/>
      <c r="S531" s="351"/>
      <c r="T531" s="209"/>
      <c r="U531" s="351"/>
      <c r="V531" s="209"/>
      <c r="W531" s="352"/>
      <c r="X531" s="209"/>
      <c r="Y531" s="209"/>
      <c r="Z531" s="209"/>
      <c r="AA531" s="209"/>
      <c r="AB531" s="209"/>
      <c r="AC531" s="210"/>
      <c r="AD531" s="210"/>
      <c r="AE531" s="210"/>
      <c r="AF531" s="210"/>
      <c r="AG531" s="210"/>
      <c r="AH531" s="210"/>
      <c r="AI531" s="210"/>
    </row>
    <row r="532" ht="12.75" customHeight="1">
      <c r="A532" s="347"/>
      <c r="B532" s="347"/>
      <c r="C532" s="347"/>
      <c r="D532" s="347"/>
      <c r="E532" s="347"/>
      <c r="F532" s="347"/>
      <c r="G532" s="347"/>
      <c r="H532" s="347"/>
      <c r="I532" s="347"/>
      <c r="J532" s="347"/>
      <c r="K532" s="305"/>
      <c r="L532" s="348"/>
      <c r="M532" s="347"/>
      <c r="N532" s="349"/>
      <c r="O532" s="349"/>
      <c r="P532" s="350"/>
      <c r="Q532" s="349"/>
      <c r="R532" s="349"/>
      <c r="S532" s="351"/>
      <c r="T532" s="209"/>
      <c r="U532" s="351"/>
      <c r="V532" s="209"/>
      <c r="W532" s="352"/>
      <c r="X532" s="209"/>
      <c r="Y532" s="209"/>
      <c r="Z532" s="209"/>
      <c r="AA532" s="209"/>
      <c r="AB532" s="209"/>
      <c r="AC532" s="210"/>
      <c r="AD532" s="210"/>
      <c r="AE532" s="210"/>
      <c r="AF532" s="210"/>
      <c r="AG532" s="210"/>
      <c r="AH532" s="210"/>
      <c r="AI532" s="210"/>
    </row>
    <row r="533" ht="12.75" customHeight="1">
      <c r="A533" s="347"/>
      <c r="B533" s="347"/>
      <c r="C533" s="347"/>
      <c r="D533" s="347"/>
      <c r="E533" s="347"/>
      <c r="F533" s="347"/>
      <c r="G533" s="347"/>
      <c r="H533" s="347"/>
      <c r="I533" s="347"/>
      <c r="J533" s="347"/>
      <c r="K533" s="305"/>
      <c r="L533" s="348"/>
      <c r="M533" s="347"/>
      <c r="N533" s="349"/>
      <c r="O533" s="349"/>
      <c r="P533" s="350"/>
      <c r="Q533" s="349"/>
      <c r="R533" s="349"/>
      <c r="S533" s="351"/>
      <c r="T533" s="209"/>
      <c r="U533" s="351"/>
      <c r="V533" s="209"/>
      <c r="W533" s="352"/>
      <c r="X533" s="209"/>
      <c r="Y533" s="209"/>
      <c r="Z533" s="209"/>
      <c r="AA533" s="209"/>
      <c r="AB533" s="209"/>
      <c r="AC533" s="210"/>
      <c r="AD533" s="210"/>
      <c r="AE533" s="210"/>
      <c r="AF533" s="210"/>
      <c r="AG533" s="210"/>
      <c r="AH533" s="210"/>
      <c r="AI533" s="210"/>
    </row>
    <row r="534" ht="12.75" customHeight="1">
      <c r="A534" s="347"/>
      <c r="B534" s="347"/>
      <c r="C534" s="347"/>
      <c r="D534" s="347"/>
      <c r="E534" s="347"/>
      <c r="F534" s="347"/>
      <c r="G534" s="347"/>
      <c r="H534" s="347"/>
      <c r="I534" s="347"/>
      <c r="J534" s="347"/>
      <c r="K534" s="305"/>
      <c r="L534" s="348"/>
      <c r="M534" s="347"/>
      <c r="N534" s="349"/>
      <c r="O534" s="349"/>
      <c r="P534" s="350"/>
      <c r="Q534" s="349"/>
      <c r="R534" s="349"/>
      <c r="S534" s="351"/>
      <c r="T534" s="209"/>
      <c r="U534" s="351"/>
      <c r="V534" s="209"/>
      <c r="W534" s="352"/>
      <c r="X534" s="209"/>
      <c r="Y534" s="209"/>
      <c r="Z534" s="209"/>
      <c r="AA534" s="209"/>
      <c r="AB534" s="209"/>
      <c r="AC534" s="210"/>
      <c r="AD534" s="210"/>
      <c r="AE534" s="210"/>
      <c r="AF534" s="210"/>
      <c r="AG534" s="210"/>
      <c r="AH534" s="210"/>
      <c r="AI534" s="210"/>
    </row>
    <row r="535" ht="12.75" customHeight="1">
      <c r="A535" s="347"/>
      <c r="B535" s="347"/>
      <c r="C535" s="347"/>
      <c r="D535" s="347"/>
      <c r="E535" s="347"/>
      <c r="F535" s="347"/>
      <c r="G535" s="347"/>
      <c r="H535" s="347"/>
      <c r="I535" s="347"/>
      <c r="J535" s="347"/>
      <c r="K535" s="305"/>
      <c r="L535" s="348"/>
      <c r="M535" s="347"/>
      <c r="N535" s="349"/>
      <c r="O535" s="349"/>
      <c r="P535" s="350"/>
      <c r="Q535" s="349"/>
      <c r="R535" s="349"/>
      <c r="S535" s="351"/>
      <c r="T535" s="209"/>
      <c r="U535" s="351"/>
      <c r="V535" s="209"/>
      <c r="W535" s="352"/>
      <c r="X535" s="209"/>
      <c r="Y535" s="209"/>
      <c r="Z535" s="209"/>
      <c r="AA535" s="209"/>
      <c r="AB535" s="209"/>
      <c r="AC535" s="210"/>
      <c r="AD535" s="210"/>
      <c r="AE535" s="210"/>
      <c r="AF535" s="210"/>
      <c r="AG535" s="210"/>
      <c r="AH535" s="210"/>
      <c r="AI535" s="210"/>
    </row>
    <row r="536" ht="12.75" customHeight="1">
      <c r="A536" s="347"/>
      <c r="B536" s="347"/>
      <c r="C536" s="347"/>
      <c r="D536" s="347"/>
      <c r="E536" s="347"/>
      <c r="F536" s="347"/>
      <c r="G536" s="347"/>
      <c r="H536" s="347"/>
      <c r="I536" s="347"/>
      <c r="J536" s="347"/>
      <c r="K536" s="305"/>
      <c r="L536" s="348"/>
      <c r="M536" s="347"/>
      <c r="N536" s="349"/>
      <c r="O536" s="349"/>
      <c r="P536" s="350"/>
      <c r="Q536" s="349"/>
      <c r="R536" s="349"/>
      <c r="S536" s="351"/>
      <c r="T536" s="209"/>
      <c r="U536" s="351"/>
      <c r="V536" s="209"/>
      <c r="W536" s="352"/>
      <c r="X536" s="209"/>
      <c r="Y536" s="209"/>
      <c r="Z536" s="209"/>
      <c r="AA536" s="209"/>
      <c r="AB536" s="209"/>
      <c r="AC536" s="210"/>
      <c r="AD536" s="210"/>
      <c r="AE536" s="210"/>
      <c r="AF536" s="210"/>
      <c r="AG536" s="210"/>
      <c r="AH536" s="210"/>
      <c r="AI536" s="210"/>
    </row>
    <row r="537" ht="12.75" customHeight="1">
      <c r="A537" s="347"/>
      <c r="B537" s="347"/>
      <c r="C537" s="347"/>
      <c r="D537" s="347"/>
      <c r="E537" s="347"/>
      <c r="F537" s="347"/>
      <c r="G537" s="347"/>
      <c r="H537" s="347"/>
      <c r="I537" s="347"/>
      <c r="J537" s="347"/>
      <c r="K537" s="305"/>
      <c r="L537" s="348"/>
      <c r="M537" s="347"/>
      <c r="N537" s="349"/>
      <c r="O537" s="349"/>
      <c r="P537" s="350"/>
      <c r="Q537" s="349"/>
      <c r="R537" s="349"/>
      <c r="S537" s="351"/>
      <c r="T537" s="209"/>
      <c r="U537" s="351"/>
      <c r="V537" s="209"/>
      <c r="W537" s="352"/>
      <c r="X537" s="209"/>
      <c r="Y537" s="209"/>
      <c r="Z537" s="209"/>
      <c r="AA537" s="209"/>
      <c r="AB537" s="209"/>
      <c r="AC537" s="210"/>
      <c r="AD537" s="210"/>
      <c r="AE537" s="210"/>
      <c r="AF537" s="210"/>
      <c r="AG537" s="210"/>
      <c r="AH537" s="210"/>
      <c r="AI537" s="210"/>
    </row>
    <row r="538" ht="12.75" customHeight="1">
      <c r="A538" s="347"/>
      <c r="B538" s="347"/>
      <c r="C538" s="347"/>
      <c r="D538" s="347"/>
      <c r="E538" s="347"/>
      <c r="F538" s="347"/>
      <c r="G538" s="347"/>
      <c r="H538" s="347"/>
      <c r="I538" s="347"/>
      <c r="J538" s="347"/>
      <c r="K538" s="305"/>
      <c r="L538" s="348"/>
      <c r="M538" s="347"/>
      <c r="N538" s="349"/>
      <c r="O538" s="349"/>
      <c r="P538" s="350"/>
      <c r="Q538" s="349"/>
      <c r="R538" s="349"/>
      <c r="S538" s="351"/>
      <c r="T538" s="209"/>
      <c r="U538" s="351"/>
      <c r="V538" s="209"/>
      <c r="W538" s="352"/>
      <c r="X538" s="209"/>
      <c r="Y538" s="209"/>
      <c r="Z538" s="209"/>
      <c r="AA538" s="209"/>
      <c r="AB538" s="209"/>
      <c r="AC538" s="210"/>
      <c r="AD538" s="210"/>
      <c r="AE538" s="210"/>
      <c r="AF538" s="210"/>
      <c r="AG538" s="210"/>
      <c r="AH538" s="210"/>
      <c r="AI538" s="210"/>
    </row>
    <row r="539" ht="12.75" customHeight="1">
      <c r="A539" s="347"/>
      <c r="B539" s="347"/>
      <c r="C539" s="347"/>
      <c r="D539" s="347"/>
      <c r="E539" s="347"/>
      <c r="F539" s="347"/>
      <c r="G539" s="347"/>
      <c r="H539" s="347"/>
      <c r="I539" s="347"/>
      <c r="J539" s="347"/>
      <c r="K539" s="305"/>
      <c r="L539" s="348"/>
      <c r="M539" s="347"/>
      <c r="N539" s="349"/>
      <c r="O539" s="349"/>
      <c r="P539" s="350"/>
      <c r="Q539" s="349"/>
      <c r="R539" s="349"/>
      <c r="S539" s="351"/>
      <c r="T539" s="209"/>
      <c r="U539" s="351"/>
      <c r="V539" s="209"/>
      <c r="W539" s="352"/>
      <c r="X539" s="209"/>
      <c r="Y539" s="209"/>
      <c r="Z539" s="209"/>
      <c r="AA539" s="209"/>
      <c r="AB539" s="209"/>
      <c r="AC539" s="210"/>
      <c r="AD539" s="210"/>
      <c r="AE539" s="210"/>
      <c r="AF539" s="210"/>
      <c r="AG539" s="210"/>
      <c r="AH539" s="210"/>
      <c r="AI539" s="210"/>
    </row>
    <row r="540" ht="12.75" customHeight="1">
      <c r="A540" s="347"/>
      <c r="B540" s="347"/>
      <c r="C540" s="347"/>
      <c r="D540" s="347"/>
      <c r="E540" s="347"/>
      <c r="F540" s="347"/>
      <c r="G540" s="347"/>
      <c r="H540" s="347"/>
      <c r="I540" s="347"/>
      <c r="J540" s="347"/>
      <c r="K540" s="305"/>
      <c r="L540" s="348"/>
      <c r="M540" s="347"/>
      <c r="N540" s="349"/>
      <c r="O540" s="349"/>
      <c r="P540" s="350"/>
      <c r="Q540" s="349"/>
      <c r="R540" s="349"/>
      <c r="S540" s="351"/>
      <c r="T540" s="209"/>
      <c r="U540" s="351"/>
      <c r="V540" s="209"/>
      <c r="W540" s="352"/>
      <c r="X540" s="209"/>
      <c r="Y540" s="209"/>
      <c r="Z540" s="209"/>
      <c r="AA540" s="209"/>
      <c r="AB540" s="209"/>
      <c r="AC540" s="210"/>
      <c r="AD540" s="210"/>
      <c r="AE540" s="210"/>
      <c r="AF540" s="210"/>
      <c r="AG540" s="210"/>
      <c r="AH540" s="210"/>
      <c r="AI540" s="210"/>
    </row>
    <row r="541" ht="12.75" customHeight="1">
      <c r="A541" s="347"/>
      <c r="B541" s="347"/>
      <c r="C541" s="347"/>
      <c r="D541" s="347"/>
      <c r="E541" s="347"/>
      <c r="F541" s="347"/>
      <c r="G541" s="347"/>
      <c r="H541" s="347"/>
      <c r="I541" s="347"/>
      <c r="J541" s="347"/>
      <c r="K541" s="305"/>
      <c r="L541" s="348"/>
      <c r="M541" s="347"/>
      <c r="N541" s="349"/>
      <c r="O541" s="349"/>
      <c r="P541" s="350"/>
      <c r="Q541" s="349"/>
      <c r="R541" s="349"/>
      <c r="S541" s="351"/>
      <c r="T541" s="209"/>
      <c r="U541" s="351"/>
      <c r="V541" s="209"/>
      <c r="W541" s="352"/>
      <c r="X541" s="209"/>
      <c r="Y541" s="209"/>
      <c r="Z541" s="209"/>
      <c r="AA541" s="209"/>
      <c r="AB541" s="209"/>
      <c r="AC541" s="210"/>
      <c r="AD541" s="210"/>
      <c r="AE541" s="210"/>
      <c r="AF541" s="210"/>
      <c r="AG541" s="210"/>
      <c r="AH541" s="210"/>
      <c r="AI541" s="210"/>
    </row>
    <row r="542" ht="12.75" customHeight="1">
      <c r="A542" s="347"/>
      <c r="B542" s="347"/>
      <c r="C542" s="347"/>
      <c r="D542" s="347"/>
      <c r="E542" s="347"/>
      <c r="F542" s="347"/>
      <c r="G542" s="347"/>
      <c r="H542" s="347"/>
      <c r="I542" s="347"/>
      <c r="J542" s="347"/>
      <c r="K542" s="305"/>
      <c r="L542" s="348"/>
      <c r="M542" s="347"/>
      <c r="N542" s="349"/>
      <c r="O542" s="349"/>
      <c r="P542" s="350"/>
      <c r="Q542" s="349"/>
      <c r="R542" s="349"/>
      <c r="S542" s="351"/>
      <c r="T542" s="209"/>
      <c r="U542" s="351"/>
      <c r="V542" s="209"/>
      <c r="W542" s="352"/>
      <c r="X542" s="209"/>
      <c r="Y542" s="209"/>
      <c r="Z542" s="209"/>
      <c r="AA542" s="209"/>
      <c r="AB542" s="209"/>
      <c r="AC542" s="210"/>
      <c r="AD542" s="210"/>
      <c r="AE542" s="210"/>
      <c r="AF542" s="210"/>
      <c r="AG542" s="210"/>
      <c r="AH542" s="210"/>
      <c r="AI542" s="210"/>
    </row>
    <row r="543" ht="12.75" customHeight="1">
      <c r="A543" s="347"/>
      <c r="B543" s="347"/>
      <c r="C543" s="347"/>
      <c r="D543" s="347"/>
      <c r="E543" s="347"/>
      <c r="F543" s="347"/>
      <c r="G543" s="347"/>
      <c r="H543" s="347"/>
      <c r="I543" s="347"/>
      <c r="J543" s="347"/>
      <c r="K543" s="305"/>
      <c r="L543" s="348"/>
      <c r="M543" s="347"/>
      <c r="N543" s="349"/>
      <c r="O543" s="349"/>
      <c r="P543" s="350"/>
      <c r="Q543" s="349"/>
      <c r="R543" s="349"/>
      <c r="S543" s="351"/>
      <c r="T543" s="209"/>
      <c r="U543" s="351"/>
      <c r="V543" s="209"/>
      <c r="W543" s="352"/>
      <c r="X543" s="209"/>
      <c r="Y543" s="209"/>
      <c r="Z543" s="209"/>
      <c r="AA543" s="209"/>
      <c r="AB543" s="209"/>
      <c r="AC543" s="210"/>
      <c r="AD543" s="210"/>
      <c r="AE543" s="210"/>
      <c r="AF543" s="210"/>
      <c r="AG543" s="210"/>
      <c r="AH543" s="210"/>
      <c r="AI543" s="210"/>
    </row>
    <row r="544" ht="12.75" customHeight="1">
      <c r="A544" s="347"/>
      <c r="B544" s="347"/>
      <c r="C544" s="347"/>
      <c r="D544" s="347"/>
      <c r="E544" s="347"/>
      <c r="F544" s="347"/>
      <c r="G544" s="347"/>
      <c r="H544" s="347"/>
      <c r="I544" s="347"/>
      <c r="J544" s="347"/>
      <c r="K544" s="305"/>
      <c r="L544" s="348"/>
      <c r="M544" s="347"/>
      <c r="N544" s="349"/>
      <c r="O544" s="349"/>
      <c r="P544" s="350"/>
      <c r="Q544" s="349"/>
      <c r="R544" s="349"/>
      <c r="S544" s="351"/>
      <c r="T544" s="209"/>
      <c r="U544" s="351"/>
      <c r="V544" s="209"/>
      <c r="W544" s="352"/>
      <c r="X544" s="209"/>
      <c r="Y544" s="209"/>
      <c r="Z544" s="209"/>
      <c r="AA544" s="209"/>
      <c r="AB544" s="209"/>
      <c r="AC544" s="210"/>
      <c r="AD544" s="210"/>
      <c r="AE544" s="210"/>
      <c r="AF544" s="210"/>
      <c r="AG544" s="210"/>
      <c r="AH544" s="210"/>
      <c r="AI544" s="210"/>
    </row>
    <row r="545" ht="12.75" customHeight="1">
      <c r="A545" s="347"/>
      <c r="B545" s="347"/>
      <c r="C545" s="347"/>
      <c r="D545" s="347"/>
      <c r="E545" s="347"/>
      <c r="F545" s="347"/>
      <c r="G545" s="347"/>
      <c r="H545" s="347"/>
      <c r="I545" s="347"/>
      <c r="J545" s="347"/>
      <c r="K545" s="305"/>
      <c r="L545" s="348"/>
      <c r="M545" s="347"/>
      <c r="N545" s="349"/>
      <c r="O545" s="349"/>
      <c r="P545" s="350"/>
      <c r="Q545" s="349"/>
      <c r="R545" s="349"/>
      <c r="S545" s="351"/>
      <c r="T545" s="209"/>
      <c r="U545" s="351"/>
      <c r="V545" s="209"/>
      <c r="W545" s="352"/>
      <c r="X545" s="209"/>
      <c r="Y545" s="209"/>
      <c r="Z545" s="209"/>
      <c r="AA545" s="209"/>
      <c r="AB545" s="209"/>
      <c r="AC545" s="210"/>
      <c r="AD545" s="210"/>
      <c r="AE545" s="210"/>
      <c r="AF545" s="210"/>
      <c r="AG545" s="210"/>
      <c r="AH545" s="210"/>
      <c r="AI545" s="210"/>
    </row>
    <row r="546" ht="12.75" customHeight="1">
      <c r="A546" s="347"/>
      <c r="B546" s="347"/>
      <c r="C546" s="347"/>
      <c r="D546" s="347"/>
      <c r="E546" s="347"/>
      <c r="F546" s="347"/>
      <c r="G546" s="347"/>
      <c r="H546" s="347"/>
      <c r="I546" s="347"/>
      <c r="J546" s="347"/>
      <c r="K546" s="305"/>
      <c r="L546" s="348"/>
      <c r="M546" s="347"/>
      <c r="N546" s="349"/>
      <c r="O546" s="349"/>
      <c r="P546" s="350"/>
      <c r="Q546" s="349"/>
      <c r="R546" s="349"/>
      <c r="S546" s="351"/>
      <c r="T546" s="209"/>
      <c r="U546" s="351"/>
      <c r="V546" s="209"/>
      <c r="W546" s="352"/>
      <c r="X546" s="209"/>
      <c r="Y546" s="209"/>
      <c r="Z546" s="209"/>
      <c r="AA546" s="209"/>
      <c r="AB546" s="209"/>
      <c r="AC546" s="210"/>
      <c r="AD546" s="210"/>
      <c r="AE546" s="210"/>
      <c r="AF546" s="210"/>
      <c r="AG546" s="210"/>
      <c r="AH546" s="210"/>
      <c r="AI546" s="210"/>
    </row>
    <row r="547" ht="12.75" customHeight="1">
      <c r="A547" s="347"/>
      <c r="B547" s="347"/>
      <c r="C547" s="347"/>
      <c r="D547" s="347"/>
      <c r="E547" s="347"/>
      <c r="F547" s="347"/>
      <c r="G547" s="347"/>
      <c r="H547" s="347"/>
      <c r="I547" s="347"/>
      <c r="J547" s="347"/>
      <c r="K547" s="305"/>
      <c r="L547" s="348"/>
      <c r="M547" s="347"/>
      <c r="N547" s="349"/>
      <c r="O547" s="349"/>
      <c r="P547" s="350"/>
      <c r="Q547" s="349"/>
      <c r="R547" s="349"/>
      <c r="S547" s="351"/>
      <c r="T547" s="209"/>
      <c r="U547" s="351"/>
      <c r="V547" s="209"/>
      <c r="W547" s="352"/>
      <c r="X547" s="209"/>
      <c r="Y547" s="209"/>
      <c r="Z547" s="209"/>
      <c r="AA547" s="209"/>
      <c r="AB547" s="209"/>
      <c r="AC547" s="210"/>
      <c r="AD547" s="210"/>
      <c r="AE547" s="210"/>
      <c r="AF547" s="210"/>
      <c r="AG547" s="210"/>
      <c r="AH547" s="210"/>
      <c r="AI547" s="210"/>
    </row>
    <row r="548" ht="12.75" customHeight="1">
      <c r="A548" s="347"/>
      <c r="B548" s="347"/>
      <c r="C548" s="347"/>
      <c r="D548" s="347"/>
      <c r="E548" s="347"/>
      <c r="F548" s="347"/>
      <c r="G548" s="347"/>
      <c r="H548" s="347"/>
      <c r="I548" s="347"/>
      <c r="J548" s="347"/>
      <c r="K548" s="305"/>
      <c r="L548" s="348"/>
      <c r="M548" s="347"/>
      <c r="N548" s="349"/>
      <c r="O548" s="349"/>
      <c r="P548" s="350"/>
      <c r="Q548" s="349"/>
      <c r="R548" s="349"/>
      <c r="S548" s="351"/>
      <c r="T548" s="209"/>
      <c r="U548" s="351"/>
      <c r="V548" s="209"/>
      <c r="W548" s="352"/>
      <c r="X548" s="209"/>
      <c r="Y548" s="209"/>
      <c r="Z548" s="209"/>
      <c r="AA548" s="209"/>
      <c r="AB548" s="209"/>
      <c r="AC548" s="210"/>
      <c r="AD548" s="210"/>
      <c r="AE548" s="210"/>
      <c r="AF548" s="210"/>
      <c r="AG548" s="210"/>
      <c r="AH548" s="210"/>
      <c r="AI548" s="210"/>
    </row>
    <row r="549" ht="12.75" customHeight="1">
      <c r="A549" s="347"/>
      <c r="B549" s="347"/>
      <c r="C549" s="347"/>
      <c r="D549" s="347"/>
      <c r="E549" s="347"/>
      <c r="F549" s="347"/>
      <c r="G549" s="347"/>
      <c r="H549" s="347"/>
      <c r="I549" s="347"/>
      <c r="J549" s="347"/>
      <c r="K549" s="305"/>
      <c r="L549" s="348"/>
      <c r="M549" s="347"/>
      <c r="N549" s="349"/>
      <c r="O549" s="349"/>
      <c r="P549" s="350"/>
      <c r="Q549" s="349"/>
      <c r="R549" s="349"/>
      <c r="S549" s="351"/>
      <c r="T549" s="209"/>
      <c r="U549" s="351"/>
      <c r="V549" s="209"/>
      <c r="W549" s="352"/>
      <c r="X549" s="209"/>
      <c r="Y549" s="209"/>
      <c r="Z549" s="209"/>
      <c r="AA549" s="209"/>
      <c r="AB549" s="209"/>
      <c r="AC549" s="210"/>
      <c r="AD549" s="210"/>
      <c r="AE549" s="210"/>
      <c r="AF549" s="210"/>
      <c r="AG549" s="210"/>
      <c r="AH549" s="210"/>
      <c r="AI549" s="210"/>
    </row>
    <row r="550" ht="12.75" customHeight="1">
      <c r="A550" s="347"/>
      <c r="B550" s="347"/>
      <c r="C550" s="347"/>
      <c r="D550" s="347"/>
      <c r="E550" s="347"/>
      <c r="F550" s="347"/>
      <c r="G550" s="347"/>
      <c r="H550" s="347"/>
      <c r="I550" s="347"/>
      <c r="J550" s="347"/>
      <c r="K550" s="305"/>
      <c r="L550" s="348"/>
      <c r="M550" s="347"/>
      <c r="N550" s="349"/>
      <c r="O550" s="349"/>
      <c r="P550" s="350"/>
      <c r="Q550" s="349"/>
      <c r="R550" s="349"/>
      <c r="S550" s="351"/>
      <c r="T550" s="209"/>
      <c r="U550" s="351"/>
      <c r="V550" s="209"/>
      <c r="W550" s="352"/>
      <c r="X550" s="209"/>
      <c r="Y550" s="209"/>
      <c r="Z550" s="209"/>
      <c r="AA550" s="209"/>
      <c r="AB550" s="209"/>
      <c r="AC550" s="210"/>
      <c r="AD550" s="210"/>
      <c r="AE550" s="210"/>
      <c r="AF550" s="210"/>
      <c r="AG550" s="210"/>
      <c r="AH550" s="210"/>
      <c r="AI550" s="210"/>
    </row>
    <row r="551" ht="12.75" customHeight="1">
      <c r="A551" s="347"/>
      <c r="B551" s="347"/>
      <c r="C551" s="347"/>
      <c r="D551" s="347"/>
      <c r="E551" s="347"/>
      <c r="F551" s="347"/>
      <c r="G551" s="347"/>
      <c r="H551" s="347"/>
      <c r="I551" s="347"/>
      <c r="J551" s="347"/>
      <c r="K551" s="305"/>
      <c r="L551" s="348"/>
      <c r="M551" s="347"/>
      <c r="N551" s="349"/>
      <c r="O551" s="349"/>
      <c r="P551" s="350"/>
      <c r="Q551" s="349"/>
      <c r="R551" s="349"/>
      <c r="S551" s="351"/>
      <c r="T551" s="209"/>
      <c r="U551" s="351"/>
      <c r="V551" s="209"/>
      <c r="W551" s="352"/>
      <c r="X551" s="209"/>
      <c r="Y551" s="209"/>
      <c r="Z551" s="209"/>
      <c r="AA551" s="209"/>
      <c r="AB551" s="209"/>
      <c r="AC551" s="210"/>
      <c r="AD551" s="210"/>
      <c r="AE551" s="210"/>
      <c r="AF551" s="210"/>
      <c r="AG551" s="210"/>
      <c r="AH551" s="210"/>
      <c r="AI551" s="210"/>
    </row>
    <row r="552" ht="12.75" customHeight="1">
      <c r="A552" s="347"/>
      <c r="B552" s="347"/>
      <c r="C552" s="347"/>
      <c r="D552" s="347"/>
      <c r="E552" s="347"/>
      <c r="F552" s="347"/>
      <c r="G552" s="347"/>
      <c r="H552" s="347"/>
      <c r="I552" s="347"/>
      <c r="J552" s="347"/>
      <c r="K552" s="305"/>
      <c r="L552" s="348"/>
      <c r="M552" s="347"/>
      <c r="N552" s="349"/>
      <c r="O552" s="349"/>
      <c r="P552" s="350"/>
      <c r="Q552" s="349"/>
      <c r="R552" s="349"/>
      <c r="S552" s="351"/>
      <c r="T552" s="209"/>
      <c r="U552" s="351"/>
      <c r="V552" s="209"/>
      <c r="W552" s="352"/>
      <c r="X552" s="209"/>
      <c r="Y552" s="209"/>
      <c r="Z552" s="209"/>
      <c r="AA552" s="209"/>
      <c r="AB552" s="209"/>
      <c r="AC552" s="210"/>
      <c r="AD552" s="210"/>
      <c r="AE552" s="210"/>
      <c r="AF552" s="210"/>
      <c r="AG552" s="210"/>
      <c r="AH552" s="210"/>
      <c r="AI552" s="210"/>
    </row>
    <row r="553" ht="12.75" customHeight="1">
      <c r="A553" s="347"/>
      <c r="B553" s="347"/>
      <c r="C553" s="347"/>
      <c r="D553" s="347"/>
      <c r="E553" s="347"/>
      <c r="F553" s="347"/>
      <c r="G553" s="347"/>
      <c r="H553" s="347"/>
      <c r="I553" s="347"/>
      <c r="J553" s="347"/>
      <c r="K553" s="305"/>
      <c r="L553" s="348"/>
      <c r="M553" s="347"/>
      <c r="N553" s="349"/>
      <c r="O553" s="349"/>
      <c r="P553" s="350"/>
      <c r="Q553" s="349"/>
      <c r="R553" s="349"/>
      <c r="S553" s="351"/>
      <c r="T553" s="209"/>
      <c r="U553" s="351"/>
      <c r="V553" s="209"/>
      <c r="W553" s="352"/>
      <c r="X553" s="209"/>
      <c r="Y553" s="209"/>
      <c r="Z553" s="209"/>
      <c r="AA553" s="209"/>
      <c r="AB553" s="209"/>
      <c r="AC553" s="210"/>
      <c r="AD553" s="210"/>
      <c r="AE553" s="210"/>
      <c r="AF553" s="210"/>
      <c r="AG553" s="210"/>
      <c r="AH553" s="210"/>
      <c r="AI553" s="210"/>
    </row>
    <row r="554" ht="12.75" customHeight="1">
      <c r="A554" s="347"/>
      <c r="B554" s="347"/>
      <c r="C554" s="347"/>
      <c r="D554" s="347"/>
      <c r="E554" s="347"/>
      <c r="F554" s="347"/>
      <c r="G554" s="347"/>
      <c r="H554" s="347"/>
      <c r="I554" s="347"/>
      <c r="J554" s="347"/>
      <c r="K554" s="305"/>
      <c r="L554" s="348"/>
      <c r="M554" s="347"/>
      <c r="N554" s="349"/>
      <c r="O554" s="349"/>
      <c r="P554" s="350"/>
      <c r="Q554" s="349"/>
      <c r="R554" s="349"/>
      <c r="S554" s="351"/>
      <c r="T554" s="209"/>
      <c r="U554" s="351"/>
      <c r="V554" s="209"/>
      <c r="W554" s="352"/>
      <c r="X554" s="209"/>
      <c r="Y554" s="209"/>
      <c r="Z554" s="209"/>
      <c r="AA554" s="209"/>
      <c r="AB554" s="209"/>
      <c r="AC554" s="210"/>
      <c r="AD554" s="210"/>
      <c r="AE554" s="210"/>
      <c r="AF554" s="210"/>
      <c r="AG554" s="210"/>
      <c r="AH554" s="210"/>
      <c r="AI554" s="210"/>
    </row>
    <row r="555" ht="12.75" customHeight="1">
      <c r="A555" s="347"/>
      <c r="B555" s="347"/>
      <c r="C555" s="347"/>
      <c r="D555" s="347"/>
      <c r="E555" s="347"/>
      <c r="F555" s="347"/>
      <c r="G555" s="347"/>
      <c r="H555" s="347"/>
      <c r="I555" s="347"/>
      <c r="J555" s="347"/>
      <c r="K555" s="305"/>
      <c r="L555" s="348"/>
      <c r="M555" s="347"/>
      <c r="N555" s="349"/>
      <c r="O555" s="349"/>
      <c r="P555" s="350"/>
      <c r="Q555" s="349"/>
      <c r="R555" s="349"/>
      <c r="S555" s="351"/>
      <c r="T555" s="209"/>
      <c r="U555" s="351"/>
      <c r="V555" s="209"/>
      <c r="W555" s="352"/>
      <c r="X555" s="209"/>
      <c r="Y555" s="209"/>
      <c r="Z555" s="209"/>
      <c r="AA555" s="209"/>
      <c r="AB555" s="209"/>
      <c r="AC555" s="210"/>
      <c r="AD555" s="210"/>
      <c r="AE555" s="210"/>
      <c r="AF555" s="210"/>
      <c r="AG555" s="210"/>
      <c r="AH555" s="210"/>
      <c r="AI555" s="210"/>
    </row>
    <row r="556" ht="12.75" customHeight="1">
      <c r="A556" s="347"/>
      <c r="B556" s="347"/>
      <c r="C556" s="347"/>
      <c r="D556" s="347"/>
      <c r="E556" s="347"/>
      <c r="F556" s="347"/>
      <c r="G556" s="347"/>
      <c r="H556" s="347"/>
      <c r="I556" s="347"/>
      <c r="J556" s="347"/>
      <c r="K556" s="305"/>
      <c r="L556" s="348"/>
      <c r="M556" s="347"/>
      <c r="N556" s="349"/>
      <c r="O556" s="349"/>
      <c r="P556" s="350"/>
      <c r="Q556" s="349"/>
      <c r="R556" s="349"/>
      <c r="S556" s="351"/>
      <c r="T556" s="209"/>
      <c r="U556" s="351"/>
      <c r="V556" s="209"/>
      <c r="W556" s="352"/>
      <c r="X556" s="209"/>
      <c r="Y556" s="209"/>
      <c r="Z556" s="209"/>
      <c r="AA556" s="209"/>
      <c r="AB556" s="209"/>
      <c r="AC556" s="210"/>
      <c r="AD556" s="210"/>
      <c r="AE556" s="210"/>
      <c r="AF556" s="210"/>
      <c r="AG556" s="210"/>
      <c r="AH556" s="210"/>
      <c r="AI556" s="210"/>
    </row>
    <row r="557" ht="12.75" customHeight="1">
      <c r="A557" s="347"/>
      <c r="B557" s="347"/>
      <c r="C557" s="347"/>
      <c r="D557" s="347"/>
      <c r="E557" s="347"/>
      <c r="F557" s="347"/>
      <c r="G557" s="347"/>
      <c r="H557" s="347"/>
      <c r="I557" s="347"/>
      <c r="J557" s="347"/>
      <c r="K557" s="305"/>
      <c r="L557" s="348"/>
      <c r="M557" s="347"/>
      <c r="N557" s="349"/>
      <c r="O557" s="349"/>
      <c r="P557" s="350"/>
      <c r="Q557" s="349"/>
      <c r="R557" s="349"/>
      <c r="S557" s="351"/>
      <c r="T557" s="209"/>
      <c r="U557" s="351"/>
      <c r="V557" s="209"/>
      <c r="W557" s="352"/>
      <c r="X557" s="209"/>
      <c r="Y557" s="209"/>
      <c r="Z557" s="209"/>
      <c r="AA557" s="209"/>
      <c r="AB557" s="209"/>
      <c r="AC557" s="210"/>
      <c r="AD557" s="210"/>
      <c r="AE557" s="210"/>
      <c r="AF557" s="210"/>
      <c r="AG557" s="210"/>
      <c r="AH557" s="210"/>
      <c r="AI557" s="210"/>
    </row>
    <row r="558" ht="12.75" customHeight="1">
      <c r="A558" s="347"/>
      <c r="B558" s="347"/>
      <c r="C558" s="347"/>
      <c r="D558" s="347"/>
      <c r="E558" s="347"/>
      <c r="F558" s="347"/>
      <c r="G558" s="347"/>
      <c r="H558" s="347"/>
      <c r="I558" s="347"/>
      <c r="J558" s="347"/>
      <c r="K558" s="305"/>
      <c r="L558" s="348"/>
      <c r="M558" s="347"/>
      <c r="N558" s="349"/>
      <c r="O558" s="349"/>
      <c r="P558" s="350"/>
      <c r="Q558" s="349"/>
      <c r="R558" s="349"/>
      <c r="S558" s="351"/>
      <c r="T558" s="209"/>
      <c r="U558" s="351"/>
      <c r="V558" s="209"/>
      <c r="W558" s="352"/>
      <c r="X558" s="209"/>
      <c r="Y558" s="209"/>
      <c r="Z558" s="209"/>
      <c r="AA558" s="209"/>
      <c r="AB558" s="209"/>
      <c r="AC558" s="210"/>
      <c r="AD558" s="210"/>
      <c r="AE558" s="210"/>
      <c r="AF558" s="210"/>
      <c r="AG558" s="210"/>
      <c r="AH558" s="210"/>
      <c r="AI558" s="210"/>
    </row>
    <row r="559" ht="12.75" customHeight="1">
      <c r="A559" s="347"/>
      <c r="B559" s="347"/>
      <c r="C559" s="347"/>
      <c r="D559" s="347"/>
      <c r="E559" s="347"/>
      <c r="F559" s="347"/>
      <c r="G559" s="347"/>
      <c r="H559" s="347"/>
      <c r="I559" s="347"/>
      <c r="J559" s="347"/>
      <c r="K559" s="305"/>
      <c r="L559" s="348"/>
      <c r="M559" s="347"/>
      <c r="N559" s="349"/>
      <c r="O559" s="349"/>
      <c r="P559" s="350"/>
      <c r="Q559" s="349"/>
      <c r="R559" s="349"/>
      <c r="S559" s="351"/>
      <c r="T559" s="209"/>
      <c r="U559" s="351"/>
      <c r="V559" s="209"/>
      <c r="W559" s="352"/>
      <c r="X559" s="209"/>
      <c r="Y559" s="209"/>
      <c r="Z559" s="209"/>
      <c r="AA559" s="209"/>
      <c r="AB559" s="209"/>
      <c r="AC559" s="210"/>
      <c r="AD559" s="210"/>
      <c r="AE559" s="210"/>
      <c r="AF559" s="210"/>
      <c r="AG559" s="210"/>
      <c r="AH559" s="210"/>
      <c r="AI559" s="210"/>
    </row>
    <row r="560" ht="12.75" customHeight="1">
      <c r="A560" s="347"/>
      <c r="B560" s="347"/>
      <c r="C560" s="347"/>
      <c r="D560" s="347"/>
      <c r="E560" s="347"/>
      <c r="F560" s="347"/>
      <c r="G560" s="347"/>
      <c r="H560" s="347"/>
      <c r="I560" s="347"/>
      <c r="J560" s="347"/>
      <c r="K560" s="305"/>
      <c r="L560" s="348"/>
      <c r="M560" s="347"/>
      <c r="N560" s="349"/>
      <c r="O560" s="349"/>
      <c r="P560" s="350"/>
      <c r="Q560" s="349"/>
      <c r="R560" s="349"/>
      <c r="S560" s="351"/>
      <c r="T560" s="209"/>
      <c r="U560" s="351"/>
      <c r="V560" s="209"/>
      <c r="W560" s="352"/>
      <c r="X560" s="209"/>
      <c r="Y560" s="209"/>
      <c r="Z560" s="209"/>
      <c r="AA560" s="209"/>
      <c r="AB560" s="209"/>
      <c r="AC560" s="210"/>
      <c r="AD560" s="210"/>
      <c r="AE560" s="210"/>
      <c r="AF560" s="210"/>
      <c r="AG560" s="210"/>
      <c r="AH560" s="210"/>
      <c r="AI560" s="210"/>
    </row>
    <row r="561" ht="12.75" customHeight="1">
      <c r="A561" s="347"/>
      <c r="B561" s="347"/>
      <c r="C561" s="347"/>
      <c r="D561" s="347"/>
      <c r="E561" s="347"/>
      <c r="F561" s="347"/>
      <c r="G561" s="347"/>
      <c r="H561" s="347"/>
      <c r="I561" s="347"/>
      <c r="J561" s="347"/>
      <c r="K561" s="305"/>
      <c r="L561" s="348"/>
      <c r="M561" s="347"/>
      <c r="N561" s="349"/>
      <c r="O561" s="349"/>
      <c r="P561" s="350"/>
      <c r="Q561" s="349"/>
      <c r="R561" s="349"/>
      <c r="S561" s="351"/>
      <c r="T561" s="209"/>
      <c r="U561" s="351"/>
      <c r="V561" s="209"/>
      <c r="W561" s="352"/>
      <c r="X561" s="209"/>
      <c r="Y561" s="209"/>
      <c r="Z561" s="209"/>
      <c r="AA561" s="209"/>
      <c r="AB561" s="209"/>
      <c r="AC561" s="210"/>
      <c r="AD561" s="210"/>
      <c r="AE561" s="210"/>
      <c r="AF561" s="210"/>
      <c r="AG561" s="210"/>
      <c r="AH561" s="210"/>
      <c r="AI561" s="210"/>
    </row>
    <row r="562" ht="12.75" customHeight="1">
      <c r="A562" s="347"/>
      <c r="B562" s="347"/>
      <c r="C562" s="347"/>
      <c r="D562" s="347"/>
      <c r="E562" s="347"/>
      <c r="F562" s="347"/>
      <c r="G562" s="347"/>
      <c r="H562" s="347"/>
      <c r="I562" s="347"/>
      <c r="J562" s="347"/>
      <c r="K562" s="305"/>
      <c r="L562" s="348"/>
      <c r="M562" s="347"/>
      <c r="N562" s="349"/>
      <c r="O562" s="349"/>
      <c r="P562" s="350"/>
      <c r="Q562" s="349"/>
      <c r="R562" s="349"/>
      <c r="S562" s="351"/>
      <c r="T562" s="209"/>
      <c r="U562" s="351"/>
      <c r="V562" s="209"/>
      <c r="W562" s="352"/>
      <c r="X562" s="209"/>
      <c r="Y562" s="209"/>
      <c r="Z562" s="209"/>
      <c r="AA562" s="209"/>
      <c r="AB562" s="209"/>
      <c r="AC562" s="210"/>
      <c r="AD562" s="210"/>
      <c r="AE562" s="210"/>
      <c r="AF562" s="210"/>
      <c r="AG562" s="210"/>
      <c r="AH562" s="210"/>
      <c r="AI562" s="210"/>
    </row>
    <row r="563" ht="12.75" customHeight="1">
      <c r="A563" s="347"/>
      <c r="B563" s="347"/>
      <c r="C563" s="347"/>
      <c r="D563" s="347"/>
      <c r="E563" s="347"/>
      <c r="F563" s="347"/>
      <c r="G563" s="347"/>
      <c r="H563" s="347"/>
      <c r="I563" s="347"/>
      <c r="J563" s="347"/>
      <c r="K563" s="305"/>
      <c r="L563" s="348"/>
      <c r="M563" s="347"/>
      <c r="N563" s="349"/>
      <c r="O563" s="349"/>
      <c r="P563" s="350"/>
      <c r="Q563" s="349"/>
      <c r="R563" s="349"/>
      <c r="S563" s="351"/>
      <c r="T563" s="209"/>
      <c r="U563" s="351"/>
      <c r="V563" s="209"/>
      <c r="W563" s="352"/>
      <c r="X563" s="209"/>
      <c r="Y563" s="209"/>
      <c r="Z563" s="209"/>
      <c r="AA563" s="209"/>
      <c r="AB563" s="209"/>
      <c r="AC563" s="210"/>
      <c r="AD563" s="210"/>
      <c r="AE563" s="210"/>
      <c r="AF563" s="210"/>
      <c r="AG563" s="210"/>
      <c r="AH563" s="210"/>
      <c r="AI563" s="210"/>
    </row>
    <row r="564" ht="12.75" customHeight="1">
      <c r="A564" s="347"/>
      <c r="B564" s="347"/>
      <c r="C564" s="347"/>
      <c r="D564" s="347"/>
      <c r="E564" s="347"/>
      <c r="F564" s="347"/>
      <c r="G564" s="347"/>
      <c r="H564" s="347"/>
      <c r="I564" s="347"/>
      <c r="J564" s="347"/>
      <c r="K564" s="305"/>
      <c r="L564" s="348"/>
      <c r="M564" s="347"/>
      <c r="N564" s="349"/>
      <c r="O564" s="349"/>
      <c r="P564" s="350"/>
      <c r="Q564" s="349"/>
      <c r="R564" s="349"/>
      <c r="S564" s="351"/>
      <c r="T564" s="209"/>
      <c r="U564" s="351"/>
      <c r="V564" s="209"/>
      <c r="W564" s="352"/>
      <c r="X564" s="209"/>
      <c r="Y564" s="209"/>
      <c r="Z564" s="209"/>
      <c r="AA564" s="209"/>
      <c r="AB564" s="209"/>
      <c r="AC564" s="210"/>
      <c r="AD564" s="210"/>
      <c r="AE564" s="210"/>
      <c r="AF564" s="210"/>
      <c r="AG564" s="210"/>
      <c r="AH564" s="210"/>
      <c r="AI564" s="210"/>
    </row>
    <row r="565" ht="12.75" customHeight="1">
      <c r="A565" s="347"/>
      <c r="B565" s="347"/>
      <c r="C565" s="347"/>
      <c r="D565" s="347"/>
      <c r="E565" s="347"/>
      <c r="F565" s="347"/>
      <c r="G565" s="347"/>
      <c r="H565" s="347"/>
      <c r="I565" s="347"/>
      <c r="J565" s="347"/>
      <c r="K565" s="305"/>
      <c r="L565" s="348"/>
      <c r="M565" s="347"/>
      <c r="N565" s="349"/>
      <c r="O565" s="349"/>
      <c r="P565" s="350"/>
      <c r="Q565" s="349"/>
      <c r="R565" s="349"/>
      <c r="S565" s="351"/>
      <c r="T565" s="209"/>
      <c r="U565" s="351"/>
      <c r="V565" s="209"/>
      <c r="W565" s="352"/>
      <c r="X565" s="209"/>
      <c r="Y565" s="209"/>
      <c r="Z565" s="209"/>
      <c r="AA565" s="209"/>
      <c r="AB565" s="209"/>
      <c r="AC565" s="210"/>
      <c r="AD565" s="210"/>
      <c r="AE565" s="210"/>
      <c r="AF565" s="210"/>
      <c r="AG565" s="210"/>
      <c r="AH565" s="210"/>
      <c r="AI565" s="210"/>
    </row>
    <row r="566" ht="12.75" customHeight="1">
      <c r="A566" s="347"/>
      <c r="B566" s="347"/>
      <c r="C566" s="347"/>
      <c r="D566" s="347"/>
      <c r="E566" s="347"/>
      <c r="F566" s="347"/>
      <c r="G566" s="347"/>
      <c r="H566" s="347"/>
      <c r="I566" s="347"/>
      <c r="J566" s="347"/>
      <c r="K566" s="305"/>
      <c r="L566" s="348"/>
      <c r="M566" s="347"/>
      <c r="N566" s="349"/>
      <c r="O566" s="349"/>
      <c r="P566" s="350"/>
      <c r="Q566" s="349"/>
      <c r="R566" s="349"/>
      <c r="S566" s="351"/>
      <c r="T566" s="209"/>
      <c r="U566" s="351"/>
      <c r="V566" s="209"/>
      <c r="W566" s="352"/>
      <c r="X566" s="209"/>
      <c r="Y566" s="209"/>
      <c r="Z566" s="209"/>
      <c r="AA566" s="209"/>
      <c r="AB566" s="209"/>
      <c r="AC566" s="210"/>
      <c r="AD566" s="210"/>
      <c r="AE566" s="210"/>
      <c r="AF566" s="210"/>
      <c r="AG566" s="210"/>
      <c r="AH566" s="210"/>
      <c r="AI566" s="210"/>
    </row>
    <row r="567" ht="12.75" customHeight="1">
      <c r="A567" s="347"/>
      <c r="B567" s="347"/>
      <c r="C567" s="347"/>
      <c r="D567" s="347"/>
      <c r="E567" s="347"/>
      <c r="F567" s="347"/>
      <c r="G567" s="347"/>
      <c r="H567" s="347"/>
      <c r="I567" s="347"/>
      <c r="J567" s="347"/>
      <c r="K567" s="305"/>
      <c r="L567" s="348"/>
      <c r="M567" s="347"/>
      <c r="N567" s="349"/>
      <c r="O567" s="349"/>
      <c r="P567" s="350"/>
      <c r="Q567" s="349"/>
      <c r="R567" s="349"/>
      <c r="S567" s="351"/>
      <c r="T567" s="209"/>
      <c r="U567" s="351"/>
      <c r="V567" s="209"/>
      <c r="W567" s="352"/>
      <c r="X567" s="209"/>
      <c r="Y567" s="209"/>
      <c r="Z567" s="209"/>
      <c r="AA567" s="209"/>
      <c r="AB567" s="209"/>
      <c r="AC567" s="210"/>
      <c r="AD567" s="210"/>
      <c r="AE567" s="210"/>
      <c r="AF567" s="210"/>
      <c r="AG567" s="210"/>
      <c r="AH567" s="210"/>
      <c r="AI567" s="210"/>
    </row>
    <row r="568" ht="12.75" customHeight="1">
      <c r="A568" s="347"/>
      <c r="B568" s="347"/>
      <c r="C568" s="347"/>
      <c r="D568" s="347"/>
      <c r="E568" s="347"/>
      <c r="F568" s="347"/>
      <c r="G568" s="347"/>
      <c r="H568" s="347"/>
      <c r="I568" s="347"/>
      <c r="J568" s="347"/>
      <c r="K568" s="305"/>
      <c r="L568" s="348"/>
      <c r="M568" s="347"/>
      <c r="N568" s="349"/>
      <c r="O568" s="349"/>
      <c r="P568" s="350"/>
      <c r="Q568" s="349"/>
      <c r="R568" s="349"/>
      <c r="S568" s="351"/>
      <c r="T568" s="209"/>
      <c r="U568" s="351"/>
      <c r="V568" s="209"/>
      <c r="W568" s="352"/>
      <c r="X568" s="209"/>
      <c r="Y568" s="209"/>
      <c r="Z568" s="209"/>
      <c r="AA568" s="209"/>
      <c r="AB568" s="209"/>
      <c r="AC568" s="210"/>
      <c r="AD568" s="210"/>
      <c r="AE568" s="210"/>
      <c r="AF568" s="210"/>
      <c r="AG568" s="210"/>
      <c r="AH568" s="210"/>
      <c r="AI568" s="210"/>
    </row>
    <row r="569" ht="12.75" customHeight="1">
      <c r="A569" s="347"/>
      <c r="B569" s="347"/>
      <c r="C569" s="347"/>
      <c r="D569" s="347"/>
      <c r="E569" s="347"/>
      <c r="F569" s="347"/>
      <c r="G569" s="347"/>
      <c r="H569" s="347"/>
      <c r="I569" s="347"/>
      <c r="J569" s="347"/>
      <c r="K569" s="305"/>
      <c r="L569" s="348"/>
      <c r="M569" s="347"/>
      <c r="N569" s="349"/>
      <c r="O569" s="349"/>
      <c r="P569" s="350"/>
      <c r="Q569" s="349"/>
      <c r="R569" s="349"/>
      <c r="S569" s="351"/>
      <c r="T569" s="209"/>
      <c r="U569" s="351"/>
      <c r="V569" s="209"/>
      <c r="W569" s="352"/>
      <c r="X569" s="209"/>
      <c r="Y569" s="209"/>
      <c r="Z569" s="209"/>
      <c r="AA569" s="209"/>
      <c r="AB569" s="209"/>
      <c r="AC569" s="210"/>
      <c r="AD569" s="210"/>
      <c r="AE569" s="210"/>
      <c r="AF569" s="210"/>
      <c r="AG569" s="210"/>
      <c r="AH569" s="210"/>
      <c r="AI569" s="210"/>
    </row>
    <row r="570" ht="12.75" customHeight="1">
      <c r="A570" s="347"/>
      <c r="B570" s="347"/>
      <c r="C570" s="347"/>
      <c r="D570" s="347"/>
      <c r="E570" s="347"/>
      <c r="F570" s="347"/>
      <c r="G570" s="347"/>
      <c r="H570" s="347"/>
      <c r="I570" s="347"/>
      <c r="J570" s="347"/>
      <c r="K570" s="305"/>
      <c r="L570" s="348"/>
      <c r="M570" s="347"/>
      <c r="N570" s="349"/>
      <c r="O570" s="349"/>
      <c r="P570" s="350"/>
      <c r="Q570" s="349"/>
      <c r="R570" s="349"/>
      <c r="S570" s="351"/>
      <c r="T570" s="209"/>
      <c r="U570" s="351"/>
      <c r="V570" s="209"/>
      <c r="W570" s="352"/>
      <c r="X570" s="209"/>
      <c r="Y570" s="209"/>
      <c r="Z570" s="209"/>
      <c r="AA570" s="209"/>
      <c r="AB570" s="209"/>
      <c r="AC570" s="210"/>
      <c r="AD570" s="210"/>
      <c r="AE570" s="210"/>
      <c r="AF570" s="210"/>
      <c r="AG570" s="210"/>
      <c r="AH570" s="210"/>
      <c r="AI570" s="210"/>
    </row>
    <row r="571" ht="12.75" customHeight="1">
      <c r="A571" s="347"/>
      <c r="B571" s="347"/>
      <c r="C571" s="347"/>
      <c r="D571" s="347"/>
      <c r="E571" s="347"/>
      <c r="F571" s="347"/>
      <c r="G571" s="347"/>
      <c r="H571" s="347"/>
      <c r="I571" s="347"/>
      <c r="J571" s="347"/>
      <c r="K571" s="305"/>
      <c r="L571" s="348"/>
      <c r="M571" s="347"/>
      <c r="N571" s="349"/>
      <c r="O571" s="349"/>
      <c r="P571" s="350"/>
      <c r="Q571" s="349"/>
      <c r="R571" s="349"/>
      <c r="S571" s="351"/>
      <c r="T571" s="209"/>
      <c r="U571" s="351"/>
      <c r="V571" s="209"/>
      <c r="W571" s="352"/>
      <c r="X571" s="209"/>
      <c r="Y571" s="209"/>
      <c r="Z571" s="209"/>
      <c r="AA571" s="209"/>
      <c r="AB571" s="209"/>
      <c r="AC571" s="210"/>
      <c r="AD571" s="210"/>
      <c r="AE571" s="210"/>
      <c r="AF571" s="210"/>
      <c r="AG571" s="210"/>
      <c r="AH571" s="210"/>
      <c r="AI571" s="210"/>
    </row>
    <row r="572" ht="12.75" customHeight="1">
      <c r="A572" s="347"/>
      <c r="B572" s="347"/>
      <c r="C572" s="347"/>
      <c r="D572" s="347"/>
      <c r="E572" s="347"/>
      <c r="F572" s="347"/>
      <c r="G572" s="347"/>
      <c r="H572" s="347"/>
      <c r="I572" s="347"/>
      <c r="J572" s="347"/>
      <c r="K572" s="305"/>
      <c r="L572" s="348"/>
      <c r="M572" s="347"/>
      <c r="N572" s="349"/>
      <c r="O572" s="349"/>
      <c r="P572" s="350"/>
      <c r="Q572" s="349"/>
      <c r="R572" s="349"/>
      <c r="S572" s="351"/>
      <c r="T572" s="209"/>
      <c r="U572" s="351"/>
      <c r="V572" s="209"/>
      <c r="W572" s="352"/>
      <c r="X572" s="209"/>
      <c r="Y572" s="209"/>
      <c r="Z572" s="209"/>
      <c r="AA572" s="209"/>
      <c r="AB572" s="209"/>
      <c r="AC572" s="210"/>
      <c r="AD572" s="210"/>
      <c r="AE572" s="210"/>
      <c r="AF572" s="210"/>
      <c r="AG572" s="210"/>
      <c r="AH572" s="210"/>
      <c r="AI572" s="210"/>
    </row>
    <row r="573" ht="12.75" customHeight="1">
      <c r="A573" s="347"/>
      <c r="B573" s="347"/>
      <c r="C573" s="347"/>
      <c r="D573" s="347"/>
      <c r="E573" s="347"/>
      <c r="F573" s="347"/>
      <c r="G573" s="347"/>
      <c r="H573" s="347"/>
      <c r="I573" s="347"/>
      <c r="J573" s="347"/>
      <c r="K573" s="305"/>
      <c r="L573" s="348"/>
      <c r="M573" s="347"/>
      <c r="N573" s="349"/>
      <c r="O573" s="349"/>
      <c r="P573" s="350"/>
      <c r="Q573" s="349"/>
      <c r="R573" s="349"/>
      <c r="S573" s="351"/>
      <c r="T573" s="209"/>
      <c r="U573" s="351"/>
      <c r="V573" s="209"/>
      <c r="W573" s="352"/>
      <c r="X573" s="209"/>
      <c r="Y573" s="209"/>
      <c r="Z573" s="209"/>
      <c r="AA573" s="209"/>
      <c r="AB573" s="209"/>
      <c r="AC573" s="210"/>
      <c r="AD573" s="210"/>
      <c r="AE573" s="210"/>
      <c r="AF573" s="210"/>
      <c r="AG573" s="210"/>
      <c r="AH573" s="210"/>
      <c r="AI573" s="210"/>
    </row>
    <row r="574" ht="12.75" customHeight="1">
      <c r="A574" s="347"/>
      <c r="B574" s="347"/>
      <c r="C574" s="347"/>
      <c r="D574" s="347"/>
      <c r="E574" s="347"/>
      <c r="F574" s="347"/>
      <c r="G574" s="347"/>
      <c r="H574" s="347"/>
      <c r="I574" s="347"/>
      <c r="J574" s="347"/>
      <c r="K574" s="305"/>
      <c r="L574" s="348"/>
      <c r="M574" s="347"/>
      <c r="N574" s="349"/>
      <c r="O574" s="349"/>
      <c r="P574" s="350"/>
      <c r="Q574" s="349"/>
      <c r="R574" s="349"/>
      <c r="S574" s="351"/>
      <c r="T574" s="209"/>
      <c r="U574" s="351"/>
      <c r="V574" s="209"/>
      <c r="W574" s="352"/>
      <c r="X574" s="209"/>
      <c r="Y574" s="209"/>
      <c r="Z574" s="209"/>
      <c r="AA574" s="209"/>
      <c r="AB574" s="209"/>
      <c r="AC574" s="210"/>
      <c r="AD574" s="210"/>
      <c r="AE574" s="210"/>
      <c r="AF574" s="210"/>
      <c r="AG574" s="210"/>
      <c r="AH574" s="210"/>
      <c r="AI574" s="210"/>
    </row>
    <row r="575" ht="12.75" customHeight="1">
      <c r="A575" s="347"/>
      <c r="B575" s="347"/>
      <c r="C575" s="347"/>
      <c r="D575" s="347"/>
      <c r="E575" s="347"/>
      <c r="F575" s="347"/>
      <c r="G575" s="347"/>
      <c r="H575" s="347"/>
      <c r="I575" s="347"/>
      <c r="J575" s="347"/>
      <c r="K575" s="305"/>
      <c r="L575" s="348"/>
      <c r="M575" s="347"/>
      <c r="N575" s="349"/>
      <c r="O575" s="349"/>
      <c r="P575" s="350"/>
      <c r="Q575" s="349"/>
      <c r="R575" s="349"/>
      <c r="S575" s="351"/>
      <c r="T575" s="209"/>
      <c r="U575" s="351"/>
      <c r="V575" s="209"/>
      <c r="W575" s="352"/>
      <c r="X575" s="209"/>
      <c r="Y575" s="209"/>
      <c r="Z575" s="209"/>
      <c r="AA575" s="209"/>
      <c r="AB575" s="209"/>
      <c r="AC575" s="210"/>
      <c r="AD575" s="210"/>
      <c r="AE575" s="210"/>
      <c r="AF575" s="210"/>
      <c r="AG575" s="210"/>
      <c r="AH575" s="210"/>
      <c r="AI575" s="210"/>
    </row>
    <row r="576" ht="12.75" customHeight="1">
      <c r="A576" s="347"/>
      <c r="B576" s="347"/>
      <c r="C576" s="347"/>
      <c r="D576" s="347"/>
      <c r="E576" s="347"/>
      <c r="F576" s="347"/>
      <c r="G576" s="347"/>
      <c r="H576" s="347"/>
      <c r="I576" s="347"/>
      <c r="J576" s="347"/>
      <c r="K576" s="305"/>
      <c r="L576" s="348"/>
      <c r="M576" s="347"/>
      <c r="N576" s="349"/>
      <c r="O576" s="349"/>
      <c r="P576" s="350"/>
      <c r="Q576" s="349"/>
      <c r="R576" s="349"/>
      <c r="S576" s="351"/>
      <c r="T576" s="209"/>
      <c r="U576" s="351"/>
      <c r="V576" s="209"/>
      <c r="W576" s="352"/>
      <c r="X576" s="209"/>
      <c r="Y576" s="209"/>
      <c r="Z576" s="209"/>
      <c r="AA576" s="209"/>
      <c r="AB576" s="209"/>
      <c r="AC576" s="210"/>
      <c r="AD576" s="210"/>
      <c r="AE576" s="210"/>
      <c r="AF576" s="210"/>
      <c r="AG576" s="210"/>
      <c r="AH576" s="210"/>
      <c r="AI576" s="210"/>
    </row>
    <row r="577" ht="12.75" customHeight="1">
      <c r="A577" s="347"/>
      <c r="B577" s="347"/>
      <c r="C577" s="347"/>
      <c r="D577" s="347"/>
      <c r="E577" s="347"/>
      <c r="F577" s="347"/>
      <c r="G577" s="347"/>
      <c r="H577" s="347"/>
      <c r="I577" s="347"/>
      <c r="J577" s="347"/>
      <c r="K577" s="305"/>
      <c r="L577" s="348"/>
      <c r="M577" s="347"/>
      <c r="N577" s="349"/>
      <c r="O577" s="349"/>
      <c r="P577" s="350"/>
      <c r="Q577" s="349"/>
      <c r="R577" s="349"/>
      <c r="S577" s="351"/>
      <c r="T577" s="209"/>
      <c r="U577" s="351"/>
      <c r="V577" s="209"/>
      <c r="W577" s="352"/>
      <c r="X577" s="209"/>
      <c r="Y577" s="209"/>
      <c r="Z577" s="209"/>
      <c r="AA577" s="209"/>
      <c r="AB577" s="209"/>
      <c r="AC577" s="210"/>
      <c r="AD577" s="210"/>
      <c r="AE577" s="210"/>
      <c r="AF577" s="210"/>
      <c r="AG577" s="210"/>
      <c r="AH577" s="210"/>
      <c r="AI577" s="210"/>
    </row>
    <row r="578" ht="12.75" customHeight="1">
      <c r="A578" s="347"/>
      <c r="B578" s="347"/>
      <c r="C578" s="347"/>
      <c r="D578" s="347"/>
      <c r="E578" s="347"/>
      <c r="F578" s="347"/>
      <c r="G578" s="347"/>
      <c r="H578" s="347"/>
      <c r="I578" s="347"/>
      <c r="J578" s="347"/>
      <c r="K578" s="305"/>
      <c r="L578" s="348"/>
      <c r="M578" s="347"/>
      <c r="N578" s="349"/>
      <c r="O578" s="349"/>
      <c r="P578" s="350"/>
      <c r="Q578" s="349"/>
      <c r="R578" s="349"/>
      <c r="S578" s="351"/>
      <c r="T578" s="209"/>
      <c r="U578" s="351"/>
      <c r="V578" s="209"/>
      <c r="W578" s="352"/>
      <c r="X578" s="209"/>
      <c r="Y578" s="209"/>
      <c r="Z578" s="209"/>
      <c r="AA578" s="209"/>
      <c r="AB578" s="209"/>
      <c r="AC578" s="210"/>
      <c r="AD578" s="210"/>
      <c r="AE578" s="210"/>
      <c r="AF578" s="210"/>
      <c r="AG578" s="210"/>
      <c r="AH578" s="210"/>
      <c r="AI578" s="210"/>
    </row>
    <row r="579" ht="12.75" customHeight="1">
      <c r="A579" s="347"/>
      <c r="B579" s="347"/>
      <c r="C579" s="347"/>
      <c r="D579" s="347"/>
      <c r="E579" s="347"/>
      <c r="F579" s="347"/>
      <c r="G579" s="347"/>
      <c r="H579" s="347"/>
      <c r="I579" s="347"/>
      <c r="J579" s="347"/>
      <c r="K579" s="305"/>
      <c r="L579" s="348"/>
      <c r="M579" s="347"/>
      <c r="N579" s="349"/>
      <c r="O579" s="349"/>
      <c r="P579" s="350"/>
      <c r="Q579" s="349"/>
      <c r="R579" s="349"/>
      <c r="S579" s="351"/>
      <c r="T579" s="209"/>
      <c r="U579" s="351"/>
      <c r="V579" s="209"/>
      <c r="W579" s="352"/>
      <c r="X579" s="209"/>
      <c r="Y579" s="209"/>
      <c r="Z579" s="209"/>
      <c r="AA579" s="209"/>
      <c r="AB579" s="209"/>
      <c r="AC579" s="210"/>
      <c r="AD579" s="210"/>
      <c r="AE579" s="210"/>
      <c r="AF579" s="210"/>
      <c r="AG579" s="210"/>
      <c r="AH579" s="210"/>
      <c r="AI579" s="210"/>
    </row>
    <row r="580" ht="12.75" customHeight="1">
      <c r="A580" s="347"/>
      <c r="B580" s="347"/>
      <c r="C580" s="347"/>
      <c r="D580" s="347"/>
      <c r="E580" s="347"/>
      <c r="F580" s="347"/>
      <c r="G580" s="347"/>
      <c r="H580" s="347"/>
      <c r="I580" s="347"/>
      <c r="J580" s="347"/>
      <c r="K580" s="305"/>
      <c r="L580" s="348"/>
      <c r="M580" s="347"/>
      <c r="N580" s="349"/>
      <c r="O580" s="349"/>
      <c r="P580" s="350"/>
      <c r="Q580" s="349"/>
      <c r="R580" s="349"/>
      <c r="S580" s="351"/>
      <c r="T580" s="209"/>
      <c r="U580" s="351"/>
      <c r="V580" s="209"/>
      <c r="W580" s="352"/>
      <c r="X580" s="209"/>
      <c r="Y580" s="209"/>
      <c r="Z580" s="209"/>
      <c r="AA580" s="209"/>
      <c r="AB580" s="209"/>
      <c r="AC580" s="210"/>
      <c r="AD580" s="210"/>
      <c r="AE580" s="210"/>
      <c r="AF580" s="210"/>
      <c r="AG580" s="210"/>
      <c r="AH580" s="210"/>
      <c r="AI580" s="210"/>
    </row>
    <row r="581" ht="12.75" customHeight="1">
      <c r="A581" s="347"/>
      <c r="B581" s="347"/>
      <c r="C581" s="347"/>
      <c r="D581" s="347"/>
      <c r="E581" s="347"/>
      <c r="F581" s="347"/>
      <c r="G581" s="347"/>
      <c r="H581" s="347"/>
      <c r="I581" s="347"/>
      <c r="J581" s="347"/>
      <c r="K581" s="305"/>
      <c r="L581" s="348"/>
      <c r="M581" s="347"/>
      <c r="N581" s="349"/>
      <c r="O581" s="349"/>
      <c r="P581" s="350"/>
      <c r="Q581" s="349"/>
      <c r="R581" s="349"/>
      <c r="S581" s="351"/>
      <c r="T581" s="209"/>
      <c r="U581" s="351"/>
      <c r="V581" s="209"/>
      <c r="W581" s="352"/>
      <c r="X581" s="209"/>
      <c r="Y581" s="209"/>
      <c r="Z581" s="209"/>
      <c r="AA581" s="209"/>
      <c r="AB581" s="209"/>
      <c r="AC581" s="210"/>
      <c r="AD581" s="210"/>
      <c r="AE581" s="210"/>
      <c r="AF581" s="210"/>
      <c r="AG581" s="210"/>
      <c r="AH581" s="210"/>
      <c r="AI581" s="210"/>
    </row>
    <row r="582" ht="12.75" customHeight="1">
      <c r="A582" s="347"/>
      <c r="B582" s="347"/>
      <c r="C582" s="347"/>
      <c r="D582" s="347"/>
      <c r="E582" s="347"/>
      <c r="F582" s="347"/>
      <c r="G582" s="347"/>
      <c r="H582" s="347"/>
      <c r="I582" s="347"/>
      <c r="J582" s="347"/>
      <c r="K582" s="305"/>
      <c r="L582" s="348"/>
      <c r="M582" s="347"/>
      <c r="N582" s="349"/>
      <c r="O582" s="349"/>
      <c r="P582" s="350"/>
      <c r="Q582" s="349"/>
      <c r="R582" s="349"/>
      <c r="S582" s="351"/>
      <c r="T582" s="209"/>
      <c r="U582" s="351"/>
      <c r="V582" s="209"/>
      <c r="W582" s="352"/>
      <c r="X582" s="209"/>
      <c r="Y582" s="209"/>
      <c r="Z582" s="209"/>
      <c r="AA582" s="209"/>
      <c r="AB582" s="209"/>
      <c r="AC582" s="210"/>
      <c r="AD582" s="210"/>
      <c r="AE582" s="210"/>
      <c r="AF582" s="210"/>
      <c r="AG582" s="210"/>
      <c r="AH582" s="210"/>
      <c r="AI582" s="210"/>
    </row>
    <row r="583" ht="12.75" customHeight="1">
      <c r="A583" s="347"/>
      <c r="B583" s="347"/>
      <c r="C583" s="347"/>
      <c r="D583" s="347"/>
      <c r="E583" s="347"/>
      <c r="F583" s="347"/>
      <c r="G583" s="347"/>
      <c r="H583" s="347"/>
      <c r="I583" s="347"/>
      <c r="J583" s="347"/>
      <c r="K583" s="305"/>
      <c r="L583" s="348"/>
      <c r="M583" s="347"/>
      <c r="N583" s="349"/>
      <c r="O583" s="349"/>
      <c r="P583" s="350"/>
      <c r="Q583" s="349"/>
      <c r="R583" s="349"/>
      <c r="S583" s="351"/>
      <c r="T583" s="209"/>
      <c r="U583" s="351"/>
      <c r="V583" s="209"/>
      <c r="W583" s="352"/>
      <c r="X583" s="209"/>
      <c r="Y583" s="209"/>
      <c r="Z583" s="209"/>
      <c r="AA583" s="209"/>
      <c r="AB583" s="209"/>
      <c r="AC583" s="210"/>
      <c r="AD583" s="210"/>
      <c r="AE583" s="210"/>
      <c r="AF583" s="210"/>
      <c r="AG583" s="210"/>
      <c r="AH583" s="210"/>
      <c r="AI583" s="210"/>
    </row>
    <row r="584" ht="12.75" customHeight="1">
      <c r="A584" s="347"/>
      <c r="B584" s="347"/>
      <c r="C584" s="347"/>
      <c r="D584" s="347"/>
      <c r="E584" s="347"/>
      <c r="F584" s="347"/>
      <c r="G584" s="347"/>
      <c r="H584" s="347"/>
      <c r="I584" s="347"/>
      <c r="J584" s="347"/>
      <c r="K584" s="305"/>
      <c r="L584" s="348"/>
      <c r="M584" s="347"/>
      <c r="N584" s="349"/>
      <c r="O584" s="349"/>
      <c r="P584" s="350"/>
      <c r="Q584" s="349"/>
      <c r="R584" s="349"/>
      <c r="S584" s="351"/>
      <c r="T584" s="209"/>
      <c r="U584" s="351"/>
      <c r="V584" s="209"/>
      <c r="W584" s="352"/>
      <c r="X584" s="209"/>
      <c r="Y584" s="209"/>
      <c r="Z584" s="209"/>
      <c r="AA584" s="209"/>
      <c r="AB584" s="209"/>
      <c r="AC584" s="210"/>
      <c r="AD584" s="210"/>
      <c r="AE584" s="210"/>
      <c r="AF584" s="210"/>
      <c r="AG584" s="210"/>
      <c r="AH584" s="210"/>
      <c r="AI584" s="210"/>
    </row>
    <row r="585" ht="12.75" customHeight="1">
      <c r="A585" s="347"/>
      <c r="B585" s="347"/>
      <c r="C585" s="347"/>
      <c r="D585" s="347"/>
      <c r="E585" s="347"/>
      <c r="F585" s="347"/>
      <c r="G585" s="347"/>
      <c r="H585" s="347"/>
      <c r="I585" s="347"/>
      <c r="J585" s="347"/>
      <c r="K585" s="305"/>
      <c r="L585" s="348"/>
      <c r="M585" s="347"/>
      <c r="N585" s="349"/>
      <c r="O585" s="349"/>
      <c r="P585" s="350"/>
      <c r="Q585" s="349"/>
      <c r="R585" s="349"/>
      <c r="S585" s="351"/>
      <c r="T585" s="209"/>
      <c r="U585" s="351"/>
      <c r="V585" s="209"/>
      <c r="W585" s="352"/>
      <c r="X585" s="209"/>
      <c r="Y585" s="209"/>
      <c r="Z585" s="209"/>
      <c r="AA585" s="209"/>
      <c r="AB585" s="209"/>
      <c r="AC585" s="210"/>
      <c r="AD585" s="210"/>
      <c r="AE585" s="210"/>
      <c r="AF585" s="210"/>
      <c r="AG585" s="210"/>
      <c r="AH585" s="210"/>
      <c r="AI585" s="210"/>
    </row>
    <row r="586" ht="12.75" customHeight="1">
      <c r="A586" s="347"/>
      <c r="B586" s="347"/>
      <c r="C586" s="347"/>
      <c r="D586" s="347"/>
      <c r="E586" s="347"/>
      <c r="F586" s="347"/>
      <c r="G586" s="347"/>
      <c r="H586" s="347"/>
      <c r="I586" s="347"/>
      <c r="J586" s="347"/>
      <c r="K586" s="305"/>
      <c r="L586" s="348"/>
      <c r="M586" s="347"/>
      <c r="N586" s="349"/>
      <c r="O586" s="349"/>
      <c r="P586" s="350"/>
      <c r="Q586" s="349"/>
      <c r="R586" s="349"/>
      <c r="S586" s="351"/>
      <c r="T586" s="209"/>
      <c r="U586" s="351"/>
      <c r="V586" s="209"/>
      <c r="W586" s="352"/>
      <c r="X586" s="209"/>
      <c r="Y586" s="209"/>
      <c r="Z586" s="209"/>
      <c r="AA586" s="209"/>
      <c r="AB586" s="209"/>
      <c r="AC586" s="210"/>
      <c r="AD586" s="210"/>
      <c r="AE586" s="210"/>
      <c r="AF586" s="210"/>
      <c r="AG586" s="210"/>
      <c r="AH586" s="210"/>
      <c r="AI586" s="210"/>
    </row>
    <row r="587" ht="12.75" customHeight="1">
      <c r="A587" s="347"/>
      <c r="B587" s="347"/>
      <c r="C587" s="347"/>
      <c r="D587" s="347"/>
      <c r="E587" s="347"/>
      <c r="F587" s="347"/>
      <c r="G587" s="347"/>
      <c r="H587" s="347"/>
      <c r="I587" s="347"/>
      <c r="J587" s="347"/>
      <c r="K587" s="305"/>
      <c r="L587" s="348"/>
      <c r="M587" s="347"/>
      <c r="N587" s="349"/>
      <c r="O587" s="349"/>
      <c r="P587" s="350"/>
      <c r="Q587" s="349"/>
      <c r="R587" s="349"/>
      <c r="S587" s="351"/>
      <c r="T587" s="209"/>
      <c r="U587" s="351"/>
      <c r="V587" s="209"/>
      <c r="W587" s="352"/>
      <c r="X587" s="209"/>
      <c r="Y587" s="209"/>
      <c r="Z587" s="209"/>
      <c r="AA587" s="209"/>
      <c r="AB587" s="209"/>
      <c r="AC587" s="210"/>
      <c r="AD587" s="210"/>
      <c r="AE587" s="210"/>
      <c r="AF587" s="210"/>
      <c r="AG587" s="210"/>
      <c r="AH587" s="210"/>
      <c r="AI587" s="210"/>
    </row>
    <row r="588" ht="12.75" customHeight="1">
      <c r="A588" s="347"/>
      <c r="B588" s="347"/>
      <c r="C588" s="347"/>
      <c r="D588" s="347"/>
      <c r="E588" s="347"/>
      <c r="F588" s="347"/>
      <c r="G588" s="347"/>
      <c r="H588" s="347"/>
      <c r="I588" s="347"/>
      <c r="J588" s="347"/>
      <c r="K588" s="305"/>
      <c r="L588" s="348"/>
      <c r="M588" s="347"/>
      <c r="N588" s="349"/>
      <c r="O588" s="349"/>
      <c r="P588" s="350"/>
      <c r="Q588" s="349"/>
      <c r="R588" s="349"/>
      <c r="S588" s="351"/>
      <c r="T588" s="209"/>
      <c r="U588" s="351"/>
      <c r="V588" s="209"/>
      <c r="W588" s="352"/>
      <c r="X588" s="209"/>
      <c r="Y588" s="209"/>
      <c r="Z588" s="209"/>
      <c r="AA588" s="209"/>
      <c r="AB588" s="209"/>
      <c r="AC588" s="210"/>
      <c r="AD588" s="210"/>
      <c r="AE588" s="210"/>
      <c r="AF588" s="210"/>
      <c r="AG588" s="210"/>
      <c r="AH588" s="210"/>
      <c r="AI588" s="210"/>
    </row>
    <row r="589" ht="12.75" customHeight="1">
      <c r="A589" s="347"/>
      <c r="B589" s="347"/>
      <c r="C589" s="347"/>
      <c r="D589" s="347"/>
      <c r="E589" s="347"/>
      <c r="F589" s="347"/>
      <c r="G589" s="347"/>
      <c r="H589" s="347"/>
      <c r="I589" s="347"/>
      <c r="J589" s="347"/>
      <c r="K589" s="305"/>
      <c r="L589" s="348"/>
      <c r="M589" s="347"/>
      <c r="N589" s="349"/>
      <c r="O589" s="349"/>
      <c r="P589" s="350"/>
      <c r="Q589" s="349"/>
      <c r="R589" s="349"/>
      <c r="S589" s="351"/>
      <c r="T589" s="209"/>
      <c r="U589" s="351"/>
      <c r="V589" s="209"/>
      <c r="W589" s="352"/>
      <c r="X589" s="209"/>
      <c r="Y589" s="209"/>
      <c r="Z589" s="209"/>
      <c r="AA589" s="209"/>
      <c r="AB589" s="209"/>
      <c r="AC589" s="210"/>
      <c r="AD589" s="210"/>
      <c r="AE589" s="210"/>
      <c r="AF589" s="210"/>
      <c r="AG589" s="210"/>
      <c r="AH589" s="210"/>
      <c r="AI589" s="210"/>
    </row>
    <row r="590" ht="12.75" customHeight="1">
      <c r="A590" s="347"/>
      <c r="B590" s="347"/>
      <c r="C590" s="347"/>
      <c r="D590" s="347"/>
      <c r="E590" s="347"/>
      <c r="F590" s="347"/>
      <c r="G590" s="347"/>
      <c r="H590" s="347"/>
      <c r="I590" s="347"/>
      <c r="J590" s="347"/>
      <c r="K590" s="305"/>
      <c r="L590" s="348"/>
      <c r="M590" s="347"/>
      <c r="N590" s="349"/>
      <c r="O590" s="349"/>
      <c r="P590" s="350"/>
      <c r="Q590" s="349"/>
      <c r="R590" s="349"/>
      <c r="S590" s="351"/>
      <c r="T590" s="209"/>
      <c r="U590" s="351"/>
      <c r="V590" s="209"/>
      <c r="W590" s="352"/>
      <c r="X590" s="209"/>
      <c r="Y590" s="209"/>
      <c r="Z590" s="209"/>
      <c r="AA590" s="209"/>
      <c r="AB590" s="209"/>
      <c r="AC590" s="210"/>
      <c r="AD590" s="210"/>
      <c r="AE590" s="210"/>
      <c r="AF590" s="210"/>
      <c r="AG590" s="210"/>
      <c r="AH590" s="210"/>
      <c r="AI590" s="210"/>
    </row>
    <row r="591" ht="12.75" customHeight="1">
      <c r="A591" s="347"/>
      <c r="B591" s="347"/>
      <c r="C591" s="347"/>
      <c r="D591" s="347"/>
      <c r="E591" s="347"/>
      <c r="F591" s="347"/>
      <c r="G591" s="347"/>
      <c r="H591" s="347"/>
      <c r="I591" s="347"/>
      <c r="J591" s="347"/>
      <c r="K591" s="305"/>
      <c r="L591" s="348"/>
      <c r="M591" s="347"/>
      <c r="N591" s="349"/>
      <c r="O591" s="349"/>
      <c r="P591" s="350"/>
      <c r="Q591" s="349"/>
      <c r="R591" s="349"/>
      <c r="S591" s="351"/>
      <c r="T591" s="209"/>
      <c r="U591" s="351"/>
      <c r="V591" s="209"/>
      <c r="W591" s="352"/>
      <c r="X591" s="209"/>
      <c r="Y591" s="209"/>
      <c r="Z591" s="209"/>
      <c r="AA591" s="209"/>
      <c r="AB591" s="209"/>
      <c r="AC591" s="210"/>
      <c r="AD591" s="210"/>
      <c r="AE591" s="210"/>
      <c r="AF591" s="210"/>
      <c r="AG591" s="210"/>
      <c r="AH591" s="210"/>
      <c r="AI591" s="210"/>
    </row>
    <row r="592" ht="12.75" customHeight="1">
      <c r="A592" s="347"/>
      <c r="B592" s="347"/>
      <c r="C592" s="347"/>
      <c r="D592" s="347"/>
      <c r="E592" s="347"/>
      <c r="F592" s="347"/>
      <c r="G592" s="347"/>
      <c r="H592" s="347"/>
      <c r="I592" s="347"/>
      <c r="J592" s="347"/>
      <c r="K592" s="305"/>
      <c r="L592" s="348"/>
      <c r="M592" s="347"/>
      <c r="N592" s="349"/>
      <c r="O592" s="349"/>
      <c r="P592" s="350"/>
      <c r="Q592" s="349"/>
      <c r="R592" s="349"/>
      <c r="S592" s="351"/>
      <c r="T592" s="209"/>
      <c r="U592" s="351"/>
      <c r="V592" s="209"/>
      <c r="W592" s="352"/>
      <c r="X592" s="209"/>
      <c r="Y592" s="209"/>
      <c r="Z592" s="209"/>
      <c r="AA592" s="209"/>
      <c r="AB592" s="209"/>
      <c r="AC592" s="210"/>
      <c r="AD592" s="210"/>
      <c r="AE592" s="210"/>
      <c r="AF592" s="210"/>
      <c r="AG592" s="210"/>
      <c r="AH592" s="210"/>
      <c r="AI592" s="210"/>
    </row>
    <row r="593" ht="12.75" customHeight="1">
      <c r="A593" s="347"/>
      <c r="B593" s="347"/>
      <c r="C593" s="347"/>
      <c r="D593" s="347"/>
      <c r="E593" s="347"/>
      <c r="F593" s="347"/>
      <c r="G593" s="347"/>
      <c r="H593" s="347"/>
      <c r="I593" s="347"/>
      <c r="J593" s="347"/>
      <c r="K593" s="305"/>
      <c r="L593" s="348"/>
      <c r="M593" s="347"/>
      <c r="N593" s="349"/>
      <c r="O593" s="349"/>
      <c r="P593" s="350"/>
      <c r="Q593" s="349"/>
      <c r="R593" s="349"/>
      <c r="S593" s="351"/>
      <c r="T593" s="209"/>
      <c r="U593" s="351"/>
      <c r="V593" s="209"/>
      <c r="W593" s="352"/>
      <c r="X593" s="209"/>
      <c r="Y593" s="209"/>
      <c r="Z593" s="209"/>
      <c r="AA593" s="209"/>
      <c r="AB593" s="209"/>
      <c r="AC593" s="210"/>
      <c r="AD593" s="210"/>
      <c r="AE593" s="210"/>
      <c r="AF593" s="210"/>
      <c r="AG593" s="210"/>
      <c r="AH593" s="210"/>
      <c r="AI593" s="210"/>
    </row>
    <row r="594" ht="12.75" customHeight="1">
      <c r="A594" s="347"/>
      <c r="B594" s="347"/>
      <c r="C594" s="347"/>
      <c r="D594" s="347"/>
      <c r="E594" s="347"/>
      <c r="F594" s="347"/>
      <c r="G594" s="347"/>
      <c r="H594" s="347"/>
      <c r="I594" s="347"/>
      <c r="J594" s="347"/>
      <c r="K594" s="305"/>
      <c r="L594" s="348"/>
      <c r="M594" s="347"/>
      <c r="N594" s="349"/>
      <c r="O594" s="349"/>
      <c r="P594" s="350"/>
      <c r="Q594" s="349"/>
      <c r="R594" s="349"/>
      <c r="S594" s="351"/>
      <c r="T594" s="209"/>
      <c r="U594" s="351"/>
      <c r="V594" s="209"/>
      <c r="W594" s="352"/>
      <c r="X594" s="209"/>
      <c r="Y594" s="209"/>
      <c r="Z594" s="209"/>
      <c r="AA594" s="209"/>
      <c r="AB594" s="209"/>
      <c r="AC594" s="210"/>
      <c r="AD594" s="210"/>
      <c r="AE594" s="210"/>
      <c r="AF594" s="210"/>
      <c r="AG594" s="210"/>
      <c r="AH594" s="210"/>
      <c r="AI594" s="210"/>
    </row>
    <row r="595" ht="12.75" customHeight="1">
      <c r="A595" s="347"/>
      <c r="B595" s="347"/>
      <c r="C595" s="347"/>
      <c r="D595" s="347"/>
      <c r="E595" s="347"/>
      <c r="F595" s="347"/>
      <c r="G595" s="347"/>
      <c r="H595" s="347"/>
      <c r="I595" s="347"/>
      <c r="J595" s="347"/>
      <c r="K595" s="305"/>
      <c r="L595" s="348"/>
      <c r="M595" s="347"/>
      <c r="N595" s="349"/>
      <c r="O595" s="349"/>
      <c r="P595" s="350"/>
      <c r="Q595" s="349"/>
      <c r="R595" s="349"/>
      <c r="S595" s="351"/>
      <c r="T595" s="209"/>
      <c r="U595" s="351"/>
      <c r="V595" s="209"/>
      <c r="W595" s="352"/>
      <c r="X595" s="209"/>
      <c r="Y595" s="209"/>
      <c r="Z595" s="209"/>
      <c r="AA595" s="209"/>
      <c r="AB595" s="209"/>
      <c r="AC595" s="210"/>
      <c r="AD595" s="210"/>
      <c r="AE595" s="210"/>
      <c r="AF595" s="210"/>
      <c r="AG595" s="210"/>
      <c r="AH595" s="210"/>
      <c r="AI595" s="210"/>
    </row>
    <row r="596" ht="12.75" customHeight="1">
      <c r="A596" s="347"/>
      <c r="B596" s="347"/>
      <c r="C596" s="347"/>
      <c r="D596" s="347"/>
      <c r="E596" s="347"/>
      <c r="F596" s="347"/>
      <c r="G596" s="347"/>
      <c r="H596" s="347"/>
      <c r="I596" s="347"/>
      <c r="J596" s="347"/>
      <c r="K596" s="305"/>
      <c r="L596" s="348"/>
      <c r="M596" s="347"/>
      <c r="N596" s="349"/>
      <c r="O596" s="349"/>
      <c r="P596" s="350"/>
      <c r="Q596" s="349"/>
      <c r="R596" s="349"/>
      <c r="S596" s="351"/>
      <c r="T596" s="209"/>
      <c r="U596" s="351"/>
      <c r="V596" s="209"/>
      <c r="W596" s="352"/>
      <c r="X596" s="209"/>
      <c r="Y596" s="209"/>
      <c r="Z596" s="209"/>
      <c r="AA596" s="209"/>
      <c r="AB596" s="209"/>
      <c r="AC596" s="210"/>
      <c r="AD596" s="210"/>
      <c r="AE596" s="210"/>
      <c r="AF596" s="210"/>
      <c r="AG596" s="210"/>
      <c r="AH596" s="210"/>
      <c r="AI596" s="210"/>
    </row>
    <row r="597" ht="12.75" customHeight="1">
      <c r="A597" s="347"/>
      <c r="B597" s="347"/>
      <c r="C597" s="347"/>
      <c r="D597" s="347"/>
      <c r="E597" s="347"/>
      <c r="F597" s="347"/>
      <c r="G597" s="347"/>
      <c r="H597" s="347"/>
      <c r="I597" s="347"/>
      <c r="J597" s="347"/>
      <c r="K597" s="305"/>
      <c r="L597" s="348"/>
      <c r="M597" s="347"/>
      <c r="N597" s="349"/>
      <c r="O597" s="349"/>
      <c r="P597" s="350"/>
      <c r="Q597" s="349"/>
      <c r="R597" s="349"/>
      <c r="S597" s="351"/>
      <c r="T597" s="209"/>
      <c r="U597" s="351"/>
      <c r="V597" s="209"/>
      <c r="W597" s="352"/>
      <c r="X597" s="209"/>
      <c r="Y597" s="209"/>
      <c r="Z597" s="209"/>
      <c r="AA597" s="209"/>
      <c r="AB597" s="209"/>
      <c r="AC597" s="210"/>
      <c r="AD597" s="210"/>
      <c r="AE597" s="210"/>
      <c r="AF597" s="210"/>
      <c r="AG597" s="210"/>
      <c r="AH597" s="210"/>
      <c r="AI597" s="210"/>
    </row>
    <row r="598" ht="12.75" customHeight="1">
      <c r="A598" s="347"/>
      <c r="B598" s="347"/>
      <c r="C598" s="347"/>
      <c r="D598" s="347"/>
      <c r="E598" s="347"/>
      <c r="F598" s="347"/>
      <c r="G598" s="347"/>
      <c r="H598" s="347"/>
      <c r="I598" s="347"/>
      <c r="J598" s="347"/>
      <c r="K598" s="305"/>
      <c r="L598" s="348"/>
      <c r="M598" s="347"/>
      <c r="N598" s="349"/>
      <c r="O598" s="349"/>
      <c r="P598" s="350"/>
      <c r="Q598" s="349"/>
      <c r="R598" s="349"/>
      <c r="S598" s="351"/>
      <c r="T598" s="209"/>
      <c r="U598" s="351"/>
      <c r="V598" s="209"/>
      <c r="W598" s="352"/>
      <c r="X598" s="209"/>
      <c r="Y598" s="209"/>
      <c r="Z598" s="209"/>
      <c r="AA598" s="209"/>
      <c r="AB598" s="209"/>
      <c r="AC598" s="210"/>
      <c r="AD598" s="210"/>
      <c r="AE598" s="210"/>
      <c r="AF598" s="210"/>
      <c r="AG598" s="210"/>
      <c r="AH598" s="210"/>
      <c r="AI598" s="210"/>
    </row>
    <row r="599" ht="12.75" customHeight="1">
      <c r="A599" s="347"/>
      <c r="B599" s="347"/>
      <c r="C599" s="347"/>
      <c r="D599" s="347"/>
      <c r="E599" s="347"/>
      <c r="F599" s="347"/>
      <c r="G599" s="347"/>
      <c r="H599" s="347"/>
      <c r="I599" s="347"/>
      <c r="J599" s="347"/>
      <c r="K599" s="305"/>
      <c r="L599" s="348"/>
      <c r="M599" s="347"/>
      <c r="N599" s="349"/>
      <c r="O599" s="349"/>
      <c r="P599" s="350"/>
      <c r="Q599" s="349"/>
      <c r="R599" s="349"/>
      <c r="S599" s="351"/>
      <c r="T599" s="209"/>
      <c r="U599" s="351"/>
      <c r="V599" s="209"/>
      <c r="W599" s="352"/>
      <c r="X599" s="209"/>
      <c r="Y599" s="209"/>
      <c r="Z599" s="209"/>
      <c r="AA599" s="209"/>
      <c r="AB599" s="209"/>
      <c r="AC599" s="210"/>
      <c r="AD599" s="210"/>
      <c r="AE599" s="210"/>
      <c r="AF599" s="210"/>
      <c r="AG599" s="210"/>
      <c r="AH599" s="210"/>
      <c r="AI599" s="210"/>
    </row>
    <row r="600" ht="12.75" customHeight="1">
      <c r="A600" s="347"/>
      <c r="B600" s="347"/>
      <c r="C600" s="347"/>
      <c r="D600" s="347"/>
      <c r="E600" s="347"/>
      <c r="F600" s="347"/>
      <c r="G600" s="347"/>
      <c r="H600" s="347"/>
      <c r="I600" s="347"/>
      <c r="J600" s="347"/>
      <c r="K600" s="305"/>
      <c r="L600" s="348"/>
      <c r="M600" s="347"/>
      <c r="N600" s="349"/>
      <c r="O600" s="349"/>
      <c r="P600" s="350"/>
      <c r="Q600" s="349"/>
      <c r="R600" s="349"/>
      <c r="S600" s="351"/>
      <c r="T600" s="209"/>
      <c r="U600" s="351"/>
      <c r="V600" s="209"/>
      <c r="W600" s="352"/>
      <c r="X600" s="209"/>
      <c r="Y600" s="209"/>
      <c r="Z600" s="209"/>
      <c r="AA600" s="209"/>
      <c r="AB600" s="209"/>
      <c r="AC600" s="210"/>
      <c r="AD600" s="210"/>
      <c r="AE600" s="210"/>
      <c r="AF600" s="210"/>
      <c r="AG600" s="210"/>
      <c r="AH600" s="210"/>
      <c r="AI600" s="210"/>
    </row>
    <row r="601" ht="12.75" customHeight="1">
      <c r="A601" s="347"/>
      <c r="B601" s="347"/>
      <c r="C601" s="347"/>
      <c r="D601" s="347"/>
      <c r="E601" s="347"/>
      <c r="F601" s="347"/>
      <c r="G601" s="347"/>
      <c r="H601" s="347"/>
      <c r="I601" s="347"/>
      <c r="J601" s="347"/>
      <c r="K601" s="305"/>
      <c r="L601" s="348"/>
      <c r="M601" s="347"/>
      <c r="N601" s="349"/>
      <c r="O601" s="349"/>
      <c r="P601" s="350"/>
      <c r="Q601" s="349"/>
      <c r="R601" s="349"/>
      <c r="S601" s="351"/>
      <c r="T601" s="209"/>
      <c r="U601" s="351"/>
      <c r="V601" s="209"/>
      <c r="W601" s="352"/>
      <c r="X601" s="209"/>
      <c r="Y601" s="209"/>
      <c r="Z601" s="209"/>
      <c r="AA601" s="209"/>
      <c r="AB601" s="209"/>
      <c r="AC601" s="210"/>
      <c r="AD601" s="210"/>
      <c r="AE601" s="210"/>
      <c r="AF601" s="210"/>
      <c r="AG601" s="210"/>
      <c r="AH601" s="210"/>
      <c r="AI601" s="210"/>
    </row>
    <row r="602" ht="12.75" customHeight="1">
      <c r="A602" s="347"/>
      <c r="B602" s="347"/>
      <c r="C602" s="347"/>
      <c r="D602" s="347"/>
      <c r="E602" s="347"/>
      <c r="F602" s="347"/>
      <c r="G602" s="347"/>
      <c r="H602" s="347"/>
      <c r="I602" s="347"/>
      <c r="J602" s="347"/>
      <c r="K602" s="305"/>
      <c r="L602" s="348"/>
      <c r="M602" s="347"/>
      <c r="N602" s="349"/>
      <c r="O602" s="349"/>
      <c r="P602" s="350"/>
      <c r="Q602" s="349"/>
      <c r="R602" s="349"/>
      <c r="S602" s="351"/>
      <c r="T602" s="209"/>
      <c r="U602" s="351"/>
      <c r="V602" s="209"/>
      <c r="W602" s="352"/>
      <c r="X602" s="209"/>
      <c r="Y602" s="209"/>
      <c r="Z602" s="209"/>
      <c r="AA602" s="209"/>
      <c r="AB602" s="209"/>
      <c r="AC602" s="210"/>
      <c r="AD602" s="210"/>
      <c r="AE602" s="210"/>
      <c r="AF602" s="210"/>
      <c r="AG602" s="210"/>
      <c r="AH602" s="210"/>
      <c r="AI602" s="210"/>
    </row>
    <row r="603" ht="12.75" customHeight="1">
      <c r="A603" s="347"/>
      <c r="B603" s="347"/>
      <c r="C603" s="347"/>
      <c r="D603" s="347"/>
      <c r="E603" s="347"/>
      <c r="F603" s="347"/>
      <c r="G603" s="347"/>
      <c r="H603" s="347"/>
      <c r="I603" s="347"/>
      <c r="J603" s="347"/>
      <c r="K603" s="305"/>
      <c r="L603" s="348"/>
      <c r="M603" s="347"/>
      <c r="N603" s="349"/>
      <c r="O603" s="349"/>
      <c r="P603" s="350"/>
      <c r="Q603" s="349"/>
      <c r="R603" s="349"/>
      <c r="S603" s="351"/>
      <c r="T603" s="209"/>
      <c r="U603" s="351"/>
      <c r="V603" s="209"/>
      <c r="W603" s="352"/>
      <c r="X603" s="209"/>
      <c r="Y603" s="209"/>
      <c r="Z603" s="209"/>
      <c r="AA603" s="209"/>
      <c r="AB603" s="209"/>
      <c r="AC603" s="210"/>
      <c r="AD603" s="210"/>
      <c r="AE603" s="210"/>
      <c r="AF603" s="210"/>
      <c r="AG603" s="210"/>
      <c r="AH603" s="210"/>
      <c r="AI603" s="210"/>
    </row>
    <row r="604" ht="12.75" customHeight="1">
      <c r="A604" s="347"/>
      <c r="B604" s="347"/>
      <c r="C604" s="347"/>
      <c r="D604" s="347"/>
      <c r="E604" s="347"/>
      <c r="F604" s="347"/>
      <c r="G604" s="347"/>
      <c r="H604" s="347"/>
      <c r="I604" s="347"/>
      <c r="J604" s="347"/>
      <c r="K604" s="305"/>
      <c r="L604" s="348"/>
      <c r="M604" s="347"/>
      <c r="N604" s="349"/>
      <c r="O604" s="349"/>
      <c r="P604" s="350"/>
      <c r="Q604" s="349"/>
      <c r="R604" s="349"/>
      <c r="S604" s="351"/>
      <c r="T604" s="209"/>
      <c r="U604" s="351"/>
      <c r="V604" s="209"/>
      <c r="W604" s="352"/>
      <c r="X604" s="209"/>
      <c r="Y604" s="209"/>
      <c r="Z604" s="209"/>
      <c r="AA604" s="209"/>
      <c r="AB604" s="209"/>
      <c r="AC604" s="210"/>
      <c r="AD604" s="210"/>
      <c r="AE604" s="210"/>
      <c r="AF604" s="210"/>
      <c r="AG604" s="210"/>
      <c r="AH604" s="210"/>
      <c r="AI604" s="210"/>
    </row>
    <row r="605" ht="12.75" customHeight="1">
      <c r="A605" s="347"/>
      <c r="B605" s="347"/>
      <c r="C605" s="347"/>
      <c r="D605" s="347"/>
      <c r="E605" s="347"/>
      <c r="F605" s="347"/>
      <c r="G605" s="347"/>
      <c r="H605" s="347"/>
      <c r="I605" s="347"/>
      <c r="J605" s="347"/>
      <c r="K605" s="305"/>
      <c r="L605" s="348"/>
      <c r="M605" s="347"/>
      <c r="N605" s="349"/>
      <c r="O605" s="349"/>
      <c r="P605" s="350"/>
      <c r="Q605" s="349"/>
      <c r="R605" s="349"/>
      <c r="S605" s="351"/>
      <c r="T605" s="209"/>
      <c r="U605" s="351"/>
      <c r="V605" s="209"/>
      <c r="W605" s="352"/>
      <c r="X605" s="209"/>
      <c r="Y605" s="209"/>
      <c r="Z605" s="209"/>
      <c r="AA605" s="209"/>
      <c r="AB605" s="209"/>
      <c r="AC605" s="210"/>
      <c r="AD605" s="210"/>
      <c r="AE605" s="210"/>
      <c r="AF605" s="210"/>
      <c r="AG605" s="210"/>
      <c r="AH605" s="210"/>
      <c r="AI605" s="210"/>
    </row>
    <row r="606" ht="12.75" customHeight="1">
      <c r="A606" s="347"/>
      <c r="B606" s="347"/>
      <c r="C606" s="347"/>
      <c r="D606" s="347"/>
      <c r="E606" s="347"/>
      <c r="F606" s="347"/>
      <c r="G606" s="347"/>
      <c r="H606" s="347"/>
      <c r="I606" s="347"/>
      <c r="J606" s="347"/>
      <c r="K606" s="305"/>
      <c r="L606" s="348"/>
      <c r="M606" s="347"/>
      <c r="N606" s="349"/>
      <c r="O606" s="349"/>
      <c r="P606" s="350"/>
      <c r="Q606" s="349"/>
      <c r="R606" s="349"/>
      <c r="S606" s="351"/>
      <c r="T606" s="209"/>
      <c r="U606" s="351"/>
      <c r="V606" s="209"/>
      <c r="W606" s="352"/>
      <c r="X606" s="209"/>
      <c r="Y606" s="209"/>
      <c r="Z606" s="209"/>
      <c r="AA606" s="209"/>
      <c r="AB606" s="209"/>
      <c r="AC606" s="210"/>
      <c r="AD606" s="210"/>
      <c r="AE606" s="210"/>
      <c r="AF606" s="210"/>
      <c r="AG606" s="210"/>
      <c r="AH606" s="210"/>
      <c r="AI606" s="210"/>
    </row>
    <row r="607" ht="12.75" customHeight="1">
      <c r="A607" s="347"/>
      <c r="B607" s="347"/>
      <c r="C607" s="347"/>
      <c r="D607" s="347"/>
      <c r="E607" s="347"/>
      <c r="F607" s="347"/>
      <c r="G607" s="347"/>
      <c r="H607" s="347"/>
      <c r="I607" s="347"/>
      <c r="J607" s="347"/>
      <c r="K607" s="305"/>
      <c r="L607" s="348"/>
      <c r="M607" s="347"/>
      <c r="N607" s="349"/>
      <c r="O607" s="349"/>
      <c r="P607" s="350"/>
      <c r="Q607" s="349"/>
      <c r="R607" s="349"/>
      <c r="S607" s="351"/>
      <c r="T607" s="209"/>
      <c r="U607" s="351"/>
      <c r="V607" s="209"/>
      <c r="W607" s="352"/>
      <c r="X607" s="209"/>
      <c r="Y607" s="209"/>
      <c r="Z607" s="209"/>
      <c r="AA607" s="209"/>
      <c r="AB607" s="209"/>
      <c r="AC607" s="210"/>
      <c r="AD607" s="210"/>
      <c r="AE607" s="210"/>
      <c r="AF607" s="210"/>
      <c r="AG607" s="210"/>
      <c r="AH607" s="210"/>
      <c r="AI607" s="210"/>
    </row>
    <row r="608" ht="12.75" customHeight="1">
      <c r="A608" s="347"/>
      <c r="B608" s="347"/>
      <c r="C608" s="347"/>
      <c r="D608" s="347"/>
      <c r="E608" s="347"/>
      <c r="F608" s="347"/>
      <c r="G608" s="347"/>
      <c r="H608" s="347"/>
      <c r="I608" s="347"/>
      <c r="J608" s="347"/>
      <c r="K608" s="305"/>
      <c r="L608" s="348"/>
      <c r="M608" s="347"/>
      <c r="N608" s="349"/>
      <c r="O608" s="349"/>
      <c r="P608" s="350"/>
      <c r="Q608" s="349"/>
      <c r="R608" s="349"/>
      <c r="S608" s="351"/>
      <c r="T608" s="209"/>
      <c r="U608" s="351"/>
      <c r="V608" s="209"/>
      <c r="W608" s="352"/>
      <c r="X608" s="209"/>
      <c r="Y608" s="209"/>
      <c r="Z608" s="209"/>
      <c r="AA608" s="209"/>
      <c r="AB608" s="209"/>
      <c r="AC608" s="210"/>
      <c r="AD608" s="210"/>
      <c r="AE608" s="210"/>
      <c r="AF608" s="210"/>
      <c r="AG608" s="210"/>
      <c r="AH608" s="210"/>
      <c r="AI608" s="210"/>
    </row>
    <row r="609" ht="12.75" customHeight="1">
      <c r="A609" s="347"/>
      <c r="B609" s="347"/>
      <c r="C609" s="347"/>
      <c r="D609" s="347"/>
      <c r="E609" s="347"/>
      <c r="F609" s="347"/>
      <c r="G609" s="347"/>
      <c r="H609" s="347"/>
      <c r="I609" s="347"/>
      <c r="J609" s="347"/>
      <c r="K609" s="305"/>
      <c r="L609" s="348"/>
      <c r="M609" s="347"/>
      <c r="N609" s="349"/>
      <c r="O609" s="349"/>
      <c r="P609" s="350"/>
      <c r="Q609" s="349"/>
      <c r="R609" s="349"/>
      <c r="S609" s="351"/>
      <c r="T609" s="209"/>
      <c r="U609" s="351"/>
      <c r="V609" s="209"/>
      <c r="W609" s="352"/>
      <c r="X609" s="209"/>
      <c r="Y609" s="209"/>
      <c r="Z609" s="209"/>
      <c r="AA609" s="209"/>
      <c r="AB609" s="209"/>
      <c r="AC609" s="210"/>
      <c r="AD609" s="210"/>
      <c r="AE609" s="210"/>
      <c r="AF609" s="210"/>
      <c r="AG609" s="210"/>
      <c r="AH609" s="210"/>
      <c r="AI609" s="210"/>
    </row>
    <row r="610" ht="12.75" customHeight="1">
      <c r="A610" s="347"/>
      <c r="B610" s="347"/>
      <c r="C610" s="347"/>
      <c r="D610" s="347"/>
      <c r="E610" s="347"/>
      <c r="F610" s="347"/>
      <c r="G610" s="347"/>
      <c r="H610" s="347"/>
      <c r="I610" s="347"/>
      <c r="J610" s="347"/>
      <c r="K610" s="305"/>
      <c r="L610" s="348"/>
      <c r="M610" s="347"/>
      <c r="N610" s="349"/>
      <c r="O610" s="349"/>
      <c r="P610" s="350"/>
      <c r="Q610" s="349"/>
      <c r="R610" s="349"/>
      <c r="S610" s="351"/>
      <c r="T610" s="209"/>
      <c r="U610" s="351"/>
      <c r="V610" s="209"/>
      <c r="W610" s="352"/>
      <c r="X610" s="209"/>
      <c r="Y610" s="209"/>
      <c r="Z610" s="209"/>
      <c r="AA610" s="209"/>
      <c r="AB610" s="209"/>
      <c r="AC610" s="210"/>
      <c r="AD610" s="210"/>
      <c r="AE610" s="210"/>
      <c r="AF610" s="210"/>
      <c r="AG610" s="210"/>
      <c r="AH610" s="210"/>
      <c r="AI610" s="210"/>
    </row>
    <row r="611" ht="12.75" customHeight="1">
      <c r="A611" s="347"/>
      <c r="B611" s="347"/>
      <c r="C611" s="347"/>
      <c r="D611" s="347"/>
      <c r="E611" s="347"/>
      <c r="F611" s="347"/>
      <c r="G611" s="347"/>
      <c r="H611" s="347"/>
      <c r="I611" s="347"/>
      <c r="J611" s="347"/>
      <c r="K611" s="305"/>
      <c r="L611" s="348"/>
      <c r="M611" s="347"/>
      <c r="N611" s="349"/>
      <c r="O611" s="349"/>
      <c r="P611" s="350"/>
      <c r="Q611" s="349"/>
      <c r="R611" s="349"/>
      <c r="S611" s="351"/>
      <c r="T611" s="209"/>
      <c r="U611" s="351"/>
      <c r="V611" s="209"/>
      <c r="W611" s="352"/>
      <c r="X611" s="209"/>
      <c r="Y611" s="209"/>
      <c r="Z611" s="209"/>
      <c r="AA611" s="209"/>
      <c r="AB611" s="209"/>
      <c r="AC611" s="210"/>
      <c r="AD611" s="210"/>
      <c r="AE611" s="210"/>
      <c r="AF611" s="210"/>
      <c r="AG611" s="210"/>
      <c r="AH611" s="210"/>
      <c r="AI611" s="210"/>
    </row>
    <row r="612" ht="12.75" customHeight="1">
      <c r="A612" s="347"/>
      <c r="B612" s="347"/>
      <c r="C612" s="347"/>
      <c r="D612" s="347"/>
      <c r="E612" s="347"/>
      <c r="F612" s="347"/>
      <c r="G612" s="347"/>
      <c r="H612" s="347"/>
      <c r="I612" s="347"/>
      <c r="J612" s="347"/>
      <c r="K612" s="305"/>
      <c r="L612" s="348"/>
      <c r="M612" s="347"/>
      <c r="N612" s="349"/>
      <c r="O612" s="349"/>
      <c r="P612" s="350"/>
      <c r="Q612" s="349"/>
      <c r="R612" s="349"/>
      <c r="S612" s="351"/>
      <c r="T612" s="209"/>
      <c r="U612" s="351"/>
      <c r="V612" s="209"/>
      <c r="W612" s="352"/>
      <c r="X612" s="209"/>
      <c r="Y612" s="209"/>
      <c r="Z612" s="209"/>
      <c r="AA612" s="209"/>
      <c r="AB612" s="209"/>
      <c r="AC612" s="210"/>
      <c r="AD612" s="210"/>
      <c r="AE612" s="210"/>
      <c r="AF612" s="210"/>
      <c r="AG612" s="210"/>
      <c r="AH612" s="210"/>
      <c r="AI612" s="210"/>
    </row>
    <row r="613" ht="12.75" customHeight="1">
      <c r="A613" s="347"/>
      <c r="B613" s="347"/>
      <c r="C613" s="347"/>
      <c r="D613" s="347"/>
      <c r="E613" s="347"/>
      <c r="F613" s="347"/>
      <c r="G613" s="347"/>
      <c r="H613" s="347"/>
      <c r="I613" s="347"/>
      <c r="J613" s="347"/>
      <c r="K613" s="305"/>
      <c r="L613" s="348"/>
      <c r="M613" s="347"/>
      <c r="N613" s="349"/>
      <c r="O613" s="349"/>
      <c r="P613" s="350"/>
      <c r="Q613" s="349"/>
      <c r="R613" s="349"/>
      <c r="S613" s="351"/>
      <c r="T613" s="209"/>
      <c r="U613" s="351"/>
      <c r="V613" s="209"/>
      <c r="W613" s="352"/>
      <c r="X613" s="209"/>
      <c r="Y613" s="209"/>
      <c r="Z613" s="209"/>
      <c r="AA613" s="209"/>
      <c r="AB613" s="209"/>
      <c r="AC613" s="210"/>
      <c r="AD613" s="210"/>
      <c r="AE613" s="210"/>
      <c r="AF613" s="210"/>
      <c r="AG613" s="210"/>
      <c r="AH613" s="210"/>
      <c r="AI613" s="210"/>
    </row>
    <row r="614" ht="12.75" customHeight="1">
      <c r="A614" s="347"/>
      <c r="B614" s="347"/>
      <c r="C614" s="347"/>
      <c r="D614" s="347"/>
      <c r="E614" s="347"/>
      <c r="F614" s="347"/>
      <c r="G614" s="347"/>
      <c r="H614" s="347"/>
      <c r="I614" s="347"/>
      <c r="J614" s="347"/>
      <c r="K614" s="305"/>
      <c r="L614" s="348"/>
      <c r="M614" s="347"/>
      <c r="N614" s="349"/>
      <c r="O614" s="349"/>
      <c r="P614" s="350"/>
      <c r="Q614" s="349"/>
      <c r="R614" s="349"/>
      <c r="S614" s="351"/>
      <c r="T614" s="209"/>
      <c r="U614" s="351"/>
      <c r="V614" s="209"/>
      <c r="W614" s="352"/>
      <c r="X614" s="209"/>
      <c r="Y614" s="209"/>
      <c r="Z614" s="209"/>
      <c r="AA614" s="209"/>
      <c r="AB614" s="209"/>
      <c r="AC614" s="210"/>
      <c r="AD614" s="210"/>
      <c r="AE614" s="210"/>
      <c r="AF614" s="210"/>
      <c r="AG614" s="210"/>
      <c r="AH614" s="210"/>
      <c r="AI614" s="210"/>
    </row>
    <row r="615" ht="12.75" customHeight="1">
      <c r="A615" s="347"/>
      <c r="B615" s="347"/>
      <c r="C615" s="347"/>
      <c r="D615" s="347"/>
      <c r="E615" s="347"/>
      <c r="F615" s="347"/>
      <c r="G615" s="347"/>
      <c r="H615" s="347"/>
      <c r="I615" s="347"/>
      <c r="J615" s="347"/>
      <c r="K615" s="305"/>
      <c r="L615" s="348"/>
      <c r="M615" s="347"/>
      <c r="N615" s="349"/>
      <c r="O615" s="349"/>
      <c r="P615" s="350"/>
      <c r="Q615" s="349"/>
      <c r="R615" s="349"/>
      <c r="S615" s="351"/>
      <c r="T615" s="209"/>
      <c r="U615" s="351"/>
      <c r="V615" s="209"/>
      <c r="W615" s="352"/>
      <c r="X615" s="209"/>
      <c r="Y615" s="209"/>
      <c r="Z615" s="209"/>
      <c r="AA615" s="209"/>
      <c r="AB615" s="209"/>
      <c r="AC615" s="210"/>
      <c r="AD615" s="210"/>
      <c r="AE615" s="210"/>
      <c r="AF615" s="210"/>
      <c r="AG615" s="210"/>
      <c r="AH615" s="210"/>
      <c r="AI615" s="210"/>
    </row>
    <row r="616" ht="12.75" customHeight="1">
      <c r="A616" s="347"/>
      <c r="B616" s="347"/>
      <c r="C616" s="347"/>
      <c r="D616" s="347"/>
      <c r="E616" s="347"/>
      <c r="F616" s="347"/>
      <c r="G616" s="347"/>
      <c r="H616" s="347"/>
      <c r="I616" s="347"/>
      <c r="J616" s="347"/>
      <c r="K616" s="305"/>
      <c r="L616" s="348"/>
      <c r="M616" s="347"/>
      <c r="N616" s="349"/>
      <c r="O616" s="349"/>
      <c r="P616" s="350"/>
      <c r="Q616" s="349"/>
      <c r="R616" s="349"/>
      <c r="S616" s="351"/>
      <c r="T616" s="209"/>
      <c r="U616" s="351"/>
      <c r="V616" s="209"/>
      <c r="W616" s="352"/>
      <c r="X616" s="209"/>
      <c r="Y616" s="209"/>
      <c r="Z616" s="209"/>
      <c r="AA616" s="209"/>
      <c r="AB616" s="209"/>
      <c r="AC616" s="210"/>
      <c r="AD616" s="210"/>
      <c r="AE616" s="210"/>
      <c r="AF616" s="210"/>
      <c r="AG616" s="210"/>
      <c r="AH616" s="210"/>
      <c r="AI616" s="210"/>
    </row>
    <row r="617" ht="12.75" customHeight="1">
      <c r="A617" s="347"/>
      <c r="B617" s="347"/>
      <c r="C617" s="347"/>
      <c r="D617" s="347"/>
      <c r="E617" s="347"/>
      <c r="F617" s="347"/>
      <c r="G617" s="347"/>
      <c r="H617" s="347"/>
      <c r="I617" s="347"/>
      <c r="J617" s="347"/>
      <c r="K617" s="305"/>
      <c r="L617" s="348"/>
      <c r="M617" s="347"/>
      <c r="N617" s="349"/>
      <c r="O617" s="349"/>
      <c r="P617" s="350"/>
      <c r="Q617" s="349"/>
      <c r="R617" s="349"/>
      <c r="S617" s="351"/>
      <c r="T617" s="209"/>
      <c r="U617" s="351"/>
      <c r="V617" s="209"/>
      <c r="W617" s="352"/>
      <c r="X617" s="209"/>
      <c r="Y617" s="209"/>
      <c r="Z617" s="209"/>
      <c r="AA617" s="209"/>
      <c r="AB617" s="209"/>
      <c r="AC617" s="210"/>
      <c r="AD617" s="210"/>
      <c r="AE617" s="210"/>
      <c r="AF617" s="210"/>
      <c r="AG617" s="210"/>
      <c r="AH617" s="210"/>
      <c r="AI617" s="210"/>
    </row>
    <row r="618" ht="12.75" customHeight="1">
      <c r="A618" s="347"/>
      <c r="B618" s="347"/>
      <c r="C618" s="347"/>
      <c r="D618" s="347"/>
      <c r="E618" s="347"/>
      <c r="F618" s="347"/>
      <c r="G618" s="347"/>
      <c r="H618" s="347"/>
      <c r="I618" s="347"/>
      <c r="J618" s="347"/>
      <c r="K618" s="305"/>
      <c r="L618" s="348"/>
      <c r="M618" s="347"/>
      <c r="N618" s="349"/>
      <c r="O618" s="349"/>
      <c r="P618" s="350"/>
      <c r="Q618" s="349"/>
      <c r="R618" s="349"/>
      <c r="S618" s="351"/>
      <c r="T618" s="209"/>
      <c r="U618" s="351"/>
      <c r="V618" s="209"/>
      <c r="W618" s="352"/>
      <c r="X618" s="209"/>
      <c r="Y618" s="209"/>
      <c r="Z618" s="209"/>
      <c r="AA618" s="209"/>
      <c r="AB618" s="209"/>
      <c r="AC618" s="210"/>
      <c r="AD618" s="210"/>
      <c r="AE618" s="210"/>
      <c r="AF618" s="210"/>
      <c r="AG618" s="210"/>
      <c r="AH618" s="210"/>
      <c r="AI618" s="210"/>
    </row>
    <row r="619" ht="12.75" customHeight="1">
      <c r="A619" s="347"/>
      <c r="B619" s="347"/>
      <c r="C619" s="347"/>
      <c r="D619" s="347"/>
      <c r="E619" s="347"/>
      <c r="F619" s="347"/>
      <c r="G619" s="347"/>
      <c r="H619" s="347"/>
      <c r="I619" s="347"/>
      <c r="J619" s="347"/>
      <c r="K619" s="305"/>
      <c r="L619" s="348"/>
      <c r="M619" s="347"/>
      <c r="N619" s="349"/>
      <c r="O619" s="349"/>
      <c r="P619" s="350"/>
      <c r="Q619" s="349"/>
      <c r="R619" s="349"/>
      <c r="S619" s="351"/>
      <c r="T619" s="209"/>
      <c r="U619" s="351"/>
      <c r="V619" s="209"/>
      <c r="W619" s="352"/>
      <c r="X619" s="209"/>
      <c r="Y619" s="209"/>
      <c r="Z619" s="209"/>
      <c r="AA619" s="209"/>
      <c r="AB619" s="209"/>
      <c r="AC619" s="210"/>
      <c r="AD619" s="210"/>
      <c r="AE619" s="210"/>
      <c r="AF619" s="210"/>
      <c r="AG619" s="210"/>
      <c r="AH619" s="210"/>
      <c r="AI619" s="210"/>
    </row>
    <row r="620" ht="12.75" customHeight="1">
      <c r="A620" s="347"/>
      <c r="B620" s="347"/>
      <c r="C620" s="347"/>
      <c r="D620" s="347"/>
      <c r="E620" s="347"/>
      <c r="F620" s="347"/>
      <c r="G620" s="347"/>
      <c r="H620" s="347"/>
      <c r="I620" s="347"/>
      <c r="J620" s="347"/>
      <c r="K620" s="305"/>
      <c r="L620" s="348"/>
      <c r="M620" s="347"/>
      <c r="N620" s="349"/>
      <c r="O620" s="349"/>
      <c r="P620" s="350"/>
      <c r="Q620" s="349"/>
      <c r="R620" s="349"/>
      <c r="S620" s="351"/>
      <c r="T620" s="209"/>
      <c r="U620" s="351"/>
      <c r="V620" s="209"/>
      <c r="W620" s="352"/>
      <c r="X620" s="209"/>
      <c r="Y620" s="209"/>
      <c r="Z620" s="209"/>
      <c r="AA620" s="209"/>
      <c r="AB620" s="209"/>
      <c r="AC620" s="210"/>
      <c r="AD620" s="210"/>
      <c r="AE620" s="210"/>
      <c r="AF620" s="210"/>
      <c r="AG620" s="210"/>
      <c r="AH620" s="210"/>
      <c r="AI620" s="210"/>
    </row>
    <row r="621" ht="12.75" customHeight="1">
      <c r="A621" s="347"/>
      <c r="B621" s="347"/>
      <c r="C621" s="347"/>
      <c r="D621" s="347"/>
      <c r="E621" s="347"/>
      <c r="F621" s="347"/>
      <c r="G621" s="347"/>
      <c r="H621" s="347"/>
      <c r="I621" s="347"/>
      <c r="J621" s="347"/>
      <c r="K621" s="305"/>
      <c r="L621" s="348"/>
      <c r="M621" s="347"/>
      <c r="N621" s="349"/>
      <c r="O621" s="349"/>
      <c r="P621" s="350"/>
      <c r="Q621" s="349"/>
      <c r="R621" s="349"/>
      <c r="S621" s="351"/>
      <c r="T621" s="209"/>
      <c r="U621" s="351"/>
      <c r="V621" s="209"/>
      <c r="W621" s="352"/>
      <c r="X621" s="209"/>
      <c r="Y621" s="209"/>
      <c r="Z621" s="209"/>
      <c r="AA621" s="209"/>
      <c r="AB621" s="209"/>
      <c r="AC621" s="210"/>
      <c r="AD621" s="210"/>
      <c r="AE621" s="210"/>
      <c r="AF621" s="210"/>
      <c r="AG621" s="210"/>
      <c r="AH621" s="210"/>
      <c r="AI621" s="210"/>
    </row>
    <row r="622" ht="12.75" customHeight="1">
      <c r="A622" s="347"/>
      <c r="B622" s="347"/>
      <c r="C622" s="347"/>
      <c r="D622" s="347"/>
      <c r="E622" s="347"/>
      <c r="F622" s="347"/>
      <c r="G622" s="347"/>
      <c r="H622" s="347"/>
      <c r="I622" s="347"/>
      <c r="J622" s="347"/>
      <c r="K622" s="305"/>
      <c r="L622" s="348"/>
      <c r="M622" s="347"/>
      <c r="N622" s="349"/>
      <c r="O622" s="349"/>
      <c r="P622" s="350"/>
      <c r="Q622" s="349"/>
      <c r="R622" s="349"/>
      <c r="S622" s="351"/>
      <c r="T622" s="209"/>
      <c r="U622" s="351"/>
      <c r="V622" s="209"/>
      <c r="W622" s="352"/>
      <c r="X622" s="209"/>
      <c r="Y622" s="209"/>
      <c r="Z622" s="209"/>
      <c r="AA622" s="209"/>
      <c r="AB622" s="209"/>
      <c r="AC622" s="210"/>
      <c r="AD622" s="210"/>
      <c r="AE622" s="210"/>
      <c r="AF622" s="210"/>
      <c r="AG622" s="210"/>
      <c r="AH622" s="210"/>
      <c r="AI622" s="210"/>
    </row>
    <row r="623" ht="12.75" customHeight="1">
      <c r="A623" s="347"/>
      <c r="B623" s="347"/>
      <c r="C623" s="347"/>
      <c r="D623" s="347"/>
      <c r="E623" s="347"/>
      <c r="F623" s="347"/>
      <c r="G623" s="347"/>
      <c r="H623" s="347"/>
      <c r="I623" s="347"/>
      <c r="J623" s="347"/>
      <c r="K623" s="305"/>
      <c r="L623" s="348"/>
      <c r="M623" s="347"/>
      <c r="N623" s="349"/>
      <c r="O623" s="349"/>
      <c r="P623" s="350"/>
      <c r="Q623" s="349"/>
      <c r="R623" s="349"/>
      <c r="S623" s="351"/>
      <c r="T623" s="209"/>
      <c r="U623" s="351"/>
      <c r="V623" s="209"/>
      <c r="W623" s="352"/>
      <c r="X623" s="209"/>
      <c r="Y623" s="209"/>
      <c r="Z623" s="209"/>
      <c r="AA623" s="209"/>
      <c r="AB623" s="209"/>
      <c r="AC623" s="210"/>
      <c r="AD623" s="210"/>
      <c r="AE623" s="210"/>
      <c r="AF623" s="210"/>
      <c r="AG623" s="210"/>
      <c r="AH623" s="210"/>
      <c r="AI623" s="210"/>
    </row>
    <row r="624" ht="12.75" customHeight="1">
      <c r="A624" s="347"/>
      <c r="B624" s="347"/>
      <c r="C624" s="347"/>
      <c r="D624" s="347"/>
      <c r="E624" s="347"/>
      <c r="F624" s="347"/>
      <c r="G624" s="347"/>
      <c r="H624" s="347"/>
      <c r="I624" s="347"/>
      <c r="J624" s="347"/>
      <c r="K624" s="305"/>
      <c r="L624" s="348"/>
      <c r="M624" s="347"/>
      <c r="N624" s="349"/>
      <c r="O624" s="349"/>
      <c r="P624" s="350"/>
      <c r="Q624" s="349"/>
      <c r="R624" s="349"/>
      <c r="S624" s="351"/>
      <c r="T624" s="209"/>
      <c r="U624" s="351"/>
      <c r="V624" s="209"/>
      <c r="W624" s="352"/>
      <c r="X624" s="209"/>
      <c r="Y624" s="209"/>
      <c r="Z624" s="209"/>
      <c r="AA624" s="209"/>
      <c r="AB624" s="209"/>
      <c r="AC624" s="210"/>
      <c r="AD624" s="210"/>
      <c r="AE624" s="210"/>
      <c r="AF624" s="210"/>
      <c r="AG624" s="210"/>
      <c r="AH624" s="210"/>
      <c r="AI624" s="210"/>
    </row>
    <row r="625" ht="12.75" customHeight="1">
      <c r="A625" s="347"/>
      <c r="B625" s="347"/>
      <c r="C625" s="347"/>
      <c r="D625" s="347"/>
      <c r="E625" s="347"/>
      <c r="F625" s="347"/>
      <c r="G625" s="347"/>
      <c r="H625" s="347"/>
      <c r="I625" s="347"/>
      <c r="J625" s="347"/>
      <c r="K625" s="305"/>
      <c r="L625" s="348"/>
      <c r="M625" s="347"/>
      <c r="N625" s="349"/>
      <c r="O625" s="349"/>
      <c r="P625" s="350"/>
      <c r="Q625" s="349"/>
      <c r="R625" s="349"/>
      <c r="S625" s="351"/>
      <c r="T625" s="209"/>
      <c r="U625" s="351"/>
      <c r="V625" s="209"/>
      <c r="W625" s="352"/>
      <c r="X625" s="209"/>
      <c r="Y625" s="209"/>
      <c r="Z625" s="209"/>
      <c r="AA625" s="209"/>
      <c r="AB625" s="209"/>
      <c r="AC625" s="210"/>
      <c r="AD625" s="210"/>
      <c r="AE625" s="210"/>
      <c r="AF625" s="210"/>
      <c r="AG625" s="210"/>
      <c r="AH625" s="210"/>
      <c r="AI625" s="210"/>
    </row>
    <row r="626" ht="12.75" customHeight="1">
      <c r="A626" s="347"/>
      <c r="B626" s="347"/>
      <c r="C626" s="347"/>
      <c r="D626" s="347"/>
      <c r="E626" s="347"/>
      <c r="F626" s="347"/>
      <c r="G626" s="347"/>
      <c r="H626" s="347"/>
      <c r="I626" s="347"/>
      <c r="J626" s="347"/>
      <c r="K626" s="305"/>
      <c r="L626" s="348"/>
      <c r="M626" s="347"/>
      <c r="N626" s="349"/>
      <c r="O626" s="349"/>
      <c r="P626" s="350"/>
      <c r="Q626" s="349"/>
      <c r="R626" s="349"/>
      <c r="S626" s="351"/>
      <c r="T626" s="209"/>
      <c r="U626" s="351"/>
      <c r="V626" s="209"/>
      <c r="W626" s="352"/>
      <c r="X626" s="209"/>
      <c r="Y626" s="209"/>
      <c r="Z626" s="209"/>
      <c r="AA626" s="209"/>
      <c r="AB626" s="209"/>
      <c r="AC626" s="210"/>
      <c r="AD626" s="210"/>
      <c r="AE626" s="210"/>
      <c r="AF626" s="210"/>
      <c r="AG626" s="210"/>
      <c r="AH626" s="210"/>
      <c r="AI626" s="210"/>
    </row>
    <row r="627" ht="12.75" customHeight="1">
      <c r="A627" s="347"/>
      <c r="B627" s="347"/>
      <c r="C627" s="347"/>
      <c r="D627" s="347"/>
      <c r="E627" s="347"/>
      <c r="F627" s="347"/>
      <c r="G627" s="347"/>
      <c r="H627" s="347"/>
      <c r="I627" s="347"/>
      <c r="J627" s="347"/>
      <c r="K627" s="305"/>
      <c r="L627" s="348"/>
      <c r="M627" s="347"/>
      <c r="N627" s="349"/>
      <c r="O627" s="349"/>
      <c r="P627" s="350"/>
      <c r="Q627" s="349"/>
      <c r="R627" s="349"/>
      <c r="S627" s="351"/>
      <c r="T627" s="209"/>
      <c r="U627" s="351"/>
      <c r="V627" s="209"/>
      <c r="W627" s="352"/>
      <c r="X627" s="209"/>
      <c r="Y627" s="209"/>
      <c r="Z627" s="209"/>
      <c r="AA627" s="209"/>
      <c r="AB627" s="209"/>
      <c r="AC627" s="210"/>
      <c r="AD627" s="210"/>
      <c r="AE627" s="210"/>
      <c r="AF627" s="210"/>
      <c r="AG627" s="210"/>
      <c r="AH627" s="210"/>
      <c r="AI627" s="210"/>
    </row>
    <row r="628" ht="12.75" customHeight="1">
      <c r="A628" s="347"/>
      <c r="B628" s="347"/>
      <c r="C628" s="347"/>
      <c r="D628" s="347"/>
      <c r="E628" s="347"/>
      <c r="F628" s="347"/>
      <c r="G628" s="347"/>
      <c r="H628" s="347"/>
      <c r="I628" s="347"/>
      <c r="J628" s="347"/>
      <c r="K628" s="305"/>
      <c r="L628" s="348"/>
      <c r="M628" s="347"/>
      <c r="N628" s="349"/>
      <c r="O628" s="349"/>
      <c r="P628" s="350"/>
      <c r="Q628" s="349"/>
      <c r="R628" s="349"/>
      <c r="S628" s="351"/>
      <c r="T628" s="209"/>
      <c r="U628" s="351"/>
      <c r="V628" s="209"/>
      <c r="W628" s="352"/>
      <c r="X628" s="209"/>
      <c r="Y628" s="209"/>
      <c r="Z628" s="209"/>
      <c r="AA628" s="209"/>
      <c r="AB628" s="209"/>
      <c r="AC628" s="210"/>
      <c r="AD628" s="210"/>
      <c r="AE628" s="210"/>
      <c r="AF628" s="210"/>
      <c r="AG628" s="210"/>
      <c r="AH628" s="210"/>
      <c r="AI628" s="210"/>
    </row>
    <row r="629" ht="12.75" customHeight="1">
      <c r="A629" s="347"/>
      <c r="B629" s="347"/>
      <c r="C629" s="347"/>
      <c r="D629" s="347"/>
      <c r="E629" s="347"/>
      <c r="F629" s="347"/>
      <c r="G629" s="347"/>
      <c r="H629" s="347"/>
      <c r="I629" s="347"/>
      <c r="J629" s="347"/>
      <c r="K629" s="305"/>
      <c r="L629" s="348"/>
      <c r="M629" s="347"/>
      <c r="N629" s="349"/>
      <c r="O629" s="349"/>
      <c r="P629" s="350"/>
      <c r="Q629" s="349"/>
      <c r="R629" s="349"/>
      <c r="S629" s="351"/>
      <c r="T629" s="209"/>
      <c r="U629" s="351"/>
      <c r="V629" s="209"/>
      <c r="W629" s="352"/>
      <c r="X629" s="209"/>
      <c r="Y629" s="209"/>
      <c r="Z629" s="209"/>
      <c r="AA629" s="209"/>
      <c r="AB629" s="209"/>
      <c r="AC629" s="210"/>
      <c r="AD629" s="210"/>
      <c r="AE629" s="210"/>
      <c r="AF629" s="210"/>
      <c r="AG629" s="210"/>
      <c r="AH629" s="210"/>
      <c r="AI629" s="210"/>
    </row>
    <row r="630" ht="12.75" customHeight="1">
      <c r="A630" s="347"/>
      <c r="B630" s="347"/>
      <c r="C630" s="347"/>
      <c r="D630" s="347"/>
      <c r="E630" s="347"/>
      <c r="F630" s="347"/>
      <c r="G630" s="347"/>
      <c r="H630" s="347"/>
      <c r="I630" s="347"/>
      <c r="J630" s="347"/>
      <c r="K630" s="305"/>
      <c r="L630" s="348"/>
      <c r="M630" s="347"/>
      <c r="N630" s="349"/>
      <c r="O630" s="349"/>
      <c r="P630" s="350"/>
      <c r="Q630" s="349"/>
      <c r="R630" s="349"/>
      <c r="S630" s="351"/>
      <c r="T630" s="209"/>
      <c r="U630" s="351"/>
      <c r="V630" s="209"/>
      <c r="W630" s="352"/>
      <c r="X630" s="209"/>
      <c r="Y630" s="209"/>
      <c r="Z630" s="209"/>
      <c r="AA630" s="209"/>
      <c r="AB630" s="209"/>
      <c r="AC630" s="210"/>
      <c r="AD630" s="210"/>
      <c r="AE630" s="210"/>
      <c r="AF630" s="210"/>
      <c r="AG630" s="210"/>
      <c r="AH630" s="210"/>
      <c r="AI630" s="210"/>
    </row>
    <row r="631" ht="12.75" customHeight="1">
      <c r="A631" s="347"/>
      <c r="B631" s="347"/>
      <c r="C631" s="347"/>
      <c r="D631" s="347"/>
      <c r="E631" s="347"/>
      <c r="F631" s="347"/>
      <c r="G631" s="347"/>
      <c r="H631" s="347"/>
      <c r="I631" s="347"/>
      <c r="J631" s="347"/>
      <c r="K631" s="305"/>
      <c r="L631" s="348"/>
      <c r="M631" s="347"/>
      <c r="N631" s="349"/>
      <c r="O631" s="349"/>
      <c r="P631" s="350"/>
      <c r="Q631" s="349"/>
      <c r="R631" s="349"/>
      <c r="S631" s="351"/>
      <c r="T631" s="209"/>
      <c r="U631" s="351"/>
      <c r="V631" s="209"/>
      <c r="W631" s="352"/>
      <c r="X631" s="209"/>
      <c r="Y631" s="209"/>
      <c r="Z631" s="209"/>
      <c r="AA631" s="209"/>
      <c r="AB631" s="209"/>
      <c r="AC631" s="210"/>
      <c r="AD631" s="210"/>
      <c r="AE631" s="210"/>
      <c r="AF631" s="210"/>
      <c r="AG631" s="210"/>
      <c r="AH631" s="210"/>
      <c r="AI631" s="210"/>
    </row>
    <row r="632" ht="12.75" customHeight="1">
      <c r="A632" s="347"/>
      <c r="B632" s="347"/>
      <c r="C632" s="347"/>
      <c r="D632" s="347"/>
      <c r="E632" s="347"/>
      <c r="F632" s="347"/>
      <c r="G632" s="347"/>
      <c r="H632" s="347"/>
      <c r="I632" s="347"/>
      <c r="J632" s="347"/>
      <c r="K632" s="305"/>
      <c r="L632" s="348"/>
      <c r="M632" s="347"/>
      <c r="N632" s="349"/>
      <c r="O632" s="349"/>
      <c r="P632" s="350"/>
      <c r="Q632" s="349"/>
      <c r="R632" s="349"/>
      <c r="S632" s="351"/>
      <c r="T632" s="209"/>
      <c r="U632" s="351"/>
      <c r="V632" s="209"/>
      <c r="W632" s="352"/>
      <c r="X632" s="209"/>
      <c r="Y632" s="209"/>
      <c r="Z632" s="209"/>
      <c r="AA632" s="209"/>
      <c r="AB632" s="209"/>
      <c r="AC632" s="210"/>
      <c r="AD632" s="210"/>
      <c r="AE632" s="210"/>
      <c r="AF632" s="210"/>
      <c r="AG632" s="210"/>
      <c r="AH632" s="210"/>
      <c r="AI632" s="210"/>
    </row>
    <row r="633" ht="12.75" customHeight="1">
      <c r="A633" s="347"/>
      <c r="B633" s="347"/>
      <c r="C633" s="347"/>
      <c r="D633" s="347"/>
      <c r="E633" s="347"/>
      <c r="F633" s="347"/>
      <c r="G633" s="347"/>
      <c r="H633" s="347"/>
      <c r="I633" s="347"/>
      <c r="J633" s="347"/>
      <c r="K633" s="305"/>
      <c r="L633" s="348"/>
      <c r="M633" s="347"/>
      <c r="N633" s="349"/>
      <c r="O633" s="349"/>
      <c r="P633" s="350"/>
      <c r="Q633" s="349"/>
      <c r="R633" s="349"/>
      <c r="S633" s="351"/>
      <c r="T633" s="209"/>
      <c r="U633" s="351"/>
      <c r="V633" s="209"/>
      <c r="W633" s="352"/>
      <c r="X633" s="209"/>
      <c r="Y633" s="209"/>
      <c r="Z633" s="209"/>
      <c r="AA633" s="209"/>
      <c r="AB633" s="209"/>
      <c r="AC633" s="210"/>
      <c r="AD633" s="210"/>
      <c r="AE633" s="210"/>
      <c r="AF633" s="210"/>
      <c r="AG633" s="210"/>
      <c r="AH633" s="210"/>
      <c r="AI633" s="210"/>
    </row>
    <row r="634" ht="12.75" customHeight="1">
      <c r="A634" s="347"/>
      <c r="B634" s="347"/>
      <c r="C634" s="347"/>
      <c r="D634" s="347"/>
      <c r="E634" s="347"/>
      <c r="F634" s="347"/>
      <c r="G634" s="347"/>
      <c r="H634" s="347"/>
      <c r="I634" s="347"/>
      <c r="J634" s="347"/>
      <c r="K634" s="305"/>
      <c r="L634" s="348"/>
      <c r="M634" s="347"/>
      <c r="N634" s="349"/>
      <c r="O634" s="349"/>
      <c r="P634" s="350"/>
      <c r="Q634" s="349"/>
      <c r="R634" s="349"/>
      <c r="S634" s="351"/>
      <c r="T634" s="209"/>
      <c r="U634" s="351"/>
      <c r="V634" s="209"/>
      <c r="W634" s="352"/>
      <c r="X634" s="209"/>
      <c r="Y634" s="209"/>
      <c r="Z634" s="209"/>
      <c r="AA634" s="209"/>
      <c r="AB634" s="209"/>
      <c r="AC634" s="210"/>
      <c r="AD634" s="210"/>
      <c r="AE634" s="210"/>
      <c r="AF634" s="210"/>
      <c r="AG634" s="210"/>
      <c r="AH634" s="210"/>
      <c r="AI634" s="210"/>
    </row>
    <row r="635" ht="12.75" customHeight="1">
      <c r="A635" s="347"/>
      <c r="B635" s="347"/>
      <c r="C635" s="347"/>
      <c r="D635" s="347"/>
      <c r="E635" s="347"/>
      <c r="F635" s="347"/>
      <c r="G635" s="347"/>
      <c r="H635" s="347"/>
      <c r="I635" s="347"/>
      <c r="J635" s="347"/>
      <c r="K635" s="305"/>
      <c r="L635" s="348"/>
      <c r="M635" s="347"/>
      <c r="N635" s="349"/>
      <c r="O635" s="349"/>
      <c r="P635" s="350"/>
      <c r="Q635" s="349"/>
      <c r="R635" s="349"/>
      <c r="S635" s="351"/>
      <c r="T635" s="209"/>
      <c r="U635" s="351"/>
      <c r="V635" s="209"/>
      <c r="W635" s="352"/>
      <c r="X635" s="209"/>
      <c r="Y635" s="209"/>
      <c r="Z635" s="209"/>
      <c r="AA635" s="209"/>
      <c r="AB635" s="209"/>
      <c r="AC635" s="210"/>
      <c r="AD635" s="210"/>
      <c r="AE635" s="210"/>
      <c r="AF635" s="210"/>
      <c r="AG635" s="210"/>
      <c r="AH635" s="210"/>
      <c r="AI635" s="210"/>
    </row>
    <row r="636" ht="12.75" customHeight="1">
      <c r="A636" s="347"/>
      <c r="B636" s="347"/>
      <c r="C636" s="347"/>
      <c r="D636" s="347"/>
      <c r="E636" s="347"/>
      <c r="F636" s="347"/>
      <c r="G636" s="347"/>
      <c r="H636" s="347"/>
      <c r="I636" s="347"/>
      <c r="J636" s="347"/>
      <c r="K636" s="305"/>
      <c r="L636" s="348"/>
      <c r="M636" s="347"/>
      <c r="N636" s="349"/>
      <c r="O636" s="349"/>
      <c r="P636" s="350"/>
      <c r="Q636" s="349"/>
      <c r="R636" s="349"/>
      <c r="S636" s="351"/>
      <c r="T636" s="209"/>
      <c r="U636" s="351"/>
      <c r="V636" s="209"/>
      <c r="W636" s="352"/>
      <c r="X636" s="209"/>
      <c r="Y636" s="209"/>
      <c r="Z636" s="209"/>
      <c r="AA636" s="209"/>
      <c r="AB636" s="209"/>
      <c r="AC636" s="210"/>
      <c r="AD636" s="210"/>
      <c r="AE636" s="210"/>
      <c r="AF636" s="210"/>
      <c r="AG636" s="210"/>
      <c r="AH636" s="210"/>
      <c r="AI636" s="210"/>
    </row>
    <row r="637" ht="12.75" customHeight="1">
      <c r="A637" s="347"/>
      <c r="B637" s="347"/>
      <c r="C637" s="347"/>
      <c r="D637" s="347"/>
      <c r="E637" s="347"/>
      <c r="F637" s="347"/>
      <c r="G637" s="347"/>
      <c r="H637" s="347"/>
      <c r="I637" s="347"/>
      <c r="J637" s="347"/>
      <c r="K637" s="305"/>
      <c r="L637" s="348"/>
      <c r="M637" s="347"/>
      <c r="N637" s="349"/>
      <c r="O637" s="349"/>
      <c r="P637" s="350"/>
      <c r="Q637" s="349"/>
      <c r="R637" s="349"/>
      <c r="S637" s="351"/>
      <c r="T637" s="209"/>
      <c r="U637" s="351"/>
      <c r="V637" s="209"/>
      <c r="W637" s="352"/>
      <c r="X637" s="209"/>
      <c r="Y637" s="209"/>
      <c r="Z637" s="209"/>
      <c r="AA637" s="209"/>
      <c r="AB637" s="209"/>
      <c r="AC637" s="210"/>
      <c r="AD637" s="210"/>
      <c r="AE637" s="210"/>
      <c r="AF637" s="210"/>
      <c r="AG637" s="210"/>
      <c r="AH637" s="210"/>
      <c r="AI637" s="210"/>
    </row>
    <row r="638" ht="12.75" customHeight="1">
      <c r="A638" s="347"/>
      <c r="B638" s="347"/>
      <c r="C638" s="347"/>
      <c r="D638" s="347"/>
      <c r="E638" s="347"/>
      <c r="F638" s="347"/>
      <c r="G638" s="347"/>
      <c r="H638" s="347"/>
      <c r="I638" s="347"/>
      <c r="J638" s="347"/>
      <c r="K638" s="305"/>
      <c r="L638" s="348"/>
      <c r="M638" s="347"/>
      <c r="N638" s="349"/>
      <c r="O638" s="349"/>
      <c r="P638" s="350"/>
      <c r="Q638" s="349"/>
      <c r="R638" s="349"/>
      <c r="S638" s="351"/>
      <c r="T638" s="209"/>
      <c r="U638" s="351"/>
      <c r="V638" s="209"/>
      <c r="W638" s="352"/>
      <c r="X638" s="209"/>
      <c r="Y638" s="209"/>
      <c r="Z638" s="209"/>
      <c r="AA638" s="209"/>
      <c r="AB638" s="209"/>
      <c r="AC638" s="210"/>
      <c r="AD638" s="210"/>
      <c r="AE638" s="210"/>
      <c r="AF638" s="210"/>
      <c r="AG638" s="210"/>
      <c r="AH638" s="210"/>
      <c r="AI638" s="210"/>
    </row>
    <row r="639" ht="12.75" customHeight="1">
      <c r="A639" s="347"/>
      <c r="B639" s="347"/>
      <c r="C639" s="347"/>
      <c r="D639" s="347"/>
      <c r="E639" s="347"/>
      <c r="F639" s="347"/>
      <c r="G639" s="347"/>
      <c r="H639" s="347"/>
      <c r="I639" s="347"/>
      <c r="J639" s="347"/>
      <c r="K639" s="305"/>
      <c r="L639" s="348"/>
      <c r="M639" s="347"/>
      <c r="N639" s="349"/>
      <c r="O639" s="349"/>
      <c r="P639" s="350"/>
      <c r="Q639" s="349"/>
      <c r="R639" s="349"/>
      <c r="S639" s="351"/>
      <c r="T639" s="209"/>
      <c r="U639" s="351"/>
      <c r="V639" s="209"/>
      <c r="W639" s="352"/>
      <c r="X639" s="209"/>
      <c r="Y639" s="209"/>
      <c r="Z639" s="209"/>
      <c r="AA639" s="209"/>
      <c r="AB639" s="209"/>
      <c r="AC639" s="210"/>
      <c r="AD639" s="210"/>
      <c r="AE639" s="210"/>
      <c r="AF639" s="210"/>
      <c r="AG639" s="210"/>
      <c r="AH639" s="210"/>
      <c r="AI639" s="210"/>
    </row>
    <row r="640" ht="12.75" customHeight="1">
      <c r="A640" s="347"/>
      <c r="B640" s="347"/>
      <c r="C640" s="347"/>
      <c r="D640" s="347"/>
      <c r="E640" s="347"/>
      <c r="F640" s="347"/>
      <c r="G640" s="347"/>
      <c r="H640" s="347"/>
      <c r="I640" s="347"/>
      <c r="J640" s="347"/>
      <c r="K640" s="305"/>
      <c r="L640" s="348"/>
      <c r="M640" s="347"/>
      <c r="N640" s="349"/>
      <c r="O640" s="349"/>
      <c r="P640" s="350"/>
      <c r="Q640" s="349"/>
      <c r="R640" s="349"/>
      <c r="S640" s="351"/>
      <c r="T640" s="209"/>
      <c r="U640" s="351"/>
      <c r="V640" s="209"/>
      <c r="W640" s="352"/>
      <c r="X640" s="209"/>
      <c r="Y640" s="209"/>
      <c r="Z640" s="209"/>
      <c r="AA640" s="209"/>
      <c r="AB640" s="209"/>
      <c r="AC640" s="210"/>
      <c r="AD640" s="210"/>
      <c r="AE640" s="210"/>
      <c r="AF640" s="210"/>
      <c r="AG640" s="210"/>
      <c r="AH640" s="210"/>
      <c r="AI640" s="210"/>
    </row>
    <row r="641" ht="12.75" customHeight="1">
      <c r="A641" s="347"/>
      <c r="B641" s="347"/>
      <c r="C641" s="347"/>
      <c r="D641" s="347"/>
      <c r="E641" s="347"/>
      <c r="F641" s="347"/>
      <c r="G641" s="347"/>
      <c r="H641" s="347"/>
      <c r="I641" s="347"/>
      <c r="J641" s="347"/>
      <c r="K641" s="305"/>
      <c r="L641" s="348"/>
      <c r="M641" s="347"/>
      <c r="N641" s="349"/>
      <c r="O641" s="349"/>
      <c r="P641" s="350"/>
      <c r="Q641" s="349"/>
      <c r="R641" s="349"/>
      <c r="S641" s="351"/>
      <c r="T641" s="209"/>
      <c r="U641" s="351"/>
      <c r="V641" s="209"/>
      <c r="W641" s="352"/>
      <c r="X641" s="209"/>
      <c r="Y641" s="209"/>
      <c r="Z641" s="209"/>
      <c r="AA641" s="209"/>
      <c r="AB641" s="209"/>
      <c r="AC641" s="210"/>
      <c r="AD641" s="210"/>
      <c r="AE641" s="210"/>
      <c r="AF641" s="210"/>
      <c r="AG641" s="210"/>
      <c r="AH641" s="210"/>
      <c r="AI641" s="210"/>
    </row>
    <row r="642" ht="12.75" customHeight="1">
      <c r="A642" s="347"/>
      <c r="B642" s="347"/>
      <c r="C642" s="347"/>
      <c r="D642" s="347"/>
      <c r="E642" s="347"/>
      <c r="F642" s="347"/>
      <c r="G642" s="347"/>
      <c r="H642" s="347"/>
      <c r="I642" s="347"/>
      <c r="J642" s="347"/>
      <c r="K642" s="305"/>
      <c r="L642" s="348"/>
      <c r="M642" s="347"/>
      <c r="N642" s="349"/>
      <c r="O642" s="349"/>
      <c r="P642" s="350"/>
      <c r="Q642" s="349"/>
      <c r="R642" s="349"/>
      <c r="S642" s="351"/>
      <c r="T642" s="209"/>
      <c r="U642" s="351"/>
      <c r="V642" s="209"/>
      <c r="W642" s="352"/>
      <c r="X642" s="209"/>
      <c r="Y642" s="209"/>
      <c r="Z642" s="209"/>
      <c r="AA642" s="209"/>
      <c r="AB642" s="209"/>
      <c r="AC642" s="210"/>
      <c r="AD642" s="210"/>
      <c r="AE642" s="210"/>
      <c r="AF642" s="210"/>
      <c r="AG642" s="210"/>
      <c r="AH642" s="210"/>
      <c r="AI642" s="210"/>
    </row>
    <row r="643" ht="12.75" customHeight="1">
      <c r="A643" s="347"/>
      <c r="B643" s="347"/>
      <c r="C643" s="347"/>
      <c r="D643" s="347"/>
      <c r="E643" s="347"/>
      <c r="F643" s="347"/>
      <c r="G643" s="347"/>
      <c r="H643" s="347"/>
      <c r="I643" s="347"/>
      <c r="J643" s="347"/>
      <c r="K643" s="305"/>
      <c r="L643" s="348"/>
      <c r="M643" s="347"/>
      <c r="N643" s="349"/>
      <c r="O643" s="349"/>
      <c r="P643" s="350"/>
      <c r="Q643" s="349"/>
      <c r="R643" s="349"/>
      <c r="S643" s="351"/>
      <c r="T643" s="209"/>
      <c r="U643" s="351"/>
      <c r="V643" s="209"/>
      <c r="W643" s="352"/>
      <c r="X643" s="209"/>
      <c r="Y643" s="209"/>
      <c r="Z643" s="209"/>
      <c r="AA643" s="209"/>
      <c r="AB643" s="209"/>
      <c r="AC643" s="210"/>
      <c r="AD643" s="210"/>
      <c r="AE643" s="210"/>
      <c r="AF643" s="210"/>
      <c r="AG643" s="210"/>
      <c r="AH643" s="210"/>
      <c r="AI643" s="210"/>
    </row>
    <row r="644" ht="12.75" customHeight="1">
      <c r="A644" s="347"/>
      <c r="B644" s="347"/>
      <c r="C644" s="347"/>
      <c r="D644" s="347"/>
      <c r="E644" s="347"/>
      <c r="F644" s="347"/>
      <c r="G644" s="347"/>
      <c r="H644" s="347"/>
      <c r="I644" s="347"/>
      <c r="J644" s="347"/>
      <c r="K644" s="305"/>
      <c r="L644" s="348"/>
      <c r="M644" s="347"/>
      <c r="N644" s="349"/>
      <c r="O644" s="349"/>
      <c r="P644" s="350"/>
      <c r="Q644" s="349"/>
      <c r="R644" s="349"/>
      <c r="S644" s="351"/>
      <c r="T644" s="209"/>
      <c r="U644" s="351"/>
      <c r="V644" s="209"/>
      <c r="W644" s="352"/>
      <c r="X644" s="209"/>
      <c r="Y644" s="209"/>
      <c r="Z644" s="209"/>
      <c r="AA644" s="209"/>
      <c r="AB644" s="209"/>
      <c r="AC644" s="210"/>
      <c r="AD644" s="210"/>
      <c r="AE644" s="210"/>
      <c r="AF644" s="210"/>
      <c r="AG644" s="210"/>
      <c r="AH644" s="210"/>
      <c r="AI644" s="210"/>
    </row>
    <row r="645" ht="12.75" customHeight="1">
      <c r="A645" s="347"/>
      <c r="B645" s="347"/>
      <c r="C645" s="347"/>
      <c r="D645" s="347"/>
      <c r="E645" s="347"/>
      <c r="F645" s="347"/>
      <c r="G645" s="347"/>
      <c r="H645" s="347"/>
      <c r="I645" s="347"/>
      <c r="J645" s="347"/>
      <c r="K645" s="305"/>
      <c r="L645" s="348"/>
      <c r="M645" s="347"/>
      <c r="N645" s="349"/>
      <c r="O645" s="349"/>
      <c r="P645" s="350"/>
      <c r="Q645" s="349"/>
      <c r="R645" s="349"/>
      <c r="S645" s="351"/>
      <c r="T645" s="209"/>
      <c r="U645" s="351"/>
      <c r="V645" s="209"/>
      <c r="W645" s="352"/>
      <c r="X645" s="209"/>
      <c r="Y645" s="209"/>
      <c r="Z645" s="209"/>
      <c r="AA645" s="209"/>
      <c r="AB645" s="209"/>
      <c r="AC645" s="210"/>
      <c r="AD645" s="210"/>
      <c r="AE645" s="210"/>
      <c r="AF645" s="210"/>
      <c r="AG645" s="210"/>
      <c r="AH645" s="210"/>
      <c r="AI645" s="210"/>
    </row>
    <row r="646" ht="12.75" customHeight="1">
      <c r="A646" s="347"/>
      <c r="B646" s="347"/>
      <c r="C646" s="347"/>
      <c r="D646" s="347"/>
      <c r="E646" s="347"/>
      <c r="F646" s="347"/>
      <c r="G646" s="347"/>
      <c r="H646" s="347"/>
      <c r="I646" s="347"/>
      <c r="J646" s="347"/>
      <c r="K646" s="305"/>
      <c r="L646" s="348"/>
      <c r="M646" s="347"/>
      <c r="N646" s="349"/>
      <c r="O646" s="349"/>
      <c r="P646" s="350"/>
      <c r="Q646" s="349"/>
      <c r="R646" s="349"/>
      <c r="S646" s="351"/>
      <c r="T646" s="209"/>
      <c r="U646" s="351"/>
      <c r="V646" s="209"/>
      <c r="W646" s="352"/>
      <c r="X646" s="209"/>
      <c r="Y646" s="209"/>
      <c r="Z646" s="209"/>
      <c r="AA646" s="209"/>
      <c r="AB646" s="209"/>
      <c r="AC646" s="210"/>
      <c r="AD646" s="210"/>
      <c r="AE646" s="210"/>
      <c r="AF646" s="210"/>
      <c r="AG646" s="210"/>
      <c r="AH646" s="210"/>
      <c r="AI646" s="210"/>
    </row>
    <row r="647" ht="12.75" customHeight="1">
      <c r="A647" s="347"/>
      <c r="B647" s="347"/>
      <c r="C647" s="347"/>
      <c r="D647" s="347"/>
      <c r="E647" s="347"/>
      <c r="F647" s="347"/>
      <c r="G647" s="347"/>
      <c r="H647" s="347"/>
      <c r="I647" s="347"/>
      <c r="J647" s="347"/>
      <c r="K647" s="305"/>
      <c r="L647" s="348"/>
      <c r="M647" s="347"/>
      <c r="N647" s="349"/>
      <c r="O647" s="349"/>
      <c r="P647" s="350"/>
      <c r="Q647" s="349"/>
      <c r="R647" s="349"/>
      <c r="S647" s="351"/>
      <c r="T647" s="209"/>
      <c r="U647" s="351"/>
      <c r="V647" s="209"/>
      <c r="W647" s="352"/>
      <c r="X647" s="209"/>
      <c r="Y647" s="209"/>
      <c r="Z647" s="209"/>
      <c r="AA647" s="209"/>
      <c r="AB647" s="209"/>
      <c r="AC647" s="210"/>
      <c r="AD647" s="210"/>
      <c r="AE647" s="210"/>
      <c r="AF647" s="210"/>
      <c r="AG647" s="210"/>
      <c r="AH647" s="210"/>
      <c r="AI647" s="210"/>
    </row>
    <row r="648" ht="12.75" customHeight="1">
      <c r="A648" s="347"/>
      <c r="B648" s="347"/>
      <c r="C648" s="347"/>
      <c r="D648" s="347"/>
      <c r="E648" s="347"/>
      <c r="F648" s="347"/>
      <c r="G648" s="347"/>
      <c r="H648" s="347"/>
      <c r="I648" s="347"/>
      <c r="J648" s="347"/>
      <c r="K648" s="305"/>
      <c r="L648" s="348"/>
      <c r="M648" s="347"/>
      <c r="N648" s="349"/>
      <c r="O648" s="349"/>
      <c r="P648" s="350"/>
      <c r="Q648" s="349"/>
      <c r="R648" s="349"/>
      <c r="S648" s="351"/>
      <c r="T648" s="209"/>
      <c r="U648" s="351"/>
      <c r="V648" s="209"/>
      <c r="W648" s="352"/>
      <c r="X648" s="209"/>
      <c r="Y648" s="209"/>
      <c r="Z648" s="209"/>
      <c r="AA648" s="209"/>
      <c r="AB648" s="209"/>
      <c r="AC648" s="210"/>
      <c r="AD648" s="210"/>
      <c r="AE648" s="210"/>
      <c r="AF648" s="210"/>
      <c r="AG648" s="210"/>
      <c r="AH648" s="210"/>
      <c r="AI648" s="210"/>
    </row>
    <row r="649" ht="12.75" customHeight="1">
      <c r="A649" s="347"/>
      <c r="B649" s="347"/>
      <c r="C649" s="347"/>
      <c r="D649" s="347"/>
      <c r="E649" s="347"/>
      <c r="F649" s="347"/>
      <c r="G649" s="347"/>
      <c r="H649" s="347"/>
      <c r="I649" s="347"/>
      <c r="J649" s="347"/>
      <c r="K649" s="305"/>
      <c r="L649" s="348"/>
      <c r="M649" s="347"/>
      <c r="N649" s="349"/>
      <c r="O649" s="349"/>
      <c r="P649" s="350"/>
      <c r="Q649" s="349"/>
      <c r="R649" s="349"/>
      <c r="S649" s="351"/>
      <c r="T649" s="209"/>
      <c r="U649" s="351"/>
      <c r="V649" s="209"/>
      <c r="W649" s="352"/>
      <c r="X649" s="209"/>
      <c r="Y649" s="209"/>
      <c r="Z649" s="209"/>
      <c r="AA649" s="209"/>
      <c r="AB649" s="209"/>
      <c r="AC649" s="210"/>
      <c r="AD649" s="210"/>
      <c r="AE649" s="210"/>
      <c r="AF649" s="210"/>
      <c r="AG649" s="210"/>
      <c r="AH649" s="210"/>
      <c r="AI649" s="210"/>
    </row>
    <row r="650" ht="12.75" customHeight="1">
      <c r="A650" s="347"/>
      <c r="B650" s="347"/>
      <c r="C650" s="347"/>
      <c r="D650" s="347"/>
      <c r="E650" s="347"/>
      <c r="F650" s="347"/>
      <c r="G650" s="347"/>
      <c r="H650" s="347"/>
      <c r="I650" s="347"/>
      <c r="J650" s="347"/>
      <c r="K650" s="305"/>
      <c r="L650" s="348"/>
      <c r="M650" s="347"/>
      <c r="N650" s="349"/>
      <c r="O650" s="349"/>
      <c r="P650" s="350"/>
      <c r="Q650" s="349"/>
      <c r="R650" s="349"/>
      <c r="S650" s="351"/>
      <c r="T650" s="209"/>
      <c r="U650" s="351"/>
      <c r="V650" s="209"/>
      <c r="W650" s="352"/>
      <c r="X650" s="209"/>
      <c r="Y650" s="209"/>
      <c r="Z650" s="209"/>
      <c r="AA650" s="209"/>
      <c r="AB650" s="209"/>
      <c r="AC650" s="210"/>
      <c r="AD650" s="210"/>
      <c r="AE650" s="210"/>
      <c r="AF650" s="210"/>
      <c r="AG650" s="210"/>
      <c r="AH650" s="210"/>
      <c r="AI650" s="210"/>
    </row>
    <row r="651" ht="12.75" customHeight="1">
      <c r="A651" s="347"/>
      <c r="B651" s="347"/>
      <c r="C651" s="347"/>
      <c r="D651" s="347"/>
      <c r="E651" s="347"/>
      <c r="F651" s="347"/>
      <c r="G651" s="347"/>
      <c r="H651" s="347"/>
      <c r="I651" s="347"/>
      <c r="J651" s="347"/>
      <c r="K651" s="305"/>
      <c r="L651" s="348"/>
      <c r="M651" s="347"/>
      <c r="N651" s="349"/>
      <c r="O651" s="349"/>
      <c r="P651" s="350"/>
      <c r="Q651" s="349"/>
      <c r="R651" s="349"/>
      <c r="S651" s="351"/>
      <c r="T651" s="209"/>
      <c r="U651" s="351"/>
      <c r="V651" s="209"/>
      <c r="W651" s="352"/>
      <c r="X651" s="209"/>
      <c r="Y651" s="209"/>
      <c r="Z651" s="209"/>
      <c r="AA651" s="209"/>
      <c r="AB651" s="209"/>
      <c r="AC651" s="210"/>
      <c r="AD651" s="210"/>
      <c r="AE651" s="210"/>
      <c r="AF651" s="210"/>
      <c r="AG651" s="210"/>
      <c r="AH651" s="210"/>
      <c r="AI651" s="210"/>
    </row>
    <row r="652" ht="12.75" customHeight="1">
      <c r="A652" s="347"/>
      <c r="B652" s="347"/>
      <c r="C652" s="347"/>
      <c r="D652" s="347"/>
      <c r="E652" s="347"/>
      <c r="F652" s="347"/>
      <c r="G652" s="347"/>
      <c r="H652" s="347"/>
      <c r="I652" s="347"/>
      <c r="J652" s="347"/>
      <c r="K652" s="305"/>
      <c r="L652" s="348"/>
      <c r="M652" s="347"/>
      <c r="N652" s="349"/>
      <c r="O652" s="349"/>
      <c r="P652" s="350"/>
      <c r="Q652" s="349"/>
      <c r="R652" s="349"/>
      <c r="S652" s="351"/>
      <c r="T652" s="209"/>
      <c r="U652" s="351"/>
      <c r="V652" s="209"/>
      <c r="W652" s="352"/>
      <c r="X652" s="209"/>
      <c r="Y652" s="209"/>
      <c r="Z652" s="209"/>
      <c r="AA652" s="209"/>
      <c r="AB652" s="209"/>
      <c r="AC652" s="210"/>
      <c r="AD652" s="210"/>
      <c r="AE652" s="210"/>
      <c r="AF652" s="210"/>
      <c r="AG652" s="210"/>
      <c r="AH652" s="210"/>
      <c r="AI652" s="210"/>
    </row>
    <row r="653" ht="12.75" customHeight="1">
      <c r="A653" s="347"/>
      <c r="B653" s="347"/>
      <c r="C653" s="347"/>
      <c r="D653" s="347"/>
      <c r="E653" s="347"/>
      <c r="F653" s="347"/>
      <c r="G653" s="347"/>
      <c r="H653" s="347"/>
      <c r="I653" s="347"/>
      <c r="J653" s="347"/>
      <c r="K653" s="305"/>
      <c r="L653" s="348"/>
      <c r="M653" s="347"/>
      <c r="N653" s="349"/>
      <c r="O653" s="349"/>
      <c r="P653" s="350"/>
      <c r="Q653" s="349"/>
      <c r="R653" s="349"/>
      <c r="S653" s="351"/>
      <c r="T653" s="209"/>
      <c r="U653" s="351"/>
      <c r="V653" s="209"/>
      <c r="W653" s="352"/>
      <c r="X653" s="209"/>
      <c r="Y653" s="209"/>
      <c r="Z653" s="209"/>
      <c r="AA653" s="209"/>
      <c r="AB653" s="209"/>
      <c r="AC653" s="210"/>
      <c r="AD653" s="210"/>
      <c r="AE653" s="210"/>
      <c r="AF653" s="210"/>
      <c r="AG653" s="210"/>
      <c r="AH653" s="210"/>
      <c r="AI653" s="210"/>
    </row>
    <row r="654" ht="12.75" customHeight="1">
      <c r="A654" s="347"/>
      <c r="B654" s="347"/>
      <c r="C654" s="347"/>
      <c r="D654" s="347"/>
      <c r="E654" s="347"/>
      <c r="F654" s="347"/>
      <c r="G654" s="347"/>
      <c r="H654" s="347"/>
      <c r="I654" s="347"/>
      <c r="J654" s="347"/>
      <c r="K654" s="305"/>
      <c r="L654" s="348"/>
      <c r="M654" s="347"/>
      <c r="N654" s="349"/>
      <c r="O654" s="349"/>
      <c r="P654" s="350"/>
      <c r="Q654" s="349"/>
      <c r="R654" s="349"/>
      <c r="S654" s="351"/>
      <c r="T654" s="209"/>
      <c r="U654" s="351"/>
      <c r="V654" s="209"/>
      <c r="W654" s="352"/>
      <c r="X654" s="209"/>
      <c r="Y654" s="209"/>
      <c r="Z654" s="209"/>
      <c r="AA654" s="209"/>
      <c r="AB654" s="209"/>
      <c r="AC654" s="210"/>
      <c r="AD654" s="210"/>
      <c r="AE654" s="210"/>
      <c r="AF654" s="210"/>
      <c r="AG654" s="210"/>
      <c r="AH654" s="210"/>
      <c r="AI654" s="210"/>
    </row>
    <row r="655" ht="12.75" customHeight="1">
      <c r="A655" s="347"/>
      <c r="B655" s="347"/>
      <c r="C655" s="347"/>
      <c r="D655" s="347"/>
      <c r="E655" s="347"/>
      <c r="F655" s="347"/>
      <c r="G655" s="347"/>
      <c r="H655" s="347"/>
      <c r="I655" s="347"/>
      <c r="J655" s="347"/>
      <c r="K655" s="305"/>
      <c r="L655" s="348"/>
      <c r="M655" s="347"/>
      <c r="N655" s="349"/>
      <c r="O655" s="349"/>
      <c r="P655" s="350"/>
      <c r="Q655" s="349"/>
      <c r="R655" s="349"/>
      <c r="S655" s="351"/>
      <c r="T655" s="209"/>
      <c r="U655" s="351"/>
      <c r="V655" s="209"/>
      <c r="W655" s="352"/>
      <c r="X655" s="209"/>
      <c r="Y655" s="209"/>
      <c r="Z655" s="209"/>
      <c r="AA655" s="209"/>
      <c r="AB655" s="209"/>
      <c r="AC655" s="210"/>
      <c r="AD655" s="210"/>
      <c r="AE655" s="210"/>
      <c r="AF655" s="210"/>
      <c r="AG655" s="210"/>
      <c r="AH655" s="210"/>
      <c r="AI655" s="210"/>
    </row>
    <row r="656" ht="12.75" customHeight="1">
      <c r="A656" s="347"/>
      <c r="B656" s="347"/>
      <c r="C656" s="347"/>
      <c r="D656" s="347"/>
      <c r="E656" s="347"/>
      <c r="F656" s="347"/>
      <c r="G656" s="347"/>
      <c r="H656" s="347"/>
      <c r="I656" s="347"/>
      <c r="J656" s="347"/>
      <c r="K656" s="305"/>
      <c r="L656" s="348"/>
      <c r="M656" s="347"/>
      <c r="N656" s="349"/>
      <c r="O656" s="349"/>
      <c r="P656" s="350"/>
      <c r="Q656" s="349"/>
      <c r="R656" s="349"/>
      <c r="S656" s="351"/>
      <c r="T656" s="209"/>
      <c r="U656" s="351"/>
      <c r="V656" s="209"/>
      <c r="W656" s="352"/>
      <c r="X656" s="209"/>
      <c r="Y656" s="209"/>
      <c r="Z656" s="209"/>
      <c r="AA656" s="209"/>
      <c r="AB656" s="209"/>
      <c r="AC656" s="210"/>
      <c r="AD656" s="210"/>
      <c r="AE656" s="210"/>
      <c r="AF656" s="210"/>
      <c r="AG656" s="210"/>
      <c r="AH656" s="210"/>
      <c r="AI656" s="210"/>
    </row>
    <row r="657" ht="12.75" customHeight="1">
      <c r="A657" s="347"/>
      <c r="B657" s="347"/>
      <c r="C657" s="347"/>
      <c r="D657" s="347"/>
      <c r="E657" s="347"/>
      <c r="F657" s="347"/>
      <c r="G657" s="347"/>
      <c r="H657" s="347"/>
      <c r="I657" s="347"/>
      <c r="J657" s="347"/>
      <c r="K657" s="305"/>
      <c r="L657" s="348"/>
      <c r="M657" s="347"/>
      <c r="N657" s="349"/>
      <c r="O657" s="349"/>
      <c r="P657" s="350"/>
      <c r="Q657" s="349"/>
      <c r="R657" s="349"/>
      <c r="S657" s="351"/>
      <c r="T657" s="209"/>
      <c r="U657" s="351"/>
      <c r="V657" s="209"/>
      <c r="W657" s="352"/>
      <c r="X657" s="209"/>
      <c r="Y657" s="209"/>
      <c r="Z657" s="209"/>
      <c r="AA657" s="209"/>
      <c r="AB657" s="209"/>
      <c r="AC657" s="210"/>
      <c r="AD657" s="210"/>
      <c r="AE657" s="210"/>
      <c r="AF657" s="210"/>
      <c r="AG657" s="210"/>
      <c r="AH657" s="210"/>
      <c r="AI657" s="210"/>
    </row>
    <row r="658" ht="12.75" customHeight="1">
      <c r="A658" s="347"/>
      <c r="B658" s="347"/>
      <c r="C658" s="347"/>
      <c r="D658" s="347"/>
      <c r="E658" s="347"/>
      <c r="F658" s="347"/>
      <c r="G658" s="347"/>
      <c r="H658" s="347"/>
      <c r="I658" s="347"/>
      <c r="J658" s="347"/>
      <c r="K658" s="305"/>
      <c r="L658" s="348"/>
      <c r="M658" s="347"/>
      <c r="N658" s="349"/>
      <c r="O658" s="349"/>
      <c r="P658" s="350"/>
      <c r="Q658" s="349"/>
      <c r="R658" s="349"/>
      <c r="S658" s="351"/>
      <c r="T658" s="209"/>
      <c r="U658" s="351"/>
      <c r="V658" s="209"/>
      <c r="W658" s="352"/>
      <c r="X658" s="209"/>
      <c r="Y658" s="209"/>
      <c r="Z658" s="209"/>
      <c r="AA658" s="209"/>
      <c r="AB658" s="209"/>
      <c r="AC658" s="210"/>
      <c r="AD658" s="210"/>
      <c r="AE658" s="210"/>
      <c r="AF658" s="210"/>
      <c r="AG658" s="210"/>
      <c r="AH658" s="210"/>
      <c r="AI658" s="210"/>
    </row>
    <row r="659" ht="12.75" customHeight="1">
      <c r="A659" s="347"/>
      <c r="B659" s="347"/>
      <c r="C659" s="347"/>
      <c r="D659" s="347"/>
      <c r="E659" s="347"/>
      <c r="F659" s="347"/>
      <c r="G659" s="347"/>
      <c r="H659" s="347"/>
      <c r="I659" s="347"/>
      <c r="J659" s="347"/>
      <c r="K659" s="305"/>
      <c r="L659" s="348"/>
      <c r="M659" s="347"/>
      <c r="N659" s="349"/>
      <c r="O659" s="349"/>
      <c r="P659" s="350"/>
      <c r="Q659" s="349"/>
      <c r="R659" s="349"/>
      <c r="S659" s="351"/>
      <c r="T659" s="209"/>
      <c r="U659" s="351"/>
      <c r="V659" s="209"/>
      <c r="W659" s="352"/>
      <c r="X659" s="209"/>
      <c r="Y659" s="209"/>
      <c r="Z659" s="209"/>
      <c r="AA659" s="209"/>
      <c r="AB659" s="209"/>
      <c r="AC659" s="210"/>
      <c r="AD659" s="210"/>
      <c r="AE659" s="210"/>
      <c r="AF659" s="210"/>
      <c r="AG659" s="210"/>
      <c r="AH659" s="210"/>
      <c r="AI659" s="210"/>
    </row>
    <row r="660" ht="12.75" customHeight="1">
      <c r="A660" s="347"/>
      <c r="B660" s="347"/>
      <c r="C660" s="347"/>
      <c r="D660" s="347"/>
      <c r="E660" s="347"/>
      <c r="F660" s="347"/>
      <c r="G660" s="347"/>
      <c r="H660" s="347"/>
      <c r="I660" s="347"/>
      <c r="J660" s="347"/>
      <c r="K660" s="305"/>
      <c r="L660" s="348"/>
      <c r="M660" s="347"/>
      <c r="N660" s="349"/>
      <c r="O660" s="349"/>
      <c r="P660" s="350"/>
      <c r="Q660" s="349"/>
      <c r="R660" s="349"/>
      <c r="S660" s="351"/>
      <c r="T660" s="209"/>
      <c r="U660" s="351"/>
      <c r="V660" s="209"/>
      <c r="W660" s="352"/>
      <c r="X660" s="209"/>
      <c r="Y660" s="209"/>
      <c r="Z660" s="209"/>
      <c r="AA660" s="209"/>
      <c r="AB660" s="209"/>
      <c r="AC660" s="210"/>
      <c r="AD660" s="210"/>
      <c r="AE660" s="210"/>
      <c r="AF660" s="210"/>
      <c r="AG660" s="210"/>
      <c r="AH660" s="210"/>
      <c r="AI660" s="210"/>
    </row>
    <row r="661" ht="12.75" customHeight="1">
      <c r="A661" s="347"/>
      <c r="B661" s="347"/>
      <c r="C661" s="347"/>
      <c r="D661" s="347"/>
      <c r="E661" s="347"/>
      <c r="F661" s="347"/>
      <c r="G661" s="347"/>
      <c r="H661" s="347"/>
      <c r="I661" s="347"/>
      <c r="J661" s="347"/>
      <c r="K661" s="305"/>
      <c r="L661" s="348"/>
      <c r="M661" s="347"/>
      <c r="N661" s="349"/>
      <c r="O661" s="349"/>
      <c r="P661" s="350"/>
      <c r="Q661" s="349"/>
      <c r="R661" s="349"/>
      <c r="S661" s="351"/>
      <c r="T661" s="209"/>
      <c r="U661" s="351"/>
      <c r="V661" s="209"/>
      <c r="W661" s="352"/>
      <c r="X661" s="209"/>
      <c r="Y661" s="209"/>
      <c r="Z661" s="209"/>
      <c r="AA661" s="209"/>
      <c r="AB661" s="209"/>
      <c r="AC661" s="210"/>
      <c r="AD661" s="210"/>
      <c r="AE661" s="210"/>
      <c r="AF661" s="210"/>
      <c r="AG661" s="210"/>
      <c r="AH661" s="210"/>
      <c r="AI661" s="210"/>
    </row>
    <row r="662" ht="12.75" customHeight="1">
      <c r="A662" s="347"/>
      <c r="B662" s="347"/>
      <c r="C662" s="347"/>
      <c r="D662" s="347"/>
      <c r="E662" s="347"/>
      <c r="F662" s="347"/>
      <c r="G662" s="347"/>
      <c r="H662" s="347"/>
      <c r="I662" s="347"/>
      <c r="J662" s="347"/>
      <c r="K662" s="305"/>
      <c r="L662" s="348"/>
      <c r="M662" s="347"/>
      <c r="N662" s="349"/>
      <c r="O662" s="349"/>
      <c r="P662" s="350"/>
      <c r="Q662" s="349"/>
      <c r="R662" s="349"/>
      <c r="S662" s="351"/>
      <c r="T662" s="209"/>
      <c r="U662" s="351"/>
      <c r="V662" s="209"/>
      <c r="W662" s="352"/>
      <c r="X662" s="209"/>
      <c r="Y662" s="209"/>
      <c r="Z662" s="209"/>
      <c r="AA662" s="209"/>
      <c r="AB662" s="209"/>
      <c r="AC662" s="210"/>
      <c r="AD662" s="210"/>
      <c r="AE662" s="210"/>
      <c r="AF662" s="210"/>
      <c r="AG662" s="210"/>
      <c r="AH662" s="210"/>
      <c r="AI662" s="210"/>
    </row>
    <row r="663" ht="12.75" customHeight="1">
      <c r="A663" s="347"/>
      <c r="B663" s="347"/>
      <c r="C663" s="347"/>
      <c r="D663" s="347"/>
      <c r="E663" s="347"/>
      <c r="F663" s="347"/>
      <c r="G663" s="347"/>
      <c r="H663" s="347"/>
      <c r="I663" s="347"/>
      <c r="J663" s="347"/>
      <c r="K663" s="305"/>
      <c r="L663" s="348"/>
      <c r="M663" s="347"/>
      <c r="N663" s="349"/>
      <c r="O663" s="349"/>
      <c r="P663" s="350"/>
      <c r="Q663" s="349"/>
      <c r="R663" s="349"/>
      <c r="S663" s="351"/>
      <c r="T663" s="209"/>
      <c r="U663" s="351"/>
      <c r="V663" s="209"/>
      <c r="W663" s="352"/>
      <c r="X663" s="209"/>
      <c r="Y663" s="209"/>
      <c r="Z663" s="209"/>
      <c r="AA663" s="209"/>
      <c r="AB663" s="209"/>
      <c r="AC663" s="210"/>
      <c r="AD663" s="210"/>
      <c r="AE663" s="210"/>
      <c r="AF663" s="210"/>
      <c r="AG663" s="210"/>
      <c r="AH663" s="210"/>
      <c r="AI663" s="210"/>
    </row>
    <row r="664" ht="12.75" customHeight="1">
      <c r="A664" s="347"/>
      <c r="B664" s="347"/>
      <c r="C664" s="347"/>
      <c r="D664" s="347"/>
      <c r="E664" s="347"/>
      <c r="F664" s="347"/>
      <c r="G664" s="347"/>
      <c r="H664" s="347"/>
      <c r="I664" s="347"/>
      <c r="J664" s="347"/>
      <c r="K664" s="305"/>
      <c r="L664" s="348"/>
      <c r="M664" s="347"/>
      <c r="N664" s="349"/>
      <c r="O664" s="349"/>
      <c r="P664" s="350"/>
      <c r="Q664" s="349"/>
      <c r="R664" s="349"/>
      <c r="S664" s="351"/>
      <c r="T664" s="209"/>
      <c r="U664" s="351"/>
      <c r="V664" s="209"/>
      <c r="W664" s="352"/>
      <c r="X664" s="209"/>
      <c r="Y664" s="209"/>
      <c r="Z664" s="209"/>
      <c r="AA664" s="209"/>
      <c r="AB664" s="209"/>
      <c r="AC664" s="210"/>
      <c r="AD664" s="210"/>
      <c r="AE664" s="210"/>
      <c r="AF664" s="210"/>
      <c r="AG664" s="210"/>
      <c r="AH664" s="210"/>
      <c r="AI664" s="210"/>
    </row>
    <row r="665" ht="12.75" customHeight="1">
      <c r="A665" s="347"/>
      <c r="B665" s="347"/>
      <c r="C665" s="347"/>
      <c r="D665" s="347"/>
      <c r="E665" s="347"/>
      <c r="F665" s="347"/>
      <c r="G665" s="347"/>
      <c r="H665" s="347"/>
      <c r="I665" s="347"/>
      <c r="J665" s="347"/>
      <c r="K665" s="305"/>
      <c r="L665" s="348"/>
      <c r="M665" s="347"/>
      <c r="N665" s="349"/>
      <c r="O665" s="349"/>
      <c r="P665" s="350"/>
      <c r="Q665" s="349"/>
      <c r="R665" s="349"/>
      <c r="S665" s="351"/>
      <c r="T665" s="209"/>
      <c r="U665" s="351"/>
      <c r="V665" s="209"/>
      <c r="W665" s="352"/>
      <c r="X665" s="209"/>
      <c r="Y665" s="209"/>
      <c r="Z665" s="209"/>
      <c r="AA665" s="209"/>
      <c r="AB665" s="209"/>
      <c r="AC665" s="210"/>
      <c r="AD665" s="210"/>
      <c r="AE665" s="210"/>
      <c r="AF665" s="210"/>
      <c r="AG665" s="210"/>
      <c r="AH665" s="210"/>
      <c r="AI665" s="210"/>
    </row>
    <row r="666" ht="12.75" customHeight="1">
      <c r="A666" s="347"/>
      <c r="B666" s="347"/>
      <c r="C666" s="347"/>
      <c r="D666" s="347"/>
      <c r="E666" s="347"/>
      <c r="F666" s="347"/>
      <c r="G666" s="347"/>
      <c r="H666" s="347"/>
      <c r="I666" s="347"/>
      <c r="J666" s="347"/>
      <c r="K666" s="305"/>
      <c r="L666" s="348"/>
      <c r="M666" s="347"/>
      <c r="N666" s="349"/>
      <c r="O666" s="349"/>
      <c r="P666" s="350"/>
      <c r="Q666" s="349"/>
      <c r="R666" s="349"/>
      <c r="S666" s="351"/>
      <c r="T666" s="209"/>
      <c r="U666" s="351"/>
      <c r="V666" s="209"/>
      <c r="W666" s="352"/>
      <c r="X666" s="209"/>
      <c r="Y666" s="209"/>
      <c r="Z666" s="209"/>
      <c r="AA666" s="209"/>
      <c r="AB666" s="209"/>
      <c r="AC666" s="210"/>
      <c r="AD666" s="210"/>
      <c r="AE666" s="210"/>
      <c r="AF666" s="210"/>
      <c r="AG666" s="210"/>
      <c r="AH666" s="210"/>
      <c r="AI666" s="210"/>
    </row>
    <row r="667" ht="12.75" customHeight="1">
      <c r="A667" s="347"/>
      <c r="B667" s="347"/>
      <c r="C667" s="347"/>
      <c r="D667" s="347"/>
      <c r="E667" s="347"/>
      <c r="F667" s="347"/>
      <c r="G667" s="347"/>
      <c r="H667" s="347"/>
      <c r="I667" s="347"/>
      <c r="J667" s="347"/>
      <c r="K667" s="305"/>
      <c r="L667" s="348"/>
      <c r="M667" s="347"/>
      <c r="N667" s="349"/>
      <c r="O667" s="349"/>
      <c r="P667" s="350"/>
      <c r="Q667" s="349"/>
      <c r="R667" s="349"/>
      <c r="S667" s="351"/>
      <c r="T667" s="209"/>
      <c r="U667" s="351"/>
      <c r="V667" s="209"/>
      <c r="W667" s="352"/>
      <c r="X667" s="209"/>
      <c r="Y667" s="209"/>
      <c r="Z667" s="209"/>
      <c r="AA667" s="209"/>
      <c r="AB667" s="209"/>
      <c r="AC667" s="210"/>
      <c r="AD667" s="210"/>
      <c r="AE667" s="210"/>
      <c r="AF667" s="210"/>
      <c r="AG667" s="210"/>
      <c r="AH667" s="210"/>
      <c r="AI667" s="210"/>
    </row>
    <row r="668" ht="12.75" customHeight="1">
      <c r="A668" s="347"/>
      <c r="B668" s="347"/>
      <c r="C668" s="347"/>
      <c r="D668" s="347"/>
      <c r="E668" s="347"/>
      <c r="F668" s="347"/>
      <c r="G668" s="347"/>
      <c r="H668" s="347"/>
      <c r="I668" s="347"/>
      <c r="J668" s="347"/>
      <c r="K668" s="305"/>
      <c r="L668" s="348"/>
      <c r="M668" s="347"/>
      <c r="N668" s="349"/>
      <c r="O668" s="349"/>
      <c r="P668" s="350"/>
      <c r="Q668" s="349"/>
      <c r="R668" s="349"/>
      <c r="S668" s="351"/>
      <c r="T668" s="209"/>
      <c r="U668" s="351"/>
      <c r="V668" s="209"/>
      <c r="W668" s="352"/>
      <c r="X668" s="209"/>
      <c r="Y668" s="209"/>
      <c r="Z668" s="209"/>
      <c r="AA668" s="209"/>
      <c r="AB668" s="209"/>
      <c r="AC668" s="210"/>
      <c r="AD668" s="210"/>
      <c r="AE668" s="210"/>
      <c r="AF668" s="210"/>
      <c r="AG668" s="210"/>
      <c r="AH668" s="210"/>
      <c r="AI668" s="210"/>
    </row>
    <row r="669" ht="12.75" customHeight="1">
      <c r="A669" s="347"/>
      <c r="B669" s="347"/>
      <c r="C669" s="347"/>
      <c r="D669" s="347"/>
      <c r="E669" s="347"/>
      <c r="F669" s="347"/>
      <c r="G669" s="347"/>
      <c r="H669" s="347"/>
      <c r="I669" s="347"/>
      <c r="J669" s="347"/>
      <c r="K669" s="305"/>
      <c r="L669" s="348"/>
      <c r="M669" s="347"/>
      <c r="N669" s="349"/>
      <c r="O669" s="349"/>
      <c r="P669" s="350"/>
      <c r="Q669" s="349"/>
      <c r="R669" s="349"/>
      <c r="S669" s="351"/>
      <c r="T669" s="209"/>
      <c r="U669" s="351"/>
      <c r="V669" s="209"/>
      <c r="W669" s="352"/>
      <c r="X669" s="209"/>
      <c r="Y669" s="209"/>
      <c r="Z669" s="209"/>
      <c r="AA669" s="209"/>
      <c r="AB669" s="209"/>
      <c r="AC669" s="210"/>
      <c r="AD669" s="210"/>
      <c r="AE669" s="210"/>
      <c r="AF669" s="210"/>
      <c r="AG669" s="210"/>
      <c r="AH669" s="210"/>
      <c r="AI669" s="210"/>
    </row>
    <row r="670" ht="12.75" customHeight="1">
      <c r="A670" s="347"/>
      <c r="B670" s="347"/>
      <c r="C670" s="347"/>
      <c r="D670" s="347"/>
      <c r="E670" s="347"/>
      <c r="F670" s="347"/>
      <c r="G670" s="347"/>
      <c r="H670" s="347"/>
      <c r="I670" s="347"/>
      <c r="J670" s="347"/>
      <c r="K670" s="305"/>
      <c r="L670" s="348"/>
      <c r="M670" s="347"/>
      <c r="N670" s="349"/>
      <c r="O670" s="349"/>
      <c r="P670" s="350"/>
      <c r="Q670" s="349"/>
      <c r="R670" s="349"/>
      <c r="S670" s="351"/>
      <c r="T670" s="209"/>
      <c r="U670" s="351"/>
      <c r="V670" s="209"/>
      <c r="W670" s="352"/>
      <c r="X670" s="209"/>
      <c r="Y670" s="209"/>
      <c r="Z670" s="209"/>
      <c r="AA670" s="209"/>
      <c r="AB670" s="209"/>
      <c r="AC670" s="210"/>
      <c r="AD670" s="210"/>
      <c r="AE670" s="210"/>
      <c r="AF670" s="210"/>
      <c r="AG670" s="210"/>
      <c r="AH670" s="210"/>
      <c r="AI670" s="210"/>
    </row>
    <row r="671" ht="12.75" customHeight="1">
      <c r="A671" s="347"/>
      <c r="B671" s="347"/>
      <c r="C671" s="347"/>
      <c r="D671" s="347"/>
      <c r="E671" s="347"/>
      <c r="F671" s="347"/>
      <c r="G671" s="347"/>
      <c r="H671" s="347"/>
      <c r="I671" s="347"/>
      <c r="J671" s="347"/>
      <c r="K671" s="305"/>
      <c r="L671" s="348"/>
      <c r="M671" s="347"/>
      <c r="N671" s="349"/>
      <c r="O671" s="349"/>
      <c r="P671" s="350"/>
      <c r="Q671" s="349"/>
      <c r="R671" s="349"/>
      <c r="S671" s="351"/>
      <c r="T671" s="209"/>
      <c r="U671" s="351"/>
      <c r="V671" s="209"/>
      <c r="W671" s="352"/>
      <c r="X671" s="209"/>
      <c r="Y671" s="209"/>
      <c r="Z671" s="209"/>
      <c r="AA671" s="209"/>
      <c r="AB671" s="209"/>
      <c r="AC671" s="210"/>
      <c r="AD671" s="210"/>
      <c r="AE671" s="210"/>
      <c r="AF671" s="210"/>
      <c r="AG671" s="210"/>
      <c r="AH671" s="210"/>
      <c r="AI671" s="210"/>
    </row>
    <row r="672" ht="12.75" customHeight="1">
      <c r="A672" s="347"/>
      <c r="B672" s="347"/>
      <c r="C672" s="347"/>
      <c r="D672" s="347"/>
      <c r="E672" s="347"/>
      <c r="F672" s="347"/>
      <c r="G672" s="347"/>
      <c r="H672" s="347"/>
      <c r="I672" s="347"/>
      <c r="J672" s="347"/>
      <c r="K672" s="305"/>
      <c r="L672" s="348"/>
      <c r="M672" s="347"/>
      <c r="N672" s="349"/>
      <c r="O672" s="349"/>
      <c r="P672" s="350"/>
      <c r="Q672" s="349"/>
      <c r="R672" s="349"/>
      <c r="S672" s="351"/>
      <c r="T672" s="209"/>
      <c r="U672" s="351"/>
      <c r="V672" s="209"/>
      <c r="W672" s="352"/>
      <c r="X672" s="209"/>
      <c r="Y672" s="209"/>
      <c r="Z672" s="209"/>
      <c r="AA672" s="209"/>
      <c r="AB672" s="209"/>
      <c r="AC672" s="210"/>
      <c r="AD672" s="210"/>
      <c r="AE672" s="210"/>
      <c r="AF672" s="210"/>
      <c r="AG672" s="210"/>
      <c r="AH672" s="210"/>
      <c r="AI672" s="210"/>
    </row>
    <row r="673" ht="12.75" customHeight="1">
      <c r="A673" s="347"/>
      <c r="B673" s="347"/>
      <c r="C673" s="347"/>
      <c r="D673" s="347"/>
      <c r="E673" s="347"/>
      <c r="F673" s="347"/>
      <c r="G673" s="347"/>
      <c r="H673" s="347"/>
      <c r="I673" s="347"/>
      <c r="J673" s="347"/>
      <c r="K673" s="305"/>
      <c r="L673" s="348"/>
      <c r="M673" s="347"/>
      <c r="N673" s="349"/>
      <c r="O673" s="349"/>
      <c r="P673" s="350"/>
      <c r="Q673" s="349"/>
      <c r="R673" s="349"/>
      <c r="S673" s="351"/>
      <c r="T673" s="209"/>
      <c r="U673" s="351"/>
      <c r="V673" s="209"/>
      <c r="W673" s="352"/>
      <c r="X673" s="209"/>
      <c r="Y673" s="209"/>
      <c r="Z673" s="209"/>
      <c r="AA673" s="209"/>
      <c r="AB673" s="209"/>
      <c r="AC673" s="210"/>
      <c r="AD673" s="210"/>
      <c r="AE673" s="210"/>
      <c r="AF673" s="210"/>
      <c r="AG673" s="210"/>
      <c r="AH673" s="210"/>
      <c r="AI673" s="210"/>
    </row>
    <row r="674" ht="12.75" customHeight="1">
      <c r="A674" s="347"/>
      <c r="B674" s="347"/>
      <c r="C674" s="347"/>
      <c r="D674" s="347"/>
      <c r="E674" s="347"/>
      <c r="F674" s="347"/>
      <c r="G674" s="347"/>
      <c r="H674" s="347"/>
      <c r="I674" s="347"/>
      <c r="J674" s="347"/>
      <c r="K674" s="305"/>
      <c r="L674" s="348"/>
      <c r="M674" s="347"/>
      <c r="N674" s="349"/>
      <c r="O674" s="349"/>
      <c r="P674" s="350"/>
      <c r="Q674" s="349"/>
      <c r="R674" s="349"/>
      <c r="S674" s="351"/>
      <c r="T674" s="209"/>
      <c r="U674" s="351"/>
      <c r="V674" s="209"/>
      <c r="W674" s="352"/>
      <c r="X674" s="209"/>
      <c r="Y674" s="209"/>
      <c r="Z674" s="209"/>
      <c r="AA674" s="209"/>
      <c r="AB674" s="209"/>
      <c r="AC674" s="210"/>
      <c r="AD674" s="210"/>
      <c r="AE674" s="210"/>
      <c r="AF674" s="210"/>
      <c r="AG674" s="210"/>
      <c r="AH674" s="210"/>
      <c r="AI674" s="210"/>
    </row>
    <row r="675" ht="12.75" customHeight="1">
      <c r="A675" s="347"/>
      <c r="B675" s="347"/>
      <c r="C675" s="347"/>
      <c r="D675" s="347"/>
      <c r="E675" s="347"/>
      <c r="F675" s="347"/>
      <c r="G675" s="347"/>
      <c r="H675" s="347"/>
      <c r="I675" s="347"/>
      <c r="J675" s="347"/>
      <c r="K675" s="305"/>
      <c r="L675" s="348"/>
      <c r="M675" s="347"/>
      <c r="N675" s="349"/>
      <c r="O675" s="349"/>
      <c r="P675" s="350"/>
      <c r="Q675" s="349"/>
      <c r="R675" s="349"/>
      <c r="S675" s="351"/>
      <c r="T675" s="209"/>
      <c r="U675" s="351"/>
      <c r="V675" s="209"/>
      <c r="W675" s="352"/>
      <c r="X675" s="209"/>
      <c r="Y675" s="209"/>
      <c r="Z675" s="209"/>
      <c r="AA675" s="209"/>
      <c r="AB675" s="209"/>
      <c r="AC675" s="210"/>
      <c r="AD675" s="210"/>
      <c r="AE675" s="210"/>
      <c r="AF675" s="210"/>
      <c r="AG675" s="210"/>
      <c r="AH675" s="210"/>
      <c r="AI675" s="210"/>
    </row>
    <row r="676" ht="12.75" customHeight="1">
      <c r="A676" s="347"/>
      <c r="B676" s="347"/>
      <c r="C676" s="347"/>
      <c r="D676" s="347"/>
      <c r="E676" s="347"/>
      <c r="F676" s="347"/>
      <c r="G676" s="347"/>
      <c r="H676" s="347"/>
      <c r="I676" s="347"/>
      <c r="J676" s="347"/>
      <c r="K676" s="305"/>
      <c r="L676" s="348"/>
      <c r="M676" s="347"/>
      <c r="N676" s="349"/>
      <c r="O676" s="349"/>
      <c r="P676" s="350"/>
      <c r="Q676" s="349"/>
      <c r="R676" s="349"/>
      <c r="S676" s="351"/>
      <c r="T676" s="209"/>
      <c r="U676" s="351"/>
      <c r="V676" s="209"/>
      <c r="W676" s="352"/>
      <c r="X676" s="209"/>
      <c r="Y676" s="209"/>
      <c r="Z676" s="209"/>
      <c r="AA676" s="209"/>
      <c r="AB676" s="209"/>
      <c r="AC676" s="210"/>
      <c r="AD676" s="210"/>
      <c r="AE676" s="210"/>
      <c r="AF676" s="210"/>
      <c r="AG676" s="210"/>
      <c r="AH676" s="210"/>
      <c r="AI676" s="210"/>
    </row>
    <row r="677" ht="12.75" customHeight="1">
      <c r="A677" s="347"/>
      <c r="B677" s="347"/>
      <c r="C677" s="347"/>
      <c r="D677" s="347"/>
      <c r="E677" s="347"/>
      <c r="F677" s="347"/>
      <c r="G677" s="347"/>
      <c r="H677" s="347"/>
      <c r="I677" s="347"/>
      <c r="J677" s="347"/>
      <c r="K677" s="305"/>
      <c r="L677" s="348"/>
      <c r="M677" s="347"/>
      <c r="N677" s="349"/>
      <c r="O677" s="349"/>
      <c r="P677" s="350"/>
      <c r="Q677" s="349"/>
      <c r="R677" s="349"/>
      <c r="S677" s="351"/>
      <c r="T677" s="209"/>
      <c r="U677" s="351"/>
      <c r="V677" s="209"/>
      <c r="W677" s="352"/>
      <c r="X677" s="209"/>
      <c r="Y677" s="209"/>
      <c r="Z677" s="209"/>
      <c r="AA677" s="209"/>
      <c r="AB677" s="209"/>
      <c r="AC677" s="210"/>
      <c r="AD677" s="210"/>
      <c r="AE677" s="210"/>
      <c r="AF677" s="210"/>
      <c r="AG677" s="210"/>
      <c r="AH677" s="210"/>
      <c r="AI677" s="210"/>
    </row>
    <row r="678" ht="12.75" customHeight="1">
      <c r="A678" s="347"/>
      <c r="B678" s="347"/>
      <c r="C678" s="347"/>
      <c r="D678" s="347"/>
      <c r="E678" s="347"/>
      <c r="F678" s="347"/>
      <c r="G678" s="347"/>
      <c r="H678" s="347"/>
      <c r="I678" s="347"/>
      <c r="J678" s="347"/>
      <c r="K678" s="305"/>
      <c r="L678" s="348"/>
      <c r="M678" s="347"/>
      <c r="N678" s="349"/>
      <c r="O678" s="349"/>
      <c r="P678" s="350"/>
      <c r="Q678" s="349"/>
      <c r="R678" s="349"/>
      <c r="S678" s="351"/>
      <c r="T678" s="209"/>
      <c r="U678" s="351"/>
      <c r="V678" s="209"/>
      <c r="W678" s="352"/>
      <c r="X678" s="209"/>
      <c r="Y678" s="209"/>
      <c r="Z678" s="209"/>
      <c r="AA678" s="209"/>
      <c r="AB678" s="209"/>
      <c r="AC678" s="210"/>
      <c r="AD678" s="210"/>
      <c r="AE678" s="210"/>
      <c r="AF678" s="210"/>
      <c r="AG678" s="210"/>
      <c r="AH678" s="210"/>
      <c r="AI678" s="210"/>
    </row>
    <row r="679" ht="12.75" customHeight="1">
      <c r="A679" s="347"/>
      <c r="B679" s="347"/>
      <c r="C679" s="347"/>
      <c r="D679" s="347"/>
      <c r="E679" s="347"/>
      <c r="F679" s="347"/>
      <c r="G679" s="347"/>
      <c r="H679" s="347"/>
      <c r="I679" s="347"/>
      <c r="J679" s="347"/>
      <c r="K679" s="305"/>
      <c r="L679" s="348"/>
      <c r="M679" s="347"/>
      <c r="N679" s="349"/>
      <c r="O679" s="349"/>
      <c r="P679" s="350"/>
      <c r="Q679" s="349"/>
      <c r="R679" s="349"/>
      <c r="S679" s="351"/>
      <c r="T679" s="209"/>
      <c r="U679" s="351"/>
      <c r="V679" s="209"/>
      <c r="W679" s="352"/>
      <c r="X679" s="209"/>
      <c r="Y679" s="209"/>
      <c r="Z679" s="209"/>
      <c r="AA679" s="209"/>
      <c r="AB679" s="209"/>
      <c r="AC679" s="210"/>
      <c r="AD679" s="210"/>
      <c r="AE679" s="210"/>
      <c r="AF679" s="210"/>
      <c r="AG679" s="210"/>
      <c r="AH679" s="210"/>
      <c r="AI679" s="210"/>
    </row>
    <row r="680" ht="12.75" customHeight="1">
      <c r="A680" s="347"/>
      <c r="B680" s="347"/>
      <c r="C680" s="347"/>
      <c r="D680" s="347"/>
      <c r="E680" s="347"/>
      <c r="F680" s="347"/>
      <c r="G680" s="347"/>
      <c r="H680" s="347"/>
      <c r="I680" s="347"/>
      <c r="J680" s="347"/>
      <c r="K680" s="305"/>
      <c r="L680" s="348"/>
      <c r="M680" s="347"/>
      <c r="N680" s="349"/>
      <c r="O680" s="349"/>
      <c r="P680" s="350"/>
      <c r="Q680" s="349"/>
      <c r="R680" s="349"/>
      <c r="S680" s="351"/>
      <c r="T680" s="209"/>
      <c r="U680" s="351"/>
      <c r="V680" s="209"/>
      <c r="W680" s="352"/>
      <c r="X680" s="209"/>
      <c r="Y680" s="209"/>
      <c r="Z680" s="209"/>
      <c r="AA680" s="209"/>
      <c r="AB680" s="209"/>
      <c r="AC680" s="210"/>
      <c r="AD680" s="210"/>
      <c r="AE680" s="210"/>
      <c r="AF680" s="210"/>
      <c r="AG680" s="210"/>
      <c r="AH680" s="210"/>
      <c r="AI680" s="210"/>
    </row>
    <row r="681" ht="12.75" customHeight="1">
      <c r="A681" s="347"/>
      <c r="B681" s="347"/>
      <c r="C681" s="347"/>
      <c r="D681" s="347"/>
      <c r="E681" s="347"/>
      <c r="F681" s="347"/>
      <c r="G681" s="347"/>
      <c r="H681" s="347"/>
      <c r="I681" s="347"/>
      <c r="J681" s="347"/>
      <c r="K681" s="305"/>
      <c r="L681" s="348"/>
      <c r="M681" s="347"/>
      <c r="N681" s="349"/>
      <c r="O681" s="349"/>
      <c r="P681" s="350"/>
      <c r="Q681" s="349"/>
      <c r="R681" s="349"/>
      <c r="S681" s="351"/>
      <c r="T681" s="209"/>
      <c r="U681" s="351"/>
      <c r="V681" s="209"/>
      <c r="W681" s="352"/>
      <c r="X681" s="209"/>
      <c r="Y681" s="209"/>
      <c r="Z681" s="209"/>
      <c r="AA681" s="209"/>
      <c r="AB681" s="209"/>
      <c r="AC681" s="210"/>
      <c r="AD681" s="210"/>
      <c r="AE681" s="210"/>
      <c r="AF681" s="210"/>
      <c r="AG681" s="210"/>
      <c r="AH681" s="210"/>
      <c r="AI681" s="210"/>
    </row>
    <row r="682" ht="12.75" customHeight="1">
      <c r="A682" s="347"/>
      <c r="B682" s="347"/>
      <c r="C682" s="347"/>
      <c r="D682" s="347"/>
      <c r="E682" s="347"/>
      <c r="F682" s="347"/>
      <c r="G682" s="347"/>
      <c r="H682" s="347"/>
      <c r="I682" s="347"/>
      <c r="J682" s="347"/>
      <c r="K682" s="305"/>
      <c r="L682" s="348"/>
      <c r="M682" s="347"/>
      <c r="N682" s="349"/>
      <c r="O682" s="349"/>
      <c r="P682" s="350"/>
      <c r="Q682" s="349"/>
      <c r="R682" s="349"/>
      <c r="S682" s="351"/>
      <c r="T682" s="209"/>
      <c r="U682" s="351"/>
      <c r="V682" s="209"/>
      <c r="W682" s="352"/>
      <c r="X682" s="209"/>
      <c r="Y682" s="209"/>
      <c r="Z682" s="209"/>
      <c r="AA682" s="209"/>
      <c r="AB682" s="209"/>
      <c r="AC682" s="210"/>
      <c r="AD682" s="210"/>
      <c r="AE682" s="210"/>
      <c r="AF682" s="210"/>
      <c r="AG682" s="210"/>
      <c r="AH682" s="210"/>
      <c r="AI682" s="210"/>
    </row>
    <row r="683" ht="12.75" customHeight="1">
      <c r="A683" s="347"/>
      <c r="B683" s="347"/>
      <c r="C683" s="347"/>
      <c r="D683" s="347"/>
      <c r="E683" s="347"/>
      <c r="F683" s="347"/>
      <c r="G683" s="347"/>
      <c r="H683" s="347"/>
      <c r="I683" s="347"/>
      <c r="J683" s="347"/>
      <c r="K683" s="305"/>
      <c r="L683" s="348"/>
      <c r="M683" s="347"/>
      <c r="N683" s="349"/>
      <c r="O683" s="349"/>
      <c r="P683" s="350"/>
      <c r="Q683" s="349"/>
      <c r="R683" s="349"/>
      <c r="S683" s="351"/>
      <c r="T683" s="209"/>
      <c r="U683" s="351"/>
      <c r="V683" s="209"/>
      <c r="W683" s="352"/>
      <c r="X683" s="209"/>
      <c r="Y683" s="209"/>
      <c r="Z683" s="209"/>
      <c r="AA683" s="209"/>
      <c r="AB683" s="209"/>
      <c r="AC683" s="210"/>
      <c r="AD683" s="210"/>
      <c r="AE683" s="210"/>
      <c r="AF683" s="210"/>
      <c r="AG683" s="210"/>
      <c r="AH683" s="210"/>
      <c r="AI683" s="210"/>
    </row>
    <row r="684" ht="12.75" customHeight="1">
      <c r="A684" s="347"/>
      <c r="B684" s="347"/>
      <c r="C684" s="347"/>
      <c r="D684" s="347"/>
      <c r="E684" s="347"/>
      <c r="F684" s="347"/>
      <c r="G684" s="347"/>
      <c r="H684" s="347"/>
      <c r="I684" s="347"/>
      <c r="J684" s="347"/>
      <c r="K684" s="305"/>
      <c r="L684" s="348"/>
      <c r="M684" s="347"/>
      <c r="N684" s="349"/>
      <c r="O684" s="349"/>
      <c r="P684" s="350"/>
      <c r="Q684" s="349"/>
      <c r="R684" s="349"/>
      <c r="S684" s="351"/>
      <c r="T684" s="209"/>
      <c r="U684" s="351"/>
      <c r="V684" s="209"/>
      <c r="W684" s="352"/>
      <c r="X684" s="209"/>
      <c r="Y684" s="209"/>
      <c r="Z684" s="209"/>
      <c r="AA684" s="209"/>
      <c r="AB684" s="209"/>
      <c r="AC684" s="210"/>
      <c r="AD684" s="210"/>
      <c r="AE684" s="210"/>
      <c r="AF684" s="210"/>
      <c r="AG684" s="210"/>
      <c r="AH684" s="210"/>
      <c r="AI684" s="210"/>
    </row>
    <row r="685" ht="12.75" customHeight="1">
      <c r="A685" s="347"/>
      <c r="B685" s="347"/>
      <c r="C685" s="347"/>
      <c r="D685" s="347"/>
      <c r="E685" s="347"/>
      <c r="F685" s="347"/>
      <c r="G685" s="347"/>
      <c r="H685" s="347"/>
      <c r="I685" s="347"/>
      <c r="J685" s="347"/>
      <c r="K685" s="305"/>
      <c r="L685" s="348"/>
      <c r="M685" s="347"/>
      <c r="N685" s="349"/>
      <c r="O685" s="349"/>
      <c r="P685" s="350"/>
      <c r="Q685" s="349"/>
      <c r="R685" s="349"/>
      <c r="S685" s="351"/>
      <c r="T685" s="209"/>
      <c r="U685" s="351"/>
      <c r="V685" s="209"/>
      <c r="W685" s="352"/>
      <c r="X685" s="209"/>
      <c r="Y685" s="209"/>
      <c r="Z685" s="209"/>
      <c r="AA685" s="209"/>
      <c r="AB685" s="209"/>
      <c r="AC685" s="210"/>
      <c r="AD685" s="210"/>
      <c r="AE685" s="210"/>
      <c r="AF685" s="210"/>
      <c r="AG685" s="210"/>
      <c r="AH685" s="210"/>
      <c r="AI685" s="210"/>
    </row>
    <row r="686" ht="12.75" customHeight="1">
      <c r="A686" s="347"/>
      <c r="B686" s="347"/>
      <c r="C686" s="347"/>
      <c r="D686" s="347"/>
      <c r="E686" s="347"/>
      <c r="F686" s="347"/>
      <c r="G686" s="347"/>
      <c r="H686" s="347"/>
      <c r="I686" s="347"/>
      <c r="J686" s="347"/>
      <c r="K686" s="305"/>
      <c r="L686" s="348"/>
      <c r="M686" s="347"/>
      <c r="N686" s="349"/>
      <c r="O686" s="349"/>
      <c r="P686" s="350"/>
      <c r="Q686" s="349"/>
      <c r="R686" s="349"/>
      <c r="S686" s="351"/>
      <c r="T686" s="209"/>
      <c r="U686" s="351"/>
      <c r="V686" s="209"/>
      <c r="W686" s="352"/>
      <c r="X686" s="209"/>
      <c r="Y686" s="209"/>
      <c r="Z686" s="209"/>
      <c r="AA686" s="209"/>
      <c r="AB686" s="209"/>
      <c r="AC686" s="210"/>
      <c r="AD686" s="210"/>
      <c r="AE686" s="210"/>
      <c r="AF686" s="210"/>
      <c r="AG686" s="210"/>
      <c r="AH686" s="210"/>
      <c r="AI686" s="210"/>
    </row>
    <row r="687" ht="12.75" customHeight="1">
      <c r="A687" s="347"/>
      <c r="B687" s="347"/>
      <c r="C687" s="347"/>
      <c r="D687" s="347"/>
      <c r="E687" s="347"/>
      <c r="F687" s="347"/>
      <c r="G687" s="347"/>
      <c r="H687" s="347"/>
      <c r="I687" s="347"/>
      <c r="J687" s="347"/>
      <c r="K687" s="305"/>
      <c r="L687" s="348"/>
      <c r="M687" s="347"/>
      <c r="N687" s="349"/>
      <c r="O687" s="349"/>
      <c r="P687" s="350"/>
      <c r="Q687" s="349"/>
      <c r="R687" s="349"/>
      <c r="S687" s="351"/>
      <c r="T687" s="209"/>
      <c r="U687" s="351"/>
      <c r="V687" s="209"/>
      <c r="W687" s="352"/>
      <c r="X687" s="209"/>
      <c r="Y687" s="209"/>
      <c r="Z687" s="209"/>
      <c r="AA687" s="209"/>
      <c r="AB687" s="209"/>
      <c r="AC687" s="210"/>
      <c r="AD687" s="210"/>
      <c r="AE687" s="210"/>
      <c r="AF687" s="210"/>
      <c r="AG687" s="210"/>
      <c r="AH687" s="210"/>
      <c r="AI687" s="210"/>
    </row>
    <row r="688" ht="12.75" customHeight="1">
      <c r="A688" s="347"/>
      <c r="B688" s="347"/>
      <c r="C688" s="347"/>
      <c r="D688" s="347"/>
      <c r="E688" s="347"/>
      <c r="F688" s="347"/>
      <c r="G688" s="347"/>
      <c r="H688" s="347"/>
      <c r="I688" s="347"/>
      <c r="J688" s="347"/>
      <c r="K688" s="305"/>
      <c r="L688" s="348"/>
      <c r="M688" s="347"/>
      <c r="N688" s="349"/>
      <c r="O688" s="349"/>
      <c r="P688" s="350"/>
      <c r="Q688" s="349"/>
      <c r="R688" s="349"/>
      <c r="S688" s="351"/>
      <c r="T688" s="209"/>
      <c r="U688" s="351"/>
      <c r="V688" s="209"/>
      <c r="W688" s="352"/>
      <c r="X688" s="209"/>
      <c r="Y688" s="209"/>
      <c r="Z688" s="209"/>
      <c r="AA688" s="209"/>
      <c r="AB688" s="209"/>
      <c r="AC688" s="210"/>
      <c r="AD688" s="210"/>
      <c r="AE688" s="210"/>
      <c r="AF688" s="210"/>
      <c r="AG688" s="210"/>
      <c r="AH688" s="210"/>
      <c r="AI688" s="210"/>
    </row>
    <row r="689" ht="12.75" customHeight="1">
      <c r="A689" s="347"/>
      <c r="B689" s="347"/>
      <c r="C689" s="347"/>
      <c r="D689" s="347"/>
      <c r="E689" s="347"/>
      <c r="F689" s="347"/>
      <c r="G689" s="347"/>
      <c r="H689" s="347"/>
      <c r="I689" s="347"/>
      <c r="J689" s="347"/>
      <c r="K689" s="305"/>
      <c r="L689" s="348"/>
      <c r="M689" s="347"/>
      <c r="N689" s="349"/>
      <c r="O689" s="349"/>
      <c r="P689" s="350"/>
      <c r="Q689" s="349"/>
      <c r="R689" s="349"/>
      <c r="S689" s="351"/>
      <c r="T689" s="209"/>
      <c r="U689" s="351"/>
      <c r="V689" s="209"/>
      <c r="W689" s="352"/>
      <c r="X689" s="209"/>
      <c r="Y689" s="209"/>
      <c r="Z689" s="209"/>
      <c r="AA689" s="209"/>
      <c r="AB689" s="209"/>
      <c r="AC689" s="210"/>
      <c r="AD689" s="210"/>
      <c r="AE689" s="210"/>
      <c r="AF689" s="210"/>
      <c r="AG689" s="210"/>
      <c r="AH689" s="210"/>
      <c r="AI689" s="210"/>
    </row>
    <row r="690" ht="12.75" customHeight="1">
      <c r="A690" s="347"/>
      <c r="B690" s="347"/>
      <c r="C690" s="347"/>
      <c r="D690" s="347"/>
      <c r="E690" s="347"/>
      <c r="F690" s="347"/>
      <c r="G690" s="347"/>
      <c r="H690" s="347"/>
      <c r="I690" s="347"/>
      <c r="J690" s="347"/>
      <c r="K690" s="305"/>
      <c r="L690" s="348"/>
      <c r="M690" s="347"/>
      <c r="N690" s="349"/>
      <c r="O690" s="349"/>
      <c r="P690" s="350"/>
      <c r="Q690" s="349"/>
      <c r="R690" s="349"/>
      <c r="S690" s="351"/>
      <c r="T690" s="209"/>
      <c r="U690" s="351"/>
      <c r="V690" s="209"/>
      <c r="W690" s="352"/>
      <c r="X690" s="209"/>
      <c r="Y690" s="209"/>
      <c r="Z690" s="209"/>
      <c r="AA690" s="209"/>
      <c r="AB690" s="209"/>
      <c r="AC690" s="210"/>
      <c r="AD690" s="210"/>
      <c r="AE690" s="210"/>
      <c r="AF690" s="210"/>
      <c r="AG690" s="210"/>
      <c r="AH690" s="210"/>
      <c r="AI690" s="210"/>
    </row>
    <row r="691" ht="12.75" customHeight="1">
      <c r="A691" s="347"/>
      <c r="B691" s="347"/>
      <c r="C691" s="347"/>
      <c r="D691" s="347"/>
      <c r="E691" s="347"/>
      <c r="F691" s="347"/>
      <c r="G691" s="347"/>
      <c r="H691" s="347"/>
      <c r="I691" s="347"/>
      <c r="J691" s="347"/>
      <c r="K691" s="305"/>
      <c r="L691" s="348"/>
      <c r="M691" s="347"/>
      <c r="N691" s="349"/>
      <c r="O691" s="349"/>
      <c r="P691" s="350"/>
      <c r="Q691" s="349"/>
      <c r="R691" s="349"/>
      <c r="S691" s="351"/>
      <c r="T691" s="209"/>
      <c r="U691" s="351"/>
      <c r="V691" s="209"/>
      <c r="W691" s="352"/>
      <c r="X691" s="209"/>
      <c r="Y691" s="209"/>
      <c r="Z691" s="209"/>
      <c r="AA691" s="209"/>
      <c r="AB691" s="209"/>
      <c r="AC691" s="210"/>
      <c r="AD691" s="210"/>
      <c r="AE691" s="210"/>
      <c r="AF691" s="210"/>
      <c r="AG691" s="210"/>
      <c r="AH691" s="210"/>
      <c r="AI691" s="210"/>
    </row>
    <row r="692" ht="12.75" customHeight="1">
      <c r="A692" s="347"/>
      <c r="B692" s="347"/>
      <c r="C692" s="347"/>
      <c r="D692" s="347"/>
      <c r="E692" s="347"/>
      <c r="F692" s="347"/>
      <c r="G692" s="347"/>
      <c r="H692" s="347"/>
      <c r="I692" s="347"/>
      <c r="J692" s="347"/>
      <c r="K692" s="305"/>
      <c r="L692" s="348"/>
      <c r="M692" s="347"/>
      <c r="N692" s="349"/>
      <c r="O692" s="349"/>
      <c r="P692" s="350"/>
      <c r="Q692" s="349"/>
      <c r="R692" s="349"/>
      <c r="S692" s="351"/>
      <c r="T692" s="209"/>
      <c r="U692" s="351"/>
      <c r="V692" s="209"/>
      <c r="W692" s="352"/>
      <c r="X692" s="209"/>
      <c r="Y692" s="209"/>
      <c r="Z692" s="209"/>
      <c r="AA692" s="209"/>
      <c r="AB692" s="209"/>
      <c r="AC692" s="210"/>
      <c r="AD692" s="210"/>
      <c r="AE692" s="210"/>
      <c r="AF692" s="210"/>
      <c r="AG692" s="210"/>
      <c r="AH692" s="210"/>
      <c r="AI692" s="210"/>
    </row>
    <row r="693" ht="12.75" customHeight="1">
      <c r="A693" s="347"/>
      <c r="B693" s="347"/>
      <c r="C693" s="347"/>
      <c r="D693" s="347"/>
      <c r="E693" s="347"/>
      <c r="F693" s="347"/>
      <c r="G693" s="347"/>
      <c r="H693" s="347"/>
      <c r="I693" s="347"/>
      <c r="J693" s="347"/>
      <c r="K693" s="305"/>
      <c r="L693" s="348"/>
      <c r="M693" s="347"/>
      <c r="N693" s="349"/>
      <c r="O693" s="349"/>
      <c r="P693" s="350"/>
      <c r="Q693" s="349"/>
      <c r="R693" s="349"/>
      <c r="S693" s="351"/>
      <c r="T693" s="209"/>
      <c r="U693" s="351"/>
      <c r="V693" s="209"/>
      <c r="W693" s="352"/>
      <c r="X693" s="209"/>
      <c r="Y693" s="209"/>
      <c r="Z693" s="209"/>
      <c r="AA693" s="209"/>
      <c r="AB693" s="209"/>
      <c r="AC693" s="210"/>
      <c r="AD693" s="210"/>
      <c r="AE693" s="210"/>
      <c r="AF693" s="210"/>
      <c r="AG693" s="210"/>
      <c r="AH693" s="210"/>
      <c r="AI693" s="210"/>
    </row>
    <row r="694" ht="12.75" customHeight="1">
      <c r="A694" s="347"/>
      <c r="B694" s="347"/>
      <c r="C694" s="347"/>
      <c r="D694" s="347"/>
      <c r="E694" s="347"/>
      <c r="F694" s="347"/>
      <c r="G694" s="347"/>
      <c r="H694" s="347"/>
      <c r="I694" s="347"/>
      <c r="J694" s="347"/>
      <c r="K694" s="305"/>
      <c r="L694" s="348"/>
      <c r="M694" s="347"/>
      <c r="N694" s="349"/>
      <c r="O694" s="349"/>
      <c r="P694" s="350"/>
      <c r="Q694" s="349"/>
      <c r="R694" s="349"/>
      <c r="S694" s="351"/>
      <c r="T694" s="209"/>
      <c r="U694" s="351"/>
      <c r="V694" s="209"/>
      <c r="W694" s="352"/>
      <c r="X694" s="209"/>
      <c r="Y694" s="209"/>
      <c r="Z694" s="209"/>
      <c r="AA694" s="209"/>
      <c r="AB694" s="209"/>
      <c r="AC694" s="210"/>
      <c r="AD694" s="210"/>
      <c r="AE694" s="210"/>
      <c r="AF694" s="210"/>
      <c r="AG694" s="210"/>
      <c r="AH694" s="210"/>
      <c r="AI694" s="210"/>
    </row>
    <row r="695" ht="12.75" customHeight="1">
      <c r="A695" s="347"/>
      <c r="B695" s="347"/>
      <c r="C695" s="347"/>
      <c r="D695" s="347"/>
      <c r="E695" s="347"/>
      <c r="F695" s="347"/>
      <c r="G695" s="347"/>
      <c r="H695" s="347"/>
      <c r="I695" s="347"/>
      <c r="J695" s="347"/>
      <c r="K695" s="305"/>
      <c r="L695" s="348"/>
      <c r="M695" s="347"/>
      <c r="N695" s="349"/>
      <c r="O695" s="349"/>
      <c r="P695" s="350"/>
      <c r="Q695" s="349"/>
      <c r="R695" s="349"/>
      <c r="S695" s="351"/>
      <c r="T695" s="209"/>
      <c r="U695" s="351"/>
      <c r="V695" s="209"/>
      <c r="W695" s="352"/>
      <c r="X695" s="209"/>
      <c r="Y695" s="209"/>
      <c r="Z695" s="209"/>
      <c r="AA695" s="209"/>
      <c r="AB695" s="209"/>
      <c r="AC695" s="210"/>
      <c r="AD695" s="210"/>
      <c r="AE695" s="210"/>
      <c r="AF695" s="210"/>
      <c r="AG695" s="210"/>
      <c r="AH695" s="210"/>
      <c r="AI695" s="210"/>
    </row>
    <row r="696" ht="12.75" customHeight="1">
      <c r="A696" s="347"/>
      <c r="B696" s="347"/>
      <c r="C696" s="347"/>
      <c r="D696" s="347"/>
      <c r="E696" s="347"/>
      <c r="F696" s="347"/>
      <c r="G696" s="347"/>
      <c r="H696" s="347"/>
      <c r="I696" s="347"/>
      <c r="J696" s="347"/>
      <c r="K696" s="305"/>
      <c r="L696" s="348"/>
      <c r="M696" s="347"/>
      <c r="N696" s="349"/>
      <c r="O696" s="349"/>
      <c r="P696" s="350"/>
      <c r="Q696" s="349"/>
      <c r="R696" s="349"/>
      <c r="S696" s="351"/>
      <c r="T696" s="209"/>
      <c r="U696" s="351"/>
      <c r="V696" s="209"/>
      <c r="W696" s="352"/>
      <c r="X696" s="209"/>
      <c r="Y696" s="209"/>
      <c r="Z696" s="209"/>
      <c r="AA696" s="209"/>
      <c r="AB696" s="209"/>
      <c r="AC696" s="210"/>
      <c r="AD696" s="210"/>
      <c r="AE696" s="210"/>
      <c r="AF696" s="210"/>
      <c r="AG696" s="210"/>
      <c r="AH696" s="210"/>
      <c r="AI696" s="210"/>
    </row>
    <row r="697" ht="12.75" customHeight="1">
      <c r="A697" s="347"/>
      <c r="B697" s="347"/>
      <c r="C697" s="347"/>
      <c r="D697" s="347"/>
      <c r="E697" s="347"/>
      <c r="F697" s="347"/>
      <c r="G697" s="347"/>
      <c r="H697" s="347"/>
      <c r="I697" s="347"/>
      <c r="J697" s="347"/>
      <c r="K697" s="305"/>
      <c r="L697" s="348"/>
      <c r="M697" s="347"/>
      <c r="N697" s="349"/>
      <c r="O697" s="349"/>
      <c r="P697" s="350"/>
      <c r="Q697" s="349"/>
      <c r="R697" s="349"/>
      <c r="S697" s="351"/>
      <c r="T697" s="209"/>
      <c r="U697" s="351"/>
      <c r="V697" s="209"/>
      <c r="W697" s="352"/>
      <c r="X697" s="209"/>
      <c r="Y697" s="209"/>
      <c r="Z697" s="209"/>
      <c r="AA697" s="209"/>
      <c r="AB697" s="209"/>
      <c r="AC697" s="210"/>
      <c r="AD697" s="210"/>
      <c r="AE697" s="210"/>
      <c r="AF697" s="210"/>
      <c r="AG697" s="210"/>
      <c r="AH697" s="210"/>
      <c r="AI697" s="210"/>
    </row>
    <row r="698" ht="12.75" customHeight="1">
      <c r="A698" s="347"/>
      <c r="B698" s="347"/>
      <c r="C698" s="347"/>
      <c r="D698" s="347"/>
      <c r="E698" s="347"/>
      <c r="F698" s="347"/>
      <c r="G698" s="347"/>
      <c r="H698" s="347"/>
      <c r="I698" s="347"/>
      <c r="J698" s="347"/>
      <c r="K698" s="305"/>
      <c r="L698" s="348"/>
      <c r="M698" s="347"/>
      <c r="N698" s="349"/>
      <c r="O698" s="349"/>
      <c r="P698" s="350"/>
      <c r="Q698" s="349"/>
      <c r="R698" s="349"/>
      <c r="S698" s="351"/>
      <c r="T698" s="209"/>
      <c r="U698" s="351"/>
      <c r="V698" s="209"/>
      <c r="W698" s="352"/>
      <c r="X698" s="209"/>
      <c r="Y698" s="209"/>
      <c r="Z698" s="209"/>
      <c r="AA698" s="209"/>
      <c r="AB698" s="209"/>
      <c r="AC698" s="210"/>
      <c r="AD698" s="210"/>
      <c r="AE698" s="210"/>
      <c r="AF698" s="210"/>
      <c r="AG698" s="210"/>
      <c r="AH698" s="210"/>
      <c r="AI698" s="210"/>
    </row>
    <row r="699" ht="12.75" customHeight="1">
      <c r="A699" s="347"/>
      <c r="B699" s="347"/>
      <c r="C699" s="347"/>
      <c r="D699" s="347"/>
      <c r="E699" s="347"/>
      <c r="F699" s="347"/>
      <c r="G699" s="347"/>
      <c r="H699" s="347"/>
      <c r="I699" s="347"/>
      <c r="J699" s="347"/>
      <c r="K699" s="305"/>
      <c r="L699" s="348"/>
      <c r="M699" s="347"/>
      <c r="N699" s="349"/>
      <c r="O699" s="349"/>
      <c r="P699" s="350"/>
      <c r="Q699" s="349"/>
      <c r="R699" s="349"/>
      <c r="S699" s="351"/>
      <c r="T699" s="209"/>
      <c r="U699" s="351"/>
      <c r="V699" s="209"/>
      <c r="W699" s="352"/>
      <c r="X699" s="209"/>
      <c r="Y699" s="209"/>
      <c r="Z699" s="209"/>
      <c r="AA699" s="209"/>
      <c r="AB699" s="209"/>
      <c r="AC699" s="210"/>
      <c r="AD699" s="210"/>
      <c r="AE699" s="210"/>
      <c r="AF699" s="210"/>
      <c r="AG699" s="210"/>
      <c r="AH699" s="210"/>
      <c r="AI699" s="210"/>
    </row>
    <row r="700" ht="12.75" customHeight="1">
      <c r="A700" s="347"/>
      <c r="B700" s="347"/>
      <c r="C700" s="347"/>
      <c r="D700" s="347"/>
      <c r="E700" s="347"/>
      <c r="F700" s="347"/>
      <c r="G700" s="347"/>
      <c r="H700" s="347"/>
      <c r="I700" s="347"/>
      <c r="J700" s="347"/>
      <c r="K700" s="305"/>
      <c r="L700" s="348"/>
      <c r="M700" s="347"/>
      <c r="N700" s="349"/>
      <c r="O700" s="349"/>
      <c r="P700" s="350"/>
      <c r="Q700" s="349"/>
      <c r="R700" s="349"/>
      <c r="S700" s="351"/>
      <c r="T700" s="209"/>
      <c r="U700" s="351"/>
      <c r="V700" s="209"/>
      <c r="W700" s="352"/>
      <c r="X700" s="209"/>
      <c r="Y700" s="209"/>
      <c r="Z700" s="209"/>
      <c r="AA700" s="209"/>
      <c r="AB700" s="209"/>
      <c r="AC700" s="210"/>
      <c r="AD700" s="210"/>
      <c r="AE700" s="210"/>
      <c r="AF700" s="210"/>
      <c r="AG700" s="210"/>
      <c r="AH700" s="210"/>
      <c r="AI700" s="210"/>
    </row>
    <row r="701" ht="12.75" customHeight="1">
      <c r="A701" s="347"/>
      <c r="B701" s="347"/>
      <c r="C701" s="347"/>
      <c r="D701" s="347"/>
      <c r="E701" s="347"/>
      <c r="F701" s="347"/>
      <c r="G701" s="347"/>
      <c r="H701" s="347"/>
      <c r="I701" s="347"/>
      <c r="J701" s="347"/>
      <c r="K701" s="305"/>
      <c r="L701" s="348"/>
      <c r="M701" s="347"/>
      <c r="N701" s="349"/>
      <c r="O701" s="349"/>
      <c r="P701" s="350"/>
      <c r="Q701" s="349"/>
      <c r="R701" s="349"/>
      <c r="S701" s="351"/>
      <c r="T701" s="209"/>
      <c r="U701" s="351"/>
      <c r="V701" s="209"/>
      <c r="W701" s="352"/>
      <c r="X701" s="209"/>
      <c r="Y701" s="209"/>
      <c r="Z701" s="209"/>
      <c r="AA701" s="209"/>
      <c r="AB701" s="209"/>
      <c r="AC701" s="210"/>
      <c r="AD701" s="210"/>
      <c r="AE701" s="210"/>
      <c r="AF701" s="210"/>
      <c r="AG701" s="210"/>
      <c r="AH701" s="210"/>
      <c r="AI701" s="210"/>
    </row>
    <row r="702" ht="12.75" customHeight="1">
      <c r="A702" s="347"/>
      <c r="B702" s="347"/>
      <c r="C702" s="347"/>
      <c r="D702" s="347"/>
      <c r="E702" s="347"/>
      <c r="F702" s="347"/>
      <c r="G702" s="347"/>
      <c r="H702" s="347"/>
      <c r="I702" s="347"/>
      <c r="J702" s="347"/>
      <c r="K702" s="305"/>
      <c r="L702" s="348"/>
      <c r="M702" s="347"/>
      <c r="N702" s="349"/>
      <c r="O702" s="349"/>
      <c r="P702" s="350"/>
      <c r="Q702" s="349"/>
      <c r="R702" s="349"/>
      <c r="S702" s="351"/>
      <c r="T702" s="209"/>
      <c r="U702" s="351"/>
      <c r="V702" s="209"/>
      <c r="W702" s="352"/>
      <c r="X702" s="209"/>
      <c r="Y702" s="209"/>
      <c r="Z702" s="209"/>
      <c r="AA702" s="209"/>
      <c r="AB702" s="209"/>
      <c r="AC702" s="210"/>
      <c r="AD702" s="210"/>
      <c r="AE702" s="210"/>
      <c r="AF702" s="210"/>
      <c r="AG702" s="210"/>
      <c r="AH702" s="210"/>
      <c r="AI702" s="210"/>
    </row>
    <row r="703" ht="12.75" customHeight="1">
      <c r="A703" s="347"/>
      <c r="B703" s="347"/>
      <c r="C703" s="347"/>
      <c r="D703" s="347"/>
      <c r="E703" s="347"/>
      <c r="F703" s="347"/>
      <c r="G703" s="347"/>
      <c r="H703" s="347"/>
      <c r="I703" s="347"/>
      <c r="J703" s="347"/>
      <c r="K703" s="305"/>
      <c r="L703" s="348"/>
      <c r="M703" s="347"/>
      <c r="N703" s="349"/>
      <c r="O703" s="349"/>
      <c r="P703" s="350"/>
      <c r="Q703" s="349"/>
      <c r="R703" s="349"/>
      <c r="S703" s="351"/>
      <c r="T703" s="209"/>
      <c r="U703" s="351"/>
      <c r="V703" s="209"/>
      <c r="W703" s="352"/>
      <c r="X703" s="209"/>
      <c r="Y703" s="209"/>
      <c r="Z703" s="209"/>
      <c r="AA703" s="209"/>
      <c r="AB703" s="209"/>
      <c r="AC703" s="210"/>
      <c r="AD703" s="210"/>
      <c r="AE703" s="210"/>
      <c r="AF703" s="210"/>
      <c r="AG703" s="210"/>
      <c r="AH703" s="210"/>
      <c r="AI703" s="210"/>
    </row>
    <row r="704" ht="12.75" customHeight="1">
      <c r="A704" s="347"/>
      <c r="B704" s="347"/>
      <c r="C704" s="347"/>
      <c r="D704" s="347"/>
      <c r="E704" s="347"/>
      <c r="F704" s="347"/>
      <c r="G704" s="347"/>
      <c r="H704" s="347"/>
      <c r="I704" s="347"/>
      <c r="J704" s="347"/>
      <c r="K704" s="305"/>
      <c r="L704" s="348"/>
      <c r="M704" s="347"/>
      <c r="N704" s="349"/>
      <c r="O704" s="349"/>
      <c r="P704" s="350"/>
      <c r="Q704" s="349"/>
      <c r="R704" s="349"/>
      <c r="S704" s="351"/>
      <c r="T704" s="209"/>
      <c r="U704" s="351"/>
      <c r="V704" s="209"/>
      <c r="W704" s="352"/>
      <c r="X704" s="209"/>
      <c r="Y704" s="209"/>
      <c r="Z704" s="209"/>
      <c r="AA704" s="209"/>
      <c r="AB704" s="209"/>
      <c r="AC704" s="210"/>
      <c r="AD704" s="210"/>
      <c r="AE704" s="210"/>
      <c r="AF704" s="210"/>
      <c r="AG704" s="210"/>
      <c r="AH704" s="210"/>
      <c r="AI704" s="210"/>
    </row>
    <row r="705" ht="12.75" customHeight="1">
      <c r="A705" s="347"/>
      <c r="B705" s="347"/>
      <c r="C705" s="347"/>
      <c r="D705" s="347"/>
      <c r="E705" s="347"/>
      <c r="F705" s="347"/>
      <c r="G705" s="347"/>
      <c r="H705" s="347"/>
      <c r="I705" s="347"/>
      <c r="J705" s="347"/>
      <c r="K705" s="305"/>
      <c r="L705" s="348"/>
      <c r="M705" s="347"/>
      <c r="N705" s="349"/>
      <c r="O705" s="349"/>
      <c r="P705" s="350"/>
      <c r="Q705" s="349"/>
      <c r="R705" s="349"/>
      <c r="S705" s="351"/>
      <c r="T705" s="209"/>
      <c r="U705" s="351"/>
      <c r="V705" s="209"/>
      <c r="W705" s="352"/>
      <c r="X705" s="209"/>
      <c r="Y705" s="209"/>
      <c r="Z705" s="209"/>
      <c r="AA705" s="209"/>
      <c r="AB705" s="209"/>
      <c r="AC705" s="210"/>
      <c r="AD705" s="210"/>
      <c r="AE705" s="210"/>
      <c r="AF705" s="210"/>
      <c r="AG705" s="210"/>
      <c r="AH705" s="210"/>
      <c r="AI705" s="210"/>
    </row>
    <row r="706" ht="12.75" customHeight="1">
      <c r="A706" s="347"/>
      <c r="B706" s="347"/>
      <c r="C706" s="347"/>
      <c r="D706" s="347"/>
      <c r="E706" s="347"/>
      <c r="F706" s="347"/>
      <c r="G706" s="347"/>
      <c r="H706" s="347"/>
      <c r="I706" s="347"/>
      <c r="J706" s="347"/>
      <c r="K706" s="305"/>
      <c r="L706" s="348"/>
      <c r="M706" s="347"/>
      <c r="N706" s="349"/>
      <c r="O706" s="349"/>
      <c r="P706" s="350"/>
      <c r="Q706" s="349"/>
      <c r="R706" s="349"/>
      <c r="S706" s="351"/>
      <c r="T706" s="209"/>
      <c r="U706" s="351"/>
      <c r="V706" s="209"/>
      <c r="W706" s="352"/>
      <c r="X706" s="209"/>
      <c r="Y706" s="209"/>
      <c r="Z706" s="209"/>
      <c r="AA706" s="209"/>
      <c r="AB706" s="209"/>
      <c r="AC706" s="210"/>
      <c r="AD706" s="210"/>
      <c r="AE706" s="210"/>
      <c r="AF706" s="210"/>
      <c r="AG706" s="210"/>
      <c r="AH706" s="210"/>
      <c r="AI706" s="210"/>
    </row>
    <row r="707" ht="12.75" customHeight="1">
      <c r="A707" s="347"/>
      <c r="B707" s="347"/>
      <c r="C707" s="347"/>
      <c r="D707" s="347"/>
      <c r="E707" s="347"/>
      <c r="F707" s="347"/>
      <c r="G707" s="347"/>
      <c r="H707" s="347"/>
      <c r="I707" s="347"/>
      <c r="J707" s="347"/>
      <c r="K707" s="305"/>
      <c r="L707" s="348"/>
      <c r="M707" s="347"/>
      <c r="N707" s="349"/>
      <c r="O707" s="349"/>
      <c r="P707" s="350"/>
      <c r="Q707" s="349"/>
      <c r="R707" s="349"/>
      <c r="S707" s="351"/>
      <c r="T707" s="209"/>
      <c r="U707" s="351"/>
      <c r="V707" s="209"/>
      <c r="W707" s="352"/>
      <c r="X707" s="209"/>
      <c r="Y707" s="209"/>
      <c r="Z707" s="209"/>
      <c r="AA707" s="209"/>
      <c r="AB707" s="209"/>
      <c r="AC707" s="210"/>
      <c r="AD707" s="210"/>
      <c r="AE707" s="210"/>
      <c r="AF707" s="210"/>
      <c r="AG707" s="210"/>
      <c r="AH707" s="210"/>
      <c r="AI707" s="210"/>
    </row>
    <row r="708" ht="12.75" customHeight="1">
      <c r="A708" s="347"/>
      <c r="B708" s="347"/>
      <c r="C708" s="347"/>
      <c r="D708" s="347"/>
      <c r="E708" s="347"/>
      <c r="F708" s="347"/>
      <c r="G708" s="347"/>
      <c r="H708" s="347"/>
      <c r="I708" s="347"/>
      <c r="J708" s="347"/>
      <c r="K708" s="305"/>
      <c r="L708" s="348"/>
      <c r="M708" s="347"/>
      <c r="N708" s="349"/>
      <c r="O708" s="349"/>
      <c r="P708" s="350"/>
      <c r="Q708" s="349"/>
      <c r="R708" s="349"/>
      <c r="S708" s="351"/>
      <c r="T708" s="209"/>
      <c r="U708" s="351"/>
      <c r="V708" s="209"/>
      <c r="W708" s="352"/>
      <c r="X708" s="209"/>
      <c r="Y708" s="209"/>
      <c r="Z708" s="209"/>
      <c r="AA708" s="209"/>
      <c r="AB708" s="209"/>
      <c r="AC708" s="210"/>
      <c r="AD708" s="210"/>
      <c r="AE708" s="210"/>
      <c r="AF708" s="210"/>
      <c r="AG708" s="210"/>
      <c r="AH708" s="210"/>
      <c r="AI708" s="210"/>
    </row>
    <row r="709" ht="12.75" customHeight="1">
      <c r="A709" s="347"/>
      <c r="B709" s="347"/>
      <c r="C709" s="347"/>
      <c r="D709" s="347"/>
      <c r="E709" s="347"/>
      <c r="F709" s="347"/>
      <c r="G709" s="347"/>
      <c r="H709" s="347"/>
      <c r="I709" s="347"/>
      <c r="J709" s="347"/>
      <c r="K709" s="305"/>
      <c r="L709" s="348"/>
      <c r="M709" s="347"/>
      <c r="N709" s="349"/>
      <c r="O709" s="349"/>
      <c r="P709" s="350"/>
      <c r="Q709" s="349"/>
      <c r="R709" s="349"/>
      <c r="S709" s="351"/>
      <c r="T709" s="209"/>
      <c r="U709" s="351"/>
      <c r="V709" s="209"/>
      <c r="W709" s="352"/>
      <c r="X709" s="209"/>
      <c r="Y709" s="209"/>
      <c r="Z709" s="209"/>
      <c r="AA709" s="209"/>
      <c r="AB709" s="209"/>
      <c r="AC709" s="210"/>
      <c r="AD709" s="210"/>
      <c r="AE709" s="210"/>
      <c r="AF709" s="210"/>
      <c r="AG709" s="210"/>
      <c r="AH709" s="210"/>
      <c r="AI709" s="210"/>
    </row>
    <row r="710" ht="12.75" customHeight="1">
      <c r="A710" s="347"/>
      <c r="B710" s="347"/>
      <c r="C710" s="347"/>
      <c r="D710" s="347"/>
      <c r="E710" s="347"/>
      <c r="F710" s="347"/>
      <c r="G710" s="347"/>
      <c r="H710" s="347"/>
      <c r="I710" s="347"/>
      <c r="J710" s="347"/>
      <c r="K710" s="305"/>
      <c r="L710" s="348"/>
      <c r="M710" s="347"/>
      <c r="N710" s="349"/>
      <c r="O710" s="349"/>
      <c r="P710" s="350"/>
      <c r="Q710" s="349"/>
      <c r="R710" s="349"/>
      <c r="S710" s="351"/>
      <c r="T710" s="209"/>
      <c r="U710" s="351"/>
      <c r="V710" s="209"/>
      <c r="W710" s="352"/>
      <c r="X710" s="209"/>
      <c r="Y710" s="209"/>
      <c r="Z710" s="209"/>
      <c r="AA710" s="209"/>
      <c r="AB710" s="209"/>
      <c r="AC710" s="210"/>
      <c r="AD710" s="210"/>
      <c r="AE710" s="210"/>
      <c r="AF710" s="210"/>
      <c r="AG710" s="210"/>
      <c r="AH710" s="210"/>
      <c r="AI710" s="210"/>
    </row>
    <row r="711" ht="12.75" customHeight="1">
      <c r="A711" s="347"/>
      <c r="B711" s="347"/>
      <c r="C711" s="347"/>
      <c r="D711" s="347"/>
      <c r="E711" s="347"/>
      <c r="F711" s="347"/>
      <c r="G711" s="347"/>
      <c r="H711" s="347"/>
      <c r="I711" s="347"/>
      <c r="J711" s="347"/>
      <c r="K711" s="305"/>
      <c r="L711" s="348"/>
      <c r="M711" s="347"/>
      <c r="N711" s="349"/>
      <c r="O711" s="349"/>
      <c r="P711" s="350"/>
      <c r="Q711" s="349"/>
      <c r="R711" s="349"/>
      <c r="S711" s="351"/>
      <c r="T711" s="209"/>
      <c r="U711" s="351"/>
      <c r="V711" s="209"/>
      <c r="W711" s="352"/>
      <c r="X711" s="209"/>
      <c r="Y711" s="209"/>
      <c r="Z711" s="209"/>
      <c r="AA711" s="209"/>
      <c r="AB711" s="209"/>
      <c r="AC711" s="210"/>
      <c r="AD711" s="210"/>
      <c r="AE711" s="210"/>
      <c r="AF711" s="210"/>
      <c r="AG711" s="210"/>
      <c r="AH711" s="210"/>
      <c r="AI711" s="210"/>
    </row>
    <row r="712" ht="12.75" customHeight="1">
      <c r="A712" s="347"/>
      <c r="B712" s="347"/>
      <c r="C712" s="347"/>
      <c r="D712" s="347"/>
      <c r="E712" s="347"/>
      <c r="F712" s="347"/>
      <c r="G712" s="347"/>
      <c r="H712" s="347"/>
      <c r="I712" s="347"/>
      <c r="J712" s="347"/>
      <c r="K712" s="305"/>
      <c r="L712" s="348"/>
      <c r="M712" s="347"/>
      <c r="N712" s="349"/>
      <c r="O712" s="349"/>
      <c r="P712" s="350"/>
      <c r="Q712" s="349"/>
      <c r="R712" s="349"/>
      <c r="S712" s="351"/>
      <c r="T712" s="209"/>
      <c r="U712" s="351"/>
      <c r="V712" s="209"/>
      <c r="W712" s="352"/>
      <c r="X712" s="209"/>
      <c r="Y712" s="209"/>
      <c r="Z712" s="209"/>
      <c r="AA712" s="209"/>
      <c r="AB712" s="209"/>
      <c r="AC712" s="210"/>
      <c r="AD712" s="210"/>
      <c r="AE712" s="210"/>
      <c r="AF712" s="210"/>
      <c r="AG712" s="210"/>
      <c r="AH712" s="210"/>
      <c r="AI712" s="210"/>
    </row>
    <row r="713" ht="12.75" customHeight="1">
      <c r="A713" s="347"/>
      <c r="B713" s="347"/>
      <c r="C713" s="347"/>
      <c r="D713" s="347"/>
      <c r="E713" s="347"/>
      <c r="F713" s="347"/>
      <c r="G713" s="347"/>
      <c r="H713" s="347"/>
      <c r="I713" s="347"/>
      <c r="J713" s="347"/>
      <c r="K713" s="305"/>
      <c r="L713" s="348"/>
      <c r="M713" s="347"/>
      <c r="N713" s="349"/>
      <c r="O713" s="349"/>
      <c r="P713" s="350"/>
      <c r="Q713" s="349"/>
      <c r="R713" s="349"/>
      <c r="S713" s="351"/>
      <c r="T713" s="209"/>
      <c r="U713" s="351"/>
      <c r="V713" s="209"/>
      <c r="W713" s="352"/>
      <c r="X713" s="209"/>
      <c r="Y713" s="209"/>
      <c r="Z713" s="209"/>
      <c r="AA713" s="209"/>
      <c r="AB713" s="209"/>
      <c r="AC713" s="210"/>
      <c r="AD713" s="210"/>
      <c r="AE713" s="210"/>
      <c r="AF713" s="210"/>
      <c r="AG713" s="210"/>
      <c r="AH713" s="210"/>
      <c r="AI713" s="210"/>
    </row>
    <row r="714" ht="12.75" customHeight="1">
      <c r="A714" s="347"/>
      <c r="B714" s="347"/>
      <c r="C714" s="347"/>
      <c r="D714" s="347"/>
      <c r="E714" s="347"/>
      <c r="F714" s="347"/>
      <c r="G714" s="347"/>
      <c r="H714" s="347"/>
      <c r="I714" s="347"/>
      <c r="J714" s="347"/>
      <c r="K714" s="305"/>
      <c r="L714" s="348"/>
      <c r="M714" s="347"/>
      <c r="N714" s="349"/>
      <c r="O714" s="349"/>
      <c r="P714" s="350"/>
      <c r="Q714" s="349"/>
      <c r="R714" s="349"/>
      <c r="S714" s="351"/>
      <c r="T714" s="209"/>
      <c r="U714" s="351"/>
      <c r="V714" s="209"/>
      <c r="W714" s="352"/>
      <c r="X714" s="209"/>
      <c r="Y714" s="209"/>
      <c r="Z714" s="209"/>
      <c r="AA714" s="209"/>
      <c r="AB714" s="209"/>
      <c r="AC714" s="210"/>
      <c r="AD714" s="210"/>
      <c r="AE714" s="210"/>
      <c r="AF714" s="210"/>
      <c r="AG714" s="210"/>
      <c r="AH714" s="210"/>
      <c r="AI714" s="210"/>
    </row>
    <row r="715" ht="12.75" customHeight="1">
      <c r="A715" s="347"/>
      <c r="B715" s="347"/>
      <c r="C715" s="347"/>
      <c r="D715" s="347"/>
      <c r="E715" s="347"/>
      <c r="F715" s="347"/>
      <c r="G715" s="347"/>
      <c r="H715" s="347"/>
      <c r="I715" s="347"/>
      <c r="J715" s="347"/>
      <c r="K715" s="305"/>
      <c r="L715" s="348"/>
      <c r="M715" s="347"/>
      <c r="N715" s="349"/>
      <c r="O715" s="349"/>
      <c r="P715" s="350"/>
      <c r="Q715" s="349"/>
      <c r="R715" s="349"/>
      <c r="S715" s="351"/>
      <c r="T715" s="209"/>
      <c r="U715" s="351"/>
      <c r="V715" s="209"/>
      <c r="W715" s="352"/>
      <c r="X715" s="209"/>
      <c r="Y715" s="209"/>
      <c r="Z715" s="209"/>
      <c r="AA715" s="209"/>
      <c r="AB715" s="209"/>
      <c r="AC715" s="210"/>
      <c r="AD715" s="210"/>
      <c r="AE715" s="210"/>
      <c r="AF715" s="210"/>
      <c r="AG715" s="210"/>
      <c r="AH715" s="210"/>
      <c r="AI715" s="210"/>
    </row>
    <row r="716" ht="12.75" customHeight="1">
      <c r="A716" s="347"/>
      <c r="B716" s="347"/>
      <c r="C716" s="347"/>
      <c r="D716" s="347"/>
      <c r="E716" s="347"/>
      <c r="F716" s="347"/>
      <c r="G716" s="347"/>
      <c r="H716" s="347"/>
      <c r="I716" s="347"/>
      <c r="J716" s="347"/>
      <c r="K716" s="305"/>
      <c r="L716" s="348"/>
      <c r="M716" s="347"/>
      <c r="N716" s="349"/>
      <c r="O716" s="349"/>
      <c r="P716" s="350"/>
      <c r="Q716" s="349"/>
      <c r="R716" s="349"/>
      <c r="S716" s="351"/>
      <c r="T716" s="209"/>
      <c r="U716" s="351"/>
      <c r="V716" s="209"/>
      <c r="W716" s="352"/>
      <c r="X716" s="209"/>
      <c r="Y716" s="209"/>
      <c r="Z716" s="209"/>
      <c r="AA716" s="209"/>
      <c r="AB716" s="209"/>
      <c r="AC716" s="210"/>
      <c r="AD716" s="210"/>
      <c r="AE716" s="210"/>
      <c r="AF716" s="210"/>
      <c r="AG716" s="210"/>
      <c r="AH716" s="210"/>
      <c r="AI716" s="210"/>
    </row>
    <row r="717" ht="12.75" customHeight="1">
      <c r="A717" s="347"/>
      <c r="B717" s="347"/>
      <c r="C717" s="347"/>
      <c r="D717" s="347"/>
      <c r="E717" s="347"/>
      <c r="F717" s="347"/>
      <c r="G717" s="347"/>
      <c r="H717" s="347"/>
      <c r="I717" s="347"/>
      <c r="J717" s="347"/>
      <c r="K717" s="305"/>
      <c r="L717" s="348"/>
      <c r="M717" s="347"/>
      <c r="N717" s="349"/>
      <c r="O717" s="349"/>
      <c r="P717" s="350"/>
      <c r="Q717" s="349"/>
      <c r="R717" s="349"/>
      <c r="S717" s="351"/>
      <c r="T717" s="209"/>
      <c r="U717" s="351"/>
      <c r="V717" s="209"/>
      <c r="W717" s="352"/>
      <c r="X717" s="209"/>
      <c r="Y717" s="209"/>
      <c r="Z717" s="209"/>
      <c r="AA717" s="209"/>
      <c r="AB717" s="209"/>
      <c r="AC717" s="210"/>
      <c r="AD717" s="210"/>
      <c r="AE717" s="210"/>
      <c r="AF717" s="210"/>
      <c r="AG717" s="210"/>
      <c r="AH717" s="210"/>
      <c r="AI717" s="210"/>
    </row>
    <row r="718" ht="12.75" customHeight="1">
      <c r="A718" s="347"/>
      <c r="B718" s="347"/>
      <c r="C718" s="347"/>
      <c r="D718" s="347"/>
      <c r="E718" s="347"/>
      <c r="F718" s="347"/>
      <c r="G718" s="347"/>
      <c r="H718" s="347"/>
      <c r="I718" s="347"/>
      <c r="J718" s="347"/>
      <c r="K718" s="305"/>
      <c r="L718" s="348"/>
      <c r="M718" s="347"/>
      <c r="N718" s="349"/>
      <c r="O718" s="349"/>
      <c r="P718" s="350"/>
      <c r="Q718" s="349"/>
      <c r="R718" s="349"/>
      <c r="S718" s="351"/>
      <c r="T718" s="209"/>
      <c r="U718" s="351"/>
      <c r="V718" s="209"/>
      <c r="W718" s="352"/>
      <c r="X718" s="209"/>
      <c r="Y718" s="209"/>
      <c r="Z718" s="209"/>
      <c r="AA718" s="209"/>
      <c r="AB718" s="209"/>
      <c r="AC718" s="210"/>
      <c r="AD718" s="210"/>
      <c r="AE718" s="210"/>
      <c r="AF718" s="210"/>
      <c r="AG718" s="210"/>
      <c r="AH718" s="210"/>
      <c r="AI718" s="210"/>
    </row>
    <row r="719" ht="12.75" customHeight="1">
      <c r="A719" s="347"/>
      <c r="B719" s="347"/>
      <c r="C719" s="347"/>
      <c r="D719" s="347"/>
      <c r="E719" s="347"/>
      <c r="F719" s="347"/>
      <c r="G719" s="347"/>
      <c r="H719" s="347"/>
      <c r="I719" s="347"/>
      <c r="J719" s="347"/>
      <c r="K719" s="305"/>
      <c r="L719" s="348"/>
      <c r="M719" s="347"/>
      <c r="N719" s="349"/>
      <c r="O719" s="349"/>
      <c r="P719" s="350"/>
      <c r="Q719" s="349"/>
      <c r="R719" s="349"/>
      <c r="S719" s="351"/>
      <c r="T719" s="209"/>
      <c r="U719" s="351"/>
      <c r="V719" s="209"/>
      <c r="W719" s="352"/>
      <c r="X719" s="209"/>
      <c r="Y719" s="209"/>
      <c r="Z719" s="209"/>
      <c r="AA719" s="209"/>
      <c r="AB719" s="209"/>
      <c r="AC719" s="210"/>
      <c r="AD719" s="210"/>
      <c r="AE719" s="210"/>
      <c r="AF719" s="210"/>
      <c r="AG719" s="210"/>
      <c r="AH719" s="210"/>
      <c r="AI719" s="210"/>
    </row>
    <row r="720" ht="12.75" customHeight="1">
      <c r="A720" s="347"/>
      <c r="B720" s="347"/>
      <c r="C720" s="347"/>
      <c r="D720" s="347"/>
      <c r="E720" s="347"/>
      <c r="F720" s="347"/>
      <c r="G720" s="347"/>
      <c r="H720" s="347"/>
      <c r="I720" s="347"/>
      <c r="J720" s="347"/>
      <c r="K720" s="305"/>
      <c r="L720" s="348"/>
      <c r="M720" s="347"/>
      <c r="N720" s="349"/>
      <c r="O720" s="349"/>
      <c r="P720" s="350"/>
      <c r="Q720" s="349"/>
      <c r="R720" s="349"/>
      <c r="S720" s="351"/>
      <c r="T720" s="209"/>
      <c r="U720" s="351"/>
      <c r="V720" s="209"/>
      <c r="W720" s="352"/>
      <c r="X720" s="209"/>
      <c r="Y720" s="209"/>
      <c r="Z720" s="209"/>
      <c r="AA720" s="209"/>
      <c r="AB720" s="209"/>
      <c r="AC720" s="210"/>
      <c r="AD720" s="210"/>
      <c r="AE720" s="210"/>
      <c r="AF720" s="210"/>
      <c r="AG720" s="210"/>
      <c r="AH720" s="210"/>
      <c r="AI720" s="210"/>
    </row>
    <row r="721" ht="12.75" customHeight="1">
      <c r="A721" s="347"/>
      <c r="B721" s="347"/>
      <c r="C721" s="347"/>
      <c r="D721" s="347"/>
      <c r="E721" s="347"/>
      <c r="F721" s="347"/>
      <c r="G721" s="347"/>
      <c r="H721" s="347"/>
      <c r="I721" s="347"/>
      <c r="J721" s="347"/>
      <c r="K721" s="305"/>
      <c r="L721" s="348"/>
      <c r="M721" s="347"/>
      <c r="N721" s="349"/>
      <c r="O721" s="349"/>
      <c r="P721" s="350"/>
      <c r="Q721" s="349"/>
      <c r="R721" s="349"/>
      <c r="S721" s="351"/>
      <c r="T721" s="209"/>
      <c r="U721" s="351"/>
      <c r="V721" s="209"/>
      <c r="W721" s="352"/>
      <c r="X721" s="209"/>
      <c r="Y721" s="209"/>
      <c r="Z721" s="209"/>
      <c r="AA721" s="209"/>
      <c r="AB721" s="209"/>
      <c r="AC721" s="210"/>
      <c r="AD721" s="210"/>
      <c r="AE721" s="210"/>
      <c r="AF721" s="210"/>
      <c r="AG721" s="210"/>
      <c r="AH721" s="210"/>
      <c r="AI721" s="210"/>
    </row>
    <row r="722" ht="12.75" customHeight="1">
      <c r="A722" s="347"/>
      <c r="B722" s="347"/>
      <c r="C722" s="347"/>
      <c r="D722" s="347"/>
      <c r="E722" s="347"/>
      <c r="F722" s="347"/>
      <c r="G722" s="347"/>
      <c r="H722" s="347"/>
      <c r="I722" s="347"/>
      <c r="J722" s="347"/>
      <c r="K722" s="305"/>
      <c r="L722" s="348"/>
      <c r="M722" s="347"/>
      <c r="N722" s="349"/>
      <c r="O722" s="349"/>
      <c r="P722" s="350"/>
      <c r="Q722" s="349"/>
      <c r="R722" s="349"/>
      <c r="S722" s="351"/>
      <c r="T722" s="209"/>
      <c r="U722" s="351"/>
      <c r="V722" s="209"/>
      <c r="W722" s="352"/>
      <c r="X722" s="209"/>
      <c r="Y722" s="209"/>
      <c r="Z722" s="209"/>
      <c r="AA722" s="209"/>
      <c r="AB722" s="209"/>
      <c r="AC722" s="210"/>
      <c r="AD722" s="210"/>
      <c r="AE722" s="210"/>
      <c r="AF722" s="210"/>
      <c r="AG722" s="210"/>
      <c r="AH722" s="210"/>
      <c r="AI722" s="210"/>
    </row>
    <row r="723" ht="12.75" customHeight="1">
      <c r="A723" s="347"/>
      <c r="B723" s="347"/>
      <c r="C723" s="347"/>
      <c r="D723" s="347"/>
      <c r="E723" s="347"/>
      <c r="F723" s="347"/>
      <c r="G723" s="347"/>
      <c r="H723" s="347"/>
      <c r="I723" s="347"/>
      <c r="J723" s="347"/>
      <c r="K723" s="305"/>
      <c r="L723" s="348"/>
      <c r="M723" s="347"/>
      <c r="N723" s="349"/>
      <c r="O723" s="349"/>
      <c r="P723" s="350"/>
      <c r="Q723" s="349"/>
      <c r="R723" s="349"/>
      <c r="S723" s="351"/>
      <c r="T723" s="209"/>
      <c r="U723" s="351"/>
      <c r="V723" s="209"/>
      <c r="W723" s="352"/>
      <c r="X723" s="209"/>
      <c r="Y723" s="209"/>
      <c r="Z723" s="209"/>
      <c r="AA723" s="209"/>
      <c r="AB723" s="209"/>
      <c r="AC723" s="210"/>
      <c r="AD723" s="210"/>
      <c r="AE723" s="210"/>
      <c r="AF723" s="210"/>
      <c r="AG723" s="210"/>
      <c r="AH723" s="210"/>
      <c r="AI723" s="210"/>
    </row>
    <row r="724" ht="12.75" customHeight="1">
      <c r="A724" s="347"/>
      <c r="B724" s="347"/>
      <c r="C724" s="347"/>
      <c r="D724" s="347"/>
      <c r="E724" s="347"/>
      <c r="F724" s="347"/>
      <c r="G724" s="347"/>
      <c r="H724" s="347"/>
      <c r="I724" s="347"/>
      <c r="J724" s="347"/>
      <c r="K724" s="305"/>
      <c r="L724" s="348"/>
      <c r="M724" s="347"/>
      <c r="N724" s="349"/>
      <c r="O724" s="349"/>
      <c r="P724" s="350"/>
      <c r="Q724" s="349"/>
      <c r="R724" s="349"/>
      <c r="S724" s="351"/>
      <c r="T724" s="209"/>
      <c r="U724" s="351"/>
      <c r="V724" s="209"/>
      <c r="W724" s="352"/>
      <c r="X724" s="209"/>
      <c r="Y724" s="209"/>
      <c r="Z724" s="209"/>
      <c r="AA724" s="209"/>
      <c r="AB724" s="209"/>
      <c r="AC724" s="210"/>
      <c r="AD724" s="210"/>
      <c r="AE724" s="210"/>
      <c r="AF724" s="210"/>
      <c r="AG724" s="210"/>
      <c r="AH724" s="210"/>
      <c r="AI724" s="210"/>
    </row>
    <row r="725" ht="12.75" customHeight="1">
      <c r="A725" s="347"/>
      <c r="B725" s="347"/>
      <c r="C725" s="347"/>
      <c r="D725" s="347"/>
      <c r="E725" s="347"/>
      <c r="F725" s="347"/>
      <c r="G725" s="347"/>
      <c r="H725" s="347"/>
      <c r="I725" s="347"/>
      <c r="J725" s="347"/>
      <c r="K725" s="305"/>
      <c r="L725" s="348"/>
      <c r="M725" s="347"/>
      <c r="N725" s="349"/>
      <c r="O725" s="349"/>
      <c r="P725" s="350"/>
      <c r="Q725" s="349"/>
      <c r="R725" s="349"/>
      <c r="S725" s="351"/>
      <c r="T725" s="209"/>
      <c r="U725" s="351"/>
      <c r="V725" s="209"/>
      <c r="W725" s="352"/>
      <c r="X725" s="209"/>
      <c r="Y725" s="209"/>
      <c r="Z725" s="209"/>
      <c r="AA725" s="209"/>
      <c r="AB725" s="209"/>
      <c r="AC725" s="210"/>
      <c r="AD725" s="210"/>
      <c r="AE725" s="210"/>
      <c r="AF725" s="210"/>
      <c r="AG725" s="210"/>
      <c r="AH725" s="210"/>
      <c r="AI725" s="210"/>
    </row>
    <row r="726" ht="12.75" customHeight="1">
      <c r="A726" s="347"/>
      <c r="B726" s="347"/>
      <c r="C726" s="347"/>
      <c r="D726" s="347"/>
      <c r="E726" s="347"/>
      <c r="F726" s="347"/>
      <c r="G726" s="347"/>
      <c r="H726" s="347"/>
      <c r="I726" s="347"/>
      <c r="J726" s="347"/>
      <c r="K726" s="305"/>
      <c r="L726" s="348"/>
      <c r="M726" s="347"/>
      <c r="N726" s="349"/>
      <c r="O726" s="349"/>
      <c r="P726" s="350"/>
      <c r="Q726" s="349"/>
      <c r="R726" s="349"/>
      <c r="S726" s="351"/>
      <c r="T726" s="209"/>
      <c r="U726" s="351"/>
      <c r="V726" s="209"/>
      <c r="W726" s="352"/>
      <c r="X726" s="209"/>
      <c r="Y726" s="209"/>
      <c r="Z726" s="209"/>
      <c r="AA726" s="209"/>
      <c r="AB726" s="209"/>
      <c r="AC726" s="210"/>
      <c r="AD726" s="210"/>
      <c r="AE726" s="210"/>
      <c r="AF726" s="210"/>
      <c r="AG726" s="210"/>
      <c r="AH726" s="210"/>
      <c r="AI726" s="210"/>
    </row>
    <row r="727" ht="12.75" customHeight="1">
      <c r="A727" s="347"/>
      <c r="B727" s="347"/>
      <c r="C727" s="347"/>
      <c r="D727" s="347"/>
      <c r="E727" s="347"/>
      <c r="F727" s="347"/>
      <c r="G727" s="347"/>
      <c r="H727" s="347"/>
      <c r="I727" s="347"/>
      <c r="J727" s="347"/>
      <c r="K727" s="305"/>
      <c r="L727" s="348"/>
      <c r="M727" s="347"/>
      <c r="N727" s="349"/>
      <c r="O727" s="349"/>
      <c r="P727" s="350"/>
      <c r="Q727" s="349"/>
      <c r="R727" s="349"/>
      <c r="S727" s="351"/>
      <c r="T727" s="209"/>
      <c r="U727" s="351"/>
      <c r="V727" s="209"/>
      <c r="W727" s="352"/>
      <c r="X727" s="209"/>
      <c r="Y727" s="209"/>
      <c r="Z727" s="209"/>
      <c r="AA727" s="209"/>
      <c r="AB727" s="209"/>
      <c r="AC727" s="210"/>
      <c r="AD727" s="210"/>
      <c r="AE727" s="210"/>
      <c r="AF727" s="210"/>
      <c r="AG727" s="210"/>
      <c r="AH727" s="210"/>
      <c r="AI727" s="210"/>
    </row>
    <row r="728" ht="12.75" customHeight="1">
      <c r="A728" s="347"/>
      <c r="B728" s="347"/>
      <c r="C728" s="347"/>
      <c r="D728" s="347"/>
      <c r="E728" s="347"/>
      <c r="F728" s="347"/>
      <c r="G728" s="347"/>
      <c r="H728" s="347"/>
      <c r="I728" s="347"/>
      <c r="J728" s="347"/>
      <c r="K728" s="305"/>
      <c r="L728" s="348"/>
      <c r="M728" s="347"/>
      <c r="N728" s="349"/>
      <c r="O728" s="349"/>
      <c r="P728" s="350"/>
      <c r="Q728" s="349"/>
      <c r="R728" s="349"/>
      <c r="S728" s="351"/>
      <c r="T728" s="209"/>
      <c r="U728" s="351"/>
      <c r="V728" s="209"/>
      <c r="W728" s="352"/>
      <c r="X728" s="209"/>
      <c r="Y728" s="209"/>
      <c r="Z728" s="209"/>
      <c r="AA728" s="209"/>
      <c r="AB728" s="209"/>
      <c r="AC728" s="210"/>
      <c r="AD728" s="210"/>
      <c r="AE728" s="210"/>
      <c r="AF728" s="210"/>
      <c r="AG728" s="210"/>
      <c r="AH728" s="210"/>
      <c r="AI728" s="210"/>
    </row>
    <row r="729" ht="12.75" customHeight="1">
      <c r="A729" s="347"/>
      <c r="B729" s="347"/>
      <c r="C729" s="347"/>
      <c r="D729" s="347"/>
      <c r="E729" s="347"/>
      <c r="F729" s="347"/>
      <c r="G729" s="347"/>
      <c r="H729" s="347"/>
      <c r="I729" s="347"/>
      <c r="J729" s="347"/>
      <c r="K729" s="305"/>
      <c r="L729" s="348"/>
      <c r="M729" s="347"/>
      <c r="N729" s="349"/>
      <c r="O729" s="349"/>
      <c r="P729" s="350"/>
      <c r="Q729" s="349"/>
      <c r="R729" s="349"/>
      <c r="S729" s="351"/>
      <c r="T729" s="209"/>
      <c r="U729" s="351"/>
      <c r="V729" s="209"/>
      <c r="W729" s="352"/>
      <c r="X729" s="209"/>
      <c r="Y729" s="209"/>
      <c r="Z729" s="209"/>
      <c r="AA729" s="209"/>
      <c r="AB729" s="209"/>
      <c r="AC729" s="210"/>
      <c r="AD729" s="210"/>
      <c r="AE729" s="210"/>
      <c r="AF729" s="210"/>
      <c r="AG729" s="210"/>
      <c r="AH729" s="210"/>
      <c r="AI729" s="210"/>
    </row>
    <row r="730" ht="12.75" customHeight="1">
      <c r="A730" s="347"/>
      <c r="B730" s="347"/>
      <c r="C730" s="347"/>
      <c r="D730" s="347"/>
      <c r="E730" s="347"/>
      <c r="F730" s="347"/>
      <c r="G730" s="347"/>
      <c r="H730" s="347"/>
      <c r="I730" s="347"/>
      <c r="J730" s="347"/>
      <c r="K730" s="305"/>
      <c r="L730" s="348"/>
      <c r="M730" s="347"/>
      <c r="N730" s="349"/>
      <c r="O730" s="349"/>
      <c r="P730" s="350"/>
      <c r="Q730" s="349"/>
      <c r="R730" s="349"/>
      <c r="S730" s="351"/>
      <c r="T730" s="209"/>
      <c r="U730" s="351"/>
      <c r="V730" s="209"/>
      <c r="W730" s="352"/>
      <c r="X730" s="209"/>
      <c r="Y730" s="209"/>
      <c r="Z730" s="209"/>
      <c r="AA730" s="209"/>
      <c r="AB730" s="209"/>
      <c r="AC730" s="210"/>
      <c r="AD730" s="210"/>
      <c r="AE730" s="210"/>
      <c r="AF730" s="210"/>
      <c r="AG730" s="210"/>
      <c r="AH730" s="210"/>
      <c r="AI730" s="210"/>
    </row>
    <row r="731" ht="12.75" customHeight="1">
      <c r="A731" s="347"/>
      <c r="B731" s="347"/>
      <c r="C731" s="347"/>
      <c r="D731" s="347"/>
      <c r="E731" s="347"/>
      <c r="F731" s="347"/>
      <c r="G731" s="347"/>
      <c r="H731" s="347"/>
      <c r="I731" s="347"/>
      <c r="J731" s="347"/>
      <c r="K731" s="305"/>
      <c r="L731" s="348"/>
      <c r="M731" s="347"/>
      <c r="N731" s="349"/>
      <c r="O731" s="349"/>
      <c r="P731" s="350"/>
      <c r="Q731" s="349"/>
      <c r="R731" s="349"/>
      <c r="S731" s="351"/>
      <c r="T731" s="209"/>
      <c r="U731" s="351"/>
      <c r="V731" s="209"/>
      <c r="W731" s="352"/>
      <c r="X731" s="209"/>
      <c r="Y731" s="209"/>
      <c r="Z731" s="209"/>
      <c r="AA731" s="209"/>
      <c r="AB731" s="209"/>
      <c r="AC731" s="210"/>
      <c r="AD731" s="210"/>
      <c r="AE731" s="210"/>
      <c r="AF731" s="210"/>
      <c r="AG731" s="210"/>
      <c r="AH731" s="210"/>
      <c r="AI731" s="210"/>
    </row>
    <row r="732" ht="12.75" customHeight="1">
      <c r="A732" s="347"/>
      <c r="B732" s="347"/>
      <c r="C732" s="347"/>
      <c r="D732" s="347"/>
      <c r="E732" s="347"/>
      <c r="F732" s="347"/>
      <c r="G732" s="347"/>
      <c r="H732" s="347"/>
      <c r="I732" s="347"/>
      <c r="J732" s="347"/>
      <c r="K732" s="305"/>
      <c r="L732" s="348"/>
      <c r="M732" s="347"/>
      <c r="N732" s="349"/>
      <c r="O732" s="349"/>
      <c r="P732" s="350"/>
      <c r="Q732" s="349"/>
      <c r="R732" s="349"/>
      <c r="S732" s="351"/>
      <c r="T732" s="209"/>
      <c r="U732" s="351"/>
      <c r="V732" s="209"/>
      <c r="W732" s="352"/>
      <c r="X732" s="209"/>
      <c r="Y732" s="209"/>
      <c r="Z732" s="209"/>
      <c r="AA732" s="209"/>
      <c r="AB732" s="209"/>
      <c r="AC732" s="210"/>
      <c r="AD732" s="210"/>
      <c r="AE732" s="210"/>
      <c r="AF732" s="210"/>
      <c r="AG732" s="210"/>
      <c r="AH732" s="210"/>
      <c r="AI732" s="210"/>
    </row>
    <row r="733" ht="12.75" customHeight="1">
      <c r="A733" s="347"/>
      <c r="B733" s="347"/>
      <c r="C733" s="347"/>
      <c r="D733" s="347"/>
      <c r="E733" s="347"/>
      <c r="F733" s="347"/>
      <c r="G733" s="347"/>
      <c r="H733" s="347"/>
      <c r="I733" s="347"/>
      <c r="J733" s="347"/>
      <c r="K733" s="305"/>
      <c r="L733" s="348"/>
      <c r="M733" s="347"/>
      <c r="N733" s="349"/>
      <c r="O733" s="349"/>
      <c r="P733" s="350"/>
      <c r="Q733" s="349"/>
      <c r="R733" s="349"/>
      <c r="S733" s="351"/>
      <c r="T733" s="209"/>
      <c r="U733" s="351"/>
      <c r="V733" s="209"/>
      <c r="W733" s="352"/>
      <c r="X733" s="209"/>
      <c r="Y733" s="209"/>
      <c r="Z733" s="209"/>
      <c r="AA733" s="209"/>
      <c r="AB733" s="209"/>
      <c r="AC733" s="210"/>
      <c r="AD733" s="210"/>
      <c r="AE733" s="210"/>
      <c r="AF733" s="210"/>
      <c r="AG733" s="210"/>
      <c r="AH733" s="210"/>
      <c r="AI733" s="210"/>
    </row>
    <row r="734" ht="12.75" customHeight="1">
      <c r="A734" s="347"/>
      <c r="B734" s="347"/>
      <c r="C734" s="347"/>
      <c r="D734" s="347"/>
      <c r="E734" s="347"/>
      <c r="F734" s="347"/>
      <c r="G734" s="347"/>
      <c r="H734" s="347"/>
      <c r="I734" s="347"/>
      <c r="J734" s="347"/>
      <c r="K734" s="305"/>
      <c r="L734" s="348"/>
      <c r="M734" s="347"/>
      <c r="N734" s="349"/>
      <c r="O734" s="349"/>
      <c r="P734" s="350"/>
      <c r="Q734" s="349"/>
      <c r="R734" s="349"/>
      <c r="S734" s="351"/>
      <c r="T734" s="209"/>
      <c r="U734" s="351"/>
      <c r="V734" s="209"/>
      <c r="W734" s="352"/>
      <c r="X734" s="209"/>
      <c r="Y734" s="209"/>
      <c r="Z734" s="209"/>
      <c r="AA734" s="209"/>
      <c r="AB734" s="209"/>
      <c r="AC734" s="210"/>
      <c r="AD734" s="210"/>
      <c r="AE734" s="210"/>
      <c r="AF734" s="210"/>
      <c r="AG734" s="210"/>
      <c r="AH734" s="210"/>
      <c r="AI734" s="210"/>
    </row>
    <row r="735" ht="12.75" customHeight="1">
      <c r="A735" s="347"/>
      <c r="B735" s="347"/>
      <c r="C735" s="347"/>
      <c r="D735" s="347"/>
      <c r="E735" s="347"/>
      <c r="F735" s="347"/>
      <c r="G735" s="347"/>
      <c r="H735" s="347"/>
      <c r="I735" s="347"/>
      <c r="J735" s="347"/>
      <c r="K735" s="305"/>
      <c r="L735" s="348"/>
      <c r="M735" s="347"/>
      <c r="N735" s="349"/>
      <c r="O735" s="349"/>
      <c r="P735" s="350"/>
      <c r="Q735" s="349"/>
      <c r="R735" s="349"/>
      <c r="S735" s="351"/>
      <c r="T735" s="209"/>
      <c r="U735" s="351"/>
      <c r="V735" s="209"/>
      <c r="W735" s="352"/>
      <c r="X735" s="209"/>
      <c r="Y735" s="209"/>
      <c r="Z735" s="209"/>
      <c r="AA735" s="209"/>
      <c r="AB735" s="209"/>
      <c r="AC735" s="210"/>
      <c r="AD735" s="210"/>
      <c r="AE735" s="210"/>
      <c r="AF735" s="210"/>
      <c r="AG735" s="210"/>
      <c r="AH735" s="210"/>
      <c r="AI735" s="210"/>
    </row>
    <row r="736" ht="12.75" customHeight="1">
      <c r="A736" s="347"/>
      <c r="B736" s="347"/>
      <c r="C736" s="347"/>
      <c r="D736" s="347"/>
      <c r="E736" s="347"/>
      <c r="F736" s="347"/>
      <c r="G736" s="347"/>
      <c r="H736" s="347"/>
      <c r="I736" s="347"/>
      <c r="J736" s="347"/>
      <c r="K736" s="305"/>
      <c r="L736" s="348"/>
      <c r="M736" s="347"/>
      <c r="N736" s="349"/>
      <c r="O736" s="349"/>
      <c r="P736" s="350"/>
      <c r="Q736" s="349"/>
      <c r="R736" s="349"/>
      <c r="S736" s="351"/>
      <c r="T736" s="209"/>
      <c r="U736" s="351"/>
      <c r="V736" s="209"/>
      <c r="W736" s="352"/>
      <c r="X736" s="209"/>
      <c r="Y736" s="209"/>
      <c r="Z736" s="209"/>
      <c r="AA736" s="209"/>
      <c r="AB736" s="209"/>
      <c r="AC736" s="210"/>
      <c r="AD736" s="210"/>
      <c r="AE736" s="210"/>
      <c r="AF736" s="210"/>
      <c r="AG736" s="210"/>
      <c r="AH736" s="210"/>
      <c r="AI736" s="210"/>
    </row>
    <row r="737" ht="12.75" customHeight="1">
      <c r="A737" s="347"/>
      <c r="B737" s="347"/>
      <c r="C737" s="347"/>
      <c r="D737" s="347"/>
      <c r="E737" s="347"/>
      <c r="F737" s="347"/>
      <c r="G737" s="347"/>
      <c r="H737" s="347"/>
      <c r="I737" s="347"/>
      <c r="J737" s="347"/>
      <c r="K737" s="305"/>
      <c r="L737" s="348"/>
      <c r="M737" s="347"/>
      <c r="N737" s="349"/>
      <c r="O737" s="349"/>
      <c r="P737" s="350"/>
      <c r="Q737" s="349"/>
      <c r="R737" s="349"/>
      <c r="S737" s="351"/>
      <c r="T737" s="209"/>
      <c r="U737" s="351"/>
      <c r="V737" s="209"/>
      <c r="W737" s="352"/>
      <c r="X737" s="209"/>
      <c r="Y737" s="209"/>
      <c r="Z737" s="209"/>
      <c r="AA737" s="209"/>
      <c r="AB737" s="209"/>
      <c r="AC737" s="210"/>
      <c r="AD737" s="210"/>
      <c r="AE737" s="210"/>
      <c r="AF737" s="210"/>
      <c r="AG737" s="210"/>
      <c r="AH737" s="210"/>
      <c r="AI737" s="210"/>
    </row>
    <row r="738" ht="12.75" customHeight="1">
      <c r="A738" s="347"/>
      <c r="B738" s="347"/>
      <c r="C738" s="347"/>
      <c r="D738" s="347"/>
      <c r="E738" s="347"/>
      <c r="F738" s="347"/>
      <c r="G738" s="347"/>
      <c r="H738" s="347"/>
      <c r="I738" s="347"/>
      <c r="J738" s="347"/>
      <c r="K738" s="305"/>
      <c r="L738" s="348"/>
      <c r="M738" s="347"/>
      <c r="N738" s="349"/>
      <c r="O738" s="349"/>
      <c r="P738" s="350"/>
      <c r="Q738" s="349"/>
      <c r="R738" s="349"/>
      <c r="S738" s="351"/>
      <c r="T738" s="209"/>
      <c r="U738" s="351"/>
      <c r="V738" s="209"/>
      <c r="W738" s="352"/>
      <c r="X738" s="209"/>
      <c r="Y738" s="209"/>
      <c r="Z738" s="209"/>
      <c r="AA738" s="209"/>
      <c r="AB738" s="209"/>
      <c r="AC738" s="210"/>
      <c r="AD738" s="210"/>
      <c r="AE738" s="210"/>
      <c r="AF738" s="210"/>
      <c r="AG738" s="210"/>
      <c r="AH738" s="210"/>
      <c r="AI738" s="210"/>
    </row>
    <row r="739" ht="12.75" customHeight="1">
      <c r="A739" s="347"/>
      <c r="B739" s="347"/>
      <c r="C739" s="347"/>
      <c r="D739" s="347"/>
      <c r="E739" s="347"/>
      <c r="F739" s="347"/>
      <c r="G739" s="347"/>
      <c r="H739" s="347"/>
      <c r="I739" s="347"/>
      <c r="J739" s="347"/>
      <c r="K739" s="305"/>
      <c r="L739" s="348"/>
      <c r="M739" s="347"/>
      <c r="N739" s="349"/>
      <c r="O739" s="349"/>
      <c r="P739" s="350"/>
      <c r="Q739" s="349"/>
      <c r="R739" s="349"/>
      <c r="S739" s="351"/>
      <c r="T739" s="209"/>
      <c r="U739" s="351"/>
      <c r="V739" s="209"/>
      <c r="W739" s="352"/>
      <c r="X739" s="209"/>
      <c r="Y739" s="209"/>
      <c r="Z739" s="209"/>
      <c r="AA739" s="209"/>
      <c r="AB739" s="209"/>
      <c r="AC739" s="210"/>
      <c r="AD739" s="210"/>
      <c r="AE739" s="210"/>
      <c r="AF739" s="210"/>
      <c r="AG739" s="210"/>
      <c r="AH739" s="210"/>
      <c r="AI739" s="210"/>
    </row>
    <row r="740" ht="12.75" customHeight="1">
      <c r="A740" s="347"/>
      <c r="B740" s="347"/>
      <c r="C740" s="347"/>
      <c r="D740" s="347"/>
      <c r="E740" s="347"/>
      <c r="F740" s="347"/>
      <c r="G740" s="347"/>
      <c r="H740" s="347"/>
      <c r="I740" s="347"/>
      <c r="J740" s="347"/>
      <c r="K740" s="305"/>
      <c r="L740" s="348"/>
      <c r="M740" s="347"/>
      <c r="N740" s="349"/>
      <c r="O740" s="349"/>
      <c r="P740" s="350"/>
      <c r="Q740" s="349"/>
      <c r="R740" s="349"/>
      <c r="S740" s="351"/>
      <c r="T740" s="209"/>
      <c r="U740" s="351"/>
      <c r="V740" s="209"/>
      <c r="W740" s="352"/>
      <c r="X740" s="209"/>
      <c r="Y740" s="209"/>
      <c r="Z740" s="209"/>
      <c r="AA740" s="209"/>
      <c r="AB740" s="209"/>
      <c r="AC740" s="210"/>
      <c r="AD740" s="210"/>
      <c r="AE740" s="210"/>
      <c r="AF740" s="210"/>
      <c r="AG740" s="210"/>
      <c r="AH740" s="210"/>
      <c r="AI740" s="210"/>
    </row>
    <row r="741" ht="12.75" customHeight="1">
      <c r="A741" s="347"/>
      <c r="B741" s="347"/>
      <c r="C741" s="347"/>
      <c r="D741" s="347"/>
      <c r="E741" s="347"/>
      <c r="F741" s="347"/>
      <c r="G741" s="347"/>
      <c r="H741" s="347"/>
      <c r="I741" s="347"/>
      <c r="J741" s="347"/>
      <c r="K741" s="305"/>
      <c r="L741" s="348"/>
      <c r="M741" s="347"/>
      <c r="N741" s="349"/>
      <c r="O741" s="349"/>
      <c r="P741" s="350"/>
      <c r="Q741" s="349"/>
      <c r="R741" s="349"/>
      <c r="S741" s="351"/>
      <c r="T741" s="209"/>
      <c r="U741" s="351"/>
      <c r="V741" s="209"/>
      <c r="W741" s="352"/>
      <c r="X741" s="209"/>
      <c r="Y741" s="209"/>
      <c r="Z741" s="209"/>
      <c r="AA741" s="209"/>
      <c r="AB741" s="209"/>
      <c r="AC741" s="210"/>
      <c r="AD741" s="210"/>
      <c r="AE741" s="210"/>
      <c r="AF741" s="210"/>
      <c r="AG741" s="210"/>
      <c r="AH741" s="210"/>
      <c r="AI741" s="210"/>
    </row>
    <row r="742" ht="12.75" customHeight="1">
      <c r="A742" s="347"/>
      <c r="B742" s="347"/>
      <c r="C742" s="347"/>
      <c r="D742" s="347"/>
      <c r="E742" s="347"/>
      <c r="F742" s="347"/>
      <c r="G742" s="347"/>
      <c r="H742" s="347"/>
      <c r="I742" s="347"/>
      <c r="J742" s="347"/>
      <c r="K742" s="305"/>
      <c r="L742" s="348"/>
      <c r="M742" s="347"/>
      <c r="N742" s="349"/>
      <c r="O742" s="349"/>
      <c r="P742" s="350"/>
      <c r="Q742" s="349"/>
      <c r="R742" s="349"/>
      <c r="S742" s="351"/>
      <c r="T742" s="209"/>
      <c r="U742" s="351"/>
      <c r="V742" s="209"/>
      <c r="W742" s="352"/>
      <c r="X742" s="209"/>
      <c r="Y742" s="209"/>
      <c r="Z742" s="209"/>
      <c r="AA742" s="209"/>
      <c r="AB742" s="209"/>
      <c r="AC742" s="210"/>
      <c r="AD742" s="210"/>
      <c r="AE742" s="210"/>
      <c r="AF742" s="210"/>
      <c r="AG742" s="210"/>
      <c r="AH742" s="210"/>
      <c r="AI742" s="210"/>
    </row>
    <row r="743" ht="12.75" customHeight="1">
      <c r="A743" s="347"/>
      <c r="B743" s="347"/>
      <c r="C743" s="347"/>
      <c r="D743" s="347"/>
      <c r="E743" s="347"/>
      <c r="F743" s="347"/>
      <c r="G743" s="347"/>
      <c r="H743" s="347"/>
      <c r="I743" s="347"/>
      <c r="J743" s="347"/>
      <c r="K743" s="305"/>
      <c r="L743" s="348"/>
      <c r="M743" s="347"/>
      <c r="N743" s="349"/>
      <c r="O743" s="349"/>
      <c r="P743" s="350"/>
      <c r="Q743" s="349"/>
      <c r="R743" s="349"/>
      <c r="S743" s="351"/>
      <c r="T743" s="209"/>
      <c r="U743" s="351"/>
      <c r="V743" s="209"/>
      <c r="W743" s="352"/>
      <c r="X743" s="209"/>
      <c r="Y743" s="209"/>
      <c r="Z743" s="209"/>
      <c r="AA743" s="209"/>
      <c r="AB743" s="209"/>
      <c r="AC743" s="210"/>
      <c r="AD743" s="210"/>
      <c r="AE743" s="210"/>
      <c r="AF743" s="210"/>
      <c r="AG743" s="210"/>
      <c r="AH743" s="210"/>
      <c r="AI743" s="210"/>
    </row>
    <row r="744" ht="12.75" customHeight="1">
      <c r="A744" s="347"/>
      <c r="B744" s="347"/>
      <c r="C744" s="347"/>
      <c r="D744" s="347"/>
      <c r="E744" s="347"/>
      <c r="F744" s="347"/>
      <c r="G744" s="347"/>
      <c r="H744" s="347"/>
      <c r="I744" s="347"/>
      <c r="J744" s="347"/>
      <c r="K744" s="305"/>
      <c r="L744" s="348"/>
      <c r="M744" s="347"/>
      <c r="N744" s="349"/>
      <c r="O744" s="349"/>
      <c r="P744" s="350"/>
      <c r="Q744" s="349"/>
      <c r="R744" s="349"/>
      <c r="S744" s="351"/>
      <c r="T744" s="209"/>
      <c r="U744" s="351"/>
      <c r="V744" s="209"/>
      <c r="W744" s="352"/>
      <c r="X744" s="209"/>
      <c r="Y744" s="209"/>
      <c r="Z744" s="209"/>
      <c r="AA744" s="209"/>
      <c r="AB744" s="209"/>
      <c r="AC744" s="210"/>
      <c r="AD744" s="210"/>
      <c r="AE744" s="210"/>
      <c r="AF744" s="210"/>
      <c r="AG744" s="210"/>
      <c r="AH744" s="210"/>
      <c r="AI744" s="210"/>
    </row>
    <row r="745" ht="12.75" customHeight="1">
      <c r="A745" s="347"/>
      <c r="B745" s="347"/>
      <c r="C745" s="347"/>
      <c r="D745" s="347"/>
      <c r="E745" s="347"/>
      <c r="F745" s="347"/>
      <c r="G745" s="347"/>
      <c r="H745" s="347"/>
      <c r="I745" s="347"/>
      <c r="J745" s="347"/>
      <c r="K745" s="305"/>
      <c r="L745" s="348"/>
      <c r="M745" s="347"/>
      <c r="N745" s="349"/>
      <c r="O745" s="349"/>
      <c r="P745" s="350"/>
      <c r="Q745" s="349"/>
      <c r="R745" s="349"/>
      <c r="S745" s="351"/>
      <c r="T745" s="209"/>
      <c r="U745" s="351"/>
      <c r="V745" s="209"/>
      <c r="W745" s="352"/>
      <c r="X745" s="209"/>
      <c r="Y745" s="209"/>
      <c r="Z745" s="209"/>
      <c r="AA745" s="209"/>
      <c r="AB745" s="209"/>
      <c r="AC745" s="210"/>
      <c r="AD745" s="210"/>
      <c r="AE745" s="210"/>
      <c r="AF745" s="210"/>
      <c r="AG745" s="210"/>
      <c r="AH745" s="210"/>
      <c r="AI745" s="210"/>
    </row>
    <row r="746" ht="12.75" customHeight="1">
      <c r="A746" s="347"/>
      <c r="B746" s="347"/>
      <c r="C746" s="347"/>
      <c r="D746" s="347"/>
      <c r="E746" s="347"/>
      <c r="F746" s="347"/>
      <c r="G746" s="347"/>
      <c r="H746" s="347"/>
      <c r="I746" s="347"/>
      <c r="J746" s="347"/>
      <c r="K746" s="305"/>
      <c r="L746" s="348"/>
      <c r="M746" s="347"/>
      <c r="N746" s="349"/>
      <c r="O746" s="349"/>
      <c r="P746" s="350"/>
      <c r="Q746" s="349"/>
      <c r="R746" s="349"/>
      <c r="S746" s="351"/>
      <c r="T746" s="209"/>
      <c r="U746" s="351"/>
      <c r="V746" s="209"/>
      <c r="W746" s="352"/>
      <c r="X746" s="209"/>
      <c r="Y746" s="209"/>
      <c r="Z746" s="209"/>
      <c r="AA746" s="209"/>
      <c r="AB746" s="209"/>
      <c r="AC746" s="210"/>
      <c r="AD746" s="210"/>
      <c r="AE746" s="210"/>
      <c r="AF746" s="210"/>
      <c r="AG746" s="210"/>
      <c r="AH746" s="210"/>
      <c r="AI746" s="210"/>
    </row>
    <row r="747" ht="12.75" customHeight="1">
      <c r="A747" s="347"/>
      <c r="B747" s="347"/>
      <c r="C747" s="347"/>
      <c r="D747" s="347"/>
      <c r="E747" s="347"/>
      <c r="F747" s="347"/>
      <c r="G747" s="347"/>
      <c r="H747" s="347"/>
      <c r="I747" s="347"/>
      <c r="J747" s="347"/>
      <c r="K747" s="305"/>
      <c r="L747" s="348"/>
      <c r="M747" s="347"/>
      <c r="N747" s="349"/>
      <c r="O747" s="349"/>
      <c r="P747" s="350"/>
      <c r="Q747" s="349"/>
      <c r="R747" s="349"/>
      <c r="S747" s="351"/>
      <c r="T747" s="209"/>
      <c r="U747" s="351"/>
      <c r="V747" s="209"/>
      <c r="W747" s="352"/>
      <c r="X747" s="209"/>
      <c r="Y747" s="209"/>
      <c r="Z747" s="209"/>
      <c r="AA747" s="209"/>
      <c r="AB747" s="209"/>
      <c r="AC747" s="210"/>
      <c r="AD747" s="210"/>
      <c r="AE747" s="210"/>
      <c r="AF747" s="210"/>
      <c r="AG747" s="210"/>
      <c r="AH747" s="210"/>
      <c r="AI747" s="210"/>
    </row>
    <row r="748" ht="12.75" customHeight="1">
      <c r="A748" s="347"/>
      <c r="B748" s="347"/>
      <c r="C748" s="347"/>
      <c r="D748" s="347"/>
      <c r="E748" s="347"/>
      <c r="F748" s="347"/>
      <c r="G748" s="347"/>
      <c r="H748" s="347"/>
      <c r="I748" s="347"/>
      <c r="J748" s="347"/>
      <c r="K748" s="305"/>
      <c r="L748" s="348"/>
      <c r="M748" s="347"/>
      <c r="N748" s="349"/>
      <c r="O748" s="349"/>
      <c r="P748" s="350"/>
      <c r="Q748" s="349"/>
      <c r="R748" s="349"/>
      <c r="S748" s="351"/>
      <c r="T748" s="209"/>
      <c r="U748" s="351"/>
      <c r="V748" s="209"/>
      <c r="W748" s="352"/>
      <c r="X748" s="209"/>
      <c r="Y748" s="209"/>
      <c r="Z748" s="209"/>
      <c r="AA748" s="209"/>
      <c r="AB748" s="209"/>
      <c r="AC748" s="210"/>
      <c r="AD748" s="210"/>
      <c r="AE748" s="210"/>
      <c r="AF748" s="210"/>
      <c r="AG748" s="210"/>
      <c r="AH748" s="210"/>
      <c r="AI748" s="210"/>
    </row>
    <row r="749" ht="12.75" customHeight="1">
      <c r="A749" s="347"/>
      <c r="B749" s="347"/>
      <c r="C749" s="347"/>
      <c r="D749" s="347"/>
      <c r="E749" s="347"/>
      <c r="F749" s="347"/>
      <c r="G749" s="347"/>
      <c r="H749" s="347"/>
      <c r="I749" s="347"/>
      <c r="J749" s="347"/>
      <c r="K749" s="305"/>
      <c r="L749" s="348"/>
      <c r="M749" s="347"/>
      <c r="N749" s="349"/>
      <c r="O749" s="349"/>
      <c r="P749" s="350"/>
      <c r="Q749" s="349"/>
      <c r="R749" s="349"/>
      <c r="S749" s="351"/>
      <c r="T749" s="209"/>
      <c r="U749" s="351"/>
      <c r="V749" s="209"/>
      <c r="W749" s="352"/>
      <c r="X749" s="209"/>
      <c r="Y749" s="209"/>
      <c r="Z749" s="209"/>
      <c r="AA749" s="209"/>
      <c r="AB749" s="209"/>
      <c r="AC749" s="210"/>
      <c r="AD749" s="210"/>
      <c r="AE749" s="210"/>
      <c r="AF749" s="210"/>
      <c r="AG749" s="210"/>
      <c r="AH749" s="210"/>
      <c r="AI749" s="210"/>
    </row>
    <row r="750" ht="12.75" customHeight="1">
      <c r="A750" s="347"/>
      <c r="B750" s="347"/>
      <c r="C750" s="347"/>
      <c r="D750" s="347"/>
      <c r="E750" s="347"/>
      <c r="F750" s="347"/>
      <c r="G750" s="347"/>
      <c r="H750" s="347"/>
      <c r="I750" s="347"/>
      <c r="J750" s="347"/>
      <c r="K750" s="305"/>
      <c r="L750" s="348"/>
      <c r="M750" s="347"/>
      <c r="N750" s="349"/>
      <c r="O750" s="349"/>
      <c r="P750" s="350"/>
      <c r="Q750" s="349"/>
      <c r="R750" s="349"/>
      <c r="S750" s="351"/>
      <c r="T750" s="209"/>
      <c r="U750" s="351"/>
      <c r="V750" s="209"/>
      <c r="W750" s="352"/>
      <c r="X750" s="209"/>
      <c r="Y750" s="209"/>
      <c r="Z750" s="209"/>
      <c r="AA750" s="209"/>
      <c r="AB750" s="209"/>
      <c r="AC750" s="210"/>
      <c r="AD750" s="210"/>
      <c r="AE750" s="210"/>
      <c r="AF750" s="210"/>
      <c r="AG750" s="210"/>
      <c r="AH750" s="210"/>
      <c r="AI750" s="210"/>
    </row>
    <row r="751" ht="12.75" customHeight="1">
      <c r="A751" s="347"/>
      <c r="B751" s="347"/>
      <c r="C751" s="347"/>
      <c r="D751" s="347"/>
      <c r="E751" s="347"/>
      <c r="F751" s="347"/>
      <c r="G751" s="347"/>
      <c r="H751" s="347"/>
      <c r="I751" s="347"/>
      <c r="J751" s="347"/>
      <c r="K751" s="305"/>
      <c r="L751" s="348"/>
      <c r="M751" s="347"/>
      <c r="N751" s="349"/>
      <c r="O751" s="349"/>
      <c r="P751" s="350"/>
      <c r="Q751" s="349"/>
      <c r="R751" s="349"/>
      <c r="S751" s="351"/>
      <c r="T751" s="209"/>
      <c r="U751" s="351"/>
      <c r="V751" s="209"/>
      <c r="W751" s="352"/>
      <c r="X751" s="209"/>
      <c r="Y751" s="209"/>
      <c r="Z751" s="209"/>
      <c r="AA751" s="209"/>
      <c r="AB751" s="209"/>
      <c r="AC751" s="210"/>
      <c r="AD751" s="210"/>
      <c r="AE751" s="210"/>
      <c r="AF751" s="210"/>
      <c r="AG751" s="210"/>
      <c r="AH751" s="210"/>
      <c r="AI751" s="210"/>
    </row>
    <row r="752" ht="12.75" customHeight="1">
      <c r="A752" s="347"/>
      <c r="B752" s="347"/>
      <c r="C752" s="347"/>
      <c r="D752" s="347"/>
      <c r="E752" s="347"/>
      <c r="F752" s="347"/>
      <c r="G752" s="347"/>
      <c r="H752" s="347"/>
      <c r="I752" s="347"/>
      <c r="J752" s="347"/>
      <c r="K752" s="305"/>
      <c r="L752" s="348"/>
      <c r="M752" s="347"/>
      <c r="N752" s="349"/>
      <c r="O752" s="349"/>
      <c r="P752" s="350"/>
      <c r="Q752" s="349"/>
      <c r="R752" s="349"/>
      <c r="S752" s="351"/>
      <c r="T752" s="209"/>
      <c r="U752" s="351"/>
      <c r="V752" s="209"/>
      <c r="W752" s="352"/>
      <c r="X752" s="209"/>
      <c r="Y752" s="209"/>
      <c r="Z752" s="209"/>
      <c r="AA752" s="209"/>
      <c r="AB752" s="209"/>
      <c r="AC752" s="210"/>
      <c r="AD752" s="210"/>
      <c r="AE752" s="210"/>
      <c r="AF752" s="210"/>
      <c r="AG752" s="210"/>
      <c r="AH752" s="210"/>
      <c r="AI752" s="210"/>
    </row>
    <row r="753" ht="12.75" customHeight="1">
      <c r="A753" s="347"/>
      <c r="B753" s="347"/>
      <c r="C753" s="347"/>
      <c r="D753" s="347"/>
      <c r="E753" s="347"/>
      <c r="F753" s="347"/>
      <c r="G753" s="347"/>
      <c r="H753" s="347"/>
      <c r="I753" s="347"/>
      <c r="J753" s="347"/>
      <c r="K753" s="305"/>
      <c r="L753" s="348"/>
      <c r="M753" s="347"/>
      <c r="N753" s="349"/>
      <c r="O753" s="349"/>
      <c r="P753" s="350"/>
      <c r="Q753" s="349"/>
      <c r="R753" s="349"/>
      <c r="S753" s="351"/>
      <c r="T753" s="209"/>
      <c r="U753" s="351"/>
      <c r="V753" s="209"/>
      <c r="W753" s="352"/>
      <c r="X753" s="209"/>
      <c r="Y753" s="209"/>
      <c r="Z753" s="209"/>
      <c r="AA753" s="209"/>
      <c r="AB753" s="209"/>
      <c r="AC753" s="210"/>
      <c r="AD753" s="210"/>
      <c r="AE753" s="210"/>
      <c r="AF753" s="210"/>
      <c r="AG753" s="210"/>
      <c r="AH753" s="210"/>
      <c r="AI753" s="210"/>
    </row>
    <row r="754" ht="12.75" customHeight="1">
      <c r="A754" s="347"/>
      <c r="B754" s="347"/>
      <c r="C754" s="347"/>
      <c r="D754" s="347"/>
      <c r="E754" s="347"/>
      <c r="F754" s="347"/>
      <c r="G754" s="347"/>
      <c r="H754" s="347"/>
      <c r="I754" s="347"/>
      <c r="J754" s="347"/>
      <c r="K754" s="305"/>
      <c r="L754" s="348"/>
      <c r="M754" s="347"/>
      <c r="N754" s="349"/>
      <c r="O754" s="349"/>
      <c r="P754" s="350"/>
      <c r="Q754" s="349"/>
      <c r="R754" s="349"/>
      <c r="S754" s="351"/>
      <c r="T754" s="209"/>
      <c r="U754" s="351"/>
      <c r="V754" s="209"/>
      <c r="W754" s="352"/>
      <c r="X754" s="209"/>
      <c r="Y754" s="209"/>
      <c r="Z754" s="209"/>
      <c r="AA754" s="209"/>
      <c r="AB754" s="209"/>
      <c r="AC754" s="210"/>
      <c r="AD754" s="210"/>
      <c r="AE754" s="210"/>
      <c r="AF754" s="210"/>
      <c r="AG754" s="210"/>
      <c r="AH754" s="210"/>
      <c r="AI754" s="210"/>
    </row>
    <row r="755" ht="12.75" customHeight="1">
      <c r="A755" s="347"/>
      <c r="B755" s="347"/>
      <c r="C755" s="347"/>
      <c r="D755" s="347"/>
      <c r="E755" s="347"/>
      <c r="F755" s="347"/>
      <c r="G755" s="347"/>
      <c r="H755" s="347"/>
      <c r="I755" s="347"/>
      <c r="J755" s="347"/>
      <c r="K755" s="305"/>
      <c r="L755" s="348"/>
      <c r="M755" s="347"/>
      <c r="N755" s="349"/>
      <c r="O755" s="349"/>
      <c r="P755" s="350"/>
      <c r="Q755" s="349"/>
      <c r="R755" s="349"/>
      <c r="S755" s="351"/>
      <c r="T755" s="209"/>
      <c r="U755" s="351"/>
      <c r="V755" s="209"/>
      <c r="W755" s="352"/>
      <c r="X755" s="209"/>
      <c r="Y755" s="209"/>
      <c r="Z755" s="209"/>
      <c r="AA755" s="209"/>
      <c r="AB755" s="209"/>
      <c r="AC755" s="210"/>
      <c r="AD755" s="210"/>
      <c r="AE755" s="210"/>
      <c r="AF755" s="210"/>
      <c r="AG755" s="210"/>
      <c r="AH755" s="210"/>
      <c r="AI755" s="210"/>
    </row>
    <row r="756" ht="12.75" customHeight="1">
      <c r="A756" s="347"/>
      <c r="B756" s="347"/>
      <c r="C756" s="347"/>
      <c r="D756" s="347"/>
      <c r="E756" s="347"/>
      <c r="F756" s="347"/>
      <c r="G756" s="347"/>
      <c r="H756" s="347"/>
      <c r="I756" s="347"/>
      <c r="J756" s="347"/>
      <c r="K756" s="305"/>
      <c r="L756" s="348"/>
      <c r="M756" s="347"/>
      <c r="N756" s="349"/>
      <c r="O756" s="349"/>
      <c r="P756" s="350"/>
      <c r="Q756" s="349"/>
      <c r="R756" s="349"/>
      <c r="S756" s="351"/>
      <c r="T756" s="209"/>
      <c r="U756" s="351"/>
      <c r="V756" s="209"/>
      <c r="W756" s="352"/>
      <c r="X756" s="209"/>
      <c r="Y756" s="209"/>
      <c r="Z756" s="209"/>
      <c r="AA756" s="209"/>
      <c r="AB756" s="209"/>
      <c r="AC756" s="210"/>
      <c r="AD756" s="210"/>
      <c r="AE756" s="210"/>
      <c r="AF756" s="210"/>
      <c r="AG756" s="210"/>
      <c r="AH756" s="210"/>
      <c r="AI756" s="210"/>
    </row>
    <row r="757" ht="12.75" customHeight="1">
      <c r="A757" s="347"/>
      <c r="B757" s="347"/>
      <c r="C757" s="347"/>
      <c r="D757" s="347"/>
      <c r="E757" s="347"/>
      <c r="F757" s="347"/>
      <c r="G757" s="347"/>
      <c r="H757" s="347"/>
      <c r="I757" s="347"/>
      <c r="J757" s="347"/>
      <c r="K757" s="305"/>
      <c r="L757" s="348"/>
      <c r="M757" s="347"/>
      <c r="N757" s="349"/>
      <c r="O757" s="349"/>
      <c r="P757" s="350"/>
      <c r="Q757" s="349"/>
      <c r="R757" s="349"/>
      <c r="S757" s="351"/>
      <c r="T757" s="209"/>
      <c r="U757" s="351"/>
      <c r="V757" s="209"/>
      <c r="W757" s="352"/>
      <c r="X757" s="209"/>
      <c r="Y757" s="209"/>
      <c r="Z757" s="209"/>
      <c r="AA757" s="209"/>
      <c r="AB757" s="209"/>
      <c r="AC757" s="210"/>
      <c r="AD757" s="210"/>
      <c r="AE757" s="210"/>
      <c r="AF757" s="210"/>
      <c r="AG757" s="210"/>
      <c r="AH757" s="210"/>
      <c r="AI757" s="210"/>
    </row>
    <row r="758" ht="12.75" customHeight="1">
      <c r="A758" s="347"/>
      <c r="B758" s="347"/>
      <c r="C758" s="347"/>
      <c r="D758" s="347"/>
      <c r="E758" s="347"/>
      <c r="F758" s="347"/>
      <c r="G758" s="347"/>
      <c r="H758" s="347"/>
      <c r="I758" s="347"/>
      <c r="J758" s="347"/>
      <c r="K758" s="305"/>
      <c r="L758" s="348"/>
      <c r="M758" s="347"/>
      <c r="N758" s="349"/>
      <c r="O758" s="349"/>
      <c r="P758" s="350"/>
      <c r="Q758" s="349"/>
      <c r="R758" s="349"/>
      <c r="S758" s="351"/>
      <c r="T758" s="209"/>
      <c r="U758" s="351"/>
      <c r="V758" s="209"/>
      <c r="W758" s="352"/>
      <c r="X758" s="209"/>
      <c r="Y758" s="209"/>
      <c r="Z758" s="209"/>
      <c r="AA758" s="209"/>
      <c r="AB758" s="209"/>
      <c r="AC758" s="210"/>
      <c r="AD758" s="210"/>
      <c r="AE758" s="210"/>
      <c r="AF758" s="210"/>
      <c r="AG758" s="210"/>
      <c r="AH758" s="210"/>
      <c r="AI758" s="210"/>
    </row>
    <row r="759" ht="12.75" customHeight="1">
      <c r="A759" s="347"/>
      <c r="B759" s="347"/>
      <c r="C759" s="347"/>
      <c r="D759" s="347"/>
      <c r="E759" s="347"/>
      <c r="F759" s="347"/>
      <c r="G759" s="347"/>
      <c r="H759" s="347"/>
      <c r="I759" s="347"/>
      <c r="J759" s="347"/>
      <c r="K759" s="305"/>
      <c r="L759" s="348"/>
      <c r="M759" s="347"/>
      <c r="N759" s="349"/>
      <c r="O759" s="349"/>
      <c r="P759" s="350"/>
      <c r="Q759" s="349"/>
      <c r="R759" s="349"/>
      <c r="S759" s="351"/>
      <c r="T759" s="209"/>
      <c r="U759" s="351"/>
      <c r="V759" s="209"/>
      <c r="W759" s="352"/>
      <c r="X759" s="209"/>
      <c r="Y759" s="209"/>
      <c r="Z759" s="209"/>
      <c r="AA759" s="209"/>
      <c r="AB759" s="209"/>
      <c r="AC759" s="210"/>
      <c r="AD759" s="210"/>
      <c r="AE759" s="210"/>
      <c r="AF759" s="210"/>
      <c r="AG759" s="210"/>
      <c r="AH759" s="210"/>
      <c r="AI759" s="210"/>
    </row>
    <row r="760" ht="12.75" customHeight="1">
      <c r="A760" s="347"/>
      <c r="B760" s="347"/>
      <c r="C760" s="347"/>
      <c r="D760" s="347"/>
      <c r="E760" s="347"/>
      <c r="F760" s="347"/>
      <c r="G760" s="347"/>
      <c r="H760" s="347"/>
      <c r="I760" s="347"/>
      <c r="J760" s="347"/>
      <c r="K760" s="305"/>
      <c r="L760" s="348"/>
      <c r="M760" s="347"/>
      <c r="N760" s="349"/>
      <c r="O760" s="349"/>
      <c r="P760" s="350"/>
      <c r="Q760" s="349"/>
      <c r="R760" s="349"/>
      <c r="S760" s="351"/>
      <c r="T760" s="209"/>
      <c r="U760" s="351"/>
      <c r="V760" s="209"/>
      <c r="W760" s="352"/>
      <c r="X760" s="209"/>
      <c r="Y760" s="209"/>
      <c r="Z760" s="209"/>
      <c r="AA760" s="209"/>
      <c r="AB760" s="209"/>
      <c r="AC760" s="210"/>
      <c r="AD760" s="210"/>
      <c r="AE760" s="210"/>
      <c r="AF760" s="210"/>
      <c r="AG760" s="210"/>
      <c r="AH760" s="210"/>
      <c r="AI760" s="210"/>
    </row>
    <row r="761" ht="12.75" customHeight="1">
      <c r="A761" s="347"/>
      <c r="B761" s="347"/>
      <c r="C761" s="347"/>
      <c r="D761" s="347"/>
      <c r="E761" s="347"/>
      <c r="F761" s="347"/>
      <c r="G761" s="347"/>
      <c r="H761" s="347"/>
      <c r="I761" s="347"/>
      <c r="J761" s="347"/>
      <c r="K761" s="305"/>
      <c r="L761" s="348"/>
      <c r="M761" s="347"/>
      <c r="N761" s="349"/>
      <c r="O761" s="349"/>
      <c r="P761" s="350"/>
      <c r="Q761" s="349"/>
      <c r="R761" s="349"/>
      <c r="S761" s="351"/>
      <c r="T761" s="209"/>
      <c r="U761" s="351"/>
      <c r="V761" s="209"/>
      <c r="W761" s="352"/>
      <c r="X761" s="209"/>
      <c r="Y761" s="209"/>
      <c r="Z761" s="209"/>
      <c r="AA761" s="209"/>
      <c r="AB761" s="209"/>
      <c r="AC761" s="210"/>
      <c r="AD761" s="210"/>
      <c r="AE761" s="210"/>
      <c r="AF761" s="210"/>
      <c r="AG761" s="210"/>
      <c r="AH761" s="210"/>
      <c r="AI761" s="210"/>
    </row>
    <row r="762" ht="12.75" customHeight="1">
      <c r="A762" s="347"/>
      <c r="B762" s="347"/>
      <c r="C762" s="347"/>
      <c r="D762" s="347"/>
      <c r="E762" s="347"/>
      <c r="F762" s="347"/>
      <c r="G762" s="347"/>
      <c r="H762" s="347"/>
      <c r="I762" s="347"/>
      <c r="J762" s="347"/>
      <c r="K762" s="305"/>
      <c r="L762" s="348"/>
      <c r="M762" s="347"/>
      <c r="N762" s="349"/>
      <c r="O762" s="349"/>
      <c r="P762" s="350"/>
      <c r="Q762" s="349"/>
      <c r="R762" s="349"/>
      <c r="S762" s="351"/>
      <c r="T762" s="209"/>
      <c r="U762" s="351"/>
      <c r="V762" s="209"/>
      <c r="W762" s="352"/>
      <c r="X762" s="209"/>
      <c r="Y762" s="209"/>
      <c r="Z762" s="209"/>
      <c r="AA762" s="209"/>
      <c r="AB762" s="209"/>
      <c r="AC762" s="210"/>
      <c r="AD762" s="210"/>
      <c r="AE762" s="210"/>
      <c r="AF762" s="210"/>
      <c r="AG762" s="210"/>
      <c r="AH762" s="210"/>
      <c r="AI762" s="210"/>
    </row>
    <row r="763" ht="12.75" customHeight="1">
      <c r="A763" s="347"/>
      <c r="B763" s="347"/>
      <c r="C763" s="347"/>
      <c r="D763" s="347"/>
      <c r="E763" s="347"/>
      <c r="F763" s="347"/>
      <c r="G763" s="347"/>
      <c r="H763" s="347"/>
      <c r="I763" s="347"/>
      <c r="J763" s="347"/>
      <c r="K763" s="305"/>
      <c r="L763" s="348"/>
      <c r="M763" s="347"/>
      <c r="N763" s="349"/>
      <c r="O763" s="349"/>
      <c r="P763" s="350"/>
      <c r="Q763" s="349"/>
      <c r="R763" s="349"/>
      <c r="S763" s="351"/>
      <c r="T763" s="209"/>
      <c r="U763" s="351"/>
      <c r="V763" s="209"/>
      <c r="W763" s="352"/>
      <c r="X763" s="209"/>
      <c r="Y763" s="209"/>
      <c r="Z763" s="209"/>
      <c r="AA763" s="209"/>
      <c r="AB763" s="209"/>
      <c r="AC763" s="210"/>
      <c r="AD763" s="210"/>
      <c r="AE763" s="210"/>
      <c r="AF763" s="210"/>
      <c r="AG763" s="210"/>
      <c r="AH763" s="210"/>
      <c r="AI763" s="210"/>
    </row>
    <row r="764" ht="12.75" customHeight="1">
      <c r="A764" s="347"/>
      <c r="B764" s="347"/>
      <c r="C764" s="347"/>
      <c r="D764" s="347"/>
      <c r="E764" s="347"/>
      <c r="F764" s="347"/>
      <c r="G764" s="347"/>
      <c r="H764" s="347"/>
      <c r="I764" s="347"/>
      <c r="J764" s="347"/>
      <c r="K764" s="305"/>
      <c r="L764" s="348"/>
      <c r="M764" s="347"/>
      <c r="N764" s="349"/>
      <c r="O764" s="349"/>
      <c r="P764" s="350"/>
      <c r="Q764" s="349"/>
      <c r="R764" s="349"/>
      <c r="S764" s="351"/>
      <c r="T764" s="209"/>
      <c r="U764" s="351"/>
      <c r="V764" s="209"/>
      <c r="W764" s="352"/>
      <c r="X764" s="209"/>
      <c r="Y764" s="209"/>
      <c r="Z764" s="209"/>
      <c r="AA764" s="209"/>
      <c r="AB764" s="209"/>
      <c r="AC764" s="210"/>
      <c r="AD764" s="210"/>
      <c r="AE764" s="210"/>
      <c r="AF764" s="210"/>
      <c r="AG764" s="210"/>
      <c r="AH764" s="210"/>
      <c r="AI764" s="210"/>
    </row>
    <row r="765" ht="12.75" customHeight="1">
      <c r="A765" s="347"/>
      <c r="B765" s="347"/>
      <c r="C765" s="347"/>
      <c r="D765" s="347"/>
      <c r="E765" s="347"/>
      <c r="F765" s="347"/>
      <c r="G765" s="347"/>
      <c r="H765" s="347"/>
      <c r="I765" s="347"/>
      <c r="J765" s="347"/>
      <c r="K765" s="305"/>
      <c r="L765" s="348"/>
      <c r="M765" s="347"/>
      <c r="N765" s="349"/>
      <c r="O765" s="349"/>
      <c r="P765" s="350"/>
      <c r="Q765" s="349"/>
      <c r="R765" s="349"/>
      <c r="S765" s="351"/>
      <c r="T765" s="209"/>
      <c r="U765" s="351"/>
      <c r="V765" s="209"/>
      <c r="W765" s="352"/>
      <c r="X765" s="209"/>
      <c r="Y765" s="209"/>
      <c r="Z765" s="209"/>
      <c r="AA765" s="209"/>
      <c r="AB765" s="209"/>
      <c r="AC765" s="210"/>
      <c r="AD765" s="210"/>
      <c r="AE765" s="210"/>
      <c r="AF765" s="210"/>
      <c r="AG765" s="210"/>
      <c r="AH765" s="210"/>
      <c r="AI765" s="210"/>
    </row>
    <row r="766" ht="12.75" customHeight="1">
      <c r="A766" s="347"/>
      <c r="B766" s="347"/>
      <c r="C766" s="347"/>
      <c r="D766" s="347"/>
      <c r="E766" s="347"/>
      <c r="F766" s="347"/>
      <c r="G766" s="347"/>
      <c r="H766" s="347"/>
      <c r="I766" s="347"/>
      <c r="J766" s="347"/>
      <c r="K766" s="305"/>
      <c r="L766" s="348"/>
      <c r="M766" s="347"/>
      <c r="N766" s="349"/>
      <c r="O766" s="349"/>
      <c r="P766" s="350"/>
      <c r="Q766" s="349"/>
      <c r="R766" s="349"/>
      <c r="S766" s="351"/>
      <c r="T766" s="209"/>
      <c r="U766" s="351"/>
      <c r="V766" s="209"/>
      <c r="W766" s="352"/>
      <c r="X766" s="209"/>
      <c r="Y766" s="209"/>
      <c r="Z766" s="209"/>
      <c r="AA766" s="209"/>
      <c r="AB766" s="209"/>
      <c r="AC766" s="210"/>
      <c r="AD766" s="210"/>
      <c r="AE766" s="210"/>
      <c r="AF766" s="210"/>
      <c r="AG766" s="210"/>
      <c r="AH766" s="210"/>
      <c r="AI766" s="210"/>
    </row>
    <row r="767" ht="12.75" customHeight="1">
      <c r="A767" s="347"/>
      <c r="B767" s="347"/>
      <c r="C767" s="347"/>
      <c r="D767" s="347"/>
      <c r="E767" s="347"/>
      <c r="F767" s="347"/>
      <c r="G767" s="347"/>
      <c r="H767" s="347"/>
      <c r="I767" s="347"/>
      <c r="J767" s="347"/>
      <c r="K767" s="305"/>
      <c r="L767" s="348"/>
      <c r="M767" s="347"/>
      <c r="N767" s="349"/>
      <c r="O767" s="349"/>
      <c r="P767" s="350"/>
      <c r="Q767" s="349"/>
      <c r="R767" s="349"/>
      <c r="S767" s="351"/>
      <c r="T767" s="209"/>
      <c r="U767" s="351"/>
      <c r="V767" s="209"/>
      <c r="W767" s="352"/>
      <c r="X767" s="209"/>
      <c r="Y767" s="209"/>
      <c r="Z767" s="209"/>
      <c r="AA767" s="209"/>
      <c r="AB767" s="209"/>
      <c r="AC767" s="210"/>
      <c r="AD767" s="210"/>
      <c r="AE767" s="210"/>
      <c r="AF767" s="210"/>
      <c r="AG767" s="210"/>
      <c r="AH767" s="210"/>
      <c r="AI767" s="210"/>
    </row>
    <row r="768" ht="12.75" customHeight="1">
      <c r="A768" s="347"/>
      <c r="B768" s="347"/>
      <c r="C768" s="347"/>
      <c r="D768" s="347"/>
      <c r="E768" s="347"/>
      <c r="F768" s="347"/>
      <c r="G768" s="347"/>
      <c r="H768" s="347"/>
      <c r="I768" s="347"/>
      <c r="J768" s="347"/>
      <c r="K768" s="305"/>
      <c r="L768" s="348"/>
      <c r="M768" s="347"/>
      <c r="N768" s="349"/>
      <c r="O768" s="349"/>
      <c r="P768" s="350"/>
      <c r="Q768" s="349"/>
      <c r="R768" s="349"/>
      <c r="S768" s="351"/>
      <c r="T768" s="209"/>
      <c r="U768" s="351"/>
      <c r="V768" s="209"/>
      <c r="W768" s="352"/>
      <c r="X768" s="209"/>
      <c r="Y768" s="209"/>
      <c r="Z768" s="209"/>
      <c r="AA768" s="209"/>
      <c r="AB768" s="209"/>
      <c r="AC768" s="210"/>
      <c r="AD768" s="210"/>
      <c r="AE768" s="210"/>
      <c r="AF768" s="210"/>
      <c r="AG768" s="210"/>
      <c r="AH768" s="210"/>
      <c r="AI768" s="210"/>
    </row>
    <row r="769" ht="12.75" customHeight="1">
      <c r="A769" s="347"/>
      <c r="B769" s="347"/>
      <c r="C769" s="347"/>
      <c r="D769" s="347"/>
      <c r="E769" s="347"/>
      <c r="F769" s="347"/>
      <c r="G769" s="347"/>
      <c r="H769" s="347"/>
      <c r="I769" s="347"/>
      <c r="J769" s="347"/>
      <c r="K769" s="305"/>
      <c r="L769" s="348"/>
      <c r="M769" s="347"/>
      <c r="N769" s="349"/>
      <c r="O769" s="349"/>
      <c r="P769" s="350"/>
      <c r="Q769" s="349"/>
      <c r="R769" s="349"/>
      <c r="S769" s="351"/>
      <c r="T769" s="209"/>
      <c r="U769" s="351"/>
      <c r="V769" s="209"/>
      <c r="W769" s="352"/>
      <c r="X769" s="209"/>
      <c r="Y769" s="209"/>
      <c r="Z769" s="209"/>
      <c r="AA769" s="209"/>
      <c r="AB769" s="209"/>
      <c r="AC769" s="210"/>
      <c r="AD769" s="210"/>
      <c r="AE769" s="210"/>
      <c r="AF769" s="210"/>
      <c r="AG769" s="210"/>
      <c r="AH769" s="210"/>
      <c r="AI769" s="210"/>
    </row>
    <row r="770" ht="12.75" customHeight="1">
      <c r="A770" s="347"/>
      <c r="B770" s="347"/>
      <c r="C770" s="347"/>
      <c r="D770" s="347"/>
      <c r="E770" s="347"/>
      <c r="F770" s="347"/>
      <c r="G770" s="347"/>
      <c r="H770" s="347"/>
      <c r="I770" s="347"/>
      <c r="J770" s="347"/>
      <c r="K770" s="305"/>
      <c r="L770" s="348"/>
      <c r="M770" s="347"/>
      <c r="N770" s="349"/>
      <c r="O770" s="349"/>
      <c r="P770" s="350"/>
      <c r="Q770" s="349"/>
      <c r="R770" s="349"/>
      <c r="S770" s="351"/>
      <c r="T770" s="209"/>
      <c r="U770" s="351"/>
      <c r="V770" s="209"/>
      <c r="W770" s="352"/>
      <c r="X770" s="209"/>
      <c r="Y770" s="209"/>
      <c r="Z770" s="209"/>
      <c r="AA770" s="209"/>
      <c r="AB770" s="209"/>
      <c r="AC770" s="210"/>
      <c r="AD770" s="210"/>
      <c r="AE770" s="210"/>
      <c r="AF770" s="210"/>
      <c r="AG770" s="210"/>
      <c r="AH770" s="210"/>
      <c r="AI770" s="210"/>
    </row>
    <row r="771" ht="12.75" customHeight="1">
      <c r="A771" s="347"/>
      <c r="B771" s="347"/>
      <c r="C771" s="347"/>
      <c r="D771" s="347"/>
      <c r="E771" s="347"/>
      <c r="F771" s="347"/>
      <c r="G771" s="347"/>
      <c r="H771" s="347"/>
      <c r="I771" s="347"/>
      <c r="J771" s="347"/>
      <c r="K771" s="305"/>
      <c r="L771" s="348"/>
      <c r="M771" s="347"/>
      <c r="N771" s="349"/>
      <c r="O771" s="349"/>
      <c r="P771" s="350"/>
      <c r="Q771" s="349"/>
      <c r="R771" s="349"/>
      <c r="S771" s="351"/>
      <c r="T771" s="209"/>
      <c r="U771" s="351"/>
      <c r="V771" s="209"/>
      <c r="W771" s="352"/>
      <c r="X771" s="209"/>
      <c r="Y771" s="209"/>
      <c r="Z771" s="209"/>
      <c r="AA771" s="209"/>
      <c r="AB771" s="209"/>
      <c r="AC771" s="210"/>
      <c r="AD771" s="210"/>
      <c r="AE771" s="210"/>
      <c r="AF771" s="210"/>
      <c r="AG771" s="210"/>
      <c r="AH771" s="210"/>
      <c r="AI771" s="210"/>
    </row>
    <row r="772" ht="12.75" customHeight="1">
      <c r="A772" s="347"/>
      <c r="B772" s="347"/>
      <c r="C772" s="347"/>
      <c r="D772" s="347"/>
      <c r="E772" s="347"/>
      <c r="F772" s="347"/>
      <c r="G772" s="347"/>
      <c r="H772" s="347"/>
      <c r="I772" s="347"/>
      <c r="J772" s="347"/>
      <c r="K772" s="305"/>
      <c r="L772" s="348"/>
      <c r="M772" s="347"/>
      <c r="N772" s="349"/>
      <c r="O772" s="349"/>
      <c r="P772" s="350"/>
      <c r="Q772" s="349"/>
      <c r="R772" s="349"/>
      <c r="S772" s="351"/>
      <c r="T772" s="209"/>
      <c r="U772" s="351"/>
      <c r="V772" s="209"/>
      <c r="W772" s="352"/>
      <c r="X772" s="209"/>
      <c r="Y772" s="209"/>
      <c r="Z772" s="209"/>
      <c r="AA772" s="209"/>
      <c r="AB772" s="209"/>
      <c r="AC772" s="210"/>
      <c r="AD772" s="210"/>
      <c r="AE772" s="210"/>
      <c r="AF772" s="210"/>
      <c r="AG772" s="210"/>
      <c r="AH772" s="210"/>
      <c r="AI772" s="210"/>
    </row>
    <row r="773" ht="12.75" customHeight="1">
      <c r="A773" s="347"/>
      <c r="B773" s="347"/>
      <c r="C773" s="347"/>
      <c r="D773" s="347"/>
      <c r="E773" s="347"/>
      <c r="F773" s="347"/>
      <c r="G773" s="347"/>
      <c r="H773" s="347"/>
      <c r="I773" s="347"/>
      <c r="J773" s="347"/>
      <c r="K773" s="305"/>
      <c r="L773" s="348"/>
      <c r="M773" s="347"/>
      <c r="N773" s="349"/>
      <c r="O773" s="349"/>
      <c r="P773" s="350"/>
      <c r="Q773" s="349"/>
      <c r="R773" s="349"/>
      <c r="S773" s="351"/>
      <c r="T773" s="209"/>
      <c r="U773" s="351"/>
      <c r="V773" s="209"/>
      <c r="W773" s="352"/>
      <c r="X773" s="209"/>
      <c r="Y773" s="209"/>
      <c r="Z773" s="209"/>
      <c r="AA773" s="209"/>
      <c r="AB773" s="209"/>
      <c r="AC773" s="210"/>
      <c r="AD773" s="210"/>
      <c r="AE773" s="210"/>
      <c r="AF773" s="210"/>
      <c r="AG773" s="210"/>
      <c r="AH773" s="210"/>
      <c r="AI773" s="210"/>
    </row>
    <row r="774" ht="12.75" customHeight="1">
      <c r="A774" s="347"/>
      <c r="B774" s="347"/>
      <c r="C774" s="347"/>
      <c r="D774" s="347"/>
      <c r="E774" s="347"/>
      <c r="F774" s="347"/>
      <c r="G774" s="347"/>
      <c r="H774" s="347"/>
      <c r="I774" s="347"/>
      <c r="J774" s="347"/>
      <c r="K774" s="305"/>
      <c r="L774" s="348"/>
      <c r="M774" s="347"/>
      <c r="N774" s="349"/>
      <c r="O774" s="349"/>
      <c r="P774" s="350"/>
      <c r="Q774" s="349"/>
      <c r="R774" s="349"/>
      <c r="S774" s="351"/>
      <c r="T774" s="209"/>
      <c r="U774" s="351"/>
      <c r="V774" s="209"/>
      <c r="W774" s="352"/>
      <c r="X774" s="209"/>
      <c r="Y774" s="209"/>
      <c r="Z774" s="209"/>
      <c r="AA774" s="209"/>
      <c r="AB774" s="209"/>
      <c r="AC774" s="210"/>
      <c r="AD774" s="210"/>
      <c r="AE774" s="210"/>
      <c r="AF774" s="210"/>
      <c r="AG774" s="210"/>
      <c r="AH774" s="210"/>
      <c r="AI774" s="210"/>
    </row>
    <row r="775" ht="12.75" customHeight="1">
      <c r="A775" s="347"/>
      <c r="B775" s="347"/>
      <c r="C775" s="347"/>
      <c r="D775" s="347"/>
      <c r="E775" s="347"/>
      <c r="F775" s="347"/>
      <c r="G775" s="347"/>
      <c r="H775" s="347"/>
      <c r="I775" s="347"/>
      <c r="J775" s="347"/>
      <c r="K775" s="305"/>
      <c r="L775" s="348"/>
      <c r="M775" s="347"/>
      <c r="N775" s="349"/>
      <c r="O775" s="349"/>
      <c r="P775" s="350"/>
      <c r="Q775" s="349"/>
      <c r="R775" s="349"/>
      <c r="S775" s="351"/>
      <c r="T775" s="209"/>
      <c r="U775" s="351"/>
      <c r="V775" s="209"/>
      <c r="W775" s="352"/>
      <c r="X775" s="209"/>
      <c r="Y775" s="209"/>
      <c r="Z775" s="209"/>
      <c r="AA775" s="209"/>
      <c r="AB775" s="209"/>
      <c r="AC775" s="210"/>
      <c r="AD775" s="210"/>
      <c r="AE775" s="210"/>
      <c r="AF775" s="210"/>
      <c r="AG775" s="210"/>
      <c r="AH775" s="210"/>
      <c r="AI775" s="210"/>
    </row>
    <row r="776" ht="12.75" customHeight="1">
      <c r="A776" s="347"/>
      <c r="B776" s="347"/>
      <c r="C776" s="347"/>
      <c r="D776" s="347"/>
      <c r="E776" s="347"/>
      <c r="F776" s="347"/>
      <c r="G776" s="347"/>
      <c r="H776" s="347"/>
      <c r="I776" s="347"/>
      <c r="J776" s="347"/>
      <c r="K776" s="305"/>
      <c r="L776" s="348"/>
      <c r="M776" s="347"/>
      <c r="N776" s="349"/>
      <c r="O776" s="349"/>
      <c r="P776" s="350"/>
      <c r="Q776" s="349"/>
      <c r="R776" s="349"/>
      <c r="S776" s="351"/>
      <c r="T776" s="209"/>
      <c r="U776" s="351"/>
      <c r="V776" s="209"/>
      <c r="W776" s="352"/>
      <c r="X776" s="209"/>
      <c r="Y776" s="209"/>
      <c r="Z776" s="209"/>
      <c r="AA776" s="209"/>
      <c r="AB776" s="209"/>
      <c r="AC776" s="210"/>
      <c r="AD776" s="210"/>
      <c r="AE776" s="210"/>
      <c r="AF776" s="210"/>
      <c r="AG776" s="210"/>
      <c r="AH776" s="210"/>
      <c r="AI776" s="210"/>
    </row>
    <row r="777" ht="12.75" customHeight="1">
      <c r="A777" s="347"/>
      <c r="B777" s="347"/>
      <c r="C777" s="347"/>
      <c r="D777" s="347"/>
      <c r="E777" s="347"/>
      <c r="F777" s="347"/>
      <c r="G777" s="347"/>
      <c r="H777" s="347"/>
      <c r="I777" s="347"/>
      <c r="J777" s="347"/>
      <c r="K777" s="305"/>
      <c r="L777" s="348"/>
      <c r="M777" s="347"/>
      <c r="N777" s="349"/>
      <c r="O777" s="349"/>
      <c r="P777" s="350"/>
      <c r="Q777" s="349"/>
      <c r="R777" s="349"/>
      <c r="S777" s="351"/>
      <c r="T777" s="209"/>
      <c r="U777" s="351"/>
      <c r="V777" s="209"/>
      <c r="W777" s="352"/>
      <c r="X777" s="209"/>
      <c r="Y777" s="209"/>
      <c r="Z777" s="209"/>
      <c r="AA777" s="209"/>
      <c r="AB777" s="209"/>
      <c r="AC777" s="210"/>
      <c r="AD777" s="210"/>
      <c r="AE777" s="210"/>
      <c r="AF777" s="210"/>
      <c r="AG777" s="210"/>
      <c r="AH777" s="210"/>
      <c r="AI777" s="210"/>
    </row>
    <row r="778" ht="12.75" customHeight="1">
      <c r="A778" s="347"/>
      <c r="B778" s="347"/>
      <c r="C778" s="347"/>
      <c r="D778" s="347"/>
      <c r="E778" s="347"/>
      <c r="F778" s="347"/>
      <c r="G778" s="347"/>
      <c r="H778" s="347"/>
      <c r="I778" s="347"/>
      <c r="J778" s="347"/>
      <c r="K778" s="305"/>
      <c r="L778" s="348"/>
      <c r="M778" s="347"/>
      <c r="N778" s="349"/>
      <c r="O778" s="349"/>
      <c r="P778" s="350"/>
      <c r="Q778" s="349"/>
      <c r="R778" s="349"/>
      <c r="S778" s="351"/>
      <c r="T778" s="209"/>
      <c r="U778" s="351"/>
      <c r="V778" s="209"/>
      <c r="W778" s="352"/>
      <c r="X778" s="209"/>
      <c r="Y778" s="209"/>
      <c r="Z778" s="209"/>
      <c r="AA778" s="209"/>
      <c r="AB778" s="209"/>
      <c r="AC778" s="210"/>
      <c r="AD778" s="210"/>
      <c r="AE778" s="210"/>
      <c r="AF778" s="210"/>
      <c r="AG778" s="210"/>
      <c r="AH778" s="210"/>
      <c r="AI778" s="210"/>
    </row>
    <row r="779" ht="12.75" customHeight="1">
      <c r="A779" s="347"/>
      <c r="B779" s="347"/>
      <c r="C779" s="347"/>
      <c r="D779" s="347"/>
      <c r="E779" s="347"/>
      <c r="F779" s="347"/>
      <c r="G779" s="347"/>
      <c r="H779" s="347"/>
      <c r="I779" s="347"/>
      <c r="J779" s="347"/>
      <c r="K779" s="305"/>
      <c r="L779" s="348"/>
      <c r="M779" s="347"/>
      <c r="N779" s="349"/>
      <c r="O779" s="349"/>
      <c r="P779" s="350"/>
      <c r="Q779" s="349"/>
      <c r="R779" s="349"/>
      <c r="S779" s="351"/>
      <c r="T779" s="209"/>
      <c r="U779" s="351"/>
      <c r="V779" s="209"/>
      <c r="W779" s="352"/>
      <c r="X779" s="209"/>
      <c r="Y779" s="209"/>
      <c r="Z779" s="209"/>
      <c r="AA779" s="209"/>
      <c r="AB779" s="209"/>
      <c r="AC779" s="210"/>
      <c r="AD779" s="210"/>
      <c r="AE779" s="210"/>
      <c r="AF779" s="210"/>
      <c r="AG779" s="210"/>
      <c r="AH779" s="210"/>
      <c r="AI779" s="210"/>
    </row>
    <row r="780" ht="12.75" customHeight="1">
      <c r="A780" s="347"/>
      <c r="B780" s="347"/>
      <c r="C780" s="347"/>
      <c r="D780" s="347"/>
      <c r="E780" s="347"/>
      <c r="F780" s="347"/>
      <c r="G780" s="347"/>
      <c r="H780" s="347"/>
      <c r="I780" s="347"/>
      <c r="J780" s="347"/>
      <c r="K780" s="305"/>
      <c r="L780" s="348"/>
      <c r="M780" s="347"/>
      <c r="N780" s="349"/>
      <c r="O780" s="349"/>
      <c r="P780" s="350"/>
      <c r="Q780" s="349"/>
      <c r="R780" s="349"/>
      <c r="S780" s="351"/>
      <c r="T780" s="209"/>
      <c r="U780" s="351"/>
      <c r="V780" s="209"/>
      <c r="W780" s="352"/>
      <c r="X780" s="209"/>
      <c r="Y780" s="209"/>
      <c r="Z780" s="209"/>
      <c r="AA780" s="209"/>
      <c r="AB780" s="209"/>
      <c r="AC780" s="210"/>
      <c r="AD780" s="210"/>
      <c r="AE780" s="210"/>
      <c r="AF780" s="210"/>
      <c r="AG780" s="210"/>
      <c r="AH780" s="210"/>
      <c r="AI780" s="210"/>
    </row>
    <row r="781" ht="12.75" customHeight="1">
      <c r="A781" s="347"/>
      <c r="B781" s="347"/>
      <c r="C781" s="347"/>
      <c r="D781" s="347"/>
      <c r="E781" s="347"/>
      <c r="F781" s="347"/>
      <c r="G781" s="347"/>
      <c r="H781" s="347"/>
      <c r="I781" s="347"/>
      <c r="J781" s="347"/>
      <c r="K781" s="305"/>
      <c r="L781" s="348"/>
      <c r="M781" s="347"/>
      <c r="N781" s="349"/>
      <c r="O781" s="349"/>
      <c r="P781" s="350"/>
      <c r="Q781" s="349"/>
      <c r="R781" s="349"/>
      <c r="S781" s="351"/>
      <c r="T781" s="209"/>
      <c r="U781" s="351"/>
      <c r="V781" s="209"/>
      <c r="W781" s="352"/>
      <c r="X781" s="209"/>
      <c r="Y781" s="209"/>
      <c r="Z781" s="209"/>
      <c r="AA781" s="209"/>
      <c r="AB781" s="209"/>
      <c r="AC781" s="210"/>
      <c r="AD781" s="210"/>
      <c r="AE781" s="210"/>
      <c r="AF781" s="210"/>
      <c r="AG781" s="210"/>
      <c r="AH781" s="210"/>
      <c r="AI781" s="210"/>
    </row>
    <row r="782" ht="12.75" customHeight="1">
      <c r="A782" s="347"/>
      <c r="B782" s="347"/>
      <c r="C782" s="347"/>
      <c r="D782" s="347"/>
      <c r="E782" s="347"/>
      <c r="F782" s="347"/>
      <c r="G782" s="347"/>
      <c r="H782" s="347"/>
      <c r="I782" s="347"/>
      <c r="J782" s="347"/>
      <c r="K782" s="305"/>
      <c r="L782" s="348"/>
      <c r="M782" s="347"/>
      <c r="N782" s="349"/>
      <c r="O782" s="349"/>
      <c r="P782" s="350"/>
      <c r="Q782" s="349"/>
      <c r="R782" s="349"/>
      <c r="S782" s="351"/>
      <c r="T782" s="209"/>
      <c r="U782" s="351"/>
      <c r="V782" s="209"/>
      <c r="W782" s="352"/>
      <c r="X782" s="209"/>
      <c r="Y782" s="209"/>
      <c r="Z782" s="209"/>
      <c r="AA782" s="209"/>
      <c r="AB782" s="209"/>
      <c r="AC782" s="210"/>
      <c r="AD782" s="210"/>
      <c r="AE782" s="210"/>
      <c r="AF782" s="210"/>
      <c r="AG782" s="210"/>
      <c r="AH782" s="210"/>
      <c r="AI782" s="210"/>
    </row>
    <row r="783" ht="12.75" customHeight="1">
      <c r="A783" s="347"/>
      <c r="B783" s="347"/>
      <c r="C783" s="347"/>
      <c r="D783" s="347"/>
      <c r="E783" s="347"/>
      <c r="F783" s="347"/>
      <c r="G783" s="347"/>
      <c r="H783" s="347"/>
      <c r="I783" s="347"/>
      <c r="J783" s="347"/>
      <c r="K783" s="305"/>
      <c r="L783" s="348"/>
      <c r="M783" s="347"/>
      <c r="N783" s="349"/>
      <c r="O783" s="349"/>
      <c r="P783" s="350"/>
      <c r="Q783" s="349"/>
      <c r="R783" s="349"/>
      <c r="S783" s="351"/>
      <c r="T783" s="209"/>
      <c r="U783" s="351"/>
      <c r="V783" s="209"/>
      <c r="W783" s="352"/>
      <c r="X783" s="209"/>
      <c r="Y783" s="209"/>
      <c r="Z783" s="209"/>
      <c r="AA783" s="209"/>
      <c r="AB783" s="209"/>
      <c r="AC783" s="210"/>
      <c r="AD783" s="210"/>
      <c r="AE783" s="210"/>
      <c r="AF783" s="210"/>
      <c r="AG783" s="210"/>
      <c r="AH783" s="210"/>
      <c r="AI783" s="210"/>
    </row>
    <row r="784" ht="12.75" customHeight="1">
      <c r="A784" s="347"/>
      <c r="B784" s="347"/>
      <c r="C784" s="347"/>
      <c r="D784" s="347"/>
      <c r="E784" s="347"/>
      <c r="F784" s="347"/>
      <c r="G784" s="347"/>
      <c r="H784" s="347"/>
      <c r="I784" s="347"/>
      <c r="J784" s="347"/>
      <c r="K784" s="305"/>
      <c r="L784" s="348"/>
      <c r="M784" s="347"/>
      <c r="N784" s="349"/>
      <c r="O784" s="349"/>
      <c r="P784" s="350"/>
      <c r="Q784" s="349"/>
      <c r="R784" s="349"/>
      <c r="S784" s="351"/>
      <c r="T784" s="209"/>
      <c r="U784" s="351"/>
      <c r="V784" s="209"/>
      <c r="W784" s="352"/>
      <c r="X784" s="209"/>
      <c r="Y784" s="209"/>
      <c r="Z784" s="209"/>
      <c r="AA784" s="209"/>
      <c r="AB784" s="209"/>
      <c r="AC784" s="210"/>
      <c r="AD784" s="210"/>
      <c r="AE784" s="210"/>
      <c r="AF784" s="210"/>
      <c r="AG784" s="210"/>
      <c r="AH784" s="210"/>
      <c r="AI784" s="210"/>
    </row>
    <row r="785" ht="12.75" customHeight="1">
      <c r="A785" s="347"/>
      <c r="B785" s="347"/>
      <c r="C785" s="347"/>
      <c r="D785" s="347"/>
      <c r="E785" s="347"/>
      <c r="F785" s="347"/>
      <c r="G785" s="347"/>
      <c r="H785" s="347"/>
      <c r="I785" s="347"/>
      <c r="J785" s="347"/>
      <c r="K785" s="305"/>
      <c r="L785" s="348"/>
      <c r="M785" s="347"/>
      <c r="N785" s="349"/>
      <c r="O785" s="349"/>
      <c r="P785" s="350"/>
      <c r="Q785" s="349"/>
      <c r="R785" s="349"/>
      <c r="S785" s="351"/>
      <c r="T785" s="209"/>
      <c r="U785" s="351"/>
      <c r="V785" s="209"/>
      <c r="W785" s="352"/>
      <c r="X785" s="209"/>
      <c r="Y785" s="209"/>
      <c r="Z785" s="209"/>
      <c r="AA785" s="209"/>
      <c r="AB785" s="209"/>
      <c r="AC785" s="210"/>
      <c r="AD785" s="210"/>
      <c r="AE785" s="210"/>
      <c r="AF785" s="210"/>
      <c r="AG785" s="210"/>
      <c r="AH785" s="210"/>
      <c r="AI785" s="210"/>
    </row>
    <row r="786" ht="12.75" customHeight="1">
      <c r="A786" s="347"/>
      <c r="B786" s="347"/>
      <c r="C786" s="347"/>
      <c r="D786" s="347"/>
      <c r="E786" s="347"/>
      <c r="F786" s="347"/>
      <c r="G786" s="347"/>
      <c r="H786" s="347"/>
      <c r="I786" s="347"/>
      <c r="J786" s="347"/>
      <c r="K786" s="305"/>
      <c r="L786" s="348"/>
      <c r="M786" s="347"/>
      <c r="N786" s="349"/>
      <c r="O786" s="349"/>
      <c r="P786" s="350"/>
      <c r="Q786" s="349"/>
      <c r="R786" s="349"/>
      <c r="S786" s="351"/>
      <c r="T786" s="209"/>
      <c r="U786" s="351"/>
      <c r="V786" s="209"/>
      <c r="W786" s="352"/>
      <c r="X786" s="209"/>
      <c r="Y786" s="209"/>
      <c r="Z786" s="209"/>
      <c r="AA786" s="209"/>
      <c r="AB786" s="209"/>
      <c r="AC786" s="210"/>
      <c r="AD786" s="210"/>
      <c r="AE786" s="210"/>
      <c r="AF786" s="210"/>
      <c r="AG786" s="210"/>
      <c r="AH786" s="210"/>
      <c r="AI786" s="210"/>
    </row>
    <row r="787" ht="12.75" customHeight="1">
      <c r="A787" s="347"/>
      <c r="B787" s="347"/>
      <c r="C787" s="347"/>
      <c r="D787" s="347"/>
      <c r="E787" s="347"/>
      <c r="F787" s="347"/>
      <c r="G787" s="347"/>
      <c r="H787" s="347"/>
      <c r="I787" s="347"/>
      <c r="J787" s="347"/>
      <c r="K787" s="305"/>
      <c r="L787" s="348"/>
      <c r="M787" s="347"/>
      <c r="N787" s="349"/>
      <c r="O787" s="349"/>
      <c r="P787" s="350"/>
      <c r="Q787" s="349"/>
      <c r="R787" s="349"/>
      <c r="S787" s="351"/>
      <c r="T787" s="209"/>
      <c r="U787" s="351"/>
      <c r="V787" s="209"/>
      <c r="W787" s="352"/>
      <c r="X787" s="209"/>
      <c r="Y787" s="209"/>
      <c r="Z787" s="209"/>
      <c r="AA787" s="209"/>
      <c r="AB787" s="209"/>
      <c r="AC787" s="210"/>
      <c r="AD787" s="210"/>
      <c r="AE787" s="210"/>
      <c r="AF787" s="210"/>
      <c r="AG787" s="210"/>
      <c r="AH787" s="210"/>
      <c r="AI787" s="210"/>
    </row>
    <row r="788" ht="12.75" customHeight="1">
      <c r="A788" s="347"/>
      <c r="B788" s="347"/>
      <c r="C788" s="347"/>
      <c r="D788" s="347"/>
      <c r="E788" s="347"/>
      <c r="F788" s="347"/>
      <c r="G788" s="347"/>
      <c r="H788" s="347"/>
      <c r="I788" s="347"/>
      <c r="J788" s="347"/>
      <c r="K788" s="305"/>
      <c r="L788" s="348"/>
      <c r="M788" s="347"/>
      <c r="N788" s="349"/>
      <c r="O788" s="349"/>
      <c r="P788" s="350"/>
      <c r="Q788" s="349"/>
      <c r="R788" s="349"/>
      <c r="S788" s="351"/>
      <c r="T788" s="209"/>
      <c r="U788" s="351"/>
      <c r="V788" s="209"/>
      <c r="W788" s="352"/>
      <c r="X788" s="209"/>
      <c r="Y788" s="209"/>
      <c r="Z788" s="209"/>
      <c r="AA788" s="209"/>
      <c r="AB788" s="209"/>
      <c r="AC788" s="210"/>
      <c r="AD788" s="210"/>
      <c r="AE788" s="210"/>
      <c r="AF788" s="210"/>
      <c r="AG788" s="210"/>
      <c r="AH788" s="210"/>
      <c r="AI788" s="210"/>
    </row>
    <row r="789" ht="12.75" customHeight="1">
      <c r="A789" s="347"/>
      <c r="B789" s="347"/>
      <c r="C789" s="347"/>
      <c r="D789" s="347"/>
      <c r="E789" s="347"/>
      <c r="F789" s="347"/>
      <c r="G789" s="347"/>
      <c r="H789" s="347"/>
      <c r="I789" s="347"/>
      <c r="J789" s="347"/>
      <c r="K789" s="305"/>
      <c r="L789" s="348"/>
      <c r="M789" s="347"/>
      <c r="N789" s="349"/>
      <c r="O789" s="349"/>
      <c r="P789" s="350"/>
      <c r="Q789" s="349"/>
      <c r="R789" s="349"/>
      <c r="S789" s="351"/>
      <c r="T789" s="209"/>
      <c r="U789" s="351"/>
      <c r="V789" s="209"/>
      <c r="W789" s="352"/>
      <c r="X789" s="209"/>
      <c r="Y789" s="209"/>
      <c r="Z789" s="209"/>
      <c r="AA789" s="209"/>
      <c r="AB789" s="209"/>
      <c r="AC789" s="210"/>
      <c r="AD789" s="210"/>
      <c r="AE789" s="210"/>
      <c r="AF789" s="210"/>
      <c r="AG789" s="210"/>
      <c r="AH789" s="210"/>
      <c r="AI789" s="210"/>
    </row>
    <row r="790" ht="12.75" customHeight="1">
      <c r="A790" s="347"/>
      <c r="B790" s="347"/>
      <c r="C790" s="347"/>
      <c r="D790" s="347"/>
      <c r="E790" s="347"/>
      <c r="F790" s="347"/>
      <c r="G790" s="347"/>
      <c r="H790" s="347"/>
      <c r="I790" s="347"/>
      <c r="J790" s="347"/>
      <c r="K790" s="305"/>
      <c r="L790" s="348"/>
      <c r="M790" s="347"/>
      <c r="N790" s="349"/>
      <c r="O790" s="349"/>
      <c r="P790" s="350"/>
      <c r="Q790" s="349"/>
      <c r="R790" s="349"/>
      <c r="S790" s="351"/>
      <c r="T790" s="209"/>
      <c r="U790" s="351"/>
      <c r="V790" s="209"/>
      <c r="W790" s="352"/>
      <c r="X790" s="209"/>
      <c r="Y790" s="209"/>
      <c r="Z790" s="209"/>
      <c r="AA790" s="209"/>
      <c r="AB790" s="209"/>
      <c r="AC790" s="210"/>
      <c r="AD790" s="210"/>
      <c r="AE790" s="210"/>
      <c r="AF790" s="210"/>
      <c r="AG790" s="210"/>
      <c r="AH790" s="210"/>
      <c r="AI790" s="210"/>
    </row>
    <row r="791" ht="12.75" customHeight="1">
      <c r="A791" s="347"/>
      <c r="B791" s="347"/>
      <c r="C791" s="347"/>
      <c r="D791" s="347"/>
      <c r="E791" s="347"/>
      <c r="F791" s="347"/>
      <c r="G791" s="347"/>
      <c r="H791" s="347"/>
      <c r="I791" s="347"/>
      <c r="J791" s="347"/>
      <c r="K791" s="305"/>
      <c r="L791" s="348"/>
      <c r="M791" s="347"/>
      <c r="N791" s="349"/>
      <c r="O791" s="349"/>
      <c r="P791" s="350"/>
      <c r="Q791" s="349"/>
      <c r="R791" s="349"/>
      <c r="S791" s="351"/>
      <c r="T791" s="209"/>
      <c r="U791" s="351"/>
      <c r="V791" s="209"/>
      <c r="W791" s="352"/>
      <c r="X791" s="209"/>
      <c r="Y791" s="209"/>
      <c r="Z791" s="209"/>
      <c r="AA791" s="209"/>
      <c r="AB791" s="209"/>
      <c r="AC791" s="210"/>
      <c r="AD791" s="210"/>
      <c r="AE791" s="210"/>
      <c r="AF791" s="210"/>
      <c r="AG791" s="210"/>
      <c r="AH791" s="210"/>
      <c r="AI791" s="210"/>
    </row>
    <row r="792" ht="12.75" customHeight="1">
      <c r="A792" s="347"/>
      <c r="B792" s="347"/>
      <c r="C792" s="347"/>
      <c r="D792" s="347"/>
      <c r="E792" s="347"/>
      <c r="F792" s="347"/>
      <c r="G792" s="347"/>
      <c r="H792" s="347"/>
      <c r="I792" s="347"/>
      <c r="J792" s="347"/>
      <c r="K792" s="305"/>
      <c r="L792" s="348"/>
      <c r="M792" s="347"/>
      <c r="N792" s="349"/>
      <c r="O792" s="349"/>
      <c r="P792" s="350"/>
      <c r="Q792" s="349"/>
      <c r="R792" s="349"/>
      <c r="S792" s="351"/>
      <c r="T792" s="209"/>
      <c r="U792" s="351"/>
      <c r="V792" s="209"/>
      <c r="W792" s="352"/>
      <c r="X792" s="209"/>
      <c r="Y792" s="209"/>
      <c r="Z792" s="209"/>
      <c r="AA792" s="209"/>
      <c r="AB792" s="209"/>
      <c r="AC792" s="210"/>
      <c r="AD792" s="210"/>
      <c r="AE792" s="210"/>
      <c r="AF792" s="210"/>
      <c r="AG792" s="210"/>
      <c r="AH792" s="210"/>
      <c r="AI792" s="210"/>
    </row>
    <row r="793" ht="12.75" customHeight="1">
      <c r="A793" s="347"/>
      <c r="B793" s="347"/>
      <c r="C793" s="347"/>
      <c r="D793" s="347"/>
      <c r="E793" s="347"/>
      <c r="F793" s="347"/>
      <c r="G793" s="347"/>
      <c r="H793" s="347"/>
      <c r="I793" s="347"/>
      <c r="J793" s="347"/>
      <c r="K793" s="305"/>
      <c r="L793" s="348"/>
      <c r="M793" s="347"/>
      <c r="N793" s="349"/>
      <c r="O793" s="349"/>
      <c r="P793" s="350"/>
      <c r="Q793" s="349"/>
      <c r="R793" s="349"/>
      <c r="S793" s="351"/>
      <c r="T793" s="209"/>
      <c r="U793" s="351"/>
      <c r="V793" s="209"/>
      <c r="W793" s="352"/>
      <c r="X793" s="209"/>
      <c r="Y793" s="209"/>
      <c r="Z793" s="209"/>
      <c r="AA793" s="209"/>
      <c r="AB793" s="209"/>
      <c r="AC793" s="210"/>
      <c r="AD793" s="210"/>
      <c r="AE793" s="210"/>
      <c r="AF793" s="210"/>
      <c r="AG793" s="210"/>
      <c r="AH793" s="210"/>
      <c r="AI793" s="210"/>
    </row>
    <row r="794" ht="12.75" customHeight="1">
      <c r="A794" s="347"/>
      <c r="B794" s="347"/>
      <c r="C794" s="347"/>
      <c r="D794" s="347"/>
      <c r="E794" s="347"/>
      <c r="F794" s="347"/>
      <c r="G794" s="347"/>
      <c r="H794" s="347"/>
      <c r="I794" s="347"/>
      <c r="J794" s="347"/>
      <c r="K794" s="305"/>
      <c r="L794" s="348"/>
      <c r="M794" s="347"/>
      <c r="N794" s="349"/>
      <c r="O794" s="349"/>
      <c r="P794" s="350"/>
      <c r="Q794" s="349"/>
      <c r="R794" s="349"/>
      <c r="S794" s="351"/>
      <c r="T794" s="209"/>
      <c r="U794" s="351"/>
      <c r="V794" s="209"/>
      <c r="W794" s="352"/>
      <c r="X794" s="209"/>
      <c r="Y794" s="209"/>
      <c r="Z794" s="209"/>
      <c r="AA794" s="209"/>
      <c r="AB794" s="209"/>
      <c r="AC794" s="210"/>
      <c r="AD794" s="210"/>
      <c r="AE794" s="210"/>
      <c r="AF794" s="210"/>
      <c r="AG794" s="210"/>
      <c r="AH794" s="210"/>
      <c r="AI794" s="210"/>
    </row>
    <row r="795" ht="12.75" customHeight="1">
      <c r="A795" s="347"/>
      <c r="B795" s="347"/>
      <c r="C795" s="347"/>
      <c r="D795" s="347"/>
      <c r="E795" s="347"/>
      <c r="F795" s="347"/>
      <c r="G795" s="347"/>
      <c r="H795" s="347"/>
      <c r="I795" s="347"/>
      <c r="J795" s="347"/>
      <c r="K795" s="305"/>
      <c r="L795" s="348"/>
      <c r="M795" s="347"/>
      <c r="N795" s="349"/>
      <c r="O795" s="349"/>
      <c r="P795" s="350"/>
      <c r="Q795" s="349"/>
      <c r="R795" s="349"/>
      <c r="S795" s="351"/>
      <c r="T795" s="209"/>
      <c r="U795" s="351"/>
      <c r="V795" s="209"/>
      <c r="W795" s="352"/>
      <c r="X795" s="209"/>
      <c r="Y795" s="209"/>
      <c r="Z795" s="209"/>
      <c r="AA795" s="209"/>
      <c r="AB795" s="209"/>
      <c r="AC795" s="210"/>
      <c r="AD795" s="210"/>
      <c r="AE795" s="210"/>
      <c r="AF795" s="210"/>
      <c r="AG795" s="210"/>
      <c r="AH795" s="210"/>
      <c r="AI795" s="210"/>
    </row>
    <row r="796" ht="12.75" customHeight="1">
      <c r="A796" s="347"/>
      <c r="B796" s="347"/>
      <c r="C796" s="347"/>
      <c r="D796" s="347"/>
      <c r="E796" s="347"/>
      <c r="F796" s="347"/>
      <c r="G796" s="347"/>
      <c r="H796" s="347"/>
      <c r="I796" s="347"/>
      <c r="J796" s="347"/>
      <c r="K796" s="305"/>
      <c r="L796" s="348"/>
      <c r="M796" s="347"/>
      <c r="N796" s="349"/>
      <c r="O796" s="349"/>
      <c r="P796" s="350"/>
      <c r="Q796" s="349"/>
      <c r="R796" s="349"/>
      <c r="S796" s="351"/>
      <c r="T796" s="209"/>
      <c r="U796" s="351"/>
      <c r="V796" s="209"/>
      <c r="W796" s="352"/>
      <c r="X796" s="209"/>
      <c r="Y796" s="209"/>
      <c r="Z796" s="209"/>
      <c r="AA796" s="209"/>
      <c r="AB796" s="209"/>
      <c r="AC796" s="210"/>
      <c r="AD796" s="210"/>
      <c r="AE796" s="210"/>
      <c r="AF796" s="210"/>
      <c r="AG796" s="210"/>
      <c r="AH796" s="210"/>
      <c r="AI796" s="210"/>
    </row>
    <row r="797" ht="12.75" customHeight="1">
      <c r="A797" s="347"/>
      <c r="B797" s="347"/>
      <c r="C797" s="347"/>
      <c r="D797" s="347"/>
      <c r="E797" s="347"/>
      <c r="F797" s="347"/>
      <c r="G797" s="347"/>
      <c r="H797" s="347"/>
      <c r="I797" s="347"/>
      <c r="J797" s="347"/>
      <c r="K797" s="305"/>
      <c r="L797" s="348"/>
      <c r="M797" s="347"/>
      <c r="N797" s="349"/>
      <c r="O797" s="349"/>
      <c r="P797" s="350"/>
      <c r="Q797" s="349"/>
      <c r="R797" s="349"/>
      <c r="S797" s="351"/>
      <c r="T797" s="209"/>
      <c r="U797" s="351"/>
      <c r="V797" s="209"/>
      <c r="W797" s="352"/>
      <c r="X797" s="209"/>
      <c r="Y797" s="209"/>
      <c r="Z797" s="209"/>
      <c r="AA797" s="209"/>
      <c r="AB797" s="209"/>
      <c r="AC797" s="210"/>
      <c r="AD797" s="210"/>
      <c r="AE797" s="210"/>
      <c r="AF797" s="210"/>
      <c r="AG797" s="210"/>
      <c r="AH797" s="210"/>
      <c r="AI797" s="210"/>
    </row>
    <row r="798" ht="12.75" customHeight="1">
      <c r="A798" s="347"/>
      <c r="B798" s="347"/>
      <c r="C798" s="347"/>
      <c r="D798" s="347"/>
      <c r="E798" s="347"/>
      <c r="F798" s="347"/>
      <c r="G798" s="347"/>
      <c r="H798" s="347"/>
      <c r="I798" s="347"/>
      <c r="J798" s="347"/>
      <c r="K798" s="305"/>
      <c r="L798" s="348"/>
      <c r="M798" s="347"/>
      <c r="N798" s="349"/>
      <c r="O798" s="349"/>
      <c r="P798" s="350"/>
      <c r="Q798" s="349"/>
      <c r="R798" s="349"/>
      <c r="S798" s="351"/>
      <c r="T798" s="209"/>
      <c r="U798" s="351"/>
      <c r="V798" s="209"/>
      <c r="W798" s="352"/>
      <c r="X798" s="209"/>
      <c r="Y798" s="209"/>
      <c r="Z798" s="209"/>
      <c r="AA798" s="209"/>
      <c r="AB798" s="209"/>
      <c r="AC798" s="210"/>
      <c r="AD798" s="210"/>
      <c r="AE798" s="210"/>
      <c r="AF798" s="210"/>
      <c r="AG798" s="210"/>
      <c r="AH798" s="210"/>
      <c r="AI798" s="210"/>
    </row>
    <row r="799" ht="12.75" customHeight="1">
      <c r="A799" s="347"/>
      <c r="B799" s="347"/>
      <c r="C799" s="347"/>
      <c r="D799" s="347"/>
      <c r="E799" s="347"/>
      <c r="F799" s="347"/>
      <c r="G799" s="347"/>
      <c r="H799" s="347"/>
      <c r="I799" s="347"/>
      <c r="J799" s="347"/>
      <c r="K799" s="305"/>
      <c r="L799" s="348"/>
      <c r="M799" s="347"/>
      <c r="N799" s="349"/>
      <c r="O799" s="349"/>
      <c r="P799" s="350"/>
      <c r="Q799" s="349"/>
      <c r="R799" s="349"/>
      <c r="S799" s="351"/>
      <c r="T799" s="209"/>
      <c r="U799" s="351"/>
      <c r="V799" s="209"/>
      <c r="W799" s="352"/>
      <c r="X799" s="209"/>
      <c r="Y799" s="209"/>
      <c r="Z799" s="209"/>
      <c r="AA799" s="209"/>
      <c r="AB799" s="209"/>
      <c r="AC799" s="210"/>
      <c r="AD799" s="210"/>
      <c r="AE799" s="210"/>
      <c r="AF799" s="210"/>
      <c r="AG799" s="210"/>
      <c r="AH799" s="210"/>
      <c r="AI799" s="210"/>
    </row>
    <row r="800" ht="12.75" customHeight="1">
      <c r="A800" s="347"/>
      <c r="B800" s="347"/>
      <c r="C800" s="347"/>
      <c r="D800" s="347"/>
      <c r="E800" s="347"/>
      <c r="F800" s="347"/>
      <c r="G800" s="347"/>
      <c r="H800" s="347"/>
      <c r="I800" s="347"/>
      <c r="J800" s="347"/>
      <c r="K800" s="305"/>
      <c r="L800" s="348"/>
      <c r="M800" s="347"/>
      <c r="N800" s="349"/>
      <c r="O800" s="349"/>
      <c r="P800" s="350"/>
      <c r="Q800" s="349"/>
      <c r="R800" s="349"/>
      <c r="S800" s="351"/>
      <c r="T800" s="209"/>
      <c r="U800" s="351"/>
      <c r="V800" s="209"/>
      <c r="W800" s="352"/>
      <c r="X800" s="209"/>
      <c r="Y800" s="209"/>
      <c r="Z800" s="209"/>
      <c r="AA800" s="209"/>
      <c r="AB800" s="209"/>
      <c r="AC800" s="210"/>
      <c r="AD800" s="210"/>
      <c r="AE800" s="210"/>
      <c r="AF800" s="210"/>
      <c r="AG800" s="210"/>
      <c r="AH800" s="210"/>
      <c r="AI800" s="210"/>
    </row>
    <row r="801" ht="12.75" customHeight="1">
      <c r="A801" s="347"/>
      <c r="B801" s="347"/>
      <c r="C801" s="347"/>
      <c r="D801" s="347"/>
      <c r="E801" s="347"/>
      <c r="F801" s="347"/>
      <c r="G801" s="347"/>
      <c r="H801" s="347"/>
      <c r="I801" s="347"/>
      <c r="J801" s="347"/>
      <c r="K801" s="305"/>
      <c r="L801" s="348"/>
      <c r="M801" s="347"/>
      <c r="N801" s="349"/>
      <c r="O801" s="349"/>
      <c r="P801" s="350"/>
      <c r="Q801" s="349"/>
      <c r="R801" s="349"/>
      <c r="S801" s="351"/>
      <c r="T801" s="209"/>
      <c r="U801" s="351"/>
      <c r="V801" s="209"/>
      <c r="W801" s="352"/>
      <c r="X801" s="209"/>
      <c r="Y801" s="209"/>
      <c r="Z801" s="209"/>
      <c r="AA801" s="209"/>
      <c r="AB801" s="209"/>
      <c r="AC801" s="210"/>
      <c r="AD801" s="210"/>
      <c r="AE801" s="210"/>
      <c r="AF801" s="210"/>
      <c r="AG801" s="210"/>
      <c r="AH801" s="210"/>
      <c r="AI801" s="210"/>
    </row>
    <row r="802" ht="12.75" customHeight="1">
      <c r="A802" s="347"/>
      <c r="B802" s="347"/>
      <c r="C802" s="347"/>
      <c r="D802" s="347"/>
      <c r="E802" s="347"/>
      <c r="F802" s="347"/>
      <c r="G802" s="347"/>
      <c r="H802" s="347"/>
      <c r="I802" s="347"/>
      <c r="J802" s="347"/>
      <c r="K802" s="305"/>
      <c r="L802" s="348"/>
      <c r="M802" s="347"/>
      <c r="N802" s="349"/>
      <c r="O802" s="349"/>
      <c r="P802" s="350"/>
      <c r="Q802" s="349"/>
      <c r="R802" s="349"/>
      <c r="S802" s="351"/>
      <c r="T802" s="209"/>
      <c r="U802" s="351"/>
      <c r="V802" s="209"/>
      <c r="W802" s="352"/>
      <c r="X802" s="209"/>
      <c r="Y802" s="209"/>
      <c r="Z802" s="209"/>
      <c r="AA802" s="209"/>
      <c r="AB802" s="209"/>
      <c r="AC802" s="210"/>
      <c r="AD802" s="210"/>
      <c r="AE802" s="210"/>
      <c r="AF802" s="210"/>
      <c r="AG802" s="210"/>
      <c r="AH802" s="210"/>
      <c r="AI802" s="210"/>
    </row>
    <row r="803" ht="12.75" customHeight="1">
      <c r="A803" s="347"/>
      <c r="B803" s="347"/>
      <c r="C803" s="347"/>
      <c r="D803" s="347"/>
      <c r="E803" s="347"/>
      <c r="F803" s="347"/>
      <c r="G803" s="347"/>
      <c r="H803" s="347"/>
      <c r="I803" s="347"/>
      <c r="J803" s="347"/>
      <c r="K803" s="305"/>
      <c r="L803" s="348"/>
      <c r="M803" s="347"/>
      <c r="N803" s="349"/>
      <c r="O803" s="349"/>
      <c r="P803" s="350"/>
      <c r="Q803" s="349"/>
      <c r="R803" s="349"/>
      <c r="S803" s="351"/>
      <c r="T803" s="209"/>
      <c r="U803" s="351"/>
      <c r="V803" s="209"/>
      <c r="W803" s="352"/>
      <c r="X803" s="209"/>
      <c r="Y803" s="209"/>
      <c r="Z803" s="209"/>
      <c r="AA803" s="209"/>
      <c r="AB803" s="209"/>
      <c r="AC803" s="210"/>
      <c r="AD803" s="210"/>
      <c r="AE803" s="210"/>
      <c r="AF803" s="210"/>
      <c r="AG803" s="210"/>
      <c r="AH803" s="210"/>
      <c r="AI803" s="210"/>
    </row>
    <row r="804" ht="12.75" customHeight="1">
      <c r="A804" s="347"/>
      <c r="B804" s="347"/>
      <c r="C804" s="347"/>
      <c r="D804" s="347"/>
      <c r="E804" s="347"/>
      <c r="F804" s="347"/>
      <c r="G804" s="347"/>
      <c r="H804" s="347"/>
      <c r="I804" s="347"/>
      <c r="J804" s="347"/>
      <c r="K804" s="305"/>
      <c r="L804" s="348"/>
      <c r="M804" s="347"/>
      <c r="N804" s="349"/>
      <c r="O804" s="349"/>
      <c r="P804" s="350"/>
      <c r="Q804" s="349"/>
      <c r="R804" s="349"/>
      <c r="S804" s="351"/>
      <c r="T804" s="209"/>
      <c r="U804" s="351"/>
      <c r="V804" s="209"/>
      <c r="W804" s="352"/>
      <c r="X804" s="209"/>
      <c r="Y804" s="209"/>
      <c r="Z804" s="209"/>
      <c r="AA804" s="209"/>
      <c r="AB804" s="209"/>
      <c r="AC804" s="210"/>
      <c r="AD804" s="210"/>
      <c r="AE804" s="210"/>
      <c r="AF804" s="210"/>
      <c r="AG804" s="210"/>
      <c r="AH804" s="210"/>
      <c r="AI804" s="210"/>
    </row>
    <row r="805" ht="12.75" customHeight="1">
      <c r="A805" s="347"/>
      <c r="B805" s="347"/>
      <c r="C805" s="347"/>
      <c r="D805" s="347"/>
      <c r="E805" s="347"/>
      <c r="F805" s="347"/>
      <c r="G805" s="347"/>
      <c r="H805" s="347"/>
      <c r="I805" s="347"/>
      <c r="J805" s="347"/>
      <c r="K805" s="305"/>
      <c r="L805" s="348"/>
      <c r="M805" s="347"/>
      <c r="N805" s="349"/>
      <c r="O805" s="349"/>
      <c r="P805" s="350"/>
      <c r="Q805" s="349"/>
      <c r="R805" s="349"/>
      <c r="S805" s="351"/>
      <c r="T805" s="209"/>
      <c r="U805" s="351"/>
      <c r="V805" s="209"/>
      <c r="W805" s="352"/>
      <c r="X805" s="209"/>
      <c r="Y805" s="209"/>
      <c r="Z805" s="209"/>
      <c r="AA805" s="209"/>
      <c r="AB805" s="209"/>
      <c r="AC805" s="210"/>
      <c r="AD805" s="210"/>
      <c r="AE805" s="210"/>
      <c r="AF805" s="210"/>
      <c r="AG805" s="210"/>
      <c r="AH805" s="210"/>
      <c r="AI805" s="210"/>
    </row>
    <row r="806" ht="12.75" customHeight="1">
      <c r="A806" s="347"/>
      <c r="B806" s="347"/>
      <c r="C806" s="347"/>
      <c r="D806" s="347"/>
      <c r="E806" s="347"/>
      <c r="F806" s="347"/>
      <c r="G806" s="347"/>
      <c r="H806" s="347"/>
      <c r="I806" s="347"/>
      <c r="J806" s="347"/>
      <c r="K806" s="305"/>
      <c r="L806" s="348"/>
      <c r="M806" s="347"/>
      <c r="N806" s="349"/>
      <c r="O806" s="349"/>
      <c r="P806" s="350"/>
      <c r="Q806" s="349"/>
      <c r="R806" s="349"/>
      <c r="S806" s="351"/>
      <c r="T806" s="209"/>
      <c r="U806" s="351"/>
      <c r="V806" s="209"/>
      <c r="W806" s="352"/>
      <c r="X806" s="209"/>
      <c r="Y806" s="209"/>
      <c r="Z806" s="209"/>
      <c r="AA806" s="209"/>
      <c r="AB806" s="209"/>
      <c r="AC806" s="210"/>
      <c r="AD806" s="210"/>
      <c r="AE806" s="210"/>
      <c r="AF806" s="210"/>
      <c r="AG806" s="210"/>
      <c r="AH806" s="210"/>
      <c r="AI806" s="210"/>
    </row>
    <row r="807" ht="12.75" customHeight="1">
      <c r="A807" s="347"/>
      <c r="B807" s="347"/>
      <c r="C807" s="347"/>
      <c r="D807" s="347"/>
      <c r="E807" s="347"/>
      <c r="F807" s="347"/>
      <c r="G807" s="347"/>
      <c r="H807" s="347"/>
      <c r="I807" s="347"/>
      <c r="J807" s="347"/>
      <c r="K807" s="305"/>
      <c r="L807" s="348"/>
      <c r="M807" s="347"/>
      <c r="N807" s="349"/>
      <c r="O807" s="349"/>
      <c r="P807" s="350"/>
      <c r="Q807" s="349"/>
      <c r="R807" s="349"/>
      <c r="S807" s="351"/>
      <c r="T807" s="209"/>
      <c r="U807" s="351"/>
      <c r="V807" s="209"/>
      <c r="W807" s="352"/>
      <c r="X807" s="209"/>
      <c r="Y807" s="209"/>
      <c r="Z807" s="209"/>
      <c r="AA807" s="209"/>
      <c r="AB807" s="209"/>
      <c r="AC807" s="210"/>
      <c r="AD807" s="210"/>
      <c r="AE807" s="210"/>
      <c r="AF807" s="210"/>
      <c r="AG807" s="210"/>
      <c r="AH807" s="210"/>
      <c r="AI807" s="210"/>
    </row>
    <row r="808" ht="12.75" customHeight="1">
      <c r="A808" s="347"/>
      <c r="B808" s="347"/>
      <c r="C808" s="347"/>
      <c r="D808" s="347"/>
      <c r="E808" s="347"/>
      <c r="F808" s="347"/>
      <c r="G808" s="347"/>
      <c r="H808" s="347"/>
      <c r="I808" s="347"/>
      <c r="J808" s="347"/>
      <c r="K808" s="305"/>
      <c r="L808" s="348"/>
      <c r="M808" s="347"/>
      <c r="N808" s="349"/>
      <c r="O808" s="349"/>
      <c r="P808" s="350"/>
      <c r="Q808" s="349"/>
      <c r="R808" s="349"/>
      <c r="S808" s="351"/>
      <c r="T808" s="209"/>
      <c r="U808" s="351"/>
      <c r="V808" s="209"/>
      <c r="W808" s="352"/>
      <c r="X808" s="209"/>
      <c r="Y808" s="209"/>
      <c r="Z808" s="209"/>
      <c r="AA808" s="209"/>
      <c r="AB808" s="209"/>
      <c r="AC808" s="210"/>
      <c r="AD808" s="210"/>
      <c r="AE808" s="210"/>
      <c r="AF808" s="210"/>
      <c r="AG808" s="210"/>
      <c r="AH808" s="210"/>
      <c r="AI808" s="210"/>
    </row>
    <row r="809" ht="12.75" customHeight="1">
      <c r="A809" s="347"/>
      <c r="B809" s="347"/>
      <c r="C809" s="347"/>
      <c r="D809" s="347"/>
      <c r="E809" s="347"/>
      <c r="F809" s="347"/>
      <c r="G809" s="347"/>
      <c r="H809" s="347"/>
      <c r="I809" s="347"/>
      <c r="J809" s="347"/>
      <c r="K809" s="305"/>
      <c r="L809" s="348"/>
      <c r="M809" s="347"/>
      <c r="N809" s="349"/>
      <c r="O809" s="349"/>
      <c r="P809" s="350"/>
      <c r="Q809" s="349"/>
      <c r="R809" s="349"/>
      <c r="S809" s="351"/>
      <c r="T809" s="209"/>
      <c r="U809" s="351"/>
      <c r="V809" s="209"/>
      <c r="W809" s="352"/>
      <c r="X809" s="209"/>
      <c r="Y809" s="209"/>
      <c r="Z809" s="209"/>
      <c r="AA809" s="209"/>
      <c r="AB809" s="209"/>
      <c r="AC809" s="210"/>
      <c r="AD809" s="210"/>
      <c r="AE809" s="210"/>
      <c r="AF809" s="210"/>
      <c r="AG809" s="210"/>
      <c r="AH809" s="210"/>
      <c r="AI809" s="210"/>
    </row>
    <row r="810" ht="12.75" customHeight="1">
      <c r="A810" s="347"/>
      <c r="B810" s="347"/>
      <c r="C810" s="347"/>
      <c r="D810" s="347"/>
      <c r="E810" s="347"/>
      <c r="F810" s="347"/>
      <c r="G810" s="347"/>
      <c r="H810" s="347"/>
      <c r="I810" s="347"/>
      <c r="J810" s="347"/>
      <c r="K810" s="305"/>
      <c r="L810" s="348"/>
      <c r="M810" s="347"/>
      <c r="N810" s="349"/>
      <c r="O810" s="349"/>
      <c r="P810" s="350"/>
      <c r="Q810" s="349"/>
      <c r="R810" s="349"/>
      <c r="S810" s="351"/>
      <c r="T810" s="209"/>
      <c r="U810" s="351"/>
      <c r="V810" s="209"/>
      <c r="W810" s="352"/>
      <c r="X810" s="209"/>
      <c r="Y810" s="209"/>
      <c r="Z810" s="209"/>
      <c r="AA810" s="209"/>
      <c r="AB810" s="209"/>
      <c r="AC810" s="210"/>
      <c r="AD810" s="210"/>
      <c r="AE810" s="210"/>
      <c r="AF810" s="210"/>
      <c r="AG810" s="210"/>
      <c r="AH810" s="210"/>
      <c r="AI810" s="210"/>
    </row>
    <row r="811" ht="12.75" customHeight="1">
      <c r="A811" s="347"/>
      <c r="B811" s="347"/>
      <c r="C811" s="347"/>
      <c r="D811" s="347"/>
      <c r="E811" s="347"/>
      <c r="F811" s="347"/>
      <c r="G811" s="347"/>
      <c r="H811" s="347"/>
      <c r="I811" s="347"/>
      <c r="J811" s="347"/>
      <c r="K811" s="305"/>
      <c r="L811" s="348"/>
      <c r="M811" s="347"/>
      <c r="N811" s="349"/>
      <c r="O811" s="349"/>
      <c r="P811" s="350"/>
      <c r="Q811" s="349"/>
      <c r="R811" s="349"/>
      <c r="S811" s="351"/>
      <c r="T811" s="209"/>
      <c r="U811" s="351"/>
      <c r="V811" s="209"/>
      <c r="W811" s="352"/>
      <c r="X811" s="209"/>
      <c r="Y811" s="209"/>
      <c r="Z811" s="209"/>
      <c r="AA811" s="209"/>
      <c r="AB811" s="209"/>
      <c r="AC811" s="210"/>
      <c r="AD811" s="210"/>
      <c r="AE811" s="210"/>
      <c r="AF811" s="210"/>
      <c r="AG811" s="210"/>
      <c r="AH811" s="210"/>
      <c r="AI811" s="210"/>
    </row>
    <row r="812" ht="12.75" customHeight="1">
      <c r="A812" s="347"/>
      <c r="B812" s="347"/>
      <c r="C812" s="347"/>
      <c r="D812" s="347"/>
      <c r="E812" s="347"/>
      <c r="F812" s="347"/>
      <c r="G812" s="347"/>
      <c r="H812" s="347"/>
      <c r="I812" s="347"/>
      <c r="J812" s="347"/>
      <c r="K812" s="305"/>
      <c r="L812" s="348"/>
      <c r="M812" s="347"/>
      <c r="N812" s="349"/>
      <c r="O812" s="349"/>
      <c r="P812" s="350"/>
      <c r="Q812" s="349"/>
      <c r="R812" s="349"/>
      <c r="S812" s="351"/>
      <c r="T812" s="209"/>
      <c r="U812" s="351"/>
      <c r="V812" s="209"/>
      <c r="W812" s="352"/>
      <c r="X812" s="209"/>
      <c r="Y812" s="209"/>
      <c r="Z812" s="209"/>
      <c r="AA812" s="209"/>
      <c r="AB812" s="209"/>
      <c r="AC812" s="210"/>
      <c r="AD812" s="210"/>
      <c r="AE812" s="210"/>
      <c r="AF812" s="210"/>
      <c r="AG812" s="210"/>
      <c r="AH812" s="210"/>
      <c r="AI812" s="210"/>
    </row>
    <row r="813" ht="12.75" customHeight="1">
      <c r="A813" s="347"/>
      <c r="B813" s="347"/>
      <c r="C813" s="347"/>
      <c r="D813" s="347"/>
      <c r="E813" s="347"/>
      <c r="F813" s="347"/>
      <c r="G813" s="347"/>
      <c r="H813" s="347"/>
      <c r="I813" s="347"/>
      <c r="J813" s="347"/>
      <c r="K813" s="305"/>
      <c r="L813" s="348"/>
      <c r="M813" s="347"/>
      <c r="N813" s="349"/>
      <c r="O813" s="349"/>
      <c r="P813" s="350"/>
      <c r="Q813" s="349"/>
      <c r="R813" s="349"/>
      <c r="S813" s="351"/>
      <c r="T813" s="209"/>
      <c r="U813" s="351"/>
      <c r="V813" s="209"/>
      <c r="W813" s="352"/>
      <c r="X813" s="209"/>
      <c r="Y813" s="209"/>
      <c r="Z813" s="209"/>
      <c r="AA813" s="209"/>
      <c r="AB813" s="209"/>
      <c r="AC813" s="210"/>
      <c r="AD813" s="210"/>
      <c r="AE813" s="210"/>
      <c r="AF813" s="210"/>
      <c r="AG813" s="210"/>
      <c r="AH813" s="210"/>
      <c r="AI813" s="210"/>
    </row>
    <row r="814" ht="12.75" customHeight="1">
      <c r="A814" s="347"/>
      <c r="B814" s="347"/>
      <c r="C814" s="347"/>
      <c r="D814" s="347"/>
      <c r="E814" s="347"/>
      <c r="F814" s="347"/>
      <c r="G814" s="347"/>
      <c r="H814" s="347"/>
      <c r="I814" s="347"/>
      <c r="J814" s="347"/>
      <c r="K814" s="305"/>
      <c r="L814" s="348"/>
      <c r="M814" s="347"/>
      <c r="N814" s="349"/>
      <c r="O814" s="349"/>
      <c r="P814" s="350"/>
      <c r="Q814" s="349"/>
      <c r="R814" s="349"/>
      <c r="S814" s="351"/>
      <c r="T814" s="209"/>
      <c r="U814" s="351"/>
      <c r="V814" s="209"/>
      <c r="W814" s="352"/>
      <c r="X814" s="209"/>
      <c r="Y814" s="209"/>
      <c r="Z814" s="209"/>
      <c r="AA814" s="209"/>
      <c r="AB814" s="209"/>
      <c r="AC814" s="210"/>
      <c r="AD814" s="210"/>
      <c r="AE814" s="210"/>
      <c r="AF814" s="210"/>
      <c r="AG814" s="210"/>
      <c r="AH814" s="210"/>
      <c r="AI814" s="210"/>
    </row>
    <row r="815" ht="12.75" customHeight="1">
      <c r="A815" s="347"/>
      <c r="B815" s="347"/>
      <c r="C815" s="347"/>
      <c r="D815" s="347"/>
      <c r="E815" s="347"/>
      <c r="F815" s="347"/>
      <c r="G815" s="347"/>
      <c r="H815" s="347"/>
      <c r="I815" s="347"/>
      <c r="J815" s="347"/>
      <c r="K815" s="305"/>
      <c r="L815" s="348"/>
      <c r="M815" s="347"/>
      <c r="N815" s="349"/>
      <c r="O815" s="349"/>
      <c r="P815" s="350"/>
      <c r="Q815" s="349"/>
      <c r="R815" s="349"/>
      <c r="S815" s="351"/>
      <c r="T815" s="209"/>
      <c r="U815" s="351"/>
      <c r="V815" s="209"/>
      <c r="W815" s="352"/>
      <c r="X815" s="209"/>
      <c r="Y815" s="209"/>
      <c r="Z815" s="209"/>
      <c r="AA815" s="209"/>
      <c r="AB815" s="209"/>
      <c r="AC815" s="210"/>
      <c r="AD815" s="210"/>
      <c r="AE815" s="210"/>
      <c r="AF815" s="210"/>
      <c r="AG815" s="210"/>
      <c r="AH815" s="210"/>
      <c r="AI815" s="210"/>
    </row>
    <row r="816" ht="12.75" customHeight="1">
      <c r="A816" s="347"/>
      <c r="B816" s="347"/>
      <c r="C816" s="347"/>
      <c r="D816" s="347"/>
      <c r="E816" s="347"/>
      <c r="F816" s="347"/>
      <c r="G816" s="347"/>
      <c r="H816" s="347"/>
      <c r="I816" s="347"/>
      <c r="J816" s="347"/>
      <c r="K816" s="305"/>
      <c r="L816" s="348"/>
      <c r="M816" s="347"/>
      <c r="N816" s="349"/>
      <c r="O816" s="349"/>
      <c r="P816" s="350"/>
      <c r="Q816" s="349"/>
      <c r="R816" s="349"/>
      <c r="S816" s="351"/>
      <c r="T816" s="209"/>
      <c r="U816" s="351"/>
      <c r="V816" s="209"/>
      <c r="W816" s="352"/>
      <c r="X816" s="209"/>
      <c r="Y816" s="209"/>
      <c r="Z816" s="209"/>
      <c r="AA816" s="209"/>
      <c r="AB816" s="209"/>
      <c r="AC816" s="210"/>
      <c r="AD816" s="210"/>
      <c r="AE816" s="210"/>
      <c r="AF816" s="210"/>
      <c r="AG816" s="210"/>
      <c r="AH816" s="210"/>
      <c r="AI816" s="210"/>
    </row>
    <row r="817" ht="12.75" customHeight="1">
      <c r="A817" s="347"/>
      <c r="B817" s="347"/>
      <c r="C817" s="347"/>
      <c r="D817" s="347"/>
      <c r="E817" s="347"/>
      <c r="F817" s="347"/>
      <c r="G817" s="347"/>
      <c r="H817" s="347"/>
      <c r="I817" s="347"/>
      <c r="J817" s="347"/>
      <c r="K817" s="305"/>
      <c r="L817" s="348"/>
      <c r="M817" s="347"/>
      <c r="N817" s="349"/>
      <c r="O817" s="349"/>
      <c r="P817" s="350"/>
      <c r="Q817" s="349"/>
      <c r="R817" s="349"/>
      <c r="S817" s="351"/>
      <c r="T817" s="209"/>
      <c r="U817" s="351"/>
      <c r="V817" s="209"/>
      <c r="W817" s="352"/>
      <c r="X817" s="209"/>
      <c r="Y817" s="209"/>
      <c r="Z817" s="209"/>
      <c r="AA817" s="209"/>
      <c r="AB817" s="209"/>
      <c r="AC817" s="210"/>
      <c r="AD817" s="210"/>
      <c r="AE817" s="210"/>
      <c r="AF817" s="210"/>
      <c r="AG817" s="210"/>
      <c r="AH817" s="210"/>
      <c r="AI817" s="210"/>
    </row>
    <row r="818" ht="12.75" customHeight="1">
      <c r="A818" s="347"/>
      <c r="B818" s="347"/>
      <c r="C818" s="347"/>
      <c r="D818" s="347"/>
      <c r="E818" s="347"/>
      <c r="F818" s="347"/>
      <c r="G818" s="347"/>
      <c r="H818" s="347"/>
      <c r="I818" s="347"/>
      <c r="J818" s="347"/>
      <c r="K818" s="305"/>
      <c r="L818" s="348"/>
      <c r="M818" s="347"/>
      <c r="N818" s="349"/>
      <c r="O818" s="349"/>
      <c r="P818" s="350"/>
      <c r="Q818" s="349"/>
      <c r="R818" s="349"/>
      <c r="S818" s="351"/>
      <c r="T818" s="209"/>
      <c r="U818" s="351"/>
      <c r="V818" s="209"/>
      <c r="W818" s="352"/>
      <c r="X818" s="209"/>
      <c r="Y818" s="209"/>
      <c r="Z818" s="209"/>
      <c r="AA818" s="209"/>
      <c r="AB818" s="209"/>
      <c r="AC818" s="210"/>
      <c r="AD818" s="210"/>
      <c r="AE818" s="210"/>
      <c r="AF818" s="210"/>
      <c r="AG818" s="210"/>
      <c r="AH818" s="210"/>
      <c r="AI818" s="210"/>
    </row>
    <row r="819" ht="12.75" customHeight="1">
      <c r="A819" s="347"/>
      <c r="B819" s="347"/>
      <c r="C819" s="347"/>
      <c r="D819" s="347"/>
      <c r="E819" s="347"/>
      <c r="F819" s="347"/>
      <c r="G819" s="347"/>
      <c r="H819" s="347"/>
      <c r="I819" s="347"/>
      <c r="J819" s="347"/>
      <c r="K819" s="305"/>
      <c r="L819" s="348"/>
      <c r="M819" s="347"/>
      <c r="N819" s="349"/>
      <c r="O819" s="349"/>
      <c r="P819" s="350"/>
      <c r="Q819" s="349"/>
      <c r="R819" s="349"/>
      <c r="S819" s="351"/>
      <c r="T819" s="209"/>
      <c r="U819" s="351"/>
      <c r="V819" s="209"/>
      <c r="W819" s="352"/>
      <c r="X819" s="209"/>
      <c r="Y819" s="209"/>
      <c r="Z819" s="209"/>
      <c r="AA819" s="209"/>
      <c r="AB819" s="209"/>
      <c r="AC819" s="210"/>
      <c r="AD819" s="210"/>
      <c r="AE819" s="210"/>
      <c r="AF819" s="210"/>
      <c r="AG819" s="210"/>
      <c r="AH819" s="210"/>
      <c r="AI819" s="210"/>
    </row>
    <row r="820" ht="12.75" customHeight="1">
      <c r="A820" s="347"/>
      <c r="B820" s="347"/>
      <c r="C820" s="347"/>
      <c r="D820" s="347"/>
      <c r="E820" s="347"/>
      <c r="F820" s="347"/>
      <c r="G820" s="347"/>
      <c r="H820" s="347"/>
      <c r="I820" s="347"/>
      <c r="J820" s="347"/>
      <c r="K820" s="305"/>
      <c r="L820" s="348"/>
      <c r="M820" s="347"/>
      <c r="N820" s="349"/>
      <c r="O820" s="349"/>
      <c r="P820" s="350"/>
      <c r="Q820" s="349"/>
      <c r="R820" s="349"/>
      <c r="S820" s="351"/>
      <c r="T820" s="209"/>
      <c r="U820" s="351"/>
      <c r="V820" s="209"/>
      <c r="W820" s="352"/>
      <c r="X820" s="209"/>
      <c r="Y820" s="209"/>
      <c r="Z820" s="209"/>
      <c r="AA820" s="209"/>
      <c r="AB820" s="209"/>
      <c r="AC820" s="210"/>
      <c r="AD820" s="210"/>
      <c r="AE820" s="210"/>
      <c r="AF820" s="210"/>
      <c r="AG820" s="210"/>
      <c r="AH820" s="210"/>
      <c r="AI820" s="210"/>
    </row>
    <row r="821" ht="12.75" customHeight="1">
      <c r="A821" s="347"/>
      <c r="B821" s="347"/>
      <c r="C821" s="347"/>
      <c r="D821" s="347"/>
      <c r="E821" s="347"/>
      <c r="F821" s="347"/>
      <c r="G821" s="347"/>
      <c r="H821" s="347"/>
      <c r="I821" s="347"/>
      <c r="J821" s="347"/>
      <c r="K821" s="305"/>
      <c r="L821" s="348"/>
      <c r="M821" s="347"/>
      <c r="N821" s="349"/>
      <c r="O821" s="349"/>
      <c r="P821" s="350"/>
      <c r="Q821" s="349"/>
      <c r="R821" s="349"/>
      <c r="S821" s="351"/>
      <c r="T821" s="209"/>
      <c r="U821" s="351"/>
      <c r="V821" s="209"/>
      <c r="W821" s="352"/>
      <c r="X821" s="209"/>
      <c r="Y821" s="209"/>
      <c r="Z821" s="209"/>
      <c r="AA821" s="209"/>
      <c r="AB821" s="209"/>
      <c r="AC821" s="210"/>
      <c r="AD821" s="210"/>
      <c r="AE821" s="210"/>
      <c r="AF821" s="210"/>
      <c r="AG821" s="210"/>
      <c r="AH821" s="210"/>
      <c r="AI821" s="210"/>
    </row>
    <row r="822" ht="12.75" customHeight="1">
      <c r="A822" s="347"/>
      <c r="B822" s="347"/>
      <c r="C822" s="347"/>
      <c r="D822" s="347"/>
      <c r="E822" s="347"/>
      <c r="F822" s="347"/>
      <c r="G822" s="347"/>
      <c r="H822" s="347"/>
      <c r="I822" s="347"/>
      <c r="J822" s="347"/>
      <c r="K822" s="305"/>
      <c r="L822" s="348"/>
      <c r="M822" s="347"/>
      <c r="N822" s="349"/>
      <c r="O822" s="349"/>
      <c r="P822" s="350"/>
      <c r="Q822" s="349"/>
      <c r="R822" s="349"/>
      <c r="S822" s="351"/>
      <c r="T822" s="209"/>
      <c r="U822" s="351"/>
      <c r="V822" s="209"/>
      <c r="W822" s="352"/>
      <c r="X822" s="209"/>
      <c r="Y822" s="209"/>
      <c r="Z822" s="209"/>
      <c r="AA822" s="209"/>
      <c r="AB822" s="209"/>
      <c r="AC822" s="210"/>
      <c r="AD822" s="210"/>
      <c r="AE822" s="210"/>
      <c r="AF822" s="210"/>
      <c r="AG822" s="210"/>
      <c r="AH822" s="210"/>
      <c r="AI822" s="210"/>
    </row>
    <row r="823" ht="12.75" customHeight="1">
      <c r="A823" s="347"/>
      <c r="B823" s="347"/>
      <c r="C823" s="347"/>
      <c r="D823" s="347"/>
      <c r="E823" s="347"/>
      <c r="F823" s="347"/>
      <c r="G823" s="347"/>
      <c r="H823" s="347"/>
      <c r="I823" s="347"/>
      <c r="J823" s="347"/>
      <c r="K823" s="305"/>
      <c r="L823" s="348"/>
      <c r="M823" s="347"/>
      <c r="N823" s="349"/>
      <c r="O823" s="349"/>
      <c r="P823" s="350"/>
      <c r="Q823" s="349"/>
      <c r="R823" s="349"/>
      <c r="S823" s="351"/>
      <c r="T823" s="209"/>
      <c r="U823" s="351"/>
      <c r="V823" s="209"/>
      <c r="W823" s="352"/>
      <c r="X823" s="209"/>
      <c r="Y823" s="209"/>
      <c r="Z823" s="209"/>
      <c r="AA823" s="209"/>
      <c r="AB823" s="209"/>
      <c r="AC823" s="210"/>
      <c r="AD823" s="210"/>
      <c r="AE823" s="210"/>
      <c r="AF823" s="210"/>
      <c r="AG823" s="210"/>
      <c r="AH823" s="210"/>
      <c r="AI823" s="210"/>
    </row>
    <row r="824" ht="12.75" customHeight="1">
      <c r="A824" s="347"/>
      <c r="B824" s="347"/>
      <c r="C824" s="347"/>
      <c r="D824" s="347"/>
      <c r="E824" s="347"/>
      <c r="F824" s="347"/>
      <c r="G824" s="347"/>
      <c r="H824" s="347"/>
      <c r="I824" s="347"/>
      <c r="J824" s="347"/>
      <c r="K824" s="305"/>
      <c r="L824" s="348"/>
      <c r="M824" s="347"/>
      <c r="N824" s="349"/>
      <c r="O824" s="349"/>
      <c r="P824" s="350"/>
      <c r="Q824" s="349"/>
      <c r="R824" s="349"/>
      <c r="S824" s="351"/>
      <c r="T824" s="209"/>
      <c r="U824" s="351"/>
      <c r="V824" s="209"/>
      <c r="W824" s="352"/>
      <c r="X824" s="209"/>
      <c r="Y824" s="209"/>
      <c r="Z824" s="209"/>
      <c r="AA824" s="209"/>
      <c r="AB824" s="209"/>
      <c r="AC824" s="210"/>
      <c r="AD824" s="210"/>
      <c r="AE824" s="210"/>
      <c r="AF824" s="210"/>
      <c r="AG824" s="210"/>
      <c r="AH824" s="210"/>
      <c r="AI824" s="210"/>
    </row>
    <row r="825" ht="12.75" customHeight="1">
      <c r="A825" s="347"/>
      <c r="B825" s="347"/>
      <c r="C825" s="347"/>
      <c r="D825" s="347"/>
      <c r="E825" s="347"/>
      <c r="F825" s="347"/>
      <c r="G825" s="347"/>
      <c r="H825" s="347"/>
      <c r="I825" s="347"/>
      <c r="J825" s="347"/>
      <c r="K825" s="305"/>
      <c r="L825" s="348"/>
      <c r="M825" s="347"/>
      <c r="N825" s="349"/>
      <c r="O825" s="349"/>
      <c r="P825" s="350"/>
      <c r="Q825" s="349"/>
      <c r="R825" s="349"/>
      <c r="S825" s="351"/>
      <c r="T825" s="209"/>
      <c r="U825" s="351"/>
      <c r="V825" s="209"/>
      <c r="W825" s="352"/>
      <c r="X825" s="209"/>
      <c r="Y825" s="209"/>
      <c r="Z825" s="209"/>
      <c r="AA825" s="209"/>
      <c r="AB825" s="209"/>
      <c r="AC825" s="210"/>
      <c r="AD825" s="210"/>
      <c r="AE825" s="210"/>
      <c r="AF825" s="210"/>
      <c r="AG825" s="210"/>
      <c r="AH825" s="210"/>
      <c r="AI825" s="210"/>
    </row>
    <row r="826" ht="12.75" customHeight="1">
      <c r="A826" s="347"/>
      <c r="B826" s="347"/>
      <c r="C826" s="347"/>
      <c r="D826" s="347"/>
      <c r="E826" s="347"/>
      <c r="F826" s="347"/>
      <c r="G826" s="347"/>
      <c r="H826" s="347"/>
      <c r="I826" s="347"/>
      <c r="J826" s="347"/>
      <c r="K826" s="305"/>
      <c r="L826" s="348"/>
      <c r="M826" s="347"/>
      <c r="N826" s="349"/>
      <c r="O826" s="349"/>
      <c r="P826" s="350"/>
      <c r="Q826" s="349"/>
      <c r="R826" s="349"/>
      <c r="S826" s="351"/>
      <c r="T826" s="209"/>
      <c r="U826" s="351"/>
      <c r="V826" s="209"/>
      <c r="W826" s="352"/>
      <c r="X826" s="209"/>
      <c r="Y826" s="209"/>
      <c r="Z826" s="209"/>
      <c r="AA826" s="209"/>
      <c r="AB826" s="209"/>
      <c r="AC826" s="210"/>
      <c r="AD826" s="210"/>
      <c r="AE826" s="210"/>
      <c r="AF826" s="210"/>
      <c r="AG826" s="210"/>
      <c r="AH826" s="210"/>
      <c r="AI826" s="210"/>
    </row>
    <row r="827" ht="12.75" customHeight="1">
      <c r="A827" s="347"/>
      <c r="B827" s="347"/>
      <c r="C827" s="347"/>
      <c r="D827" s="347"/>
      <c r="E827" s="347"/>
      <c r="F827" s="347"/>
      <c r="G827" s="347"/>
      <c r="H827" s="347"/>
      <c r="I827" s="347"/>
      <c r="J827" s="347"/>
      <c r="K827" s="305"/>
      <c r="L827" s="348"/>
      <c r="M827" s="347"/>
      <c r="N827" s="349"/>
      <c r="O827" s="349"/>
      <c r="P827" s="350"/>
      <c r="Q827" s="349"/>
      <c r="R827" s="349"/>
      <c r="S827" s="351"/>
      <c r="T827" s="209"/>
      <c r="U827" s="351"/>
      <c r="V827" s="209"/>
      <c r="W827" s="352"/>
      <c r="X827" s="209"/>
      <c r="Y827" s="209"/>
      <c r="Z827" s="209"/>
      <c r="AA827" s="209"/>
      <c r="AB827" s="209"/>
      <c r="AC827" s="210"/>
      <c r="AD827" s="210"/>
      <c r="AE827" s="210"/>
      <c r="AF827" s="210"/>
      <c r="AG827" s="210"/>
      <c r="AH827" s="210"/>
      <c r="AI827" s="210"/>
    </row>
    <row r="828" ht="12.75" customHeight="1">
      <c r="A828" s="347"/>
      <c r="B828" s="347"/>
      <c r="C828" s="347"/>
      <c r="D828" s="347"/>
      <c r="E828" s="347"/>
      <c r="F828" s="347"/>
      <c r="G828" s="347"/>
      <c r="H828" s="347"/>
      <c r="I828" s="347"/>
      <c r="J828" s="347"/>
      <c r="K828" s="305"/>
      <c r="L828" s="348"/>
      <c r="M828" s="347"/>
      <c r="N828" s="349"/>
      <c r="O828" s="349"/>
      <c r="P828" s="350"/>
      <c r="Q828" s="349"/>
      <c r="R828" s="349"/>
      <c r="S828" s="351"/>
      <c r="T828" s="209"/>
      <c r="U828" s="351"/>
      <c r="V828" s="209"/>
      <c r="W828" s="352"/>
      <c r="X828" s="209"/>
      <c r="Y828" s="209"/>
      <c r="Z828" s="209"/>
      <c r="AA828" s="209"/>
      <c r="AB828" s="209"/>
      <c r="AC828" s="210"/>
      <c r="AD828" s="210"/>
      <c r="AE828" s="210"/>
      <c r="AF828" s="210"/>
      <c r="AG828" s="210"/>
      <c r="AH828" s="210"/>
      <c r="AI828" s="210"/>
    </row>
    <row r="829" ht="12.75" customHeight="1">
      <c r="A829" s="347"/>
      <c r="B829" s="347"/>
      <c r="C829" s="347"/>
      <c r="D829" s="347"/>
      <c r="E829" s="347"/>
      <c r="F829" s="347"/>
      <c r="G829" s="347"/>
      <c r="H829" s="347"/>
      <c r="I829" s="347"/>
      <c r="J829" s="347"/>
      <c r="K829" s="305"/>
      <c r="L829" s="348"/>
      <c r="M829" s="347"/>
      <c r="N829" s="349"/>
      <c r="O829" s="349"/>
      <c r="P829" s="350"/>
      <c r="Q829" s="349"/>
      <c r="R829" s="349"/>
      <c r="S829" s="351"/>
      <c r="T829" s="209"/>
      <c r="U829" s="351"/>
      <c r="V829" s="209"/>
      <c r="W829" s="352"/>
      <c r="X829" s="209"/>
      <c r="Y829" s="209"/>
      <c r="Z829" s="209"/>
      <c r="AA829" s="209"/>
      <c r="AB829" s="209"/>
      <c r="AC829" s="210"/>
      <c r="AD829" s="210"/>
      <c r="AE829" s="210"/>
      <c r="AF829" s="210"/>
      <c r="AG829" s="210"/>
      <c r="AH829" s="210"/>
      <c r="AI829" s="210"/>
    </row>
    <row r="830" ht="12.75" customHeight="1">
      <c r="A830" s="347"/>
      <c r="B830" s="347"/>
      <c r="C830" s="347"/>
      <c r="D830" s="347"/>
      <c r="E830" s="347"/>
      <c r="F830" s="347"/>
      <c r="G830" s="347"/>
      <c r="H830" s="347"/>
      <c r="I830" s="347"/>
      <c r="J830" s="347"/>
      <c r="K830" s="305"/>
      <c r="L830" s="348"/>
      <c r="M830" s="347"/>
      <c r="N830" s="349"/>
      <c r="O830" s="349"/>
      <c r="P830" s="350"/>
      <c r="Q830" s="349"/>
      <c r="R830" s="349"/>
      <c r="S830" s="351"/>
      <c r="T830" s="209"/>
      <c r="U830" s="351"/>
      <c r="V830" s="209"/>
      <c r="W830" s="352"/>
      <c r="X830" s="209"/>
      <c r="Y830" s="209"/>
      <c r="Z830" s="209"/>
      <c r="AA830" s="209"/>
      <c r="AB830" s="209"/>
      <c r="AC830" s="210"/>
      <c r="AD830" s="210"/>
      <c r="AE830" s="210"/>
      <c r="AF830" s="210"/>
      <c r="AG830" s="210"/>
      <c r="AH830" s="210"/>
      <c r="AI830" s="210"/>
    </row>
    <row r="831" ht="12.75" customHeight="1">
      <c r="A831" s="347"/>
      <c r="B831" s="347"/>
      <c r="C831" s="347"/>
      <c r="D831" s="347"/>
      <c r="E831" s="347"/>
      <c r="F831" s="347"/>
      <c r="G831" s="347"/>
      <c r="H831" s="347"/>
      <c r="I831" s="347"/>
      <c r="J831" s="347"/>
      <c r="K831" s="305"/>
      <c r="L831" s="348"/>
      <c r="M831" s="347"/>
      <c r="N831" s="349"/>
      <c r="O831" s="349"/>
      <c r="P831" s="350"/>
      <c r="Q831" s="349"/>
      <c r="R831" s="349"/>
      <c r="S831" s="351"/>
      <c r="T831" s="209"/>
      <c r="U831" s="351"/>
      <c r="V831" s="209"/>
      <c r="W831" s="352"/>
      <c r="X831" s="209"/>
      <c r="Y831" s="209"/>
      <c r="Z831" s="209"/>
      <c r="AA831" s="209"/>
      <c r="AB831" s="209"/>
      <c r="AC831" s="210"/>
      <c r="AD831" s="210"/>
      <c r="AE831" s="210"/>
      <c r="AF831" s="210"/>
      <c r="AG831" s="210"/>
      <c r="AH831" s="210"/>
      <c r="AI831" s="210"/>
    </row>
    <row r="832" ht="12.75" customHeight="1">
      <c r="A832" s="347"/>
      <c r="B832" s="347"/>
      <c r="C832" s="347"/>
      <c r="D832" s="347"/>
      <c r="E832" s="347"/>
      <c r="F832" s="347"/>
      <c r="G832" s="347"/>
      <c r="H832" s="347"/>
      <c r="I832" s="347"/>
      <c r="J832" s="347"/>
      <c r="K832" s="305"/>
      <c r="L832" s="348"/>
      <c r="M832" s="347"/>
      <c r="N832" s="349"/>
      <c r="O832" s="349"/>
      <c r="P832" s="350"/>
      <c r="Q832" s="349"/>
      <c r="R832" s="349"/>
      <c r="S832" s="351"/>
      <c r="T832" s="209"/>
      <c r="U832" s="351"/>
      <c r="V832" s="209"/>
      <c r="W832" s="352"/>
      <c r="X832" s="209"/>
      <c r="Y832" s="209"/>
      <c r="Z832" s="209"/>
      <c r="AA832" s="209"/>
      <c r="AB832" s="209"/>
      <c r="AC832" s="210"/>
      <c r="AD832" s="210"/>
      <c r="AE832" s="210"/>
      <c r="AF832" s="210"/>
      <c r="AG832" s="210"/>
      <c r="AH832" s="210"/>
      <c r="AI832" s="210"/>
    </row>
    <row r="833" ht="12.75" customHeight="1">
      <c r="A833" s="347"/>
      <c r="B833" s="347"/>
      <c r="C833" s="347"/>
      <c r="D833" s="347"/>
      <c r="E833" s="347"/>
      <c r="F833" s="347"/>
      <c r="G833" s="347"/>
      <c r="H833" s="347"/>
      <c r="I833" s="347"/>
      <c r="J833" s="347"/>
      <c r="K833" s="305"/>
      <c r="L833" s="348"/>
      <c r="M833" s="347"/>
      <c r="N833" s="349"/>
      <c r="O833" s="349"/>
      <c r="P833" s="350"/>
      <c r="Q833" s="349"/>
      <c r="R833" s="349"/>
      <c r="S833" s="351"/>
      <c r="T833" s="209"/>
      <c r="U833" s="351"/>
      <c r="V833" s="209"/>
      <c r="W833" s="352"/>
      <c r="X833" s="209"/>
      <c r="Y833" s="209"/>
      <c r="Z833" s="209"/>
      <c r="AA833" s="209"/>
      <c r="AB833" s="209"/>
      <c r="AC833" s="210"/>
      <c r="AD833" s="210"/>
      <c r="AE833" s="210"/>
      <c r="AF833" s="210"/>
      <c r="AG833" s="210"/>
      <c r="AH833" s="210"/>
      <c r="AI833" s="210"/>
    </row>
    <row r="834" ht="12.75" customHeight="1">
      <c r="A834" s="347"/>
      <c r="B834" s="347"/>
      <c r="C834" s="347"/>
      <c r="D834" s="347"/>
      <c r="E834" s="347"/>
      <c r="F834" s="347"/>
      <c r="G834" s="347"/>
      <c r="H834" s="347"/>
      <c r="I834" s="347"/>
      <c r="J834" s="347"/>
      <c r="K834" s="305"/>
      <c r="L834" s="348"/>
      <c r="M834" s="347"/>
      <c r="N834" s="349"/>
      <c r="O834" s="349"/>
      <c r="P834" s="350"/>
      <c r="Q834" s="349"/>
      <c r="R834" s="349"/>
      <c r="S834" s="351"/>
      <c r="T834" s="209"/>
      <c r="U834" s="351"/>
      <c r="V834" s="209"/>
      <c r="W834" s="352"/>
      <c r="X834" s="209"/>
      <c r="Y834" s="209"/>
      <c r="Z834" s="209"/>
      <c r="AA834" s="209"/>
      <c r="AB834" s="209"/>
      <c r="AC834" s="210"/>
      <c r="AD834" s="210"/>
      <c r="AE834" s="210"/>
      <c r="AF834" s="210"/>
      <c r="AG834" s="210"/>
      <c r="AH834" s="210"/>
      <c r="AI834" s="210"/>
    </row>
    <row r="835" ht="12.75" customHeight="1">
      <c r="A835" s="347"/>
      <c r="B835" s="347"/>
      <c r="C835" s="347"/>
      <c r="D835" s="347"/>
      <c r="E835" s="347"/>
      <c r="F835" s="347"/>
      <c r="G835" s="347"/>
      <c r="H835" s="347"/>
      <c r="I835" s="347"/>
      <c r="J835" s="347"/>
      <c r="K835" s="305"/>
      <c r="L835" s="348"/>
      <c r="M835" s="347"/>
      <c r="N835" s="349"/>
      <c r="O835" s="349"/>
      <c r="P835" s="350"/>
      <c r="Q835" s="349"/>
      <c r="R835" s="349"/>
      <c r="S835" s="351"/>
      <c r="T835" s="209"/>
      <c r="U835" s="351"/>
      <c r="V835" s="209"/>
      <c r="W835" s="352"/>
      <c r="X835" s="209"/>
      <c r="Y835" s="209"/>
      <c r="Z835" s="209"/>
      <c r="AA835" s="209"/>
      <c r="AB835" s="209"/>
      <c r="AC835" s="210"/>
      <c r="AD835" s="210"/>
      <c r="AE835" s="210"/>
      <c r="AF835" s="210"/>
      <c r="AG835" s="210"/>
      <c r="AH835" s="210"/>
      <c r="AI835" s="210"/>
    </row>
    <row r="836" ht="12.75" customHeight="1">
      <c r="A836" s="347"/>
      <c r="B836" s="347"/>
      <c r="C836" s="347"/>
      <c r="D836" s="347"/>
      <c r="E836" s="347"/>
      <c r="F836" s="347"/>
      <c r="G836" s="347"/>
      <c r="H836" s="347"/>
      <c r="I836" s="347"/>
      <c r="J836" s="347"/>
      <c r="K836" s="305"/>
      <c r="L836" s="348"/>
      <c r="M836" s="347"/>
      <c r="N836" s="349"/>
      <c r="O836" s="349"/>
      <c r="P836" s="350"/>
      <c r="Q836" s="349"/>
      <c r="R836" s="349"/>
      <c r="S836" s="351"/>
      <c r="T836" s="209"/>
      <c r="U836" s="351"/>
      <c r="V836" s="209"/>
      <c r="W836" s="352"/>
      <c r="X836" s="209"/>
      <c r="Y836" s="209"/>
      <c r="Z836" s="209"/>
      <c r="AA836" s="209"/>
      <c r="AB836" s="209"/>
      <c r="AC836" s="210"/>
      <c r="AD836" s="210"/>
      <c r="AE836" s="210"/>
      <c r="AF836" s="210"/>
      <c r="AG836" s="210"/>
      <c r="AH836" s="210"/>
      <c r="AI836" s="210"/>
    </row>
    <row r="837" ht="12.75" customHeight="1">
      <c r="A837" s="347"/>
      <c r="B837" s="347"/>
      <c r="C837" s="347"/>
      <c r="D837" s="347"/>
      <c r="E837" s="347"/>
      <c r="F837" s="347"/>
      <c r="G837" s="347"/>
      <c r="H837" s="347"/>
      <c r="I837" s="347"/>
      <c r="J837" s="347"/>
      <c r="K837" s="305"/>
      <c r="L837" s="348"/>
      <c r="M837" s="347"/>
      <c r="N837" s="349"/>
      <c r="O837" s="349"/>
      <c r="P837" s="350"/>
      <c r="Q837" s="349"/>
      <c r="R837" s="349"/>
      <c r="S837" s="351"/>
      <c r="T837" s="209"/>
      <c r="U837" s="351"/>
      <c r="V837" s="209"/>
      <c r="W837" s="352"/>
      <c r="X837" s="209"/>
      <c r="Y837" s="209"/>
      <c r="Z837" s="209"/>
      <c r="AA837" s="209"/>
      <c r="AB837" s="209"/>
      <c r="AC837" s="210"/>
      <c r="AD837" s="210"/>
      <c r="AE837" s="210"/>
      <c r="AF837" s="210"/>
      <c r="AG837" s="210"/>
      <c r="AH837" s="210"/>
      <c r="AI837" s="210"/>
    </row>
    <row r="838" ht="12.75" customHeight="1">
      <c r="A838" s="347"/>
      <c r="B838" s="347"/>
      <c r="C838" s="347"/>
      <c r="D838" s="347"/>
      <c r="E838" s="347"/>
      <c r="F838" s="347"/>
      <c r="G838" s="347"/>
      <c r="H838" s="347"/>
      <c r="I838" s="347"/>
      <c r="J838" s="347"/>
      <c r="K838" s="305"/>
      <c r="L838" s="348"/>
      <c r="M838" s="347"/>
      <c r="N838" s="349"/>
      <c r="O838" s="349"/>
      <c r="P838" s="350"/>
      <c r="Q838" s="349"/>
      <c r="R838" s="349"/>
      <c r="S838" s="351"/>
      <c r="T838" s="209"/>
      <c r="U838" s="351"/>
      <c r="V838" s="209"/>
      <c r="W838" s="352"/>
      <c r="X838" s="209"/>
      <c r="Y838" s="209"/>
      <c r="Z838" s="209"/>
      <c r="AA838" s="209"/>
      <c r="AB838" s="209"/>
      <c r="AC838" s="210"/>
      <c r="AD838" s="210"/>
      <c r="AE838" s="210"/>
      <c r="AF838" s="210"/>
      <c r="AG838" s="210"/>
      <c r="AH838" s="210"/>
      <c r="AI838" s="210"/>
    </row>
    <row r="839" ht="12.75" customHeight="1">
      <c r="A839" s="347"/>
      <c r="B839" s="347"/>
      <c r="C839" s="347"/>
      <c r="D839" s="347"/>
      <c r="E839" s="347"/>
      <c r="F839" s="347"/>
      <c r="G839" s="347"/>
      <c r="H839" s="347"/>
      <c r="I839" s="347"/>
      <c r="J839" s="347"/>
      <c r="K839" s="305"/>
      <c r="L839" s="348"/>
      <c r="M839" s="347"/>
      <c r="N839" s="349"/>
      <c r="O839" s="349"/>
      <c r="P839" s="350"/>
      <c r="Q839" s="349"/>
      <c r="R839" s="349"/>
      <c r="S839" s="351"/>
      <c r="T839" s="209"/>
      <c r="U839" s="351"/>
      <c r="V839" s="209"/>
      <c r="W839" s="352"/>
      <c r="X839" s="209"/>
      <c r="Y839" s="209"/>
      <c r="Z839" s="209"/>
      <c r="AA839" s="209"/>
      <c r="AB839" s="209"/>
      <c r="AC839" s="210"/>
      <c r="AD839" s="210"/>
      <c r="AE839" s="210"/>
      <c r="AF839" s="210"/>
      <c r="AG839" s="210"/>
      <c r="AH839" s="210"/>
      <c r="AI839" s="210"/>
    </row>
    <row r="840" ht="12.75" customHeight="1">
      <c r="A840" s="347"/>
      <c r="B840" s="347"/>
      <c r="C840" s="347"/>
      <c r="D840" s="347"/>
      <c r="E840" s="347"/>
      <c r="F840" s="347"/>
      <c r="G840" s="347"/>
      <c r="H840" s="347"/>
      <c r="I840" s="347"/>
      <c r="J840" s="347"/>
      <c r="K840" s="305"/>
      <c r="L840" s="348"/>
      <c r="M840" s="347"/>
      <c r="N840" s="349"/>
      <c r="O840" s="349"/>
      <c r="P840" s="350"/>
      <c r="Q840" s="349"/>
      <c r="R840" s="349"/>
      <c r="S840" s="351"/>
      <c r="T840" s="209"/>
      <c r="U840" s="351"/>
      <c r="V840" s="209"/>
      <c r="W840" s="352"/>
      <c r="X840" s="209"/>
      <c r="Y840" s="209"/>
      <c r="Z840" s="209"/>
      <c r="AA840" s="209"/>
      <c r="AB840" s="209"/>
      <c r="AC840" s="210"/>
      <c r="AD840" s="210"/>
      <c r="AE840" s="210"/>
      <c r="AF840" s="210"/>
      <c r="AG840" s="210"/>
      <c r="AH840" s="210"/>
      <c r="AI840" s="210"/>
    </row>
    <row r="841" ht="12.75" customHeight="1">
      <c r="A841" s="347"/>
      <c r="B841" s="347"/>
      <c r="C841" s="347"/>
      <c r="D841" s="347"/>
      <c r="E841" s="347"/>
      <c r="F841" s="347"/>
      <c r="G841" s="347"/>
      <c r="H841" s="347"/>
      <c r="I841" s="347"/>
      <c r="J841" s="347"/>
      <c r="K841" s="305"/>
      <c r="L841" s="348"/>
      <c r="M841" s="347"/>
      <c r="N841" s="349"/>
      <c r="O841" s="349"/>
      <c r="P841" s="350"/>
      <c r="Q841" s="349"/>
      <c r="R841" s="349"/>
      <c r="S841" s="351"/>
      <c r="T841" s="209"/>
      <c r="U841" s="351"/>
      <c r="V841" s="209"/>
      <c r="W841" s="352"/>
      <c r="X841" s="209"/>
      <c r="Y841" s="209"/>
      <c r="Z841" s="209"/>
      <c r="AA841" s="209"/>
      <c r="AB841" s="209"/>
      <c r="AC841" s="210"/>
      <c r="AD841" s="210"/>
      <c r="AE841" s="210"/>
      <c r="AF841" s="210"/>
      <c r="AG841" s="210"/>
      <c r="AH841" s="210"/>
      <c r="AI841" s="210"/>
    </row>
    <row r="842" ht="12.75" customHeight="1">
      <c r="A842" s="347"/>
      <c r="B842" s="347"/>
      <c r="C842" s="347"/>
      <c r="D842" s="347"/>
      <c r="E842" s="347"/>
      <c r="F842" s="347"/>
      <c r="G842" s="347"/>
      <c r="H842" s="347"/>
      <c r="I842" s="347"/>
      <c r="J842" s="347"/>
      <c r="K842" s="305"/>
      <c r="L842" s="348"/>
      <c r="M842" s="347"/>
      <c r="N842" s="349"/>
      <c r="O842" s="349"/>
      <c r="P842" s="350"/>
      <c r="Q842" s="349"/>
      <c r="R842" s="349"/>
      <c r="S842" s="351"/>
      <c r="T842" s="209"/>
      <c r="U842" s="351"/>
      <c r="V842" s="209"/>
      <c r="W842" s="352"/>
      <c r="X842" s="209"/>
      <c r="Y842" s="209"/>
      <c r="Z842" s="209"/>
      <c r="AA842" s="209"/>
      <c r="AB842" s="209"/>
      <c r="AC842" s="210"/>
      <c r="AD842" s="210"/>
      <c r="AE842" s="210"/>
      <c r="AF842" s="210"/>
      <c r="AG842" s="210"/>
      <c r="AH842" s="210"/>
      <c r="AI842" s="210"/>
    </row>
    <row r="843" ht="12.75" customHeight="1">
      <c r="A843" s="347"/>
      <c r="B843" s="347"/>
      <c r="C843" s="347"/>
      <c r="D843" s="347"/>
      <c r="E843" s="347"/>
      <c r="F843" s="347"/>
      <c r="G843" s="347"/>
      <c r="H843" s="347"/>
      <c r="I843" s="347"/>
      <c r="J843" s="347"/>
      <c r="K843" s="305"/>
      <c r="L843" s="348"/>
      <c r="M843" s="347"/>
      <c r="N843" s="349"/>
      <c r="O843" s="349"/>
      <c r="P843" s="350"/>
      <c r="Q843" s="349"/>
      <c r="R843" s="349"/>
      <c r="S843" s="351"/>
      <c r="T843" s="209"/>
      <c r="U843" s="351"/>
      <c r="V843" s="209"/>
      <c r="W843" s="352"/>
      <c r="X843" s="209"/>
      <c r="Y843" s="209"/>
      <c r="Z843" s="209"/>
      <c r="AA843" s="209"/>
      <c r="AB843" s="209"/>
      <c r="AC843" s="210"/>
      <c r="AD843" s="210"/>
      <c r="AE843" s="210"/>
      <c r="AF843" s="210"/>
      <c r="AG843" s="210"/>
      <c r="AH843" s="210"/>
      <c r="AI843" s="210"/>
    </row>
    <row r="844" ht="12.75" customHeight="1">
      <c r="A844" s="347"/>
      <c r="B844" s="347"/>
      <c r="C844" s="347"/>
      <c r="D844" s="347"/>
      <c r="E844" s="347"/>
      <c r="F844" s="347"/>
      <c r="G844" s="347"/>
      <c r="H844" s="347"/>
      <c r="I844" s="347"/>
      <c r="J844" s="347"/>
      <c r="K844" s="305"/>
      <c r="L844" s="348"/>
      <c r="M844" s="347"/>
      <c r="N844" s="349"/>
      <c r="O844" s="349"/>
      <c r="P844" s="350"/>
      <c r="Q844" s="349"/>
      <c r="R844" s="349"/>
      <c r="S844" s="351"/>
      <c r="T844" s="209"/>
      <c r="U844" s="351"/>
      <c r="V844" s="209"/>
      <c r="W844" s="352"/>
      <c r="X844" s="209"/>
      <c r="Y844" s="209"/>
      <c r="Z844" s="209"/>
      <c r="AA844" s="209"/>
      <c r="AB844" s="209"/>
      <c r="AC844" s="210"/>
      <c r="AD844" s="210"/>
      <c r="AE844" s="210"/>
      <c r="AF844" s="210"/>
      <c r="AG844" s="210"/>
      <c r="AH844" s="210"/>
      <c r="AI844" s="210"/>
    </row>
    <row r="845" ht="12.75" customHeight="1">
      <c r="A845" s="347"/>
      <c r="B845" s="347"/>
      <c r="C845" s="347"/>
      <c r="D845" s="347"/>
      <c r="E845" s="347"/>
      <c r="F845" s="347"/>
      <c r="G845" s="347"/>
      <c r="H845" s="347"/>
      <c r="I845" s="347"/>
      <c r="J845" s="347"/>
      <c r="K845" s="305"/>
      <c r="L845" s="348"/>
      <c r="M845" s="347"/>
      <c r="N845" s="349"/>
      <c r="O845" s="349"/>
      <c r="P845" s="350"/>
      <c r="Q845" s="349"/>
      <c r="R845" s="349"/>
      <c r="S845" s="351"/>
      <c r="T845" s="209"/>
      <c r="U845" s="351"/>
      <c r="V845" s="209"/>
      <c r="W845" s="352"/>
      <c r="X845" s="209"/>
      <c r="Y845" s="209"/>
      <c r="Z845" s="209"/>
      <c r="AA845" s="209"/>
      <c r="AB845" s="209"/>
      <c r="AC845" s="210"/>
      <c r="AD845" s="210"/>
      <c r="AE845" s="210"/>
      <c r="AF845" s="210"/>
      <c r="AG845" s="210"/>
      <c r="AH845" s="210"/>
      <c r="AI845" s="210"/>
    </row>
    <row r="846" ht="12.75" customHeight="1">
      <c r="A846" s="347"/>
      <c r="B846" s="347"/>
      <c r="C846" s="347"/>
      <c r="D846" s="347"/>
      <c r="E846" s="347"/>
      <c r="F846" s="347"/>
      <c r="G846" s="347"/>
      <c r="H846" s="347"/>
      <c r="I846" s="347"/>
      <c r="J846" s="347"/>
      <c r="K846" s="305"/>
      <c r="L846" s="348"/>
      <c r="M846" s="347"/>
      <c r="N846" s="349"/>
      <c r="O846" s="349"/>
      <c r="P846" s="350"/>
      <c r="Q846" s="349"/>
      <c r="R846" s="349"/>
      <c r="S846" s="351"/>
      <c r="T846" s="209"/>
      <c r="U846" s="351"/>
      <c r="V846" s="209"/>
      <c r="W846" s="352"/>
      <c r="X846" s="209"/>
      <c r="Y846" s="209"/>
      <c r="Z846" s="209"/>
      <c r="AA846" s="209"/>
      <c r="AB846" s="209"/>
      <c r="AC846" s="210"/>
      <c r="AD846" s="210"/>
      <c r="AE846" s="210"/>
      <c r="AF846" s="210"/>
      <c r="AG846" s="210"/>
      <c r="AH846" s="210"/>
      <c r="AI846" s="210"/>
    </row>
    <row r="847" ht="12.75" customHeight="1">
      <c r="A847" s="347"/>
      <c r="B847" s="347"/>
      <c r="C847" s="347"/>
      <c r="D847" s="347"/>
      <c r="E847" s="347"/>
      <c r="F847" s="347"/>
      <c r="G847" s="347"/>
      <c r="H847" s="347"/>
      <c r="I847" s="347"/>
      <c r="J847" s="347"/>
      <c r="K847" s="305"/>
      <c r="L847" s="348"/>
      <c r="M847" s="347"/>
      <c r="N847" s="349"/>
      <c r="O847" s="349"/>
      <c r="P847" s="350"/>
      <c r="Q847" s="349"/>
      <c r="R847" s="349"/>
      <c r="S847" s="351"/>
      <c r="T847" s="209"/>
      <c r="U847" s="351"/>
      <c r="V847" s="209"/>
      <c r="W847" s="352"/>
      <c r="X847" s="209"/>
      <c r="Y847" s="209"/>
      <c r="Z847" s="209"/>
      <c r="AA847" s="209"/>
      <c r="AB847" s="209"/>
      <c r="AC847" s="210"/>
      <c r="AD847" s="210"/>
      <c r="AE847" s="210"/>
      <c r="AF847" s="210"/>
      <c r="AG847" s="210"/>
      <c r="AH847" s="210"/>
      <c r="AI847" s="210"/>
    </row>
    <row r="848" ht="12.75" customHeight="1">
      <c r="A848" s="347"/>
      <c r="B848" s="347"/>
      <c r="C848" s="347"/>
      <c r="D848" s="347"/>
      <c r="E848" s="347"/>
      <c r="F848" s="347"/>
      <c r="G848" s="347"/>
      <c r="H848" s="347"/>
      <c r="I848" s="347"/>
      <c r="J848" s="347"/>
      <c r="K848" s="305"/>
      <c r="L848" s="348"/>
      <c r="M848" s="347"/>
      <c r="N848" s="349"/>
      <c r="O848" s="349"/>
      <c r="P848" s="350"/>
      <c r="Q848" s="349"/>
      <c r="R848" s="349"/>
      <c r="S848" s="351"/>
      <c r="T848" s="209"/>
      <c r="U848" s="351"/>
      <c r="V848" s="209"/>
      <c r="W848" s="352"/>
      <c r="X848" s="209"/>
      <c r="Y848" s="209"/>
      <c r="Z848" s="209"/>
      <c r="AA848" s="209"/>
      <c r="AB848" s="209"/>
      <c r="AC848" s="210"/>
      <c r="AD848" s="210"/>
      <c r="AE848" s="210"/>
      <c r="AF848" s="210"/>
      <c r="AG848" s="210"/>
      <c r="AH848" s="210"/>
      <c r="AI848" s="210"/>
    </row>
    <row r="849" ht="12.75" customHeight="1">
      <c r="A849" s="347"/>
      <c r="B849" s="347"/>
      <c r="C849" s="347"/>
      <c r="D849" s="347"/>
      <c r="E849" s="347"/>
      <c r="F849" s="347"/>
      <c r="G849" s="347"/>
      <c r="H849" s="347"/>
      <c r="I849" s="347"/>
      <c r="J849" s="347"/>
      <c r="K849" s="305"/>
      <c r="L849" s="348"/>
      <c r="M849" s="347"/>
      <c r="N849" s="349"/>
      <c r="O849" s="349"/>
      <c r="P849" s="350"/>
      <c r="Q849" s="349"/>
      <c r="R849" s="349"/>
      <c r="S849" s="351"/>
      <c r="T849" s="209"/>
      <c r="U849" s="351"/>
      <c r="V849" s="209"/>
      <c r="W849" s="352"/>
      <c r="X849" s="209"/>
      <c r="Y849" s="209"/>
      <c r="Z849" s="209"/>
      <c r="AA849" s="209"/>
      <c r="AB849" s="209"/>
      <c r="AC849" s="210"/>
      <c r="AD849" s="210"/>
      <c r="AE849" s="210"/>
      <c r="AF849" s="210"/>
      <c r="AG849" s="210"/>
      <c r="AH849" s="210"/>
      <c r="AI849" s="210"/>
    </row>
    <row r="850" ht="12.75" customHeight="1">
      <c r="A850" s="347"/>
      <c r="B850" s="347"/>
      <c r="C850" s="347"/>
      <c r="D850" s="347"/>
      <c r="E850" s="347"/>
      <c r="F850" s="347"/>
      <c r="G850" s="347"/>
      <c r="H850" s="347"/>
      <c r="I850" s="347"/>
      <c r="J850" s="347"/>
      <c r="K850" s="305"/>
      <c r="L850" s="348"/>
      <c r="M850" s="347"/>
      <c r="N850" s="349"/>
      <c r="O850" s="349"/>
      <c r="P850" s="350"/>
      <c r="Q850" s="349"/>
      <c r="R850" s="349"/>
      <c r="S850" s="351"/>
      <c r="T850" s="209"/>
      <c r="U850" s="351"/>
      <c r="V850" s="209"/>
      <c r="W850" s="352"/>
      <c r="X850" s="209"/>
      <c r="Y850" s="209"/>
      <c r="Z850" s="209"/>
      <c r="AA850" s="209"/>
      <c r="AB850" s="209"/>
      <c r="AC850" s="210"/>
      <c r="AD850" s="210"/>
      <c r="AE850" s="210"/>
      <c r="AF850" s="210"/>
      <c r="AG850" s="210"/>
      <c r="AH850" s="210"/>
      <c r="AI850" s="210"/>
    </row>
    <row r="851" ht="12.75" customHeight="1">
      <c r="A851" s="347"/>
      <c r="B851" s="347"/>
      <c r="C851" s="347"/>
      <c r="D851" s="347"/>
      <c r="E851" s="347"/>
      <c r="F851" s="347"/>
      <c r="G851" s="347"/>
      <c r="H851" s="347"/>
      <c r="I851" s="347"/>
      <c r="J851" s="347"/>
      <c r="K851" s="305"/>
      <c r="L851" s="348"/>
      <c r="M851" s="347"/>
      <c r="N851" s="349"/>
      <c r="O851" s="349"/>
      <c r="P851" s="350"/>
      <c r="Q851" s="349"/>
      <c r="R851" s="349"/>
      <c r="S851" s="351"/>
      <c r="T851" s="209"/>
      <c r="U851" s="351"/>
      <c r="V851" s="209"/>
      <c r="W851" s="352"/>
      <c r="X851" s="209"/>
      <c r="Y851" s="209"/>
      <c r="Z851" s="209"/>
      <c r="AA851" s="209"/>
      <c r="AB851" s="209"/>
      <c r="AC851" s="210"/>
      <c r="AD851" s="210"/>
      <c r="AE851" s="210"/>
      <c r="AF851" s="210"/>
      <c r="AG851" s="210"/>
      <c r="AH851" s="210"/>
      <c r="AI851" s="210"/>
    </row>
    <row r="852" ht="12.75" customHeight="1">
      <c r="A852" s="347"/>
      <c r="B852" s="347"/>
      <c r="C852" s="347"/>
      <c r="D852" s="347"/>
      <c r="E852" s="347"/>
      <c r="F852" s="347"/>
      <c r="G852" s="347"/>
      <c r="H852" s="347"/>
      <c r="I852" s="347"/>
      <c r="J852" s="347"/>
      <c r="K852" s="305"/>
      <c r="L852" s="348"/>
      <c r="M852" s="347"/>
      <c r="N852" s="349"/>
      <c r="O852" s="349"/>
      <c r="P852" s="350"/>
      <c r="Q852" s="349"/>
      <c r="R852" s="349"/>
      <c r="S852" s="351"/>
      <c r="T852" s="209"/>
      <c r="U852" s="351"/>
      <c r="V852" s="209"/>
      <c r="W852" s="352"/>
      <c r="X852" s="209"/>
      <c r="Y852" s="209"/>
      <c r="Z852" s="209"/>
      <c r="AA852" s="209"/>
      <c r="AB852" s="209"/>
      <c r="AC852" s="210"/>
      <c r="AD852" s="210"/>
      <c r="AE852" s="210"/>
      <c r="AF852" s="210"/>
      <c r="AG852" s="210"/>
      <c r="AH852" s="210"/>
      <c r="AI852" s="210"/>
    </row>
    <row r="853" ht="12.75" customHeight="1">
      <c r="A853" s="347"/>
      <c r="B853" s="347"/>
      <c r="C853" s="347"/>
      <c r="D853" s="347"/>
      <c r="E853" s="347"/>
      <c r="F853" s="347"/>
      <c r="G853" s="347"/>
      <c r="H853" s="347"/>
      <c r="I853" s="347"/>
      <c r="J853" s="347"/>
      <c r="K853" s="305"/>
      <c r="L853" s="348"/>
      <c r="M853" s="347"/>
      <c r="N853" s="349"/>
      <c r="O853" s="349"/>
      <c r="P853" s="350"/>
      <c r="Q853" s="349"/>
      <c r="R853" s="349"/>
      <c r="S853" s="351"/>
      <c r="T853" s="209"/>
      <c r="U853" s="351"/>
      <c r="V853" s="209"/>
      <c r="W853" s="352"/>
      <c r="X853" s="209"/>
      <c r="Y853" s="209"/>
      <c r="Z853" s="209"/>
      <c r="AA853" s="209"/>
      <c r="AB853" s="209"/>
      <c r="AC853" s="210"/>
      <c r="AD853" s="210"/>
      <c r="AE853" s="210"/>
      <c r="AF853" s="210"/>
      <c r="AG853" s="210"/>
      <c r="AH853" s="210"/>
      <c r="AI853" s="210"/>
    </row>
    <row r="854" ht="12.75" customHeight="1">
      <c r="A854" s="347"/>
      <c r="B854" s="347"/>
      <c r="C854" s="347"/>
      <c r="D854" s="347"/>
      <c r="E854" s="347"/>
      <c r="F854" s="347"/>
      <c r="G854" s="347"/>
      <c r="H854" s="347"/>
      <c r="I854" s="347"/>
      <c r="J854" s="347"/>
      <c r="K854" s="305"/>
      <c r="L854" s="348"/>
      <c r="M854" s="347"/>
      <c r="N854" s="349"/>
      <c r="O854" s="349"/>
      <c r="P854" s="350"/>
      <c r="Q854" s="349"/>
      <c r="R854" s="349"/>
      <c r="S854" s="351"/>
      <c r="T854" s="209"/>
      <c r="U854" s="351"/>
      <c r="V854" s="209"/>
      <c r="W854" s="352"/>
      <c r="X854" s="209"/>
      <c r="Y854" s="209"/>
      <c r="Z854" s="209"/>
      <c r="AA854" s="209"/>
      <c r="AB854" s="209"/>
      <c r="AC854" s="210"/>
      <c r="AD854" s="210"/>
      <c r="AE854" s="210"/>
      <c r="AF854" s="210"/>
      <c r="AG854" s="210"/>
      <c r="AH854" s="210"/>
      <c r="AI854" s="210"/>
    </row>
    <row r="855" ht="12.75" customHeight="1">
      <c r="A855" s="347"/>
      <c r="B855" s="347"/>
      <c r="C855" s="347"/>
      <c r="D855" s="347"/>
      <c r="E855" s="347"/>
      <c r="F855" s="347"/>
      <c r="G855" s="347"/>
      <c r="H855" s="347"/>
      <c r="I855" s="347"/>
      <c r="J855" s="347"/>
      <c r="K855" s="305"/>
      <c r="L855" s="348"/>
      <c r="M855" s="347"/>
      <c r="N855" s="349"/>
      <c r="O855" s="349"/>
      <c r="P855" s="350"/>
      <c r="Q855" s="349"/>
      <c r="R855" s="349"/>
      <c r="S855" s="351"/>
      <c r="T855" s="209"/>
      <c r="U855" s="351"/>
      <c r="V855" s="209"/>
      <c r="W855" s="352"/>
      <c r="X855" s="209"/>
      <c r="Y855" s="209"/>
      <c r="Z855" s="209"/>
      <c r="AA855" s="209"/>
      <c r="AB855" s="209"/>
      <c r="AC855" s="210"/>
      <c r="AD855" s="210"/>
      <c r="AE855" s="210"/>
      <c r="AF855" s="210"/>
      <c r="AG855" s="210"/>
      <c r="AH855" s="210"/>
      <c r="AI855" s="210"/>
    </row>
    <row r="856" ht="12.75" customHeight="1">
      <c r="A856" s="347"/>
      <c r="B856" s="347"/>
      <c r="C856" s="347"/>
      <c r="D856" s="347"/>
      <c r="E856" s="347"/>
      <c r="F856" s="347"/>
      <c r="G856" s="347"/>
      <c r="H856" s="347"/>
      <c r="I856" s="347"/>
      <c r="J856" s="347"/>
      <c r="K856" s="305"/>
      <c r="L856" s="348"/>
      <c r="M856" s="347"/>
      <c r="N856" s="349"/>
      <c r="O856" s="349"/>
      <c r="P856" s="350"/>
      <c r="Q856" s="349"/>
      <c r="R856" s="349"/>
      <c r="S856" s="351"/>
      <c r="T856" s="209"/>
      <c r="U856" s="351"/>
      <c r="V856" s="209"/>
      <c r="W856" s="352"/>
      <c r="X856" s="209"/>
      <c r="Y856" s="209"/>
      <c r="Z856" s="209"/>
      <c r="AA856" s="209"/>
      <c r="AB856" s="209"/>
      <c r="AC856" s="210"/>
      <c r="AD856" s="210"/>
      <c r="AE856" s="210"/>
      <c r="AF856" s="210"/>
      <c r="AG856" s="210"/>
      <c r="AH856" s="210"/>
      <c r="AI856" s="210"/>
    </row>
    <row r="857" ht="12.75" customHeight="1">
      <c r="A857" s="347"/>
      <c r="B857" s="347"/>
      <c r="C857" s="347"/>
      <c r="D857" s="347"/>
      <c r="E857" s="347"/>
      <c r="F857" s="347"/>
      <c r="G857" s="347"/>
      <c r="H857" s="347"/>
      <c r="I857" s="347"/>
      <c r="J857" s="347"/>
      <c r="K857" s="305"/>
      <c r="L857" s="348"/>
      <c r="M857" s="347"/>
      <c r="N857" s="349"/>
      <c r="O857" s="349"/>
      <c r="P857" s="350"/>
      <c r="Q857" s="349"/>
      <c r="R857" s="349"/>
      <c r="S857" s="351"/>
      <c r="T857" s="209"/>
      <c r="U857" s="351"/>
      <c r="V857" s="209"/>
      <c r="W857" s="352"/>
      <c r="X857" s="209"/>
      <c r="Y857" s="209"/>
      <c r="Z857" s="209"/>
      <c r="AA857" s="209"/>
      <c r="AB857" s="209"/>
      <c r="AC857" s="210"/>
      <c r="AD857" s="210"/>
      <c r="AE857" s="210"/>
      <c r="AF857" s="210"/>
      <c r="AG857" s="210"/>
      <c r="AH857" s="210"/>
      <c r="AI857" s="210"/>
    </row>
    <row r="858" ht="12.75" customHeight="1">
      <c r="A858" s="347"/>
      <c r="B858" s="347"/>
      <c r="C858" s="347"/>
      <c r="D858" s="347"/>
      <c r="E858" s="347"/>
      <c r="F858" s="347"/>
      <c r="G858" s="347"/>
      <c r="H858" s="347"/>
      <c r="I858" s="347"/>
      <c r="J858" s="347"/>
      <c r="K858" s="305"/>
      <c r="L858" s="348"/>
      <c r="M858" s="347"/>
      <c r="N858" s="349"/>
      <c r="O858" s="349"/>
      <c r="P858" s="350"/>
      <c r="Q858" s="349"/>
      <c r="R858" s="349"/>
      <c r="S858" s="351"/>
      <c r="T858" s="209"/>
      <c r="U858" s="351"/>
      <c r="V858" s="209"/>
      <c r="W858" s="352"/>
      <c r="X858" s="209"/>
      <c r="Y858" s="209"/>
      <c r="Z858" s="209"/>
      <c r="AA858" s="209"/>
      <c r="AB858" s="209"/>
      <c r="AC858" s="210"/>
      <c r="AD858" s="210"/>
      <c r="AE858" s="210"/>
      <c r="AF858" s="210"/>
      <c r="AG858" s="210"/>
      <c r="AH858" s="210"/>
      <c r="AI858" s="210"/>
    </row>
    <row r="859" ht="12.75" customHeight="1">
      <c r="A859" s="347"/>
      <c r="B859" s="347"/>
      <c r="C859" s="347"/>
      <c r="D859" s="347"/>
      <c r="E859" s="347"/>
      <c r="F859" s="347"/>
      <c r="G859" s="347"/>
      <c r="H859" s="347"/>
      <c r="I859" s="347"/>
      <c r="J859" s="347"/>
      <c r="K859" s="305"/>
      <c r="L859" s="348"/>
      <c r="M859" s="347"/>
      <c r="N859" s="349"/>
      <c r="O859" s="349"/>
      <c r="P859" s="350"/>
      <c r="Q859" s="349"/>
      <c r="R859" s="349"/>
      <c r="S859" s="351"/>
      <c r="T859" s="209"/>
      <c r="U859" s="351"/>
      <c r="V859" s="209"/>
      <c r="W859" s="352"/>
      <c r="X859" s="209"/>
      <c r="Y859" s="209"/>
      <c r="Z859" s="209"/>
      <c r="AA859" s="209"/>
      <c r="AB859" s="209"/>
      <c r="AC859" s="210"/>
      <c r="AD859" s="210"/>
      <c r="AE859" s="210"/>
      <c r="AF859" s="210"/>
      <c r="AG859" s="210"/>
      <c r="AH859" s="210"/>
      <c r="AI859" s="210"/>
    </row>
    <row r="860" ht="12.75" customHeight="1">
      <c r="A860" s="347"/>
      <c r="B860" s="347"/>
      <c r="C860" s="347"/>
      <c r="D860" s="347"/>
      <c r="E860" s="347"/>
      <c r="F860" s="347"/>
      <c r="G860" s="347"/>
      <c r="H860" s="347"/>
      <c r="I860" s="347"/>
      <c r="J860" s="347"/>
      <c r="K860" s="305"/>
      <c r="L860" s="348"/>
      <c r="M860" s="347"/>
      <c r="N860" s="349"/>
      <c r="O860" s="349"/>
      <c r="P860" s="350"/>
      <c r="Q860" s="349"/>
      <c r="R860" s="349"/>
      <c r="S860" s="351"/>
      <c r="T860" s="209"/>
      <c r="U860" s="351"/>
      <c r="V860" s="209"/>
      <c r="W860" s="352"/>
      <c r="X860" s="209"/>
      <c r="Y860" s="209"/>
      <c r="Z860" s="209"/>
      <c r="AA860" s="209"/>
      <c r="AB860" s="209"/>
      <c r="AC860" s="210"/>
      <c r="AD860" s="210"/>
      <c r="AE860" s="210"/>
      <c r="AF860" s="210"/>
      <c r="AG860" s="210"/>
      <c r="AH860" s="210"/>
      <c r="AI860" s="210"/>
    </row>
    <row r="861" ht="12.75" customHeight="1">
      <c r="A861" s="347"/>
      <c r="B861" s="347"/>
      <c r="C861" s="347"/>
      <c r="D861" s="347"/>
      <c r="E861" s="347"/>
      <c r="F861" s="347"/>
      <c r="G861" s="347"/>
      <c r="H861" s="347"/>
      <c r="I861" s="347"/>
      <c r="J861" s="347"/>
      <c r="K861" s="305"/>
      <c r="L861" s="348"/>
      <c r="M861" s="347"/>
      <c r="N861" s="349"/>
      <c r="O861" s="349"/>
      <c r="P861" s="350"/>
      <c r="Q861" s="349"/>
      <c r="R861" s="349"/>
      <c r="S861" s="351"/>
      <c r="T861" s="209"/>
      <c r="U861" s="351"/>
      <c r="V861" s="209"/>
      <c r="W861" s="352"/>
      <c r="X861" s="209"/>
      <c r="Y861" s="209"/>
      <c r="Z861" s="209"/>
      <c r="AA861" s="209"/>
      <c r="AB861" s="209"/>
      <c r="AC861" s="210"/>
      <c r="AD861" s="210"/>
      <c r="AE861" s="210"/>
      <c r="AF861" s="210"/>
      <c r="AG861" s="210"/>
      <c r="AH861" s="210"/>
      <c r="AI861" s="210"/>
    </row>
    <row r="862" ht="12.75" customHeight="1">
      <c r="A862" s="347"/>
      <c r="B862" s="347"/>
      <c r="C862" s="347"/>
      <c r="D862" s="347"/>
      <c r="E862" s="347"/>
      <c r="F862" s="347"/>
      <c r="G862" s="347"/>
      <c r="H862" s="347"/>
      <c r="I862" s="347"/>
      <c r="J862" s="347"/>
      <c r="K862" s="305"/>
      <c r="L862" s="348"/>
      <c r="M862" s="347"/>
      <c r="N862" s="349"/>
      <c r="O862" s="349"/>
      <c r="P862" s="350"/>
      <c r="Q862" s="349"/>
      <c r="R862" s="349"/>
      <c r="S862" s="351"/>
      <c r="T862" s="209"/>
      <c r="U862" s="351"/>
      <c r="V862" s="209"/>
      <c r="W862" s="352"/>
      <c r="X862" s="209"/>
      <c r="Y862" s="209"/>
      <c r="Z862" s="209"/>
      <c r="AA862" s="209"/>
      <c r="AB862" s="209"/>
      <c r="AC862" s="210"/>
      <c r="AD862" s="210"/>
      <c r="AE862" s="210"/>
      <c r="AF862" s="210"/>
      <c r="AG862" s="210"/>
      <c r="AH862" s="210"/>
      <c r="AI862" s="210"/>
    </row>
    <row r="863" ht="12.75" customHeight="1">
      <c r="A863" s="347"/>
      <c r="B863" s="347"/>
      <c r="C863" s="347"/>
      <c r="D863" s="347"/>
      <c r="E863" s="347"/>
      <c r="F863" s="347"/>
      <c r="G863" s="347"/>
      <c r="H863" s="347"/>
      <c r="I863" s="347"/>
      <c r="J863" s="347"/>
      <c r="K863" s="305"/>
      <c r="L863" s="348"/>
      <c r="M863" s="347"/>
      <c r="N863" s="349"/>
      <c r="O863" s="349"/>
      <c r="P863" s="350"/>
      <c r="Q863" s="349"/>
      <c r="R863" s="349"/>
      <c r="S863" s="351"/>
      <c r="T863" s="209"/>
      <c r="U863" s="351"/>
      <c r="V863" s="209"/>
      <c r="W863" s="352"/>
      <c r="X863" s="209"/>
      <c r="Y863" s="209"/>
      <c r="Z863" s="209"/>
      <c r="AA863" s="209"/>
      <c r="AB863" s="209"/>
      <c r="AC863" s="210"/>
      <c r="AD863" s="210"/>
      <c r="AE863" s="210"/>
      <c r="AF863" s="210"/>
      <c r="AG863" s="210"/>
      <c r="AH863" s="210"/>
      <c r="AI863" s="210"/>
    </row>
    <row r="864" ht="12.75" customHeight="1">
      <c r="A864" s="347"/>
      <c r="B864" s="347"/>
      <c r="C864" s="347"/>
      <c r="D864" s="347"/>
      <c r="E864" s="347"/>
      <c r="F864" s="347"/>
      <c r="G864" s="347"/>
      <c r="H864" s="347"/>
      <c r="I864" s="347"/>
      <c r="J864" s="347"/>
      <c r="K864" s="305"/>
      <c r="L864" s="348"/>
      <c r="M864" s="347"/>
      <c r="N864" s="349"/>
      <c r="O864" s="349"/>
      <c r="P864" s="350"/>
      <c r="Q864" s="349"/>
      <c r="R864" s="349"/>
      <c r="S864" s="351"/>
      <c r="T864" s="209"/>
      <c r="U864" s="351"/>
      <c r="V864" s="209"/>
      <c r="W864" s="352"/>
      <c r="X864" s="209"/>
      <c r="Y864" s="209"/>
      <c r="Z864" s="209"/>
      <c r="AA864" s="209"/>
      <c r="AB864" s="209"/>
      <c r="AC864" s="210"/>
      <c r="AD864" s="210"/>
      <c r="AE864" s="210"/>
      <c r="AF864" s="210"/>
      <c r="AG864" s="210"/>
      <c r="AH864" s="210"/>
      <c r="AI864" s="210"/>
    </row>
    <row r="865" ht="12.75" customHeight="1">
      <c r="A865" s="347"/>
      <c r="B865" s="347"/>
      <c r="C865" s="347"/>
      <c r="D865" s="347"/>
      <c r="E865" s="347"/>
      <c r="F865" s="347"/>
      <c r="G865" s="347"/>
      <c r="H865" s="347"/>
      <c r="I865" s="347"/>
      <c r="J865" s="347"/>
      <c r="K865" s="305"/>
      <c r="L865" s="348"/>
      <c r="M865" s="347"/>
      <c r="N865" s="349"/>
      <c r="O865" s="349"/>
      <c r="P865" s="350"/>
      <c r="Q865" s="349"/>
      <c r="R865" s="349"/>
      <c r="S865" s="351"/>
      <c r="T865" s="209"/>
      <c r="U865" s="351"/>
      <c r="V865" s="209"/>
      <c r="W865" s="352"/>
      <c r="X865" s="209"/>
      <c r="Y865" s="209"/>
      <c r="Z865" s="209"/>
      <c r="AA865" s="209"/>
      <c r="AB865" s="209"/>
      <c r="AC865" s="210"/>
      <c r="AD865" s="210"/>
      <c r="AE865" s="210"/>
      <c r="AF865" s="210"/>
      <c r="AG865" s="210"/>
      <c r="AH865" s="210"/>
      <c r="AI865" s="210"/>
    </row>
    <row r="866" ht="12.75" customHeight="1">
      <c r="A866" s="347"/>
      <c r="B866" s="347"/>
      <c r="C866" s="347"/>
      <c r="D866" s="347"/>
      <c r="E866" s="347"/>
      <c r="F866" s="347"/>
      <c r="G866" s="347"/>
      <c r="H866" s="347"/>
      <c r="I866" s="347"/>
      <c r="J866" s="347"/>
      <c r="K866" s="305"/>
      <c r="L866" s="348"/>
      <c r="M866" s="347"/>
      <c r="N866" s="349"/>
      <c r="O866" s="349"/>
      <c r="P866" s="350"/>
      <c r="Q866" s="349"/>
      <c r="R866" s="349"/>
      <c r="S866" s="351"/>
      <c r="T866" s="209"/>
      <c r="U866" s="351"/>
      <c r="V866" s="209"/>
      <c r="W866" s="352"/>
      <c r="X866" s="209"/>
      <c r="Y866" s="209"/>
      <c r="Z866" s="209"/>
      <c r="AA866" s="209"/>
      <c r="AB866" s="209"/>
      <c r="AC866" s="210"/>
      <c r="AD866" s="210"/>
      <c r="AE866" s="210"/>
      <c r="AF866" s="210"/>
      <c r="AG866" s="210"/>
      <c r="AH866" s="210"/>
      <c r="AI866" s="210"/>
    </row>
    <row r="867" ht="12.75" customHeight="1">
      <c r="A867" s="347"/>
      <c r="B867" s="347"/>
      <c r="C867" s="347"/>
      <c r="D867" s="347"/>
      <c r="E867" s="347"/>
      <c r="F867" s="347"/>
      <c r="G867" s="347"/>
      <c r="H867" s="347"/>
      <c r="I867" s="347"/>
      <c r="J867" s="347"/>
      <c r="K867" s="305"/>
      <c r="L867" s="348"/>
      <c r="M867" s="347"/>
      <c r="N867" s="349"/>
      <c r="O867" s="349"/>
      <c r="P867" s="350"/>
      <c r="Q867" s="349"/>
      <c r="R867" s="349"/>
      <c r="S867" s="351"/>
      <c r="T867" s="209"/>
      <c r="U867" s="351"/>
      <c r="V867" s="209"/>
      <c r="W867" s="352"/>
      <c r="X867" s="209"/>
      <c r="Y867" s="209"/>
      <c r="Z867" s="209"/>
      <c r="AA867" s="209"/>
      <c r="AB867" s="209"/>
      <c r="AC867" s="210"/>
      <c r="AD867" s="210"/>
      <c r="AE867" s="210"/>
      <c r="AF867" s="210"/>
      <c r="AG867" s="210"/>
      <c r="AH867" s="210"/>
      <c r="AI867" s="210"/>
    </row>
    <row r="868" ht="12.75" customHeight="1">
      <c r="A868" s="347"/>
      <c r="B868" s="347"/>
      <c r="C868" s="347"/>
      <c r="D868" s="347"/>
      <c r="E868" s="347"/>
      <c r="F868" s="347"/>
      <c r="G868" s="347"/>
      <c r="H868" s="347"/>
      <c r="I868" s="347"/>
      <c r="J868" s="347"/>
      <c r="K868" s="305"/>
      <c r="L868" s="348"/>
      <c r="M868" s="347"/>
      <c r="N868" s="349"/>
      <c r="O868" s="349"/>
      <c r="P868" s="350"/>
      <c r="Q868" s="349"/>
      <c r="R868" s="349"/>
      <c r="S868" s="351"/>
      <c r="T868" s="209"/>
      <c r="U868" s="351"/>
      <c r="V868" s="209"/>
      <c r="W868" s="352"/>
      <c r="X868" s="209"/>
      <c r="Y868" s="209"/>
      <c r="Z868" s="209"/>
      <c r="AA868" s="209"/>
      <c r="AB868" s="209"/>
      <c r="AC868" s="210"/>
      <c r="AD868" s="210"/>
      <c r="AE868" s="210"/>
      <c r="AF868" s="210"/>
      <c r="AG868" s="210"/>
      <c r="AH868" s="210"/>
      <c r="AI868" s="210"/>
    </row>
    <row r="869" ht="12.75" customHeight="1">
      <c r="A869" s="347"/>
      <c r="B869" s="347"/>
      <c r="C869" s="347"/>
      <c r="D869" s="347"/>
      <c r="E869" s="347"/>
      <c r="F869" s="347"/>
      <c r="G869" s="347"/>
      <c r="H869" s="347"/>
      <c r="I869" s="347"/>
      <c r="J869" s="347"/>
      <c r="K869" s="305"/>
      <c r="L869" s="348"/>
      <c r="M869" s="347"/>
      <c r="N869" s="349"/>
      <c r="O869" s="349"/>
      <c r="P869" s="350"/>
      <c r="Q869" s="349"/>
      <c r="R869" s="349"/>
      <c r="S869" s="351"/>
      <c r="T869" s="209"/>
      <c r="U869" s="351"/>
      <c r="V869" s="209"/>
      <c r="W869" s="352"/>
      <c r="X869" s="209"/>
      <c r="Y869" s="209"/>
      <c r="Z869" s="209"/>
      <c r="AA869" s="209"/>
      <c r="AB869" s="209"/>
      <c r="AC869" s="210"/>
      <c r="AD869" s="210"/>
      <c r="AE869" s="210"/>
      <c r="AF869" s="210"/>
      <c r="AG869" s="210"/>
      <c r="AH869" s="210"/>
      <c r="AI869" s="210"/>
    </row>
    <row r="870" ht="12.75" customHeight="1">
      <c r="A870" s="347"/>
      <c r="B870" s="347"/>
      <c r="C870" s="347"/>
      <c r="D870" s="347"/>
      <c r="E870" s="347"/>
      <c r="F870" s="347"/>
      <c r="G870" s="347"/>
      <c r="H870" s="347"/>
      <c r="I870" s="347"/>
      <c r="J870" s="347"/>
      <c r="K870" s="305"/>
      <c r="L870" s="348"/>
      <c r="M870" s="347"/>
      <c r="N870" s="349"/>
      <c r="O870" s="349"/>
      <c r="P870" s="350"/>
      <c r="Q870" s="349"/>
      <c r="R870" s="349"/>
      <c r="S870" s="351"/>
      <c r="T870" s="209"/>
      <c r="U870" s="351"/>
      <c r="V870" s="209"/>
      <c r="W870" s="352"/>
      <c r="X870" s="209"/>
      <c r="Y870" s="209"/>
      <c r="Z870" s="209"/>
      <c r="AA870" s="209"/>
      <c r="AB870" s="209"/>
      <c r="AC870" s="210"/>
      <c r="AD870" s="210"/>
      <c r="AE870" s="210"/>
      <c r="AF870" s="210"/>
      <c r="AG870" s="210"/>
      <c r="AH870" s="210"/>
      <c r="AI870" s="210"/>
    </row>
    <row r="871" ht="12.75" customHeight="1">
      <c r="A871" s="347"/>
      <c r="B871" s="347"/>
      <c r="C871" s="347"/>
      <c r="D871" s="347"/>
      <c r="E871" s="347"/>
      <c r="F871" s="347"/>
      <c r="G871" s="347"/>
      <c r="H871" s="347"/>
      <c r="I871" s="347"/>
      <c r="J871" s="347"/>
      <c r="K871" s="305"/>
      <c r="L871" s="348"/>
      <c r="M871" s="347"/>
      <c r="N871" s="349"/>
      <c r="O871" s="349"/>
      <c r="P871" s="350"/>
      <c r="Q871" s="349"/>
      <c r="R871" s="349"/>
      <c r="S871" s="351"/>
      <c r="T871" s="209"/>
      <c r="U871" s="351"/>
      <c r="V871" s="209"/>
      <c r="W871" s="352"/>
      <c r="X871" s="209"/>
      <c r="Y871" s="209"/>
      <c r="Z871" s="209"/>
      <c r="AA871" s="209"/>
      <c r="AB871" s="209"/>
      <c r="AC871" s="210"/>
      <c r="AD871" s="210"/>
      <c r="AE871" s="210"/>
      <c r="AF871" s="210"/>
      <c r="AG871" s="210"/>
      <c r="AH871" s="210"/>
      <c r="AI871" s="210"/>
    </row>
    <row r="872" ht="12.75" customHeight="1">
      <c r="A872" s="347"/>
      <c r="B872" s="347"/>
      <c r="C872" s="347"/>
      <c r="D872" s="347"/>
      <c r="E872" s="347"/>
      <c r="F872" s="347"/>
      <c r="G872" s="347"/>
      <c r="H872" s="347"/>
      <c r="I872" s="347"/>
      <c r="J872" s="347"/>
      <c r="K872" s="305"/>
      <c r="L872" s="348"/>
      <c r="M872" s="347"/>
      <c r="N872" s="349"/>
      <c r="O872" s="349"/>
      <c r="P872" s="350"/>
      <c r="Q872" s="349"/>
      <c r="R872" s="349"/>
      <c r="S872" s="351"/>
      <c r="T872" s="209"/>
      <c r="U872" s="351"/>
      <c r="V872" s="209"/>
      <c r="W872" s="352"/>
      <c r="X872" s="209"/>
      <c r="Y872" s="209"/>
      <c r="Z872" s="209"/>
      <c r="AA872" s="209"/>
      <c r="AB872" s="209"/>
      <c r="AC872" s="210"/>
      <c r="AD872" s="210"/>
      <c r="AE872" s="210"/>
      <c r="AF872" s="210"/>
      <c r="AG872" s="210"/>
      <c r="AH872" s="210"/>
      <c r="AI872" s="210"/>
    </row>
    <row r="873" ht="12.75" customHeight="1">
      <c r="A873" s="347"/>
      <c r="B873" s="347"/>
      <c r="C873" s="347"/>
      <c r="D873" s="347"/>
      <c r="E873" s="347"/>
      <c r="F873" s="347"/>
      <c r="G873" s="347"/>
      <c r="H873" s="347"/>
      <c r="I873" s="347"/>
      <c r="J873" s="347"/>
      <c r="K873" s="305"/>
      <c r="L873" s="348"/>
      <c r="M873" s="347"/>
      <c r="N873" s="349"/>
      <c r="O873" s="349"/>
      <c r="P873" s="350"/>
      <c r="Q873" s="349"/>
      <c r="R873" s="349"/>
      <c r="S873" s="351"/>
      <c r="T873" s="209"/>
      <c r="U873" s="351"/>
      <c r="V873" s="209"/>
      <c r="W873" s="352"/>
      <c r="X873" s="209"/>
      <c r="Y873" s="209"/>
      <c r="Z873" s="209"/>
      <c r="AA873" s="209"/>
      <c r="AB873" s="209"/>
      <c r="AC873" s="210"/>
      <c r="AD873" s="210"/>
      <c r="AE873" s="210"/>
      <c r="AF873" s="210"/>
      <c r="AG873" s="210"/>
      <c r="AH873" s="210"/>
      <c r="AI873" s="210"/>
    </row>
    <row r="874" ht="12.75" customHeight="1">
      <c r="A874" s="347"/>
      <c r="B874" s="347"/>
      <c r="C874" s="347"/>
      <c r="D874" s="347"/>
      <c r="E874" s="347"/>
      <c r="F874" s="347"/>
      <c r="G874" s="347"/>
      <c r="H874" s="347"/>
      <c r="I874" s="347"/>
      <c r="J874" s="347"/>
      <c r="K874" s="305"/>
      <c r="L874" s="348"/>
      <c r="M874" s="347"/>
      <c r="N874" s="349"/>
      <c r="O874" s="349"/>
      <c r="P874" s="350"/>
      <c r="Q874" s="349"/>
      <c r="R874" s="349"/>
      <c r="S874" s="351"/>
      <c r="T874" s="209"/>
      <c r="U874" s="351"/>
      <c r="V874" s="209"/>
      <c r="W874" s="352"/>
      <c r="X874" s="209"/>
      <c r="Y874" s="209"/>
      <c r="Z874" s="209"/>
      <c r="AA874" s="209"/>
      <c r="AB874" s="209"/>
      <c r="AC874" s="210"/>
      <c r="AD874" s="210"/>
      <c r="AE874" s="210"/>
      <c r="AF874" s="210"/>
      <c r="AG874" s="210"/>
      <c r="AH874" s="210"/>
      <c r="AI874" s="210"/>
    </row>
    <row r="875" ht="12.75" customHeight="1">
      <c r="A875" s="347"/>
      <c r="B875" s="347"/>
      <c r="C875" s="347"/>
      <c r="D875" s="347"/>
      <c r="E875" s="347"/>
      <c r="F875" s="347"/>
      <c r="G875" s="347"/>
      <c r="H875" s="347"/>
      <c r="I875" s="347"/>
      <c r="J875" s="347"/>
      <c r="K875" s="305"/>
      <c r="L875" s="348"/>
      <c r="M875" s="347"/>
      <c r="N875" s="349"/>
      <c r="O875" s="349"/>
      <c r="P875" s="350"/>
      <c r="Q875" s="349"/>
      <c r="R875" s="349"/>
      <c r="S875" s="351"/>
      <c r="T875" s="209"/>
      <c r="U875" s="351"/>
      <c r="V875" s="209"/>
      <c r="W875" s="352"/>
      <c r="X875" s="209"/>
      <c r="Y875" s="209"/>
      <c r="Z875" s="209"/>
      <c r="AA875" s="209"/>
      <c r="AB875" s="209"/>
      <c r="AC875" s="210"/>
      <c r="AD875" s="210"/>
      <c r="AE875" s="210"/>
      <c r="AF875" s="210"/>
      <c r="AG875" s="210"/>
      <c r="AH875" s="210"/>
      <c r="AI875" s="210"/>
    </row>
    <row r="876" ht="12.75" customHeight="1">
      <c r="A876" s="347"/>
      <c r="B876" s="347"/>
      <c r="C876" s="347"/>
      <c r="D876" s="347"/>
      <c r="E876" s="347"/>
      <c r="F876" s="347"/>
      <c r="G876" s="347"/>
      <c r="H876" s="347"/>
      <c r="I876" s="347"/>
      <c r="J876" s="347"/>
      <c r="K876" s="305"/>
      <c r="L876" s="348"/>
      <c r="M876" s="347"/>
      <c r="N876" s="349"/>
      <c r="O876" s="349"/>
      <c r="P876" s="350"/>
      <c r="Q876" s="349"/>
      <c r="R876" s="349"/>
      <c r="S876" s="351"/>
      <c r="T876" s="209"/>
      <c r="U876" s="351"/>
      <c r="V876" s="209"/>
      <c r="W876" s="352"/>
      <c r="X876" s="209"/>
      <c r="Y876" s="209"/>
      <c r="Z876" s="209"/>
      <c r="AA876" s="209"/>
      <c r="AB876" s="209"/>
      <c r="AC876" s="210"/>
      <c r="AD876" s="210"/>
      <c r="AE876" s="210"/>
      <c r="AF876" s="210"/>
      <c r="AG876" s="210"/>
      <c r="AH876" s="210"/>
      <c r="AI876" s="210"/>
    </row>
    <row r="877" ht="12.75" customHeight="1">
      <c r="A877" s="347"/>
      <c r="B877" s="347"/>
      <c r="C877" s="347"/>
      <c r="D877" s="347"/>
      <c r="E877" s="347"/>
      <c r="F877" s="347"/>
      <c r="G877" s="347"/>
      <c r="H877" s="347"/>
      <c r="I877" s="347"/>
      <c r="J877" s="347"/>
      <c r="K877" s="305"/>
      <c r="L877" s="348"/>
      <c r="M877" s="347"/>
      <c r="N877" s="349"/>
      <c r="O877" s="349"/>
      <c r="P877" s="350"/>
      <c r="Q877" s="349"/>
      <c r="R877" s="349"/>
      <c r="S877" s="351"/>
      <c r="T877" s="209"/>
      <c r="U877" s="351"/>
      <c r="V877" s="209"/>
      <c r="W877" s="352"/>
      <c r="X877" s="209"/>
      <c r="Y877" s="209"/>
      <c r="Z877" s="209"/>
      <c r="AA877" s="209"/>
      <c r="AB877" s="209"/>
      <c r="AC877" s="210"/>
      <c r="AD877" s="210"/>
      <c r="AE877" s="210"/>
      <c r="AF877" s="210"/>
      <c r="AG877" s="210"/>
      <c r="AH877" s="210"/>
      <c r="AI877" s="210"/>
    </row>
    <row r="878" ht="12.75" customHeight="1">
      <c r="A878" s="347"/>
      <c r="B878" s="347"/>
      <c r="C878" s="347"/>
      <c r="D878" s="347"/>
      <c r="E878" s="347"/>
      <c r="F878" s="347"/>
      <c r="G878" s="347"/>
      <c r="H878" s="347"/>
      <c r="I878" s="347"/>
      <c r="J878" s="347"/>
      <c r="K878" s="305"/>
      <c r="L878" s="348"/>
      <c r="M878" s="347"/>
      <c r="N878" s="349"/>
      <c r="O878" s="349"/>
      <c r="P878" s="350"/>
      <c r="Q878" s="349"/>
      <c r="R878" s="349"/>
      <c r="S878" s="351"/>
      <c r="T878" s="209"/>
      <c r="U878" s="351"/>
      <c r="V878" s="209"/>
      <c r="W878" s="352"/>
      <c r="X878" s="209"/>
      <c r="Y878" s="209"/>
      <c r="Z878" s="209"/>
      <c r="AA878" s="209"/>
      <c r="AB878" s="209"/>
      <c r="AC878" s="210"/>
      <c r="AD878" s="210"/>
      <c r="AE878" s="210"/>
      <c r="AF878" s="210"/>
      <c r="AG878" s="210"/>
      <c r="AH878" s="210"/>
      <c r="AI878" s="210"/>
    </row>
    <row r="879" ht="12.75" customHeight="1">
      <c r="A879" s="347"/>
      <c r="B879" s="347"/>
      <c r="C879" s="347"/>
      <c r="D879" s="347"/>
      <c r="E879" s="347"/>
      <c r="F879" s="347"/>
      <c r="G879" s="347"/>
      <c r="H879" s="347"/>
      <c r="I879" s="347"/>
      <c r="J879" s="347"/>
      <c r="K879" s="305"/>
      <c r="L879" s="348"/>
      <c r="M879" s="347"/>
      <c r="N879" s="349"/>
      <c r="O879" s="349"/>
      <c r="P879" s="350"/>
      <c r="Q879" s="349"/>
      <c r="R879" s="349"/>
      <c r="S879" s="351"/>
      <c r="T879" s="209"/>
      <c r="U879" s="351"/>
      <c r="V879" s="209"/>
      <c r="W879" s="352"/>
      <c r="X879" s="209"/>
      <c r="Y879" s="209"/>
      <c r="Z879" s="209"/>
      <c r="AA879" s="209"/>
      <c r="AB879" s="209"/>
      <c r="AC879" s="210"/>
      <c r="AD879" s="210"/>
      <c r="AE879" s="210"/>
      <c r="AF879" s="210"/>
      <c r="AG879" s="210"/>
      <c r="AH879" s="210"/>
      <c r="AI879" s="210"/>
    </row>
    <row r="880" ht="12.75" customHeight="1">
      <c r="A880" s="347"/>
      <c r="B880" s="347"/>
      <c r="C880" s="347"/>
      <c r="D880" s="347"/>
      <c r="E880" s="347"/>
      <c r="F880" s="347"/>
      <c r="G880" s="347"/>
      <c r="H880" s="347"/>
      <c r="I880" s="347"/>
      <c r="J880" s="347"/>
      <c r="K880" s="305"/>
      <c r="L880" s="348"/>
      <c r="M880" s="347"/>
      <c r="N880" s="349"/>
      <c r="O880" s="349"/>
      <c r="P880" s="350"/>
      <c r="Q880" s="349"/>
      <c r="R880" s="349"/>
      <c r="S880" s="351"/>
      <c r="T880" s="209"/>
      <c r="U880" s="351"/>
      <c r="V880" s="209"/>
      <c r="W880" s="352"/>
      <c r="X880" s="209"/>
      <c r="Y880" s="209"/>
      <c r="Z880" s="209"/>
      <c r="AA880" s="209"/>
      <c r="AB880" s="209"/>
      <c r="AC880" s="210"/>
      <c r="AD880" s="210"/>
      <c r="AE880" s="210"/>
      <c r="AF880" s="210"/>
      <c r="AG880" s="210"/>
      <c r="AH880" s="210"/>
      <c r="AI880" s="210"/>
    </row>
    <row r="881" ht="12.75" customHeight="1">
      <c r="A881" s="347"/>
      <c r="B881" s="347"/>
      <c r="C881" s="347"/>
      <c r="D881" s="347"/>
      <c r="E881" s="347"/>
      <c r="F881" s="347"/>
      <c r="G881" s="347"/>
      <c r="H881" s="347"/>
      <c r="I881" s="347"/>
      <c r="J881" s="347"/>
      <c r="K881" s="305"/>
      <c r="L881" s="348"/>
      <c r="M881" s="347"/>
      <c r="N881" s="349"/>
      <c r="O881" s="349"/>
      <c r="P881" s="350"/>
      <c r="Q881" s="349"/>
      <c r="R881" s="349"/>
      <c r="S881" s="351"/>
      <c r="T881" s="209"/>
      <c r="U881" s="351"/>
      <c r="V881" s="209"/>
      <c r="W881" s="352"/>
      <c r="X881" s="209"/>
      <c r="Y881" s="209"/>
      <c r="Z881" s="209"/>
      <c r="AA881" s="209"/>
      <c r="AB881" s="209"/>
      <c r="AC881" s="210"/>
      <c r="AD881" s="210"/>
      <c r="AE881" s="210"/>
      <c r="AF881" s="210"/>
      <c r="AG881" s="210"/>
      <c r="AH881" s="210"/>
      <c r="AI881" s="210"/>
    </row>
    <row r="882" ht="12.75" customHeight="1">
      <c r="A882" s="347"/>
      <c r="B882" s="347"/>
      <c r="C882" s="347"/>
      <c r="D882" s="347"/>
      <c r="E882" s="347"/>
      <c r="F882" s="347"/>
      <c r="G882" s="347"/>
      <c r="H882" s="347"/>
      <c r="I882" s="347"/>
      <c r="J882" s="347"/>
      <c r="K882" s="305"/>
      <c r="L882" s="348"/>
      <c r="M882" s="347"/>
      <c r="N882" s="349"/>
      <c r="O882" s="349"/>
      <c r="P882" s="350"/>
      <c r="Q882" s="349"/>
      <c r="R882" s="349"/>
      <c r="S882" s="351"/>
      <c r="T882" s="209"/>
      <c r="U882" s="351"/>
      <c r="V882" s="209"/>
      <c r="W882" s="352"/>
      <c r="X882" s="209"/>
      <c r="Y882" s="209"/>
      <c r="Z882" s="209"/>
      <c r="AA882" s="209"/>
      <c r="AB882" s="209"/>
      <c r="AC882" s="210"/>
      <c r="AD882" s="210"/>
      <c r="AE882" s="210"/>
      <c r="AF882" s="210"/>
      <c r="AG882" s="210"/>
      <c r="AH882" s="210"/>
      <c r="AI882" s="210"/>
    </row>
    <row r="883" ht="12.75" customHeight="1">
      <c r="A883" s="347"/>
      <c r="B883" s="347"/>
      <c r="C883" s="347"/>
      <c r="D883" s="347"/>
      <c r="E883" s="347"/>
      <c r="F883" s="347"/>
      <c r="G883" s="347"/>
      <c r="H883" s="347"/>
      <c r="I883" s="347"/>
      <c r="J883" s="347"/>
      <c r="K883" s="305"/>
      <c r="L883" s="348"/>
      <c r="M883" s="347"/>
      <c r="N883" s="349"/>
      <c r="O883" s="349"/>
      <c r="P883" s="350"/>
      <c r="Q883" s="349"/>
      <c r="R883" s="349"/>
      <c r="S883" s="351"/>
      <c r="T883" s="209"/>
      <c r="U883" s="351"/>
      <c r="V883" s="209"/>
      <c r="W883" s="352"/>
      <c r="X883" s="209"/>
      <c r="Y883" s="209"/>
      <c r="Z883" s="209"/>
      <c r="AA883" s="209"/>
      <c r="AB883" s="209"/>
      <c r="AC883" s="210"/>
      <c r="AD883" s="210"/>
      <c r="AE883" s="210"/>
      <c r="AF883" s="210"/>
      <c r="AG883" s="210"/>
      <c r="AH883" s="210"/>
      <c r="AI883" s="210"/>
    </row>
    <row r="884" ht="12.75" customHeight="1">
      <c r="A884" s="347"/>
      <c r="B884" s="347"/>
      <c r="C884" s="347"/>
      <c r="D884" s="347"/>
      <c r="E884" s="347"/>
      <c r="F884" s="347"/>
      <c r="G884" s="347"/>
      <c r="H884" s="347"/>
      <c r="I884" s="347"/>
      <c r="J884" s="347"/>
      <c r="K884" s="305"/>
      <c r="L884" s="348"/>
      <c r="M884" s="347"/>
      <c r="N884" s="349"/>
      <c r="O884" s="349"/>
      <c r="P884" s="350"/>
      <c r="Q884" s="349"/>
      <c r="R884" s="349"/>
      <c r="S884" s="351"/>
      <c r="T884" s="209"/>
      <c r="U884" s="351"/>
      <c r="V884" s="209"/>
      <c r="W884" s="352"/>
      <c r="X884" s="209"/>
      <c r="Y884" s="209"/>
      <c r="Z884" s="209"/>
      <c r="AA884" s="209"/>
      <c r="AB884" s="209"/>
      <c r="AC884" s="210"/>
      <c r="AD884" s="210"/>
      <c r="AE884" s="210"/>
      <c r="AF884" s="210"/>
      <c r="AG884" s="210"/>
      <c r="AH884" s="210"/>
      <c r="AI884" s="210"/>
    </row>
    <row r="885" ht="12.75" customHeight="1">
      <c r="A885" s="347"/>
      <c r="B885" s="347"/>
      <c r="C885" s="347"/>
      <c r="D885" s="347"/>
      <c r="E885" s="347"/>
      <c r="F885" s="347"/>
      <c r="G885" s="347"/>
      <c r="H885" s="347"/>
      <c r="I885" s="347"/>
      <c r="J885" s="347"/>
      <c r="K885" s="305"/>
      <c r="L885" s="348"/>
      <c r="M885" s="347"/>
      <c r="N885" s="349"/>
      <c r="O885" s="349"/>
      <c r="P885" s="350"/>
      <c r="Q885" s="349"/>
      <c r="R885" s="349"/>
      <c r="S885" s="351"/>
      <c r="T885" s="209"/>
      <c r="U885" s="351"/>
      <c r="V885" s="209"/>
      <c r="W885" s="352"/>
      <c r="X885" s="209"/>
      <c r="Y885" s="209"/>
      <c r="Z885" s="209"/>
      <c r="AA885" s="209"/>
      <c r="AB885" s="209"/>
      <c r="AC885" s="210"/>
      <c r="AD885" s="210"/>
      <c r="AE885" s="210"/>
      <c r="AF885" s="210"/>
      <c r="AG885" s="210"/>
      <c r="AH885" s="210"/>
      <c r="AI885" s="210"/>
    </row>
    <row r="886" ht="12.75" customHeight="1">
      <c r="A886" s="347"/>
      <c r="B886" s="347"/>
      <c r="C886" s="347"/>
      <c r="D886" s="347"/>
      <c r="E886" s="347"/>
      <c r="F886" s="347"/>
      <c r="G886" s="347"/>
      <c r="H886" s="347"/>
      <c r="I886" s="347"/>
      <c r="J886" s="347"/>
      <c r="K886" s="305"/>
      <c r="L886" s="348"/>
      <c r="M886" s="347"/>
      <c r="N886" s="349"/>
      <c r="O886" s="349"/>
      <c r="P886" s="350"/>
      <c r="Q886" s="349"/>
      <c r="R886" s="349"/>
      <c r="S886" s="351"/>
      <c r="T886" s="209"/>
      <c r="U886" s="351"/>
      <c r="V886" s="209"/>
      <c r="W886" s="352"/>
      <c r="X886" s="209"/>
      <c r="Y886" s="209"/>
      <c r="Z886" s="209"/>
      <c r="AA886" s="209"/>
      <c r="AB886" s="209"/>
      <c r="AC886" s="210"/>
      <c r="AD886" s="210"/>
      <c r="AE886" s="210"/>
      <c r="AF886" s="210"/>
      <c r="AG886" s="210"/>
      <c r="AH886" s="210"/>
      <c r="AI886" s="210"/>
    </row>
    <row r="887" ht="12.75" customHeight="1">
      <c r="A887" s="347"/>
      <c r="B887" s="347"/>
      <c r="C887" s="347"/>
      <c r="D887" s="347"/>
      <c r="E887" s="347"/>
      <c r="F887" s="347"/>
      <c r="G887" s="347"/>
      <c r="H887" s="347"/>
      <c r="I887" s="347"/>
      <c r="J887" s="347"/>
      <c r="K887" s="305"/>
      <c r="L887" s="348"/>
      <c r="M887" s="347"/>
      <c r="N887" s="349"/>
      <c r="O887" s="349"/>
      <c r="P887" s="350"/>
      <c r="Q887" s="349"/>
      <c r="R887" s="349"/>
      <c r="S887" s="351"/>
      <c r="T887" s="209"/>
      <c r="U887" s="351"/>
      <c r="V887" s="209"/>
      <c r="W887" s="352"/>
      <c r="X887" s="209"/>
      <c r="Y887" s="209"/>
      <c r="Z887" s="209"/>
      <c r="AA887" s="209"/>
      <c r="AB887" s="209"/>
      <c r="AC887" s="210"/>
      <c r="AD887" s="210"/>
      <c r="AE887" s="210"/>
      <c r="AF887" s="210"/>
      <c r="AG887" s="210"/>
      <c r="AH887" s="210"/>
      <c r="AI887" s="210"/>
    </row>
    <row r="888" ht="12.75" customHeight="1">
      <c r="A888" s="347"/>
      <c r="B888" s="347"/>
      <c r="C888" s="347"/>
      <c r="D888" s="347"/>
      <c r="E888" s="347"/>
      <c r="F888" s="347"/>
      <c r="G888" s="347"/>
      <c r="H888" s="347"/>
      <c r="I888" s="347"/>
      <c r="J888" s="347"/>
      <c r="K888" s="305"/>
      <c r="L888" s="348"/>
      <c r="M888" s="347"/>
      <c r="N888" s="349"/>
      <c r="O888" s="349"/>
      <c r="P888" s="350"/>
      <c r="Q888" s="349"/>
      <c r="R888" s="349"/>
      <c r="S888" s="351"/>
      <c r="T888" s="209"/>
      <c r="U888" s="351"/>
      <c r="V888" s="209"/>
      <c r="W888" s="352"/>
      <c r="X888" s="209"/>
      <c r="Y888" s="209"/>
      <c r="Z888" s="209"/>
      <c r="AA888" s="209"/>
      <c r="AB888" s="209"/>
      <c r="AC888" s="210"/>
      <c r="AD888" s="210"/>
      <c r="AE888" s="210"/>
      <c r="AF888" s="210"/>
      <c r="AG888" s="210"/>
      <c r="AH888" s="210"/>
      <c r="AI888" s="210"/>
    </row>
    <row r="889" ht="12.75" customHeight="1">
      <c r="A889" s="347"/>
      <c r="B889" s="347"/>
      <c r="C889" s="347"/>
      <c r="D889" s="347"/>
      <c r="E889" s="347"/>
      <c r="F889" s="347"/>
      <c r="G889" s="347"/>
      <c r="H889" s="347"/>
      <c r="I889" s="347"/>
      <c r="J889" s="347"/>
      <c r="K889" s="305"/>
      <c r="L889" s="348"/>
      <c r="M889" s="347"/>
      <c r="N889" s="349"/>
      <c r="O889" s="349"/>
      <c r="P889" s="350"/>
      <c r="Q889" s="349"/>
      <c r="R889" s="349"/>
      <c r="S889" s="351"/>
      <c r="T889" s="209"/>
      <c r="U889" s="351"/>
      <c r="V889" s="209"/>
      <c r="W889" s="352"/>
      <c r="X889" s="209"/>
      <c r="Y889" s="209"/>
      <c r="Z889" s="209"/>
      <c r="AA889" s="209"/>
      <c r="AB889" s="209"/>
      <c r="AC889" s="210"/>
      <c r="AD889" s="210"/>
      <c r="AE889" s="210"/>
      <c r="AF889" s="210"/>
      <c r="AG889" s="210"/>
      <c r="AH889" s="210"/>
      <c r="AI889" s="210"/>
    </row>
    <row r="890" ht="12.75" customHeight="1">
      <c r="A890" s="347"/>
      <c r="B890" s="347"/>
      <c r="C890" s="347"/>
      <c r="D890" s="347"/>
      <c r="E890" s="347"/>
      <c r="F890" s="347"/>
      <c r="G890" s="347"/>
      <c r="H890" s="347"/>
      <c r="I890" s="347"/>
      <c r="J890" s="347"/>
      <c r="K890" s="305"/>
      <c r="L890" s="348"/>
      <c r="M890" s="347"/>
      <c r="N890" s="349"/>
      <c r="O890" s="349"/>
      <c r="P890" s="350"/>
      <c r="Q890" s="349"/>
      <c r="R890" s="349"/>
      <c r="S890" s="351"/>
      <c r="T890" s="209"/>
      <c r="U890" s="351"/>
      <c r="V890" s="209"/>
      <c r="W890" s="352"/>
      <c r="X890" s="209"/>
      <c r="Y890" s="209"/>
      <c r="Z890" s="209"/>
      <c r="AA890" s="209"/>
      <c r="AB890" s="209"/>
      <c r="AC890" s="210"/>
      <c r="AD890" s="210"/>
      <c r="AE890" s="210"/>
      <c r="AF890" s="210"/>
      <c r="AG890" s="210"/>
      <c r="AH890" s="210"/>
      <c r="AI890" s="210"/>
    </row>
    <row r="891" ht="12.75" customHeight="1">
      <c r="A891" s="347"/>
      <c r="B891" s="347"/>
      <c r="C891" s="347"/>
      <c r="D891" s="347"/>
      <c r="E891" s="347"/>
      <c r="F891" s="347"/>
      <c r="G891" s="347"/>
      <c r="H891" s="347"/>
      <c r="I891" s="347"/>
      <c r="J891" s="347"/>
      <c r="K891" s="305"/>
      <c r="L891" s="348"/>
      <c r="M891" s="347"/>
      <c r="N891" s="349"/>
      <c r="O891" s="349"/>
      <c r="P891" s="350"/>
      <c r="Q891" s="349"/>
      <c r="R891" s="349"/>
      <c r="S891" s="351"/>
      <c r="T891" s="209"/>
      <c r="U891" s="351"/>
      <c r="V891" s="209"/>
      <c r="W891" s="352"/>
      <c r="X891" s="209"/>
      <c r="Y891" s="209"/>
      <c r="Z891" s="209"/>
      <c r="AA891" s="209"/>
      <c r="AB891" s="209"/>
      <c r="AC891" s="210"/>
      <c r="AD891" s="210"/>
      <c r="AE891" s="210"/>
      <c r="AF891" s="210"/>
      <c r="AG891" s="210"/>
      <c r="AH891" s="210"/>
      <c r="AI891" s="210"/>
    </row>
    <row r="892" ht="12.75" customHeight="1">
      <c r="A892" s="347"/>
      <c r="B892" s="347"/>
      <c r="C892" s="347"/>
      <c r="D892" s="347"/>
      <c r="E892" s="347"/>
      <c r="F892" s="347"/>
      <c r="G892" s="347"/>
      <c r="H892" s="347"/>
      <c r="I892" s="347"/>
      <c r="J892" s="347"/>
      <c r="K892" s="305"/>
      <c r="L892" s="348"/>
      <c r="M892" s="347"/>
      <c r="N892" s="349"/>
      <c r="O892" s="349"/>
      <c r="P892" s="350"/>
      <c r="Q892" s="349"/>
      <c r="R892" s="349"/>
      <c r="S892" s="351"/>
      <c r="T892" s="209"/>
      <c r="U892" s="351"/>
      <c r="V892" s="209"/>
      <c r="W892" s="352"/>
      <c r="X892" s="209"/>
      <c r="Y892" s="209"/>
      <c r="Z892" s="209"/>
      <c r="AA892" s="209"/>
      <c r="AB892" s="209"/>
      <c r="AC892" s="210"/>
      <c r="AD892" s="210"/>
      <c r="AE892" s="210"/>
      <c r="AF892" s="210"/>
      <c r="AG892" s="210"/>
      <c r="AH892" s="210"/>
      <c r="AI892" s="210"/>
    </row>
    <row r="893" ht="12.75" customHeight="1">
      <c r="A893" s="347"/>
      <c r="B893" s="347"/>
      <c r="C893" s="347"/>
      <c r="D893" s="347"/>
      <c r="E893" s="347"/>
      <c r="F893" s="347"/>
      <c r="G893" s="347"/>
      <c r="H893" s="347"/>
      <c r="I893" s="347"/>
      <c r="J893" s="347"/>
      <c r="K893" s="305"/>
      <c r="L893" s="348"/>
      <c r="M893" s="347"/>
      <c r="N893" s="349"/>
      <c r="O893" s="349"/>
      <c r="P893" s="350"/>
      <c r="Q893" s="349"/>
      <c r="R893" s="349"/>
      <c r="S893" s="351"/>
      <c r="T893" s="209"/>
      <c r="U893" s="351"/>
      <c r="V893" s="209"/>
      <c r="W893" s="352"/>
      <c r="X893" s="209"/>
      <c r="Y893" s="209"/>
      <c r="Z893" s="209"/>
      <c r="AA893" s="209"/>
      <c r="AB893" s="209"/>
      <c r="AC893" s="210"/>
      <c r="AD893" s="210"/>
      <c r="AE893" s="210"/>
      <c r="AF893" s="210"/>
      <c r="AG893" s="210"/>
      <c r="AH893" s="210"/>
      <c r="AI893" s="210"/>
    </row>
    <row r="894" ht="12.75" customHeight="1">
      <c r="A894" s="347"/>
      <c r="B894" s="347"/>
      <c r="C894" s="347"/>
      <c r="D894" s="347"/>
      <c r="E894" s="347"/>
      <c r="F894" s="347"/>
      <c r="G894" s="347"/>
      <c r="H894" s="347"/>
      <c r="I894" s="347"/>
      <c r="J894" s="347"/>
      <c r="K894" s="305"/>
      <c r="L894" s="348"/>
      <c r="M894" s="347"/>
      <c r="N894" s="349"/>
      <c r="O894" s="349"/>
      <c r="P894" s="350"/>
      <c r="Q894" s="349"/>
      <c r="R894" s="349"/>
      <c r="S894" s="351"/>
      <c r="T894" s="209"/>
      <c r="U894" s="351"/>
      <c r="V894" s="209"/>
      <c r="W894" s="352"/>
      <c r="X894" s="209"/>
      <c r="Y894" s="209"/>
      <c r="Z894" s="209"/>
      <c r="AA894" s="209"/>
      <c r="AB894" s="209"/>
      <c r="AC894" s="210"/>
      <c r="AD894" s="210"/>
      <c r="AE894" s="210"/>
      <c r="AF894" s="210"/>
      <c r="AG894" s="210"/>
      <c r="AH894" s="210"/>
      <c r="AI894" s="210"/>
    </row>
    <row r="895" ht="12.75" customHeight="1">
      <c r="A895" s="347"/>
      <c r="B895" s="347"/>
      <c r="C895" s="347"/>
      <c r="D895" s="347"/>
      <c r="E895" s="347"/>
      <c r="F895" s="347"/>
      <c r="G895" s="347"/>
      <c r="H895" s="347"/>
      <c r="I895" s="347"/>
      <c r="J895" s="347"/>
      <c r="K895" s="305"/>
      <c r="L895" s="348"/>
      <c r="M895" s="347"/>
      <c r="N895" s="349"/>
      <c r="O895" s="349"/>
      <c r="P895" s="350"/>
      <c r="Q895" s="349"/>
      <c r="R895" s="349"/>
      <c r="S895" s="351"/>
      <c r="T895" s="209"/>
      <c r="U895" s="351"/>
      <c r="V895" s="209"/>
      <c r="W895" s="352"/>
      <c r="X895" s="209"/>
      <c r="Y895" s="209"/>
      <c r="Z895" s="209"/>
      <c r="AA895" s="209"/>
      <c r="AB895" s="209"/>
      <c r="AC895" s="210"/>
      <c r="AD895" s="210"/>
      <c r="AE895" s="210"/>
      <c r="AF895" s="210"/>
      <c r="AG895" s="210"/>
      <c r="AH895" s="210"/>
      <c r="AI895" s="210"/>
    </row>
    <row r="896" ht="12.75" customHeight="1">
      <c r="A896" s="347"/>
      <c r="B896" s="347"/>
      <c r="C896" s="347"/>
      <c r="D896" s="347"/>
      <c r="E896" s="347"/>
      <c r="F896" s="347"/>
      <c r="G896" s="347"/>
      <c r="H896" s="347"/>
      <c r="I896" s="347"/>
      <c r="J896" s="347"/>
      <c r="K896" s="305"/>
      <c r="L896" s="348"/>
      <c r="M896" s="347"/>
      <c r="N896" s="349"/>
      <c r="O896" s="349"/>
      <c r="P896" s="350"/>
      <c r="Q896" s="349"/>
      <c r="R896" s="349"/>
      <c r="S896" s="351"/>
      <c r="T896" s="209"/>
      <c r="U896" s="351"/>
      <c r="V896" s="209"/>
      <c r="W896" s="352"/>
      <c r="X896" s="209"/>
      <c r="Y896" s="209"/>
      <c r="Z896" s="209"/>
      <c r="AA896" s="209"/>
      <c r="AB896" s="209"/>
      <c r="AC896" s="210"/>
      <c r="AD896" s="210"/>
      <c r="AE896" s="210"/>
      <c r="AF896" s="210"/>
      <c r="AG896" s="210"/>
      <c r="AH896" s="210"/>
      <c r="AI896" s="210"/>
    </row>
    <row r="897" ht="12.75" customHeight="1">
      <c r="A897" s="347"/>
      <c r="B897" s="347"/>
      <c r="C897" s="347"/>
      <c r="D897" s="347"/>
      <c r="E897" s="347"/>
      <c r="F897" s="347"/>
      <c r="G897" s="347"/>
      <c r="H897" s="347"/>
      <c r="I897" s="347"/>
      <c r="J897" s="347"/>
      <c r="K897" s="305"/>
      <c r="L897" s="348"/>
      <c r="M897" s="347"/>
      <c r="N897" s="349"/>
      <c r="O897" s="349"/>
      <c r="P897" s="350"/>
      <c r="Q897" s="349"/>
      <c r="R897" s="349"/>
      <c r="S897" s="351"/>
      <c r="T897" s="209"/>
      <c r="U897" s="351"/>
      <c r="V897" s="209"/>
      <c r="W897" s="352"/>
      <c r="X897" s="209"/>
      <c r="Y897" s="209"/>
      <c r="Z897" s="209"/>
      <c r="AA897" s="209"/>
      <c r="AB897" s="209"/>
      <c r="AC897" s="210"/>
      <c r="AD897" s="210"/>
      <c r="AE897" s="210"/>
      <c r="AF897" s="210"/>
      <c r="AG897" s="210"/>
      <c r="AH897" s="210"/>
      <c r="AI897" s="210"/>
    </row>
    <row r="898" ht="12.75" customHeight="1">
      <c r="A898" s="347"/>
      <c r="B898" s="347"/>
      <c r="C898" s="347"/>
      <c r="D898" s="347"/>
      <c r="E898" s="347"/>
      <c r="F898" s="347"/>
      <c r="G898" s="347"/>
      <c r="H898" s="347"/>
      <c r="I898" s="347"/>
      <c r="J898" s="347"/>
      <c r="K898" s="305"/>
      <c r="L898" s="348"/>
      <c r="M898" s="347"/>
      <c r="N898" s="349"/>
      <c r="O898" s="349"/>
      <c r="P898" s="350"/>
      <c r="Q898" s="349"/>
      <c r="R898" s="349"/>
      <c r="S898" s="351"/>
      <c r="T898" s="209"/>
      <c r="U898" s="351"/>
      <c r="V898" s="209"/>
      <c r="W898" s="352"/>
      <c r="X898" s="209"/>
      <c r="Y898" s="209"/>
      <c r="Z898" s="209"/>
      <c r="AA898" s="209"/>
      <c r="AB898" s="209"/>
      <c r="AC898" s="210"/>
      <c r="AD898" s="210"/>
      <c r="AE898" s="210"/>
      <c r="AF898" s="210"/>
      <c r="AG898" s="210"/>
      <c r="AH898" s="210"/>
      <c r="AI898" s="210"/>
    </row>
    <row r="899" ht="12.75" customHeight="1">
      <c r="A899" s="347"/>
      <c r="B899" s="347"/>
      <c r="C899" s="347"/>
      <c r="D899" s="347"/>
      <c r="E899" s="347"/>
      <c r="F899" s="347"/>
      <c r="G899" s="347"/>
      <c r="H899" s="347"/>
      <c r="I899" s="347"/>
      <c r="J899" s="347"/>
      <c r="K899" s="305"/>
      <c r="L899" s="348"/>
      <c r="M899" s="347"/>
      <c r="N899" s="349"/>
      <c r="O899" s="349"/>
      <c r="P899" s="350"/>
      <c r="Q899" s="349"/>
      <c r="R899" s="349"/>
      <c r="S899" s="351"/>
      <c r="T899" s="209"/>
      <c r="U899" s="351"/>
      <c r="V899" s="209"/>
      <c r="W899" s="352"/>
      <c r="X899" s="209"/>
      <c r="Y899" s="209"/>
      <c r="Z899" s="209"/>
      <c r="AA899" s="209"/>
      <c r="AB899" s="209"/>
      <c r="AC899" s="210"/>
      <c r="AD899" s="210"/>
      <c r="AE899" s="210"/>
      <c r="AF899" s="210"/>
      <c r="AG899" s="210"/>
      <c r="AH899" s="210"/>
      <c r="AI899" s="210"/>
    </row>
    <row r="900" ht="12.75" customHeight="1">
      <c r="A900" s="347"/>
      <c r="B900" s="347"/>
      <c r="C900" s="347"/>
      <c r="D900" s="347"/>
      <c r="E900" s="347"/>
      <c r="F900" s="347"/>
      <c r="G900" s="347"/>
      <c r="H900" s="347"/>
      <c r="I900" s="347"/>
      <c r="J900" s="347"/>
      <c r="K900" s="305"/>
      <c r="L900" s="348"/>
      <c r="M900" s="347"/>
      <c r="N900" s="349"/>
      <c r="O900" s="349"/>
      <c r="P900" s="350"/>
      <c r="Q900" s="349"/>
      <c r="R900" s="349"/>
      <c r="S900" s="351"/>
      <c r="T900" s="209"/>
      <c r="U900" s="351"/>
      <c r="V900" s="209"/>
      <c r="W900" s="352"/>
      <c r="X900" s="209"/>
      <c r="Y900" s="209"/>
      <c r="Z900" s="209"/>
      <c r="AA900" s="209"/>
      <c r="AB900" s="209"/>
      <c r="AC900" s="210"/>
      <c r="AD900" s="210"/>
      <c r="AE900" s="210"/>
      <c r="AF900" s="210"/>
      <c r="AG900" s="210"/>
      <c r="AH900" s="210"/>
      <c r="AI900" s="210"/>
    </row>
    <row r="901" ht="12.75" customHeight="1">
      <c r="A901" s="347"/>
      <c r="B901" s="347"/>
      <c r="C901" s="347"/>
      <c r="D901" s="347"/>
      <c r="E901" s="347"/>
      <c r="F901" s="347"/>
      <c r="G901" s="347"/>
      <c r="H901" s="347"/>
      <c r="I901" s="347"/>
      <c r="J901" s="347"/>
      <c r="K901" s="305"/>
      <c r="L901" s="348"/>
      <c r="M901" s="347"/>
      <c r="N901" s="349"/>
      <c r="O901" s="349"/>
      <c r="P901" s="350"/>
      <c r="Q901" s="349"/>
      <c r="R901" s="349"/>
      <c r="S901" s="351"/>
      <c r="T901" s="209"/>
      <c r="U901" s="351"/>
      <c r="V901" s="209"/>
      <c r="W901" s="352"/>
      <c r="X901" s="209"/>
      <c r="Y901" s="209"/>
      <c r="Z901" s="209"/>
      <c r="AA901" s="209"/>
      <c r="AB901" s="209"/>
      <c r="AC901" s="210"/>
      <c r="AD901" s="210"/>
      <c r="AE901" s="210"/>
      <c r="AF901" s="210"/>
      <c r="AG901" s="210"/>
      <c r="AH901" s="210"/>
      <c r="AI901" s="210"/>
    </row>
    <row r="902" ht="12.75" customHeight="1">
      <c r="A902" s="347"/>
      <c r="B902" s="347"/>
      <c r="C902" s="347"/>
      <c r="D902" s="347"/>
      <c r="E902" s="347"/>
      <c r="F902" s="347"/>
      <c r="G902" s="347"/>
      <c r="H902" s="347"/>
      <c r="I902" s="347"/>
      <c r="J902" s="347"/>
      <c r="K902" s="305"/>
      <c r="L902" s="348"/>
      <c r="M902" s="347"/>
      <c r="N902" s="349"/>
      <c r="O902" s="349"/>
      <c r="P902" s="350"/>
      <c r="Q902" s="349"/>
      <c r="R902" s="349"/>
      <c r="S902" s="351"/>
      <c r="T902" s="209"/>
      <c r="U902" s="351"/>
      <c r="V902" s="209"/>
      <c r="W902" s="352"/>
      <c r="X902" s="209"/>
      <c r="Y902" s="209"/>
      <c r="Z902" s="209"/>
      <c r="AA902" s="209"/>
      <c r="AB902" s="209"/>
      <c r="AC902" s="210"/>
      <c r="AD902" s="210"/>
      <c r="AE902" s="210"/>
      <c r="AF902" s="210"/>
      <c r="AG902" s="210"/>
      <c r="AH902" s="210"/>
      <c r="AI902" s="210"/>
    </row>
    <row r="903" ht="12.75" customHeight="1">
      <c r="A903" s="347"/>
      <c r="B903" s="347"/>
      <c r="C903" s="347"/>
      <c r="D903" s="347"/>
      <c r="E903" s="347"/>
      <c r="F903" s="347"/>
      <c r="G903" s="347"/>
      <c r="H903" s="347"/>
      <c r="I903" s="347"/>
      <c r="J903" s="347"/>
      <c r="K903" s="305"/>
      <c r="L903" s="348"/>
      <c r="M903" s="347"/>
      <c r="N903" s="349"/>
      <c r="O903" s="349"/>
      <c r="P903" s="350"/>
      <c r="Q903" s="349"/>
      <c r="R903" s="349"/>
      <c r="S903" s="351"/>
      <c r="T903" s="209"/>
      <c r="U903" s="351"/>
      <c r="V903" s="209"/>
      <c r="W903" s="352"/>
      <c r="X903" s="209"/>
      <c r="Y903" s="209"/>
      <c r="Z903" s="209"/>
      <c r="AA903" s="209"/>
      <c r="AB903" s="209"/>
      <c r="AC903" s="210"/>
      <c r="AD903" s="210"/>
      <c r="AE903" s="210"/>
      <c r="AF903" s="210"/>
      <c r="AG903" s="210"/>
      <c r="AH903" s="210"/>
      <c r="AI903" s="210"/>
    </row>
    <row r="904" ht="12.75" customHeight="1">
      <c r="A904" s="347"/>
      <c r="B904" s="347"/>
      <c r="C904" s="347"/>
      <c r="D904" s="347"/>
      <c r="E904" s="347"/>
      <c r="F904" s="347"/>
      <c r="G904" s="347"/>
      <c r="H904" s="347"/>
      <c r="I904" s="347"/>
      <c r="J904" s="347"/>
      <c r="K904" s="305"/>
      <c r="L904" s="348"/>
      <c r="M904" s="347"/>
      <c r="N904" s="349"/>
      <c r="O904" s="349"/>
      <c r="P904" s="350"/>
      <c r="Q904" s="349"/>
      <c r="R904" s="349"/>
      <c r="S904" s="351"/>
      <c r="T904" s="209"/>
      <c r="U904" s="351"/>
      <c r="V904" s="209"/>
      <c r="W904" s="352"/>
      <c r="X904" s="209"/>
      <c r="Y904" s="209"/>
      <c r="Z904" s="209"/>
      <c r="AA904" s="209"/>
      <c r="AB904" s="209"/>
      <c r="AC904" s="210"/>
      <c r="AD904" s="210"/>
      <c r="AE904" s="210"/>
      <c r="AF904" s="210"/>
      <c r="AG904" s="210"/>
      <c r="AH904" s="210"/>
      <c r="AI904" s="210"/>
    </row>
    <row r="905" ht="12.75" customHeight="1">
      <c r="A905" s="347"/>
      <c r="B905" s="347"/>
      <c r="C905" s="347"/>
      <c r="D905" s="347"/>
      <c r="E905" s="347"/>
      <c r="F905" s="347"/>
      <c r="G905" s="347"/>
      <c r="H905" s="347"/>
      <c r="I905" s="347"/>
      <c r="J905" s="347"/>
      <c r="K905" s="305"/>
      <c r="L905" s="348"/>
      <c r="M905" s="347"/>
      <c r="N905" s="349"/>
      <c r="O905" s="349"/>
      <c r="P905" s="350"/>
      <c r="Q905" s="349"/>
      <c r="R905" s="349"/>
      <c r="S905" s="351"/>
      <c r="T905" s="209"/>
      <c r="U905" s="351"/>
      <c r="V905" s="209"/>
      <c r="W905" s="352"/>
      <c r="X905" s="209"/>
      <c r="Y905" s="209"/>
      <c r="Z905" s="209"/>
      <c r="AA905" s="209"/>
      <c r="AB905" s="209"/>
      <c r="AC905" s="210"/>
      <c r="AD905" s="210"/>
      <c r="AE905" s="210"/>
      <c r="AF905" s="210"/>
      <c r="AG905" s="210"/>
      <c r="AH905" s="210"/>
      <c r="AI905" s="210"/>
    </row>
    <row r="906" ht="12.75" customHeight="1">
      <c r="A906" s="347"/>
      <c r="B906" s="347"/>
      <c r="C906" s="347"/>
      <c r="D906" s="347"/>
      <c r="E906" s="347"/>
      <c r="F906" s="347"/>
      <c r="G906" s="347"/>
      <c r="H906" s="347"/>
      <c r="I906" s="347"/>
      <c r="J906" s="347"/>
      <c r="K906" s="305"/>
      <c r="L906" s="348"/>
      <c r="M906" s="347"/>
      <c r="N906" s="349"/>
      <c r="O906" s="349"/>
      <c r="P906" s="350"/>
      <c r="Q906" s="349"/>
      <c r="R906" s="349"/>
      <c r="S906" s="351"/>
      <c r="T906" s="209"/>
      <c r="U906" s="351"/>
      <c r="V906" s="209"/>
      <c r="W906" s="352"/>
      <c r="X906" s="209"/>
      <c r="Y906" s="209"/>
      <c r="Z906" s="209"/>
      <c r="AA906" s="209"/>
      <c r="AB906" s="209"/>
      <c r="AC906" s="210"/>
      <c r="AD906" s="210"/>
      <c r="AE906" s="210"/>
      <c r="AF906" s="210"/>
      <c r="AG906" s="210"/>
      <c r="AH906" s="210"/>
      <c r="AI906" s="210"/>
    </row>
    <row r="907" ht="12.75" customHeight="1">
      <c r="A907" s="347"/>
      <c r="B907" s="347"/>
      <c r="C907" s="347"/>
      <c r="D907" s="347"/>
      <c r="E907" s="347"/>
      <c r="F907" s="347"/>
      <c r="G907" s="347"/>
      <c r="H907" s="347"/>
      <c r="I907" s="347"/>
      <c r="J907" s="347"/>
      <c r="K907" s="305"/>
      <c r="L907" s="348"/>
      <c r="M907" s="347"/>
      <c r="N907" s="349"/>
      <c r="O907" s="349"/>
      <c r="P907" s="350"/>
      <c r="Q907" s="349"/>
      <c r="R907" s="349"/>
      <c r="S907" s="351"/>
      <c r="T907" s="209"/>
      <c r="U907" s="351"/>
      <c r="V907" s="209"/>
      <c r="W907" s="352"/>
      <c r="X907" s="209"/>
      <c r="Y907" s="209"/>
      <c r="Z907" s="209"/>
      <c r="AA907" s="209"/>
      <c r="AB907" s="209"/>
      <c r="AC907" s="210"/>
      <c r="AD907" s="210"/>
      <c r="AE907" s="210"/>
      <c r="AF907" s="210"/>
      <c r="AG907" s="210"/>
      <c r="AH907" s="210"/>
      <c r="AI907" s="210"/>
    </row>
    <row r="908" ht="12.75" customHeight="1">
      <c r="A908" s="347"/>
      <c r="B908" s="347"/>
      <c r="C908" s="347"/>
      <c r="D908" s="347"/>
      <c r="E908" s="347"/>
      <c r="F908" s="347"/>
      <c r="G908" s="347"/>
      <c r="H908" s="347"/>
      <c r="I908" s="347"/>
      <c r="J908" s="347"/>
      <c r="K908" s="305"/>
      <c r="L908" s="348"/>
      <c r="M908" s="347"/>
      <c r="N908" s="349"/>
      <c r="O908" s="349"/>
      <c r="P908" s="350"/>
      <c r="Q908" s="349"/>
      <c r="R908" s="349"/>
      <c r="S908" s="351"/>
      <c r="T908" s="209"/>
      <c r="U908" s="351"/>
      <c r="V908" s="209"/>
      <c r="W908" s="352"/>
      <c r="X908" s="209"/>
      <c r="Y908" s="209"/>
      <c r="Z908" s="209"/>
      <c r="AA908" s="209"/>
      <c r="AB908" s="209"/>
      <c r="AC908" s="210"/>
      <c r="AD908" s="210"/>
      <c r="AE908" s="210"/>
      <c r="AF908" s="210"/>
      <c r="AG908" s="210"/>
      <c r="AH908" s="210"/>
      <c r="AI908" s="210"/>
    </row>
    <row r="909" ht="12.75" customHeight="1">
      <c r="A909" s="347"/>
      <c r="B909" s="347"/>
      <c r="C909" s="347"/>
      <c r="D909" s="347"/>
      <c r="E909" s="347"/>
      <c r="F909" s="347"/>
      <c r="G909" s="347"/>
      <c r="H909" s="347"/>
      <c r="I909" s="347"/>
      <c r="J909" s="347"/>
      <c r="K909" s="305"/>
      <c r="L909" s="348"/>
      <c r="M909" s="347"/>
      <c r="N909" s="349"/>
      <c r="O909" s="349"/>
      <c r="P909" s="350"/>
      <c r="Q909" s="349"/>
      <c r="R909" s="349"/>
      <c r="S909" s="351"/>
      <c r="T909" s="209"/>
      <c r="U909" s="351"/>
      <c r="V909" s="209"/>
      <c r="W909" s="352"/>
      <c r="X909" s="209"/>
      <c r="Y909" s="209"/>
      <c r="Z909" s="209"/>
      <c r="AA909" s="209"/>
      <c r="AB909" s="209"/>
      <c r="AC909" s="210"/>
      <c r="AD909" s="210"/>
      <c r="AE909" s="210"/>
      <c r="AF909" s="210"/>
      <c r="AG909" s="210"/>
      <c r="AH909" s="210"/>
      <c r="AI909" s="210"/>
    </row>
    <row r="910" ht="12.75" customHeight="1">
      <c r="A910" s="347"/>
      <c r="B910" s="347"/>
      <c r="C910" s="347"/>
      <c r="D910" s="347"/>
      <c r="E910" s="347"/>
      <c r="F910" s="347"/>
      <c r="G910" s="347"/>
      <c r="H910" s="347"/>
      <c r="I910" s="347"/>
      <c r="J910" s="347"/>
      <c r="K910" s="305"/>
      <c r="L910" s="348"/>
      <c r="M910" s="347"/>
      <c r="N910" s="349"/>
      <c r="O910" s="349"/>
      <c r="P910" s="350"/>
      <c r="Q910" s="349"/>
      <c r="R910" s="349"/>
      <c r="S910" s="351"/>
      <c r="T910" s="209"/>
      <c r="U910" s="351"/>
      <c r="V910" s="209"/>
      <c r="W910" s="352"/>
      <c r="X910" s="209"/>
      <c r="Y910" s="209"/>
      <c r="Z910" s="209"/>
      <c r="AA910" s="209"/>
      <c r="AB910" s="209"/>
      <c r="AC910" s="210"/>
      <c r="AD910" s="210"/>
      <c r="AE910" s="210"/>
      <c r="AF910" s="210"/>
      <c r="AG910" s="210"/>
      <c r="AH910" s="210"/>
      <c r="AI910" s="210"/>
    </row>
    <row r="911" ht="12.75" customHeight="1">
      <c r="A911" s="347"/>
      <c r="B911" s="347"/>
      <c r="C911" s="347"/>
      <c r="D911" s="347"/>
      <c r="E911" s="347"/>
      <c r="F911" s="347"/>
      <c r="G911" s="347"/>
      <c r="H911" s="347"/>
      <c r="I911" s="347"/>
      <c r="J911" s="347"/>
      <c r="K911" s="305"/>
      <c r="L911" s="348"/>
      <c r="M911" s="347"/>
      <c r="N911" s="349"/>
      <c r="O911" s="349"/>
      <c r="P911" s="350"/>
      <c r="Q911" s="349"/>
      <c r="R911" s="349"/>
      <c r="S911" s="351"/>
      <c r="T911" s="209"/>
      <c r="U911" s="351"/>
      <c r="V911" s="209"/>
      <c r="W911" s="352"/>
      <c r="X911" s="209"/>
      <c r="Y911" s="209"/>
      <c r="Z911" s="209"/>
      <c r="AA911" s="209"/>
      <c r="AB911" s="209"/>
      <c r="AC911" s="210"/>
      <c r="AD911" s="210"/>
      <c r="AE911" s="210"/>
      <c r="AF911" s="210"/>
      <c r="AG911" s="210"/>
      <c r="AH911" s="210"/>
      <c r="AI911" s="210"/>
    </row>
    <row r="912" ht="12.75" customHeight="1">
      <c r="A912" s="347"/>
      <c r="B912" s="347"/>
      <c r="C912" s="347"/>
      <c r="D912" s="347"/>
      <c r="E912" s="347"/>
      <c r="F912" s="347"/>
      <c r="G912" s="347"/>
      <c r="H912" s="347"/>
      <c r="I912" s="347"/>
      <c r="J912" s="347"/>
      <c r="K912" s="305"/>
      <c r="L912" s="348"/>
      <c r="M912" s="347"/>
      <c r="N912" s="349"/>
      <c r="O912" s="349"/>
      <c r="P912" s="350"/>
      <c r="Q912" s="349"/>
      <c r="R912" s="349"/>
      <c r="S912" s="351"/>
      <c r="T912" s="209"/>
      <c r="U912" s="351"/>
      <c r="V912" s="209"/>
      <c r="W912" s="352"/>
      <c r="X912" s="209"/>
      <c r="Y912" s="209"/>
      <c r="Z912" s="209"/>
      <c r="AA912" s="209"/>
      <c r="AB912" s="209"/>
      <c r="AC912" s="210"/>
      <c r="AD912" s="210"/>
      <c r="AE912" s="210"/>
      <c r="AF912" s="210"/>
      <c r="AG912" s="210"/>
      <c r="AH912" s="210"/>
      <c r="AI912" s="210"/>
    </row>
    <row r="913" ht="12.75" customHeight="1">
      <c r="A913" s="347"/>
      <c r="B913" s="347"/>
      <c r="C913" s="347"/>
      <c r="D913" s="347"/>
      <c r="E913" s="347"/>
      <c r="F913" s="347"/>
      <c r="G913" s="347"/>
      <c r="H913" s="347"/>
      <c r="I913" s="347"/>
      <c r="J913" s="347"/>
      <c r="K913" s="305"/>
      <c r="L913" s="348"/>
      <c r="M913" s="347"/>
      <c r="N913" s="349"/>
      <c r="O913" s="349"/>
      <c r="P913" s="350"/>
      <c r="Q913" s="349"/>
      <c r="R913" s="349"/>
      <c r="S913" s="351"/>
      <c r="T913" s="209"/>
      <c r="U913" s="351"/>
      <c r="V913" s="209"/>
      <c r="W913" s="352"/>
      <c r="X913" s="209"/>
      <c r="Y913" s="209"/>
      <c r="Z913" s="209"/>
      <c r="AA913" s="209"/>
      <c r="AB913" s="209"/>
      <c r="AC913" s="210"/>
      <c r="AD913" s="210"/>
      <c r="AE913" s="210"/>
      <c r="AF913" s="210"/>
      <c r="AG913" s="210"/>
      <c r="AH913" s="210"/>
      <c r="AI913" s="210"/>
    </row>
    <row r="914" ht="12.75" customHeight="1">
      <c r="A914" s="347"/>
      <c r="B914" s="347"/>
      <c r="C914" s="347"/>
      <c r="D914" s="347"/>
      <c r="E914" s="347"/>
      <c r="F914" s="347"/>
      <c r="G914" s="347"/>
      <c r="H914" s="347"/>
      <c r="I914" s="347"/>
      <c r="J914" s="347"/>
      <c r="K914" s="305"/>
      <c r="L914" s="348"/>
      <c r="M914" s="347"/>
      <c r="N914" s="349"/>
      <c r="O914" s="349"/>
      <c r="P914" s="350"/>
      <c r="Q914" s="349"/>
      <c r="R914" s="349"/>
      <c r="S914" s="351"/>
      <c r="T914" s="209"/>
      <c r="U914" s="351"/>
      <c r="V914" s="209"/>
      <c r="W914" s="352"/>
      <c r="X914" s="209"/>
      <c r="Y914" s="209"/>
      <c r="Z914" s="209"/>
      <c r="AA914" s="209"/>
      <c r="AB914" s="209"/>
      <c r="AC914" s="210"/>
      <c r="AD914" s="210"/>
      <c r="AE914" s="210"/>
      <c r="AF914" s="210"/>
      <c r="AG914" s="210"/>
      <c r="AH914" s="210"/>
      <c r="AI914" s="210"/>
    </row>
    <row r="915" ht="12.75" customHeight="1">
      <c r="A915" s="347"/>
      <c r="B915" s="347"/>
      <c r="C915" s="347"/>
      <c r="D915" s="347"/>
      <c r="E915" s="347"/>
      <c r="F915" s="347"/>
      <c r="G915" s="347"/>
      <c r="H915" s="347"/>
      <c r="I915" s="347"/>
      <c r="J915" s="347"/>
      <c r="K915" s="305"/>
      <c r="L915" s="348"/>
      <c r="M915" s="347"/>
      <c r="N915" s="349"/>
      <c r="O915" s="349"/>
      <c r="P915" s="350"/>
      <c r="Q915" s="349"/>
      <c r="R915" s="349"/>
      <c r="S915" s="351"/>
      <c r="T915" s="209"/>
      <c r="U915" s="351"/>
      <c r="V915" s="209"/>
      <c r="W915" s="352"/>
      <c r="X915" s="209"/>
      <c r="Y915" s="209"/>
      <c r="Z915" s="209"/>
      <c r="AA915" s="209"/>
      <c r="AB915" s="209"/>
      <c r="AC915" s="210"/>
      <c r="AD915" s="210"/>
      <c r="AE915" s="210"/>
      <c r="AF915" s="210"/>
      <c r="AG915" s="210"/>
      <c r="AH915" s="210"/>
      <c r="AI915" s="210"/>
    </row>
    <row r="916" ht="12.75" customHeight="1">
      <c r="A916" s="347"/>
      <c r="B916" s="347"/>
      <c r="C916" s="347"/>
      <c r="D916" s="347"/>
      <c r="E916" s="347"/>
      <c r="F916" s="347"/>
      <c r="G916" s="347"/>
      <c r="H916" s="347"/>
      <c r="I916" s="347"/>
      <c r="J916" s="347"/>
      <c r="K916" s="305"/>
      <c r="L916" s="348"/>
      <c r="M916" s="347"/>
      <c r="N916" s="349"/>
      <c r="O916" s="349"/>
      <c r="P916" s="350"/>
      <c r="Q916" s="349"/>
      <c r="R916" s="349"/>
      <c r="S916" s="351"/>
      <c r="T916" s="209"/>
      <c r="U916" s="351"/>
      <c r="V916" s="209"/>
      <c r="W916" s="352"/>
      <c r="X916" s="209"/>
      <c r="Y916" s="209"/>
      <c r="Z916" s="209"/>
      <c r="AA916" s="209"/>
      <c r="AB916" s="209"/>
      <c r="AC916" s="210"/>
      <c r="AD916" s="210"/>
      <c r="AE916" s="210"/>
      <c r="AF916" s="210"/>
      <c r="AG916" s="210"/>
      <c r="AH916" s="210"/>
      <c r="AI916" s="210"/>
    </row>
    <row r="917" ht="12.75" customHeight="1">
      <c r="A917" s="347"/>
      <c r="B917" s="347"/>
      <c r="C917" s="347"/>
      <c r="D917" s="347"/>
      <c r="E917" s="347"/>
      <c r="F917" s="347"/>
      <c r="G917" s="347"/>
      <c r="H917" s="347"/>
      <c r="I917" s="347"/>
      <c r="J917" s="347"/>
      <c r="K917" s="305"/>
      <c r="L917" s="348"/>
      <c r="M917" s="347"/>
      <c r="N917" s="349"/>
      <c r="O917" s="349"/>
      <c r="P917" s="350"/>
      <c r="Q917" s="349"/>
      <c r="R917" s="349"/>
      <c r="S917" s="351"/>
      <c r="T917" s="209"/>
      <c r="U917" s="351"/>
      <c r="V917" s="209"/>
      <c r="W917" s="352"/>
      <c r="X917" s="209"/>
      <c r="Y917" s="209"/>
      <c r="Z917" s="209"/>
      <c r="AA917" s="209"/>
      <c r="AB917" s="209"/>
      <c r="AC917" s="210"/>
      <c r="AD917" s="210"/>
      <c r="AE917" s="210"/>
      <c r="AF917" s="210"/>
      <c r="AG917" s="210"/>
      <c r="AH917" s="210"/>
      <c r="AI917" s="210"/>
    </row>
    <row r="918" ht="12.75" customHeight="1">
      <c r="A918" s="347"/>
      <c r="B918" s="347"/>
      <c r="C918" s="347"/>
      <c r="D918" s="347"/>
      <c r="E918" s="347"/>
      <c r="F918" s="347"/>
      <c r="G918" s="347"/>
      <c r="H918" s="347"/>
      <c r="I918" s="347"/>
      <c r="J918" s="347"/>
      <c r="K918" s="305"/>
      <c r="L918" s="348"/>
      <c r="M918" s="347"/>
      <c r="N918" s="349"/>
      <c r="O918" s="349"/>
      <c r="P918" s="350"/>
      <c r="Q918" s="349"/>
      <c r="R918" s="349"/>
      <c r="S918" s="351"/>
      <c r="T918" s="209"/>
      <c r="U918" s="351"/>
      <c r="V918" s="209"/>
      <c r="W918" s="352"/>
      <c r="X918" s="209"/>
      <c r="Y918" s="209"/>
      <c r="Z918" s="209"/>
      <c r="AA918" s="209"/>
      <c r="AB918" s="209"/>
      <c r="AC918" s="210"/>
      <c r="AD918" s="210"/>
      <c r="AE918" s="210"/>
      <c r="AF918" s="210"/>
      <c r="AG918" s="210"/>
      <c r="AH918" s="210"/>
      <c r="AI918" s="210"/>
    </row>
    <row r="919" ht="12.75" customHeight="1">
      <c r="A919" s="347"/>
      <c r="B919" s="347"/>
      <c r="C919" s="347"/>
      <c r="D919" s="347"/>
      <c r="E919" s="347"/>
      <c r="F919" s="347"/>
      <c r="G919" s="347"/>
      <c r="H919" s="347"/>
      <c r="I919" s="347"/>
      <c r="J919" s="347"/>
      <c r="K919" s="305"/>
      <c r="L919" s="348"/>
      <c r="M919" s="347"/>
      <c r="N919" s="349"/>
      <c r="O919" s="349"/>
      <c r="P919" s="350"/>
      <c r="Q919" s="349"/>
      <c r="R919" s="349"/>
      <c r="S919" s="351"/>
      <c r="T919" s="209"/>
      <c r="U919" s="351"/>
      <c r="V919" s="209"/>
      <c r="W919" s="352"/>
      <c r="X919" s="209"/>
      <c r="Y919" s="209"/>
      <c r="Z919" s="209"/>
      <c r="AA919" s="209"/>
      <c r="AB919" s="209"/>
      <c r="AC919" s="210"/>
      <c r="AD919" s="210"/>
      <c r="AE919" s="210"/>
      <c r="AF919" s="210"/>
      <c r="AG919" s="210"/>
      <c r="AH919" s="210"/>
      <c r="AI919" s="210"/>
    </row>
    <row r="920" ht="12.75" customHeight="1">
      <c r="A920" s="347"/>
      <c r="B920" s="347"/>
      <c r="C920" s="347"/>
      <c r="D920" s="347"/>
      <c r="E920" s="347"/>
      <c r="F920" s="347"/>
      <c r="G920" s="347"/>
      <c r="H920" s="347"/>
      <c r="I920" s="347"/>
      <c r="J920" s="347"/>
      <c r="K920" s="305"/>
      <c r="L920" s="348"/>
      <c r="M920" s="347"/>
      <c r="N920" s="349"/>
      <c r="O920" s="349"/>
      <c r="P920" s="350"/>
      <c r="Q920" s="349"/>
      <c r="R920" s="349"/>
      <c r="S920" s="351"/>
      <c r="T920" s="209"/>
      <c r="U920" s="351"/>
      <c r="V920" s="209"/>
      <c r="W920" s="352"/>
      <c r="X920" s="209"/>
      <c r="Y920" s="209"/>
      <c r="Z920" s="209"/>
      <c r="AA920" s="209"/>
      <c r="AB920" s="209"/>
      <c r="AC920" s="210"/>
      <c r="AD920" s="210"/>
      <c r="AE920" s="210"/>
      <c r="AF920" s="210"/>
      <c r="AG920" s="210"/>
      <c r="AH920" s="210"/>
      <c r="AI920" s="210"/>
    </row>
    <row r="921" ht="12.75" customHeight="1">
      <c r="A921" s="347"/>
      <c r="B921" s="347"/>
      <c r="C921" s="347"/>
      <c r="D921" s="347"/>
      <c r="E921" s="347"/>
      <c r="F921" s="347"/>
      <c r="G921" s="347"/>
      <c r="H921" s="347"/>
      <c r="I921" s="347"/>
      <c r="J921" s="347"/>
      <c r="K921" s="305"/>
      <c r="L921" s="348"/>
      <c r="M921" s="347"/>
      <c r="N921" s="349"/>
      <c r="O921" s="349"/>
      <c r="P921" s="350"/>
      <c r="Q921" s="349"/>
      <c r="R921" s="349"/>
      <c r="S921" s="351"/>
      <c r="T921" s="209"/>
      <c r="U921" s="351"/>
      <c r="V921" s="209"/>
      <c r="W921" s="352"/>
      <c r="X921" s="209"/>
      <c r="Y921" s="209"/>
      <c r="Z921" s="209"/>
      <c r="AA921" s="209"/>
      <c r="AB921" s="209"/>
      <c r="AC921" s="210"/>
      <c r="AD921" s="210"/>
      <c r="AE921" s="210"/>
      <c r="AF921" s="210"/>
      <c r="AG921" s="210"/>
      <c r="AH921" s="210"/>
      <c r="AI921" s="210"/>
    </row>
    <row r="922" ht="12.75" customHeight="1">
      <c r="A922" s="347"/>
      <c r="B922" s="347"/>
      <c r="C922" s="347"/>
      <c r="D922" s="347"/>
      <c r="E922" s="347"/>
      <c r="F922" s="347"/>
      <c r="G922" s="347"/>
      <c r="H922" s="347"/>
      <c r="I922" s="347"/>
      <c r="J922" s="347"/>
      <c r="K922" s="305"/>
      <c r="L922" s="348"/>
      <c r="M922" s="347"/>
      <c r="N922" s="349"/>
      <c r="O922" s="349"/>
      <c r="P922" s="350"/>
      <c r="Q922" s="349"/>
      <c r="R922" s="349"/>
      <c r="S922" s="351"/>
      <c r="T922" s="209"/>
      <c r="U922" s="351"/>
      <c r="V922" s="209"/>
      <c r="W922" s="352"/>
      <c r="X922" s="209"/>
      <c r="Y922" s="209"/>
      <c r="Z922" s="209"/>
      <c r="AA922" s="209"/>
      <c r="AB922" s="209"/>
      <c r="AC922" s="210"/>
      <c r="AD922" s="210"/>
      <c r="AE922" s="210"/>
      <c r="AF922" s="210"/>
      <c r="AG922" s="210"/>
      <c r="AH922" s="210"/>
      <c r="AI922" s="210"/>
    </row>
    <row r="923" ht="12.75" customHeight="1">
      <c r="A923" s="347"/>
      <c r="B923" s="347"/>
      <c r="C923" s="347"/>
      <c r="D923" s="347"/>
      <c r="E923" s="347"/>
      <c r="F923" s="347"/>
      <c r="G923" s="347"/>
      <c r="H923" s="347"/>
      <c r="I923" s="347"/>
      <c r="J923" s="347"/>
      <c r="K923" s="305"/>
      <c r="L923" s="348"/>
      <c r="M923" s="347"/>
      <c r="N923" s="349"/>
      <c r="O923" s="349"/>
      <c r="P923" s="350"/>
      <c r="Q923" s="349"/>
      <c r="R923" s="349"/>
      <c r="S923" s="351"/>
      <c r="T923" s="209"/>
      <c r="U923" s="351"/>
      <c r="V923" s="209"/>
      <c r="W923" s="352"/>
      <c r="X923" s="209"/>
      <c r="Y923" s="209"/>
      <c r="Z923" s="209"/>
      <c r="AA923" s="209"/>
      <c r="AB923" s="209"/>
      <c r="AC923" s="210"/>
      <c r="AD923" s="210"/>
      <c r="AE923" s="210"/>
      <c r="AF923" s="210"/>
      <c r="AG923" s="210"/>
      <c r="AH923" s="210"/>
      <c r="AI923" s="210"/>
    </row>
    <row r="924" ht="12.75" customHeight="1">
      <c r="A924" s="347"/>
      <c r="B924" s="347"/>
      <c r="C924" s="347"/>
      <c r="D924" s="347"/>
      <c r="E924" s="347"/>
      <c r="F924" s="347"/>
      <c r="G924" s="347"/>
      <c r="H924" s="347"/>
      <c r="I924" s="347"/>
      <c r="J924" s="347"/>
      <c r="K924" s="305"/>
      <c r="L924" s="348"/>
      <c r="M924" s="347"/>
      <c r="N924" s="349"/>
      <c r="O924" s="349"/>
      <c r="P924" s="350"/>
      <c r="Q924" s="349"/>
      <c r="R924" s="349"/>
      <c r="S924" s="351"/>
      <c r="T924" s="209"/>
      <c r="U924" s="351"/>
      <c r="V924" s="209"/>
      <c r="W924" s="352"/>
      <c r="X924" s="209"/>
      <c r="Y924" s="209"/>
      <c r="Z924" s="209"/>
      <c r="AA924" s="209"/>
      <c r="AB924" s="209"/>
      <c r="AC924" s="210"/>
      <c r="AD924" s="210"/>
      <c r="AE924" s="210"/>
      <c r="AF924" s="210"/>
      <c r="AG924" s="210"/>
      <c r="AH924" s="210"/>
      <c r="AI924" s="210"/>
    </row>
    <row r="925" ht="12.75" customHeight="1">
      <c r="A925" s="347"/>
      <c r="B925" s="347"/>
      <c r="C925" s="347"/>
      <c r="D925" s="347"/>
      <c r="E925" s="347"/>
      <c r="F925" s="347"/>
      <c r="G925" s="347"/>
      <c r="H925" s="347"/>
      <c r="I925" s="347"/>
      <c r="J925" s="347"/>
      <c r="K925" s="305"/>
      <c r="L925" s="348"/>
      <c r="M925" s="347"/>
      <c r="N925" s="349"/>
      <c r="O925" s="349"/>
      <c r="P925" s="350"/>
      <c r="Q925" s="349"/>
      <c r="R925" s="349"/>
      <c r="S925" s="351"/>
      <c r="T925" s="209"/>
      <c r="U925" s="351"/>
      <c r="V925" s="209"/>
      <c r="W925" s="352"/>
      <c r="X925" s="209"/>
      <c r="Y925" s="209"/>
      <c r="Z925" s="209"/>
      <c r="AA925" s="209"/>
      <c r="AB925" s="209"/>
      <c r="AC925" s="210"/>
      <c r="AD925" s="210"/>
      <c r="AE925" s="210"/>
      <c r="AF925" s="210"/>
      <c r="AG925" s="210"/>
      <c r="AH925" s="210"/>
      <c r="AI925" s="210"/>
    </row>
    <row r="926" ht="12.75" customHeight="1">
      <c r="A926" s="347"/>
      <c r="B926" s="347"/>
      <c r="C926" s="347"/>
      <c r="D926" s="347"/>
      <c r="E926" s="347"/>
      <c r="F926" s="347"/>
      <c r="G926" s="347"/>
      <c r="H926" s="347"/>
      <c r="I926" s="347"/>
      <c r="J926" s="347"/>
      <c r="K926" s="305"/>
      <c r="L926" s="348"/>
      <c r="M926" s="347"/>
      <c r="N926" s="349"/>
      <c r="O926" s="349"/>
      <c r="P926" s="350"/>
      <c r="Q926" s="349"/>
      <c r="R926" s="349"/>
      <c r="S926" s="351"/>
      <c r="T926" s="209"/>
      <c r="U926" s="351"/>
      <c r="V926" s="209"/>
      <c r="W926" s="352"/>
      <c r="X926" s="209"/>
      <c r="Y926" s="209"/>
      <c r="Z926" s="209"/>
      <c r="AA926" s="209"/>
      <c r="AB926" s="209"/>
      <c r="AC926" s="210"/>
      <c r="AD926" s="210"/>
      <c r="AE926" s="210"/>
      <c r="AF926" s="210"/>
      <c r="AG926" s="210"/>
      <c r="AH926" s="210"/>
      <c r="AI926" s="210"/>
    </row>
    <row r="927" ht="12.75" customHeight="1">
      <c r="A927" s="347"/>
      <c r="B927" s="347"/>
      <c r="C927" s="347"/>
      <c r="D927" s="347"/>
      <c r="E927" s="347"/>
      <c r="F927" s="347"/>
      <c r="G927" s="347"/>
      <c r="H927" s="347"/>
      <c r="I927" s="347"/>
      <c r="J927" s="347"/>
      <c r="K927" s="305"/>
      <c r="L927" s="348"/>
      <c r="M927" s="347"/>
      <c r="N927" s="349"/>
      <c r="O927" s="349"/>
      <c r="P927" s="350"/>
      <c r="Q927" s="349"/>
      <c r="R927" s="349"/>
      <c r="S927" s="351"/>
      <c r="T927" s="209"/>
      <c r="U927" s="351"/>
      <c r="V927" s="209"/>
      <c r="W927" s="352"/>
      <c r="X927" s="209"/>
      <c r="Y927" s="209"/>
      <c r="Z927" s="209"/>
      <c r="AA927" s="209"/>
      <c r="AB927" s="209"/>
      <c r="AC927" s="210"/>
      <c r="AD927" s="210"/>
      <c r="AE927" s="210"/>
      <c r="AF927" s="210"/>
      <c r="AG927" s="210"/>
      <c r="AH927" s="210"/>
      <c r="AI927" s="210"/>
    </row>
    <row r="928" ht="12.75" customHeight="1">
      <c r="A928" s="347"/>
      <c r="B928" s="347"/>
      <c r="C928" s="347"/>
      <c r="D928" s="347"/>
      <c r="E928" s="347"/>
      <c r="F928" s="347"/>
      <c r="G928" s="347"/>
      <c r="H928" s="347"/>
      <c r="I928" s="347"/>
      <c r="J928" s="347"/>
      <c r="K928" s="305"/>
      <c r="L928" s="348"/>
      <c r="M928" s="347"/>
      <c r="N928" s="349"/>
      <c r="O928" s="349"/>
      <c r="P928" s="350"/>
      <c r="Q928" s="349"/>
      <c r="R928" s="349"/>
      <c r="S928" s="351"/>
      <c r="T928" s="209"/>
      <c r="U928" s="351"/>
      <c r="V928" s="209"/>
      <c r="W928" s="352"/>
      <c r="X928" s="209"/>
      <c r="Y928" s="209"/>
      <c r="Z928" s="209"/>
      <c r="AA928" s="209"/>
      <c r="AB928" s="209"/>
      <c r="AC928" s="210"/>
      <c r="AD928" s="210"/>
      <c r="AE928" s="210"/>
      <c r="AF928" s="210"/>
      <c r="AG928" s="210"/>
      <c r="AH928" s="210"/>
      <c r="AI928" s="210"/>
    </row>
    <row r="929" ht="12.75" customHeight="1">
      <c r="A929" s="347"/>
      <c r="B929" s="347"/>
      <c r="C929" s="347"/>
      <c r="D929" s="347"/>
      <c r="E929" s="347"/>
      <c r="F929" s="347"/>
      <c r="G929" s="347"/>
      <c r="H929" s="347"/>
      <c r="I929" s="347"/>
      <c r="J929" s="347"/>
      <c r="K929" s="305"/>
      <c r="L929" s="348"/>
      <c r="M929" s="347"/>
      <c r="N929" s="349"/>
      <c r="O929" s="349"/>
      <c r="P929" s="350"/>
      <c r="Q929" s="349"/>
      <c r="R929" s="349"/>
      <c r="S929" s="351"/>
      <c r="T929" s="209"/>
      <c r="U929" s="351"/>
      <c r="V929" s="209"/>
      <c r="W929" s="352"/>
      <c r="X929" s="209"/>
      <c r="Y929" s="209"/>
      <c r="Z929" s="209"/>
      <c r="AA929" s="209"/>
      <c r="AB929" s="209"/>
      <c r="AC929" s="210"/>
      <c r="AD929" s="210"/>
      <c r="AE929" s="210"/>
      <c r="AF929" s="210"/>
      <c r="AG929" s="210"/>
      <c r="AH929" s="210"/>
      <c r="AI929" s="210"/>
    </row>
    <row r="930" ht="12.75" customHeight="1">
      <c r="A930" s="347"/>
      <c r="B930" s="347"/>
      <c r="C930" s="347"/>
      <c r="D930" s="347"/>
      <c r="E930" s="347"/>
      <c r="F930" s="347"/>
      <c r="G930" s="347"/>
      <c r="H930" s="347"/>
      <c r="I930" s="347"/>
      <c r="J930" s="347"/>
      <c r="K930" s="305"/>
      <c r="L930" s="348"/>
      <c r="M930" s="347"/>
      <c r="N930" s="349"/>
      <c r="O930" s="349"/>
      <c r="P930" s="350"/>
      <c r="Q930" s="349"/>
      <c r="R930" s="349"/>
      <c r="S930" s="351"/>
      <c r="T930" s="209"/>
      <c r="U930" s="351"/>
      <c r="V930" s="209"/>
      <c r="W930" s="352"/>
      <c r="X930" s="209"/>
      <c r="Y930" s="209"/>
      <c r="Z930" s="209"/>
      <c r="AA930" s="209"/>
      <c r="AB930" s="209"/>
      <c r="AC930" s="210"/>
      <c r="AD930" s="210"/>
      <c r="AE930" s="210"/>
      <c r="AF930" s="210"/>
      <c r="AG930" s="210"/>
      <c r="AH930" s="210"/>
      <c r="AI930" s="210"/>
    </row>
    <row r="931" ht="12.75" customHeight="1">
      <c r="A931" s="347"/>
      <c r="B931" s="347"/>
      <c r="C931" s="347"/>
      <c r="D931" s="347"/>
      <c r="E931" s="347"/>
      <c r="F931" s="347"/>
      <c r="G931" s="347"/>
      <c r="H931" s="347"/>
      <c r="I931" s="347"/>
      <c r="J931" s="347"/>
      <c r="K931" s="305"/>
      <c r="L931" s="348"/>
      <c r="M931" s="347"/>
      <c r="N931" s="349"/>
      <c r="O931" s="349"/>
      <c r="P931" s="350"/>
      <c r="Q931" s="349"/>
      <c r="R931" s="349"/>
      <c r="S931" s="351"/>
      <c r="T931" s="209"/>
      <c r="U931" s="351"/>
      <c r="V931" s="209"/>
      <c r="W931" s="352"/>
      <c r="X931" s="209"/>
      <c r="Y931" s="209"/>
      <c r="Z931" s="209"/>
      <c r="AA931" s="209"/>
      <c r="AB931" s="209"/>
      <c r="AC931" s="210"/>
      <c r="AD931" s="210"/>
      <c r="AE931" s="210"/>
      <c r="AF931" s="210"/>
      <c r="AG931" s="210"/>
      <c r="AH931" s="210"/>
      <c r="AI931" s="210"/>
    </row>
    <row r="932" ht="12.75" customHeight="1">
      <c r="A932" s="347"/>
      <c r="B932" s="347"/>
      <c r="C932" s="347"/>
      <c r="D932" s="347"/>
      <c r="E932" s="347"/>
      <c r="F932" s="347"/>
      <c r="G932" s="347"/>
      <c r="H932" s="347"/>
      <c r="I932" s="347"/>
      <c r="J932" s="347"/>
      <c r="K932" s="305"/>
      <c r="L932" s="348"/>
      <c r="M932" s="347"/>
      <c r="N932" s="349"/>
      <c r="O932" s="349"/>
      <c r="P932" s="350"/>
      <c r="Q932" s="349"/>
      <c r="R932" s="349"/>
      <c r="S932" s="351"/>
      <c r="T932" s="209"/>
      <c r="U932" s="351"/>
      <c r="V932" s="209"/>
      <c r="W932" s="352"/>
      <c r="X932" s="209"/>
      <c r="Y932" s="209"/>
      <c r="Z932" s="209"/>
      <c r="AA932" s="209"/>
      <c r="AB932" s="209"/>
      <c r="AC932" s="210"/>
      <c r="AD932" s="210"/>
      <c r="AE932" s="210"/>
      <c r="AF932" s="210"/>
      <c r="AG932" s="210"/>
      <c r="AH932" s="210"/>
      <c r="AI932" s="210"/>
    </row>
    <row r="933" ht="12.75" customHeight="1">
      <c r="A933" s="347"/>
      <c r="B933" s="347"/>
      <c r="C933" s="347"/>
      <c r="D933" s="347"/>
      <c r="E933" s="347"/>
      <c r="F933" s="347"/>
      <c r="G933" s="347"/>
      <c r="H933" s="347"/>
      <c r="I933" s="347"/>
      <c r="J933" s="347"/>
      <c r="K933" s="305"/>
      <c r="L933" s="348"/>
      <c r="M933" s="347"/>
      <c r="N933" s="349"/>
      <c r="O933" s="349"/>
      <c r="P933" s="350"/>
      <c r="Q933" s="349"/>
      <c r="R933" s="349"/>
      <c r="S933" s="351"/>
      <c r="T933" s="209"/>
      <c r="U933" s="351"/>
      <c r="V933" s="209"/>
      <c r="W933" s="352"/>
      <c r="X933" s="209"/>
      <c r="Y933" s="209"/>
      <c r="Z933" s="209"/>
      <c r="AA933" s="209"/>
      <c r="AB933" s="209"/>
      <c r="AC933" s="210"/>
      <c r="AD933" s="210"/>
      <c r="AE933" s="210"/>
      <c r="AF933" s="210"/>
      <c r="AG933" s="210"/>
      <c r="AH933" s="210"/>
      <c r="AI933" s="210"/>
    </row>
    <row r="934" ht="12.75" customHeight="1">
      <c r="A934" s="347"/>
      <c r="B934" s="347"/>
      <c r="C934" s="347"/>
      <c r="D934" s="347"/>
      <c r="E934" s="347"/>
      <c r="F934" s="347"/>
      <c r="G934" s="347"/>
      <c r="H934" s="347"/>
      <c r="I934" s="347"/>
      <c r="J934" s="347"/>
      <c r="K934" s="305"/>
      <c r="L934" s="348"/>
      <c r="M934" s="347"/>
      <c r="N934" s="349"/>
      <c r="O934" s="349"/>
      <c r="P934" s="350"/>
      <c r="Q934" s="349"/>
      <c r="R934" s="349"/>
      <c r="S934" s="351"/>
      <c r="T934" s="209"/>
      <c r="U934" s="351"/>
      <c r="V934" s="209"/>
      <c r="W934" s="352"/>
      <c r="X934" s="209"/>
      <c r="Y934" s="209"/>
      <c r="Z934" s="209"/>
      <c r="AA934" s="209"/>
      <c r="AB934" s="209"/>
      <c r="AC934" s="210"/>
      <c r="AD934" s="210"/>
      <c r="AE934" s="210"/>
      <c r="AF934" s="210"/>
      <c r="AG934" s="210"/>
      <c r="AH934" s="210"/>
      <c r="AI934" s="210"/>
    </row>
    <row r="935" ht="12.75" customHeight="1">
      <c r="A935" s="347"/>
      <c r="B935" s="347"/>
      <c r="C935" s="347"/>
      <c r="D935" s="347"/>
      <c r="E935" s="347"/>
      <c r="F935" s="347"/>
      <c r="G935" s="347"/>
      <c r="H935" s="347"/>
      <c r="I935" s="347"/>
      <c r="J935" s="347"/>
      <c r="K935" s="305"/>
      <c r="L935" s="348"/>
      <c r="M935" s="347"/>
      <c r="N935" s="349"/>
      <c r="O935" s="349"/>
      <c r="P935" s="350"/>
      <c r="Q935" s="349"/>
      <c r="R935" s="349"/>
      <c r="S935" s="351"/>
      <c r="T935" s="209"/>
      <c r="U935" s="351"/>
      <c r="V935" s="209"/>
      <c r="W935" s="352"/>
      <c r="X935" s="209"/>
      <c r="Y935" s="209"/>
      <c r="Z935" s="209"/>
      <c r="AA935" s="209"/>
      <c r="AB935" s="209"/>
      <c r="AC935" s="210"/>
      <c r="AD935" s="210"/>
      <c r="AE935" s="210"/>
      <c r="AF935" s="210"/>
      <c r="AG935" s="210"/>
      <c r="AH935" s="210"/>
      <c r="AI935" s="210"/>
    </row>
    <row r="936" ht="12.75" customHeight="1">
      <c r="A936" s="347"/>
      <c r="B936" s="347"/>
      <c r="C936" s="347"/>
      <c r="D936" s="347"/>
      <c r="E936" s="347"/>
      <c r="F936" s="347"/>
      <c r="G936" s="347"/>
      <c r="H936" s="347"/>
      <c r="I936" s="347"/>
      <c r="J936" s="347"/>
      <c r="K936" s="305"/>
      <c r="L936" s="348"/>
      <c r="M936" s="347"/>
      <c r="N936" s="349"/>
      <c r="O936" s="349"/>
      <c r="P936" s="350"/>
      <c r="Q936" s="349"/>
      <c r="R936" s="349"/>
      <c r="S936" s="351"/>
      <c r="T936" s="209"/>
      <c r="U936" s="351"/>
      <c r="V936" s="209"/>
      <c r="W936" s="352"/>
      <c r="X936" s="209"/>
      <c r="Y936" s="209"/>
      <c r="Z936" s="209"/>
      <c r="AA936" s="209"/>
      <c r="AB936" s="209"/>
      <c r="AC936" s="210"/>
      <c r="AD936" s="210"/>
      <c r="AE936" s="210"/>
      <c r="AF936" s="210"/>
      <c r="AG936" s="210"/>
      <c r="AH936" s="210"/>
      <c r="AI936" s="210"/>
    </row>
    <row r="937" ht="12.75" customHeight="1">
      <c r="A937" s="347"/>
      <c r="B937" s="347"/>
      <c r="C937" s="347"/>
      <c r="D937" s="347"/>
      <c r="E937" s="347"/>
      <c r="F937" s="347"/>
      <c r="G937" s="347"/>
      <c r="H937" s="347"/>
      <c r="I937" s="347"/>
      <c r="J937" s="347"/>
      <c r="K937" s="305"/>
      <c r="L937" s="348"/>
      <c r="M937" s="347"/>
      <c r="N937" s="349"/>
      <c r="O937" s="349"/>
      <c r="P937" s="350"/>
      <c r="Q937" s="349"/>
      <c r="R937" s="349"/>
      <c r="S937" s="351"/>
      <c r="T937" s="209"/>
      <c r="U937" s="351"/>
      <c r="V937" s="209"/>
      <c r="W937" s="352"/>
      <c r="X937" s="209"/>
      <c r="Y937" s="209"/>
      <c r="Z937" s="209"/>
      <c r="AA937" s="209"/>
      <c r="AB937" s="209"/>
      <c r="AC937" s="210"/>
      <c r="AD937" s="210"/>
      <c r="AE937" s="210"/>
      <c r="AF937" s="210"/>
      <c r="AG937" s="210"/>
      <c r="AH937" s="210"/>
      <c r="AI937" s="210"/>
    </row>
    <row r="938" ht="12.75" customHeight="1">
      <c r="A938" s="347"/>
      <c r="B938" s="347"/>
      <c r="C938" s="347"/>
      <c r="D938" s="347"/>
      <c r="E938" s="347"/>
      <c r="F938" s="347"/>
      <c r="G938" s="347"/>
      <c r="H938" s="347"/>
      <c r="I938" s="347"/>
      <c r="J938" s="347"/>
      <c r="K938" s="305"/>
      <c r="L938" s="348"/>
      <c r="M938" s="347"/>
      <c r="N938" s="349"/>
      <c r="O938" s="349"/>
      <c r="P938" s="350"/>
      <c r="Q938" s="349"/>
      <c r="R938" s="349"/>
      <c r="S938" s="351"/>
      <c r="T938" s="209"/>
      <c r="U938" s="351"/>
      <c r="V938" s="209"/>
      <c r="W938" s="352"/>
      <c r="X938" s="209"/>
      <c r="Y938" s="209"/>
      <c r="Z938" s="209"/>
      <c r="AA938" s="209"/>
      <c r="AB938" s="209"/>
      <c r="AC938" s="210"/>
      <c r="AD938" s="210"/>
      <c r="AE938" s="210"/>
      <c r="AF938" s="210"/>
      <c r="AG938" s="210"/>
      <c r="AH938" s="210"/>
      <c r="AI938" s="210"/>
    </row>
    <row r="939" ht="12.75" customHeight="1">
      <c r="A939" s="347"/>
      <c r="B939" s="347"/>
      <c r="C939" s="347"/>
      <c r="D939" s="347"/>
      <c r="E939" s="347"/>
      <c r="F939" s="347"/>
      <c r="G939" s="347"/>
      <c r="H939" s="347"/>
      <c r="I939" s="347"/>
      <c r="J939" s="347"/>
      <c r="K939" s="305"/>
      <c r="L939" s="348"/>
      <c r="M939" s="347"/>
      <c r="N939" s="349"/>
      <c r="O939" s="349"/>
      <c r="P939" s="350"/>
      <c r="Q939" s="349"/>
      <c r="R939" s="349"/>
      <c r="S939" s="351"/>
      <c r="T939" s="209"/>
      <c r="U939" s="351"/>
      <c r="V939" s="209"/>
      <c r="W939" s="352"/>
      <c r="X939" s="209"/>
      <c r="Y939" s="209"/>
      <c r="Z939" s="209"/>
      <c r="AA939" s="209"/>
      <c r="AB939" s="209"/>
      <c r="AC939" s="210"/>
      <c r="AD939" s="210"/>
      <c r="AE939" s="210"/>
      <c r="AF939" s="210"/>
      <c r="AG939" s="210"/>
      <c r="AH939" s="210"/>
      <c r="AI939" s="210"/>
    </row>
    <row r="940" ht="12.75" customHeight="1">
      <c r="A940" s="347"/>
      <c r="B940" s="347"/>
      <c r="C940" s="347"/>
      <c r="D940" s="347"/>
      <c r="E940" s="347"/>
      <c r="F940" s="347"/>
      <c r="G940" s="347"/>
      <c r="H940" s="347"/>
      <c r="I940" s="347"/>
      <c r="J940" s="347"/>
      <c r="K940" s="305"/>
      <c r="L940" s="348"/>
      <c r="M940" s="347"/>
      <c r="N940" s="349"/>
      <c r="O940" s="349"/>
      <c r="P940" s="350"/>
      <c r="Q940" s="349"/>
      <c r="R940" s="349"/>
      <c r="S940" s="351"/>
      <c r="T940" s="209"/>
      <c r="U940" s="351"/>
      <c r="V940" s="209"/>
      <c r="W940" s="352"/>
      <c r="X940" s="209"/>
      <c r="Y940" s="209"/>
      <c r="Z940" s="209"/>
      <c r="AA940" s="209"/>
      <c r="AB940" s="209"/>
      <c r="AC940" s="210"/>
      <c r="AD940" s="210"/>
      <c r="AE940" s="210"/>
      <c r="AF940" s="210"/>
      <c r="AG940" s="210"/>
      <c r="AH940" s="210"/>
      <c r="AI940" s="210"/>
    </row>
    <row r="941" ht="12.75" customHeight="1">
      <c r="A941" s="347"/>
      <c r="B941" s="347"/>
      <c r="C941" s="347"/>
      <c r="D941" s="347"/>
      <c r="E941" s="347"/>
      <c r="F941" s="347"/>
      <c r="G941" s="347"/>
      <c r="H941" s="347"/>
      <c r="I941" s="347"/>
      <c r="J941" s="347"/>
      <c r="K941" s="305"/>
      <c r="L941" s="348"/>
      <c r="M941" s="347"/>
      <c r="N941" s="349"/>
      <c r="O941" s="349"/>
      <c r="P941" s="350"/>
      <c r="Q941" s="349"/>
      <c r="R941" s="349"/>
      <c r="S941" s="351"/>
      <c r="T941" s="209"/>
      <c r="U941" s="351"/>
      <c r="V941" s="209"/>
      <c r="W941" s="352"/>
      <c r="X941" s="209"/>
      <c r="Y941" s="209"/>
      <c r="Z941" s="209"/>
      <c r="AA941" s="209"/>
      <c r="AB941" s="209"/>
      <c r="AC941" s="210"/>
      <c r="AD941" s="210"/>
      <c r="AE941" s="210"/>
      <c r="AF941" s="210"/>
      <c r="AG941" s="210"/>
      <c r="AH941" s="210"/>
      <c r="AI941" s="210"/>
    </row>
    <row r="942" ht="12.75" customHeight="1">
      <c r="A942" s="347"/>
      <c r="B942" s="347"/>
      <c r="C942" s="347"/>
      <c r="D942" s="347"/>
      <c r="E942" s="347"/>
      <c r="F942" s="347"/>
      <c r="G942" s="347"/>
      <c r="H942" s="347"/>
      <c r="I942" s="347"/>
      <c r="J942" s="347"/>
      <c r="K942" s="305"/>
      <c r="L942" s="348"/>
      <c r="M942" s="347"/>
      <c r="N942" s="349"/>
      <c r="O942" s="349"/>
      <c r="P942" s="350"/>
      <c r="Q942" s="349"/>
      <c r="R942" s="349"/>
      <c r="S942" s="351"/>
      <c r="T942" s="209"/>
      <c r="U942" s="351"/>
      <c r="V942" s="209"/>
      <c r="W942" s="352"/>
      <c r="X942" s="209"/>
      <c r="Y942" s="209"/>
      <c r="Z942" s="209"/>
      <c r="AA942" s="209"/>
      <c r="AB942" s="209"/>
      <c r="AC942" s="210"/>
      <c r="AD942" s="210"/>
      <c r="AE942" s="210"/>
      <c r="AF942" s="210"/>
      <c r="AG942" s="210"/>
      <c r="AH942" s="210"/>
      <c r="AI942" s="210"/>
    </row>
    <row r="943" ht="12.75" customHeight="1">
      <c r="A943" s="347"/>
      <c r="B943" s="347"/>
      <c r="C943" s="347"/>
      <c r="D943" s="347"/>
      <c r="E943" s="347"/>
      <c r="F943" s="347"/>
      <c r="G943" s="347"/>
      <c r="H943" s="347"/>
      <c r="I943" s="347"/>
      <c r="J943" s="347"/>
      <c r="K943" s="305"/>
      <c r="L943" s="348"/>
      <c r="M943" s="347"/>
      <c r="N943" s="349"/>
      <c r="O943" s="349"/>
      <c r="P943" s="350"/>
      <c r="Q943" s="349"/>
      <c r="R943" s="349"/>
      <c r="S943" s="351"/>
      <c r="T943" s="209"/>
      <c r="U943" s="351"/>
      <c r="V943" s="209"/>
      <c r="W943" s="352"/>
      <c r="X943" s="209"/>
      <c r="Y943" s="209"/>
      <c r="Z943" s="209"/>
      <c r="AA943" s="209"/>
      <c r="AB943" s="209"/>
      <c r="AC943" s="210"/>
      <c r="AD943" s="210"/>
      <c r="AE943" s="210"/>
      <c r="AF943" s="210"/>
      <c r="AG943" s="210"/>
      <c r="AH943" s="210"/>
      <c r="AI943" s="210"/>
    </row>
    <row r="944" ht="12.75" customHeight="1">
      <c r="A944" s="347"/>
      <c r="B944" s="347"/>
      <c r="C944" s="347"/>
      <c r="D944" s="347"/>
      <c r="E944" s="347"/>
      <c r="F944" s="347"/>
      <c r="G944" s="347"/>
      <c r="H944" s="347"/>
      <c r="I944" s="347"/>
      <c r="J944" s="347"/>
      <c r="K944" s="305"/>
      <c r="L944" s="348"/>
      <c r="M944" s="347"/>
      <c r="N944" s="349"/>
      <c r="O944" s="349"/>
      <c r="P944" s="350"/>
      <c r="Q944" s="349"/>
      <c r="R944" s="349"/>
      <c r="S944" s="351"/>
      <c r="T944" s="209"/>
      <c r="U944" s="351"/>
      <c r="V944" s="209"/>
      <c r="W944" s="352"/>
      <c r="X944" s="209"/>
      <c r="Y944" s="209"/>
      <c r="Z944" s="209"/>
      <c r="AA944" s="209"/>
      <c r="AB944" s="209"/>
      <c r="AC944" s="210"/>
      <c r="AD944" s="210"/>
      <c r="AE944" s="210"/>
      <c r="AF944" s="210"/>
      <c r="AG944" s="210"/>
      <c r="AH944" s="210"/>
      <c r="AI944" s="210"/>
    </row>
    <row r="945" ht="12.75" customHeight="1">
      <c r="A945" s="347"/>
      <c r="B945" s="347"/>
      <c r="C945" s="347"/>
      <c r="D945" s="347"/>
      <c r="E945" s="347"/>
      <c r="F945" s="347"/>
      <c r="G945" s="347"/>
      <c r="H945" s="347"/>
      <c r="I945" s="347"/>
      <c r="J945" s="347"/>
      <c r="K945" s="305"/>
      <c r="L945" s="348"/>
      <c r="M945" s="347"/>
      <c r="N945" s="349"/>
      <c r="O945" s="349"/>
      <c r="P945" s="350"/>
      <c r="Q945" s="349"/>
      <c r="R945" s="349"/>
      <c r="S945" s="351"/>
      <c r="T945" s="209"/>
      <c r="U945" s="351"/>
      <c r="V945" s="209"/>
      <c r="W945" s="352"/>
      <c r="X945" s="209"/>
      <c r="Y945" s="209"/>
      <c r="Z945" s="209"/>
      <c r="AA945" s="209"/>
      <c r="AB945" s="209"/>
      <c r="AC945" s="210"/>
      <c r="AD945" s="210"/>
      <c r="AE945" s="210"/>
      <c r="AF945" s="210"/>
      <c r="AG945" s="210"/>
      <c r="AH945" s="210"/>
      <c r="AI945" s="210"/>
    </row>
    <row r="946" ht="12.75" customHeight="1">
      <c r="A946" s="347"/>
      <c r="B946" s="347"/>
      <c r="C946" s="347"/>
      <c r="D946" s="347"/>
      <c r="E946" s="347"/>
      <c r="F946" s="347"/>
      <c r="G946" s="347"/>
      <c r="H946" s="347"/>
      <c r="I946" s="347"/>
      <c r="J946" s="347"/>
      <c r="K946" s="305"/>
      <c r="L946" s="348"/>
      <c r="M946" s="347"/>
      <c r="N946" s="349"/>
      <c r="O946" s="349"/>
      <c r="P946" s="350"/>
      <c r="Q946" s="349"/>
      <c r="R946" s="349"/>
      <c r="S946" s="351"/>
      <c r="T946" s="209"/>
      <c r="U946" s="351"/>
      <c r="V946" s="209"/>
      <c r="W946" s="352"/>
      <c r="X946" s="209"/>
      <c r="Y946" s="209"/>
      <c r="Z946" s="209"/>
      <c r="AA946" s="209"/>
      <c r="AB946" s="209"/>
      <c r="AC946" s="210"/>
      <c r="AD946" s="210"/>
      <c r="AE946" s="210"/>
      <c r="AF946" s="210"/>
      <c r="AG946" s="210"/>
      <c r="AH946" s="210"/>
      <c r="AI946" s="210"/>
    </row>
    <row r="947" ht="12.75" customHeight="1">
      <c r="A947" s="347"/>
      <c r="B947" s="347"/>
      <c r="C947" s="347"/>
      <c r="D947" s="347"/>
      <c r="E947" s="347"/>
      <c r="F947" s="347"/>
      <c r="G947" s="347"/>
      <c r="H947" s="347"/>
      <c r="I947" s="347"/>
      <c r="J947" s="347"/>
      <c r="K947" s="305"/>
      <c r="L947" s="348"/>
      <c r="M947" s="347"/>
      <c r="N947" s="349"/>
      <c r="O947" s="349"/>
      <c r="P947" s="350"/>
      <c r="Q947" s="349"/>
      <c r="R947" s="349"/>
      <c r="S947" s="351"/>
      <c r="T947" s="209"/>
      <c r="U947" s="351"/>
      <c r="V947" s="209"/>
      <c r="W947" s="352"/>
      <c r="X947" s="209"/>
      <c r="Y947" s="209"/>
      <c r="Z947" s="209"/>
      <c r="AA947" s="209"/>
      <c r="AB947" s="209"/>
      <c r="AC947" s="210"/>
      <c r="AD947" s="210"/>
      <c r="AE947" s="210"/>
      <c r="AF947" s="210"/>
      <c r="AG947" s="210"/>
      <c r="AH947" s="210"/>
      <c r="AI947" s="210"/>
    </row>
    <row r="948" ht="12.75" customHeight="1">
      <c r="A948" s="347"/>
      <c r="B948" s="347"/>
      <c r="C948" s="347"/>
      <c r="D948" s="347"/>
      <c r="E948" s="347"/>
      <c r="F948" s="347"/>
      <c r="G948" s="347"/>
      <c r="H948" s="347"/>
      <c r="I948" s="347"/>
      <c r="J948" s="347"/>
      <c r="K948" s="305"/>
      <c r="L948" s="348"/>
      <c r="M948" s="347"/>
      <c r="N948" s="349"/>
      <c r="O948" s="349"/>
      <c r="P948" s="350"/>
      <c r="Q948" s="349"/>
      <c r="R948" s="349"/>
      <c r="S948" s="351"/>
      <c r="T948" s="209"/>
      <c r="U948" s="351"/>
      <c r="V948" s="209"/>
      <c r="W948" s="352"/>
      <c r="X948" s="209"/>
      <c r="Y948" s="209"/>
      <c r="Z948" s="209"/>
      <c r="AA948" s="209"/>
      <c r="AB948" s="209"/>
      <c r="AC948" s="210"/>
      <c r="AD948" s="210"/>
      <c r="AE948" s="210"/>
      <c r="AF948" s="210"/>
      <c r="AG948" s="210"/>
      <c r="AH948" s="210"/>
      <c r="AI948" s="210"/>
    </row>
  </sheetData>
  <conditionalFormatting sqref="Y143">
    <cfRule type="expression" dxfId="6" priority="1">
      <formula>$A663="Sold"</formula>
    </cfRule>
  </conditionalFormatting>
  <conditionalFormatting sqref="Y143">
    <cfRule type="expression" dxfId="7" priority="2">
      <formula>$A663="Trade"</formula>
    </cfRule>
  </conditionalFormatting>
  <conditionalFormatting sqref="Y143">
    <cfRule type="expression" dxfId="8" priority="3" stopIfTrue="1">
      <formula>$C663="Title"</formula>
    </cfRule>
  </conditionalFormatting>
  <conditionalFormatting sqref="Y143">
    <cfRule type="expression" dxfId="9" priority="4">
      <formula>$C663="Service"</formula>
    </cfRule>
  </conditionalFormatting>
  <conditionalFormatting sqref="Y143">
    <cfRule type="expression" dxfId="10" priority="5">
      <formula>$C663="No Key"</formula>
    </cfRule>
  </conditionalFormatting>
  <conditionalFormatting sqref="Y143">
    <cfRule type="expression" dxfId="6" priority="6">
      <formula>$A750="Sold"</formula>
    </cfRule>
  </conditionalFormatting>
  <conditionalFormatting sqref="Y143">
    <cfRule type="expression" dxfId="7" priority="7">
      <formula>$A750="Trade"</formula>
    </cfRule>
  </conditionalFormatting>
  <conditionalFormatting sqref="Y143">
    <cfRule type="expression" dxfId="8" priority="8" stopIfTrue="1">
      <formula>$C750="Title"</formula>
    </cfRule>
  </conditionalFormatting>
  <conditionalFormatting sqref="Y143">
    <cfRule type="expression" dxfId="9" priority="9">
      <formula>$C750="Service"</formula>
    </cfRule>
  </conditionalFormatting>
  <conditionalFormatting sqref="Y143">
    <cfRule type="expression" dxfId="10" priority="10">
      <formula>$C750="No Key"</formula>
    </cfRule>
  </conditionalFormatting>
  <conditionalFormatting sqref="L125">
    <cfRule type="expression" dxfId="11" priority="11">
      <formula>$C134="Sold"</formula>
    </cfRule>
  </conditionalFormatting>
  <conditionalFormatting sqref="Y156">
    <cfRule type="expression" dxfId="10" priority="12">
      <formula>$C627="No Key"</formula>
    </cfRule>
  </conditionalFormatting>
  <conditionalFormatting sqref="Y156">
    <cfRule type="expression" dxfId="9" priority="13">
      <formula>$C627="Service"</formula>
    </cfRule>
  </conditionalFormatting>
  <conditionalFormatting sqref="Y156">
    <cfRule type="expression" dxfId="8" priority="14" stopIfTrue="1">
      <formula>$C627="Title"</formula>
    </cfRule>
  </conditionalFormatting>
  <conditionalFormatting sqref="Y156">
    <cfRule type="expression" dxfId="7" priority="15">
      <formula>$A627="Trade"</formula>
    </cfRule>
  </conditionalFormatting>
  <conditionalFormatting sqref="Y156">
    <cfRule type="expression" dxfId="6" priority="16">
      <formula>$A627="Sold"</formula>
    </cfRule>
  </conditionalFormatting>
  <conditionalFormatting sqref="Y145">
    <cfRule type="expression" dxfId="10" priority="17">
      <formula>$C756="No Key"</formula>
    </cfRule>
  </conditionalFormatting>
  <conditionalFormatting sqref="Y145">
    <cfRule type="expression" dxfId="9" priority="18">
      <formula>$C756="Service"</formula>
    </cfRule>
  </conditionalFormatting>
  <conditionalFormatting sqref="Y145">
    <cfRule type="expression" dxfId="8" priority="19" stopIfTrue="1">
      <formula>$C756="Title"</formula>
    </cfRule>
  </conditionalFormatting>
  <conditionalFormatting sqref="Y145">
    <cfRule type="expression" dxfId="7" priority="20">
      <formula>$A756="Trade"</formula>
    </cfRule>
  </conditionalFormatting>
  <conditionalFormatting sqref="Y145">
    <cfRule type="expression" dxfId="6" priority="21">
      <formula>$A756="Sold"</formula>
    </cfRule>
  </conditionalFormatting>
  <conditionalFormatting sqref="Y145">
    <cfRule type="expression" dxfId="10" priority="22">
      <formula>$C669="No Key"</formula>
    </cfRule>
  </conditionalFormatting>
  <conditionalFormatting sqref="Y145">
    <cfRule type="expression" dxfId="9" priority="23">
      <formula>$C669="Service"</formula>
    </cfRule>
  </conditionalFormatting>
  <conditionalFormatting sqref="Y145">
    <cfRule type="expression" dxfId="8" priority="24" stopIfTrue="1">
      <formula>$C669="Title"</formula>
    </cfRule>
  </conditionalFormatting>
  <conditionalFormatting sqref="Y145">
    <cfRule type="expression" dxfId="7" priority="25">
      <formula>$A669="Trade"</formula>
    </cfRule>
  </conditionalFormatting>
  <conditionalFormatting sqref="Y145">
    <cfRule type="expression" dxfId="6" priority="26">
      <formula>$A669="Sold"</formula>
    </cfRule>
  </conditionalFormatting>
  <conditionalFormatting sqref="Y145">
    <cfRule type="expression" dxfId="10" priority="27">
      <formula>$C520="No Key"</formula>
    </cfRule>
  </conditionalFormatting>
  <conditionalFormatting sqref="Y145">
    <cfRule type="expression" dxfId="9" priority="28">
      <formula>$C520="Service"</formula>
    </cfRule>
  </conditionalFormatting>
  <conditionalFormatting sqref="Y145">
    <cfRule type="expression" dxfId="8" priority="29" stopIfTrue="1">
      <formula>$C520="Title"</formula>
    </cfRule>
  </conditionalFormatting>
  <conditionalFormatting sqref="Y145">
    <cfRule type="expression" dxfId="7" priority="30">
      <formula>$A520="Trade"</formula>
    </cfRule>
  </conditionalFormatting>
  <conditionalFormatting sqref="Y145">
    <cfRule type="expression" dxfId="6" priority="31">
      <formula>$A520="Sold"</formula>
    </cfRule>
  </conditionalFormatting>
  <conditionalFormatting sqref="Y145">
    <cfRule type="expression" dxfId="10" priority="32">
      <formula>$C607="No Key"</formula>
    </cfRule>
  </conditionalFormatting>
  <conditionalFormatting sqref="Y145">
    <cfRule type="expression" dxfId="9" priority="33">
      <formula>$C607="Service"</formula>
    </cfRule>
  </conditionalFormatting>
  <conditionalFormatting sqref="Y145">
    <cfRule type="expression" dxfId="8" priority="34" stopIfTrue="1">
      <formula>$C607="Title"</formula>
    </cfRule>
  </conditionalFormatting>
  <conditionalFormatting sqref="Y145">
    <cfRule type="expression" dxfId="7" priority="35">
      <formula>$A607="Trade"</formula>
    </cfRule>
  </conditionalFormatting>
  <conditionalFormatting sqref="Y145">
    <cfRule type="expression" dxfId="6" priority="36">
      <formula>$A607="Sold"</formula>
    </cfRule>
  </conditionalFormatting>
  <conditionalFormatting sqref="R145 R154 R156">
    <cfRule type="cellIs" dxfId="12" priority="37" operator="lessThan">
      <formula>0</formula>
    </cfRule>
  </conditionalFormatting>
  <conditionalFormatting sqref="Y126 Y156">
    <cfRule type="expression" dxfId="10" priority="38">
      <formula>$C510="No Key"</formula>
    </cfRule>
  </conditionalFormatting>
  <conditionalFormatting sqref="Y126 Y156">
    <cfRule type="expression" dxfId="9" priority="39">
      <formula>$C510="Service"</formula>
    </cfRule>
  </conditionalFormatting>
  <conditionalFormatting sqref="Y126 Y156">
    <cfRule type="expression" dxfId="8" priority="40" stopIfTrue="1">
      <formula>$C510="Title"</formula>
    </cfRule>
  </conditionalFormatting>
  <conditionalFormatting sqref="Y126 Y156">
    <cfRule type="expression" dxfId="7" priority="41">
      <formula>$A510="Trade"</formula>
    </cfRule>
  </conditionalFormatting>
  <conditionalFormatting sqref="Y126 Y156">
    <cfRule type="expression" dxfId="6" priority="42">
      <formula>$A510="Sold"</formula>
    </cfRule>
  </conditionalFormatting>
  <conditionalFormatting sqref="D126:J126 M126:Q126 AH126">
    <cfRule type="expression" dxfId="11" priority="43">
      <formula>$C134="Sold"</formula>
    </cfRule>
  </conditionalFormatting>
  <conditionalFormatting sqref="Y126 Y145 Y154 Y156">
    <cfRule type="expression" dxfId="6" priority="44">
      <formula>$A595="Sold"</formula>
    </cfRule>
  </conditionalFormatting>
  <conditionalFormatting sqref="Y126 Y145 Y154 Y156">
    <cfRule type="expression" dxfId="7" priority="45">
      <formula>$A595="Trade"</formula>
    </cfRule>
  </conditionalFormatting>
  <conditionalFormatting sqref="Y126 Y145 Y154 Y156">
    <cfRule type="expression" dxfId="8" priority="46" stopIfTrue="1">
      <formula>$C595="Title"</formula>
    </cfRule>
  </conditionalFormatting>
  <conditionalFormatting sqref="Y126 Y145 Y154 Y156">
    <cfRule type="expression" dxfId="9" priority="47">
      <formula>$C595="Service"</formula>
    </cfRule>
  </conditionalFormatting>
  <conditionalFormatting sqref="Y126 Y145 Y154 Y156">
    <cfRule type="expression" dxfId="10" priority="48">
      <formula>$C595="No Key"</formula>
    </cfRule>
  </conditionalFormatting>
  <conditionalFormatting sqref="Y126 Y145 Y154 Y156">
    <cfRule type="expression" dxfId="6" priority="49">
      <formula>$A508="Sold"</formula>
    </cfRule>
  </conditionalFormatting>
  <conditionalFormatting sqref="Y126 Y145 Y154 Y156">
    <cfRule type="expression" dxfId="8" priority="50" stopIfTrue="1">
      <formula>$C508="Title"</formula>
    </cfRule>
  </conditionalFormatting>
  <conditionalFormatting sqref="Y126 Y145 Y154 Y156">
    <cfRule type="expression" dxfId="7" priority="51">
      <formula>$A508="Trade"</formula>
    </cfRule>
  </conditionalFormatting>
  <conditionalFormatting sqref="Y126 Y145 Y154 Y156">
    <cfRule type="expression" dxfId="9" priority="52">
      <formula>$C508="Service"</formula>
    </cfRule>
  </conditionalFormatting>
  <conditionalFormatting sqref="Y126 Y145 Y154 Y156">
    <cfRule type="expression" dxfId="10" priority="53">
      <formula>$C508="No Key"</formula>
    </cfRule>
  </conditionalFormatting>
  <conditionalFormatting sqref="A118:B118 C118:C126 D118:AE118 AG118:AH118 K125:L126 A126:B126 D126:J126 M126:AE126 AG126:AH126 K135:K136 L135:L137 A136:J137 M136:Q137 AH136:AH137 R137 A140:J140 L140:R140 AH140 A145:J145 K145:K150 L145:AH145 A154:J154 L154:X154 Z154 AH154 A156:X156 Z156 AH156 K158">
    <cfRule type="expression" dxfId="11" priority="54">
      <formula>$C118="Sold"</formula>
    </cfRule>
  </conditionalFormatting>
  <conditionalFormatting sqref="Y1:Y107 Y126">
    <cfRule type="expression" dxfId="10" priority="55">
      <formula>$C549="No Key"</formula>
    </cfRule>
  </conditionalFormatting>
  <conditionalFormatting sqref="Y1:Y107 Y126">
    <cfRule type="expression" dxfId="9" priority="56">
      <formula>$C549="Service"</formula>
    </cfRule>
  </conditionalFormatting>
  <conditionalFormatting sqref="Y1:Y107 Y126">
    <cfRule type="expression" dxfId="8" priority="57" stopIfTrue="1">
      <formula>$C549="Title"</formula>
    </cfRule>
  </conditionalFormatting>
  <conditionalFormatting sqref="Y1:Y107 Y126">
    <cfRule type="expression" dxfId="7" priority="58">
      <formula>$A549="Trade"</formula>
    </cfRule>
  </conditionalFormatting>
  <conditionalFormatting sqref="Y1:Y107 Y126">
    <cfRule type="expression" dxfId="6" priority="59">
      <formula>$A549="Sold"</formula>
    </cfRule>
  </conditionalFormatting>
  <conditionalFormatting sqref="Y1:Y107">
    <cfRule type="expression" dxfId="13" priority="60">
      <formula>#REF!="Unknown"</formula>
    </cfRule>
  </conditionalFormatting>
  <conditionalFormatting sqref="Y1:Y107">
    <cfRule type="expression" dxfId="14" priority="61">
      <formula>#REF!="Demo"</formula>
    </cfRule>
  </conditionalFormatting>
  <conditionalFormatting sqref="Y1:Y107">
    <cfRule type="expression" dxfId="15" priority="62">
      <formula>#REF!="Offsite"</formula>
    </cfRule>
  </conditionalFormatting>
  <conditionalFormatting sqref="Y1:Y107 Y126">
    <cfRule type="expression" dxfId="10" priority="63">
      <formula>$C636="No Key"</formula>
    </cfRule>
  </conditionalFormatting>
  <conditionalFormatting sqref="Y1:Y107 Y126">
    <cfRule type="expression" dxfId="9" priority="64">
      <formula>$C636="Service"</formula>
    </cfRule>
  </conditionalFormatting>
  <conditionalFormatting sqref="Y1:Y107 Y126">
    <cfRule type="expression" dxfId="8" priority="65" stopIfTrue="1">
      <formula>$C636="Title"</formula>
    </cfRule>
  </conditionalFormatting>
  <conditionalFormatting sqref="Y1:Y107">
    <cfRule type="expression" dxfId="13" priority="66">
      <formula>#REF!="Unknown"</formula>
    </cfRule>
  </conditionalFormatting>
  <conditionalFormatting sqref="Y1:Y107">
    <cfRule type="expression" dxfId="14" priority="67">
      <formula>#REF!="Demo"</formula>
    </cfRule>
  </conditionalFormatting>
  <conditionalFormatting sqref="Y1:Y107">
    <cfRule type="expression" dxfId="15" priority="68">
      <formula>#REF!="Offsite"</formula>
    </cfRule>
  </conditionalFormatting>
  <conditionalFormatting sqref="Y1:Y107 Y126">
    <cfRule type="expression" dxfId="7" priority="69">
      <formula>$A636="Trade"</formula>
    </cfRule>
  </conditionalFormatting>
  <conditionalFormatting sqref="Y1:Y107 Y126">
    <cfRule type="expression" dxfId="6" priority="70">
      <formula>$A636="Sold"</formula>
    </cfRule>
  </conditionalFormatting>
  <conditionalFormatting sqref="Y25 Y27 Y29 Y31:Y32 Y34 Y36 Y38 Y40 Y42 Y44 Y46 Y48 Y50 Y52 Y54 Y56 Y58 Y60 Y62 Y64 Y66 Y68 Y70 Y72:Y88 Y90:Y93 Y95 Y97 Y99 Y101 Y103 Y105 Y107 Y109 Y111 Y113 Y115 Y117:Y118 Y120 Y122 Y124 Y126 Y128 Y130 Y132 Y134 Y136 Y138 Y140 Y142 Y145: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Y264">
    <cfRule type="expression" dxfId="10" priority="71">
      <formula>$C637="No Key"</formula>
    </cfRule>
  </conditionalFormatting>
  <conditionalFormatting sqref="Y25 Y27 Y29 Y31:Y32 Y34 Y36 Y38 Y40 Y42 Y44 Y46 Y48 Y50 Y52 Y54 Y56 Y58 Y60 Y62 Y64 Y66 Y68 Y70 Y72:Y88 Y90:Y93 Y95 Y97 Y99 Y101 Y103 Y105 Y107 Y109 Y111 Y113 Y115 Y117:Y118 Y120 Y122 Y124 Y126 Y128 Y130 Y132 Y134 Y136 Y138 Y140 Y142 Y145: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Y264">
    <cfRule type="expression" dxfId="9" priority="72">
      <formula>$C637="Service"</formula>
    </cfRule>
  </conditionalFormatting>
  <conditionalFormatting sqref="Y25 Y27 Y29 Y31:Y32 Y34 Y36 Y38 Y40 Y42 Y44 Y46 Y48 Y50 Y52 Y54 Y56 Y58 Y60 Y62 Y64 Y66 Y68 Y70 Y72:Y88 Y90:Y93 Y95 Y97 Y99 Y101 Y103 Y105 Y107 Y109 Y111 Y113 Y115 Y117:Y118 Y120 Y122 Y124 Y126 Y128 Y130 Y132 Y134 Y136 Y138 Y140 Y142 Y145: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Y264">
    <cfRule type="expression" dxfId="8" priority="73" stopIfTrue="1">
      <formula>$C637="Title"</formula>
    </cfRule>
  </conditionalFormatting>
  <conditionalFormatting sqref="Y25 Y27 Y29 Y31:Y32 Y34 Y36 Y38 Y40 Y42 Y44 Y46 Y48 Y50 Y52 Y54 Y56 Y58 Y60 Y62 Y64 Y66 Y68 Y70 Y72:Y88 Y90:Y93 Y95 Y97 Y99 Y101 Y103 Y105 Y107 Y109 Y111 Y113 Y115 Y117:Y118 Y120 Y122 Y124 Y126 Y128 Y130 Y132 Y134 Y136 Y138 Y140 Y142:Y143 Y145: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Y264">
    <cfRule type="expression" dxfId="13" priority="74">
      <formula>#REF!="Unknown"</formula>
    </cfRule>
  </conditionalFormatting>
  <conditionalFormatting sqref="Y25 Y27 Y29 Y31:Y32 Y34 Y36 Y38 Y40 Y42 Y44 Y46 Y48 Y50 Y52 Y54 Y56 Y58 Y60 Y62 Y64 Y66 Y68 Y70 Y72:Y88 Y90:Y93 Y95 Y97 Y99 Y101 Y103 Y105 Y107 Y109 Y111 Y113 Y115 Y117:Y118 Y120 Y122 Y124 Y126 Y128 Y130 Y132 Y134 Y136 Y138 Y140 Y142:Y143 Y145: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Y264">
    <cfRule type="expression" dxfId="14" priority="75">
      <formula>#REF!="Demo"</formula>
    </cfRule>
  </conditionalFormatting>
  <conditionalFormatting sqref="Y25 Y27 Y29 Y31:Y32 Y34 Y36 Y38 Y40 Y42 Y44 Y46 Y48 Y50 Y52 Y54 Y56 Y58 Y60 Y62 Y64 Y66 Y68 Y70 Y72:Y88 Y90:Y93 Y95 Y97 Y99 Y101 Y103 Y105 Y107 Y109 Y111 Y113 Y115 Y117:Y118 Y120 Y122 Y124 Y126 Y128 Y130 Y132 Y134 Y136 Y138 Y140 Y142:Y143 Y145: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Y264">
    <cfRule type="expression" dxfId="15" priority="76">
      <formula>#REF!="Offsite"</formula>
    </cfRule>
  </conditionalFormatting>
  <conditionalFormatting sqref="Y25 Y27 Y29 Y31:Y32 Y34 Y36 Y38 Y40 Y42 Y44 Y46 Y48 Y50 Y52 Y54 Y56 Y58 Y60 Y62 Y64 Y66 Y68 Y70 Y72:Y88 Y90:Y93 Y95 Y97 Y99 Y101 Y103 Y105 Y107 Y109 Y111 Y113 Y115 Y117:Y118 Y120 Y122 Y124 Y126 Y128 Y130 Y132 Y134 Y136 Y138 Y140 Y142 Y145: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Y264">
    <cfRule type="expression" dxfId="7" priority="77">
      <formula>$A637="Trade"</formula>
    </cfRule>
  </conditionalFormatting>
  <conditionalFormatting sqref="Y25 Y27 Y29 Y31:Y32 Y34 Y36 Y38 Y40 Y42 Y44 Y46 Y48 Y50 Y52 Y54 Y56 Y58 Y60 Y62 Y64 Y66 Y68 Y70 Y72:Y88 Y90:Y93 Y95 Y97 Y99 Y101 Y103 Y105 Y107 Y109 Y111 Y113 Y115 Y117:Y118 Y120 Y122 Y124 Y126 Y128 Y130 Y132 Y134 Y136 Y138 Y140 Y142 Y145: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Y264">
    <cfRule type="expression" dxfId="6" priority="78">
      <formula>$A637="Sold"</formula>
    </cfRule>
  </conditionalFormatting>
  <conditionalFormatting sqref="Y25 Y27 Y29 Y31:Y32 Y34 Y36 Y38 Y40 Y42 Y44 Y46 Y48 Y50 Y52 Y54 Y56 Y58 Y60 Y62 Y64 Y66 Y68 Y70 Y72:Y88 Y90:Y93 Y95 Y97 Y99 Y101 Y103 Y105 Y107 Y109 Y111 Y113 Y115 Y117:Y118 Y120 Y122 Y124 Y126 Y128 Y130 Y132 Y134 Y136 Y138 Y140 Y142 Y145: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Y264">
    <cfRule type="expression" dxfId="10" priority="79">
      <formula>$C550="No Key"</formula>
    </cfRule>
  </conditionalFormatting>
  <conditionalFormatting sqref="Y25 Y27 Y29 Y31:Y32 Y34 Y36 Y38 Y40 Y42 Y44 Y46 Y48 Y50 Y52 Y54 Y56 Y58 Y60 Y62 Y64 Y66 Y68 Y70 Y72:Y88 Y90:Y93 Y95 Y97 Y99 Y101 Y103 Y105 Y107 Y109 Y111 Y113 Y115 Y117:Y118 Y120 Y122 Y124 Y126 Y128 Y130 Y132 Y134 Y136 Y138 Y140 Y142 Y145: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Y264">
    <cfRule type="expression" dxfId="9" priority="80">
      <formula>$C550="Service"</formula>
    </cfRule>
  </conditionalFormatting>
  <conditionalFormatting sqref="Y25 Y27 Y29 Y31:Y32 Y34 Y36 Y38 Y40 Y42 Y44 Y46 Y48 Y50 Y52 Y54 Y56 Y58 Y60 Y62 Y64 Y66 Y68 Y70 Y72:Y88 Y90:Y93 Y95 Y97 Y99 Y101 Y103 Y105 Y107 Y109 Y111 Y113 Y115 Y117:Y118 Y120 Y122 Y124 Y126 Y128 Y130 Y132 Y134 Y136 Y138 Y140 Y142 Y145: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Y264">
    <cfRule type="expression" dxfId="8" priority="81" stopIfTrue="1">
      <formula>$C550="Title"</formula>
    </cfRule>
  </conditionalFormatting>
  <conditionalFormatting sqref="Y25 Y27 Y29 Y31:Y32 Y34 Y36 Y38 Y40 Y42 Y44 Y46 Y48 Y50 Y52 Y54 Y56 Y58 Y60 Y62 Y64 Y66 Y68 Y70 Y72:Y88 Y90:Y93 Y95 Y97 Y99 Y101 Y103 Y105 Y107 Y109 Y111 Y113 Y115 Y117:Y118 Y120 Y122 Y124 Y126 Y128 Y130 Y132 Y134 Y136 Y138 Y140 Y142 Y145: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Y264">
    <cfRule type="expression" dxfId="7" priority="82">
      <formula>$A550="Trade"</formula>
    </cfRule>
  </conditionalFormatting>
  <conditionalFormatting sqref="Y25 Y27 Y29 Y31:Y32 Y34 Y36 Y38 Y40 Y42 Y44 Y46 Y48 Y50 Y52 Y54 Y56 Y58 Y60 Y62 Y64 Y66 Y68 Y70 Y72:Y88 Y90:Y93 Y95 Y97 Y99 Y101 Y103 Y105 Y107 Y109 Y111 Y113 Y115 Y117:Y118 Y120 Y122 Y124 Y126 Y128 Y130 Y132 Y134 Y136 Y138 Y140 Y142 Y145: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Y264">
    <cfRule type="expression" dxfId="6" priority="83">
      <formula>$A550="Sold"</formula>
    </cfRule>
  </conditionalFormatting>
  <conditionalFormatting sqref="Y25 Y27 Y29 Y31:Y32 Y34 Y36 Y38 Y40 Y42 Y44 Y46 Y48 Y50 Y52 Y54 Y56 Y58 Y60 Y62 Y64 Y66 Y68 Y70 Y72:Y88 Y90:Y93 Y95 Y97 Y99 Y101 Y103 Y105 Y107 Y109 Y111 Y113 Y115 Y117:Y118 Y120 Y122 Y124 Y126 Y128 Y130 Y132 Y134 Y136 Y138 Y140 Y142:Y143 Y145: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Y264">
    <cfRule type="expression" dxfId="13" priority="84">
      <formula>#REF!="Unknown"</formula>
    </cfRule>
  </conditionalFormatting>
  <conditionalFormatting sqref="Y25 Y27 Y29 Y31:Y32 Y34 Y36 Y38 Y40 Y42 Y44 Y46 Y48 Y50 Y52 Y54 Y56 Y58 Y60 Y62 Y64 Y66 Y68 Y70 Y72:Y88 Y90:Y93 Y95 Y97 Y99 Y101 Y103 Y105 Y107 Y109 Y111 Y113 Y115 Y117:Y118 Y120 Y122 Y124 Y126 Y128 Y130 Y132 Y134 Y136 Y138 Y140 Y142:Y143 Y145: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Y264">
    <cfRule type="expression" dxfId="14" priority="85">
      <formula>#REF!="Demo"</formula>
    </cfRule>
  </conditionalFormatting>
  <conditionalFormatting sqref="Y25 Y27 Y29 Y31:Y32 Y34 Y36 Y38 Y40 Y42 Y44 Y46 Y48 Y50 Y52 Y54 Y56 Y58 Y60 Y62 Y64 Y66 Y68 Y70 Y72:Y88 Y90:Y93 Y95 Y97 Y99 Y101 Y103 Y105 Y107 Y109 Y111 Y113 Y115 Y117:Y118 Y120 Y122 Y124 Y126 Y128 Y130 Y132 Y134 Y136 Y138 Y140 Y142:Y143 Y145: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Y264">
    <cfRule type="expression" dxfId="15" priority="86">
      <formula>#REF!="Offsite"</formula>
    </cfRule>
  </conditionalFormatting>
  <conditionalFormatting sqref="Y43 Y59 Y65 Y71 Y81 Y84 Y89 Y96 Y102 Y110 Y125 Y165 Y205 Y245">
    <cfRule type="expression" dxfId="10" priority="87">
      <formula>$C516="No Key"</formula>
    </cfRule>
  </conditionalFormatting>
  <conditionalFormatting sqref="Y43 Y59 Y65 Y71 Y81 Y84 Y89 Y96 Y102 Y110 Y125 Y165 Y205 Y245">
    <cfRule type="expression" dxfId="9" priority="88">
      <formula>$C516="Service"</formula>
    </cfRule>
  </conditionalFormatting>
  <conditionalFormatting sqref="Y43 Y59 Y65 Y71 Y81 Y84 Y89 Y96 Y102 Y110 Y125 Y165 Y205 Y245">
    <cfRule type="expression" dxfId="8" priority="89" stopIfTrue="1">
      <formula>$C516="Title"</formula>
    </cfRule>
  </conditionalFormatting>
  <conditionalFormatting sqref="Y43 Y59 Y65 Y71 Y81 Y84 Y89 Y96 Y102 Y110 Y125 Y165 Y205 Y245">
    <cfRule type="expression" dxfId="13" priority="90">
      <formula>#REF!="Unknown"</formula>
    </cfRule>
  </conditionalFormatting>
  <conditionalFormatting sqref="Y43 Y59 Y65 Y71 Y81 Y84 Y89 Y96 Y102 Y110 Y125 Y165 Y205 Y245">
    <cfRule type="expression" dxfId="14" priority="91">
      <formula>#REF!="Demo"</formula>
    </cfRule>
  </conditionalFormatting>
  <conditionalFormatting sqref="Y43 Y59 Y65 Y71 Y81 Y84 Y89 Y96 Y102 Y110 Y125 Y165 Y205 Y245">
    <cfRule type="expression" dxfId="15" priority="92">
      <formula>#REF!="Offsite"</formula>
    </cfRule>
  </conditionalFormatting>
  <conditionalFormatting sqref="Y43 Y59 Y65 Y71 Y81 Y84 Y89 Y96 Y102 Y110 Y125 Y165 Y205 Y245">
    <cfRule type="expression" dxfId="7" priority="93">
      <formula>$A516="Trade"</formula>
    </cfRule>
  </conditionalFormatting>
  <conditionalFormatting sqref="Y43 Y59 Y65 Y71 Y81 Y84 Y89 Y96 Y102 Y110 Y125 Y165 Y205 Y245">
    <cfRule type="expression" dxfId="6" priority="94">
      <formula>$A516="Sold"</formula>
    </cfRule>
  </conditionalFormatting>
  <conditionalFormatting sqref="Y43 Y59 Y65 Y71 Y81 Y84 Y89 Y96 Y102 Y110 Y125 Y165 Y205 Y245">
    <cfRule type="expression" dxfId="10" priority="95">
      <formula>$C429="No Key"</formula>
    </cfRule>
  </conditionalFormatting>
  <conditionalFormatting sqref="Y43 Y59 Y65 Y71 Y81 Y84 Y89 Y96 Y102 Y110 Y125 Y165 Y205 Y245">
    <cfRule type="expression" dxfId="9" priority="96">
      <formula>$C429="Service"</formula>
    </cfRule>
  </conditionalFormatting>
  <conditionalFormatting sqref="Y43 Y59 Y65 Y71 Y81 Y84 Y89 Y96 Y102 Y110 Y125 Y165 Y205 Y245">
    <cfRule type="expression" dxfId="8" priority="97" stopIfTrue="1">
      <formula>$C429="Title"</formula>
    </cfRule>
  </conditionalFormatting>
  <conditionalFormatting sqref="Y43 Y59 Y65 Y71 Y81 Y84 Y89 Y96 Y102 Y110 Y125 Y165 Y205 Y245">
    <cfRule type="expression" dxfId="7" priority="98">
      <formula>$A429="Trade"</formula>
    </cfRule>
  </conditionalFormatting>
  <conditionalFormatting sqref="Y43 Y59 Y65 Y71 Y81 Y84 Y89 Y96 Y102 Y110 Y125 Y165 Y205 Y245">
    <cfRule type="expression" dxfId="6" priority="99">
      <formula>$A429="Sold"</formula>
    </cfRule>
  </conditionalFormatting>
  <conditionalFormatting sqref="Y43 Y59 Y65 Y71 Y81 Y84 Y89 Y96 Y102 Y110 Y125 Y165 Y205 Y245">
    <cfRule type="expression" dxfId="13" priority="100">
      <formula>#REF!="Unknown"</formula>
    </cfRule>
  </conditionalFormatting>
  <conditionalFormatting sqref="Y43 Y59 Y65 Y71 Y81 Y84 Y89 Y96 Y102 Y110 Y125 Y165 Y205 Y245">
    <cfRule type="expression" dxfId="14" priority="101">
      <formula>#REF!="Demo"</formula>
    </cfRule>
  </conditionalFormatting>
  <conditionalFormatting sqref="Y43 Y59 Y65 Y71 Y81 Y84 Y89 Y96 Y102 Y110 Y125 Y165 Y205 Y245">
    <cfRule type="expression" dxfId="15" priority="102">
      <formula>#REF!="Offsite"</formula>
    </cfRule>
  </conditionalFormatting>
  <conditionalFormatting sqref="Y56 Y92:Y93 Y99 Y107 Y115 Y138 Y178 Y218 Y258">
    <cfRule type="expression" dxfId="10" priority="103">
      <formula>$C433="No Key"</formula>
    </cfRule>
  </conditionalFormatting>
  <conditionalFormatting sqref="Y56 Y92:Y93 Y99 Y107 Y115 Y138 Y178 Y218 Y258">
    <cfRule type="expression" dxfId="9" priority="104">
      <formula>$C433="Service"</formula>
    </cfRule>
  </conditionalFormatting>
  <conditionalFormatting sqref="Y56 Y92:Y93 Y99 Y107 Y115 Y138 Y178 Y218 Y258">
    <cfRule type="expression" dxfId="8" priority="105" stopIfTrue="1">
      <formula>$C433="Title"</formula>
    </cfRule>
  </conditionalFormatting>
  <conditionalFormatting sqref="Y56 Y92:Y93 Y99 Y107 Y115 Y138 Y178 Y218 Y258">
    <cfRule type="expression" dxfId="7" priority="106">
      <formula>$A433="Trade"</formula>
    </cfRule>
  </conditionalFormatting>
  <conditionalFormatting sqref="Y56 Y92:Y93 Y99 Y107 Y115 Y138 Y178 Y218 Y258">
    <cfRule type="expression" dxfId="6" priority="107">
      <formula>$A433="Sold"</formula>
    </cfRule>
  </conditionalFormatting>
  <conditionalFormatting sqref="Y56 Y92:Y93 Y99 Y107 Y115 Y138 Y178 Y218 Y258">
    <cfRule type="expression" dxfId="13" priority="108">
      <formula>#REF!="Unknown"</formula>
    </cfRule>
  </conditionalFormatting>
  <conditionalFormatting sqref="Y56 Y92:Y93 Y99 Y107 Y115 Y138 Y178 Y218 Y258">
    <cfRule type="expression" dxfId="14" priority="109">
      <formula>#REF!="Demo"</formula>
    </cfRule>
  </conditionalFormatting>
  <conditionalFormatting sqref="Y56 Y92:Y93 Y99 Y107 Y115 Y138 Y178 Y218 Y258">
    <cfRule type="expression" dxfId="15" priority="110">
      <formula>#REF!="Offsite"</formula>
    </cfRule>
  </conditionalFormatting>
  <conditionalFormatting sqref="Y56 Y92:Y93 Y99 Y107 Y115 Y138 Y178 Y218 Y258">
    <cfRule type="expression" dxfId="10" priority="111">
      <formula>$C520="No Key"</formula>
    </cfRule>
  </conditionalFormatting>
  <conditionalFormatting sqref="Y56 Y92:Y93 Y99 Y107 Y115 Y138 Y178 Y218 Y258">
    <cfRule type="expression" dxfId="9" priority="112">
      <formula>$C520="Service"</formula>
    </cfRule>
  </conditionalFormatting>
  <conditionalFormatting sqref="Y56 Y92:Y93 Y99 Y107 Y115 Y138 Y178 Y218 Y258">
    <cfRule type="expression" dxfId="8" priority="113" stopIfTrue="1">
      <formula>$C520="Title"</formula>
    </cfRule>
  </conditionalFormatting>
  <conditionalFormatting sqref="Y56 Y92:Y93 Y99 Y107 Y115 Y138 Y178 Y218 Y258">
    <cfRule type="expression" dxfId="13" priority="114">
      <formula>#REF!="Unknown"</formula>
    </cfRule>
  </conditionalFormatting>
  <conditionalFormatting sqref="Y56 Y92:Y93 Y99 Y107 Y115 Y138 Y178 Y218 Y258">
    <cfRule type="expression" dxfId="14" priority="115">
      <formula>#REF!="Demo"</formula>
    </cfRule>
  </conditionalFormatting>
  <conditionalFormatting sqref="Y56 Y92:Y93 Y99 Y107 Y115 Y138 Y178 Y218 Y258">
    <cfRule type="expression" dxfId="15" priority="116">
      <formula>#REF!="Offsite"</formula>
    </cfRule>
  </conditionalFormatting>
  <conditionalFormatting sqref="Y56 Y92:Y93 Y99 Y107 Y115 Y138 Y178 Y218 Y258">
    <cfRule type="expression" dxfId="7" priority="117">
      <formula>$A520="Trade"</formula>
    </cfRule>
  </conditionalFormatting>
  <conditionalFormatting sqref="Y56 Y92:Y93 Y99 Y107 Y115 Y138 Y178 Y218 Y258">
    <cfRule type="expression" dxfId="6" priority="118">
      <formula>$A520="Sold"</formula>
    </cfRule>
  </conditionalFormatting>
  <conditionalFormatting sqref="A137 A154 A156 N207:O207">
    <cfRule type="expression" dxfId="11" priority="119">
      <formula>$C138="Sold"</formula>
    </cfRule>
  </conditionalFormatting>
  <conditionalFormatting sqref="Y84 Y113 Y160 Y240">
    <cfRule type="expression" dxfId="10" priority="120">
      <formula>$C464="No Key"</formula>
    </cfRule>
  </conditionalFormatting>
  <conditionalFormatting sqref="Y84 Y113 Y160 Y240">
    <cfRule type="expression" dxfId="9" priority="121">
      <formula>$C464="Service"</formula>
    </cfRule>
  </conditionalFormatting>
  <conditionalFormatting sqref="Y84 Y113 Y160 Y240">
    <cfRule type="expression" dxfId="8" priority="122" stopIfTrue="1">
      <formula>$C464="Title"</formula>
    </cfRule>
  </conditionalFormatting>
  <conditionalFormatting sqref="Y84 Y113 Y160 Y240">
    <cfRule type="expression" dxfId="7" priority="123">
      <formula>$A464="Trade"</formula>
    </cfRule>
  </conditionalFormatting>
  <conditionalFormatting sqref="Y84 Y113 Y160 Y240">
    <cfRule type="expression" dxfId="6" priority="124">
      <formula>$A464="Sold"</formula>
    </cfRule>
  </conditionalFormatting>
  <conditionalFormatting sqref="Y84 Y113 Y160 Y240">
    <cfRule type="expression" dxfId="13" priority="125">
      <formula>#REF!="Unknown"</formula>
    </cfRule>
  </conditionalFormatting>
  <conditionalFormatting sqref="Y84 Y113 Y160 Y240">
    <cfRule type="expression" dxfId="14" priority="126">
      <formula>#REF!="Demo"</formula>
    </cfRule>
  </conditionalFormatting>
  <conditionalFormatting sqref="Y84 Y113 Y160 Y240">
    <cfRule type="expression" dxfId="15" priority="127">
      <formula>#REF!="Offsite"</formula>
    </cfRule>
  </conditionalFormatting>
  <conditionalFormatting sqref="A109 A188">
    <cfRule type="expression" dxfId="11" priority="128">
      <formula>$C110="Sold"</formula>
    </cfRule>
  </conditionalFormatting>
  <conditionalFormatting sqref="D112:J113 L112:Q113 AH112:AH113 D191:J192 L191:Q192 AH191:AH192">
    <cfRule type="expression" dxfId="11" priority="129">
      <formula>$C119="Sold"</formula>
    </cfRule>
  </conditionalFormatting>
  <conditionalFormatting sqref="D111:J111 L111:Q111 AH111 D190:J190 L190:Q190 AH190">
    <cfRule type="expression" dxfId="11" priority="130">
      <formula>$C116="Sold"</formula>
    </cfRule>
  </conditionalFormatting>
  <conditionalFormatting sqref="Y26:Y264">
    <cfRule type="expression" dxfId="6" priority="131">
      <formula>$A496="Sold"</formula>
    </cfRule>
  </conditionalFormatting>
  <conditionalFormatting sqref="Y26:Y264">
    <cfRule type="expression" dxfId="7" priority="132">
      <formula>$A496="Trade"</formula>
    </cfRule>
  </conditionalFormatting>
  <conditionalFormatting sqref="Y26:Y264">
    <cfRule type="expression" dxfId="15" priority="133">
      <formula>#REF!="Offsite"</formula>
    </cfRule>
  </conditionalFormatting>
  <conditionalFormatting sqref="Y26:Y264">
    <cfRule type="expression" dxfId="14" priority="134">
      <formula>#REF!="Demo"</formula>
    </cfRule>
  </conditionalFormatting>
  <conditionalFormatting sqref="Y26:Y264">
    <cfRule type="expression" dxfId="13" priority="135">
      <formula>#REF!="Unknown"</formula>
    </cfRule>
  </conditionalFormatting>
  <conditionalFormatting sqref="Y26:Y264">
    <cfRule type="expression" dxfId="8" priority="136" stopIfTrue="1">
      <formula>$C496="Title"</formula>
    </cfRule>
  </conditionalFormatting>
  <conditionalFormatting sqref="Y26:Y264">
    <cfRule type="expression" dxfId="9" priority="137">
      <formula>$C496="Service"</formula>
    </cfRule>
  </conditionalFormatting>
  <conditionalFormatting sqref="Y26:Y264">
    <cfRule type="expression" dxfId="10" priority="138">
      <formula>$C496="No Key"</formula>
    </cfRule>
  </conditionalFormatting>
  <conditionalFormatting sqref="A47 A51 A63 A67 A71 A82 A85:A86 A89 A96 A102 A110 A114 A133 A153 A173 A193 A213 A233 A253">
    <cfRule type="expression" dxfId="11" priority="139">
      <formula>$C48="Sold"</formula>
    </cfRule>
  </conditionalFormatting>
  <conditionalFormatting sqref="K26 K41 K45 K57 K61:L61 K63:K64 L64 K67:K69 L67 J68 K71:L71 K73:L80 K82:K83 L83 K86:K87 L86 J87 K94 K98 K100 K104 K108 K112 K116 K119 K126 K147:K150 K156 K158 K167 K187 K207 K227 K247 K281:K948">
    <cfRule type="expression" dxfId="16" priority="140">
      <formula>LEN($K26)&lt;17</formula>
    </cfRule>
  </conditionalFormatting>
  <conditionalFormatting sqref="K26 K41 K45 K57 K61:L61 K63:K64 L64 K67:K69 L67 J68 K71:L71 K73:L80 K82:K83 L83 K86:K87 L86 J87 K94 K98 K100 K104 K108 K112 K116 K119 K126 K147:K150 K156 K158 K167 K187 K207 K227 K247 K281:K948">
    <cfRule type="expression" dxfId="16" priority="141">
      <formula>LEN($K26)&gt;17</formula>
    </cfRule>
  </conditionalFormatting>
  <conditionalFormatting sqref="A1:C948 D1:D76 E1:J948 L1:L27 M1:X948 Z1:Z948 K2:K4 AH2:AH211 K14 K21:K27 Y25 AA25:AE25 AG25 Y27 AA27:AE27 AG27 K29:L29 Y29 AA29:AE29 AG29 K31:K32 L31:L948 Y31:Y32 AA31:AE32 AG31:AG32 K34 Y34 AA34:AE34 AG34 K36 Y36 AA36:AE36 AG36 K38 Y38 AA38:AE38 AG38 K40:K42 Y40 AA40:AE40 AG40 Y42 AA42:AE42 AG42 K44:K46 Y44 AA44:AE44 AG44 Y46 AA46:AE46 AG46 K48 Y48 AA48:AE48 AG48 K50 Y50 AA50:AE50 AG50 K52 Y52 AA52:AE52 AG52 K54 Y54 AA54:AE54 AG54 K56:K58 Y56 AA56:AE56 AG56 Y58 AA58:AE58 AG58 K60:K88 Y60 AA60:AE60 AG60 Y62 AA62:AE62 AG62 Y64 AA64:AE64 AG64 Y66 AA66:AE66 AG66 Y68 AA68:AE68 AG68 Y70 AA70:AE70 AG70 Y72:Y88 AA72:AE88 AG72:AG88 D78:D948 K90:K95 Y90:Y93 AA90:AE93 AG90:AG93 Y95 AA95:AE95 AG95 K97:K101 Y97 AA97:AE97 AG97 Y99 AA99:AE99 AG99 Y101 AA101:AE101 AG101 K103:K105 Y103 AA103:AE103 AG103 Y105 AA105:AE105 AG105 K107:K109 Y107 AA107:AE107 AG107 Y109 AA109:AE109 AG109 K111:K113 Y111 AA111:AE111 AG111 Y113 AA113:AE113 AG113 K115:K120 Y115 AA115:AE115 AG115 Y117:Y118 AA117:AE118 AG117:AG118 Y120 AA120:AE120 AG120 K126:K127 K147:K150 K167 K187 K207 K227 K247 K281:K948">
    <cfRule type="expression" dxfId="17" priority="142">
      <formula>$C1="Sold"</formula>
    </cfRule>
  </conditionalFormatting>
  <conditionalFormatting sqref="Y26 Y31:Y42 Y44:Y105 Y107:Y448">
    <cfRule type="expression" dxfId="6" priority="143">
      <formula>$A409="Sold"</formula>
    </cfRule>
  </conditionalFormatting>
  <conditionalFormatting sqref="Y26 Y31:Y42 Y44:Y105 Y107:Y448">
    <cfRule type="expression" dxfId="15" priority="144">
      <formula>#REF!="Offsite"</formula>
    </cfRule>
  </conditionalFormatting>
  <conditionalFormatting sqref="Y26 Y31:Y42 Y44:Y105 Y107:Y448">
    <cfRule type="expression" dxfId="14" priority="145">
      <formula>#REF!="Demo"</formula>
    </cfRule>
  </conditionalFormatting>
  <conditionalFormatting sqref="Y26 Y31:Y42 Y44:Y105 Y107:Y448">
    <cfRule type="expression" dxfId="13" priority="146">
      <formula>#REF!="Unknown"</formula>
    </cfRule>
  </conditionalFormatting>
  <conditionalFormatting sqref="Y26 Y31:Y42 Y44:Y105 Y107:Y448">
    <cfRule type="expression" dxfId="8" priority="147" stopIfTrue="1">
      <formula>$C409="Title"</formula>
    </cfRule>
  </conditionalFormatting>
  <conditionalFormatting sqref="Y26 Y31:Y42 Y44:Y105 Y107:Y448">
    <cfRule type="expression" dxfId="7" priority="148">
      <formula>$A409="Trade"</formula>
    </cfRule>
  </conditionalFormatting>
  <conditionalFormatting sqref="Y26 Y31:Y42 Y44:Y105 Y107:Y448">
    <cfRule type="expression" dxfId="9" priority="149">
      <formula>$C409="Service"</formula>
    </cfRule>
  </conditionalFormatting>
  <conditionalFormatting sqref="Y26 Y31:Y42 Y44:Y105 Y107:Y448">
    <cfRule type="expression" dxfId="10" priority="150">
      <formula>$C409="No Key"</formula>
    </cfRule>
  </conditionalFormatting>
  <conditionalFormatting sqref="R1:R948 K2:K4">
    <cfRule type="cellIs" dxfId="18" priority="151" operator="lessThan">
      <formula>0</formula>
    </cfRule>
  </conditionalFormatting>
  <conditionalFormatting sqref="AF1:AF948">
    <cfRule type="cellIs" dxfId="19" priority="152" operator="lessThan">
      <formula>0</formula>
    </cfRule>
  </conditionalFormatting>
  <conditionalFormatting sqref="T1:T948 V1:V948 X1:X948 Z1:Z948">
    <cfRule type="cellIs" dxfId="20" priority="153" operator="lessThan">
      <formula>0</formula>
    </cfRule>
  </conditionalFormatting>
  <dataValidations>
    <dataValidation type="list" allowBlank="1" showErrorMessage="1" sqref="H2:H408 H410:H449">
      <formula1>Type</formula1>
    </dataValidation>
  </dataValidations>
  <printOptions gridLines="1" horizontalCentered="1"/>
  <pageMargins bottom="0.75" footer="0.0" header="0.0" left="0.25" right="0.25" top="0.75"/>
  <pageSetup fitToHeight="0" cellComments="atEnd" orientation="portrait" pageOrder="overThenDown"/>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hidden="1" min="1" max="1" width="4.5"/>
    <col customWidth="1" min="2" max="3" width="4.5"/>
    <col customWidth="1" min="4" max="5" width="4.75"/>
    <col customWidth="1" hidden="1" min="6" max="6" width="4.75"/>
    <col customWidth="1" min="7" max="7" width="7.38"/>
    <col customWidth="1" min="8" max="8" width="9.25"/>
    <col customWidth="1" min="9" max="9" width="17.75"/>
    <col customWidth="1" hidden="1" min="10" max="10" width="7.0"/>
    <col customWidth="1" min="11" max="11" width="7.63"/>
    <col customWidth="1" min="12" max="12" width="5.88"/>
    <col customWidth="1" min="13" max="13" width="10.0"/>
    <col customWidth="1" min="14" max="14" width="12.13"/>
    <col customWidth="1" hidden="1" min="15" max="15" width="6.75"/>
    <col customWidth="1" hidden="1" min="16" max="16" width="4.5"/>
    <col customWidth="1" hidden="1" min="17" max="17" width="4.88"/>
    <col customWidth="1" hidden="1" min="18" max="18" width="10.13"/>
    <col customWidth="1" hidden="1" min="19" max="19" width="12.25"/>
    <col customWidth="1" hidden="1" min="20" max="20" width="5.88"/>
    <col customWidth="1" hidden="1" min="21" max="22" width="9.25"/>
    <col customWidth="1" min="23" max="23" width="25.5"/>
    <col customWidth="1" min="24" max="24" width="17.0"/>
    <col customWidth="1" min="25" max="25" width="12.13"/>
    <col customWidth="1" min="26" max="26" width="13.25"/>
    <col customWidth="1" min="27" max="27" width="5.25"/>
    <col customWidth="1" min="28" max="28" width="7.88"/>
    <col customWidth="1" min="29" max="29" width="9.0"/>
    <col customWidth="1" min="30" max="30" width="7.5"/>
    <col customWidth="1" min="31" max="31" width="8.38"/>
    <col customWidth="1" min="32" max="32" width="10.0"/>
    <col customWidth="1" min="33" max="33" width="11.38"/>
    <col customWidth="1" min="34" max="34" width="13.75"/>
    <col customWidth="1" min="35" max="35" width="11.5"/>
    <col customWidth="1" min="36" max="36" width="10.5"/>
    <col customWidth="1" min="37" max="39" width="15.13"/>
    <col customWidth="1" min="40" max="40" width="0.88"/>
    <col customWidth="1" min="41" max="44" width="15.13"/>
  </cols>
  <sheetData>
    <row r="1" ht="21.0" customHeight="1">
      <c r="A1" s="353"/>
      <c r="B1" s="353"/>
      <c r="C1" s="353"/>
      <c r="D1" s="353"/>
      <c r="E1" s="354" t="s">
        <v>544</v>
      </c>
      <c r="F1" s="353"/>
      <c r="G1" s="355" t="s">
        <v>545</v>
      </c>
      <c r="H1" s="355" t="s">
        <v>546</v>
      </c>
      <c r="I1" s="355" t="s">
        <v>547</v>
      </c>
      <c r="J1" s="355" t="s">
        <v>548</v>
      </c>
      <c r="K1" s="356" t="s">
        <v>549</v>
      </c>
      <c r="L1" s="357" t="s">
        <v>550</v>
      </c>
      <c r="M1" s="356" t="s">
        <v>551</v>
      </c>
      <c r="N1" s="356" t="s">
        <v>552</v>
      </c>
      <c r="O1" s="358" t="s">
        <v>553</v>
      </c>
      <c r="P1" s="359" t="s">
        <v>554</v>
      </c>
      <c r="Q1" s="359" t="s">
        <v>550</v>
      </c>
      <c r="R1" s="359" t="s">
        <v>551</v>
      </c>
      <c r="S1" s="359" t="s">
        <v>552</v>
      </c>
      <c r="T1" s="359" t="s">
        <v>555</v>
      </c>
      <c r="U1" s="360" t="s">
        <v>556</v>
      </c>
      <c r="V1" s="361" t="s">
        <v>557</v>
      </c>
      <c r="W1" s="359" t="s">
        <v>558</v>
      </c>
      <c r="X1" s="362" t="s">
        <v>559</v>
      </c>
      <c r="Y1" s="362" t="s">
        <v>560</v>
      </c>
      <c r="Z1" s="362" t="s">
        <v>561</v>
      </c>
      <c r="AA1" s="359" t="s">
        <v>562</v>
      </c>
      <c r="AB1" s="359" t="s">
        <v>563</v>
      </c>
      <c r="AC1" s="359" t="s">
        <v>564</v>
      </c>
      <c r="AD1" s="360" t="s">
        <v>565</v>
      </c>
      <c r="AE1" s="359" t="s">
        <v>108</v>
      </c>
      <c r="AF1" s="363" t="s">
        <v>566</v>
      </c>
      <c r="AG1" s="363" t="s">
        <v>567</v>
      </c>
      <c r="AH1" s="364" t="s">
        <v>568</v>
      </c>
      <c r="AI1" s="364" t="s">
        <v>569</v>
      </c>
      <c r="AJ1" s="365" t="s">
        <v>570</v>
      </c>
      <c r="AK1" s="366" t="s">
        <v>571</v>
      </c>
      <c r="AL1" s="367" t="s">
        <v>572</v>
      </c>
      <c r="AM1" s="368"/>
      <c r="AN1" s="369"/>
      <c r="AO1" s="370"/>
      <c r="AP1" s="370"/>
      <c r="AQ1" s="370"/>
      <c r="AR1" s="370"/>
    </row>
    <row r="2" ht="18.0" customHeight="1">
      <c r="A2" s="371"/>
      <c r="B2" s="371"/>
      <c r="C2" s="372"/>
      <c r="D2" s="373"/>
      <c r="E2" s="373"/>
      <c r="F2" s="374">
        <v>1.0</v>
      </c>
      <c r="G2" s="375" t="s">
        <v>573</v>
      </c>
      <c r="H2" s="111"/>
      <c r="I2" s="376" t="s">
        <v>574</v>
      </c>
      <c r="J2" s="111"/>
      <c r="K2" s="377" t="s">
        <v>575</v>
      </c>
      <c r="L2" s="111"/>
      <c r="M2" s="378" t="s">
        <v>5</v>
      </c>
      <c r="N2" s="379" t="s">
        <v>5</v>
      </c>
      <c r="O2" s="379" t="s">
        <v>5</v>
      </c>
      <c r="P2" s="80"/>
      <c r="Q2" s="379" t="s">
        <v>5</v>
      </c>
      <c r="R2" s="379" t="s">
        <v>5</v>
      </c>
      <c r="S2" s="379" t="s">
        <v>5</v>
      </c>
      <c r="T2" s="80"/>
      <c r="U2" s="80"/>
      <c r="V2" s="80"/>
      <c r="W2" s="80"/>
      <c r="X2" s="380"/>
      <c r="Y2" s="80"/>
      <c r="Z2" s="80"/>
      <c r="AA2" s="378">
        <f t="shared" ref="AA2:AA4" si="1">SUM(M2:Z2)</f>
        <v>0</v>
      </c>
      <c r="AB2" s="381" t="s">
        <v>5</v>
      </c>
      <c r="AC2" s="126"/>
      <c r="AD2" s="126"/>
      <c r="AE2" s="382" t="s">
        <v>5</v>
      </c>
      <c r="AF2" s="126"/>
      <c r="AG2" s="126"/>
      <c r="AH2" s="126"/>
      <c r="AI2" s="126"/>
      <c r="AJ2" s="126"/>
      <c r="AK2" s="383"/>
      <c r="AL2" s="384"/>
      <c r="AM2" s="385" t="s">
        <v>576</v>
      </c>
      <c r="AN2" s="385" t="s">
        <v>577</v>
      </c>
      <c r="AO2" s="385" t="s">
        <v>578</v>
      </c>
      <c r="AP2" s="385" t="s">
        <v>579</v>
      </c>
      <c r="AQ2" s="386"/>
      <c r="AR2" s="386"/>
    </row>
    <row r="3" ht="18.0" customHeight="1">
      <c r="A3" s="371"/>
      <c r="B3" s="371"/>
      <c r="C3" s="372"/>
      <c r="D3" s="373"/>
      <c r="E3" s="373"/>
      <c r="F3" s="374">
        <v>1.0</v>
      </c>
      <c r="G3" s="375" t="s">
        <v>580</v>
      </c>
      <c r="H3" s="111"/>
      <c r="I3" s="387" t="s">
        <v>581</v>
      </c>
      <c r="J3" s="111"/>
      <c r="K3" s="377" t="s">
        <v>582</v>
      </c>
      <c r="L3" s="111"/>
      <c r="M3" s="378" t="s">
        <v>5</v>
      </c>
      <c r="N3" s="379">
        <v>0.0</v>
      </c>
      <c r="O3" s="379">
        <v>0.0</v>
      </c>
      <c r="P3" s="80"/>
      <c r="Q3" s="379">
        <v>0.0</v>
      </c>
      <c r="R3" s="379">
        <v>0.0</v>
      </c>
      <c r="S3" s="388">
        <v>2.0</v>
      </c>
      <c r="T3" s="80"/>
      <c r="U3" s="80"/>
      <c r="V3" s="80"/>
      <c r="W3" s="80"/>
      <c r="X3" s="380"/>
      <c r="Y3" s="80"/>
      <c r="Z3" s="80"/>
      <c r="AA3" s="389">
        <f t="shared" si="1"/>
        <v>2</v>
      </c>
      <c r="AB3" s="371"/>
      <c r="AC3" s="390" t="s">
        <v>583</v>
      </c>
      <c r="AD3" s="126"/>
      <c r="AE3" s="382" t="s">
        <v>5</v>
      </c>
      <c r="AF3" s="126"/>
      <c r="AG3" s="126"/>
      <c r="AH3" s="126"/>
      <c r="AI3" s="126"/>
      <c r="AJ3" s="126"/>
      <c r="AK3" s="383"/>
      <c r="AL3" s="391" t="s">
        <v>584</v>
      </c>
      <c r="AM3" s="392" t="str">
        <f>(AA4+AA3)/AA2</f>
        <v>#DIV/0!</v>
      </c>
      <c r="AN3" s="393" t="str">
        <f>Y118/AB4</f>
        <v>#VALUE!</v>
      </c>
      <c r="AO3" s="393" t="str">
        <f>AF119/AB4</f>
        <v>#VALUE!</v>
      </c>
      <c r="AP3" s="394" t="str">
        <f>AN3+AO3</f>
        <v>#VALUE!</v>
      </c>
      <c r="AQ3" s="395"/>
      <c r="AR3" s="395"/>
    </row>
    <row r="4" ht="12.75" customHeight="1">
      <c r="A4" s="371"/>
      <c r="B4" s="371"/>
      <c r="C4" s="372"/>
      <c r="D4" s="371"/>
      <c r="E4" s="371"/>
      <c r="F4" s="371"/>
      <c r="G4" s="371"/>
      <c r="I4" s="371"/>
      <c r="J4" s="371"/>
      <c r="K4" s="377" t="s">
        <v>585</v>
      </c>
      <c r="L4" s="111"/>
      <c r="M4" s="379" t="s">
        <v>5</v>
      </c>
      <c r="N4" s="379" t="s">
        <v>5</v>
      </c>
      <c r="O4" s="379" t="s">
        <v>5</v>
      </c>
      <c r="P4" s="80"/>
      <c r="Q4" s="379" t="s">
        <v>5</v>
      </c>
      <c r="R4" s="379" t="s">
        <v>5</v>
      </c>
      <c r="S4" s="379" t="s">
        <v>5</v>
      </c>
      <c r="T4" s="80"/>
      <c r="U4" s="80"/>
      <c r="V4" s="80"/>
      <c r="W4" s="80"/>
      <c r="X4" s="380"/>
      <c r="Y4" s="80"/>
      <c r="Z4" s="80"/>
      <c r="AA4" s="396">
        <f t="shared" si="1"/>
        <v>0</v>
      </c>
      <c r="AB4" s="397">
        <f>AA3+AA4</f>
        <v>2</v>
      </c>
      <c r="AC4" s="398" t="str">
        <f>AB4/AA2</f>
        <v>#DIV/0!</v>
      </c>
      <c r="AD4" s="126"/>
      <c r="AE4" s="126"/>
      <c r="AF4" s="126"/>
      <c r="AG4" s="126"/>
      <c r="AH4" s="126"/>
      <c r="AI4" s="126"/>
      <c r="AJ4" s="126"/>
      <c r="AK4" s="383"/>
      <c r="AL4" s="126"/>
      <c r="AM4" s="126"/>
      <c r="AN4" s="126"/>
      <c r="AO4" s="126"/>
      <c r="AP4" s="126"/>
      <c r="AQ4" s="126"/>
      <c r="AR4" s="126"/>
    </row>
    <row r="5" ht="12.75" customHeight="1">
      <c r="A5" s="371"/>
      <c r="B5" s="371"/>
      <c r="C5" s="372"/>
      <c r="D5" s="373"/>
      <c r="E5" s="373"/>
      <c r="F5" s="373"/>
      <c r="G5" s="371"/>
      <c r="H5" s="371"/>
      <c r="I5" s="399"/>
      <c r="J5" s="399"/>
      <c r="K5" s="373"/>
      <c r="L5" s="373"/>
      <c r="M5" s="400" t="str">
        <f t="shared" ref="M5:O5" si="2">M3+M4</f>
        <v>#VALUE!</v>
      </c>
      <c r="N5" s="400" t="str">
        <f t="shared" si="2"/>
        <v>#VALUE!</v>
      </c>
      <c r="O5" s="400" t="str">
        <f t="shared" si="2"/>
        <v>#VALUE!</v>
      </c>
      <c r="P5" s="373"/>
      <c r="Q5" s="400" t="str">
        <f t="shared" ref="Q5:U5" si="3">Q3+Q4</f>
        <v>#VALUE!</v>
      </c>
      <c r="R5" s="400" t="str">
        <f t="shared" si="3"/>
        <v>#VALUE!</v>
      </c>
      <c r="S5" s="400" t="str">
        <f t="shared" si="3"/>
        <v>#VALUE!</v>
      </c>
      <c r="T5" s="400">
        <f t="shared" si="3"/>
        <v>0</v>
      </c>
      <c r="U5" s="400">
        <f t="shared" si="3"/>
        <v>0</v>
      </c>
      <c r="V5" s="373"/>
      <c r="W5" s="400">
        <f t="shared" ref="W5:Z5" si="4">W3+W4</f>
        <v>0</v>
      </c>
      <c r="X5" s="400">
        <f t="shared" si="4"/>
        <v>0</v>
      </c>
      <c r="Y5" s="400">
        <f t="shared" si="4"/>
        <v>0</v>
      </c>
      <c r="Z5" s="400">
        <f t="shared" si="4"/>
        <v>0</v>
      </c>
      <c r="AA5" s="371"/>
      <c r="AB5" s="401"/>
      <c r="AC5" s="126"/>
      <c r="AD5" s="126"/>
      <c r="AE5" s="126"/>
      <c r="AF5" s="126"/>
      <c r="AG5" s="126"/>
      <c r="AH5" s="126"/>
      <c r="AI5" s="126"/>
      <c r="AJ5" s="126"/>
      <c r="AK5" s="383"/>
      <c r="AL5" s="384"/>
      <c r="AM5" s="386"/>
      <c r="AN5" s="386"/>
      <c r="AO5" s="386"/>
      <c r="AP5" s="386"/>
      <c r="AQ5" s="386"/>
      <c r="AR5" s="386"/>
    </row>
    <row r="6" ht="12.75" customHeight="1">
      <c r="A6" s="371"/>
      <c r="B6" s="371"/>
      <c r="C6" s="402"/>
      <c r="D6" s="403"/>
      <c r="E6" s="403"/>
      <c r="F6" s="403"/>
      <c r="G6" s="404"/>
      <c r="H6" s="404"/>
      <c r="I6" s="405"/>
      <c r="J6" s="405"/>
      <c r="K6" s="403"/>
      <c r="L6" s="403"/>
      <c r="M6" s="406" t="s">
        <v>5</v>
      </c>
      <c r="N6" s="407" t="s">
        <v>5</v>
      </c>
      <c r="O6" s="407" t="s">
        <v>5</v>
      </c>
      <c r="P6" s="403"/>
      <c r="Q6" s="407" t="s">
        <v>5</v>
      </c>
      <c r="R6" s="407" t="s">
        <v>5</v>
      </c>
      <c r="S6" s="407" t="s">
        <v>5</v>
      </c>
      <c r="T6" s="406" t="s">
        <v>5</v>
      </c>
      <c r="U6" s="408" t="s">
        <v>5</v>
      </c>
      <c r="V6" s="403"/>
      <c r="W6" s="406" t="s">
        <v>5</v>
      </c>
      <c r="X6" s="406" t="s">
        <v>5</v>
      </c>
      <c r="Y6" s="406" t="s">
        <v>5</v>
      </c>
      <c r="Z6" s="404"/>
      <c r="AA6" s="409">
        <f>SUM(M6:Z6)</f>
        <v>0</v>
      </c>
      <c r="AB6" s="410"/>
      <c r="AC6" s="126"/>
      <c r="AD6" s="126"/>
      <c r="AE6" s="126"/>
      <c r="AF6" s="126"/>
      <c r="AG6" s="126"/>
      <c r="AH6" s="126"/>
      <c r="AI6" s="126"/>
      <c r="AJ6" s="126"/>
      <c r="AK6" s="383"/>
      <c r="AL6" s="384"/>
      <c r="AM6" s="386"/>
      <c r="AN6" s="386"/>
      <c r="AO6" s="386"/>
      <c r="AP6" s="386"/>
      <c r="AQ6" s="386"/>
      <c r="AR6" s="386"/>
    </row>
    <row r="7" ht="21.0" customHeight="1">
      <c r="A7" s="353"/>
      <c r="B7" s="353"/>
      <c r="C7" s="353"/>
      <c r="D7" s="353"/>
      <c r="E7" s="354" t="s">
        <v>544</v>
      </c>
      <c r="F7" s="353"/>
      <c r="G7" s="355" t="s">
        <v>586</v>
      </c>
      <c r="H7" s="355" t="s">
        <v>546</v>
      </c>
      <c r="I7" s="355" t="s">
        <v>547</v>
      </c>
      <c r="J7" s="355" t="s">
        <v>587</v>
      </c>
      <c r="K7" s="356" t="s">
        <v>549</v>
      </c>
      <c r="L7" s="356" t="s">
        <v>550</v>
      </c>
      <c r="M7" s="356" t="s">
        <v>551</v>
      </c>
      <c r="N7" s="356" t="s">
        <v>552</v>
      </c>
      <c r="O7" s="356" t="s">
        <v>553</v>
      </c>
      <c r="P7" s="359" t="s">
        <v>554</v>
      </c>
      <c r="Q7" s="359" t="s">
        <v>550</v>
      </c>
      <c r="R7" s="359" t="s">
        <v>551</v>
      </c>
      <c r="S7" s="359" t="s">
        <v>552</v>
      </c>
      <c r="T7" s="359" t="s">
        <v>555</v>
      </c>
      <c r="U7" s="360" t="s">
        <v>556</v>
      </c>
      <c r="V7" s="361" t="s">
        <v>557</v>
      </c>
      <c r="W7" s="359" t="s">
        <v>558</v>
      </c>
      <c r="X7" s="362" t="s">
        <v>559</v>
      </c>
      <c r="Y7" s="362" t="s">
        <v>560</v>
      </c>
      <c r="Z7" s="362" t="s">
        <v>561</v>
      </c>
      <c r="AA7" s="359" t="s">
        <v>562</v>
      </c>
      <c r="AB7" s="359" t="s">
        <v>563</v>
      </c>
      <c r="AC7" s="359" t="s">
        <v>564</v>
      </c>
      <c r="AD7" s="360" t="s">
        <v>565</v>
      </c>
      <c r="AE7" s="359" t="s">
        <v>108</v>
      </c>
      <c r="AF7" s="363" t="s">
        <v>588</v>
      </c>
      <c r="AG7" s="363" t="s">
        <v>567</v>
      </c>
      <c r="AH7" s="364" t="s">
        <v>568</v>
      </c>
      <c r="AI7" s="411" t="s">
        <v>589</v>
      </c>
      <c r="AJ7" s="365" t="s">
        <v>570</v>
      </c>
      <c r="AK7" s="366" t="s">
        <v>571</v>
      </c>
      <c r="AL7" s="367" t="s">
        <v>572</v>
      </c>
      <c r="AM7" s="368"/>
      <c r="AN7" s="369"/>
      <c r="AO7" s="370"/>
      <c r="AP7" s="370"/>
      <c r="AQ7" s="370"/>
      <c r="AR7" s="370"/>
    </row>
    <row r="8" ht="12.75" customHeight="1">
      <c r="A8" s="412"/>
      <c r="B8" s="412"/>
      <c r="C8" s="412"/>
      <c r="D8" s="413"/>
      <c r="E8" s="413"/>
      <c r="F8" s="413"/>
      <c r="G8" s="414"/>
      <c r="H8" s="415"/>
      <c r="I8" s="416"/>
      <c r="J8" s="416"/>
      <c r="K8" s="417"/>
      <c r="L8" s="418"/>
      <c r="M8" s="419"/>
      <c r="N8" s="419"/>
      <c r="O8" s="420"/>
      <c r="P8" s="420"/>
      <c r="Q8" s="420"/>
      <c r="R8" s="419"/>
      <c r="S8" s="421"/>
      <c r="T8" s="416"/>
      <c r="U8" s="422"/>
      <c r="V8" s="422"/>
      <c r="W8" s="421"/>
      <c r="X8" s="423"/>
      <c r="Y8" s="424"/>
      <c r="Z8" s="421"/>
      <c r="AA8" s="425"/>
      <c r="AB8" s="426"/>
      <c r="AC8" s="426"/>
      <c r="AD8" s="426"/>
      <c r="AE8" s="426"/>
      <c r="AF8" s="424"/>
      <c r="AG8" s="424"/>
      <c r="AH8" s="427"/>
      <c r="AI8" s="427"/>
      <c r="AJ8" s="427"/>
      <c r="AK8" s="428"/>
      <c r="AL8" s="420"/>
      <c r="AM8" s="420"/>
      <c r="AN8" s="420"/>
      <c r="AO8" s="413"/>
      <c r="AP8" s="413"/>
      <c r="AQ8" s="413"/>
      <c r="AR8" s="413"/>
    </row>
    <row r="9" ht="12.75" customHeight="1">
      <c r="A9" s="429"/>
      <c r="B9" s="429"/>
      <c r="C9" s="430"/>
      <c r="D9" s="430"/>
      <c r="E9" s="430"/>
      <c r="F9" s="431"/>
      <c r="G9" s="432"/>
      <c r="H9" s="433"/>
      <c r="I9" s="434"/>
      <c r="J9" s="434"/>
      <c r="K9" s="432"/>
      <c r="L9" s="434"/>
      <c r="M9" s="434"/>
      <c r="N9" s="434"/>
      <c r="O9" s="432"/>
      <c r="P9" s="434"/>
      <c r="Q9" s="432"/>
      <c r="R9" s="431"/>
      <c r="S9" s="435"/>
      <c r="T9" s="434"/>
      <c r="U9" s="436"/>
      <c r="V9" s="436"/>
      <c r="W9" s="434"/>
      <c r="X9" s="437"/>
      <c r="Y9" s="438"/>
      <c r="Z9" s="435"/>
      <c r="AA9" s="439"/>
      <c r="AB9" s="440"/>
      <c r="AC9" s="440"/>
      <c r="AD9" s="440"/>
      <c r="AE9" s="440"/>
      <c r="AF9" s="438"/>
      <c r="AG9" s="438"/>
      <c r="AH9" s="432"/>
      <c r="AI9" s="441"/>
      <c r="AJ9" s="442"/>
      <c r="AK9" s="441"/>
      <c r="AL9" s="443"/>
      <c r="AM9" s="444"/>
      <c r="AN9" s="445"/>
      <c r="AO9" s="429"/>
      <c r="AP9" s="429"/>
      <c r="AQ9" s="429"/>
      <c r="AR9" s="429"/>
    </row>
    <row r="10" ht="11.25" customHeight="1">
      <c r="A10" s="446"/>
      <c r="B10" s="446"/>
      <c r="C10" s="447">
        <v>1.0</v>
      </c>
      <c r="D10" s="448">
        <v>1.0</v>
      </c>
      <c r="E10" s="449"/>
      <c r="F10" s="450"/>
      <c r="G10" s="451"/>
      <c r="H10" s="452" t="s">
        <v>497</v>
      </c>
      <c r="I10" s="453" t="s">
        <v>590</v>
      </c>
      <c r="J10" s="453" t="s">
        <v>591</v>
      </c>
      <c r="K10" s="454" t="s">
        <v>592</v>
      </c>
      <c r="L10" s="455">
        <v>2025.0</v>
      </c>
      <c r="M10" s="456" t="s">
        <v>207</v>
      </c>
      <c r="N10" s="456" t="s">
        <v>289</v>
      </c>
      <c r="O10" s="455">
        <v>24677.0</v>
      </c>
      <c r="P10" s="455">
        <v>7.0</v>
      </c>
      <c r="Q10" s="451"/>
      <c r="R10" s="457"/>
      <c r="S10" s="458"/>
      <c r="T10" s="459"/>
      <c r="U10" s="460"/>
      <c r="V10" s="460"/>
      <c r="W10" s="453" t="s">
        <v>96</v>
      </c>
      <c r="X10" s="461" t="s">
        <v>45</v>
      </c>
      <c r="Y10" s="462">
        <v>5113.2</v>
      </c>
      <c r="Z10" s="463" t="s">
        <v>207</v>
      </c>
      <c r="AA10" s="464">
        <v>13.74</v>
      </c>
      <c r="AB10" s="465">
        <v>1092.42</v>
      </c>
      <c r="AC10" s="465">
        <v>1837.0</v>
      </c>
      <c r="AD10" s="466"/>
      <c r="AE10" s="465">
        <v>762.0</v>
      </c>
      <c r="AF10" s="467">
        <f t="shared" ref="AF10:AF17" si="5">SUM(AB10:AE10)</f>
        <v>3691.42</v>
      </c>
      <c r="AG10" s="467">
        <f t="shared" ref="AG10:AG37" si="6">Y10+AF10</f>
        <v>8804.62</v>
      </c>
      <c r="AH10" s="468"/>
      <c r="AI10" s="469"/>
      <c r="AJ10" s="470"/>
      <c r="AK10" s="469"/>
      <c r="AL10" s="471"/>
      <c r="AM10" s="472"/>
      <c r="AN10" s="473"/>
      <c r="AO10" s="446"/>
      <c r="AP10" s="446"/>
      <c r="AQ10" s="446"/>
      <c r="AR10" s="446"/>
    </row>
    <row r="11" ht="11.25" customHeight="1">
      <c r="A11" s="474"/>
      <c r="B11" s="474"/>
      <c r="C11" s="475">
        <v>2.0</v>
      </c>
      <c r="D11" s="476">
        <v>2.0</v>
      </c>
      <c r="E11" s="477"/>
      <c r="F11" s="478"/>
      <c r="G11" s="479"/>
      <c r="H11" s="480" t="s">
        <v>518</v>
      </c>
      <c r="I11" s="481" t="s">
        <v>593</v>
      </c>
      <c r="J11" s="481" t="s">
        <v>594</v>
      </c>
      <c r="K11" s="482" t="s">
        <v>592</v>
      </c>
      <c r="L11" s="483">
        <v>2025.0</v>
      </c>
      <c r="M11" s="484" t="s">
        <v>207</v>
      </c>
      <c r="N11" s="484" t="s">
        <v>208</v>
      </c>
      <c r="O11" s="483">
        <v>28686.44</v>
      </c>
      <c r="P11" s="483">
        <v>32.0</v>
      </c>
      <c r="Q11" s="479"/>
      <c r="R11" s="485"/>
      <c r="S11" s="486"/>
      <c r="T11" s="487"/>
      <c r="U11" s="488"/>
      <c r="V11" s="488"/>
      <c r="W11" s="481" t="s">
        <v>114</v>
      </c>
      <c r="X11" s="489"/>
      <c r="Y11" s="490">
        <v>4237.56</v>
      </c>
      <c r="Z11" s="491" t="s">
        <v>207</v>
      </c>
      <c r="AA11" s="492">
        <v>7.29</v>
      </c>
      <c r="AB11" s="493">
        <v>1709.32</v>
      </c>
      <c r="AC11" s="493">
        <v>2459.0</v>
      </c>
      <c r="AD11" s="493">
        <v>1488.0</v>
      </c>
      <c r="AE11" s="493"/>
      <c r="AF11" s="494">
        <f t="shared" si="5"/>
        <v>5656.32</v>
      </c>
      <c r="AG11" s="494">
        <f t="shared" si="6"/>
        <v>9893.88</v>
      </c>
      <c r="AH11" s="495"/>
      <c r="AI11" s="496"/>
      <c r="AJ11" s="497"/>
      <c r="AK11" s="496"/>
      <c r="AL11" s="498"/>
      <c r="AM11" s="499"/>
      <c r="AN11" s="500"/>
      <c r="AO11" s="474"/>
      <c r="AP11" s="474"/>
      <c r="AQ11" s="474"/>
      <c r="AR11" s="474"/>
    </row>
    <row r="12" ht="11.25" customHeight="1">
      <c r="A12" s="446"/>
      <c r="B12" s="446"/>
      <c r="C12" s="447">
        <v>3.0</v>
      </c>
      <c r="D12" s="448">
        <v>3.0</v>
      </c>
      <c r="E12" s="449"/>
      <c r="F12" s="450"/>
      <c r="G12" s="451"/>
      <c r="H12" s="452" t="s">
        <v>595</v>
      </c>
      <c r="I12" s="453" t="s">
        <v>596</v>
      </c>
      <c r="J12" s="453" t="s">
        <v>597</v>
      </c>
      <c r="K12" s="454" t="s">
        <v>598</v>
      </c>
      <c r="L12" s="455">
        <v>2026.0</v>
      </c>
      <c r="M12" s="456" t="s">
        <v>207</v>
      </c>
      <c r="N12" s="456" t="s">
        <v>208</v>
      </c>
      <c r="O12" s="455">
        <v>38663.0</v>
      </c>
      <c r="P12" s="455">
        <v>165.0</v>
      </c>
      <c r="Q12" s="455">
        <v>2023.0</v>
      </c>
      <c r="R12" s="456" t="s">
        <v>207</v>
      </c>
      <c r="S12" s="463" t="s">
        <v>599</v>
      </c>
      <c r="T12" s="501" t="s">
        <v>600</v>
      </c>
      <c r="U12" s="502">
        <v>19500.0</v>
      </c>
      <c r="V12" s="502">
        <v>25608.0</v>
      </c>
      <c r="W12" s="453" t="s">
        <v>114</v>
      </c>
      <c r="X12" s="461"/>
      <c r="Y12" s="462">
        <v>2247.31</v>
      </c>
      <c r="Z12" s="463" t="s">
        <v>601</v>
      </c>
      <c r="AA12" s="464">
        <v>12.65</v>
      </c>
      <c r="AB12" s="465">
        <v>2822.92</v>
      </c>
      <c r="AC12" s="465"/>
      <c r="AD12" s="465"/>
      <c r="AE12" s="465">
        <v>631.0</v>
      </c>
      <c r="AF12" s="467">
        <f t="shared" si="5"/>
        <v>3453.92</v>
      </c>
      <c r="AG12" s="467">
        <f t="shared" si="6"/>
        <v>5701.23</v>
      </c>
      <c r="AH12" s="468"/>
      <c r="AI12" s="503">
        <v>785.1</v>
      </c>
      <c r="AJ12" s="470"/>
      <c r="AK12" s="469"/>
      <c r="AL12" s="504" t="s">
        <v>602</v>
      </c>
      <c r="AM12" s="472"/>
      <c r="AN12" s="473"/>
      <c r="AO12" s="446"/>
      <c r="AP12" s="446"/>
      <c r="AQ12" s="446"/>
      <c r="AR12" s="446"/>
    </row>
    <row r="13" ht="12.75" customHeight="1">
      <c r="A13" s="386"/>
      <c r="B13" s="386"/>
      <c r="C13" s="505"/>
      <c r="D13" s="506"/>
      <c r="E13" s="506"/>
      <c r="F13" s="507"/>
      <c r="G13" s="508"/>
      <c r="H13" s="509"/>
      <c r="I13" s="510"/>
      <c r="J13" s="510"/>
      <c r="K13" s="511"/>
      <c r="L13" s="508"/>
      <c r="M13" s="512"/>
      <c r="N13" s="513"/>
      <c r="O13" s="508"/>
      <c r="P13" s="508"/>
      <c r="Q13" s="508"/>
      <c r="R13" s="512"/>
      <c r="S13" s="514"/>
      <c r="T13" s="510"/>
      <c r="U13" s="515"/>
      <c r="V13" s="515"/>
      <c r="W13" s="510"/>
      <c r="X13" s="516"/>
      <c r="Y13" s="517"/>
      <c r="Z13" s="514"/>
      <c r="AA13" s="518"/>
      <c r="AB13" s="519"/>
      <c r="AC13" s="519"/>
      <c r="AD13" s="519"/>
      <c r="AE13" s="519"/>
      <c r="AF13" s="520">
        <f t="shared" si="5"/>
        <v>0</v>
      </c>
      <c r="AG13" s="520">
        <f t="shared" si="6"/>
        <v>0</v>
      </c>
      <c r="AH13" s="521">
        <f>SUM(AG10:AG12)</f>
        <v>24399.73</v>
      </c>
      <c r="AI13" s="522"/>
      <c r="AJ13" s="523"/>
      <c r="AK13" s="522"/>
      <c r="AL13" s="524"/>
      <c r="AM13" s="499"/>
      <c r="AN13" s="500"/>
      <c r="AO13" s="386"/>
      <c r="AP13" s="386"/>
      <c r="AQ13" s="386"/>
      <c r="AR13" s="386"/>
    </row>
    <row r="14" ht="11.25" customHeight="1">
      <c r="A14" s="446"/>
      <c r="B14" s="446"/>
      <c r="C14" s="447">
        <v>1.0</v>
      </c>
      <c r="D14" s="448">
        <v>4.0</v>
      </c>
      <c r="E14" s="449"/>
      <c r="F14" s="450"/>
      <c r="G14" s="451"/>
      <c r="H14" s="452" t="s">
        <v>489</v>
      </c>
      <c r="I14" s="453" t="s">
        <v>603</v>
      </c>
      <c r="J14" s="453" t="s">
        <v>604</v>
      </c>
      <c r="K14" s="454" t="s">
        <v>592</v>
      </c>
      <c r="L14" s="455">
        <v>2021.0</v>
      </c>
      <c r="M14" s="456" t="s">
        <v>605</v>
      </c>
      <c r="N14" s="456" t="s">
        <v>606</v>
      </c>
      <c r="O14" s="455">
        <v>19203.0</v>
      </c>
      <c r="P14" s="455">
        <v>48.0</v>
      </c>
      <c r="Q14" s="451">
        <v>2005.0</v>
      </c>
      <c r="R14" s="457" t="s">
        <v>607</v>
      </c>
      <c r="S14" s="458" t="s">
        <v>608</v>
      </c>
      <c r="T14" s="459"/>
      <c r="U14" s="460">
        <v>500.0</v>
      </c>
      <c r="V14" s="460"/>
      <c r="W14" s="453" t="s">
        <v>37</v>
      </c>
      <c r="X14" s="461"/>
      <c r="Y14" s="462">
        <v>3175.92</v>
      </c>
      <c r="Z14" s="463" t="s">
        <v>609</v>
      </c>
      <c r="AA14" s="464">
        <v>26.2</v>
      </c>
      <c r="AB14" s="465">
        <v>386.24</v>
      </c>
      <c r="AC14" s="465">
        <v>1328.24</v>
      </c>
      <c r="AD14" s="466"/>
      <c r="AE14" s="465"/>
      <c r="AF14" s="467">
        <f t="shared" si="5"/>
        <v>1714.48</v>
      </c>
      <c r="AG14" s="467">
        <f t="shared" si="6"/>
        <v>4890.4</v>
      </c>
      <c r="AH14" s="468"/>
      <c r="AI14" s="469"/>
      <c r="AJ14" s="470"/>
      <c r="AK14" s="469"/>
      <c r="AL14" s="471"/>
      <c r="AM14" s="472"/>
      <c r="AN14" s="473"/>
      <c r="AO14" s="446"/>
      <c r="AP14" s="446"/>
      <c r="AQ14" s="446"/>
      <c r="AR14" s="446"/>
    </row>
    <row r="15" ht="12.75" customHeight="1">
      <c r="A15" s="474"/>
      <c r="B15" s="474"/>
      <c r="C15" s="475">
        <v>2.0</v>
      </c>
      <c r="D15" s="476">
        <v>5.0</v>
      </c>
      <c r="E15" s="477"/>
      <c r="F15" s="478"/>
      <c r="G15" s="525"/>
      <c r="H15" s="480" t="s">
        <v>610</v>
      </c>
      <c r="I15" s="481" t="s">
        <v>611</v>
      </c>
      <c r="J15" s="481" t="s">
        <v>612</v>
      </c>
      <c r="K15" s="482" t="s">
        <v>598</v>
      </c>
      <c r="L15" s="483">
        <v>2026.0</v>
      </c>
      <c r="M15" s="484" t="s">
        <v>207</v>
      </c>
      <c r="N15" s="484" t="s">
        <v>213</v>
      </c>
      <c r="O15" s="483">
        <v>24757.0</v>
      </c>
      <c r="P15" s="483">
        <v>57.0</v>
      </c>
      <c r="Q15" s="479"/>
      <c r="R15" s="485"/>
      <c r="S15" s="486"/>
      <c r="T15" s="526"/>
      <c r="U15" s="488"/>
      <c r="V15" s="488"/>
      <c r="W15" s="481" t="s">
        <v>72</v>
      </c>
      <c r="X15" s="527"/>
      <c r="Y15" s="490">
        <v>5723.22</v>
      </c>
      <c r="Z15" s="491" t="s">
        <v>613</v>
      </c>
      <c r="AA15" s="492">
        <v>7.34</v>
      </c>
      <c r="AB15" s="493">
        <v>370.99</v>
      </c>
      <c r="AC15" s="493">
        <v>1687.0</v>
      </c>
      <c r="AD15" s="528"/>
      <c r="AE15" s="529"/>
      <c r="AF15" s="494">
        <f t="shared" si="5"/>
        <v>2057.99</v>
      </c>
      <c r="AG15" s="494">
        <f t="shared" si="6"/>
        <v>7781.21</v>
      </c>
      <c r="AH15" s="495"/>
      <c r="AI15" s="530">
        <v>491.9</v>
      </c>
      <c r="AJ15" s="497"/>
      <c r="AK15" s="496"/>
      <c r="AL15" s="531" t="s">
        <v>614</v>
      </c>
      <c r="AM15" s="499"/>
      <c r="AN15" s="500"/>
      <c r="AO15" s="474"/>
      <c r="AP15" s="474"/>
      <c r="AQ15" s="474"/>
      <c r="AR15" s="474"/>
    </row>
    <row r="16" ht="11.25" customHeight="1">
      <c r="A16" s="446"/>
      <c r="B16" s="446"/>
      <c r="C16" s="447">
        <v>3.0</v>
      </c>
      <c r="D16" s="448">
        <v>6.0</v>
      </c>
      <c r="E16" s="449"/>
      <c r="F16" s="450"/>
      <c r="G16" s="451"/>
      <c r="H16" s="452" t="s">
        <v>615</v>
      </c>
      <c r="I16" s="453" t="s">
        <v>616</v>
      </c>
      <c r="J16" s="453" t="s">
        <v>617</v>
      </c>
      <c r="K16" s="454" t="s">
        <v>598</v>
      </c>
      <c r="L16" s="455" t="s">
        <v>618</v>
      </c>
      <c r="M16" s="456" t="s">
        <v>207</v>
      </c>
      <c r="N16" s="456" t="s">
        <v>289</v>
      </c>
      <c r="O16" s="455">
        <v>26549.0</v>
      </c>
      <c r="P16" s="455" t="s">
        <v>619</v>
      </c>
      <c r="Q16" s="451">
        <v>2018.0</v>
      </c>
      <c r="R16" s="456" t="s">
        <v>207</v>
      </c>
      <c r="S16" s="463" t="s">
        <v>213</v>
      </c>
      <c r="T16" s="501" t="s">
        <v>620</v>
      </c>
      <c r="U16" s="502">
        <v>13000.0</v>
      </c>
      <c r="V16" s="502">
        <v>18607.0</v>
      </c>
      <c r="W16" s="453" t="s">
        <v>80</v>
      </c>
      <c r="X16" s="461"/>
      <c r="Y16" s="462">
        <v>0.0</v>
      </c>
      <c r="Z16" s="463" t="s">
        <v>207</v>
      </c>
      <c r="AA16" s="464">
        <v>4.49</v>
      </c>
      <c r="AB16" s="465">
        <v>200.0</v>
      </c>
      <c r="AC16" s="465"/>
      <c r="AD16" s="466"/>
      <c r="AE16" s="465"/>
      <c r="AF16" s="467">
        <f t="shared" si="5"/>
        <v>200</v>
      </c>
      <c r="AG16" s="467">
        <f t="shared" si="6"/>
        <v>200</v>
      </c>
      <c r="AH16" s="468"/>
      <c r="AI16" s="469" t="s">
        <v>5</v>
      </c>
      <c r="AJ16" s="470" t="s">
        <v>5</v>
      </c>
      <c r="AK16" s="469" t="s">
        <v>5</v>
      </c>
      <c r="AL16" s="471" t="s">
        <v>5</v>
      </c>
      <c r="AM16" s="472"/>
      <c r="AN16" s="473"/>
      <c r="AO16" s="446"/>
      <c r="AP16" s="446"/>
      <c r="AQ16" s="446"/>
      <c r="AR16" s="446"/>
    </row>
    <row r="17" ht="11.25" customHeight="1">
      <c r="A17" s="474"/>
      <c r="B17" s="474"/>
      <c r="C17" s="475">
        <v>4.0</v>
      </c>
      <c r="D17" s="476">
        <v>7.0</v>
      </c>
      <c r="E17" s="477"/>
      <c r="F17" s="478"/>
      <c r="G17" s="479"/>
      <c r="H17" s="480" t="s">
        <v>621</v>
      </c>
      <c r="I17" s="481" t="s">
        <v>622</v>
      </c>
      <c r="J17" s="481" t="s">
        <v>623</v>
      </c>
      <c r="K17" s="482" t="s">
        <v>598</v>
      </c>
      <c r="L17" s="483">
        <v>2025.0</v>
      </c>
      <c r="M17" s="484" t="s">
        <v>207</v>
      </c>
      <c r="N17" s="484" t="s">
        <v>240</v>
      </c>
      <c r="O17" s="483">
        <v>48573.99</v>
      </c>
      <c r="P17" s="483">
        <v>201.0</v>
      </c>
      <c r="Q17" s="479"/>
      <c r="R17" s="484"/>
      <c r="S17" s="491"/>
      <c r="T17" s="532"/>
      <c r="U17" s="533"/>
      <c r="V17" s="533"/>
      <c r="W17" s="481" t="s">
        <v>114</v>
      </c>
      <c r="X17" s="489"/>
      <c r="Y17" s="490">
        <v>0.0</v>
      </c>
      <c r="Z17" s="491" t="s">
        <v>624</v>
      </c>
      <c r="AA17" s="492" t="s">
        <v>625</v>
      </c>
      <c r="AB17" s="493">
        <v>2908.92</v>
      </c>
      <c r="AC17" s="493">
        <v>622.0</v>
      </c>
      <c r="AD17" s="529"/>
      <c r="AE17" s="493"/>
      <c r="AF17" s="494">
        <f t="shared" si="5"/>
        <v>3530.92</v>
      </c>
      <c r="AG17" s="494">
        <f t="shared" si="6"/>
        <v>3530.92</v>
      </c>
      <c r="AH17" s="495"/>
      <c r="AI17" s="530">
        <v>997.1</v>
      </c>
      <c r="AJ17" s="497"/>
      <c r="AK17" s="496"/>
      <c r="AL17" s="534" t="s">
        <v>626</v>
      </c>
      <c r="AM17" s="495"/>
      <c r="AN17" s="495"/>
      <c r="AO17" s="474"/>
      <c r="AP17" s="474"/>
      <c r="AQ17" s="474"/>
      <c r="AR17" s="474"/>
    </row>
    <row r="18" ht="12.75" customHeight="1">
      <c r="A18" s="386"/>
      <c r="B18" s="386"/>
      <c r="C18" s="505"/>
      <c r="D18" s="506"/>
      <c r="E18" s="506"/>
      <c r="F18" s="507"/>
      <c r="G18" s="508"/>
      <c r="H18" s="509"/>
      <c r="I18" s="510"/>
      <c r="J18" s="510"/>
      <c r="K18" s="511"/>
      <c r="L18" s="508"/>
      <c r="M18" s="512"/>
      <c r="N18" s="513"/>
      <c r="O18" s="508"/>
      <c r="P18" s="508"/>
      <c r="Q18" s="508"/>
      <c r="R18" s="512"/>
      <c r="S18" s="514"/>
      <c r="T18" s="510"/>
      <c r="U18" s="515"/>
      <c r="V18" s="515"/>
      <c r="W18" s="510"/>
      <c r="X18" s="516"/>
      <c r="Y18" s="517"/>
      <c r="Z18" s="514"/>
      <c r="AA18" s="518"/>
      <c r="AB18" s="519"/>
      <c r="AC18" s="519"/>
      <c r="AD18" s="519"/>
      <c r="AE18" s="519"/>
      <c r="AF18" s="520"/>
      <c r="AG18" s="520">
        <f t="shared" si="6"/>
        <v>0</v>
      </c>
      <c r="AH18" s="521">
        <f>SUM(AG14:AG17)</f>
        <v>16402.53</v>
      </c>
      <c r="AI18" s="522"/>
      <c r="AJ18" s="523"/>
      <c r="AK18" s="522"/>
      <c r="AL18" s="524"/>
      <c r="AM18" s="472"/>
      <c r="AN18" s="473"/>
      <c r="AO18" s="386"/>
      <c r="AP18" s="386"/>
      <c r="AQ18" s="386"/>
      <c r="AR18" s="386"/>
    </row>
    <row r="19" ht="12.75" customHeight="1">
      <c r="A19" s="474"/>
      <c r="B19" s="474"/>
      <c r="C19" s="535"/>
      <c r="D19" s="476">
        <v>8.0</v>
      </c>
      <c r="E19" s="536"/>
      <c r="F19" s="478"/>
      <c r="G19" s="537"/>
      <c r="H19" s="538" t="s">
        <v>627</v>
      </c>
      <c r="I19" s="539" t="s">
        <v>628</v>
      </c>
      <c r="J19" s="539" t="s">
        <v>629</v>
      </c>
      <c r="K19" s="540" t="s">
        <v>598</v>
      </c>
      <c r="L19" s="539" t="s">
        <v>618</v>
      </c>
      <c r="M19" s="539" t="s">
        <v>207</v>
      </c>
      <c r="N19" s="539" t="s">
        <v>208</v>
      </c>
      <c r="O19" s="541">
        <v>39583.3</v>
      </c>
      <c r="P19" s="539" t="s">
        <v>630</v>
      </c>
      <c r="Q19" s="541">
        <v>2025.0</v>
      </c>
      <c r="R19" s="542" t="s">
        <v>249</v>
      </c>
      <c r="S19" s="543" t="s">
        <v>250</v>
      </c>
      <c r="T19" s="539" t="s">
        <v>631</v>
      </c>
      <c r="U19" s="544">
        <v>21000.0</v>
      </c>
      <c r="V19" s="544">
        <v>29950.0</v>
      </c>
      <c r="W19" s="539" t="s">
        <v>72</v>
      </c>
      <c r="X19" s="489" t="s">
        <v>86</v>
      </c>
      <c r="Y19" s="545">
        <v>4459.53</v>
      </c>
      <c r="Z19" s="543" t="s">
        <v>207</v>
      </c>
      <c r="AA19" s="546">
        <v>7.89</v>
      </c>
      <c r="AB19" s="547">
        <v>3995.46</v>
      </c>
      <c r="AC19" s="548">
        <v>5910.0</v>
      </c>
      <c r="AD19" s="549"/>
      <c r="AE19" s="547">
        <v>681.0</v>
      </c>
      <c r="AF19" s="494">
        <f t="shared" ref="AF19:AF53" si="7">SUM(AB19:AE19)</f>
        <v>10586.46</v>
      </c>
      <c r="AG19" s="494">
        <f t="shared" si="6"/>
        <v>15045.99</v>
      </c>
      <c r="AH19" s="495"/>
      <c r="AI19" s="530">
        <v>804.5</v>
      </c>
      <c r="AJ19" s="495"/>
      <c r="AK19" s="496"/>
      <c r="AL19" s="531" t="s">
        <v>632</v>
      </c>
      <c r="AM19" s="499"/>
      <c r="AN19" s="500"/>
      <c r="AO19" s="550"/>
      <c r="AP19" s="474"/>
      <c r="AQ19" s="474"/>
      <c r="AR19" s="474"/>
    </row>
    <row r="20" ht="12.75" customHeight="1">
      <c r="A20" s="446"/>
      <c r="B20" s="446"/>
      <c r="C20" s="551"/>
      <c r="D20" s="448">
        <v>9.0</v>
      </c>
      <c r="E20" s="449"/>
      <c r="F20" s="450"/>
      <c r="G20" s="451"/>
      <c r="H20" s="452" t="s">
        <v>493</v>
      </c>
      <c r="I20" s="453" t="s">
        <v>633</v>
      </c>
      <c r="J20" s="453" t="s">
        <v>604</v>
      </c>
      <c r="K20" s="454" t="s">
        <v>592</v>
      </c>
      <c r="L20" s="455">
        <v>2021.0</v>
      </c>
      <c r="M20" s="456" t="s">
        <v>634</v>
      </c>
      <c r="N20" s="456" t="s">
        <v>635</v>
      </c>
      <c r="O20" s="455">
        <v>19141.9</v>
      </c>
      <c r="P20" s="455">
        <v>6.0</v>
      </c>
      <c r="Q20" s="451"/>
      <c r="R20" s="457"/>
      <c r="S20" s="458"/>
      <c r="T20" s="552"/>
      <c r="U20" s="460"/>
      <c r="V20" s="460"/>
      <c r="W20" s="453" t="s">
        <v>59</v>
      </c>
      <c r="X20" s="553"/>
      <c r="Y20" s="554">
        <v>2000.0</v>
      </c>
      <c r="Z20" s="463" t="s">
        <v>613</v>
      </c>
      <c r="AA20" s="464">
        <v>10.04</v>
      </c>
      <c r="AB20" s="465">
        <v>1215.91</v>
      </c>
      <c r="AC20" s="465">
        <v>697.0</v>
      </c>
      <c r="AD20" s="466"/>
      <c r="AE20" s="466"/>
      <c r="AF20" s="467">
        <f t="shared" si="7"/>
        <v>1912.91</v>
      </c>
      <c r="AG20" s="467">
        <f t="shared" si="6"/>
        <v>3912.91</v>
      </c>
      <c r="AH20" s="468"/>
      <c r="AI20" s="469"/>
      <c r="AJ20" s="470"/>
      <c r="AK20" s="469"/>
      <c r="AL20" s="555" t="s">
        <v>5</v>
      </c>
      <c r="AM20" s="472"/>
      <c r="AN20" s="473"/>
      <c r="AO20" s="446"/>
      <c r="AP20" s="446"/>
      <c r="AQ20" s="446"/>
      <c r="AR20" s="446"/>
    </row>
    <row r="21" ht="12.75" customHeight="1">
      <c r="A21" s="474"/>
      <c r="B21" s="474"/>
      <c r="C21" s="535"/>
      <c r="D21" s="476">
        <v>10.0</v>
      </c>
      <c r="E21" s="477"/>
      <c r="F21" s="478"/>
      <c r="G21" s="479"/>
      <c r="H21" s="480" t="s">
        <v>636</v>
      </c>
      <c r="I21" s="481" t="s">
        <v>637</v>
      </c>
      <c r="J21" s="481" t="s">
        <v>638</v>
      </c>
      <c r="K21" s="482" t="s">
        <v>598</v>
      </c>
      <c r="L21" s="483">
        <v>2026.0</v>
      </c>
      <c r="M21" s="484" t="s">
        <v>207</v>
      </c>
      <c r="N21" s="484" t="s">
        <v>213</v>
      </c>
      <c r="O21" s="483">
        <v>24852.81</v>
      </c>
      <c r="P21" s="483">
        <v>19.0</v>
      </c>
      <c r="Q21" s="556"/>
      <c r="R21" s="557"/>
      <c r="S21" s="558"/>
      <c r="T21" s="487"/>
      <c r="U21" s="559"/>
      <c r="V21" s="559"/>
      <c r="W21" s="481" t="s">
        <v>114</v>
      </c>
      <c r="X21" s="527"/>
      <c r="Y21" s="490">
        <v>5562.42</v>
      </c>
      <c r="Z21" s="491" t="s">
        <v>207</v>
      </c>
      <c r="AA21" s="492">
        <v>7.64</v>
      </c>
      <c r="AB21" s="493">
        <v>2458.89</v>
      </c>
      <c r="AC21" s="493">
        <v>4159.0</v>
      </c>
      <c r="AD21" s="529"/>
      <c r="AE21" s="493">
        <v>376.0</v>
      </c>
      <c r="AF21" s="494">
        <f t="shared" si="7"/>
        <v>6993.89</v>
      </c>
      <c r="AG21" s="494">
        <f t="shared" si="6"/>
        <v>12556.31</v>
      </c>
      <c r="AH21" s="495"/>
      <c r="AI21" s="530">
        <v>493.9</v>
      </c>
      <c r="AJ21" s="497"/>
      <c r="AK21" s="496"/>
      <c r="AL21" s="531" t="s">
        <v>639</v>
      </c>
      <c r="AM21" s="499"/>
      <c r="AN21" s="500"/>
      <c r="AO21" s="474"/>
      <c r="AP21" s="474"/>
      <c r="AQ21" s="474"/>
      <c r="AR21" s="474"/>
    </row>
    <row r="22" ht="12.75" customHeight="1">
      <c r="A22" s="446"/>
      <c r="B22" s="446"/>
      <c r="C22" s="551"/>
      <c r="D22" s="448">
        <v>11.0</v>
      </c>
      <c r="E22" s="449"/>
      <c r="F22" s="450"/>
      <c r="G22" s="560"/>
      <c r="H22" s="452" t="s">
        <v>640</v>
      </c>
      <c r="I22" s="453" t="s">
        <v>641</v>
      </c>
      <c r="J22" s="453" t="s">
        <v>642</v>
      </c>
      <c r="K22" s="454" t="s">
        <v>598</v>
      </c>
      <c r="L22" s="455">
        <v>2025.0</v>
      </c>
      <c r="M22" s="456" t="s">
        <v>207</v>
      </c>
      <c r="N22" s="456" t="s">
        <v>240</v>
      </c>
      <c r="O22" s="455">
        <v>48038.0</v>
      </c>
      <c r="P22" s="455">
        <v>125.0</v>
      </c>
      <c r="Q22" s="561"/>
      <c r="R22" s="562"/>
      <c r="S22" s="563"/>
      <c r="T22" s="459"/>
      <c r="U22" s="564"/>
      <c r="V22" s="564"/>
      <c r="W22" s="453" t="s">
        <v>96</v>
      </c>
      <c r="X22" s="553"/>
      <c r="Y22" s="462">
        <v>9464.81</v>
      </c>
      <c r="Z22" s="463" t="s">
        <v>207</v>
      </c>
      <c r="AA22" s="464">
        <v>7.64</v>
      </c>
      <c r="AB22" s="465">
        <v>4518.99</v>
      </c>
      <c r="AC22" s="465">
        <v>3885.0</v>
      </c>
      <c r="AD22" s="465">
        <v>2954.0</v>
      </c>
      <c r="AE22" s="565">
        <v>681.0</v>
      </c>
      <c r="AF22" s="467">
        <f t="shared" si="7"/>
        <v>12038.99</v>
      </c>
      <c r="AG22" s="467">
        <f t="shared" si="6"/>
        <v>21503.8</v>
      </c>
      <c r="AH22" s="468"/>
      <c r="AI22" s="503">
        <v>1030.0</v>
      </c>
      <c r="AJ22" s="470"/>
      <c r="AK22" s="469"/>
      <c r="AL22" s="504" t="s">
        <v>643</v>
      </c>
      <c r="AM22" s="472"/>
      <c r="AN22" s="473"/>
      <c r="AO22" s="446"/>
      <c r="AP22" s="446"/>
      <c r="AQ22" s="446"/>
      <c r="AR22" s="446"/>
    </row>
    <row r="23" ht="12.75" customHeight="1">
      <c r="A23" s="474"/>
      <c r="B23" s="474"/>
      <c r="C23" s="535"/>
      <c r="D23" s="476">
        <v>12.0</v>
      </c>
      <c r="E23" s="477"/>
      <c r="F23" s="478"/>
      <c r="G23" s="525"/>
      <c r="H23" s="480" t="s">
        <v>644</v>
      </c>
      <c r="I23" s="481" t="s">
        <v>645</v>
      </c>
      <c r="J23" s="481" t="s">
        <v>646</v>
      </c>
      <c r="K23" s="482" t="s">
        <v>598</v>
      </c>
      <c r="L23" s="483">
        <v>2026.0</v>
      </c>
      <c r="M23" s="484" t="s">
        <v>207</v>
      </c>
      <c r="N23" s="541" t="s">
        <v>289</v>
      </c>
      <c r="O23" s="541">
        <v>28022.0</v>
      </c>
      <c r="P23" s="541">
        <v>30.0</v>
      </c>
      <c r="Q23" s="541">
        <v>2004.0</v>
      </c>
      <c r="R23" s="484" t="s">
        <v>647</v>
      </c>
      <c r="S23" s="491" t="s">
        <v>648</v>
      </c>
      <c r="T23" s="481" t="s">
        <v>649</v>
      </c>
      <c r="U23" s="533">
        <v>500.0</v>
      </c>
      <c r="V23" s="488"/>
      <c r="W23" s="481" t="s">
        <v>68</v>
      </c>
      <c r="X23" s="527"/>
      <c r="Y23" s="490">
        <v>0.0</v>
      </c>
      <c r="Z23" s="491" t="s">
        <v>207</v>
      </c>
      <c r="AA23" s="492">
        <v>7.29</v>
      </c>
      <c r="AB23" s="493">
        <v>1537.38</v>
      </c>
      <c r="AC23" s="566"/>
      <c r="AD23" s="567" t="s">
        <v>650</v>
      </c>
      <c r="AE23" s="529"/>
      <c r="AF23" s="494">
        <f t="shared" si="7"/>
        <v>1537.38</v>
      </c>
      <c r="AG23" s="494">
        <f t="shared" si="6"/>
        <v>1537.38</v>
      </c>
      <c r="AH23" s="495"/>
      <c r="AI23" s="530">
        <v>560.0</v>
      </c>
      <c r="AJ23" s="497"/>
      <c r="AK23" s="496"/>
      <c r="AL23" s="531" t="s">
        <v>651</v>
      </c>
      <c r="AM23" s="499"/>
      <c r="AN23" s="500"/>
      <c r="AO23" s="474"/>
      <c r="AP23" s="474"/>
      <c r="AQ23" s="474"/>
      <c r="AR23" s="474"/>
    </row>
    <row r="24" ht="12.75" customHeight="1">
      <c r="A24" s="386"/>
      <c r="B24" s="386"/>
      <c r="C24" s="505"/>
      <c r="D24" s="506"/>
      <c r="E24" s="506"/>
      <c r="F24" s="507"/>
      <c r="G24" s="508"/>
      <c r="H24" s="509"/>
      <c r="I24" s="510"/>
      <c r="J24" s="510"/>
      <c r="K24" s="511"/>
      <c r="L24" s="508"/>
      <c r="M24" s="512"/>
      <c r="N24" s="513"/>
      <c r="O24" s="508"/>
      <c r="P24" s="508"/>
      <c r="Q24" s="508"/>
      <c r="R24" s="512"/>
      <c r="S24" s="514"/>
      <c r="T24" s="510"/>
      <c r="U24" s="515"/>
      <c r="V24" s="515"/>
      <c r="W24" s="510"/>
      <c r="X24" s="516"/>
      <c r="Y24" s="517"/>
      <c r="Z24" s="514"/>
      <c r="AA24" s="518"/>
      <c r="AB24" s="519"/>
      <c r="AC24" s="519"/>
      <c r="AD24" s="519"/>
      <c r="AE24" s="519"/>
      <c r="AF24" s="520">
        <f t="shared" si="7"/>
        <v>0</v>
      </c>
      <c r="AG24" s="520">
        <f t="shared" si="6"/>
        <v>0</v>
      </c>
      <c r="AH24" s="521">
        <f>SUM(AG19:AG23)</f>
        <v>54556.39</v>
      </c>
      <c r="AI24" s="522"/>
      <c r="AJ24" s="523"/>
      <c r="AK24" s="522"/>
      <c r="AL24" s="568" t="s">
        <v>5</v>
      </c>
      <c r="AM24" s="472"/>
      <c r="AN24" s="473"/>
      <c r="AO24" s="386"/>
      <c r="AP24" s="386"/>
      <c r="AQ24" s="386"/>
      <c r="AR24" s="386"/>
    </row>
    <row r="25" ht="12.75" customHeight="1">
      <c r="A25" s="474"/>
      <c r="B25" s="474"/>
      <c r="C25" s="475">
        <v>1.0</v>
      </c>
      <c r="D25" s="476">
        <v>13.0</v>
      </c>
      <c r="E25" s="477"/>
      <c r="F25" s="478"/>
      <c r="G25" s="525"/>
      <c r="H25" s="480" t="s">
        <v>652</v>
      </c>
      <c r="I25" s="481" t="s">
        <v>653</v>
      </c>
      <c r="J25" s="481" t="s">
        <v>646</v>
      </c>
      <c r="K25" s="482" t="s">
        <v>598</v>
      </c>
      <c r="L25" s="483">
        <v>2026.0</v>
      </c>
      <c r="M25" s="484" t="s">
        <v>207</v>
      </c>
      <c r="N25" s="541" t="s">
        <v>208</v>
      </c>
      <c r="O25" s="541">
        <v>37266.23</v>
      </c>
      <c r="P25" s="541">
        <v>7.0</v>
      </c>
      <c r="Q25" s="569">
        <v>2024.0</v>
      </c>
      <c r="R25" s="570" t="s">
        <v>218</v>
      </c>
      <c r="S25" s="571" t="s">
        <v>219</v>
      </c>
      <c r="T25" s="572" t="s">
        <v>654</v>
      </c>
      <c r="U25" s="573">
        <v>22000.0</v>
      </c>
      <c r="V25" s="559"/>
      <c r="W25" s="481" t="s">
        <v>45</v>
      </c>
      <c r="X25" s="489" t="s">
        <v>72</v>
      </c>
      <c r="Y25" s="490">
        <v>4589.8</v>
      </c>
      <c r="Z25" s="491" t="s">
        <v>207</v>
      </c>
      <c r="AA25" s="492">
        <v>7.64</v>
      </c>
      <c r="AB25" s="493">
        <v>3100.86</v>
      </c>
      <c r="AC25" s="493">
        <v>3545.0</v>
      </c>
      <c r="AD25" s="528"/>
      <c r="AE25" s="493">
        <v>681.0</v>
      </c>
      <c r="AF25" s="494">
        <f t="shared" si="7"/>
        <v>7326.86</v>
      </c>
      <c r="AG25" s="494">
        <f t="shared" si="6"/>
        <v>11916.66</v>
      </c>
      <c r="AH25" s="495"/>
      <c r="AI25" s="530">
        <v>751.7</v>
      </c>
      <c r="AJ25" s="574"/>
      <c r="AK25" s="496"/>
      <c r="AL25" s="531" t="s">
        <v>655</v>
      </c>
      <c r="AM25" s="499"/>
      <c r="AN25" s="500"/>
      <c r="AO25" s="474"/>
      <c r="AP25" s="474"/>
      <c r="AQ25" s="474"/>
      <c r="AR25" s="474"/>
    </row>
    <row r="26" ht="12.75" customHeight="1">
      <c r="A26" s="446"/>
      <c r="B26" s="446"/>
      <c r="C26" s="447">
        <v>2.0</v>
      </c>
      <c r="D26" s="448">
        <v>14.0</v>
      </c>
      <c r="E26" s="449"/>
      <c r="F26" s="450"/>
      <c r="G26" s="575"/>
      <c r="H26" s="576" t="s">
        <v>486</v>
      </c>
      <c r="I26" s="577" t="s">
        <v>656</v>
      </c>
      <c r="J26" s="577" t="s">
        <v>604</v>
      </c>
      <c r="K26" s="578" t="s">
        <v>592</v>
      </c>
      <c r="L26" s="577" t="s">
        <v>657</v>
      </c>
      <c r="M26" s="577" t="s">
        <v>207</v>
      </c>
      <c r="N26" s="577" t="s">
        <v>289</v>
      </c>
      <c r="O26" s="579">
        <v>21072.39</v>
      </c>
      <c r="P26" s="579">
        <v>65.0</v>
      </c>
      <c r="Q26" s="575"/>
      <c r="R26" s="580"/>
      <c r="S26" s="581"/>
      <c r="T26" s="582"/>
      <c r="U26" s="583"/>
      <c r="V26" s="583"/>
      <c r="W26" s="577" t="s">
        <v>72</v>
      </c>
      <c r="X26" s="461" t="s">
        <v>45</v>
      </c>
      <c r="Y26" s="462">
        <v>2157.0</v>
      </c>
      <c r="Z26" s="584" t="s">
        <v>658</v>
      </c>
      <c r="AA26" s="585">
        <v>10.24</v>
      </c>
      <c r="AB26" s="586">
        <v>1473.06</v>
      </c>
      <c r="AC26" s="586">
        <v>1219.0</v>
      </c>
      <c r="AD26" s="587"/>
      <c r="AE26" s="587"/>
      <c r="AF26" s="467">
        <f t="shared" si="7"/>
        <v>2692.06</v>
      </c>
      <c r="AG26" s="467">
        <f t="shared" si="6"/>
        <v>4849.06</v>
      </c>
      <c r="AH26" s="468"/>
      <c r="AI26" s="469"/>
      <c r="AJ26" s="588" t="s">
        <v>5</v>
      </c>
      <c r="AK26" s="469"/>
      <c r="AL26" s="471"/>
      <c r="AM26" s="472"/>
      <c r="AN26" s="473"/>
      <c r="AO26" s="446"/>
      <c r="AP26" s="446"/>
      <c r="AQ26" s="446"/>
      <c r="AR26" s="446"/>
    </row>
    <row r="27" ht="12.75" customHeight="1">
      <c r="A27" s="474"/>
      <c r="B27" s="589" t="s">
        <v>5</v>
      </c>
      <c r="C27" s="475">
        <v>3.0</v>
      </c>
      <c r="D27" s="476">
        <v>15.0</v>
      </c>
      <c r="E27" s="477"/>
      <c r="F27" s="478"/>
      <c r="G27" s="479"/>
      <c r="H27" s="480" t="s">
        <v>500</v>
      </c>
      <c r="I27" s="481" t="s">
        <v>659</v>
      </c>
      <c r="J27" s="481" t="s">
        <v>623</v>
      </c>
      <c r="K27" s="482" t="s">
        <v>592</v>
      </c>
      <c r="L27" s="483">
        <v>2023.0</v>
      </c>
      <c r="M27" s="484" t="s">
        <v>660</v>
      </c>
      <c r="N27" s="484" t="s">
        <v>661</v>
      </c>
      <c r="O27" s="483">
        <v>25965.69</v>
      </c>
      <c r="P27" s="483">
        <v>89.0</v>
      </c>
      <c r="Q27" s="590">
        <v>2012.0</v>
      </c>
      <c r="R27" s="591" t="s">
        <v>634</v>
      </c>
      <c r="S27" s="592" t="s">
        <v>662</v>
      </c>
      <c r="T27" s="532" t="s">
        <v>663</v>
      </c>
      <c r="U27" s="593">
        <v>500.0</v>
      </c>
      <c r="V27" s="559"/>
      <c r="W27" s="481" t="s">
        <v>96</v>
      </c>
      <c r="X27" s="527"/>
      <c r="Y27" s="490">
        <v>3758.31</v>
      </c>
      <c r="Z27" s="491" t="s">
        <v>658</v>
      </c>
      <c r="AA27" s="492">
        <v>11.74</v>
      </c>
      <c r="AB27" s="493">
        <v>1695.0</v>
      </c>
      <c r="AC27" s="529"/>
      <c r="AD27" s="594"/>
      <c r="AE27" s="595">
        <v>681.0</v>
      </c>
      <c r="AF27" s="494">
        <f t="shared" si="7"/>
        <v>2376</v>
      </c>
      <c r="AG27" s="494">
        <f t="shared" si="6"/>
        <v>6134.31</v>
      </c>
      <c r="AH27" s="596"/>
      <c r="AI27" s="496"/>
      <c r="AJ27" s="497"/>
      <c r="AK27" s="496"/>
      <c r="AL27" s="498"/>
      <c r="AM27" s="499"/>
      <c r="AN27" s="500"/>
      <c r="AO27" s="550"/>
      <c r="AP27" s="474"/>
      <c r="AQ27" s="474"/>
      <c r="AR27" s="474"/>
    </row>
    <row r="28" ht="12.75" customHeight="1">
      <c r="A28" s="446"/>
      <c r="B28" s="446"/>
      <c r="C28" s="447">
        <v>4.0</v>
      </c>
      <c r="D28" s="448">
        <v>16.0</v>
      </c>
      <c r="E28" s="449"/>
      <c r="F28" s="450"/>
      <c r="G28" s="451"/>
      <c r="H28" s="452" t="s">
        <v>664</v>
      </c>
      <c r="I28" s="453" t="s">
        <v>665</v>
      </c>
      <c r="J28" s="453" t="s">
        <v>623</v>
      </c>
      <c r="K28" s="454" t="s">
        <v>598</v>
      </c>
      <c r="L28" s="455">
        <v>2026.0</v>
      </c>
      <c r="M28" s="456" t="s">
        <v>666</v>
      </c>
      <c r="N28" s="456" t="s">
        <v>213</v>
      </c>
      <c r="O28" s="455">
        <v>24852.0</v>
      </c>
      <c r="P28" s="455">
        <v>21.0</v>
      </c>
      <c r="Q28" s="451"/>
      <c r="R28" s="457"/>
      <c r="S28" s="458"/>
      <c r="T28" s="552"/>
      <c r="U28" s="460"/>
      <c r="V28" s="460"/>
      <c r="W28" s="453" t="s">
        <v>114</v>
      </c>
      <c r="X28" s="553"/>
      <c r="Y28" s="462">
        <v>3826.42</v>
      </c>
      <c r="Z28" s="463" t="s">
        <v>601</v>
      </c>
      <c r="AA28" s="597">
        <v>11.95</v>
      </c>
      <c r="AB28" s="598">
        <v>1684.62</v>
      </c>
      <c r="AC28" s="598">
        <v>2691.0</v>
      </c>
      <c r="AD28" s="466"/>
      <c r="AE28" s="598">
        <v>681.0</v>
      </c>
      <c r="AF28" s="467">
        <f t="shared" si="7"/>
        <v>5056.62</v>
      </c>
      <c r="AG28" s="467">
        <f t="shared" si="6"/>
        <v>8883.04</v>
      </c>
      <c r="AH28" s="470"/>
      <c r="AI28" s="503">
        <v>493.9</v>
      </c>
      <c r="AJ28" s="470"/>
      <c r="AK28" s="599" t="s">
        <v>5</v>
      </c>
      <c r="AL28" s="504" t="s">
        <v>639</v>
      </c>
      <c r="AM28" s="472"/>
      <c r="AN28" s="473"/>
      <c r="AO28" s="446"/>
      <c r="AP28" s="446"/>
      <c r="AQ28" s="446"/>
      <c r="AR28" s="446"/>
    </row>
    <row r="29" ht="12.75" customHeight="1">
      <c r="A29" s="474"/>
      <c r="B29" s="474"/>
      <c r="C29" s="475">
        <v>5.0</v>
      </c>
      <c r="D29" s="476">
        <v>17.0</v>
      </c>
      <c r="E29" s="477"/>
      <c r="F29" s="478"/>
      <c r="G29" s="600"/>
      <c r="H29" s="480" t="s">
        <v>505</v>
      </c>
      <c r="I29" s="481" t="s">
        <v>659</v>
      </c>
      <c r="J29" s="481" t="s">
        <v>623</v>
      </c>
      <c r="K29" s="482" t="s">
        <v>592</v>
      </c>
      <c r="L29" s="483">
        <v>2022.0</v>
      </c>
      <c r="M29" s="484" t="s">
        <v>667</v>
      </c>
      <c r="N29" s="484">
        <v>1500.0</v>
      </c>
      <c r="O29" s="483">
        <v>39338.0</v>
      </c>
      <c r="P29" s="601">
        <v>88.0</v>
      </c>
      <c r="Q29" s="601">
        <v>1999.0</v>
      </c>
      <c r="R29" s="602" t="s">
        <v>668</v>
      </c>
      <c r="S29" s="603" t="s">
        <v>669</v>
      </c>
      <c r="T29" s="604"/>
      <c r="U29" s="605">
        <v>1.0</v>
      </c>
      <c r="V29" s="606"/>
      <c r="W29" s="481" t="s">
        <v>96</v>
      </c>
      <c r="X29" s="527"/>
      <c r="Y29" s="490">
        <v>6061.7</v>
      </c>
      <c r="Z29" s="491" t="s">
        <v>601</v>
      </c>
      <c r="AA29" s="492">
        <v>13.26</v>
      </c>
      <c r="AB29" s="493">
        <v>241.5</v>
      </c>
      <c r="AC29" s="493">
        <v>1137.0</v>
      </c>
      <c r="AD29" s="528"/>
      <c r="AE29" s="594"/>
      <c r="AF29" s="494">
        <f t="shared" si="7"/>
        <v>1378.5</v>
      </c>
      <c r="AG29" s="494">
        <f t="shared" si="6"/>
        <v>7440.2</v>
      </c>
      <c r="AH29" s="596"/>
      <c r="AI29" s="496"/>
      <c r="AJ29" s="496"/>
      <c r="AK29" s="496"/>
      <c r="AL29" s="607" t="s">
        <v>5</v>
      </c>
      <c r="AM29" s="499"/>
      <c r="AN29" s="500"/>
      <c r="AO29" s="474"/>
      <c r="AP29" s="474"/>
      <c r="AQ29" s="474"/>
      <c r="AR29" s="474"/>
    </row>
    <row r="30" ht="12.75" customHeight="1">
      <c r="A30" s="446"/>
      <c r="B30" s="446"/>
      <c r="C30" s="447">
        <v>6.0</v>
      </c>
      <c r="D30" s="448">
        <v>18.0</v>
      </c>
      <c r="E30" s="449"/>
      <c r="F30" s="450"/>
      <c r="G30" s="608"/>
      <c r="H30" s="576" t="s">
        <v>670</v>
      </c>
      <c r="I30" s="577" t="s">
        <v>671</v>
      </c>
      <c r="J30" s="577" t="s">
        <v>646</v>
      </c>
      <c r="K30" s="578" t="s">
        <v>598</v>
      </c>
      <c r="L30" s="577" t="s">
        <v>618</v>
      </c>
      <c r="M30" s="577" t="s">
        <v>207</v>
      </c>
      <c r="N30" s="577" t="s">
        <v>599</v>
      </c>
      <c r="O30" s="579">
        <v>32453.0</v>
      </c>
      <c r="P30" s="579">
        <v>248.0</v>
      </c>
      <c r="Q30" s="575"/>
      <c r="R30" s="580"/>
      <c r="S30" s="581"/>
      <c r="T30" s="609"/>
      <c r="U30" s="583"/>
      <c r="V30" s="583"/>
      <c r="W30" s="577" t="s">
        <v>68</v>
      </c>
      <c r="X30" s="461" t="s">
        <v>72</v>
      </c>
      <c r="Y30" s="610">
        <v>0.0</v>
      </c>
      <c r="Z30" s="584" t="s">
        <v>207</v>
      </c>
      <c r="AA30" s="585">
        <v>5.99</v>
      </c>
      <c r="AB30" s="586">
        <v>200.0</v>
      </c>
      <c r="AC30" s="587"/>
      <c r="AD30" s="611"/>
      <c r="AE30" s="612">
        <v>367.0</v>
      </c>
      <c r="AF30" s="467">
        <f t="shared" si="7"/>
        <v>567</v>
      </c>
      <c r="AG30" s="467">
        <f t="shared" si="6"/>
        <v>567</v>
      </c>
      <c r="AH30" s="468"/>
      <c r="AI30" s="503">
        <v>648.4</v>
      </c>
      <c r="AJ30" s="470"/>
      <c r="AK30" s="469"/>
      <c r="AL30" s="504" t="s">
        <v>672</v>
      </c>
      <c r="AM30" s="472"/>
      <c r="AN30" s="473"/>
      <c r="AO30" s="446"/>
      <c r="AP30" s="446"/>
      <c r="AQ30" s="446"/>
      <c r="AR30" s="446"/>
    </row>
    <row r="31" ht="11.25" customHeight="1">
      <c r="A31" s="386"/>
      <c r="B31" s="386"/>
      <c r="C31" s="505"/>
      <c r="D31" s="506"/>
      <c r="E31" s="506"/>
      <c r="F31" s="507"/>
      <c r="G31" s="508"/>
      <c r="H31" s="509"/>
      <c r="I31" s="510"/>
      <c r="J31" s="510"/>
      <c r="K31" s="511"/>
      <c r="L31" s="508"/>
      <c r="M31" s="512"/>
      <c r="N31" s="512"/>
      <c r="O31" s="508"/>
      <c r="P31" s="508"/>
      <c r="Q31" s="508"/>
      <c r="R31" s="512"/>
      <c r="S31" s="514"/>
      <c r="T31" s="510"/>
      <c r="U31" s="515"/>
      <c r="V31" s="515"/>
      <c r="W31" s="510"/>
      <c r="X31" s="516"/>
      <c r="Y31" s="517"/>
      <c r="Z31" s="514"/>
      <c r="AA31" s="518"/>
      <c r="AB31" s="519"/>
      <c r="AC31" s="519"/>
      <c r="AD31" s="519"/>
      <c r="AE31" s="613"/>
      <c r="AF31" s="520">
        <f t="shared" si="7"/>
        <v>0</v>
      </c>
      <c r="AG31" s="520">
        <f t="shared" si="6"/>
        <v>0</v>
      </c>
      <c r="AH31" s="521">
        <f>SUM(AG25:AG30)</f>
        <v>39790.27</v>
      </c>
      <c r="AI31" s="522"/>
      <c r="AJ31" s="523"/>
      <c r="AK31" s="522"/>
      <c r="AL31" s="524"/>
      <c r="AM31" s="499"/>
      <c r="AN31" s="500"/>
      <c r="AO31" s="386"/>
      <c r="AP31" s="386"/>
      <c r="AQ31" s="386"/>
      <c r="AR31" s="386"/>
    </row>
    <row r="32" ht="12.75" customHeight="1">
      <c r="A32" s="446"/>
      <c r="B32" s="446"/>
      <c r="C32" s="447">
        <v>1.0</v>
      </c>
      <c r="D32" s="448">
        <v>19.0</v>
      </c>
      <c r="E32" s="449"/>
      <c r="F32" s="450"/>
      <c r="G32" s="608"/>
      <c r="H32" s="576" t="s">
        <v>673</v>
      </c>
      <c r="I32" s="577" t="s">
        <v>674</v>
      </c>
      <c r="J32" s="577" t="s">
        <v>675</v>
      </c>
      <c r="K32" s="578" t="s">
        <v>598</v>
      </c>
      <c r="L32" s="577" t="s">
        <v>618</v>
      </c>
      <c r="M32" s="577" t="s">
        <v>207</v>
      </c>
      <c r="N32" s="577" t="s">
        <v>213</v>
      </c>
      <c r="O32" s="579">
        <v>25190.0</v>
      </c>
      <c r="P32" s="579">
        <v>56.0</v>
      </c>
      <c r="Q32" s="575"/>
      <c r="R32" s="580"/>
      <c r="S32" s="581"/>
      <c r="T32" s="609"/>
      <c r="U32" s="583"/>
      <c r="V32" s="583"/>
      <c r="W32" s="577" t="s">
        <v>114</v>
      </c>
      <c r="X32" s="461"/>
      <c r="Y32" s="610">
        <v>0.0</v>
      </c>
      <c r="Z32" s="584" t="s">
        <v>624</v>
      </c>
      <c r="AA32" s="585">
        <v>8.99</v>
      </c>
      <c r="AB32" s="586">
        <v>0.0</v>
      </c>
      <c r="AC32" s="587"/>
      <c r="AD32" s="611"/>
      <c r="AE32" s="612">
        <v>0.0</v>
      </c>
      <c r="AF32" s="467">
        <f t="shared" si="7"/>
        <v>0</v>
      </c>
      <c r="AG32" s="467">
        <f t="shared" si="6"/>
        <v>0</v>
      </c>
      <c r="AH32" s="468"/>
      <c r="AI32" s="503">
        <v>501.0</v>
      </c>
      <c r="AJ32" s="470" t="s">
        <v>5</v>
      </c>
      <c r="AK32" s="469"/>
      <c r="AL32" s="504"/>
      <c r="AM32" s="472"/>
      <c r="AN32" s="473"/>
      <c r="AO32" s="446"/>
      <c r="AP32" s="446"/>
      <c r="AQ32" s="446"/>
      <c r="AR32" s="446"/>
    </row>
    <row r="33" ht="12.75" customHeight="1">
      <c r="A33" s="474"/>
      <c r="B33" s="474"/>
      <c r="C33" s="475">
        <v>2.0</v>
      </c>
      <c r="D33" s="476">
        <v>20.0</v>
      </c>
      <c r="E33" s="477"/>
      <c r="F33" s="478"/>
      <c r="G33" s="608"/>
      <c r="H33" s="538" t="s">
        <v>676</v>
      </c>
      <c r="I33" s="539" t="s">
        <v>677</v>
      </c>
      <c r="J33" s="539" t="s">
        <v>604</v>
      </c>
      <c r="K33" s="540" t="s">
        <v>598</v>
      </c>
      <c r="L33" s="539" t="s">
        <v>618</v>
      </c>
      <c r="M33" s="539" t="s">
        <v>207</v>
      </c>
      <c r="N33" s="539" t="s">
        <v>213</v>
      </c>
      <c r="O33" s="541">
        <v>30352.0</v>
      </c>
      <c r="P33" s="541">
        <v>23.0</v>
      </c>
      <c r="Q33" s="537"/>
      <c r="R33" s="614"/>
      <c r="S33" s="615"/>
      <c r="T33" s="616"/>
      <c r="U33" s="617"/>
      <c r="V33" s="617"/>
      <c r="W33" s="539" t="s">
        <v>114</v>
      </c>
      <c r="X33" s="489"/>
      <c r="Y33" s="545">
        <v>2319.19</v>
      </c>
      <c r="Z33" s="543" t="s">
        <v>601</v>
      </c>
      <c r="AA33" s="546">
        <v>11.01</v>
      </c>
      <c r="AB33" s="547">
        <v>1644.64</v>
      </c>
      <c r="AC33" s="549"/>
      <c r="AD33" s="618"/>
      <c r="AE33" s="619"/>
      <c r="AF33" s="494">
        <f t="shared" si="7"/>
        <v>1644.64</v>
      </c>
      <c r="AG33" s="494">
        <f t="shared" si="6"/>
        <v>3963.83</v>
      </c>
      <c r="AH33" s="495"/>
      <c r="AI33" s="530">
        <v>611.9</v>
      </c>
      <c r="AJ33" s="497" t="s">
        <v>5</v>
      </c>
      <c r="AK33" s="496" t="s">
        <v>5</v>
      </c>
      <c r="AL33" s="531"/>
      <c r="AM33" s="499"/>
      <c r="AN33" s="500"/>
      <c r="AO33" s="474"/>
      <c r="AP33" s="474"/>
      <c r="AQ33" s="474"/>
      <c r="AR33" s="474"/>
    </row>
    <row r="34" ht="12.75" customHeight="1">
      <c r="A34" s="446"/>
      <c r="B34" s="446"/>
      <c r="C34" s="447">
        <v>3.0</v>
      </c>
      <c r="D34" s="448">
        <v>21.0</v>
      </c>
      <c r="E34" s="449"/>
      <c r="F34" s="450"/>
      <c r="G34" s="608"/>
      <c r="H34" s="576" t="s">
        <v>678</v>
      </c>
      <c r="I34" s="577" t="s">
        <v>679</v>
      </c>
      <c r="J34" s="577" t="s">
        <v>680</v>
      </c>
      <c r="K34" s="578" t="s">
        <v>598</v>
      </c>
      <c r="L34" s="577" t="s">
        <v>618</v>
      </c>
      <c r="M34" s="577" t="s">
        <v>207</v>
      </c>
      <c r="N34" s="577" t="s">
        <v>289</v>
      </c>
      <c r="O34" s="579">
        <v>29997.0</v>
      </c>
      <c r="P34" s="579">
        <v>151.0</v>
      </c>
      <c r="Q34" s="579">
        <v>2012.0</v>
      </c>
      <c r="R34" s="620" t="s">
        <v>244</v>
      </c>
      <c r="S34" s="584" t="s">
        <v>245</v>
      </c>
      <c r="T34" s="621" t="s">
        <v>681</v>
      </c>
      <c r="U34" s="622">
        <v>3000.0</v>
      </c>
      <c r="V34" s="622">
        <v>0.0</v>
      </c>
      <c r="W34" s="577" t="s">
        <v>64</v>
      </c>
      <c r="X34" s="461" t="s">
        <v>96</v>
      </c>
      <c r="Y34" s="610">
        <v>6124.05</v>
      </c>
      <c r="Z34" s="584" t="s">
        <v>207</v>
      </c>
      <c r="AA34" s="585">
        <v>2.49</v>
      </c>
      <c r="AB34" s="586">
        <v>100.0</v>
      </c>
      <c r="AC34" s="586">
        <v>1647.0</v>
      </c>
      <c r="AD34" s="611"/>
      <c r="AE34" s="612"/>
      <c r="AF34" s="467">
        <f t="shared" si="7"/>
        <v>1747</v>
      </c>
      <c r="AG34" s="467">
        <f t="shared" si="6"/>
        <v>7871.05</v>
      </c>
      <c r="AH34" s="468"/>
      <c r="AI34" s="503">
        <v>599.1</v>
      </c>
      <c r="AJ34" s="470"/>
      <c r="AK34" s="469"/>
      <c r="AL34" s="504"/>
      <c r="AM34" s="472"/>
      <c r="AN34" s="473"/>
      <c r="AO34" s="446"/>
      <c r="AP34" s="446"/>
      <c r="AQ34" s="446"/>
      <c r="AR34" s="446"/>
    </row>
    <row r="35" ht="12.75" customHeight="1">
      <c r="A35" s="474"/>
      <c r="B35" s="474"/>
      <c r="C35" s="475">
        <v>4.0</v>
      </c>
      <c r="D35" s="476">
        <v>22.0</v>
      </c>
      <c r="E35" s="477"/>
      <c r="F35" s="478"/>
      <c r="G35" s="608"/>
      <c r="H35" s="538" t="s">
        <v>682</v>
      </c>
      <c r="I35" s="539" t="s">
        <v>683</v>
      </c>
      <c r="J35" s="539" t="s">
        <v>684</v>
      </c>
      <c r="K35" s="540" t="s">
        <v>598</v>
      </c>
      <c r="L35" s="539" t="s">
        <v>618</v>
      </c>
      <c r="M35" s="539" t="s">
        <v>207</v>
      </c>
      <c r="N35" s="539" t="s">
        <v>208</v>
      </c>
      <c r="O35" s="541">
        <v>40936.4</v>
      </c>
      <c r="P35" s="541">
        <v>23.0</v>
      </c>
      <c r="Q35" s="541">
        <v>2017.0</v>
      </c>
      <c r="R35" s="542" t="s">
        <v>207</v>
      </c>
      <c r="S35" s="543" t="s">
        <v>208</v>
      </c>
      <c r="T35" s="623" t="s">
        <v>685</v>
      </c>
      <c r="U35" s="544">
        <v>6000.0</v>
      </c>
      <c r="V35" s="617"/>
      <c r="W35" s="539" t="s">
        <v>114</v>
      </c>
      <c r="X35" s="489"/>
      <c r="Y35" s="545">
        <v>7189.56</v>
      </c>
      <c r="Z35" s="543" t="s">
        <v>207</v>
      </c>
      <c r="AA35" s="546">
        <v>7.64</v>
      </c>
      <c r="AB35" s="547">
        <v>2761.29</v>
      </c>
      <c r="AC35" s="549"/>
      <c r="AD35" s="618"/>
      <c r="AE35" s="619"/>
      <c r="AF35" s="494">
        <f t="shared" si="7"/>
        <v>2761.29</v>
      </c>
      <c r="AG35" s="494">
        <f t="shared" si="6"/>
        <v>9950.85</v>
      </c>
      <c r="AH35" s="495"/>
      <c r="AI35" s="530">
        <v>851.0</v>
      </c>
      <c r="AJ35" s="497"/>
      <c r="AK35" s="496"/>
      <c r="AL35" s="531"/>
      <c r="AM35" s="499"/>
      <c r="AN35" s="500"/>
      <c r="AO35" s="474"/>
      <c r="AP35" s="474"/>
      <c r="AQ35" s="474"/>
      <c r="AR35" s="474"/>
    </row>
    <row r="36" ht="12.75" customHeight="1">
      <c r="A36" s="446"/>
      <c r="B36" s="446"/>
      <c r="C36" s="447">
        <v>5.0</v>
      </c>
      <c r="D36" s="448">
        <v>23.0</v>
      </c>
      <c r="E36" s="449"/>
      <c r="F36" s="450"/>
      <c r="G36" s="608"/>
      <c r="H36" s="576" t="s">
        <v>686</v>
      </c>
      <c r="I36" s="577" t="s">
        <v>687</v>
      </c>
      <c r="J36" s="577" t="s">
        <v>646</v>
      </c>
      <c r="K36" s="578" t="s">
        <v>598</v>
      </c>
      <c r="L36" s="577" t="s">
        <v>618</v>
      </c>
      <c r="M36" s="577" t="s">
        <v>207</v>
      </c>
      <c r="N36" s="577" t="s">
        <v>208</v>
      </c>
      <c r="O36" s="579">
        <v>38232.4</v>
      </c>
      <c r="P36" s="579">
        <v>154.0</v>
      </c>
      <c r="Q36" s="575"/>
      <c r="R36" s="580"/>
      <c r="S36" s="581"/>
      <c r="T36" s="609"/>
      <c r="U36" s="583"/>
      <c r="V36" s="583"/>
      <c r="W36" s="577" t="s">
        <v>114</v>
      </c>
      <c r="X36" s="461"/>
      <c r="Y36" s="610">
        <v>5392.93</v>
      </c>
      <c r="Z36" s="584" t="s">
        <v>207</v>
      </c>
      <c r="AA36" s="585">
        <v>7.89</v>
      </c>
      <c r="AB36" s="586">
        <v>3199.14</v>
      </c>
      <c r="AC36" s="586">
        <v>2311.0</v>
      </c>
      <c r="AD36" s="611"/>
      <c r="AE36" s="612">
        <v>481.0</v>
      </c>
      <c r="AF36" s="467">
        <f t="shared" si="7"/>
        <v>5991.14</v>
      </c>
      <c r="AG36" s="467">
        <f t="shared" si="6"/>
        <v>11384.07</v>
      </c>
      <c r="AH36" s="468"/>
      <c r="AI36" s="503">
        <v>776.0</v>
      </c>
      <c r="AJ36" s="470"/>
      <c r="AK36" s="469"/>
      <c r="AL36" s="504"/>
      <c r="AM36" s="472"/>
      <c r="AN36" s="473"/>
      <c r="AO36" s="446"/>
      <c r="AP36" s="446"/>
      <c r="AQ36" s="446"/>
      <c r="AR36" s="446"/>
    </row>
    <row r="37" ht="12.75" customHeight="1">
      <c r="A37" s="474"/>
      <c r="B37" s="474"/>
      <c r="C37" s="475">
        <v>6.0</v>
      </c>
      <c r="D37" s="476">
        <v>24.0</v>
      </c>
      <c r="E37" s="477"/>
      <c r="F37" s="478"/>
      <c r="G37" s="608"/>
      <c r="H37" s="538" t="s">
        <v>688</v>
      </c>
      <c r="I37" s="539" t="s">
        <v>689</v>
      </c>
      <c r="J37" s="539" t="s">
        <v>646</v>
      </c>
      <c r="K37" s="540" t="s">
        <v>598</v>
      </c>
      <c r="L37" s="539" t="s">
        <v>618</v>
      </c>
      <c r="M37" s="539" t="s">
        <v>207</v>
      </c>
      <c r="N37" s="539" t="s">
        <v>213</v>
      </c>
      <c r="O37" s="541">
        <v>30785.0</v>
      </c>
      <c r="P37" s="541">
        <v>10.0</v>
      </c>
      <c r="Q37" s="541">
        <v>2015.0</v>
      </c>
      <c r="R37" s="542" t="s">
        <v>224</v>
      </c>
      <c r="S37" s="543" t="s">
        <v>235</v>
      </c>
      <c r="T37" s="623" t="s">
        <v>690</v>
      </c>
      <c r="U37" s="544">
        <v>6000.0</v>
      </c>
      <c r="V37" s="617"/>
      <c r="W37" s="539" t="s">
        <v>12</v>
      </c>
      <c r="X37" s="489"/>
      <c r="Y37" s="545">
        <v>8111.67</v>
      </c>
      <c r="Z37" s="543" t="s">
        <v>207</v>
      </c>
      <c r="AA37" s="546">
        <v>7.49</v>
      </c>
      <c r="AB37" s="547">
        <v>1749.94</v>
      </c>
      <c r="AC37" s="549"/>
      <c r="AD37" s="619">
        <v>1000.0</v>
      </c>
      <c r="AE37" s="619"/>
      <c r="AF37" s="494">
        <f t="shared" si="7"/>
        <v>2749.94</v>
      </c>
      <c r="AG37" s="494">
        <f t="shared" si="6"/>
        <v>10861.61</v>
      </c>
      <c r="AH37" s="495"/>
      <c r="AI37" s="530">
        <v>621.0</v>
      </c>
      <c r="AJ37" s="497"/>
      <c r="AK37" s="496"/>
      <c r="AL37" s="531"/>
      <c r="AM37" s="499"/>
      <c r="AN37" s="500"/>
      <c r="AO37" s="474"/>
      <c r="AP37" s="474"/>
      <c r="AQ37" s="474"/>
      <c r="AR37" s="474"/>
    </row>
    <row r="38" ht="12.75" customHeight="1">
      <c r="A38" s="446"/>
      <c r="B38" s="446"/>
      <c r="C38" s="447">
        <v>7.0</v>
      </c>
      <c r="D38" s="448">
        <v>25.0</v>
      </c>
      <c r="E38" s="449"/>
      <c r="F38" s="450"/>
      <c r="G38" s="608"/>
      <c r="H38" s="576" t="s">
        <v>691</v>
      </c>
      <c r="I38" s="577" t="s">
        <v>692</v>
      </c>
      <c r="J38" s="577" t="s">
        <v>638</v>
      </c>
      <c r="K38" s="578" t="s">
        <v>592</v>
      </c>
      <c r="L38" s="577" t="s">
        <v>693</v>
      </c>
      <c r="M38" s="577" t="s">
        <v>207</v>
      </c>
      <c r="N38" s="577" t="s">
        <v>240</v>
      </c>
      <c r="O38" s="579">
        <v>30918.42</v>
      </c>
      <c r="P38" s="579">
        <v>4.0</v>
      </c>
      <c r="Q38" s="579">
        <v>2019.0</v>
      </c>
      <c r="R38" s="620" t="s">
        <v>207</v>
      </c>
      <c r="S38" s="584" t="s">
        <v>231</v>
      </c>
      <c r="T38" s="621" t="s">
        <v>694</v>
      </c>
      <c r="U38" s="622">
        <v>11000.0</v>
      </c>
      <c r="V38" s="622">
        <v>12992.0</v>
      </c>
      <c r="W38" s="577" t="s">
        <v>114</v>
      </c>
      <c r="X38" s="461"/>
      <c r="Y38" s="610">
        <v>2921.58</v>
      </c>
      <c r="Z38" s="584" t="s">
        <v>624</v>
      </c>
      <c r="AA38" s="585">
        <v>10.89</v>
      </c>
      <c r="AB38" s="586">
        <v>1118.77</v>
      </c>
      <c r="AC38" s="586">
        <v>1846.0</v>
      </c>
      <c r="AD38" s="611"/>
      <c r="AE38" s="612">
        <v>981.0</v>
      </c>
      <c r="AF38" s="467">
        <f t="shared" si="7"/>
        <v>3945.77</v>
      </c>
      <c r="AG38" s="610">
        <v>3433.0</v>
      </c>
      <c r="AH38" s="468"/>
      <c r="AI38" s="503"/>
      <c r="AJ38" s="470"/>
      <c r="AK38" s="469"/>
      <c r="AL38" s="504"/>
      <c r="AM38" s="472"/>
      <c r="AN38" s="473"/>
      <c r="AO38" s="446"/>
      <c r="AP38" s="446"/>
      <c r="AQ38" s="446"/>
      <c r="AR38" s="446"/>
    </row>
    <row r="39" ht="12.75" customHeight="1">
      <c r="A39" s="474"/>
      <c r="B39" s="474"/>
      <c r="C39" s="475">
        <v>8.0</v>
      </c>
      <c r="D39" s="476">
        <v>26.0</v>
      </c>
      <c r="E39" s="477"/>
      <c r="F39" s="478"/>
      <c r="G39" s="608"/>
      <c r="H39" s="538" t="s">
        <v>695</v>
      </c>
      <c r="I39" s="539" t="s">
        <v>696</v>
      </c>
      <c r="J39" s="539" t="s">
        <v>646</v>
      </c>
      <c r="K39" s="540" t="s">
        <v>598</v>
      </c>
      <c r="L39" s="539" t="s">
        <v>618</v>
      </c>
      <c r="M39" s="539" t="s">
        <v>207</v>
      </c>
      <c r="N39" s="539" t="s">
        <v>208</v>
      </c>
      <c r="O39" s="541">
        <v>39583.3</v>
      </c>
      <c r="P39" s="541">
        <v>150.0</v>
      </c>
      <c r="Q39" s="541">
        <v>2020.0</v>
      </c>
      <c r="R39" s="542" t="s">
        <v>249</v>
      </c>
      <c r="S39" s="543" t="s">
        <v>697</v>
      </c>
      <c r="T39" s="623" t="s">
        <v>698</v>
      </c>
      <c r="U39" s="544">
        <v>11000.0</v>
      </c>
      <c r="V39" s="544">
        <v>0.0</v>
      </c>
      <c r="W39" s="539" t="s">
        <v>64</v>
      </c>
      <c r="X39" s="489" t="s">
        <v>96</v>
      </c>
      <c r="Y39" s="545">
        <v>5791.53</v>
      </c>
      <c r="Z39" s="543" t="s">
        <v>207</v>
      </c>
      <c r="AA39" s="546">
        <v>4.49</v>
      </c>
      <c r="AB39" s="547">
        <v>200.0</v>
      </c>
      <c r="AC39" s="547">
        <v>1363.0</v>
      </c>
      <c r="AD39" s="618"/>
      <c r="AE39" s="619"/>
      <c r="AF39" s="494">
        <f t="shared" si="7"/>
        <v>1563</v>
      </c>
      <c r="AG39" s="494">
        <f t="shared" ref="AG39:AG53" si="8">Y39+AF39</f>
        <v>7354.53</v>
      </c>
      <c r="AH39" s="495"/>
      <c r="AI39" s="530">
        <v>804.5</v>
      </c>
      <c r="AJ39" s="497"/>
      <c r="AK39" s="496"/>
      <c r="AL39" s="531"/>
      <c r="AM39" s="499"/>
      <c r="AN39" s="500"/>
      <c r="AO39" s="474"/>
      <c r="AP39" s="474"/>
      <c r="AQ39" s="474"/>
      <c r="AR39" s="474"/>
    </row>
    <row r="40" ht="12.75" customHeight="1">
      <c r="A40" s="446"/>
      <c r="B40" s="446"/>
      <c r="C40" s="447">
        <v>9.0</v>
      </c>
      <c r="D40" s="448">
        <v>27.0</v>
      </c>
      <c r="E40" s="449"/>
      <c r="F40" s="450"/>
      <c r="G40" s="608"/>
      <c r="H40" s="576" t="s">
        <v>699</v>
      </c>
      <c r="I40" s="577" t="s">
        <v>700</v>
      </c>
      <c r="J40" s="577" t="s">
        <v>646</v>
      </c>
      <c r="K40" s="578" t="s">
        <v>598</v>
      </c>
      <c r="L40" s="577" t="s">
        <v>618</v>
      </c>
      <c r="M40" s="577" t="s">
        <v>207</v>
      </c>
      <c r="N40" s="577" t="s">
        <v>208</v>
      </c>
      <c r="O40" s="579">
        <v>39583.3</v>
      </c>
      <c r="P40" s="579">
        <v>71.0</v>
      </c>
      <c r="Q40" s="579">
        <v>2022.0</v>
      </c>
      <c r="R40" s="620" t="s">
        <v>666</v>
      </c>
      <c r="S40" s="584" t="s">
        <v>240</v>
      </c>
      <c r="T40" s="621" t="s">
        <v>701</v>
      </c>
      <c r="U40" s="622">
        <v>28000.0</v>
      </c>
      <c r="V40" s="622">
        <v>14550.0</v>
      </c>
      <c r="W40" s="577" t="s">
        <v>96</v>
      </c>
      <c r="X40" s="461" t="s">
        <v>64</v>
      </c>
      <c r="Y40" s="610">
        <v>7291.53</v>
      </c>
      <c r="Z40" s="584" t="s">
        <v>207</v>
      </c>
      <c r="AA40" s="585">
        <v>4.49</v>
      </c>
      <c r="AB40" s="586">
        <v>200.0</v>
      </c>
      <c r="AC40" s="587"/>
      <c r="AD40" s="612">
        <v>1600.0</v>
      </c>
      <c r="AE40" s="612"/>
      <c r="AF40" s="467">
        <f t="shared" si="7"/>
        <v>1800</v>
      </c>
      <c r="AG40" s="467">
        <f t="shared" si="8"/>
        <v>9091.53</v>
      </c>
      <c r="AH40" s="468"/>
      <c r="AI40" s="503">
        <v>804.5</v>
      </c>
      <c r="AJ40" s="470"/>
      <c r="AK40" s="469"/>
      <c r="AL40" s="504"/>
      <c r="AM40" s="472"/>
      <c r="AN40" s="473"/>
      <c r="AO40" s="446"/>
      <c r="AP40" s="446"/>
      <c r="AQ40" s="446"/>
      <c r="AR40" s="446"/>
    </row>
    <row r="41" ht="12.75" customHeight="1">
      <c r="A41" s="474"/>
      <c r="B41" s="474"/>
      <c r="C41" s="475">
        <v>10.0</v>
      </c>
      <c r="D41" s="476">
        <v>28.0</v>
      </c>
      <c r="E41" s="477"/>
      <c r="F41" s="478"/>
      <c r="G41" s="608"/>
      <c r="H41" s="538" t="s">
        <v>511</v>
      </c>
      <c r="I41" s="539" t="s">
        <v>702</v>
      </c>
      <c r="J41" s="539" t="s">
        <v>703</v>
      </c>
      <c r="K41" s="540" t="s">
        <v>592</v>
      </c>
      <c r="L41" s="539" t="s">
        <v>657</v>
      </c>
      <c r="M41" s="539" t="s">
        <v>207</v>
      </c>
      <c r="N41" s="539" t="s">
        <v>240</v>
      </c>
      <c r="O41" s="541">
        <v>33154.0</v>
      </c>
      <c r="P41" s="541">
        <v>46.0</v>
      </c>
      <c r="Q41" s="541">
        <v>2008.0</v>
      </c>
      <c r="R41" s="542" t="s">
        <v>704</v>
      </c>
      <c r="S41" s="543" t="s">
        <v>705</v>
      </c>
      <c r="T41" s="623" t="s">
        <v>706</v>
      </c>
      <c r="U41" s="544">
        <v>1.0</v>
      </c>
      <c r="V41" s="544">
        <v>0.0</v>
      </c>
      <c r="W41" s="539" t="s">
        <v>64</v>
      </c>
      <c r="X41" s="489" t="s">
        <v>53</v>
      </c>
      <c r="Y41" s="624">
        <v>2000.0</v>
      </c>
      <c r="Z41" s="543" t="s">
        <v>601</v>
      </c>
      <c r="AA41" s="546">
        <v>5.99</v>
      </c>
      <c r="AB41" s="547">
        <v>372.0</v>
      </c>
      <c r="AC41" s="547">
        <v>854.0</v>
      </c>
      <c r="AD41" s="619"/>
      <c r="AE41" s="619">
        <v>148.0</v>
      </c>
      <c r="AF41" s="494">
        <f t="shared" si="7"/>
        <v>1374</v>
      </c>
      <c r="AG41" s="494">
        <f t="shared" si="8"/>
        <v>3374</v>
      </c>
      <c r="AH41" s="495"/>
      <c r="AI41" s="530"/>
      <c r="AJ41" s="497" t="s">
        <v>5</v>
      </c>
      <c r="AK41" s="496"/>
      <c r="AL41" s="531"/>
      <c r="AM41" s="499"/>
      <c r="AN41" s="500"/>
      <c r="AO41" s="474"/>
      <c r="AP41" s="474"/>
      <c r="AQ41" s="474"/>
      <c r="AR41" s="474"/>
    </row>
    <row r="42" ht="11.25" customHeight="1">
      <c r="A42" s="386"/>
      <c r="B42" s="386"/>
      <c r="C42" s="505"/>
      <c r="D42" s="506"/>
      <c r="E42" s="506"/>
      <c r="F42" s="507"/>
      <c r="G42" s="508"/>
      <c r="H42" s="509"/>
      <c r="I42" s="510"/>
      <c r="J42" s="510"/>
      <c r="K42" s="511"/>
      <c r="L42" s="508"/>
      <c r="M42" s="512"/>
      <c r="N42" s="512"/>
      <c r="O42" s="508"/>
      <c r="P42" s="508"/>
      <c r="Q42" s="508"/>
      <c r="R42" s="512"/>
      <c r="S42" s="514"/>
      <c r="T42" s="510"/>
      <c r="U42" s="515"/>
      <c r="V42" s="515"/>
      <c r="W42" s="510"/>
      <c r="X42" s="516"/>
      <c r="Y42" s="517"/>
      <c r="Z42" s="514"/>
      <c r="AA42" s="518"/>
      <c r="AB42" s="519"/>
      <c r="AC42" s="519"/>
      <c r="AD42" s="519"/>
      <c r="AE42" s="613"/>
      <c r="AF42" s="520">
        <f t="shared" si="7"/>
        <v>0</v>
      </c>
      <c r="AG42" s="520">
        <f t="shared" si="8"/>
        <v>0</v>
      </c>
      <c r="AH42" s="521">
        <f>SUM(AG32:AG41)</f>
        <v>67284.47</v>
      </c>
      <c r="AI42" s="522"/>
      <c r="AJ42" s="523"/>
      <c r="AK42" s="522" t="s">
        <v>5</v>
      </c>
      <c r="AL42" s="524"/>
      <c r="AM42" s="472"/>
      <c r="AN42" s="473"/>
      <c r="AO42" s="386"/>
      <c r="AP42" s="386"/>
      <c r="AQ42" s="386"/>
      <c r="AR42" s="386"/>
    </row>
    <row r="43" ht="12.75" customHeight="1">
      <c r="A43" s="474"/>
      <c r="B43" s="474"/>
      <c r="C43" s="475">
        <v>1.0</v>
      </c>
      <c r="D43" s="476">
        <v>29.0</v>
      </c>
      <c r="E43" s="477"/>
      <c r="F43" s="478"/>
      <c r="G43" s="608"/>
      <c r="H43" s="538" t="s">
        <v>294</v>
      </c>
      <c r="I43" s="539" t="s">
        <v>707</v>
      </c>
      <c r="J43" s="539" t="s">
        <v>708</v>
      </c>
      <c r="K43" s="540" t="s">
        <v>592</v>
      </c>
      <c r="L43" s="539">
        <v>2024.0</v>
      </c>
      <c r="M43" s="539" t="s">
        <v>709</v>
      </c>
      <c r="N43" s="539">
        <v>3.0</v>
      </c>
      <c r="O43" s="541">
        <v>19586.0</v>
      </c>
      <c r="P43" s="541">
        <v>94.0</v>
      </c>
      <c r="Q43" s="541"/>
      <c r="R43" s="542"/>
      <c r="S43" s="543"/>
      <c r="T43" s="623"/>
      <c r="U43" s="544"/>
      <c r="V43" s="544"/>
      <c r="W43" s="539" t="s">
        <v>114</v>
      </c>
      <c r="X43" s="489"/>
      <c r="Y43" s="624">
        <v>2000.0</v>
      </c>
      <c r="Z43" s="543" t="s">
        <v>601</v>
      </c>
      <c r="AA43" s="546">
        <v>16.69</v>
      </c>
      <c r="AB43" s="547">
        <v>1303.41</v>
      </c>
      <c r="AC43" s="547">
        <v>2118.0</v>
      </c>
      <c r="AD43" s="619"/>
      <c r="AE43" s="619"/>
      <c r="AF43" s="494">
        <f t="shared" si="7"/>
        <v>3421.41</v>
      </c>
      <c r="AG43" s="494">
        <f t="shared" si="8"/>
        <v>5421.41</v>
      </c>
      <c r="AH43" s="495"/>
      <c r="AI43" s="530" t="s">
        <v>5</v>
      </c>
      <c r="AJ43" s="497" t="s">
        <v>5</v>
      </c>
      <c r="AK43" s="496" t="s">
        <v>5</v>
      </c>
      <c r="AL43" s="531"/>
      <c r="AM43" s="499"/>
      <c r="AN43" s="500"/>
      <c r="AO43" s="474"/>
      <c r="AP43" s="474"/>
      <c r="AQ43" s="474"/>
      <c r="AR43" s="474"/>
    </row>
    <row r="44" ht="12.75" customHeight="1">
      <c r="A44" s="446"/>
      <c r="B44" s="446"/>
      <c r="C44" s="447">
        <v>2.0</v>
      </c>
      <c r="D44" s="448">
        <v>30.0</v>
      </c>
      <c r="E44" s="449"/>
      <c r="F44" s="450"/>
      <c r="G44" s="608"/>
      <c r="H44" s="576" t="s">
        <v>710</v>
      </c>
      <c r="I44" s="577" t="s">
        <v>711</v>
      </c>
      <c r="J44" s="577" t="s">
        <v>638</v>
      </c>
      <c r="K44" s="578" t="s">
        <v>592</v>
      </c>
      <c r="L44" s="577" t="s">
        <v>712</v>
      </c>
      <c r="M44" s="577" t="s">
        <v>207</v>
      </c>
      <c r="N44" s="577" t="s">
        <v>208</v>
      </c>
      <c r="O44" s="579">
        <v>30433.0</v>
      </c>
      <c r="P44" s="579">
        <v>39.0</v>
      </c>
      <c r="Q44" s="579"/>
      <c r="R44" s="620"/>
      <c r="S44" s="584"/>
      <c r="T44" s="621"/>
      <c r="U44" s="622"/>
      <c r="V44" s="622"/>
      <c r="W44" s="577" t="s">
        <v>114</v>
      </c>
      <c r="X44" s="461"/>
      <c r="Y44" s="624">
        <v>2000.0</v>
      </c>
      <c r="Z44" s="584" t="s">
        <v>207</v>
      </c>
      <c r="AA44" s="585">
        <v>1.49</v>
      </c>
      <c r="AB44" s="586">
        <v>200.0</v>
      </c>
      <c r="AC44" s="586">
        <v>846.0</v>
      </c>
      <c r="AD44" s="612"/>
      <c r="AE44" s="612"/>
      <c r="AF44" s="467">
        <f t="shared" si="7"/>
        <v>1046</v>
      </c>
      <c r="AG44" s="467">
        <f t="shared" si="8"/>
        <v>3046</v>
      </c>
      <c r="AH44" s="468"/>
      <c r="AI44" s="503"/>
      <c r="AJ44" s="470"/>
      <c r="AK44" s="469"/>
      <c r="AL44" s="504"/>
      <c r="AM44" s="472"/>
      <c r="AN44" s="473"/>
      <c r="AO44" s="446"/>
      <c r="AP44" s="446"/>
      <c r="AQ44" s="446"/>
      <c r="AR44" s="446"/>
    </row>
    <row r="45" ht="12.75" customHeight="1">
      <c r="A45" s="474"/>
      <c r="B45" s="474"/>
      <c r="C45" s="475" t="s">
        <v>713</v>
      </c>
      <c r="D45" s="476">
        <v>31.0</v>
      </c>
      <c r="E45" s="477"/>
      <c r="F45" s="478"/>
      <c r="G45" s="608"/>
      <c r="H45" s="538" t="s">
        <v>413</v>
      </c>
      <c r="I45" s="539" t="s">
        <v>714</v>
      </c>
      <c r="J45" s="539" t="s">
        <v>623</v>
      </c>
      <c r="K45" s="540" t="s">
        <v>592</v>
      </c>
      <c r="L45" s="539" t="s">
        <v>712</v>
      </c>
      <c r="M45" s="539" t="s">
        <v>207</v>
      </c>
      <c r="N45" s="539" t="s">
        <v>289</v>
      </c>
      <c r="O45" s="541">
        <v>23618.0</v>
      </c>
      <c r="P45" s="541">
        <v>43.0</v>
      </c>
      <c r="Q45" s="541"/>
      <c r="R45" s="542"/>
      <c r="S45" s="543"/>
      <c r="T45" s="623"/>
      <c r="U45" s="544"/>
      <c r="V45" s="544"/>
      <c r="W45" s="539" t="s">
        <v>114</v>
      </c>
      <c r="X45" s="489"/>
      <c r="Y45" s="545">
        <v>2470.16</v>
      </c>
      <c r="Z45" s="543" t="s">
        <v>601</v>
      </c>
      <c r="AA45" s="546">
        <v>16.69</v>
      </c>
      <c r="AB45" s="547">
        <v>1994.63</v>
      </c>
      <c r="AC45" s="547">
        <v>1564.0</v>
      </c>
      <c r="AD45" s="619"/>
      <c r="AE45" s="619">
        <v>331.0</v>
      </c>
      <c r="AF45" s="494">
        <f t="shared" si="7"/>
        <v>3889.63</v>
      </c>
      <c r="AG45" s="494">
        <f t="shared" si="8"/>
        <v>6359.79</v>
      </c>
      <c r="AH45" s="495"/>
      <c r="AI45" s="530"/>
      <c r="AJ45" s="497"/>
      <c r="AK45" s="496"/>
      <c r="AL45" s="531"/>
      <c r="AM45" s="499"/>
      <c r="AN45" s="500"/>
      <c r="AO45" s="474"/>
      <c r="AP45" s="474"/>
      <c r="AQ45" s="474"/>
      <c r="AR45" s="474"/>
    </row>
    <row r="46" ht="12.75" customHeight="1">
      <c r="A46" s="446"/>
      <c r="B46" s="446"/>
      <c r="C46" s="447">
        <v>4.0</v>
      </c>
      <c r="D46" s="448">
        <v>32.0</v>
      </c>
      <c r="E46" s="449"/>
      <c r="F46" s="450"/>
      <c r="G46" s="608"/>
      <c r="H46" s="576" t="s">
        <v>532</v>
      </c>
      <c r="I46" s="577" t="s">
        <v>611</v>
      </c>
      <c r="J46" s="577" t="s">
        <v>638</v>
      </c>
      <c r="K46" s="578" t="s">
        <v>592</v>
      </c>
      <c r="L46" s="577" t="s">
        <v>715</v>
      </c>
      <c r="M46" s="577" t="s">
        <v>207</v>
      </c>
      <c r="N46" s="577" t="s">
        <v>289</v>
      </c>
      <c r="O46" s="579">
        <v>12126.0</v>
      </c>
      <c r="P46" s="579">
        <v>12.0</v>
      </c>
      <c r="Q46" s="579"/>
      <c r="R46" s="620"/>
      <c r="S46" s="584"/>
      <c r="T46" s="621"/>
      <c r="U46" s="622"/>
      <c r="V46" s="622"/>
      <c r="W46" s="577" t="s">
        <v>114</v>
      </c>
      <c r="X46" s="461"/>
      <c r="Y46" s="610">
        <v>8162.69</v>
      </c>
      <c r="Z46" s="584" t="s">
        <v>601</v>
      </c>
      <c r="AA46" s="585">
        <v>20.56</v>
      </c>
      <c r="AB46" s="586">
        <v>1515.34</v>
      </c>
      <c r="AC46" s="586">
        <v>1853.0</v>
      </c>
      <c r="AD46" s="612"/>
      <c r="AE46" s="612"/>
      <c r="AF46" s="467">
        <f t="shared" si="7"/>
        <v>3368.34</v>
      </c>
      <c r="AG46" s="467">
        <f t="shared" si="8"/>
        <v>11531.03</v>
      </c>
      <c r="AH46" s="468"/>
      <c r="AI46" s="503"/>
      <c r="AJ46" s="470"/>
      <c r="AK46" s="469"/>
      <c r="AL46" s="504"/>
      <c r="AM46" s="472"/>
      <c r="AN46" s="473"/>
      <c r="AO46" s="446"/>
      <c r="AP46" s="446"/>
      <c r="AQ46" s="446"/>
      <c r="AR46" s="446"/>
    </row>
    <row r="47" ht="12.75" customHeight="1">
      <c r="A47" s="474"/>
      <c r="B47" s="474"/>
      <c r="C47" s="475">
        <v>5.0</v>
      </c>
      <c r="D47" s="476">
        <v>33.0</v>
      </c>
      <c r="E47" s="477"/>
      <c r="F47" s="478"/>
      <c r="G47" s="608"/>
      <c r="H47" s="538" t="s">
        <v>373</v>
      </c>
      <c r="I47" s="539" t="s">
        <v>716</v>
      </c>
      <c r="J47" s="539" t="s">
        <v>717</v>
      </c>
      <c r="K47" s="540" t="s">
        <v>592</v>
      </c>
      <c r="L47" s="539" t="s">
        <v>718</v>
      </c>
      <c r="M47" s="539" t="s">
        <v>224</v>
      </c>
      <c r="N47" s="539" t="s">
        <v>719</v>
      </c>
      <c r="O47" s="541">
        <v>32291.0</v>
      </c>
      <c r="P47" s="541">
        <v>102.0</v>
      </c>
      <c r="Q47" s="541"/>
      <c r="R47" s="542"/>
      <c r="S47" s="543"/>
      <c r="T47" s="623"/>
      <c r="U47" s="544"/>
      <c r="V47" s="544"/>
      <c r="W47" s="539" t="s">
        <v>53</v>
      </c>
      <c r="X47" s="489" t="s">
        <v>96</v>
      </c>
      <c r="Y47" s="624">
        <v>2000.0</v>
      </c>
      <c r="Z47" s="543" t="s">
        <v>720</v>
      </c>
      <c r="AA47" s="546">
        <v>7.85</v>
      </c>
      <c r="AB47" s="547">
        <v>2149.35</v>
      </c>
      <c r="AC47" s="547">
        <v>3338.0</v>
      </c>
      <c r="AD47" s="619"/>
      <c r="AE47" s="619">
        <v>681.0</v>
      </c>
      <c r="AF47" s="494">
        <f t="shared" si="7"/>
        <v>6168.35</v>
      </c>
      <c r="AG47" s="494">
        <f t="shared" si="8"/>
        <v>8168.35</v>
      </c>
      <c r="AH47" s="495"/>
      <c r="AI47" s="530"/>
      <c r="AJ47" s="497"/>
      <c r="AK47" s="496"/>
      <c r="AL47" s="531"/>
      <c r="AM47" s="499"/>
      <c r="AN47" s="500"/>
      <c r="AO47" s="474"/>
      <c r="AP47" s="474"/>
      <c r="AQ47" s="474"/>
      <c r="AR47" s="474"/>
    </row>
    <row r="48" ht="12.75" customHeight="1">
      <c r="A48" s="446"/>
      <c r="B48" s="446"/>
      <c r="C48" s="447">
        <v>6.0</v>
      </c>
      <c r="D48" s="448">
        <v>34.0</v>
      </c>
      <c r="E48" s="449"/>
      <c r="F48" s="450"/>
      <c r="G48" s="608"/>
      <c r="H48" s="576" t="s">
        <v>721</v>
      </c>
      <c r="I48" s="577" t="s">
        <v>722</v>
      </c>
      <c r="J48" s="577" t="s">
        <v>638</v>
      </c>
      <c r="K48" s="578" t="s">
        <v>598</v>
      </c>
      <c r="L48" s="577" t="s">
        <v>618</v>
      </c>
      <c r="M48" s="577" t="s">
        <v>207</v>
      </c>
      <c r="N48" s="577" t="s">
        <v>213</v>
      </c>
      <c r="O48" s="579">
        <v>29208.0</v>
      </c>
      <c r="P48" s="579">
        <v>10.0</v>
      </c>
      <c r="Q48" s="579"/>
      <c r="R48" s="620"/>
      <c r="S48" s="584"/>
      <c r="T48" s="621"/>
      <c r="U48" s="622"/>
      <c r="V48" s="622"/>
      <c r="W48" s="577" t="s">
        <v>37</v>
      </c>
      <c r="X48" s="461" t="s">
        <v>72</v>
      </c>
      <c r="Y48" s="610">
        <v>4117.56</v>
      </c>
      <c r="Z48" s="584" t="s">
        <v>609</v>
      </c>
      <c r="AA48" s="585">
        <v>15.2</v>
      </c>
      <c r="AB48" s="586">
        <v>1435.43</v>
      </c>
      <c r="AC48" s="586">
        <v>1022.0</v>
      </c>
      <c r="AD48" s="612"/>
      <c r="AE48" s="612"/>
      <c r="AF48" s="467">
        <f t="shared" si="7"/>
        <v>2457.43</v>
      </c>
      <c r="AG48" s="467">
        <f t="shared" si="8"/>
        <v>6574.99</v>
      </c>
      <c r="AH48" s="468"/>
      <c r="AI48" s="503">
        <v>613.0</v>
      </c>
      <c r="AJ48" s="470"/>
      <c r="AK48" s="469"/>
      <c r="AL48" s="504"/>
      <c r="AM48" s="472"/>
      <c r="AN48" s="473"/>
      <c r="AO48" s="446"/>
      <c r="AP48" s="446"/>
      <c r="AQ48" s="446"/>
      <c r="AR48" s="446"/>
    </row>
    <row r="49" ht="12.75" customHeight="1">
      <c r="A49" s="474"/>
      <c r="B49" s="474"/>
      <c r="C49" s="475">
        <v>7.0</v>
      </c>
      <c r="D49" s="476">
        <v>35.0</v>
      </c>
      <c r="E49" s="477"/>
      <c r="F49" s="478"/>
      <c r="G49" s="608"/>
      <c r="H49" s="538" t="s">
        <v>400</v>
      </c>
      <c r="I49" s="539" t="s">
        <v>723</v>
      </c>
      <c r="J49" s="539" t="s">
        <v>604</v>
      </c>
      <c r="K49" s="540" t="s">
        <v>592</v>
      </c>
      <c r="L49" s="539" t="s">
        <v>693</v>
      </c>
      <c r="M49" s="539" t="s">
        <v>207</v>
      </c>
      <c r="N49" s="539" t="s">
        <v>213</v>
      </c>
      <c r="O49" s="541">
        <v>16305.0</v>
      </c>
      <c r="P49" s="541">
        <v>39.0</v>
      </c>
      <c r="Q49" s="541"/>
      <c r="R49" s="542"/>
      <c r="S49" s="543"/>
      <c r="T49" s="623"/>
      <c r="U49" s="544"/>
      <c r="V49" s="544"/>
      <c r="W49" s="539" t="s">
        <v>45</v>
      </c>
      <c r="X49" s="489"/>
      <c r="Y49" s="624">
        <v>2000.0</v>
      </c>
      <c r="Z49" s="543" t="s">
        <v>624</v>
      </c>
      <c r="AA49" s="546">
        <v>16.94</v>
      </c>
      <c r="AB49" s="547">
        <v>1024.63</v>
      </c>
      <c r="AC49" s="547">
        <v>846.0</v>
      </c>
      <c r="AD49" s="619"/>
      <c r="AE49" s="619"/>
      <c r="AF49" s="494">
        <f t="shared" si="7"/>
        <v>1870.63</v>
      </c>
      <c r="AG49" s="494">
        <f t="shared" si="8"/>
        <v>3870.63</v>
      </c>
      <c r="AH49" s="495"/>
      <c r="AI49" s="530"/>
      <c r="AJ49" s="497"/>
      <c r="AK49" s="496"/>
      <c r="AL49" s="531"/>
      <c r="AM49" s="499"/>
      <c r="AN49" s="500"/>
      <c r="AO49" s="474"/>
      <c r="AP49" s="474"/>
      <c r="AQ49" s="474"/>
      <c r="AR49" s="474"/>
    </row>
    <row r="50" ht="12.75" customHeight="1">
      <c r="A50" s="446"/>
      <c r="B50" s="446"/>
      <c r="C50" s="447">
        <v>8.0</v>
      </c>
      <c r="D50" s="448">
        <v>36.0</v>
      </c>
      <c r="E50" s="449"/>
      <c r="F50" s="450"/>
      <c r="G50" s="608"/>
      <c r="H50" s="576" t="s">
        <v>440</v>
      </c>
      <c r="I50" s="577" t="s">
        <v>724</v>
      </c>
      <c r="J50" s="577" t="s">
        <v>623</v>
      </c>
      <c r="K50" s="578" t="s">
        <v>592</v>
      </c>
      <c r="L50" s="577" t="s">
        <v>718</v>
      </c>
      <c r="M50" s="577" t="s">
        <v>207</v>
      </c>
      <c r="N50" s="577" t="s">
        <v>289</v>
      </c>
      <c r="O50" s="579">
        <v>25010.0</v>
      </c>
      <c r="P50" s="579">
        <v>84.0</v>
      </c>
      <c r="Q50" s="579"/>
      <c r="R50" s="620"/>
      <c r="S50" s="584"/>
      <c r="T50" s="621"/>
      <c r="U50" s="622"/>
      <c r="V50" s="622"/>
      <c r="W50" s="577" t="s">
        <v>114</v>
      </c>
      <c r="X50" s="461"/>
      <c r="Y50" s="610">
        <v>2927.75</v>
      </c>
      <c r="Z50" s="584" t="s">
        <v>207</v>
      </c>
      <c r="AA50" s="585">
        <v>8.64</v>
      </c>
      <c r="AB50" s="586">
        <v>1805.76</v>
      </c>
      <c r="AC50" s="586">
        <v>2181.0</v>
      </c>
      <c r="AD50" s="612"/>
      <c r="AE50" s="612">
        <v>762.0</v>
      </c>
      <c r="AF50" s="467">
        <f t="shared" si="7"/>
        <v>4748.76</v>
      </c>
      <c r="AG50" s="467">
        <f t="shared" si="8"/>
        <v>7676.51</v>
      </c>
      <c r="AH50" s="468"/>
      <c r="AI50" s="503"/>
      <c r="AJ50" s="470"/>
      <c r="AK50" s="469"/>
      <c r="AL50" s="504"/>
      <c r="AM50" s="472"/>
      <c r="AN50" s="473"/>
      <c r="AO50" s="446"/>
      <c r="AP50" s="446"/>
      <c r="AQ50" s="446"/>
      <c r="AR50" s="446"/>
    </row>
    <row r="51" ht="12.75" customHeight="1">
      <c r="A51" s="474"/>
      <c r="B51" s="474"/>
      <c r="C51" s="475">
        <v>9.0</v>
      </c>
      <c r="D51" s="476">
        <v>37.0</v>
      </c>
      <c r="E51" s="477"/>
      <c r="F51" s="478"/>
      <c r="G51" s="608"/>
      <c r="H51" s="538" t="s">
        <v>725</v>
      </c>
      <c r="I51" s="539" t="s">
        <v>726</v>
      </c>
      <c r="J51" s="539" t="s">
        <v>623</v>
      </c>
      <c r="K51" s="540" t="s">
        <v>598</v>
      </c>
      <c r="L51" s="539" t="s">
        <v>618</v>
      </c>
      <c r="M51" s="539" t="s">
        <v>207</v>
      </c>
      <c r="N51" s="539" t="s">
        <v>208</v>
      </c>
      <c r="O51" s="541">
        <v>36431.0</v>
      </c>
      <c r="P51" s="541">
        <v>64.0</v>
      </c>
      <c r="Q51" s="541"/>
      <c r="R51" s="542"/>
      <c r="S51" s="543"/>
      <c r="T51" s="623"/>
      <c r="U51" s="544"/>
      <c r="V51" s="544"/>
      <c r="W51" s="625" t="s">
        <v>37</v>
      </c>
      <c r="X51" s="626" t="s">
        <v>72</v>
      </c>
      <c r="Y51" s="545">
        <v>6856.13</v>
      </c>
      <c r="Z51" s="543" t="s">
        <v>207</v>
      </c>
      <c r="AA51" s="546">
        <v>7.64</v>
      </c>
      <c r="AB51" s="547">
        <v>3404.52</v>
      </c>
      <c r="AC51" s="547">
        <v>2065.0</v>
      </c>
      <c r="AD51" s="619"/>
      <c r="AE51" s="619">
        <v>681.0</v>
      </c>
      <c r="AF51" s="494">
        <f t="shared" si="7"/>
        <v>6150.52</v>
      </c>
      <c r="AG51" s="494">
        <f t="shared" si="8"/>
        <v>13006.65</v>
      </c>
      <c r="AH51" s="495"/>
      <c r="AI51" s="530">
        <v>738.0</v>
      </c>
      <c r="AJ51" s="497"/>
      <c r="AK51" s="496"/>
      <c r="AL51" s="531"/>
      <c r="AM51" s="499"/>
      <c r="AN51" s="500"/>
      <c r="AO51" s="474"/>
      <c r="AP51" s="474"/>
      <c r="AQ51" s="474"/>
      <c r="AR51" s="474"/>
    </row>
    <row r="52" ht="12.75" customHeight="1">
      <c r="A52" s="446"/>
      <c r="B52" s="446"/>
      <c r="C52" s="447">
        <v>10.0</v>
      </c>
      <c r="D52" s="448">
        <v>38.0</v>
      </c>
      <c r="E52" s="449"/>
      <c r="F52" s="450"/>
      <c r="G52" s="608"/>
      <c r="H52" s="576" t="s">
        <v>727</v>
      </c>
      <c r="I52" s="577" t="s">
        <v>692</v>
      </c>
      <c r="J52" s="577" t="s">
        <v>604</v>
      </c>
      <c r="K52" s="578" t="s">
        <v>598</v>
      </c>
      <c r="L52" s="577" t="s">
        <v>618</v>
      </c>
      <c r="M52" s="577" t="s">
        <v>207</v>
      </c>
      <c r="N52" s="577" t="s">
        <v>208</v>
      </c>
      <c r="O52" s="579">
        <v>39528.0</v>
      </c>
      <c r="P52" s="579">
        <v>224.0</v>
      </c>
      <c r="Q52" s="579"/>
      <c r="R52" s="620"/>
      <c r="S52" s="584"/>
      <c r="T52" s="621"/>
      <c r="U52" s="622"/>
      <c r="V52" s="622"/>
      <c r="W52" s="577" t="s">
        <v>114</v>
      </c>
      <c r="X52" s="461"/>
      <c r="Y52" s="610">
        <v>7100.15</v>
      </c>
      <c r="Z52" s="584" t="s">
        <v>207</v>
      </c>
      <c r="AA52" s="585">
        <v>4.49</v>
      </c>
      <c r="AB52" s="586">
        <v>300.0</v>
      </c>
      <c r="AC52" s="586">
        <v>4308.0</v>
      </c>
      <c r="AD52" s="612"/>
      <c r="AE52" s="612">
        <v>681.0</v>
      </c>
      <c r="AF52" s="467">
        <f t="shared" si="7"/>
        <v>5289</v>
      </c>
      <c r="AG52" s="467">
        <f t="shared" si="8"/>
        <v>12389.15</v>
      </c>
      <c r="AH52" s="468"/>
      <c r="AI52" s="503">
        <v>804.5</v>
      </c>
      <c r="AJ52" s="470"/>
      <c r="AK52" s="469"/>
      <c r="AL52" s="504"/>
      <c r="AM52" s="472"/>
      <c r="AN52" s="473"/>
      <c r="AO52" s="446"/>
      <c r="AP52" s="446"/>
      <c r="AQ52" s="446"/>
      <c r="AR52" s="446"/>
    </row>
    <row r="53" ht="12.75" customHeight="1">
      <c r="A53" s="474"/>
      <c r="B53" s="474"/>
      <c r="C53" s="475">
        <v>11.0</v>
      </c>
      <c r="D53" s="476">
        <v>39.0</v>
      </c>
      <c r="E53" s="477"/>
      <c r="F53" s="478"/>
      <c r="G53" s="608"/>
      <c r="H53" s="538" t="s">
        <v>728</v>
      </c>
      <c r="I53" s="539" t="s">
        <v>729</v>
      </c>
      <c r="J53" s="539" t="s">
        <v>730</v>
      </c>
      <c r="K53" s="540" t="s">
        <v>598</v>
      </c>
      <c r="L53" s="539" t="s">
        <v>618</v>
      </c>
      <c r="M53" s="539" t="s">
        <v>207</v>
      </c>
      <c r="N53" s="539" t="s">
        <v>213</v>
      </c>
      <c r="O53" s="541">
        <v>26410.0</v>
      </c>
      <c r="P53" s="541">
        <v>12.0</v>
      </c>
      <c r="Q53" s="541"/>
      <c r="R53" s="542"/>
      <c r="S53" s="543"/>
      <c r="T53" s="623"/>
      <c r="U53" s="544"/>
      <c r="V53" s="544"/>
      <c r="W53" s="539" t="s">
        <v>64</v>
      </c>
      <c r="X53" s="489"/>
      <c r="Y53" s="545">
        <v>902.89</v>
      </c>
      <c r="Z53" s="543" t="s">
        <v>207</v>
      </c>
      <c r="AA53" s="546">
        <v>10.74</v>
      </c>
      <c r="AB53" s="547">
        <v>200.0</v>
      </c>
      <c r="AC53" s="547"/>
      <c r="AD53" s="619"/>
      <c r="AE53" s="619"/>
      <c r="AF53" s="494">
        <f t="shared" si="7"/>
        <v>200</v>
      </c>
      <c r="AG53" s="494">
        <f t="shared" si="8"/>
        <v>1102.89</v>
      </c>
      <c r="AH53" s="495"/>
      <c r="AI53" s="530">
        <v>533.9</v>
      </c>
      <c r="AJ53" s="497"/>
      <c r="AK53" s="496"/>
      <c r="AL53" s="531"/>
      <c r="AM53" s="499"/>
      <c r="AN53" s="500"/>
      <c r="AO53" s="474"/>
      <c r="AP53" s="474"/>
      <c r="AQ53" s="474"/>
      <c r="AR53" s="474"/>
    </row>
    <row r="54" ht="12.75" customHeight="1">
      <c r="A54" s="386"/>
      <c r="B54" s="386"/>
      <c r="C54" s="627"/>
      <c r="D54" s="628"/>
      <c r="E54" s="506"/>
      <c r="F54" s="507"/>
      <c r="G54" s="629"/>
      <c r="H54" s="630"/>
      <c r="I54" s="631"/>
      <c r="J54" s="631"/>
      <c r="K54" s="632"/>
      <c r="L54" s="631"/>
      <c r="M54" s="631"/>
      <c r="N54" s="631"/>
      <c r="O54" s="633"/>
      <c r="P54" s="633"/>
      <c r="Q54" s="633"/>
      <c r="R54" s="634"/>
      <c r="S54" s="635"/>
      <c r="T54" s="636"/>
      <c r="U54" s="637"/>
      <c r="V54" s="637"/>
      <c r="W54" s="631"/>
      <c r="X54" s="638"/>
      <c r="Y54" s="639">
        <f>SUM(Y10:Y53)</f>
        <v>150056.57</v>
      </c>
      <c r="Z54" s="635"/>
      <c r="AA54" s="640"/>
      <c r="AB54" s="641"/>
      <c r="AC54" s="641"/>
      <c r="AD54" s="642"/>
      <c r="AE54" s="642"/>
      <c r="AF54" s="520">
        <f t="shared" ref="AF54:AG54" si="9">SUM(AF10:AF53)</f>
        <v>134958.57</v>
      </c>
      <c r="AG54" s="520">
        <f t="shared" si="9"/>
        <v>281580.79</v>
      </c>
      <c r="AH54" s="521">
        <f>SUM(AG43:AG53)</f>
        <v>79147.4</v>
      </c>
      <c r="AI54" s="643"/>
      <c r="AJ54" s="523"/>
      <c r="AK54" s="522"/>
      <c r="AL54" s="568" t="s">
        <v>5</v>
      </c>
      <c r="AM54" s="472"/>
      <c r="AN54" s="473"/>
      <c r="AO54" s="386"/>
      <c r="AP54" s="386"/>
      <c r="AQ54" s="386"/>
      <c r="AR54" s="386"/>
    </row>
    <row r="55" ht="12.75" customHeight="1">
      <c r="A55" s="474"/>
      <c r="B55" s="474"/>
      <c r="C55" s="475"/>
      <c r="D55" s="476"/>
      <c r="E55" s="477"/>
      <c r="F55" s="478"/>
      <c r="G55" s="608"/>
      <c r="H55" s="538"/>
      <c r="I55" s="539" t="s">
        <v>731</v>
      </c>
      <c r="J55" s="539"/>
      <c r="K55" s="540"/>
      <c r="L55" s="539"/>
      <c r="M55" s="539"/>
      <c r="N55" s="539"/>
      <c r="O55" s="541"/>
      <c r="P55" s="541"/>
      <c r="Q55" s="541"/>
      <c r="R55" s="542"/>
      <c r="S55" s="543"/>
      <c r="T55" s="623"/>
      <c r="U55" s="544"/>
      <c r="V55" s="544"/>
      <c r="W55" s="539"/>
      <c r="X55" s="489"/>
      <c r="Y55" s="545"/>
      <c r="Z55" s="543"/>
      <c r="AA55" s="546"/>
      <c r="AB55" s="547"/>
      <c r="AC55" s="547"/>
      <c r="AD55" s="619"/>
      <c r="AE55" s="619"/>
      <c r="AF55" s="494">
        <f t="shared" ref="AF55:AF90" si="10">SUM(AB55:AE55)</f>
        <v>0</v>
      </c>
      <c r="AG55" s="494">
        <f t="shared" ref="AG55:AG90" si="11">Y55+AF55</f>
        <v>0</v>
      </c>
      <c r="AH55" s="495"/>
      <c r="AI55" s="530" t="s">
        <v>5</v>
      </c>
      <c r="AJ55" s="497" t="s">
        <v>5</v>
      </c>
      <c r="AK55" s="496" t="s">
        <v>5</v>
      </c>
      <c r="AL55" s="531"/>
      <c r="AM55" s="499"/>
      <c r="AN55" s="500"/>
      <c r="AO55" s="474"/>
      <c r="AP55" s="474"/>
      <c r="AQ55" s="474"/>
      <c r="AR55" s="474"/>
    </row>
    <row r="56" ht="12.75" customHeight="1">
      <c r="A56" s="446"/>
      <c r="B56" s="446"/>
      <c r="C56" s="447"/>
      <c r="D56" s="448"/>
      <c r="E56" s="449"/>
      <c r="F56" s="450"/>
      <c r="G56" s="608"/>
      <c r="H56" s="576"/>
      <c r="I56" s="577" t="s">
        <v>732</v>
      </c>
      <c r="J56" s="577"/>
      <c r="K56" s="578"/>
      <c r="L56" s="577"/>
      <c r="M56" s="577"/>
      <c r="N56" s="577"/>
      <c r="O56" s="579"/>
      <c r="P56" s="579"/>
      <c r="Q56" s="579"/>
      <c r="R56" s="620"/>
      <c r="S56" s="584"/>
      <c r="T56" s="621"/>
      <c r="U56" s="622"/>
      <c r="V56" s="622"/>
      <c r="W56" s="577"/>
      <c r="X56" s="461"/>
      <c r="Y56" s="610"/>
      <c r="Z56" s="584"/>
      <c r="AA56" s="585"/>
      <c r="AB56" s="586"/>
      <c r="AC56" s="586"/>
      <c r="AD56" s="612"/>
      <c r="AE56" s="612"/>
      <c r="AF56" s="467">
        <f t="shared" si="10"/>
        <v>0</v>
      </c>
      <c r="AG56" s="467">
        <f t="shared" si="11"/>
        <v>0</v>
      </c>
      <c r="AH56" s="468"/>
      <c r="AI56" s="503"/>
      <c r="AJ56" s="470"/>
      <c r="AK56" s="469"/>
      <c r="AL56" s="504" t="s">
        <v>5</v>
      </c>
      <c r="AM56" s="472"/>
      <c r="AN56" s="473"/>
      <c r="AO56" s="446"/>
      <c r="AP56" s="446"/>
      <c r="AQ56" s="446"/>
      <c r="AR56" s="446"/>
    </row>
    <row r="57" ht="12.75" customHeight="1">
      <c r="A57" s="474"/>
      <c r="B57" s="474"/>
      <c r="C57" s="475"/>
      <c r="D57" s="476"/>
      <c r="E57" s="477"/>
      <c r="F57" s="478"/>
      <c r="G57" s="608"/>
      <c r="H57" s="538"/>
      <c r="I57" s="539"/>
      <c r="J57" s="539"/>
      <c r="K57" s="540"/>
      <c r="L57" s="539"/>
      <c r="M57" s="539"/>
      <c r="N57" s="539"/>
      <c r="O57" s="541"/>
      <c r="P57" s="541"/>
      <c r="Q57" s="541"/>
      <c r="R57" s="542"/>
      <c r="S57" s="543"/>
      <c r="T57" s="623"/>
      <c r="U57" s="544"/>
      <c r="V57" s="544"/>
      <c r="W57" s="539"/>
      <c r="X57" s="489"/>
      <c r="Y57" s="545"/>
      <c r="Z57" s="543"/>
      <c r="AA57" s="546"/>
      <c r="AB57" s="547"/>
      <c r="AC57" s="547"/>
      <c r="AD57" s="619"/>
      <c r="AE57" s="619"/>
      <c r="AF57" s="494">
        <f t="shared" si="10"/>
        <v>0</v>
      </c>
      <c r="AG57" s="494">
        <f t="shared" si="11"/>
        <v>0</v>
      </c>
      <c r="AH57" s="644">
        <f>SUM(AH13:AH54)</f>
        <v>281580.79</v>
      </c>
      <c r="AI57" s="530"/>
      <c r="AJ57" s="497"/>
      <c r="AK57" s="496"/>
      <c r="AL57" s="531"/>
      <c r="AM57" s="499"/>
      <c r="AN57" s="500"/>
      <c r="AO57" s="474"/>
      <c r="AP57" s="474"/>
      <c r="AQ57" s="474"/>
      <c r="AR57" s="474"/>
    </row>
    <row r="58" ht="12.75" customHeight="1">
      <c r="A58" s="446"/>
      <c r="B58" s="446"/>
      <c r="C58" s="447"/>
      <c r="D58" s="448"/>
      <c r="E58" s="449"/>
      <c r="F58" s="450"/>
      <c r="G58" s="608"/>
      <c r="H58" s="576"/>
      <c r="I58" s="577"/>
      <c r="J58" s="577"/>
      <c r="K58" s="578"/>
      <c r="L58" s="577"/>
      <c r="M58" s="577"/>
      <c r="N58" s="577"/>
      <c r="O58" s="579"/>
      <c r="P58" s="579"/>
      <c r="Q58" s="579"/>
      <c r="R58" s="620"/>
      <c r="S58" s="584"/>
      <c r="T58" s="621"/>
      <c r="U58" s="622"/>
      <c r="V58" s="622"/>
      <c r="W58" s="577"/>
      <c r="X58" s="461"/>
      <c r="Y58" s="610"/>
      <c r="Z58" s="584"/>
      <c r="AA58" s="585"/>
      <c r="AB58" s="586"/>
      <c r="AC58" s="586"/>
      <c r="AD58" s="612"/>
      <c r="AE58" s="612"/>
      <c r="AF58" s="467">
        <f t="shared" si="10"/>
        <v>0</v>
      </c>
      <c r="AG58" s="467">
        <f t="shared" si="11"/>
        <v>0</v>
      </c>
      <c r="AH58" s="468"/>
      <c r="AI58" s="503"/>
      <c r="AJ58" s="470"/>
      <c r="AK58" s="469"/>
      <c r="AL58" s="504"/>
      <c r="AM58" s="472"/>
      <c r="AN58" s="473"/>
      <c r="AO58" s="446"/>
      <c r="AP58" s="446"/>
      <c r="AQ58" s="446"/>
      <c r="AR58" s="446"/>
    </row>
    <row r="59" ht="12.75" customHeight="1">
      <c r="A59" s="474"/>
      <c r="B59" s="474"/>
      <c r="C59" s="475"/>
      <c r="D59" s="476"/>
      <c r="E59" s="477"/>
      <c r="F59" s="478"/>
      <c r="G59" s="608"/>
      <c r="H59" s="538"/>
      <c r="I59" s="539"/>
      <c r="J59" s="539"/>
      <c r="K59" s="540"/>
      <c r="L59" s="539"/>
      <c r="M59" s="539"/>
      <c r="N59" s="539"/>
      <c r="O59" s="541"/>
      <c r="P59" s="541"/>
      <c r="Q59" s="541"/>
      <c r="R59" s="542"/>
      <c r="S59" s="543"/>
      <c r="T59" s="623"/>
      <c r="U59" s="544"/>
      <c r="V59" s="544"/>
      <c r="W59" s="539"/>
      <c r="X59" s="489"/>
      <c r="Y59" s="545"/>
      <c r="Z59" s="543"/>
      <c r="AA59" s="546"/>
      <c r="AB59" s="547"/>
      <c r="AC59" s="547"/>
      <c r="AD59" s="619"/>
      <c r="AE59" s="619"/>
      <c r="AF59" s="494">
        <f t="shared" si="10"/>
        <v>0</v>
      </c>
      <c r="AG59" s="494">
        <f t="shared" si="11"/>
        <v>0</v>
      </c>
      <c r="AH59" s="495"/>
      <c r="AI59" s="530"/>
      <c r="AJ59" s="497"/>
      <c r="AK59" s="496"/>
      <c r="AL59" s="531"/>
      <c r="AM59" s="499"/>
      <c r="AN59" s="500"/>
      <c r="AO59" s="474"/>
      <c r="AP59" s="474"/>
      <c r="AQ59" s="474"/>
      <c r="AR59" s="474"/>
    </row>
    <row r="60" ht="12.75" customHeight="1">
      <c r="A60" s="446"/>
      <c r="B60" s="446"/>
      <c r="C60" s="447"/>
      <c r="D60" s="448"/>
      <c r="E60" s="449"/>
      <c r="F60" s="450"/>
      <c r="G60" s="608"/>
      <c r="H60" s="576"/>
      <c r="I60" s="577"/>
      <c r="J60" s="577"/>
      <c r="K60" s="578"/>
      <c r="L60" s="577"/>
      <c r="M60" s="577"/>
      <c r="N60" s="577"/>
      <c r="O60" s="579"/>
      <c r="P60" s="579"/>
      <c r="Q60" s="579"/>
      <c r="R60" s="620"/>
      <c r="S60" s="584"/>
      <c r="T60" s="621"/>
      <c r="U60" s="622"/>
      <c r="V60" s="622"/>
      <c r="W60" s="577"/>
      <c r="X60" s="461"/>
      <c r="Y60" s="610"/>
      <c r="Z60" s="584"/>
      <c r="AA60" s="585"/>
      <c r="AB60" s="586"/>
      <c r="AC60" s="586"/>
      <c r="AD60" s="612"/>
      <c r="AE60" s="612"/>
      <c r="AF60" s="467">
        <f t="shared" si="10"/>
        <v>0</v>
      </c>
      <c r="AG60" s="467">
        <f t="shared" si="11"/>
        <v>0</v>
      </c>
      <c r="AH60" s="468"/>
      <c r="AI60" s="503"/>
      <c r="AJ60" s="470"/>
      <c r="AK60" s="469"/>
      <c r="AL60" s="504"/>
      <c r="AM60" s="472"/>
      <c r="AN60" s="473"/>
      <c r="AO60" s="446"/>
      <c r="AP60" s="446"/>
      <c r="AQ60" s="446"/>
      <c r="AR60" s="446"/>
    </row>
    <row r="61" ht="12.75" customHeight="1">
      <c r="A61" s="474"/>
      <c r="B61" s="474"/>
      <c r="C61" s="477"/>
      <c r="D61" s="477"/>
      <c r="E61" s="477"/>
      <c r="F61" s="478"/>
      <c r="G61" s="556"/>
      <c r="H61" s="645"/>
      <c r="I61" s="487"/>
      <c r="J61" s="487"/>
      <c r="K61" s="556"/>
      <c r="L61" s="556"/>
      <c r="M61" s="557"/>
      <c r="N61" s="557"/>
      <c r="O61" s="556"/>
      <c r="P61" s="556"/>
      <c r="Q61" s="556"/>
      <c r="R61" s="557"/>
      <c r="S61" s="558"/>
      <c r="T61" s="487"/>
      <c r="U61" s="559"/>
      <c r="V61" s="559"/>
      <c r="W61" s="487"/>
      <c r="X61" s="527"/>
      <c r="Y61" s="646"/>
      <c r="Z61" s="558"/>
      <c r="AA61" s="647"/>
      <c r="AB61" s="594"/>
      <c r="AC61" s="594"/>
      <c r="AD61" s="594"/>
      <c r="AE61" s="594"/>
      <c r="AF61" s="494">
        <f t="shared" si="10"/>
        <v>0</v>
      </c>
      <c r="AG61" s="494">
        <f t="shared" si="11"/>
        <v>0</v>
      </c>
      <c r="AH61" s="497"/>
      <c r="AI61" s="496"/>
      <c r="AJ61" s="497"/>
      <c r="AK61" s="496"/>
      <c r="AL61" s="498"/>
      <c r="AM61" s="499"/>
      <c r="AN61" s="500"/>
      <c r="AO61" s="474"/>
      <c r="AP61" s="474"/>
      <c r="AQ61" s="474"/>
      <c r="AR61" s="474"/>
    </row>
    <row r="62" ht="12.75" customHeight="1">
      <c r="A62" s="446"/>
      <c r="B62" s="446"/>
      <c r="C62" s="449"/>
      <c r="D62" s="449"/>
      <c r="E62" s="449"/>
      <c r="F62" s="450"/>
      <c r="G62" s="561"/>
      <c r="H62" s="648"/>
      <c r="I62" s="459"/>
      <c r="J62" s="459"/>
      <c r="K62" s="561"/>
      <c r="L62" s="561"/>
      <c r="M62" s="562"/>
      <c r="N62" s="562"/>
      <c r="O62" s="561"/>
      <c r="P62" s="561"/>
      <c r="Q62" s="561"/>
      <c r="R62" s="562"/>
      <c r="S62" s="563"/>
      <c r="T62" s="459"/>
      <c r="U62" s="564"/>
      <c r="V62" s="564"/>
      <c r="W62" s="459"/>
      <c r="X62" s="553"/>
      <c r="Y62" s="649"/>
      <c r="Z62" s="563"/>
      <c r="AA62" s="650"/>
      <c r="AB62" s="651"/>
      <c r="AC62" s="651"/>
      <c r="AD62" s="651"/>
      <c r="AE62" s="651"/>
      <c r="AF62" s="467">
        <f t="shared" si="10"/>
        <v>0</v>
      </c>
      <c r="AG62" s="467">
        <f t="shared" si="11"/>
        <v>0</v>
      </c>
      <c r="AH62" s="652"/>
      <c r="AI62" s="469"/>
      <c r="AJ62" s="470"/>
      <c r="AK62" s="469"/>
      <c r="AL62" s="555" t="s">
        <v>5</v>
      </c>
      <c r="AM62" s="472"/>
      <c r="AN62" s="473"/>
      <c r="AO62" s="446"/>
      <c r="AP62" s="446"/>
      <c r="AQ62" s="446"/>
      <c r="AR62" s="446"/>
    </row>
    <row r="63" ht="12.75" customHeight="1">
      <c r="A63" s="474"/>
      <c r="B63" s="474"/>
      <c r="C63" s="477"/>
      <c r="D63" s="477"/>
      <c r="E63" s="477"/>
      <c r="F63" s="478"/>
      <c r="G63" s="645"/>
      <c r="H63" s="645"/>
      <c r="I63" s="487"/>
      <c r="J63" s="487"/>
      <c r="K63" s="556"/>
      <c r="L63" s="556"/>
      <c r="M63" s="557"/>
      <c r="N63" s="557"/>
      <c r="O63" s="556"/>
      <c r="P63" s="556"/>
      <c r="Q63" s="556"/>
      <c r="R63" s="557"/>
      <c r="S63" s="558"/>
      <c r="T63" s="487"/>
      <c r="U63" s="559"/>
      <c r="V63" s="559"/>
      <c r="W63" s="487"/>
      <c r="X63" s="527"/>
      <c r="Y63" s="646"/>
      <c r="Z63" s="558"/>
      <c r="AA63" s="647"/>
      <c r="AB63" s="594"/>
      <c r="AC63" s="594"/>
      <c r="AD63" s="594"/>
      <c r="AE63" s="594"/>
      <c r="AF63" s="494">
        <f t="shared" si="10"/>
        <v>0</v>
      </c>
      <c r="AG63" s="494">
        <f t="shared" si="11"/>
        <v>0</v>
      </c>
      <c r="AH63" s="495"/>
      <c r="AI63" s="496"/>
      <c r="AJ63" s="497"/>
      <c r="AK63" s="496"/>
      <c r="AL63" s="498"/>
      <c r="AM63" s="499"/>
      <c r="AN63" s="500"/>
      <c r="AO63" s="474"/>
      <c r="AP63" s="474"/>
      <c r="AQ63" s="474"/>
      <c r="AR63" s="474"/>
    </row>
    <row r="64" ht="11.25" customHeight="1">
      <c r="A64" s="446"/>
      <c r="B64" s="446"/>
      <c r="C64" s="449"/>
      <c r="D64" s="449"/>
      <c r="E64" s="449"/>
      <c r="F64" s="450"/>
      <c r="G64" s="561"/>
      <c r="H64" s="648"/>
      <c r="I64" s="459"/>
      <c r="J64" s="459"/>
      <c r="K64" s="561"/>
      <c r="L64" s="561"/>
      <c r="M64" s="562"/>
      <c r="N64" s="562"/>
      <c r="O64" s="561"/>
      <c r="P64" s="561"/>
      <c r="Q64" s="561"/>
      <c r="R64" s="562"/>
      <c r="S64" s="563"/>
      <c r="T64" s="459"/>
      <c r="U64" s="564"/>
      <c r="V64" s="564"/>
      <c r="W64" s="459"/>
      <c r="X64" s="553"/>
      <c r="Y64" s="649"/>
      <c r="Z64" s="563"/>
      <c r="AA64" s="650"/>
      <c r="AB64" s="651"/>
      <c r="AC64" s="651"/>
      <c r="AD64" s="651"/>
      <c r="AE64" s="651"/>
      <c r="AF64" s="467">
        <f t="shared" si="10"/>
        <v>0</v>
      </c>
      <c r="AG64" s="467">
        <f t="shared" si="11"/>
        <v>0</v>
      </c>
      <c r="AH64" s="106"/>
      <c r="AI64" s="469"/>
      <c r="AJ64" s="470"/>
      <c r="AK64" s="469"/>
      <c r="AL64" s="471"/>
      <c r="AM64" s="472"/>
      <c r="AN64" s="473"/>
      <c r="AO64" s="446"/>
      <c r="AP64" s="446"/>
      <c r="AQ64" s="446"/>
      <c r="AR64" s="446"/>
    </row>
    <row r="65" ht="12.75" customHeight="1">
      <c r="A65" s="474"/>
      <c r="B65" s="474"/>
      <c r="C65" s="477"/>
      <c r="D65" s="477"/>
      <c r="E65" s="477"/>
      <c r="F65" s="478"/>
      <c r="G65" s="645"/>
      <c r="H65" s="645"/>
      <c r="I65" s="487"/>
      <c r="J65" s="487"/>
      <c r="K65" s="556"/>
      <c r="L65" s="556"/>
      <c r="M65" s="557"/>
      <c r="N65" s="557"/>
      <c r="O65" s="556"/>
      <c r="P65" s="556"/>
      <c r="Q65" s="556"/>
      <c r="R65" s="557"/>
      <c r="S65" s="558"/>
      <c r="T65" s="487"/>
      <c r="U65" s="559"/>
      <c r="V65" s="559"/>
      <c r="W65" s="487"/>
      <c r="X65" s="527"/>
      <c r="Y65" s="646"/>
      <c r="Z65" s="558"/>
      <c r="AA65" s="647"/>
      <c r="AB65" s="594"/>
      <c r="AC65" s="594"/>
      <c r="AD65" s="594"/>
      <c r="AE65" s="594"/>
      <c r="AF65" s="494">
        <f t="shared" si="10"/>
        <v>0</v>
      </c>
      <c r="AG65" s="494">
        <f t="shared" si="11"/>
        <v>0</v>
      </c>
      <c r="AH65" s="495"/>
      <c r="AI65" s="653" t="s">
        <v>5</v>
      </c>
      <c r="AJ65" s="654" t="s">
        <v>5</v>
      </c>
      <c r="AK65" s="655" t="s">
        <v>5</v>
      </c>
      <c r="AL65" s="656"/>
      <c r="AM65" s="499"/>
      <c r="AN65" s="500"/>
      <c r="AO65" s="474"/>
      <c r="AP65" s="474"/>
      <c r="AQ65" s="474"/>
      <c r="AR65" s="474"/>
    </row>
    <row r="66" ht="12.75" customHeight="1">
      <c r="A66" s="446"/>
      <c r="B66" s="446"/>
      <c r="C66" s="449"/>
      <c r="D66" s="449"/>
      <c r="E66" s="449"/>
      <c r="F66" s="450"/>
      <c r="G66" s="561"/>
      <c r="H66" s="648"/>
      <c r="I66" s="459"/>
      <c r="J66" s="459"/>
      <c r="K66" s="561"/>
      <c r="L66" s="561"/>
      <c r="M66" s="562"/>
      <c r="N66" s="562"/>
      <c r="O66" s="561"/>
      <c r="P66" s="561"/>
      <c r="Q66" s="561"/>
      <c r="R66" s="562"/>
      <c r="S66" s="563"/>
      <c r="T66" s="459"/>
      <c r="U66" s="564"/>
      <c r="V66" s="564"/>
      <c r="W66" s="459"/>
      <c r="X66" s="553"/>
      <c r="Y66" s="649"/>
      <c r="Z66" s="563"/>
      <c r="AA66" s="650"/>
      <c r="AB66" s="651"/>
      <c r="AC66" s="651"/>
      <c r="AD66" s="651"/>
      <c r="AE66" s="651"/>
      <c r="AF66" s="467">
        <f t="shared" si="10"/>
        <v>0</v>
      </c>
      <c r="AG66" s="467">
        <f t="shared" si="11"/>
        <v>0</v>
      </c>
      <c r="AH66" s="468"/>
      <c r="AI66" s="469"/>
      <c r="AJ66" s="470"/>
      <c r="AK66" s="469"/>
      <c r="AL66" s="471"/>
      <c r="AM66" s="472"/>
      <c r="AN66" s="473"/>
      <c r="AO66" s="446"/>
      <c r="AP66" s="446"/>
      <c r="AQ66" s="446"/>
      <c r="AR66" s="446"/>
    </row>
    <row r="67" ht="12.75" customHeight="1">
      <c r="A67" s="474"/>
      <c r="B67" s="474"/>
      <c r="C67" s="477"/>
      <c r="D67" s="477"/>
      <c r="E67" s="477"/>
      <c r="F67" s="478"/>
      <c r="G67" s="645"/>
      <c r="H67" s="645"/>
      <c r="I67" s="487"/>
      <c r="J67" s="487"/>
      <c r="K67" s="556"/>
      <c r="L67" s="556"/>
      <c r="M67" s="557"/>
      <c r="N67" s="557"/>
      <c r="O67" s="556"/>
      <c r="P67" s="556"/>
      <c r="Q67" s="556"/>
      <c r="R67" s="557"/>
      <c r="S67" s="558"/>
      <c r="T67" s="487"/>
      <c r="U67" s="559"/>
      <c r="V67" s="559"/>
      <c r="W67" s="487"/>
      <c r="X67" s="527"/>
      <c r="Y67" s="646"/>
      <c r="Z67" s="558"/>
      <c r="AA67" s="647"/>
      <c r="AB67" s="594"/>
      <c r="AC67" s="594"/>
      <c r="AD67" s="594"/>
      <c r="AE67" s="594"/>
      <c r="AF67" s="494">
        <f t="shared" si="10"/>
        <v>0</v>
      </c>
      <c r="AG67" s="494">
        <f t="shared" si="11"/>
        <v>0</v>
      </c>
      <c r="AH67" s="495"/>
      <c r="AI67" s="496"/>
      <c r="AJ67" s="497"/>
      <c r="AK67" s="496"/>
      <c r="AL67" s="498"/>
      <c r="AM67" s="499"/>
      <c r="AN67" s="500"/>
      <c r="AO67" s="474"/>
      <c r="AP67" s="474"/>
      <c r="AQ67" s="474"/>
      <c r="AR67" s="474"/>
    </row>
    <row r="68" ht="12.75" customHeight="1">
      <c r="A68" s="446"/>
      <c r="B68" s="446"/>
      <c r="C68" s="449"/>
      <c r="D68" s="449"/>
      <c r="E68" s="449"/>
      <c r="F68" s="450"/>
      <c r="G68" s="468"/>
      <c r="H68" s="657"/>
      <c r="I68" s="609"/>
      <c r="J68" s="609"/>
      <c r="K68" s="468"/>
      <c r="L68" s="609"/>
      <c r="M68" s="609"/>
      <c r="N68" s="609"/>
      <c r="O68" s="468"/>
      <c r="P68" s="468"/>
      <c r="Q68" s="468"/>
      <c r="R68" s="450"/>
      <c r="S68" s="658"/>
      <c r="T68" s="609"/>
      <c r="U68" s="659"/>
      <c r="V68" s="659"/>
      <c r="W68" s="609"/>
      <c r="X68" s="553"/>
      <c r="Y68" s="652"/>
      <c r="Z68" s="658"/>
      <c r="AA68" s="660"/>
      <c r="AB68" s="611"/>
      <c r="AC68" s="611"/>
      <c r="AD68" s="611"/>
      <c r="AE68" s="611"/>
      <c r="AF68" s="467">
        <f t="shared" si="10"/>
        <v>0</v>
      </c>
      <c r="AG68" s="467">
        <f t="shared" si="11"/>
        <v>0</v>
      </c>
      <c r="AH68" s="468"/>
      <c r="AI68" s="469"/>
      <c r="AJ68" s="470"/>
      <c r="AK68" s="469"/>
      <c r="AL68" s="471"/>
      <c r="AM68" s="472"/>
      <c r="AN68" s="473"/>
      <c r="AO68" s="446"/>
      <c r="AP68" s="446"/>
      <c r="AQ68" s="446"/>
      <c r="AR68" s="446"/>
    </row>
    <row r="69" ht="12.75" customHeight="1">
      <c r="A69" s="474"/>
      <c r="B69" s="474"/>
      <c r="C69" s="477"/>
      <c r="D69" s="477"/>
      <c r="E69" s="477"/>
      <c r="F69" s="478"/>
      <c r="G69" s="556"/>
      <c r="H69" s="645"/>
      <c r="I69" s="487"/>
      <c r="J69" s="487"/>
      <c r="K69" s="556"/>
      <c r="L69" s="556"/>
      <c r="M69" s="557"/>
      <c r="N69" s="557"/>
      <c r="O69" s="556"/>
      <c r="P69" s="556"/>
      <c r="Q69" s="556"/>
      <c r="R69" s="557"/>
      <c r="S69" s="558"/>
      <c r="T69" s="487"/>
      <c r="U69" s="559"/>
      <c r="V69" s="559"/>
      <c r="W69" s="487"/>
      <c r="X69" s="527"/>
      <c r="Y69" s="646"/>
      <c r="Z69" s="558"/>
      <c r="AA69" s="647"/>
      <c r="AB69" s="594"/>
      <c r="AC69" s="594"/>
      <c r="AD69" s="594"/>
      <c r="AE69" s="594"/>
      <c r="AF69" s="494">
        <f t="shared" si="10"/>
        <v>0</v>
      </c>
      <c r="AG69" s="494">
        <f t="shared" si="11"/>
        <v>0</v>
      </c>
      <c r="AH69" s="497"/>
      <c r="AI69" s="496"/>
      <c r="AJ69" s="497"/>
      <c r="AK69" s="496"/>
      <c r="AL69" s="656"/>
      <c r="AM69" s="499"/>
      <c r="AN69" s="500"/>
      <c r="AO69" s="474"/>
      <c r="AP69" s="474"/>
      <c r="AQ69" s="474"/>
      <c r="AR69" s="474"/>
    </row>
    <row r="70" ht="12.75" customHeight="1">
      <c r="A70" s="446"/>
      <c r="B70" s="446"/>
      <c r="C70" s="449"/>
      <c r="D70" s="449"/>
      <c r="E70" s="449"/>
      <c r="F70" s="450"/>
      <c r="G70" s="561"/>
      <c r="H70" s="648"/>
      <c r="I70" s="459"/>
      <c r="J70" s="459"/>
      <c r="K70" s="561"/>
      <c r="L70" s="561"/>
      <c r="M70" s="562"/>
      <c r="N70" s="562"/>
      <c r="O70" s="561"/>
      <c r="P70" s="561"/>
      <c r="Q70" s="561"/>
      <c r="R70" s="562"/>
      <c r="S70" s="563"/>
      <c r="T70" s="459"/>
      <c r="U70" s="564"/>
      <c r="V70" s="564"/>
      <c r="W70" s="459"/>
      <c r="X70" s="553"/>
      <c r="Y70" s="649"/>
      <c r="Z70" s="563"/>
      <c r="AA70" s="650"/>
      <c r="AB70" s="651"/>
      <c r="AC70" s="651"/>
      <c r="AD70" s="651"/>
      <c r="AE70" s="651"/>
      <c r="AF70" s="467">
        <f t="shared" si="10"/>
        <v>0</v>
      </c>
      <c r="AG70" s="467">
        <f t="shared" si="11"/>
        <v>0</v>
      </c>
      <c r="AH70" s="468"/>
      <c r="AI70" s="469"/>
      <c r="AJ70" s="470"/>
      <c r="AK70" s="469"/>
      <c r="AL70" s="471"/>
      <c r="AM70" s="472"/>
      <c r="AN70" s="473"/>
      <c r="AO70" s="446"/>
      <c r="AP70" s="446"/>
      <c r="AQ70" s="446"/>
      <c r="AR70" s="446"/>
    </row>
    <row r="71" ht="12.75" customHeight="1">
      <c r="A71" s="474"/>
      <c r="B71" s="474"/>
      <c r="C71" s="477"/>
      <c r="D71" s="477"/>
      <c r="E71" s="477"/>
      <c r="F71" s="478"/>
      <c r="G71" s="645"/>
      <c r="H71" s="645"/>
      <c r="I71" s="487"/>
      <c r="J71" s="487"/>
      <c r="K71" s="556"/>
      <c r="L71" s="556"/>
      <c r="M71" s="557"/>
      <c r="N71" s="557"/>
      <c r="O71" s="556"/>
      <c r="P71" s="556"/>
      <c r="Q71" s="556"/>
      <c r="R71" s="557"/>
      <c r="S71" s="558"/>
      <c r="T71" s="487"/>
      <c r="U71" s="559"/>
      <c r="V71" s="559"/>
      <c r="W71" s="487"/>
      <c r="X71" s="527"/>
      <c r="Y71" s="646"/>
      <c r="Z71" s="558"/>
      <c r="AA71" s="647"/>
      <c r="AB71" s="594"/>
      <c r="AC71" s="594"/>
      <c r="AD71" s="594"/>
      <c r="AE71" s="594"/>
      <c r="AF71" s="494">
        <f t="shared" si="10"/>
        <v>0</v>
      </c>
      <c r="AG71" s="494">
        <f t="shared" si="11"/>
        <v>0</v>
      </c>
      <c r="AH71" s="495"/>
      <c r="AI71" s="496"/>
      <c r="AJ71" s="497"/>
      <c r="AK71" s="496"/>
      <c r="AL71" s="498"/>
      <c r="AM71" s="499"/>
      <c r="AN71" s="500"/>
      <c r="AO71" s="474"/>
      <c r="AP71" s="474"/>
      <c r="AQ71" s="474"/>
      <c r="AR71" s="474"/>
    </row>
    <row r="72" ht="12.75" customHeight="1">
      <c r="A72" s="446"/>
      <c r="B72" s="446"/>
      <c r="C72" s="449"/>
      <c r="D72" s="449"/>
      <c r="E72" s="449"/>
      <c r="F72" s="450"/>
      <c r="G72" s="648"/>
      <c r="H72" s="648"/>
      <c r="I72" s="459"/>
      <c r="J72" s="459"/>
      <c r="K72" s="561"/>
      <c r="L72" s="561"/>
      <c r="M72" s="562"/>
      <c r="N72" s="562"/>
      <c r="O72" s="561"/>
      <c r="P72" s="561"/>
      <c r="Q72" s="561"/>
      <c r="R72" s="562"/>
      <c r="S72" s="563"/>
      <c r="T72" s="459"/>
      <c r="U72" s="564"/>
      <c r="V72" s="564"/>
      <c r="W72" s="459"/>
      <c r="X72" s="553"/>
      <c r="Y72" s="649"/>
      <c r="Z72" s="563"/>
      <c r="AA72" s="650"/>
      <c r="AB72" s="651"/>
      <c r="AC72" s="651"/>
      <c r="AD72" s="651"/>
      <c r="AE72" s="651"/>
      <c r="AF72" s="467">
        <f t="shared" si="10"/>
        <v>0</v>
      </c>
      <c r="AG72" s="467">
        <f t="shared" si="11"/>
        <v>0</v>
      </c>
      <c r="AH72" s="652"/>
      <c r="AI72" s="469"/>
      <c r="AJ72" s="469"/>
      <c r="AK72" s="469"/>
      <c r="AL72" s="471"/>
      <c r="AM72" s="472"/>
      <c r="AN72" s="473"/>
      <c r="AO72" s="446"/>
      <c r="AP72" s="446"/>
      <c r="AQ72" s="446"/>
      <c r="AR72" s="446"/>
    </row>
    <row r="73" ht="12.75" customHeight="1">
      <c r="A73" s="474"/>
      <c r="B73" s="474"/>
      <c r="C73" s="477"/>
      <c r="D73" s="477"/>
      <c r="E73" s="477"/>
      <c r="F73" s="478"/>
      <c r="G73" s="495"/>
      <c r="H73" s="661"/>
      <c r="I73" s="616"/>
      <c r="J73" s="616"/>
      <c r="K73" s="495"/>
      <c r="L73" s="616"/>
      <c r="M73" s="616"/>
      <c r="N73" s="616"/>
      <c r="O73" s="495"/>
      <c r="P73" s="495"/>
      <c r="Q73" s="495"/>
      <c r="R73" s="478"/>
      <c r="S73" s="662"/>
      <c r="T73" s="616"/>
      <c r="U73" s="663"/>
      <c r="V73" s="663"/>
      <c r="W73" s="616"/>
      <c r="X73" s="527"/>
      <c r="Y73" s="596"/>
      <c r="Z73" s="662"/>
      <c r="AA73" s="664"/>
      <c r="AB73" s="618"/>
      <c r="AC73" s="618"/>
      <c r="AD73" s="618"/>
      <c r="AE73" s="618"/>
      <c r="AF73" s="494">
        <f t="shared" si="10"/>
        <v>0</v>
      </c>
      <c r="AG73" s="494">
        <f t="shared" si="11"/>
        <v>0</v>
      </c>
      <c r="AH73" s="495"/>
      <c r="AI73" s="496"/>
      <c r="AJ73" s="497"/>
      <c r="AK73" s="496"/>
      <c r="AL73" s="498"/>
      <c r="AM73" s="499"/>
      <c r="AN73" s="500"/>
      <c r="AO73" s="474"/>
      <c r="AP73" s="474"/>
      <c r="AQ73" s="474"/>
      <c r="AR73" s="474"/>
    </row>
    <row r="74" ht="11.25" customHeight="1">
      <c r="A74" s="665" t="s">
        <v>5</v>
      </c>
      <c r="B74" s="446"/>
      <c r="C74" s="449"/>
      <c r="D74" s="449"/>
      <c r="E74" s="449"/>
      <c r="F74" s="450"/>
      <c r="G74" s="561"/>
      <c r="H74" s="648"/>
      <c r="I74" s="459"/>
      <c r="J74" s="459"/>
      <c r="K74" s="561"/>
      <c r="L74" s="561"/>
      <c r="M74" s="562"/>
      <c r="N74" s="562"/>
      <c r="O74" s="561"/>
      <c r="P74" s="561"/>
      <c r="Q74" s="561"/>
      <c r="R74" s="562"/>
      <c r="S74" s="563"/>
      <c r="T74" s="459"/>
      <c r="U74" s="564"/>
      <c r="V74" s="564"/>
      <c r="W74" s="459"/>
      <c r="X74" s="553"/>
      <c r="Y74" s="649"/>
      <c r="Z74" s="563"/>
      <c r="AA74" s="650"/>
      <c r="AB74" s="651"/>
      <c r="AC74" s="651"/>
      <c r="AD74" s="651"/>
      <c r="AE74" s="651"/>
      <c r="AF74" s="467">
        <f t="shared" si="10"/>
        <v>0</v>
      </c>
      <c r="AG74" s="467">
        <f t="shared" si="11"/>
        <v>0</v>
      </c>
      <c r="AH74" s="468"/>
      <c r="AI74" s="469"/>
      <c r="AJ74" s="470"/>
      <c r="AK74" s="469"/>
      <c r="AL74" s="471"/>
      <c r="AM74" s="472"/>
      <c r="AN74" s="473"/>
      <c r="AO74" s="446"/>
      <c r="AP74" s="446"/>
      <c r="AQ74" s="446"/>
      <c r="AR74" s="446"/>
    </row>
    <row r="75" ht="12.75" customHeight="1">
      <c r="A75" s="474"/>
      <c r="B75" s="474"/>
      <c r="C75" s="477"/>
      <c r="D75" s="477"/>
      <c r="E75" s="477"/>
      <c r="F75" s="478"/>
      <c r="G75" s="556"/>
      <c r="H75" s="645"/>
      <c r="I75" s="487"/>
      <c r="J75" s="487"/>
      <c r="K75" s="556"/>
      <c r="L75" s="556"/>
      <c r="M75" s="557"/>
      <c r="N75" s="557"/>
      <c r="O75" s="556"/>
      <c r="P75" s="556"/>
      <c r="Q75" s="556"/>
      <c r="R75" s="557"/>
      <c r="S75" s="558"/>
      <c r="T75" s="487"/>
      <c r="U75" s="559"/>
      <c r="V75" s="559"/>
      <c r="W75" s="487"/>
      <c r="X75" s="527"/>
      <c r="Y75" s="646"/>
      <c r="Z75" s="558"/>
      <c r="AA75" s="647"/>
      <c r="AB75" s="594"/>
      <c r="AC75" s="594"/>
      <c r="AD75" s="594"/>
      <c r="AE75" s="594"/>
      <c r="AF75" s="494">
        <f t="shared" si="10"/>
        <v>0</v>
      </c>
      <c r="AG75" s="494">
        <f t="shared" si="11"/>
        <v>0</v>
      </c>
      <c r="AH75" s="497"/>
      <c r="AI75" s="496"/>
      <c r="AJ75" s="497"/>
      <c r="AK75" s="496"/>
      <c r="AL75" s="498"/>
      <c r="AM75" s="499"/>
      <c r="AN75" s="500"/>
      <c r="AO75" s="474"/>
      <c r="AP75" s="474"/>
      <c r="AQ75" s="474"/>
      <c r="AR75" s="474"/>
    </row>
    <row r="76" ht="12.75" customHeight="1">
      <c r="A76" s="446"/>
      <c r="B76" s="446"/>
      <c r="C76" s="449"/>
      <c r="D76" s="449"/>
      <c r="E76" s="449"/>
      <c r="F76" s="450"/>
      <c r="G76" s="561"/>
      <c r="H76" s="648"/>
      <c r="I76" s="459"/>
      <c r="J76" s="459"/>
      <c r="K76" s="561"/>
      <c r="L76" s="561"/>
      <c r="M76" s="562"/>
      <c r="N76" s="562"/>
      <c r="O76" s="561"/>
      <c r="P76" s="561"/>
      <c r="Q76" s="561"/>
      <c r="R76" s="562"/>
      <c r="S76" s="563"/>
      <c r="T76" s="459"/>
      <c r="U76" s="564"/>
      <c r="V76" s="564"/>
      <c r="W76" s="459"/>
      <c r="X76" s="553"/>
      <c r="Y76" s="649"/>
      <c r="Z76" s="563"/>
      <c r="AA76" s="650"/>
      <c r="AB76" s="651"/>
      <c r="AC76" s="651"/>
      <c r="AD76" s="651"/>
      <c r="AE76" s="651"/>
      <c r="AF76" s="467">
        <f t="shared" si="10"/>
        <v>0</v>
      </c>
      <c r="AG76" s="467">
        <f t="shared" si="11"/>
        <v>0</v>
      </c>
      <c r="AH76" s="652"/>
      <c r="AI76" s="469"/>
      <c r="AJ76" s="470"/>
      <c r="AK76" s="469"/>
      <c r="AL76" s="471"/>
      <c r="AM76" s="472"/>
      <c r="AN76" s="473"/>
      <c r="AO76" s="446"/>
      <c r="AP76" s="446"/>
      <c r="AQ76" s="446"/>
      <c r="AR76" s="446"/>
    </row>
    <row r="77" ht="12.75" customHeight="1">
      <c r="A77" s="474"/>
      <c r="B77" s="474"/>
      <c r="C77" s="477"/>
      <c r="D77" s="477"/>
      <c r="E77" s="477"/>
      <c r="F77" s="478"/>
      <c r="G77" s="645"/>
      <c r="H77" s="645"/>
      <c r="I77" s="487"/>
      <c r="J77" s="487"/>
      <c r="K77" s="556"/>
      <c r="L77" s="556"/>
      <c r="M77" s="557"/>
      <c r="N77" s="557"/>
      <c r="O77" s="556"/>
      <c r="P77" s="556"/>
      <c r="Q77" s="556"/>
      <c r="R77" s="557"/>
      <c r="S77" s="558"/>
      <c r="T77" s="487"/>
      <c r="U77" s="559"/>
      <c r="V77" s="559"/>
      <c r="W77" s="487"/>
      <c r="X77" s="527"/>
      <c r="Y77" s="646"/>
      <c r="Z77" s="558"/>
      <c r="AA77" s="647"/>
      <c r="AB77" s="594"/>
      <c r="AC77" s="594"/>
      <c r="AD77" s="594"/>
      <c r="AE77" s="594"/>
      <c r="AF77" s="494">
        <f t="shared" si="10"/>
        <v>0</v>
      </c>
      <c r="AG77" s="494">
        <f t="shared" si="11"/>
        <v>0</v>
      </c>
      <c r="AH77" s="495"/>
      <c r="AI77" s="496"/>
      <c r="AJ77" s="497"/>
      <c r="AK77" s="496"/>
      <c r="AL77" s="498"/>
      <c r="AM77" s="499"/>
      <c r="AN77" s="500"/>
      <c r="AO77" s="474"/>
      <c r="AP77" s="474"/>
      <c r="AQ77" s="474"/>
      <c r="AR77" s="474"/>
    </row>
    <row r="78" ht="11.25" customHeight="1">
      <c r="A78" s="446"/>
      <c r="B78" s="446"/>
      <c r="C78" s="449"/>
      <c r="D78" s="449"/>
      <c r="E78" s="449"/>
      <c r="F78" s="450"/>
      <c r="G78" s="561"/>
      <c r="H78" s="648"/>
      <c r="I78" s="459"/>
      <c r="J78" s="459"/>
      <c r="K78" s="561"/>
      <c r="L78" s="561"/>
      <c r="M78" s="562"/>
      <c r="N78" s="562"/>
      <c r="O78" s="561"/>
      <c r="P78" s="561"/>
      <c r="Q78" s="561"/>
      <c r="R78" s="562"/>
      <c r="S78" s="563"/>
      <c r="T78" s="459"/>
      <c r="U78" s="564"/>
      <c r="V78" s="564"/>
      <c r="W78" s="459"/>
      <c r="X78" s="553"/>
      <c r="Y78" s="649"/>
      <c r="Z78" s="563"/>
      <c r="AA78" s="650"/>
      <c r="AB78" s="651"/>
      <c r="AC78" s="651"/>
      <c r="AD78" s="651"/>
      <c r="AE78" s="651"/>
      <c r="AF78" s="467">
        <f t="shared" si="10"/>
        <v>0</v>
      </c>
      <c r="AG78" s="467">
        <f t="shared" si="11"/>
        <v>0</v>
      </c>
      <c r="AH78" s="468"/>
      <c r="AI78" s="469"/>
      <c r="AJ78" s="470"/>
      <c r="AK78" s="469"/>
      <c r="AL78" s="666"/>
      <c r="AM78" s="472"/>
      <c r="AN78" s="473"/>
      <c r="AO78" s="446"/>
      <c r="AP78" s="446"/>
      <c r="AQ78" s="446"/>
      <c r="AR78" s="446"/>
    </row>
    <row r="79" ht="12.75" customHeight="1">
      <c r="A79" s="474"/>
      <c r="B79" s="474"/>
      <c r="C79" s="477"/>
      <c r="D79" s="477"/>
      <c r="E79" s="477"/>
      <c r="F79" s="478"/>
      <c r="G79" s="556"/>
      <c r="H79" s="645"/>
      <c r="I79" s="487"/>
      <c r="J79" s="487"/>
      <c r="K79" s="556"/>
      <c r="L79" s="556"/>
      <c r="M79" s="557"/>
      <c r="N79" s="557"/>
      <c r="O79" s="556"/>
      <c r="P79" s="556"/>
      <c r="Q79" s="556"/>
      <c r="R79" s="557"/>
      <c r="S79" s="558"/>
      <c r="T79" s="487"/>
      <c r="U79" s="559"/>
      <c r="V79" s="559"/>
      <c r="W79" s="487"/>
      <c r="X79" s="527"/>
      <c r="Y79" s="646"/>
      <c r="Z79" s="558"/>
      <c r="AA79" s="647"/>
      <c r="AB79" s="594"/>
      <c r="AC79" s="594"/>
      <c r="AD79" s="594"/>
      <c r="AE79" s="594"/>
      <c r="AF79" s="494">
        <f t="shared" si="10"/>
        <v>0</v>
      </c>
      <c r="AG79" s="494">
        <f t="shared" si="11"/>
        <v>0</v>
      </c>
      <c r="AH79" s="497"/>
      <c r="AI79" s="496"/>
      <c r="AJ79" s="497"/>
      <c r="AK79" s="496"/>
      <c r="AL79" s="498"/>
      <c r="AM79" s="499"/>
      <c r="AN79" s="500"/>
      <c r="AO79" s="474"/>
      <c r="AP79" s="474"/>
      <c r="AQ79" s="474"/>
      <c r="AR79" s="474"/>
    </row>
    <row r="80" ht="12.75" customHeight="1">
      <c r="A80" s="446"/>
      <c r="B80" s="446"/>
      <c r="C80" s="449"/>
      <c r="D80" s="449"/>
      <c r="E80" s="449"/>
      <c r="F80" s="450"/>
      <c r="G80" s="561"/>
      <c r="H80" s="648"/>
      <c r="I80" s="459"/>
      <c r="J80" s="459"/>
      <c r="K80" s="561"/>
      <c r="L80" s="561"/>
      <c r="M80" s="562"/>
      <c r="N80" s="562"/>
      <c r="O80" s="561"/>
      <c r="P80" s="561"/>
      <c r="Q80" s="561"/>
      <c r="R80" s="562"/>
      <c r="S80" s="563"/>
      <c r="T80" s="459"/>
      <c r="U80" s="564"/>
      <c r="V80" s="564"/>
      <c r="W80" s="459"/>
      <c r="X80" s="553"/>
      <c r="Y80" s="649"/>
      <c r="Z80" s="563"/>
      <c r="AA80" s="650"/>
      <c r="AB80" s="651"/>
      <c r="AC80" s="651"/>
      <c r="AD80" s="651"/>
      <c r="AE80" s="651"/>
      <c r="AF80" s="467">
        <f t="shared" si="10"/>
        <v>0</v>
      </c>
      <c r="AG80" s="467">
        <f t="shared" si="11"/>
        <v>0</v>
      </c>
      <c r="AH80" s="468"/>
      <c r="AI80" s="469"/>
      <c r="AJ80" s="470"/>
      <c r="AK80" s="469"/>
      <c r="AL80" s="471"/>
      <c r="AM80" s="472"/>
      <c r="AN80" s="473"/>
      <c r="AO80" s="446"/>
      <c r="AP80" s="446"/>
      <c r="AQ80" s="446"/>
      <c r="AR80" s="446"/>
    </row>
    <row r="81" ht="12.75" customHeight="1">
      <c r="A81" s="474"/>
      <c r="B81" s="474"/>
      <c r="C81" s="477"/>
      <c r="D81" s="477"/>
      <c r="E81" s="477"/>
      <c r="F81" s="478"/>
      <c r="G81" s="645"/>
      <c r="H81" s="645"/>
      <c r="I81" s="487"/>
      <c r="J81" s="487"/>
      <c r="K81" s="556"/>
      <c r="L81" s="556"/>
      <c r="M81" s="557"/>
      <c r="N81" s="557"/>
      <c r="O81" s="556"/>
      <c r="P81" s="556"/>
      <c r="Q81" s="556"/>
      <c r="R81" s="557"/>
      <c r="S81" s="558"/>
      <c r="T81" s="487"/>
      <c r="U81" s="559"/>
      <c r="V81" s="559"/>
      <c r="W81" s="487"/>
      <c r="X81" s="527"/>
      <c r="Y81" s="646"/>
      <c r="Z81" s="558"/>
      <c r="AA81" s="647"/>
      <c r="AB81" s="594"/>
      <c r="AC81" s="594"/>
      <c r="AD81" s="594"/>
      <c r="AE81" s="594"/>
      <c r="AF81" s="494">
        <f t="shared" si="10"/>
        <v>0</v>
      </c>
      <c r="AG81" s="494">
        <f t="shared" si="11"/>
        <v>0</v>
      </c>
      <c r="AH81" s="495"/>
      <c r="AI81" s="496"/>
      <c r="AJ81" s="497"/>
      <c r="AK81" s="496"/>
      <c r="AL81" s="498"/>
      <c r="AM81" s="499"/>
      <c r="AN81" s="500"/>
      <c r="AO81" s="474"/>
      <c r="AP81" s="474"/>
      <c r="AQ81" s="474"/>
      <c r="AR81" s="474"/>
    </row>
    <row r="82" ht="12.75" customHeight="1">
      <c r="A82" s="446"/>
      <c r="B82" s="446"/>
      <c r="C82" s="449"/>
      <c r="D82" s="449"/>
      <c r="E82" s="449"/>
      <c r="F82" s="450"/>
      <c r="G82" s="648"/>
      <c r="H82" s="648"/>
      <c r="I82" s="459"/>
      <c r="J82" s="459"/>
      <c r="K82" s="561"/>
      <c r="L82" s="561"/>
      <c r="M82" s="562"/>
      <c r="N82" s="562"/>
      <c r="O82" s="561"/>
      <c r="P82" s="561"/>
      <c r="Q82" s="561"/>
      <c r="R82" s="562"/>
      <c r="S82" s="563"/>
      <c r="T82" s="459"/>
      <c r="U82" s="564"/>
      <c r="V82" s="564"/>
      <c r="W82" s="459"/>
      <c r="X82" s="553"/>
      <c r="Y82" s="649"/>
      <c r="Z82" s="563"/>
      <c r="AA82" s="650"/>
      <c r="AB82" s="651"/>
      <c r="AC82" s="651"/>
      <c r="AD82" s="651"/>
      <c r="AE82" s="651"/>
      <c r="AF82" s="467">
        <f t="shared" si="10"/>
        <v>0</v>
      </c>
      <c r="AG82" s="467">
        <f t="shared" si="11"/>
        <v>0</v>
      </c>
      <c r="AH82" s="468"/>
      <c r="AI82" s="469"/>
      <c r="AJ82" s="470"/>
      <c r="AK82" s="469"/>
      <c r="AL82" s="471"/>
      <c r="AM82" s="472"/>
      <c r="AN82" s="473"/>
      <c r="AO82" s="446"/>
      <c r="AP82" s="446"/>
      <c r="AQ82" s="446"/>
      <c r="AR82" s="446"/>
    </row>
    <row r="83" ht="12.75" customHeight="1">
      <c r="A83" s="474"/>
      <c r="B83" s="474"/>
      <c r="C83" s="477"/>
      <c r="D83" s="477"/>
      <c r="E83" s="477"/>
      <c r="F83" s="478"/>
      <c r="G83" s="645"/>
      <c r="H83" s="645"/>
      <c r="I83" s="487"/>
      <c r="J83" s="487"/>
      <c r="K83" s="556"/>
      <c r="L83" s="556"/>
      <c r="M83" s="557"/>
      <c r="N83" s="557"/>
      <c r="O83" s="556"/>
      <c r="P83" s="556"/>
      <c r="Q83" s="556"/>
      <c r="R83" s="557"/>
      <c r="S83" s="558"/>
      <c r="T83" s="487"/>
      <c r="U83" s="559"/>
      <c r="V83" s="559"/>
      <c r="W83" s="487"/>
      <c r="X83" s="527"/>
      <c r="Y83" s="646"/>
      <c r="Z83" s="558"/>
      <c r="AA83" s="647"/>
      <c r="AB83" s="594"/>
      <c r="AC83" s="594"/>
      <c r="AD83" s="594"/>
      <c r="AE83" s="594"/>
      <c r="AF83" s="494">
        <f t="shared" si="10"/>
        <v>0</v>
      </c>
      <c r="AG83" s="494">
        <f t="shared" si="11"/>
        <v>0</v>
      </c>
      <c r="AH83" s="495"/>
      <c r="AI83" s="496"/>
      <c r="AJ83" s="497"/>
      <c r="AK83" s="496"/>
      <c r="AL83" s="498"/>
      <c r="AM83" s="499"/>
      <c r="AN83" s="500"/>
      <c r="AO83" s="474"/>
      <c r="AP83" s="474"/>
      <c r="AQ83" s="474"/>
      <c r="AR83" s="474"/>
    </row>
    <row r="84" ht="12.75" customHeight="1">
      <c r="A84" s="446"/>
      <c r="B84" s="446"/>
      <c r="C84" s="449"/>
      <c r="D84" s="449"/>
      <c r="E84" s="449"/>
      <c r="F84" s="450"/>
      <c r="G84" s="648"/>
      <c r="H84" s="648"/>
      <c r="I84" s="459"/>
      <c r="J84" s="459"/>
      <c r="K84" s="561"/>
      <c r="L84" s="561"/>
      <c r="M84" s="562"/>
      <c r="N84" s="562"/>
      <c r="O84" s="561"/>
      <c r="P84" s="561"/>
      <c r="Q84" s="561"/>
      <c r="R84" s="562"/>
      <c r="S84" s="563"/>
      <c r="T84" s="459"/>
      <c r="U84" s="564"/>
      <c r="V84" s="564"/>
      <c r="W84" s="459"/>
      <c r="X84" s="553"/>
      <c r="Y84" s="649"/>
      <c r="Z84" s="563"/>
      <c r="AA84" s="650"/>
      <c r="AB84" s="651"/>
      <c r="AC84" s="651"/>
      <c r="AD84" s="651"/>
      <c r="AE84" s="651"/>
      <c r="AF84" s="467">
        <f t="shared" si="10"/>
        <v>0</v>
      </c>
      <c r="AG84" s="467">
        <f t="shared" si="11"/>
        <v>0</v>
      </c>
      <c r="AH84" s="468"/>
      <c r="AI84" s="469"/>
      <c r="AJ84" s="667"/>
      <c r="AK84" s="469"/>
      <c r="AL84" s="471"/>
      <c r="AM84" s="472"/>
      <c r="AN84" s="473"/>
      <c r="AO84" s="446"/>
      <c r="AP84" s="446"/>
      <c r="AQ84" s="446"/>
      <c r="AR84" s="446"/>
    </row>
    <row r="85" ht="12.75" customHeight="1">
      <c r="A85" s="474"/>
      <c r="B85" s="474"/>
      <c r="C85" s="477"/>
      <c r="D85" s="477"/>
      <c r="E85" s="477"/>
      <c r="F85" s="478"/>
      <c r="G85" s="495"/>
      <c r="H85" s="661"/>
      <c r="I85" s="616"/>
      <c r="J85" s="616"/>
      <c r="K85" s="495"/>
      <c r="L85" s="616"/>
      <c r="M85" s="616"/>
      <c r="N85" s="616"/>
      <c r="O85" s="495"/>
      <c r="P85" s="495"/>
      <c r="Q85" s="495"/>
      <c r="R85" s="478"/>
      <c r="S85" s="662"/>
      <c r="T85" s="616"/>
      <c r="U85" s="663"/>
      <c r="V85" s="663"/>
      <c r="W85" s="616"/>
      <c r="X85" s="527"/>
      <c r="Y85" s="596"/>
      <c r="Z85" s="662"/>
      <c r="AA85" s="664"/>
      <c r="AB85" s="618"/>
      <c r="AC85" s="618"/>
      <c r="AD85" s="618"/>
      <c r="AE85" s="618"/>
      <c r="AF85" s="494">
        <f t="shared" si="10"/>
        <v>0</v>
      </c>
      <c r="AG85" s="494">
        <f t="shared" si="11"/>
        <v>0</v>
      </c>
      <c r="AH85" s="596"/>
      <c r="AI85" s="496"/>
      <c r="AJ85" s="497"/>
      <c r="AK85" s="496"/>
      <c r="AL85" s="498"/>
      <c r="AM85" s="499"/>
      <c r="AN85" s="500"/>
      <c r="AO85" s="474"/>
      <c r="AP85" s="474"/>
      <c r="AQ85" s="474"/>
      <c r="AR85" s="474"/>
    </row>
    <row r="86" ht="11.25" customHeight="1">
      <c r="A86" s="446"/>
      <c r="B86" s="446"/>
      <c r="C86" s="449"/>
      <c r="D86" s="449"/>
      <c r="E86" s="449"/>
      <c r="F86" s="450"/>
      <c r="G86" s="561"/>
      <c r="H86" s="648"/>
      <c r="I86" s="459"/>
      <c r="J86" s="459"/>
      <c r="K86" s="561"/>
      <c r="L86" s="561"/>
      <c r="M86" s="562"/>
      <c r="N86" s="562"/>
      <c r="O86" s="561"/>
      <c r="P86" s="561"/>
      <c r="Q86" s="561"/>
      <c r="R86" s="562"/>
      <c r="S86" s="563"/>
      <c r="T86" s="459"/>
      <c r="U86" s="564"/>
      <c r="V86" s="564"/>
      <c r="W86" s="459"/>
      <c r="X86" s="553"/>
      <c r="Y86" s="649"/>
      <c r="Z86" s="563"/>
      <c r="AA86" s="650"/>
      <c r="AB86" s="651"/>
      <c r="AC86" s="651"/>
      <c r="AD86" s="651"/>
      <c r="AE86" s="651"/>
      <c r="AF86" s="467">
        <f t="shared" si="10"/>
        <v>0</v>
      </c>
      <c r="AG86" s="467">
        <f t="shared" si="11"/>
        <v>0</v>
      </c>
      <c r="AH86" s="468"/>
      <c r="AI86" s="469"/>
      <c r="AJ86" s="470"/>
      <c r="AK86" s="469"/>
      <c r="AL86" s="471"/>
      <c r="AM86" s="472"/>
      <c r="AN86" s="473"/>
      <c r="AO86" s="446"/>
      <c r="AP86" s="446"/>
      <c r="AQ86" s="446"/>
      <c r="AR86" s="446"/>
    </row>
    <row r="87" ht="12.75" customHeight="1">
      <c r="A87" s="474"/>
      <c r="B87" s="474"/>
      <c r="C87" s="477"/>
      <c r="D87" s="477"/>
      <c r="E87" s="477"/>
      <c r="F87" s="478"/>
      <c r="G87" s="556"/>
      <c r="H87" s="645"/>
      <c r="I87" s="487"/>
      <c r="J87" s="487"/>
      <c r="K87" s="556"/>
      <c r="L87" s="556"/>
      <c r="M87" s="557"/>
      <c r="N87" s="557"/>
      <c r="O87" s="556"/>
      <c r="P87" s="556"/>
      <c r="Q87" s="556"/>
      <c r="R87" s="557"/>
      <c r="S87" s="558"/>
      <c r="T87" s="487"/>
      <c r="U87" s="559"/>
      <c r="V87" s="559"/>
      <c r="W87" s="487"/>
      <c r="X87" s="527"/>
      <c r="Y87" s="646"/>
      <c r="Z87" s="558"/>
      <c r="AA87" s="647"/>
      <c r="AB87" s="594"/>
      <c r="AC87" s="594"/>
      <c r="AD87" s="594"/>
      <c r="AE87" s="594"/>
      <c r="AF87" s="494">
        <f t="shared" si="10"/>
        <v>0</v>
      </c>
      <c r="AG87" s="494">
        <f t="shared" si="11"/>
        <v>0</v>
      </c>
      <c r="AH87" s="497"/>
      <c r="AI87" s="496"/>
      <c r="AJ87" s="497"/>
      <c r="AK87" s="496"/>
      <c r="AL87" s="498"/>
      <c r="AM87" s="499"/>
      <c r="AN87" s="500"/>
      <c r="AO87" s="474"/>
      <c r="AP87" s="474"/>
      <c r="AQ87" s="474"/>
      <c r="AR87" s="474"/>
    </row>
    <row r="88" ht="12.75" customHeight="1">
      <c r="A88" s="446"/>
      <c r="B88" s="446"/>
      <c r="C88" s="449"/>
      <c r="D88" s="449"/>
      <c r="E88" s="449"/>
      <c r="F88" s="450"/>
      <c r="G88" s="561"/>
      <c r="H88" s="648"/>
      <c r="I88" s="459"/>
      <c r="J88" s="459"/>
      <c r="K88" s="561"/>
      <c r="L88" s="561"/>
      <c r="M88" s="562"/>
      <c r="N88" s="562"/>
      <c r="O88" s="561"/>
      <c r="P88" s="561"/>
      <c r="Q88" s="561"/>
      <c r="R88" s="562"/>
      <c r="S88" s="563"/>
      <c r="T88" s="459"/>
      <c r="U88" s="564"/>
      <c r="V88" s="564"/>
      <c r="W88" s="459"/>
      <c r="X88" s="553"/>
      <c r="Y88" s="649"/>
      <c r="Z88" s="563"/>
      <c r="AA88" s="650"/>
      <c r="AB88" s="651"/>
      <c r="AC88" s="651"/>
      <c r="AD88" s="651"/>
      <c r="AE88" s="651"/>
      <c r="AF88" s="467">
        <f t="shared" si="10"/>
        <v>0</v>
      </c>
      <c r="AG88" s="467">
        <f t="shared" si="11"/>
        <v>0</v>
      </c>
      <c r="AH88" s="468"/>
      <c r="AI88" s="469"/>
      <c r="AJ88" s="470"/>
      <c r="AK88" s="469"/>
      <c r="AL88" s="471"/>
      <c r="AM88" s="472"/>
      <c r="AN88" s="473"/>
      <c r="AO88" s="446"/>
      <c r="AP88" s="446"/>
      <c r="AQ88" s="446"/>
      <c r="AR88" s="446"/>
    </row>
    <row r="89" ht="12.75" customHeight="1">
      <c r="A89" s="474"/>
      <c r="B89" s="474"/>
      <c r="C89" s="477"/>
      <c r="D89" s="477"/>
      <c r="E89" s="477"/>
      <c r="F89" s="478"/>
      <c r="G89" s="645"/>
      <c r="H89" s="645"/>
      <c r="I89" s="487"/>
      <c r="J89" s="487"/>
      <c r="K89" s="556"/>
      <c r="L89" s="556"/>
      <c r="M89" s="557"/>
      <c r="N89" s="557"/>
      <c r="O89" s="556"/>
      <c r="P89" s="556"/>
      <c r="Q89" s="556"/>
      <c r="R89" s="557"/>
      <c r="S89" s="558"/>
      <c r="T89" s="487"/>
      <c r="U89" s="559"/>
      <c r="V89" s="559"/>
      <c r="W89" s="487"/>
      <c r="X89" s="527"/>
      <c r="Y89" s="646"/>
      <c r="Z89" s="558"/>
      <c r="AA89" s="647"/>
      <c r="AB89" s="594"/>
      <c r="AC89" s="594"/>
      <c r="AD89" s="594"/>
      <c r="AE89" s="594"/>
      <c r="AF89" s="494">
        <f t="shared" si="10"/>
        <v>0</v>
      </c>
      <c r="AG89" s="494">
        <f t="shared" si="11"/>
        <v>0</v>
      </c>
      <c r="AH89" s="495"/>
      <c r="AI89" s="496"/>
      <c r="AJ89" s="497"/>
      <c r="AK89" s="496"/>
      <c r="AL89" s="498"/>
      <c r="AM89" s="499"/>
      <c r="AN89" s="500"/>
      <c r="AO89" s="474"/>
      <c r="AP89" s="474"/>
      <c r="AQ89" s="474"/>
      <c r="AR89" s="474"/>
    </row>
    <row r="90" ht="12.75" customHeight="1">
      <c r="A90" s="665" t="s">
        <v>733</v>
      </c>
      <c r="B90" s="446"/>
      <c r="C90" s="449"/>
      <c r="D90" s="449"/>
      <c r="E90" s="449"/>
      <c r="F90" s="450"/>
      <c r="G90" s="648"/>
      <c r="H90" s="648"/>
      <c r="I90" s="459"/>
      <c r="J90" s="459"/>
      <c r="K90" s="561"/>
      <c r="L90" s="561"/>
      <c r="M90" s="562"/>
      <c r="N90" s="562"/>
      <c r="O90" s="561"/>
      <c r="P90" s="561"/>
      <c r="Q90" s="561"/>
      <c r="R90" s="562"/>
      <c r="S90" s="563"/>
      <c r="T90" s="459"/>
      <c r="U90" s="564"/>
      <c r="V90" s="564"/>
      <c r="W90" s="459"/>
      <c r="X90" s="553"/>
      <c r="Y90" s="649"/>
      <c r="Z90" s="563"/>
      <c r="AA90" s="650"/>
      <c r="AB90" s="651"/>
      <c r="AC90" s="651"/>
      <c r="AD90" s="651"/>
      <c r="AE90" s="651"/>
      <c r="AF90" s="467">
        <f t="shared" si="10"/>
        <v>0</v>
      </c>
      <c r="AG90" s="467">
        <f t="shared" si="11"/>
        <v>0</v>
      </c>
      <c r="AH90" s="652"/>
      <c r="AI90" s="469"/>
      <c r="AJ90" s="469"/>
      <c r="AK90" s="469"/>
      <c r="AL90" s="471"/>
      <c r="AM90" s="472"/>
      <c r="AN90" s="473"/>
      <c r="AO90" s="446"/>
      <c r="AP90" s="446"/>
      <c r="AQ90" s="446"/>
      <c r="AR90" s="446"/>
    </row>
    <row r="91" ht="11.25" customHeight="1">
      <c r="A91" s="474"/>
      <c r="B91" s="474"/>
      <c r="C91" s="477"/>
      <c r="D91" s="477"/>
      <c r="E91" s="477"/>
      <c r="F91" s="478"/>
      <c r="G91" s="556"/>
      <c r="H91" s="645"/>
      <c r="I91" s="487"/>
      <c r="J91" s="487"/>
      <c r="K91" s="556"/>
      <c r="L91" s="556"/>
      <c r="M91" s="557"/>
      <c r="N91" s="557"/>
      <c r="O91" s="556"/>
      <c r="P91" s="556"/>
      <c r="Q91" s="556"/>
      <c r="R91" s="557"/>
      <c r="S91" s="558"/>
      <c r="T91" s="487"/>
      <c r="U91" s="559"/>
      <c r="V91" s="559"/>
      <c r="W91" s="487"/>
      <c r="X91" s="527"/>
      <c r="Y91" s="646"/>
      <c r="Z91" s="558"/>
      <c r="AA91" s="647"/>
      <c r="AB91" s="594"/>
      <c r="AC91" s="594"/>
      <c r="AD91" s="594"/>
      <c r="AE91" s="594"/>
      <c r="AF91" s="596"/>
      <c r="AG91" s="596"/>
      <c r="AH91" s="495"/>
      <c r="AI91" s="496"/>
      <c r="AJ91" s="497"/>
      <c r="AK91" s="496"/>
      <c r="AL91" s="498"/>
      <c r="AM91" s="499"/>
      <c r="AN91" s="500"/>
      <c r="AO91" s="474"/>
      <c r="AP91" s="474"/>
      <c r="AQ91" s="474"/>
      <c r="AR91" s="474"/>
    </row>
    <row r="92" ht="12.75" customHeight="1">
      <c r="A92" s="446"/>
      <c r="B92" s="446"/>
      <c r="C92" s="449"/>
      <c r="D92" s="449"/>
      <c r="E92" s="449"/>
      <c r="F92" s="450"/>
      <c r="G92" s="561"/>
      <c r="H92" s="648"/>
      <c r="I92" s="459"/>
      <c r="J92" s="459"/>
      <c r="K92" s="561"/>
      <c r="L92" s="561"/>
      <c r="M92" s="562"/>
      <c r="N92" s="562"/>
      <c r="O92" s="561"/>
      <c r="P92" s="561"/>
      <c r="Q92" s="561"/>
      <c r="R92" s="562"/>
      <c r="S92" s="563"/>
      <c r="T92" s="459"/>
      <c r="U92" s="564"/>
      <c r="V92" s="564"/>
      <c r="W92" s="459"/>
      <c r="X92" s="553"/>
      <c r="Y92" s="649"/>
      <c r="Z92" s="563"/>
      <c r="AA92" s="650"/>
      <c r="AB92" s="651"/>
      <c r="AC92" s="651"/>
      <c r="AD92" s="651"/>
      <c r="AE92" s="651"/>
      <c r="AF92" s="652"/>
      <c r="AG92" s="652"/>
      <c r="AH92" s="470"/>
      <c r="AI92" s="469"/>
      <c r="AJ92" s="470"/>
      <c r="AK92" s="469"/>
      <c r="AL92" s="471"/>
      <c r="AM92" s="472"/>
      <c r="AN92" s="473"/>
      <c r="AO92" s="446"/>
      <c r="AP92" s="446"/>
      <c r="AQ92" s="446"/>
      <c r="AR92" s="446"/>
    </row>
    <row r="93" ht="12.75" customHeight="1">
      <c r="A93" s="474"/>
      <c r="B93" s="474"/>
      <c r="C93" s="477"/>
      <c r="D93" s="477"/>
      <c r="E93" s="477"/>
      <c r="F93" s="478"/>
      <c r="G93" s="556"/>
      <c r="H93" s="645"/>
      <c r="I93" s="487"/>
      <c r="J93" s="487"/>
      <c r="K93" s="556"/>
      <c r="L93" s="556"/>
      <c r="M93" s="557"/>
      <c r="N93" s="557"/>
      <c r="O93" s="556"/>
      <c r="P93" s="556"/>
      <c r="Q93" s="556"/>
      <c r="R93" s="557"/>
      <c r="S93" s="558"/>
      <c r="T93" s="487"/>
      <c r="U93" s="559"/>
      <c r="V93" s="559"/>
      <c r="W93" s="487"/>
      <c r="X93" s="527"/>
      <c r="Y93" s="646"/>
      <c r="Z93" s="558"/>
      <c r="AA93" s="647"/>
      <c r="AB93" s="594"/>
      <c r="AC93" s="594"/>
      <c r="AD93" s="594"/>
      <c r="AE93" s="594"/>
      <c r="AF93" s="596"/>
      <c r="AG93" s="596"/>
      <c r="AH93" s="497"/>
      <c r="AI93" s="496"/>
      <c r="AJ93" s="497"/>
      <c r="AK93" s="496"/>
      <c r="AL93" s="495"/>
      <c r="AM93" s="495"/>
      <c r="AN93" s="495"/>
      <c r="AO93" s="474"/>
      <c r="AP93" s="474"/>
      <c r="AQ93" s="474"/>
      <c r="AR93" s="474"/>
    </row>
    <row r="94" ht="12.75" customHeight="1">
      <c r="A94" s="665" t="s">
        <v>5</v>
      </c>
      <c r="B94" s="446"/>
      <c r="C94" s="449"/>
      <c r="D94" s="449"/>
      <c r="E94" s="449"/>
      <c r="F94" s="450"/>
      <c r="G94" s="561"/>
      <c r="H94" s="648"/>
      <c r="I94" s="459"/>
      <c r="J94" s="459"/>
      <c r="K94" s="561"/>
      <c r="L94" s="561"/>
      <c r="M94" s="562"/>
      <c r="N94" s="562"/>
      <c r="O94" s="561"/>
      <c r="P94" s="561"/>
      <c r="Q94" s="561"/>
      <c r="R94" s="562"/>
      <c r="S94" s="563"/>
      <c r="T94" s="459"/>
      <c r="U94" s="564"/>
      <c r="V94" s="564"/>
      <c r="W94" s="459"/>
      <c r="X94" s="553"/>
      <c r="Y94" s="649"/>
      <c r="Z94" s="563"/>
      <c r="AA94" s="650"/>
      <c r="AB94" s="651"/>
      <c r="AC94" s="651"/>
      <c r="AD94" s="651"/>
      <c r="AE94" s="651"/>
      <c r="AF94" s="652"/>
      <c r="AG94" s="652"/>
      <c r="AH94" s="652"/>
      <c r="AI94" s="652"/>
      <c r="AJ94" s="470"/>
      <c r="AK94" s="469"/>
      <c r="AL94" s="471"/>
      <c r="AM94" s="472"/>
      <c r="AN94" s="473"/>
      <c r="AO94" s="446"/>
      <c r="AP94" s="446"/>
      <c r="AQ94" s="446"/>
      <c r="AR94" s="446"/>
    </row>
    <row r="95" ht="12.75" customHeight="1">
      <c r="A95" s="474"/>
      <c r="B95" s="474"/>
      <c r="C95" s="477"/>
      <c r="D95" s="477"/>
      <c r="E95" s="477"/>
      <c r="F95" s="478"/>
      <c r="G95" s="645"/>
      <c r="H95" s="645"/>
      <c r="I95" s="487"/>
      <c r="J95" s="487"/>
      <c r="K95" s="556"/>
      <c r="L95" s="556"/>
      <c r="M95" s="557"/>
      <c r="N95" s="557"/>
      <c r="O95" s="556"/>
      <c r="P95" s="556"/>
      <c r="Q95" s="556"/>
      <c r="R95" s="557"/>
      <c r="S95" s="558"/>
      <c r="T95" s="487"/>
      <c r="U95" s="559"/>
      <c r="V95" s="559"/>
      <c r="W95" s="487"/>
      <c r="X95" s="527"/>
      <c r="Y95" s="646"/>
      <c r="Z95" s="558"/>
      <c r="AA95" s="647"/>
      <c r="AB95" s="594"/>
      <c r="AC95" s="594"/>
      <c r="AD95" s="594"/>
      <c r="AE95" s="594"/>
      <c r="AF95" s="596"/>
      <c r="AG95" s="596"/>
      <c r="AH95" s="495"/>
      <c r="AI95" s="668" t="s">
        <v>5</v>
      </c>
      <c r="AJ95" s="497"/>
      <c r="AK95" s="496"/>
      <c r="AL95" s="656"/>
      <c r="AM95" s="499"/>
      <c r="AN95" s="500"/>
      <c r="AO95" s="474"/>
      <c r="AP95" s="474"/>
      <c r="AQ95" s="474"/>
      <c r="AR95" s="474"/>
    </row>
    <row r="96" ht="11.25" customHeight="1">
      <c r="A96" s="446"/>
      <c r="B96" s="446"/>
      <c r="C96" s="449"/>
      <c r="D96" s="449"/>
      <c r="E96" s="449"/>
      <c r="F96" s="450"/>
      <c r="G96" s="561"/>
      <c r="H96" s="648"/>
      <c r="I96" s="459"/>
      <c r="J96" s="459"/>
      <c r="K96" s="561"/>
      <c r="L96" s="561"/>
      <c r="M96" s="562"/>
      <c r="N96" s="562"/>
      <c r="O96" s="561"/>
      <c r="P96" s="561"/>
      <c r="Q96" s="561"/>
      <c r="R96" s="562"/>
      <c r="S96" s="563"/>
      <c r="T96" s="459"/>
      <c r="U96" s="564"/>
      <c r="V96" s="564"/>
      <c r="W96" s="459"/>
      <c r="X96" s="553"/>
      <c r="Y96" s="562"/>
      <c r="Z96" s="562"/>
      <c r="AA96" s="562"/>
      <c r="AB96" s="562"/>
      <c r="AC96" s="562"/>
      <c r="AD96" s="562"/>
      <c r="AE96" s="562"/>
      <c r="AF96" s="562"/>
      <c r="AG96" s="562"/>
      <c r="AH96" s="562"/>
      <c r="AI96" s="669"/>
      <c r="AJ96" s="669"/>
      <c r="AK96" s="670">
        <f>SUM(AH15:AH96)</f>
        <v>538761.85</v>
      </c>
      <c r="AL96" s="669"/>
      <c r="AM96" s="669"/>
      <c r="AN96" s="671"/>
      <c r="AO96" s="672"/>
      <c r="AP96" s="669"/>
      <c r="AQ96" s="669"/>
      <c r="AR96" s="669"/>
    </row>
    <row r="97" ht="12.75" customHeight="1">
      <c r="A97" s="474"/>
      <c r="B97" s="474"/>
      <c r="C97" s="477"/>
      <c r="D97" s="477"/>
      <c r="E97" s="477"/>
      <c r="F97" s="478"/>
      <c r="G97" s="556"/>
      <c r="H97" s="645"/>
      <c r="I97" s="487"/>
      <c r="J97" s="487"/>
      <c r="K97" s="556"/>
      <c r="L97" s="556"/>
      <c r="M97" s="557"/>
      <c r="N97" s="557"/>
      <c r="O97" s="556"/>
      <c r="P97" s="556"/>
      <c r="Q97" s="556"/>
      <c r="R97" s="557"/>
      <c r="S97" s="558"/>
      <c r="T97" s="487"/>
      <c r="U97" s="559"/>
      <c r="V97" s="559"/>
      <c r="W97" s="487"/>
      <c r="X97" s="527"/>
      <c r="Y97" s="673"/>
      <c r="Z97" s="674"/>
      <c r="AA97" s="487"/>
      <c r="AB97" s="487"/>
      <c r="AC97" s="487"/>
      <c r="AD97" s="675"/>
      <c r="AE97" s="676"/>
      <c r="AF97" s="557"/>
      <c r="AG97" s="557"/>
      <c r="AH97" s="556"/>
      <c r="AI97" s="556"/>
      <c r="AJ97" s="556"/>
      <c r="AK97" s="557"/>
      <c r="AL97" s="558"/>
      <c r="AM97" s="487"/>
      <c r="AN97" s="677"/>
      <c r="AO97" s="677"/>
      <c r="AP97" s="558"/>
      <c r="AQ97" s="487"/>
      <c r="AR97" s="646"/>
    </row>
    <row r="98" ht="12.75" customHeight="1">
      <c r="A98" s="446"/>
      <c r="B98" s="446"/>
      <c r="C98" s="449"/>
      <c r="D98" s="449"/>
      <c r="E98" s="449"/>
      <c r="F98" s="450"/>
      <c r="G98" s="561"/>
      <c r="H98" s="648"/>
      <c r="I98" s="459"/>
      <c r="J98" s="459"/>
      <c r="K98" s="561"/>
      <c r="L98" s="561"/>
      <c r="M98" s="562"/>
      <c r="N98" s="562"/>
      <c r="O98" s="561"/>
      <c r="P98" s="561"/>
      <c r="Q98" s="561"/>
      <c r="R98" s="562"/>
      <c r="S98" s="563"/>
      <c r="T98" s="459"/>
      <c r="U98" s="564"/>
      <c r="V98" s="564"/>
      <c r="W98" s="459"/>
      <c r="X98" s="553"/>
      <c r="Y98" s="468"/>
      <c r="Z98" s="657"/>
      <c r="AA98" s="609"/>
      <c r="AB98" s="609"/>
      <c r="AC98" s="609"/>
      <c r="AD98" s="468"/>
      <c r="AE98" s="609"/>
      <c r="AF98" s="609"/>
      <c r="AG98" s="609"/>
      <c r="AH98" s="468"/>
      <c r="AI98" s="609"/>
      <c r="AJ98" s="468"/>
      <c r="AK98" s="450"/>
      <c r="AL98" s="658"/>
      <c r="AM98" s="609"/>
      <c r="AN98" s="659"/>
      <c r="AO98" s="659"/>
      <c r="AP98" s="609"/>
      <c r="AQ98" s="609"/>
      <c r="AR98" s="652"/>
    </row>
    <row r="99" ht="12.75" customHeight="1">
      <c r="A99" s="474"/>
      <c r="B99" s="474"/>
      <c r="C99" s="477"/>
      <c r="D99" s="477"/>
      <c r="E99" s="477"/>
      <c r="F99" s="478"/>
      <c r="G99" s="645"/>
      <c r="H99" s="645"/>
      <c r="I99" s="487"/>
      <c r="J99" s="487"/>
      <c r="K99" s="556"/>
      <c r="L99" s="556"/>
      <c r="M99" s="557"/>
      <c r="N99" s="557"/>
      <c r="O99" s="556"/>
      <c r="P99" s="556"/>
      <c r="Q99" s="556"/>
      <c r="R99" s="557"/>
      <c r="S99" s="558"/>
      <c r="T99" s="487"/>
      <c r="U99" s="559"/>
      <c r="V99" s="559"/>
      <c r="W99" s="487"/>
      <c r="X99" s="527"/>
      <c r="Y99" s="556"/>
      <c r="Z99" s="645"/>
      <c r="AA99" s="487"/>
      <c r="AB99" s="487"/>
      <c r="AC99" s="487"/>
      <c r="AD99" s="556"/>
      <c r="AE99" s="556"/>
      <c r="AF99" s="557"/>
      <c r="AG99" s="557"/>
      <c r="AH99" s="556"/>
      <c r="AI99" s="556"/>
      <c r="AJ99" s="556"/>
      <c r="AK99" s="557"/>
      <c r="AL99" s="558"/>
      <c r="AM99" s="487"/>
      <c r="AN99" s="559"/>
      <c r="AO99" s="559"/>
      <c r="AP99" s="487"/>
      <c r="AQ99" s="616"/>
      <c r="AR99" s="646"/>
    </row>
    <row r="100" ht="12.75" customHeight="1">
      <c r="A100" s="446"/>
      <c r="B100" s="446"/>
      <c r="C100" s="449"/>
      <c r="D100" s="449"/>
      <c r="E100" s="449"/>
      <c r="F100" s="450"/>
      <c r="G100" s="648"/>
      <c r="H100" s="648"/>
      <c r="I100" s="459"/>
      <c r="J100" s="459"/>
      <c r="K100" s="561"/>
      <c r="L100" s="561"/>
      <c r="M100" s="562"/>
      <c r="N100" s="562"/>
      <c r="O100" s="561"/>
      <c r="P100" s="561"/>
      <c r="Q100" s="561"/>
      <c r="R100" s="562"/>
      <c r="S100" s="563"/>
      <c r="T100" s="459"/>
      <c r="U100" s="564"/>
      <c r="V100" s="564"/>
      <c r="W100" s="459"/>
      <c r="X100" s="553"/>
      <c r="Y100" s="561"/>
      <c r="Z100" s="648"/>
      <c r="AA100" s="459"/>
      <c r="AB100" s="459"/>
      <c r="AC100" s="459"/>
      <c r="AD100" s="561"/>
      <c r="AE100" s="561"/>
      <c r="AF100" s="562"/>
      <c r="AG100" s="609"/>
      <c r="AH100" s="561"/>
      <c r="AI100" s="561"/>
      <c r="AJ100" s="561"/>
      <c r="AK100" s="562"/>
      <c r="AL100" s="563"/>
      <c r="AM100" s="459"/>
      <c r="AN100" s="564"/>
      <c r="AO100" s="564"/>
      <c r="AP100" s="459"/>
      <c r="AQ100" s="609"/>
      <c r="AR100" s="649"/>
    </row>
    <row r="101" ht="12.75" customHeight="1">
      <c r="A101" s="474"/>
      <c r="B101" s="474"/>
      <c r="C101" s="477"/>
      <c r="D101" s="477"/>
      <c r="E101" s="477"/>
      <c r="F101" s="478"/>
      <c r="G101" s="495"/>
      <c r="H101" s="661"/>
      <c r="I101" s="616"/>
      <c r="J101" s="616"/>
      <c r="K101" s="495"/>
      <c r="L101" s="616"/>
      <c r="M101" s="616"/>
      <c r="N101" s="616"/>
      <c r="O101" s="495"/>
      <c r="P101" s="495"/>
      <c r="Q101" s="495"/>
      <c r="R101" s="478"/>
      <c r="S101" s="662"/>
      <c r="T101" s="616"/>
      <c r="U101" s="663"/>
      <c r="V101" s="663"/>
      <c r="W101" s="616"/>
      <c r="X101" s="527"/>
      <c r="Y101" s="556"/>
      <c r="Z101" s="645"/>
      <c r="AA101" s="487"/>
      <c r="AB101" s="487"/>
      <c r="AC101" s="487"/>
      <c r="AD101" s="556"/>
      <c r="AE101" s="556"/>
      <c r="AF101" s="486">
        <f t="shared" ref="AF101:AF118" si="12">SUM(AB101:AE101)</f>
        <v>0</v>
      </c>
      <c r="AG101" s="486">
        <f t="shared" ref="AG101:AG117" si="13">SUM(Y101+AF101)</f>
        <v>0</v>
      </c>
      <c r="AH101" s="556"/>
      <c r="AI101" s="556"/>
      <c r="AJ101" s="556"/>
      <c r="AK101" s="557"/>
      <c r="AL101" s="558"/>
      <c r="AM101" s="487"/>
      <c r="AN101" s="559"/>
      <c r="AO101" s="559"/>
      <c r="AP101" s="487"/>
      <c r="AQ101" s="616"/>
      <c r="AR101" s="646"/>
    </row>
    <row r="102" ht="11.25" customHeight="1">
      <c r="A102" s="446"/>
      <c r="B102" s="446"/>
      <c r="C102" s="449"/>
      <c r="D102" s="449"/>
      <c r="E102" s="449"/>
      <c r="F102" s="450"/>
      <c r="G102" s="561"/>
      <c r="H102" s="648"/>
      <c r="I102" s="459"/>
      <c r="J102" s="459"/>
      <c r="K102" s="561"/>
      <c r="L102" s="561"/>
      <c r="M102" s="562"/>
      <c r="N102" s="562"/>
      <c r="O102" s="561"/>
      <c r="P102" s="561"/>
      <c r="Q102" s="561"/>
      <c r="R102" s="562"/>
      <c r="S102" s="563"/>
      <c r="T102" s="459"/>
      <c r="U102" s="564"/>
      <c r="V102" s="564"/>
      <c r="W102" s="459"/>
      <c r="X102" s="553"/>
      <c r="Y102" s="648"/>
      <c r="Z102" s="648"/>
      <c r="AA102" s="459"/>
      <c r="AB102" s="459"/>
      <c r="AC102" s="459"/>
      <c r="AD102" s="561"/>
      <c r="AE102" s="561"/>
      <c r="AF102" s="458">
        <f t="shared" si="12"/>
        <v>0</v>
      </c>
      <c r="AG102" s="678">
        <f t="shared" si="13"/>
        <v>0</v>
      </c>
      <c r="AH102" s="561"/>
      <c r="AI102" s="561"/>
      <c r="AJ102" s="561"/>
      <c r="AK102" s="562"/>
      <c r="AL102" s="563"/>
      <c r="AM102" s="459"/>
      <c r="AN102" s="564"/>
      <c r="AO102" s="564"/>
      <c r="AP102" s="459"/>
      <c r="AQ102" s="609"/>
      <c r="AR102" s="649"/>
    </row>
    <row r="103" ht="12.75" customHeight="1">
      <c r="A103" s="474"/>
      <c r="B103" s="474"/>
      <c r="C103" s="477"/>
      <c r="D103" s="477"/>
      <c r="E103" s="477"/>
      <c r="F103" s="478"/>
      <c r="G103" s="556"/>
      <c r="H103" s="645"/>
      <c r="I103" s="487"/>
      <c r="J103" s="487"/>
      <c r="K103" s="556"/>
      <c r="L103" s="556"/>
      <c r="M103" s="557"/>
      <c r="N103" s="557"/>
      <c r="O103" s="556"/>
      <c r="P103" s="556"/>
      <c r="Q103" s="556"/>
      <c r="R103" s="557"/>
      <c r="S103" s="558"/>
      <c r="T103" s="487"/>
      <c r="U103" s="559"/>
      <c r="V103" s="559"/>
      <c r="W103" s="487"/>
      <c r="X103" s="527"/>
      <c r="Y103" s="645"/>
      <c r="Z103" s="645"/>
      <c r="AA103" s="487"/>
      <c r="AB103" s="487"/>
      <c r="AC103" s="487"/>
      <c r="AD103" s="556"/>
      <c r="AE103" s="556"/>
      <c r="AF103" s="486">
        <f t="shared" si="12"/>
        <v>0</v>
      </c>
      <c r="AG103" s="679">
        <f t="shared" si="13"/>
        <v>0</v>
      </c>
      <c r="AH103" s="556"/>
      <c r="AI103" s="556"/>
      <c r="AJ103" s="556"/>
      <c r="AK103" s="557"/>
      <c r="AL103" s="558"/>
      <c r="AM103" s="487"/>
      <c r="AN103" s="559"/>
      <c r="AO103" s="559"/>
      <c r="AP103" s="487"/>
      <c r="AQ103" s="616"/>
      <c r="AR103" s="646"/>
    </row>
    <row r="104" ht="12.75" customHeight="1">
      <c r="A104" s="446"/>
      <c r="B104" s="446"/>
      <c r="C104" s="449"/>
      <c r="D104" s="449"/>
      <c r="E104" s="449"/>
      <c r="F104" s="450"/>
      <c r="G104" s="561"/>
      <c r="H104" s="648"/>
      <c r="I104" s="459"/>
      <c r="J104" s="459"/>
      <c r="K104" s="561"/>
      <c r="L104" s="561"/>
      <c r="M104" s="562"/>
      <c r="N104" s="562"/>
      <c r="O104" s="561"/>
      <c r="P104" s="561"/>
      <c r="Q104" s="561"/>
      <c r="R104" s="562"/>
      <c r="S104" s="563"/>
      <c r="T104" s="459"/>
      <c r="U104" s="564"/>
      <c r="V104" s="564"/>
      <c r="W104" s="459"/>
      <c r="X104" s="553"/>
      <c r="Y104" s="468"/>
      <c r="Z104" s="657"/>
      <c r="AA104" s="609"/>
      <c r="AB104" s="609"/>
      <c r="AC104" s="609"/>
      <c r="AD104" s="468"/>
      <c r="AE104" s="609"/>
      <c r="AF104" s="582">
        <f t="shared" si="12"/>
        <v>0</v>
      </c>
      <c r="AG104" s="582">
        <f t="shared" si="13"/>
        <v>0</v>
      </c>
      <c r="AH104" s="468"/>
      <c r="AI104" s="609"/>
      <c r="AJ104" s="468"/>
      <c r="AK104" s="450"/>
      <c r="AL104" s="658"/>
      <c r="AM104" s="609"/>
      <c r="AN104" s="659"/>
      <c r="AO104" s="659"/>
      <c r="AP104" s="609"/>
      <c r="AQ104" s="609"/>
      <c r="AR104" s="652"/>
    </row>
    <row r="105" ht="12.75" customHeight="1">
      <c r="A105" s="474"/>
      <c r="B105" s="474"/>
      <c r="C105" s="477"/>
      <c r="D105" s="477"/>
      <c r="E105" s="477"/>
      <c r="F105" s="478"/>
      <c r="G105" s="680" t="s">
        <v>734</v>
      </c>
      <c r="H105" s="676"/>
      <c r="I105" s="676"/>
      <c r="J105" s="676"/>
      <c r="K105" s="676"/>
      <c r="L105" s="676"/>
      <c r="M105" s="676"/>
      <c r="N105" s="676"/>
      <c r="O105" s="676"/>
      <c r="P105" s="676"/>
      <c r="Q105" s="676"/>
      <c r="R105" s="676"/>
      <c r="S105" s="676"/>
      <c r="T105" s="676"/>
      <c r="U105" s="676"/>
      <c r="V105" s="674"/>
      <c r="W105" s="487"/>
      <c r="X105" s="527"/>
      <c r="Y105" s="495"/>
      <c r="Z105" s="661"/>
      <c r="AA105" s="616"/>
      <c r="AB105" s="616"/>
      <c r="AC105" s="616"/>
      <c r="AD105" s="495"/>
      <c r="AE105" s="616"/>
      <c r="AF105" s="681">
        <f t="shared" si="12"/>
        <v>0</v>
      </c>
      <c r="AG105" s="681">
        <f t="shared" si="13"/>
        <v>0</v>
      </c>
      <c r="AH105" s="495"/>
      <c r="AI105" s="616"/>
      <c r="AJ105" s="495"/>
      <c r="AK105" s="478"/>
      <c r="AL105" s="662"/>
      <c r="AM105" s="616"/>
      <c r="AN105" s="663"/>
      <c r="AO105" s="663"/>
      <c r="AP105" s="616"/>
      <c r="AQ105" s="616"/>
      <c r="AR105" s="596"/>
    </row>
    <row r="106" ht="12.75" customHeight="1">
      <c r="A106" s="446"/>
      <c r="B106" s="446"/>
      <c r="C106" s="449"/>
      <c r="D106" s="449"/>
      <c r="E106" s="449"/>
      <c r="F106" s="450"/>
      <c r="G106" s="682" t="s">
        <v>735</v>
      </c>
      <c r="H106" s="683"/>
      <c r="I106" s="683"/>
      <c r="J106" s="683"/>
      <c r="K106" s="683"/>
      <c r="L106" s="683"/>
      <c r="M106" s="683"/>
      <c r="N106" s="683"/>
      <c r="O106" s="683"/>
      <c r="P106" s="683"/>
      <c r="Q106" s="683"/>
      <c r="R106" s="683"/>
      <c r="S106" s="683"/>
      <c r="T106" s="683"/>
      <c r="U106" s="683"/>
      <c r="V106" s="683"/>
      <c r="W106" s="683"/>
      <c r="X106" s="684"/>
      <c r="Y106" s="561"/>
      <c r="Z106" s="648"/>
      <c r="AA106" s="459"/>
      <c r="AB106" s="459"/>
      <c r="AC106" s="459"/>
      <c r="AD106" s="561"/>
      <c r="AE106" s="561"/>
      <c r="AF106" s="458">
        <f t="shared" si="12"/>
        <v>0</v>
      </c>
      <c r="AG106" s="458">
        <f t="shared" si="13"/>
        <v>0</v>
      </c>
      <c r="AH106" s="561"/>
      <c r="AI106" s="561"/>
      <c r="AJ106" s="561"/>
      <c r="AK106" s="562"/>
      <c r="AL106" s="563"/>
      <c r="AM106" s="459"/>
      <c r="AN106" s="564"/>
      <c r="AO106" s="564"/>
      <c r="AP106" s="459"/>
      <c r="AQ106" s="609"/>
      <c r="AR106" s="649"/>
    </row>
    <row r="107" ht="12.75" customHeight="1">
      <c r="A107" s="474"/>
      <c r="B107" s="474"/>
      <c r="C107" s="477"/>
      <c r="D107" s="477"/>
      <c r="E107" s="477"/>
      <c r="F107" s="478"/>
      <c r="G107" s="685" t="s">
        <v>736</v>
      </c>
      <c r="H107" s="499"/>
      <c r="I107" s="499"/>
      <c r="J107" s="499"/>
      <c r="K107" s="499"/>
      <c r="L107" s="499"/>
      <c r="M107" s="499"/>
      <c r="N107" s="499"/>
      <c r="O107" s="499"/>
      <c r="P107" s="499"/>
      <c r="Q107" s="499"/>
      <c r="R107" s="499"/>
      <c r="S107" s="499"/>
      <c r="T107" s="499"/>
      <c r="U107" s="499"/>
      <c r="V107" s="500"/>
      <c r="W107" s="616"/>
      <c r="X107" s="527"/>
      <c r="Y107" s="556"/>
      <c r="Z107" s="645"/>
      <c r="AA107" s="487"/>
      <c r="AB107" s="487"/>
      <c r="AC107" s="487"/>
      <c r="AD107" s="556"/>
      <c r="AE107" s="556"/>
      <c r="AF107" s="486">
        <f t="shared" si="12"/>
        <v>0</v>
      </c>
      <c r="AG107" s="486">
        <f t="shared" si="13"/>
        <v>0</v>
      </c>
      <c r="AH107" s="556"/>
      <c r="AI107" s="556"/>
      <c r="AJ107" s="556"/>
      <c r="AK107" s="557"/>
      <c r="AL107" s="558"/>
      <c r="AM107" s="487"/>
      <c r="AN107" s="559"/>
      <c r="AO107" s="559"/>
      <c r="AP107" s="487"/>
      <c r="AQ107" s="616"/>
      <c r="AR107" s="646"/>
    </row>
    <row r="108" ht="11.25" customHeight="1">
      <c r="A108" s="446"/>
      <c r="B108" s="446"/>
      <c r="C108" s="449"/>
      <c r="D108" s="449"/>
      <c r="E108" s="449"/>
      <c r="F108" s="450"/>
      <c r="G108" s="686" t="s">
        <v>737</v>
      </c>
      <c r="H108" s="683"/>
      <c r="I108" s="683"/>
      <c r="J108" s="683"/>
      <c r="K108" s="683"/>
      <c r="L108" s="683"/>
      <c r="M108" s="683"/>
      <c r="N108" s="683"/>
      <c r="O108" s="683"/>
      <c r="P108" s="683"/>
      <c r="Q108" s="683"/>
      <c r="R108" s="683"/>
      <c r="S108" s="683"/>
      <c r="T108" s="683"/>
      <c r="U108" s="683"/>
      <c r="V108" s="684"/>
      <c r="W108" s="459"/>
      <c r="X108" s="553"/>
      <c r="Y108" s="648"/>
      <c r="Z108" s="648"/>
      <c r="AA108" s="459"/>
      <c r="AB108" s="459"/>
      <c r="AC108" s="459"/>
      <c r="AD108" s="561"/>
      <c r="AE108" s="561"/>
      <c r="AF108" s="458">
        <f t="shared" si="12"/>
        <v>0</v>
      </c>
      <c r="AG108" s="678">
        <f t="shared" si="13"/>
        <v>0</v>
      </c>
      <c r="AH108" s="561"/>
      <c r="AI108" s="561"/>
      <c r="AJ108" s="561"/>
      <c r="AK108" s="562"/>
      <c r="AL108" s="563"/>
      <c r="AM108" s="459"/>
      <c r="AN108" s="564"/>
      <c r="AO108" s="564"/>
      <c r="AP108" s="459"/>
      <c r="AQ108" s="609"/>
      <c r="AR108" s="649"/>
    </row>
    <row r="109" ht="12.75" customHeight="1">
      <c r="A109" s="474"/>
      <c r="B109" s="474"/>
      <c r="C109" s="477"/>
      <c r="D109" s="477"/>
      <c r="E109" s="477"/>
      <c r="F109" s="478"/>
      <c r="G109" s="687" t="s">
        <v>738</v>
      </c>
      <c r="H109" s="676"/>
      <c r="I109" s="676"/>
      <c r="J109" s="676"/>
      <c r="K109" s="676"/>
      <c r="L109" s="676"/>
      <c r="M109" s="676"/>
      <c r="N109" s="676"/>
      <c r="O109" s="676"/>
      <c r="P109" s="676"/>
      <c r="Q109" s="676"/>
      <c r="R109" s="676"/>
      <c r="S109" s="676"/>
      <c r="T109" s="676"/>
      <c r="U109" s="676"/>
      <c r="V109" s="674"/>
      <c r="W109" s="487"/>
      <c r="X109" s="527"/>
      <c r="Y109" s="645"/>
      <c r="Z109" s="645"/>
      <c r="AA109" s="487"/>
      <c r="AB109" s="487"/>
      <c r="AC109" s="487"/>
      <c r="AD109" s="556"/>
      <c r="AE109" s="556"/>
      <c r="AF109" s="486">
        <f t="shared" si="12"/>
        <v>0</v>
      </c>
      <c r="AG109" s="679">
        <f t="shared" si="13"/>
        <v>0</v>
      </c>
      <c r="AH109" s="556"/>
      <c r="AI109" s="556"/>
      <c r="AJ109" s="556"/>
      <c r="AK109" s="557"/>
      <c r="AL109" s="558"/>
      <c r="AM109" s="487"/>
      <c r="AN109" s="559"/>
      <c r="AO109" s="559"/>
      <c r="AP109" s="487"/>
      <c r="AQ109" s="616"/>
      <c r="AR109" s="646"/>
    </row>
    <row r="110" ht="12.75" customHeight="1">
      <c r="A110" s="446"/>
      <c r="B110" s="446"/>
      <c r="C110" s="449"/>
      <c r="D110" s="449"/>
      <c r="E110" s="449"/>
      <c r="F110" s="450"/>
      <c r="G110" s="686" t="s">
        <v>739</v>
      </c>
      <c r="H110" s="683"/>
      <c r="I110" s="683"/>
      <c r="J110" s="683"/>
      <c r="K110" s="683"/>
      <c r="L110" s="683"/>
      <c r="M110" s="683"/>
      <c r="N110" s="683"/>
      <c r="O110" s="683"/>
      <c r="P110" s="683"/>
      <c r="Q110" s="683"/>
      <c r="R110" s="683"/>
      <c r="S110" s="683"/>
      <c r="T110" s="683"/>
      <c r="U110" s="683"/>
      <c r="V110" s="684"/>
      <c r="W110" s="459"/>
      <c r="X110" s="553"/>
      <c r="Y110" s="648"/>
      <c r="Z110" s="648"/>
      <c r="AA110" s="459"/>
      <c r="AB110" s="459"/>
      <c r="AC110" s="459"/>
      <c r="AD110" s="561"/>
      <c r="AE110" s="561"/>
      <c r="AF110" s="458">
        <f t="shared" si="12"/>
        <v>0</v>
      </c>
      <c r="AG110" s="678">
        <f t="shared" si="13"/>
        <v>0</v>
      </c>
      <c r="AH110" s="446"/>
      <c r="AI110" s="561"/>
      <c r="AJ110" s="561"/>
      <c r="AK110" s="562"/>
      <c r="AL110" s="563"/>
      <c r="AM110" s="459"/>
      <c r="AN110" s="564"/>
      <c r="AO110" s="564"/>
      <c r="AP110" s="459"/>
      <c r="AQ110" s="609"/>
      <c r="AR110" s="688"/>
    </row>
    <row r="111" ht="12.75" customHeight="1">
      <c r="A111" s="474"/>
      <c r="B111" s="474"/>
      <c r="C111" s="477"/>
      <c r="D111" s="477"/>
      <c r="E111" s="477"/>
      <c r="F111" s="478"/>
      <c r="G111" s="645"/>
      <c r="H111" s="645"/>
      <c r="I111" s="487"/>
      <c r="J111" s="487"/>
      <c r="K111" s="556"/>
      <c r="L111" s="556"/>
      <c r="M111" s="557"/>
      <c r="N111" s="557"/>
      <c r="O111" s="556"/>
      <c r="P111" s="556"/>
      <c r="Q111" s="556"/>
      <c r="R111" s="557"/>
      <c r="S111" s="558"/>
      <c r="T111" s="487"/>
      <c r="U111" s="559"/>
      <c r="V111" s="559"/>
      <c r="W111" s="487"/>
      <c r="X111" s="527"/>
      <c r="Y111" s="645"/>
      <c r="Z111" s="645"/>
      <c r="AA111" s="487"/>
      <c r="AB111" s="487"/>
      <c r="AC111" s="487"/>
      <c r="AD111" s="556"/>
      <c r="AE111" s="556"/>
      <c r="AF111" s="486">
        <f t="shared" si="12"/>
        <v>0</v>
      </c>
      <c r="AG111" s="679">
        <f t="shared" si="13"/>
        <v>0</v>
      </c>
      <c r="AH111" s="556"/>
      <c r="AI111" s="556"/>
      <c r="AJ111" s="556"/>
      <c r="AK111" s="557"/>
      <c r="AL111" s="558"/>
      <c r="AM111" s="487"/>
      <c r="AN111" s="559"/>
      <c r="AO111" s="559"/>
      <c r="AP111" s="487"/>
      <c r="AQ111" s="616"/>
      <c r="AR111" s="646"/>
    </row>
    <row r="112" ht="11.25" customHeight="1">
      <c r="A112" s="446"/>
      <c r="B112" s="446"/>
      <c r="C112" s="449"/>
      <c r="D112" s="449"/>
      <c r="E112" s="449"/>
      <c r="F112" s="450"/>
      <c r="G112" s="561"/>
      <c r="H112" s="648"/>
      <c r="I112" s="459"/>
      <c r="J112" s="459"/>
      <c r="K112" s="561"/>
      <c r="L112" s="561"/>
      <c r="M112" s="562"/>
      <c r="N112" s="562"/>
      <c r="O112" s="561"/>
      <c r="P112" s="561"/>
      <c r="Q112" s="561"/>
      <c r="R112" s="562"/>
      <c r="S112" s="563"/>
      <c r="T112" s="459"/>
      <c r="U112" s="564"/>
      <c r="V112" s="564"/>
      <c r="W112" s="459"/>
      <c r="X112" s="553"/>
      <c r="Y112" s="468"/>
      <c r="Z112" s="657"/>
      <c r="AA112" s="609"/>
      <c r="AB112" s="609"/>
      <c r="AC112" s="609"/>
      <c r="AD112" s="468"/>
      <c r="AE112" s="609"/>
      <c r="AF112" s="582">
        <f t="shared" si="12"/>
        <v>0</v>
      </c>
      <c r="AG112" s="582">
        <f t="shared" si="13"/>
        <v>0</v>
      </c>
      <c r="AH112" s="468"/>
      <c r="AI112" s="468"/>
      <c r="AJ112" s="468"/>
      <c r="AK112" s="450"/>
      <c r="AL112" s="658"/>
      <c r="AM112" s="609"/>
      <c r="AN112" s="659"/>
      <c r="AO112" s="659"/>
      <c r="AP112" s="609"/>
      <c r="AQ112" s="609"/>
      <c r="AR112" s="649"/>
    </row>
    <row r="113" ht="12.75" customHeight="1">
      <c r="A113" s="474"/>
      <c r="B113" s="474"/>
      <c r="C113" s="477"/>
      <c r="D113" s="477"/>
      <c r="E113" s="477"/>
      <c r="F113" s="478"/>
      <c r="G113" s="556"/>
      <c r="H113" s="645"/>
      <c r="I113" s="487"/>
      <c r="J113" s="487"/>
      <c r="K113" s="556"/>
      <c r="L113" s="556"/>
      <c r="M113" s="557"/>
      <c r="N113" s="557"/>
      <c r="O113" s="556"/>
      <c r="P113" s="556"/>
      <c r="Q113" s="556"/>
      <c r="R113" s="557"/>
      <c r="S113" s="558"/>
      <c r="T113" s="487"/>
      <c r="U113" s="559"/>
      <c r="V113" s="559"/>
      <c r="W113" s="487"/>
      <c r="X113" s="527"/>
      <c r="Y113" s="556"/>
      <c r="Z113" s="645"/>
      <c r="AA113" s="487"/>
      <c r="AB113" s="487"/>
      <c r="AC113" s="487"/>
      <c r="AD113" s="556"/>
      <c r="AE113" s="556"/>
      <c r="AF113" s="486">
        <f t="shared" si="12"/>
        <v>0</v>
      </c>
      <c r="AG113" s="486">
        <f t="shared" si="13"/>
        <v>0</v>
      </c>
      <c r="AH113" s="556"/>
      <c r="AI113" s="556"/>
      <c r="AJ113" s="556"/>
      <c r="AK113" s="557"/>
      <c r="AL113" s="558"/>
      <c r="AM113" s="487"/>
      <c r="AN113" s="559"/>
      <c r="AO113" s="559"/>
      <c r="AP113" s="487"/>
      <c r="AQ113" s="616"/>
      <c r="AR113" s="646"/>
    </row>
    <row r="114" ht="12.75" customHeight="1">
      <c r="A114" s="446"/>
      <c r="B114" s="446"/>
      <c r="C114" s="449"/>
      <c r="D114" s="449"/>
      <c r="E114" s="449"/>
      <c r="F114" s="450"/>
      <c r="G114" s="561"/>
      <c r="H114" s="648"/>
      <c r="I114" s="459"/>
      <c r="J114" s="459"/>
      <c r="K114" s="561"/>
      <c r="L114" s="561"/>
      <c r="M114" s="562"/>
      <c r="N114" s="562"/>
      <c r="O114" s="561"/>
      <c r="P114" s="561"/>
      <c r="Q114" s="561"/>
      <c r="R114" s="562"/>
      <c r="S114" s="563"/>
      <c r="T114" s="459"/>
      <c r="U114" s="564"/>
      <c r="V114" s="564"/>
      <c r="W114" s="459"/>
      <c r="X114" s="553"/>
      <c r="Y114" s="561"/>
      <c r="Z114" s="648"/>
      <c r="AA114" s="459"/>
      <c r="AB114" s="459"/>
      <c r="AC114" s="459"/>
      <c r="AD114" s="561"/>
      <c r="AE114" s="561"/>
      <c r="AF114" s="458">
        <f t="shared" si="12"/>
        <v>0</v>
      </c>
      <c r="AG114" s="458">
        <f t="shared" si="13"/>
        <v>0</v>
      </c>
      <c r="AH114" s="561"/>
      <c r="AI114" s="561"/>
      <c r="AJ114" s="561"/>
      <c r="AK114" s="562"/>
      <c r="AL114" s="563"/>
      <c r="AM114" s="459"/>
      <c r="AN114" s="564"/>
      <c r="AO114" s="564"/>
      <c r="AP114" s="459"/>
      <c r="AQ114" s="609"/>
      <c r="AR114" s="649"/>
    </row>
    <row r="115" ht="12.75" customHeight="1">
      <c r="A115" s="474"/>
      <c r="B115" s="474"/>
      <c r="C115" s="477"/>
      <c r="D115" s="477"/>
      <c r="E115" s="477"/>
      <c r="F115" s="478"/>
      <c r="G115" s="645"/>
      <c r="H115" s="645"/>
      <c r="I115" s="487"/>
      <c r="J115" s="487"/>
      <c r="K115" s="556"/>
      <c r="L115" s="556"/>
      <c r="M115" s="557"/>
      <c r="N115" s="557"/>
      <c r="O115" s="556"/>
      <c r="P115" s="556"/>
      <c r="Q115" s="556"/>
      <c r="R115" s="557"/>
      <c r="S115" s="558"/>
      <c r="T115" s="487"/>
      <c r="U115" s="559"/>
      <c r="V115" s="559"/>
      <c r="W115" s="487"/>
      <c r="X115" s="527"/>
      <c r="Y115" s="645"/>
      <c r="Z115" s="645"/>
      <c r="AA115" s="487"/>
      <c r="AB115" s="487"/>
      <c r="AC115" s="487"/>
      <c r="AD115" s="556"/>
      <c r="AE115" s="556"/>
      <c r="AF115" s="486">
        <f t="shared" si="12"/>
        <v>0</v>
      </c>
      <c r="AG115" s="679">
        <f t="shared" si="13"/>
        <v>0</v>
      </c>
      <c r="AH115" s="556"/>
      <c r="AI115" s="556"/>
      <c r="AJ115" s="556"/>
      <c r="AK115" s="557"/>
      <c r="AL115" s="558"/>
      <c r="AM115" s="487"/>
      <c r="AN115" s="559"/>
      <c r="AO115" s="559"/>
      <c r="AP115" s="487"/>
      <c r="AQ115" s="616"/>
      <c r="AR115" s="646"/>
    </row>
    <row r="116" ht="12.75" customHeight="1">
      <c r="A116" s="446"/>
      <c r="B116" s="446"/>
      <c r="C116" s="449"/>
      <c r="D116" s="449"/>
      <c r="E116" s="449"/>
      <c r="F116" s="450"/>
      <c r="G116" s="648"/>
      <c r="H116" s="648"/>
      <c r="I116" s="459"/>
      <c r="J116" s="459"/>
      <c r="K116" s="561"/>
      <c r="L116" s="561"/>
      <c r="M116" s="562"/>
      <c r="N116" s="562"/>
      <c r="O116" s="561"/>
      <c r="P116" s="561"/>
      <c r="Q116" s="561"/>
      <c r="R116" s="562"/>
      <c r="S116" s="563"/>
      <c r="T116" s="459"/>
      <c r="U116" s="564"/>
      <c r="V116" s="564"/>
      <c r="W116" s="459"/>
      <c r="X116" s="553"/>
      <c r="Y116" s="468"/>
      <c r="Z116" s="657"/>
      <c r="AA116" s="609"/>
      <c r="AB116" s="609"/>
      <c r="AC116" s="609"/>
      <c r="AD116" s="468"/>
      <c r="AE116" s="609"/>
      <c r="AF116" s="582">
        <f t="shared" si="12"/>
        <v>0</v>
      </c>
      <c r="AG116" s="582">
        <f t="shared" si="13"/>
        <v>0</v>
      </c>
      <c r="AH116" s="468"/>
      <c r="AI116" s="468"/>
      <c r="AJ116" s="468"/>
      <c r="AK116" s="450"/>
      <c r="AL116" s="658"/>
      <c r="AM116" s="609"/>
      <c r="AN116" s="659"/>
      <c r="AO116" s="659"/>
      <c r="AP116" s="609"/>
      <c r="AQ116" s="609"/>
      <c r="AR116" s="652"/>
    </row>
    <row r="117" ht="12.75" customHeight="1">
      <c r="A117" s="474"/>
      <c r="B117" s="474"/>
      <c r="C117" s="477"/>
      <c r="D117" s="477"/>
      <c r="E117" s="477"/>
      <c r="F117" s="478"/>
      <c r="G117" s="645"/>
      <c r="H117" s="645"/>
      <c r="I117" s="487"/>
      <c r="J117" s="487"/>
      <c r="K117" s="556"/>
      <c r="L117" s="556"/>
      <c r="M117" s="557"/>
      <c r="N117" s="557"/>
      <c r="O117" s="556"/>
      <c r="P117" s="556"/>
      <c r="Q117" s="556"/>
      <c r="R117" s="557"/>
      <c r="S117" s="558"/>
      <c r="T117" s="487"/>
      <c r="U117" s="559"/>
      <c r="V117" s="559"/>
      <c r="W117" s="487"/>
      <c r="X117" s="527"/>
      <c r="Y117" s="556"/>
      <c r="Z117" s="645"/>
      <c r="AA117" s="487"/>
      <c r="AB117" s="487"/>
      <c r="AC117" s="487"/>
      <c r="AD117" s="556"/>
      <c r="AE117" s="556"/>
      <c r="AF117" s="486">
        <f t="shared" si="12"/>
        <v>0</v>
      </c>
      <c r="AG117" s="486">
        <f t="shared" si="13"/>
        <v>0</v>
      </c>
      <c r="AH117" s="556"/>
      <c r="AI117" s="556"/>
      <c r="AJ117" s="556"/>
      <c r="AK117" s="557"/>
      <c r="AL117" s="558"/>
      <c r="AM117" s="487"/>
      <c r="AN117" s="559"/>
      <c r="AO117" s="559"/>
      <c r="AP117" s="487"/>
      <c r="AQ117" s="616"/>
      <c r="AR117" s="646"/>
    </row>
    <row r="118" ht="12.75" customHeight="1">
      <c r="A118" s="446"/>
      <c r="B118" s="446"/>
      <c r="C118" s="449"/>
      <c r="D118" s="449"/>
      <c r="E118" s="449"/>
      <c r="F118" s="450"/>
      <c r="G118" s="648"/>
      <c r="H118" s="648"/>
      <c r="I118" s="459"/>
      <c r="J118" s="459"/>
      <c r="K118" s="561"/>
      <c r="L118" s="561"/>
      <c r="M118" s="562"/>
      <c r="N118" s="562"/>
      <c r="O118" s="561"/>
      <c r="P118" s="561"/>
      <c r="Q118" s="561"/>
      <c r="R118" s="562"/>
      <c r="S118" s="563"/>
      <c r="T118" s="459"/>
      <c r="U118" s="564"/>
      <c r="V118" s="564"/>
      <c r="W118" s="459"/>
      <c r="X118" s="553"/>
      <c r="Y118" s="451" t="s">
        <v>5</v>
      </c>
      <c r="Z118" s="648"/>
      <c r="AA118" s="459"/>
      <c r="AB118" s="459"/>
      <c r="AC118" s="459"/>
      <c r="AD118" s="561"/>
      <c r="AE118" s="561"/>
      <c r="AF118" s="458">
        <f t="shared" si="12"/>
        <v>0</v>
      </c>
      <c r="AG118" s="457" t="s">
        <v>5</v>
      </c>
      <c r="AH118" s="561"/>
      <c r="AI118" s="561"/>
      <c r="AJ118" s="561"/>
      <c r="AK118" s="562"/>
      <c r="AL118" s="563"/>
      <c r="AM118" s="459"/>
      <c r="AN118" s="564"/>
      <c r="AO118" s="564"/>
      <c r="AP118" s="459"/>
      <c r="AQ118" s="609"/>
      <c r="AR118" s="649"/>
    </row>
    <row r="119" ht="12.75" customHeight="1">
      <c r="A119" s="474"/>
      <c r="B119" s="474"/>
      <c r="C119" s="477"/>
      <c r="D119" s="477"/>
      <c r="E119" s="477"/>
      <c r="F119" s="478"/>
      <c r="G119" s="495"/>
      <c r="H119" s="661"/>
      <c r="I119" s="616"/>
      <c r="J119" s="616"/>
      <c r="K119" s="495"/>
      <c r="L119" s="616"/>
      <c r="M119" s="616"/>
      <c r="N119" s="616"/>
      <c r="O119" s="495"/>
      <c r="P119" s="495"/>
      <c r="Q119" s="495"/>
      <c r="R119" s="478"/>
      <c r="S119" s="662"/>
      <c r="T119" s="616"/>
      <c r="U119" s="663"/>
      <c r="V119" s="663"/>
      <c r="W119" s="616"/>
      <c r="X119" s="527"/>
      <c r="Y119" s="645"/>
      <c r="Z119" s="645"/>
      <c r="AA119" s="487"/>
      <c r="AB119" s="487"/>
      <c r="AC119" s="487"/>
      <c r="AD119" s="556"/>
      <c r="AE119" s="556"/>
      <c r="AF119" s="485" t="s">
        <v>5</v>
      </c>
      <c r="AG119" s="485" t="s">
        <v>5</v>
      </c>
      <c r="AH119" s="479" t="s">
        <v>5</v>
      </c>
      <c r="AI119" s="556"/>
      <c r="AJ119" s="556"/>
      <c r="AK119" s="557"/>
      <c r="AL119" s="558"/>
      <c r="AM119" s="487"/>
      <c r="AN119" s="559"/>
      <c r="AO119" s="559"/>
      <c r="AP119" s="487"/>
      <c r="AQ119" s="616"/>
      <c r="AR119" s="646"/>
    </row>
    <row r="120" ht="11.25" customHeight="1">
      <c r="A120" s="446"/>
      <c r="B120" s="446"/>
      <c r="C120" s="449"/>
      <c r="D120" s="449"/>
      <c r="E120" s="449"/>
      <c r="F120" s="450"/>
      <c r="G120" s="561"/>
      <c r="H120" s="648"/>
      <c r="I120" s="459"/>
      <c r="J120" s="459"/>
      <c r="K120" s="561"/>
      <c r="L120" s="561"/>
      <c r="M120" s="562"/>
      <c r="N120" s="562"/>
      <c r="O120" s="561"/>
      <c r="P120" s="561"/>
      <c r="Q120" s="561"/>
      <c r="R120" s="562"/>
      <c r="S120" s="563"/>
      <c r="T120" s="459"/>
      <c r="U120" s="564"/>
      <c r="V120" s="564"/>
      <c r="W120" s="459"/>
      <c r="X120" s="553"/>
      <c r="Y120" s="648"/>
      <c r="Z120" s="648"/>
      <c r="AA120" s="459"/>
      <c r="AB120" s="459"/>
      <c r="AC120" s="459"/>
      <c r="AD120" s="561"/>
      <c r="AE120" s="561"/>
      <c r="AF120" s="562"/>
      <c r="AG120" s="457" t="s">
        <v>5</v>
      </c>
      <c r="AH120" s="451" t="s">
        <v>5</v>
      </c>
      <c r="AI120" s="561"/>
      <c r="AJ120" s="561"/>
      <c r="AK120" s="562"/>
      <c r="AL120" s="563"/>
      <c r="AM120" s="459"/>
      <c r="AN120" s="564"/>
      <c r="AO120" s="564"/>
      <c r="AP120" s="459"/>
      <c r="AQ120" s="609"/>
      <c r="AR120" s="649"/>
    </row>
    <row r="121" ht="12.75" customHeight="1">
      <c r="A121" s="474"/>
      <c r="B121" s="474"/>
      <c r="C121" s="477"/>
      <c r="D121" s="477"/>
      <c r="E121" s="477"/>
      <c r="F121" s="478"/>
      <c r="G121" s="556"/>
      <c r="H121" s="525" t="s">
        <v>5</v>
      </c>
      <c r="I121" s="487"/>
      <c r="J121" s="526" t="s">
        <v>740</v>
      </c>
      <c r="K121" s="556"/>
      <c r="L121" s="556"/>
      <c r="M121" s="557"/>
      <c r="N121" s="557"/>
      <c r="O121" s="556"/>
      <c r="P121" s="556"/>
      <c r="Q121" s="556"/>
      <c r="R121" s="557"/>
      <c r="S121" s="558"/>
      <c r="T121" s="487"/>
      <c r="U121" s="559"/>
      <c r="V121" s="559"/>
      <c r="W121" s="487"/>
      <c r="X121" s="527"/>
      <c r="Y121" s="556"/>
      <c r="Z121" s="645"/>
      <c r="AA121" s="487"/>
      <c r="AB121" s="487"/>
      <c r="AC121" s="487"/>
      <c r="AD121" s="556"/>
      <c r="AE121" s="556"/>
      <c r="AF121" s="557"/>
      <c r="AG121" s="557"/>
      <c r="AH121" s="556"/>
      <c r="AI121" s="556"/>
      <c r="AJ121" s="556"/>
      <c r="AK121" s="557"/>
      <c r="AL121" s="558"/>
      <c r="AM121" s="487"/>
      <c r="AN121" s="559"/>
      <c r="AO121" s="559"/>
      <c r="AP121" s="487"/>
      <c r="AQ121" s="616"/>
      <c r="AR121" s="646"/>
    </row>
    <row r="122" ht="12.75" customHeight="1">
      <c r="A122" s="446"/>
      <c r="B122" s="446"/>
      <c r="C122" s="449"/>
      <c r="D122" s="449"/>
      <c r="E122" s="449"/>
      <c r="F122" s="450"/>
      <c r="G122" s="561"/>
      <c r="H122" s="648"/>
      <c r="I122" s="459"/>
      <c r="J122" s="459"/>
      <c r="K122" s="561"/>
      <c r="L122" s="561"/>
      <c r="M122" s="562"/>
      <c r="N122" s="562"/>
      <c r="O122" s="561"/>
      <c r="P122" s="561"/>
      <c r="Q122" s="561"/>
      <c r="R122" s="562"/>
      <c r="S122" s="563"/>
      <c r="T122" s="459"/>
      <c r="U122" s="564"/>
      <c r="V122" s="564"/>
      <c r="W122" s="459"/>
      <c r="X122" s="553"/>
      <c r="Y122" s="561"/>
      <c r="Z122" s="648"/>
      <c r="AA122" s="459"/>
      <c r="AB122" s="459"/>
      <c r="AC122" s="459"/>
      <c r="AD122" s="561"/>
      <c r="AE122" s="561"/>
      <c r="AF122" s="562"/>
      <c r="AG122" s="562"/>
      <c r="AH122" s="561"/>
      <c r="AI122" s="561"/>
      <c r="AJ122" s="561"/>
      <c r="AK122" s="562"/>
      <c r="AL122" s="563"/>
      <c r="AM122" s="459"/>
      <c r="AN122" s="564"/>
      <c r="AO122" s="564"/>
      <c r="AP122" s="459"/>
      <c r="AQ122" s="609"/>
      <c r="AR122" s="649"/>
    </row>
    <row r="123" ht="12.75" customHeight="1">
      <c r="A123" s="474"/>
      <c r="B123" s="474"/>
      <c r="C123" s="477"/>
      <c r="D123" s="477"/>
      <c r="E123" s="477"/>
      <c r="F123" s="478"/>
      <c r="G123" s="645"/>
      <c r="H123" s="645"/>
      <c r="I123" s="487"/>
      <c r="J123" s="487"/>
      <c r="K123" s="556"/>
      <c r="L123" s="556"/>
      <c r="M123" s="557"/>
      <c r="N123" s="557"/>
      <c r="O123" s="556"/>
      <c r="P123" s="556"/>
      <c r="Q123" s="556"/>
      <c r="R123" s="557"/>
      <c r="S123" s="558"/>
      <c r="T123" s="487"/>
      <c r="U123" s="559"/>
      <c r="V123" s="559"/>
      <c r="W123" s="487"/>
      <c r="X123" s="527"/>
      <c r="Y123" s="556"/>
      <c r="Z123" s="645"/>
      <c r="AA123" s="487"/>
      <c r="AB123" s="487"/>
      <c r="AC123" s="487"/>
      <c r="AD123" s="556"/>
      <c r="AE123" s="556"/>
      <c r="AF123" s="557"/>
      <c r="AG123" s="557"/>
      <c r="AH123" s="556"/>
      <c r="AI123" s="556"/>
      <c r="AJ123" s="556"/>
      <c r="AK123" s="557"/>
      <c r="AL123" s="558"/>
      <c r="AM123" s="487"/>
      <c r="AN123" s="559"/>
      <c r="AO123" s="559"/>
      <c r="AP123" s="487"/>
      <c r="AQ123" s="616"/>
      <c r="AR123" s="646"/>
    </row>
    <row r="124" ht="12.75" customHeight="1">
      <c r="A124" s="446"/>
      <c r="B124" s="446"/>
      <c r="C124" s="449"/>
      <c r="D124" s="449"/>
      <c r="E124" s="449"/>
      <c r="F124" s="450"/>
      <c r="G124" s="648"/>
      <c r="H124" s="648"/>
      <c r="I124" s="459"/>
      <c r="J124" s="459"/>
      <c r="K124" s="561"/>
      <c r="L124" s="561"/>
      <c r="M124" s="562"/>
      <c r="N124" s="562"/>
      <c r="O124" s="561"/>
      <c r="P124" s="561"/>
      <c r="Q124" s="561"/>
      <c r="R124" s="562"/>
      <c r="S124" s="563"/>
      <c r="T124" s="459"/>
      <c r="U124" s="564"/>
      <c r="V124" s="564"/>
      <c r="W124" s="459"/>
      <c r="X124" s="553"/>
      <c r="Y124" s="648"/>
      <c r="Z124" s="648"/>
      <c r="AA124" s="459"/>
      <c r="AB124" s="459"/>
      <c r="AC124" s="459"/>
      <c r="AD124" s="561"/>
      <c r="AE124" s="561"/>
      <c r="AF124" s="562"/>
      <c r="AG124" s="562"/>
      <c r="AH124" s="561"/>
      <c r="AI124" s="561"/>
      <c r="AJ124" s="561"/>
      <c r="AK124" s="562"/>
      <c r="AL124" s="563"/>
      <c r="AM124" s="459"/>
      <c r="AN124" s="564"/>
      <c r="AO124" s="564"/>
      <c r="AP124" s="459"/>
      <c r="AQ124" s="609"/>
      <c r="AR124" s="649"/>
    </row>
    <row r="125" ht="12.75" customHeight="1">
      <c r="A125" s="474"/>
      <c r="B125" s="474"/>
      <c r="C125" s="477"/>
      <c r="D125" s="477"/>
      <c r="E125" s="477"/>
      <c r="F125" s="478"/>
      <c r="G125" s="495"/>
      <c r="H125" s="661"/>
      <c r="I125" s="616"/>
      <c r="J125" s="616"/>
      <c r="K125" s="495"/>
      <c r="L125" s="616"/>
      <c r="M125" s="616"/>
      <c r="N125" s="616"/>
      <c r="O125" s="495"/>
      <c r="P125" s="495"/>
      <c r="Q125" s="495"/>
      <c r="R125" s="478"/>
      <c r="S125" s="662"/>
      <c r="T125" s="616"/>
      <c r="U125" s="663"/>
      <c r="V125" s="663"/>
      <c r="W125" s="616"/>
      <c r="X125" s="527"/>
      <c r="Y125" s="645"/>
      <c r="Z125" s="645"/>
      <c r="AA125" s="487"/>
      <c r="AB125" s="487"/>
      <c r="AC125" s="487"/>
      <c r="AD125" s="556"/>
      <c r="AE125" s="556"/>
      <c r="AF125" s="557"/>
      <c r="AG125" s="557"/>
      <c r="AH125" s="556"/>
      <c r="AI125" s="556"/>
      <c r="AJ125" s="556"/>
      <c r="AK125" s="557"/>
      <c r="AL125" s="558"/>
      <c r="AM125" s="487"/>
      <c r="AN125" s="559"/>
      <c r="AO125" s="559"/>
      <c r="AP125" s="487"/>
      <c r="AQ125" s="616"/>
      <c r="AR125" s="646"/>
    </row>
    <row r="126" ht="11.25" customHeight="1">
      <c r="A126" s="446"/>
      <c r="B126" s="446"/>
      <c r="C126" s="449"/>
      <c r="D126" s="449"/>
      <c r="E126" s="449"/>
      <c r="F126" s="450"/>
      <c r="G126" s="561"/>
      <c r="H126" s="648"/>
      <c r="I126" s="459"/>
      <c r="J126" s="459"/>
      <c r="K126" s="561"/>
      <c r="L126" s="561"/>
      <c r="M126" s="562"/>
      <c r="N126" s="562"/>
      <c r="O126" s="561"/>
      <c r="P126" s="561"/>
      <c r="Q126" s="561"/>
      <c r="R126" s="562"/>
      <c r="S126" s="563"/>
      <c r="T126" s="459"/>
      <c r="U126" s="564"/>
      <c r="V126" s="564"/>
      <c r="W126" s="459"/>
      <c r="X126" s="553"/>
      <c r="Y126" s="468"/>
      <c r="Z126" s="657"/>
      <c r="AA126" s="609"/>
      <c r="AB126" s="609"/>
      <c r="AC126" s="609"/>
      <c r="AD126" s="468"/>
      <c r="AE126" s="609"/>
      <c r="AF126" s="609"/>
      <c r="AG126" s="609"/>
      <c r="AH126" s="468"/>
      <c r="AI126" s="468"/>
      <c r="AJ126" s="468"/>
      <c r="AK126" s="450"/>
      <c r="AL126" s="658"/>
      <c r="AM126" s="609"/>
      <c r="AN126" s="659"/>
      <c r="AO126" s="659"/>
      <c r="AP126" s="609"/>
      <c r="AQ126" s="609"/>
      <c r="AR126" s="652"/>
    </row>
    <row r="127" ht="12.75" customHeight="1">
      <c r="A127" s="474"/>
      <c r="B127" s="474"/>
      <c r="C127" s="477"/>
      <c r="D127" s="477"/>
      <c r="E127" s="477"/>
      <c r="F127" s="478"/>
      <c r="G127" s="556"/>
      <c r="H127" s="645"/>
      <c r="I127" s="487"/>
      <c r="J127" s="487"/>
      <c r="K127" s="556"/>
      <c r="L127" s="556"/>
      <c r="M127" s="557"/>
      <c r="N127" s="557"/>
      <c r="O127" s="556"/>
      <c r="P127" s="556"/>
      <c r="Q127" s="556"/>
      <c r="R127" s="557"/>
      <c r="S127" s="558"/>
      <c r="T127" s="487"/>
      <c r="U127" s="559"/>
      <c r="V127" s="559"/>
      <c r="W127" s="487"/>
      <c r="X127" s="527"/>
      <c r="Y127" s="556"/>
      <c r="Z127" s="645"/>
      <c r="AA127" s="487"/>
      <c r="AB127" s="487"/>
      <c r="AC127" s="487"/>
      <c r="AD127" s="556"/>
      <c r="AE127" s="556"/>
      <c r="AF127" s="557"/>
      <c r="AG127" s="557"/>
      <c r="AH127" s="556"/>
      <c r="AI127" s="556"/>
      <c r="AJ127" s="556"/>
      <c r="AK127" s="557"/>
      <c r="AL127" s="558"/>
      <c r="AM127" s="487"/>
      <c r="AN127" s="559"/>
      <c r="AO127" s="559"/>
      <c r="AP127" s="487"/>
      <c r="AQ127" s="616"/>
      <c r="AR127" s="646"/>
    </row>
    <row r="128" ht="12.75" customHeight="1">
      <c r="A128" s="446"/>
      <c r="B128" s="446"/>
      <c r="C128" s="449"/>
      <c r="D128" s="449"/>
      <c r="E128" s="449"/>
      <c r="F128" s="450"/>
      <c r="G128" s="561"/>
      <c r="H128" s="648"/>
      <c r="I128" s="459"/>
      <c r="J128" s="459"/>
      <c r="K128" s="561"/>
      <c r="L128" s="561"/>
      <c r="M128" s="562"/>
      <c r="N128" s="562"/>
      <c r="O128" s="561"/>
      <c r="P128" s="561"/>
      <c r="Q128" s="561"/>
      <c r="R128" s="562"/>
      <c r="S128" s="563"/>
      <c r="T128" s="459"/>
      <c r="U128" s="564"/>
      <c r="V128" s="564"/>
      <c r="W128" s="459"/>
      <c r="X128" s="553"/>
      <c r="Y128" s="561"/>
      <c r="Z128" s="648"/>
      <c r="AA128" s="459"/>
      <c r="AB128" s="459"/>
      <c r="AC128" s="459"/>
      <c r="AD128" s="561"/>
      <c r="AE128" s="561"/>
      <c r="AF128" s="562"/>
      <c r="AG128" s="562"/>
      <c r="AH128" s="561"/>
      <c r="AI128" s="561"/>
      <c r="AJ128" s="561"/>
      <c r="AK128" s="562"/>
      <c r="AL128" s="563"/>
      <c r="AM128" s="459"/>
      <c r="AN128" s="564"/>
      <c r="AO128" s="564"/>
      <c r="AP128" s="459"/>
      <c r="AQ128" s="609"/>
      <c r="AR128" s="649"/>
    </row>
    <row r="129" ht="12.75" customHeight="1">
      <c r="A129" s="474"/>
      <c r="B129" s="474"/>
      <c r="C129" s="477"/>
      <c r="D129" s="477"/>
      <c r="E129" s="477"/>
      <c r="F129" s="478"/>
      <c r="G129" s="645"/>
      <c r="H129" s="645"/>
      <c r="I129" s="487"/>
      <c r="J129" s="487"/>
      <c r="K129" s="556"/>
      <c r="L129" s="556"/>
      <c r="M129" s="557"/>
      <c r="N129" s="557"/>
      <c r="O129" s="556"/>
      <c r="P129" s="556"/>
      <c r="Q129" s="556"/>
      <c r="R129" s="557"/>
      <c r="S129" s="558"/>
      <c r="T129" s="487"/>
      <c r="U129" s="559"/>
      <c r="V129" s="559"/>
      <c r="W129" s="487"/>
      <c r="X129" s="527"/>
      <c r="Y129" s="645"/>
      <c r="Z129" s="645"/>
      <c r="AA129" s="487"/>
      <c r="AB129" s="487"/>
      <c r="AC129" s="487"/>
      <c r="AD129" s="556"/>
      <c r="AE129" s="556"/>
      <c r="AF129" s="557"/>
      <c r="AG129" s="557"/>
      <c r="AH129" s="556"/>
      <c r="AI129" s="556"/>
      <c r="AJ129" s="556"/>
      <c r="AK129" s="557"/>
      <c r="AL129" s="558"/>
      <c r="AM129" s="487"/>
      <c r="AN129" s="559"/>
      <c r="AO129" s="559"/>
      <c r="AP129" s="487"/>
      <c r="AQ129" s="616"/>
      <c r="AR129" s="646"/>
    </row>
    <row r="130" ht="11.25" customHeight="1">
      <c r="A130" s="446"/>
      <c r="B130" s="446"/>
      <c r="C130" s="449"/>
      <c r="D130" s="449"/>
      <c r="E130" s="449"/>
      <c r="F130" s="450"/>
      <c r="G130" s="561"/>
      <c r="H130" s="648"/>
      <c r="I130" s="459"/>
      <c r="J130" s="459"/>
      <c r="K130" s="561"/>
      <c r="L130" s="561"/>
      <c r="M130" s="562"/>
      <c r="N130" s="562"/>
      <c r="O130" s="561"/>
      <c r="P130" s="561"/>
      <c r="Q130" s="561"/>
      <c r="R130" s="562"/>
      <c r="S130" s="563"/>
      <c r="T130" s="459"/>
      <c r="U130" s="564"/>
      <c r="V130" s="564"/>
      <c r="W130" s="459"/>
      <c r="X130" s="553"/>
      <c r="Y130" s="648"/>
      <c r="Z130" s="648"/>
      <c r="AA130" s="459"/>
      <c r="AB130" s="459"/>
      <c r="AC130" s="459"/>
      <c r="AD130" s="561"/>
      <c r="AE130" s="561"/>
      <c r="AF130" s="562"/>
      <c r="AG130" s="562"/>
      <c r="AH130" s="561"/>
      <c r="AI130" s="561"/>
      <c r="AJ130" s="561"/>
      <c r="AK130" s="562"/>
      <c r="AL130" s="563"/>
      <c r="AM130" s="459"/>
      <c r="AN130" s="564"/>
      <c r="AO130" s="564"/>
      <c r="AP130" s="459"/>
      <c r="AQ130" s="609"/>
      <c r="AR130" s="649"/>
    </row>
    <row r="131" ht="12.75" customHeight="1">
      <c r="A131" s="474"/>
      <c r="B131" s="474"/>
      <c r="C131" s="477"/>
      <c r="D131" s="477"/>
      <c r="E131" s="477"/>
      <c r="F131" s="478"/>
      <c r="G131" s="556"/>
      <c r="H131" s="645"/>
      <c r="I131" s="487"/>
      <c r="J131" s="487"/>
      <c r="K131" s="556"/>
      <c r="L131" s="556"/>
      <c r="M131" s="557"/>
      <c r="N131" s="557"/>
      <c r="O131" s="556"/>
      <c r="P131" s="556"/>
      <c r="Q131" s="556"/>
      <c r="R131" s="557"/>
      <c r="S131" s="558"/>
      <c r="T131" s="487"/>
      <c r="U131" s="559"/>
      <c r="V131" s="559"/>
      <c r="W131" s="487"/>
      <c r="X131" s="527"/>
      <c r="Y131" s="495"/>
      <c r="Z131" s="661"/>
      <c r="AA131" s="616"/>
      <c r="AB131" s="616"/>
      <c r="AC131" s="616"/>
      <c r="AD131" s="495"/>
      <c r="AE131" s="616"/>
      <c r="AF131" s="616"/>
      <c r="AG131" s="616"/>
      <c r="AH131" s="495"/>
      <c r="AI131" s="495"/>
      <c r="AJ131" s="495"/>
      <c r="AK131" s="478"/>
      <c r="AL131" s="662"/>
      <c r="AM131" s="616"/>
      <c r="AN131" s="663"/>
      <c r="AO131" s="663"/>
      <c r="AP131" s="616"/>
      <c r="AQ131" s="616"/>
      <c r="AR131" s="596"/>
    </row>
    <row r="132" ht="12.75" customHeight="1">
      <c r="A132" s="446"/>
      <c r="B132" s="446"/>
      <c r="C132" s="449"/>
      <c r="D132" s="449"/>
      <c r="E132" s="449"/>
      <c r="F132" s="450"/>
      <c r="G132" s="561"/>
      <c r="H132" s="648"/>
      <c r="I132" s="459"/>
      <c r="J132" s="459"/>
      <c r="K132" s="561"/>
      <c r="L132" s="561"/>
      <c r="M132" s="562"/>
      <c r="N132" s="562"/>
      <c r="O132" s="561"/>
      <c r="P132" s="561"/>
      <c r="Q132" s="561"/>
      <c r="R132" s="562"/>
      <c r="S132" s="563"/>
      <c r="T132" s="459"/>
      <c r="U132" s="564"/>
      <c r="V132" s="564"/>
      <c r="W132" s="459"/>
      <c r="X132" s="553"/>
      <c r="Y132" s="561"/>
      <c r="Z132" s="648"/>
      <c r="AA132" s="459"/>
      <c r="AB132" s="459"/>
      <c r="AC132" s="459"/>
      <c r="AD132" s="561"/>
      <c r="AE132" s="561"/>
      <c r="AF132" s="562"/>
      <c r="AG132" s="562"/>
      <c r="AH132" s="561"/>
      <c r="AI132" s="561"/>
      <c r="AJ132" s="561"/>
      <c r="AK132" s="562"/>
      <c r="AL132" s="563"/>
      <c r="AM132" s="459"/>
      <c r="AN132" s="564"/>
      <c r="AO132" s="564"/>
      <c r="AP132" s="459"/>
      <c r="AQ132" s="609"/>
      <c r="AR132" s="649"/>
    </row>
    <row r="133" ht="12.75" customHeight="1">
      <c r="A133" s="474"/>
      <c r="B133" s="474"/>
      <c r="C133" s="477"/>
      <c r="D133" s="477"/>
      <c r="E133" s="477"/>
      <c r="F133" s="478"/>
      <c r="G133" s="645"/>
      <c r="H133" s="645"/>
      <c r="I133" s="487"/>
      <c r="J133" s="487"/>
      <c r="K133" s="556"/>
      <c r="L133" s="556"/>
      <c r="M133" s="557"/>
      <c r="N133" s="557"/>
      <c r="O133" s="556"/>
      <c r="P133" s="556"/>
      <c r="Q133" s="556"/>
      <c r="R133" s="557"/>
      <c r="S133" s="558"/>
      <c r="T133" s="487"/>
      <c r="U133" s="559"/>
      <c r="V133" s="559"/>
      <c r="W133" s="487"/>
      <c r="X133" s="527"/>
      <c r="Y133" s="556"/>
      <c r="Z133" s="645"/>
      <c r="AA133" s="487"/>
      <c r="AB133" s="487"/>
      <c r="AC133" s="487"/>
      <c r="AD133" s="556"/>
      <c r="AE133" s="556"/>
      <c r="AF133" s="557"/>
      <c r="AG133" s="557"/>
      <c r="AH133" s="556"/>
      <c r="AI133" s="556"/>
      <c r="AJ133" s="556"/>
      <c r="AK133" s="557"/>
      <c r="AL133" s="558"/>
      <c r="AM133" s="487"/>
      <c r="AN133" s="559"/>
      <c r="AO133" s="559"/>
      <c r="AP133" s="487"/>
      <c r="AQ133" s="616"/>
      <c r="AR133" s="646"/>
    </row>
    <row r="134" ht="12.75" customHeight="1">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689"/>
      <c r="Y134" s="561"/>
      <c r="Z134" s="648"/>
      <c r="AA134" s="459"/>
      <c r="AB134" s="459"/>
      <c r="AC134" s="459"/>
      <c r="AD134" s="561"/>
      <c r="AE134" s="561"/>
      <c r="AF134" s="562"/>
      <c r="AG134" s="562"/>
      <c r="AH134" s="561"/>
      <c r="AI134" s="561"/>
      <c r="AJ134" s="561"/>
      <c r="AK134" s="562"/>
      <c r="AL134" s="563"/>
      <c r="AM134" s="459"/>
      <c r="AN134" s="564"/>
      <c r="AO134" s="564"/>
      <c r="AP134" s="459"/>
      <c r="AQ134" s="609"/>
      <c r="AR134" s="649"/>
    </row>
    <row r="135" ht="12.75" customHeight="1">
      <c r="A135" s="690"/>
      <c r="B135" s="690"/>
      <c r="C135" s="690"/>
      <c r="D135" s="690"/>
      <c r="E135" s="690"/>
      <c r="F135" s="690"/>
      <c r="G135" s="690"/>
      <c r="H135" s="690"/>
      <c r="I135" s="690"/>
      <c r="J135" s="690"/>
      <c r="K135" s="690"/>
      <c r="L135" s="690"/>
      <c r="M135" s="690"/>
      <c r="N135" s="690"/>
      <c r="O135" s="690"/>
      <c r="P135" s="690"/>
      <c r="Q135" s="690"/>
      <c r="R135" s="690"/>
      <c r="S135" s="690"/>
      <c r="T135" s="690"/>
      <c r="U135" s="690"/>
      <c r="V135" s="690"/>
      <c r="W135" s="690"/>
      <c r="X135" s="691"/>
      <c r="Y135" s="556"/>
      <c r="Z135" s="645"/>
      <c r="AA135" s="487"/>
      <c r="AB135" s="487"/>
      <c r="AC135" s="487"/>
      <c r="AD135" s="556"/>
      <c r="AE135" s="556"/>
      <c r="AF135" s="557"/>
      <c r="AG135" s="557"/>
      <c r="AH135" s="556"/>
      <c r="AI135" s="556"/>
      <c r="AJ135" s="556"/>
      <c r="AK135" s="557"/>
      <c r="AL135" s="558"/>
      <c r="AM135" s="487"/>
      <c r="AN135" s="559"/>
      <c r="AO135" s="559"/>
      <c r="AP135" s="487"/>
      <c r="AQ135" s="616"/>
      <c r="AR135" s="646"/>
    </row>
    <row r="136" ht="12.75" customHeight="1">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689"/>
      <c r="Y136" s="561"/>
      <c r="Z136" s="648"/>
      <c r="AA136" s="459"/>
      <c r="AB136" s="459"/>
      <c r="AC136" s="459"/>
      <c r="AD136" s="561"/>
      <c r="AE136" s="561"/>
      <c r="AF136" s="562"/>
      <c r="AG136" s="562"/>
      <c r="AH136" s="561"/>
      <c r="AI136" s="561"/>
      <c r="AJ136" s="561"/>
      <c r="AK136" s="562"/>
      <c r="AL136" s="563"/>
      <c r="AM136" s="459"/>
      <c r="AN136" s="564"/>
      <c r="AO136" s="564"/>
      <c r="AP136" s="459"/>
      <c r="AQ136" s="609"/>
      <c r="AR136" s="649"/>
    </row>
    <row r="137" ht="12.75" customHeight="1">
      <c r="A137" s="690"/>
      <c r="B137" s="690"/>
      <c r="C137" s="690"/>
      <c r="D137" s="690"/>
      <c r="E137" s="690"/>
      <c r="F137" s="690"/>
      <c r="G137" s="690"/>
      <c r="H137" s="690"/>
      <c r="I137" s="690"/>
      <c r="J137" s="690"/>
      <c r="K137" s="690"/>
      <c r="L137" s="690"/>
      <c r="M137" s="690"/>
      <c r="N137" s="690"/>
      <c r="O137" s="690"/>
      <c r="P137" s="690"/>
      <c r="Q137" s="690"/>
      <c r="R137" s="690"/>
      <c r="S137" s="690"/>
      <c r="T137" s="690"/>
      <c r="U137" s="690"/>
      <c r="V137" s="690"/>
      <c r="W137" s="690"/>
      <c r="X137" s="691"/>
      <c r="Y137" s="645"/>
      <c r="Z137" s="645"/>
      <c r="AA137" s="487"/>
      <c r="AB137" s="487"/>
      <c r="AC137" s="487"/>
      <c r="AD137" s="556"/>
      <c r="AE137" s="556"/>
      <c r="AF137" s="557"/>
      <c r="AG137" s="557"/>
      <c r="AH137" s="556"/>
      <c r="AI137" s="556"/>
      <c r="AJ137" s="556"/>
      <c r="AK137" s="557"/>
      <c r="AL137" s="558"/>
      <c r="AM137" s="487"/>
      <c r="AN137" s="559"/>
      <c r="AO137" s="559"/>
      <c r="AP137" s="487"/>
      <c r="AQ137" s="616"/>
      <c r="AR137" s="646"/>
    </row>
    <row r="138" ht="12.75" customHeight="1">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689"/>
      <c r="Y138" s="648"/>
      <c r="Z138" s="648"/>
      <c r="AA138" s="459"/>
      <c r="AB138" s="459"/>
      <c r="AC138" s="459"/>
      <c r="AD138" s="561"/>
      <c r="AE138" s="561"/>
      <c r="AF138" s="562"/>
      <c r="AG138" s="562"/>
      <c r="AH138" s="561"/>
      <c r="AI138" s="561"/>
      <c r="AJ138" s="561"/>
      <c r="AK138" s="562"/>
      <c r="AL138" s="563"/>
      <c r="AM138" s="459"/>
      <c r="AN138" s="564"/>
      <c r="AO138" s="564"/>
      <c r="AP138" s="459"/>
      <c r="AQ138" s="609"/>
      <c r="AR138" s="649"/>
    </row>
    <row r="139" ht="12.75" customHeight="1">
      <c r="A139" s="690"/>
      <c r="B139" s="690"/>
      <c r="C139" s="690"/>
      <c r="D139" s="690"/>
      <c r="E139" s="690"/>
      <c r="F139" s="690"/>
      <c r="G139" s="690"/>
      <c r="H139" s="690"/>
      <c r="I139" s="690"/>
      <c r="J139" s="690"/>
      <c r="K139" s="690"/>
      <c r="L139" s="690"/>
      <c r="M139" s="690"/>
      <c r="N139" s="690"/>
      <c r="O139" s="690"/>
      <c r="P139" s="690"/>
      <c r="Q139" s="690"/>
      <c r="R139" s="690"/>
      <c r="S139" s="690"/>
      <c r="T139" s="690"/>
      <c r="U139" s="690"/>
      <c r="V139" s="690"/>
      <c r="W139" s="690"/>
      <c r="X139" s="691"/>
      <c r="Y139" s="645"/>
      <c r="Z139" s="645"/>
      <c r="AA139" s="487"/>
      <c r="AB139" s="487"/>
      <c r="AC139" s="487"/>
      <c r="AD139" s="556"/>
      <c r="AE139" s="556"/>
      <c r="AF139" s="557"/>
      <c r="AG139" s="557"/>
      <c r="AH139" s="556"/>
      <c r="AI139" s="556"/>
      <c r="AJ139" s="556"/>
      <c r="AK139" s="557"/>
      <c r="AL139" s="558"/>
      <c r="AM139" s="487"/>
      <c r="AN139" s="559"/>
      <c r="AO139" s="559"/>
      <c r="AP139" s="487"/>
      <c r="AQ139" s="616"/>
      <c r="AR139" s="646"/>
    </row>
    <row r="140" ht="12.75" customHeight="1">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689"/>
      <c r="Y140" s="561"/>
      <c r="Z140" s="648"/>
      <c r="AA140" s="459"/>
      <c r="AB140" s="459"/>
      <c r="AC140" s="459"/>
      <c r="AD140" s="561"/>
      <c r="AE140" s="561"/>
      <c r="AF140" s="562"/>
      <c r="AG140" s="562"/>
      <c r="AH140" s="561"/>
      <c r="AI140" s="561"/>
      <c r="AJ140" s="561"/>
      <c r="AK140" s="562"/>
      <c r="AL140" s="563"/>
      <c r="AM140" s="459"/>
      <c r="AN140" s="564"/>
      <c r="AO140" s="564"/>
      <c r="AP140" s="459"/>
      <c r="AQ140" s="609"/>
      <c r="AR140" s="649"/>
    </row>
    <row r="141" ht="12.75" customHeight="1">
      <c r="A141" s="690"/>
      <c r="B141" s="690"/>
      <c r="C141" s="690"/>
      <c r="D141" s="690"/>
      <c r="E141" s="690"/>
      <c r="F141" s="690"/>
      <c r="G141" s="690"/>
      <c r="H141" s="690"/>
      <c r="I141" s="690"/>
      <c r="J141" s="690"/>
      <c r="K141" s="690"/>
      <c r="L141" s="690"/>
      <c r="M141" s="690"/>
      <c r="N141" s="690"/>
      <c r="O141" s="690"/>
      <c r="P141" s="690"/>
      <c r="Q141" s="690"/>
      <c r="R141" s="690"/>
      <c r="S141" s="690"/>
      <c r="T141" s="690"/>
      <c r="U141" s="690"/>
      <c r="V141" s="690"/>
      <c r="W141" s="690"/>
      <c r="X141" s="691"/>
      <c r="Y141" s="645"/>
      <c r="Z141" s="645"/>
      <c r="AA141" s="487"/>
      <c r="AB141" s="487"/>
      <c r="AC141" s="487"/>
      <c r="AD141" s="556"/>
      <c r="AE141" s="556"/>
      <c r="AF141" s="557"/>
      <c r="AG141" s="557"/>
      <c r="AH141" s="556"/>
      <c r="AI141" s="556"/>
      <c r="AJ141" s="556"/>
      <c r="AK141" s="557"/>
      <c r="AL141" s="558"/>
      <c r="AM141" s="487"/>
      <c r="AN141" s="559"/>
      <c r="AO141" s="559"/>
      <c r="AP141" s="487"/>
      <c r="AQ141" s="616"/>
      <c r="AR141" s="646"/>
    </row>
    <row r="142" ht="12.75" customHeight="1">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689"/>
      <c r="Y142" s="561"/>
      <c r="Z142" s="648"/>
      <c r="AA142" s="459"/>
      <c r="AB142" s="459"/>
      <c r="AC142" s="459"/>
      <c r="AD142" s="561"/>
      <c r="AE142" s="561"/>
      <c r="AF142" s="562"/>
      <c r="AG142" s="562"/>
      <c r="AH142" s="561"/>
      <c r="AI142" s="561"/>
      <c r="AJ142" s="561"/>
      <c r="AK142" s="562"/>
      <c r="AL142" s="563"/>
      <c r="AM142" s="459"/>
      <c r="AN142" s="564"/>
      <c r="AO142" s="564"/>
      <c r="AP142" s="459"/>
      <c r="AQ142" s="609"/>
      <c r="AR142" s="649"/>
    </row>
    <row r="143" ht="12.75" customHeight="1">
      <c r="A143" s="690"/>
      <c r="B143" s="690"/>
      <c r="C143" s="690"/>
      <c r="D143" s="690"/>
      <c r="E143" s="690"/>
      <c r="F143" s="690"/>
      <c r="G143" s="690"/>
      <c r="H143" s="690"/>
      <c r="I143" s="690"/>
      <c r="J143" s="690"/>
      <c r="K143" s="690"/>
      <c r="L143" s="690"/>
      <c r="M143" s="690"/>
      <c r="N143" s="690"/>
      <c r="O143" s="690"/>
      <c r="P143" s="690"/>
      <c r="Q143" s="690"/>
      <c r="R143" s="690"/>
      <c r="S143" s="690"/>
      <c r="T143" s="690"/>
      <c r="U143" s="690"/>
      <c r="V143" s="690"/>
      <c r="W143" s="690"/>
      <c r="X143" s="691"/>
      <c r="Y143" s="645"/>
      <c r="Z143" s="645"/>
      <c r="AA143" s="487"/>
      <c r="AB143" s="487"/>
      <c r="AC143" s="487"/>
      <c r="AD143" s="556"/>
      <c r="AE143" s="556"/>
      <c r="AF143" s="557"/>
      <c r="AG143" s="557"/>
      <c r="AH143" s="556"/>
      <c r="AI143" s="556"/>
      <c r="AJ143" s="556"/>
      <c r="AK143" s="557"/>
      <c r="AL143" s="558"/>
      <c r="AM143" s="487"/>
      <c r="AN143" s="559"/>
      <c r="AO143" s="559"/>
      <c r="AP143" s="487"/>
      <c r="AQ143" s="616"/>
      <c r="AR143" s="646"/>
    </row>
    <row r="144" ht="12.75" customHeight="1">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689"/>
      <c r="Y144" s="648"/>
      <c r="Z144" s="648"/>
      <c r="AA144" s="459"/>
      <c r="AB144" s="459"/>
      <c r="AC144" s="459"/>
      <c r="AD144" s="561"/>
      <c r="AE144" s="561"/>
      <c r="AF144" s="562"/>
      <c r="AG144" s="562"/>
      <c r="AH144" s="561"/>
      <c r="AI144" s="561"/>
      <c r="AJ144" s="561"/>
      <c r="AK144" s="562"/>
      <c r="AL144" s="563"/>
      <c r="AM144" s="459"/>
      <c r="AN144" s="564"/>
      <c r="AO144" s="564"/>
      <c r="AP144" s="459"/>
      <c r="AQ144" s="609"/>
      <c r="AR144" s="649"/>
    </row>
    <row r="145" ht="12.75" customHeight="1">
      <c r="A145" s="690"/>
      <c r="B145" s="690"/>
      <c r="C145" s="690"/>
      <c r="D145" s="690"/>
      <c r="E145" s="690"/>
      <c r="F145" s="690"/>
      <c r="G145" s="690"/>
      <c r="H145" s="690"/>
      <c r="I145" s="690"/>
      <c r="J145" s="690"/>
      <c r="K145" s="690"/>
      <c r="L145" s="690"/>
      <c r="M145" s="690"/>
      <c r="N145" s="690"/>
      <c r="O145" s="690"/>
      <c r="P145" s="690"/>
      <c r="Q145" s="690"/>
      <c r="R145" s="690"/>
      <c r="S145" s="690"/>
      <c r="T145" s="690"/>
      <c r="U145" s="690"/>
      <c r="V145" s="690"/>
      <c r="W145" s="690"/>
      <c r="X145" s="691"/>
      <c r="Y145" s="495"/>
      <c r="Z145" s="661"/>
      <c r="AA145" s="616"/>
      <c r="AB145" s="616"/>
      <c r="AC145" s="616"/>
      <c r="AD145" s="495"/>
      <c r="AE145" s="616"/>
      <c r="AF145" s="616"/>
      <c r="AG145" s="616"/>
      <c r="AH145" s="495"/>
      <c r="AI145" s="495"/>
      <c r="AJ145" s="495"/>
      <c r="AK145" s="478"/>
      <c r="AL145" s="662"/>
      <c r="AM145" s="616"/>
      <c r="AN145" s="663"/>
      <c r="AO145" s="663"/>
      <c r="AP145" s="616"/>
      <c r="AQ145" s="616"/>
      <c r="AR145" s="596"/>
    </row>
    <row r="146" ht="12.75" customHeight="1">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689"/>
      <c r="Y146" s="561"/>
      <c r="Z146" s="648"/>
      <c r="AA146" s="459"/>
      <c r="AB146" s="459"/>
      <c r="AC146" s="459"/>
      <c r="AD146" s="561"/>
      <c r="AE146" s="561"/>
      <c r="AF146" s="562"/>
      <c r="AG146" s="562"/>
      <c r="AH146" s="561"/>
      <c r="AI146" s="561"/>
      <c r="AJ146" s="561"/>
      <c r="AK146" s="562"/>
      <c r="AL146" s="563"/>
      <c r="AM146" s="459"/>
      <c r="AN146" s="564"/>
      <c r="AO146" s="564"/>
      <c r="AP146" s="459"/>
      <c r="AQ146" s="609"/>
      <c r="AR146" s="649"/>
    </row>
    <row r="147" ht="12.75" customHeight="1">
      <c r="A147" s="690"/>
      <c r="B147" s="690"/>
      <c r="C147" s="690"/>
      <c r="D147" s="690"/>
      <c r="E147" s="690"/>
      <c r="F147" s="690"/>
      <c r="G147" s="690"/>
      <c r="H147" s="690"/>
      <c r="I147" s="690"/>
      <c r="J147" s="690"/>
      <c r="K147" s="690"/>
      <c r="L147" s="690"/>
      <c r="M147" s="690"/>
      <c r="N147" s="690"/>
      <c r="O147" s="690"/>
      <c r="P147" s="690"/>
      <c r="Q147" s="690"/>
      <c r="R147" s="690"/>
      <c r="S147" s="690"/>
      <c r="T147" s="690"/>
      <c r="U147" s="690"/>
      <c r="V147" s="690"/>
      <c r="W147" s="690"/>
      <c r="X147" s="691"/>
      <c r="Y147" s="556"/>
      <c r="Z147" s="645"/>
      <c r="AA147" s="487"/>
      <c r="AB147" s="487"/>
      <c r="AC147" s="487"/>
      <c r="AD147" s="556"/>
      <c r="AE147" s="556"/>
      <c r="AF147" s="557"/>
      <c r="AG147" s="557"/>
      <c r="AH147" s="556"/>
      <c r="AI147" s="556"/>
      <c r="AJ147" s="556"/>
      <c r="AK147" s="557"/>
      <c r="AL147" s="558"/>
      <c r="AM147" s="487"/>
      <c r="AN147" s="559"/>
      <c r="AO147" s="559"/>
      <c r="AP147" s="487"/>
      <c r="AQ147" s="616"/>
      <c r="AR147" s="646"/>
    </row>
    <row r="148" ht="12.75" customHeight="1">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689"/>
      <c r="Y148" s="561"/>
      <c r="Z148" s="648"/>
      <c r="AA148" s="459"/>
      <c r="AB148" s="459"/>
      <c r="AC148" s="459"/>
      <c r="AD148" s="561"/>
      <c r="AE148" s="561"/>
      <c r="AF148" s="562"/>
      <c r="AG148" s="562"/>
      <c r="AH148" s="561"/>
      <c r="AI148" s="561"/>
      <c r="AJ148" s="561"/>
      <c r="AK148" s="562"/>
      <c r="AL148" s="563"/>
      <c r="AM148" s="459"/>
      <c r="AN148" s="564"/>
      <c r="AO148" s="564"/>
      <c r="AP148" s="459"/>
      <c r="AQ148" s="609"/>
      <c r="AR148" s="649"/>
    </row>
    <row r="149" ht="12.75" customHeight="1">
      <c r="A149" s="690"/>
      <c r="B149" s="690"/>
      <c r="C149" s="690"/>
      <c r="D149" s="690"/>
      <c r="E149" s="690"/>
      <c r="F149" s="690"/>
      <c r="G149" s="690"/>
      <c r="H149" s="690"/>
      <c r="I149" s="690"/>
      <c r="J149" s="690"/>
      <c r="K149" s="690"/>
      <c r="L149" s="690"/>
      <c r="M149" s="690"/>
      <c r="N149" s="690"/>
      <c r="O149" s="690"/>
      <c r="P149" s="690"/>
      <c r="Q149" s="690"/>
      <c r="R149" s="690"/>
      <c r="S149" s="690"/>
      <c r="T149" s="690"/>
      <c r="U149" s="690"/>
      <c r="V149" s="690"/>
      <c r="W149" s="690"/>
      <c r="X149" s="691"/>
      <c r="Y149" s="645"/>
      <c r="Z149" s="645"/>
      <c r="AA149" s="487"/>
      <c r="AB149" s="487"/>
      <c r="AC149" s="487"/>
      <c r="AD149" s="556"/>
      <c r="AE149" s="556"/>
      <c r="AF149" s="557"/>
      <c r="AG149" s="557"/>
      <c r="AH149" s="556"/>
      <c r="AI149" s="556"/>
      <c r="AJ149" s="556"/>
      <c r="AK149" s="557"/>
      <c r="AL149" s="558"/>
      <c r="AM149" s="487"/>
      <c r="AN149" s="559"/>
      <c r="AO149" s="559"/>
      <c r="AP149" s="487"/>
      <c r="AQ149" s="616"/>
      <c r="AR149" s="646"/>
    </row>
    <row r="150" ht="12.75" customHeight="1">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689"/>
      <c r="Y150" s="561"/>
      <c r="Z150" s="648"/>
      <c r="AA150" s="459"/>
      <c r="AB150" s="459"/>
      <c r="AC150" s="459"/>
      <c r="AD150" s="561"/>
      <c r="AE150" s="561"/>
      <c r="AF150" s="562"/>
      <c r="AG150" s="562"/>
      <c r="AH150" s="561"/>
      <c r="AI150" s="561"/>
      <c r="AJ150" s="561"/>
      <c r="AK150" s="562"/>
      <c r="AL150" s="563"/>
      <c r="AM150" s="459"/>
      <c r="AN150" s="564"/>
      <c r="AO150" s="564"/>
      <c r="AP150" s="459"/>
      <c r="AQ150" s="609"/>
      <c r="AR150" s="649"/>
    </row>
    <row r="151" ht="12.75" customHeight="1">
      <c r="A151" s="690"/>
      <c r="B151" s="690"/>
      <c r="C151" s="690"/>
      <c r="D151" s="690"/>
      <c r="E151" s="690"/>
      <c r="F151" s="690"/>
      <c r="G151" s="690"/>
      <c r="H151" s="690"/>
      <c r="I151" s="690"/>
      <c r="J151" s="690"/>
      <c r="K151" s="690"/>
      <c r="L151" s="690"/>
      <c r="M151" s="690"/>
      <c r="N151" s="690"/>
      <c r="O151" s="690"/>
      <c r="P151" s="690"/>
      <c r="Q151" s="690"/>
      <c r="R151" s="690"/>
      <c r="S151" s="690"/>
      <c r="T151" s="690"/>
      <c r="U151" s="690"/>
      <c r="V151" s="690"/>
      <c r="W151" s="690"/>
      <c r="X151" s="691"/>
      <c r="Y151" s="645"/>
      <c r="Z151" s="645"/>
      <c r="AA151" s="487"/>
      <c r="AB151" s="487"/>
      <c r="AC151" s="487"/>
      <c r="AD151" s="556"/>
      <c r="AE151" s="556"/>
      <c r="AF151" s="557"/>
      <c r="AG151" s="557"/>
      <c r="AH151" s="556"/>
      <c r="AI151" s="556"/>
      <c r="AJ151" s="556"/>
      <c r="AK151" s="557"/>
      <c r="AL151" s="558"/>
      <c r="AM151" s="487"/>
      <c r="AN151" s="559"/>
      <c r="AO151" s="559"/>
      <c r="AP151" s="487"/>
      <c r="AQ151" s="616"/>
      <c r="AR151" s="646"/>
    </row>
    <row r="152" ht="12.75" customHeight="1">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689"/>
      <c r="Y152" s="561"/>
      <c r="Z152" s="648"/>
      <c r="AA152" s="459"/>
      <c r="AB152" s="459"/>
      <c r="AC152" s="459"/>
      <c r="AD152" s="561"/>
      <c r="AE152" s="561"/>
      <c r="AF152" s="562"/>
      <c r="AG152" s="562"/>
      <c r="AH152" s="561"/>
      <c r="AI152" s="561"/>
      <c r="AJ152" s="561"/>
      <c r="AK152" s="562"/>
      <c r="AL152" s="563"/>
      <c r="AM152" s="459"/>
      <c r="AN152" s="564"/>
      <c r="AO152" s="564"/>
      <c r="AP152" s="459"/>
      <c r="AQ152" s="609"/>
      <c r="AR152" s="649"/>
    </row>
    <row r="153" ht="12.75" customHeight="1">
      <c r="A153" s="690"/>
      <c r="B153" s="690"/>
      <c r="C153" s="690"/>
      <c r="D153" s="690"/>
      <c r="E153" s="690"/>
      <c r="F153" s="690"/>
      <c r="G153" s="690"/>
      <c r="H153" s="690"/>
      <c r="I153" s="690"/>
      <c r="J153" s="690"/>
      <c r="K153" s="690"/>
      <c r="L153" s="690"/>
      <c r="M153" s="690"/>
      <c r="N153" s="690"/>
      <c r="O153" s="690"/>
      <c r="P153" s="690"/>
      <c r="Q153" s="690"/>
      <c r="R153" s="690"/>
      <c r="S153" s="690"/>
      <c r="T153" s="690"/>
      <c r="U153" s="690"/>
      <c r="V153" s="690"/>
      <c r="W153" s="690"/>
      <c r="X153" s="691"/>
      <c r="Y153" s="645"/>
      <c r="Z153" s="645"/>
      <c r="AA153" s="487"/>
      <c r="AB153" s="487"/>
      <c r="AC153" s="487"/>
      <c r="AD153" s="556"/>
      <c r="AE153" s="556"/>
      <c r="AF153" s="557"/>
      <c r="AG153" s="557"/>
      <c r="AH153" s="556"/>
      <c r="AI153" s="556"/>
      <c r="AJ153" s="556"/>
      <c r="AK153" s="557"/>
      <c r="AL153" s="558"/>
      <c r="AM153" s="487"/>
      <c r="AN153" s="559"/>
      <c r="AO153" s="559"/>
      <c r="AP153" s="487"/>
      <c r="AQ153" s="616"/>
      <c r="AR153" s="646"/>
    </row>
    <row r="154" ht="12.75" customHeight="1">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689"/>
      <c r="Y154" s="468"/>
      <c r="Z154" s="657"/>
      <c r="AA154" s="609"/>
      <c r="AB154" s="609"/>
      <c r="AC154" s="609"/>
      <c r="AD154" s="468"/>
      <c r="AE154" s="609"/>
      <c r="AF154" s="609"/>
      <c r="AG154" s="609"/>
      <c r="AH154" s="468"/>
      <c r="AI154" s="468"/>
      <c r="AJ154" s="468"/>
      <c r="AK154" s="450"/>
      <c r="AL154" s="658"/>
      <c r="AM154" s="609"/>
      <c r="AN154" s="659"/>
      <c r="AO154" s="659"/>
      <c r="AP154" s="609"/>
      <c r="AQ154" s="609"/>
      <c r="AR154" s="652"/>
    </row>
    <row r="155" ht="12.75" customHeight="1">
      <c r="A155" s="690"/>
      <c r="B155" s="690"/>
      <c r="C155" s="690"/>
      <c r="D155" s="690"/>
      <c r="E155" s="690"/>
      <c r="F155" s="690"/>
      <c r="G155" s="690"/>
      <c r="H155" s="690"/>
      <c r="I155" s="690"/>
      <c r="J155" s="690"/>
      <c r="K155" s="690"/>
      <c r="L155" s="690"/>
      <c r="M155" s="690"/>
      <c r="N155" s="690"/>
      <c r="O155" s="690"/>
      <c r="P155" s="690"/>
      <c r="Q155" s="690"/>
      <c r="R155" s="690"/>
      <c r="S155" s="690"/>
      <c r="T155" s="690"/>
      <c r="U155" s="690"/>
      <c r="V155" s="690"/>
      <c r="W155" s="690"/>
      <c r="X155" s="691"/>
      <c r="Y155" s="556"/>
      <c r="Z155" s="645"/>
      <c r="AA155" s="487"/>
      <c r="AB155" s="487"/>
      <c r="AC155" s="487"/>
      <c r="AD155" s="556"/>
      <c r="AE155" s="556"/>
      <c r="AF155" s="557"/>
      <c r="AG155" s="557"/>
      <c r="AH155" s="556"/>
      <c r="AI155" s="556"/>
      <c r="AJ155" s="556"/>
      <c r="AK155" s="557"/>
      <c r="AL155" s="558"/>
      <c r="AM155" s="487"/>
      <c r="AN155" s="559"/>
      <c r="AO155" s="559"/>
      <c r="AP155" s="487"/>
      <c r="AQ155" s="616"/>
      <c r="AR155" s="646"/>
    </row>
    <row r="156" ht="12.75" customHeight="1">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689"/>
      <c r="Y156" s="561"/>
      <c r="Z156" s="648"/>
      <c r="AA156" s="459"/>
      <c r="AB156" s="459"/>
      <c r="AC156" s="459"/>
      <c r="AD156" s="561"/>
      <c r="AE156" s="561"/>
      <c r="AF156" s="562"/>
      <c r="AG156" s="562"/>
      <c r="AH156" s="561"/>
      <c r="AI156" s="561"/>
      <c r="AJ156" s="561"/>
      <c r="AK156" s="562"/>
      <c r="AL156" s="563"/>
      <c r="AM156" s="459"/>
      <c r="AN156" s="564"/>
      <c r="AO156" s="564"/>
      <c r="AP156" s="459"/>
      <c r="AQ156" s="609"/>
      <c r="AR156" s="649"/>
    </row>
    <row r="157" ht="12.75" customHeight="1">
      <c r="A157" s="690"/>
      <c r="B157" s="690"/>
      <c r="C157" s="690"/>
      <c r="D157" s="690"/>
      <c r="E157" s="690"/>
      <c r="F157" s="690"/>
      <c r="G157" s="690"/>
      <c r="H157" s="690"/>
      <c r="I157" s="690"/>
      <c r="J157" s="690"/>
      <c r="K157" s="690"/>
      <c r="L157" s="690"/>
      <c r="M157" s="690"/>
      <c r="N157" s="690"/>
      <c r="O157" s="690"/>
      <c r="P157" s="690"/>
      <c r="Q157" s="690"/>
      <c r="R157" s="690"/>
      <c r="S157" s="690"/>
      <c r="T157" s="690"/>
      <c r="U157" s="690"/>
      <c r="V157" s="690"/>
      <c r="W157" s="690"/>
      <c r="X157" s="691"/>
      <c r="Y157" s="645"/>
      <c r="Z157" s="645"/>
      <c r="AA157" s="487"/>
      <c r="AB157" s="487"/>
      <c r="AC157" s="487"/>
      <c r="AD157" s="556"/>
      <c r="AE157" s="556"/>
      <c r="AF157" s="557"/>
      <c r="AG157" s="557"/>
      <c r="AH157" s="556"/>
      <c r="AI157" s="556"/>
      <c r="AJ157" s="556"/>
      <c r="AK157" s="557"/>
      <c r="AL157" s="558"/>
      <c r="AM157" s="487"/>
      <c r="AN157" s="559"/>
      <c r="AO157" s="559"/>
      <c r="AP157" s="487"/>
      <c r="AQ157" s="616"/>
      <c r="AR157" s="646"/>
    </row>
    <row r="158" ht="12.75" customHeight="1">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689"/>
      <c r="Y158" s="648"/>
      <c r="Z158" s="648"/>
      <c r="AA158" s="459"/>
      <c r="AB158" s="459"/>
      <c r="AC158" s="459"/>
      <c r="AD158" s="561"/>
      <c r="AE158" s="561"/>
      <c r="AF158" s="562"/>
      <c r="AG158" s="562"/>
      <c r="AH158" s="561"/>
      <c r="AI158" s="561"/>
      <c r="AJ158" s="561"/>
      <c r="AK158" s="562"/>
      <c r="AL158" s="563"/>
      <c r="AM158" s="459"/>
      <c r="AN158" s="564"/>
      <c r="AO158" s="564"/>
      <c r="AP158" s="459"/>
      <c r="AQ158" s="609"/>
      <c r="AR158" s="649"/>
    </row>
    <row r="159" ht="12.75" customHeight="1">
      <c r="A159" s="690"/>
      <c r="B159" s="690"/>
      <c r="C159" s="690"/>
      <c r="D159" s="690"/>
      <c r="E159" s="690"/>
      <c r="F159" s="690"/>
      <c r="G159" s="690"/>
      <c r="H159" s="690"/>
      <c r="I159" s="690"/>
      <c r="J159" s="690"/>
      <c r="K159" s="690"/>
      <c r="L159" s="690"/>
      <c r="M159" s="690"/>
      <c r="N159" s="690"/>
      <c r="O159" s="690"/>
      <c r="P159" s="690"/>
      <c r="Q159" s="690"/>
      <c r="R159" s="690"/>
      <c r="S159" s="690"/>
      <c r="T159" s="690"/>
      <c r="U159" s="690"/>
      <c r="V159" s="690"/>
      <c r="W159" s="690"/>
      <c r="X159" s="691"/>
      <c r="Y159" s="495"/>
      <c r="Z159" s="661"/>
      <c r="AA159" s="616"/>
      <c r="AB159" s="616"/>
      <c r="AC159" s="616"/>
      <c r="AD159" s="495"/>
      <c r="AE159" s="616"/>
      <c r="AF159" s="616"/>
      <c r="AG159" s="616"/>
      <c r="AH159" s="495"/>
      <c r="AI159" s="495"/>
      <c r="AJ159" s="495"/>
      <c r="AK159" s="478"/>
      <c r="AL159" s="662"/>
      <c r="AM159" s="616"/>
      <c r="AN159" s="663"/>
      <c r="AO159" s="663"/>
      <c r="AP159" s="616"/>
      <c r="AQ159" s="616"/>
      <c r="AR159" s="596"/>
    </row>
    <row r="160" ht="12.75" customHeight="1">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689"/>
      <c r="Y160" s="561"/>
      <c r="Z160" s="648"/>
      <c r="AA160" s="459"/>
      <c r="AB160" s="459"/>
      <c r="AC160" s="459"/>
      <c r="AD160" s="561"/>
      <c r="AE160" s="561"/>
      <c r="AF160" s="562"/>
      <c r="AG160" s="562"/>
      <c r="AH160" s="561"/>
      <c r="AI160" s="561"/>
      <c r="AJ160" s="561"/>
      <c r="AK160" s="562"/>
      <c r="AL160" s="563"/>
      <c r="AM160" s="459"/>
      <c r="AN160" s="564"/>
      <c r="AO160" s="564"/>
      <c r="AP160" s="459"/>
      <c r="AQ160" s="609"/>
      <c r="AR160" s="649"/>
    </row>
    <row r="161" ht="12.75" customHeight="1">
      <c r="A161" s="690"/>
      <c r="B161" s="690"/>
      <c r="C161" s="690"/>
      <c r="D161" s="690"/>
      <c r="E161" s="690"/>
      <c r="F161" s="690"/>
      <c r="G161" s="690"/>
      <c r="H161" s="690"/>
      <c r="I161" s="690"/>
      <c r="J161" s="690"/>
      <c r="K161" s="690"/>
      <c r="L161" s="690"/>
      <c r="M161" s="690"/>
      <c r="N161" s="690"/>
      <c r="O161" s="690"/>
      <c r="P161" s="690"/>
      <c r="Q161" s="690"/>
      <c r="R161" s="690"/>
      <c r="S161" s="690"/>
      <c r="T161" s="690"/>
      <c r="U161" s="690"/>
      <c r="V161" s="690"/>
      <c r="W161" s="690"/>
      <c r="X161" s="691"/>
      <c r="Y161" s="556"/>
      <c r="Z161" s="645"/>
      <c r="AA161" s="487"/>
      <c r="AB161" s="487"/>
      <c r="AC161" s="487"/>
      <c r="AD161" s="556"/>
      <c r="AE161" s="556"/>
      <c r="AF161" s="557"/>
      <c r="AG161" s="557"/>
      <c r="AH161" s="556"/>
      <c r="AI161" s="556"/>
      <c r="AJ161" s="556"/>
      <c r="AK161" s="557"/>
      <c r="AL161" s="558"/>
      <c r="AM161" s="487"/>
      <c r="AN161" s="559"/>
      <c r="AO161" s="559"/>
      <c r="AP161" s="487"/>
      <c r="AQ161" s="616"/>
      <c r="AR161" s="646"/>
    </row>
    <row r="162" ht="12.75" customHeight="1">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689"/>
      <c r="Y162" s="561"/>
      <c r="Z162" s="648"/>
      <c r="AA162" s="459"/>
      <c r="AB162" s="459"/>
      <c r="AC162" s="459"/>
      <c r="AD162" s="561"/>
      <c r="AE162" s="561"/>
      <c r="AF162" s="562"/>
      <c r="AG162" s="562"/>
      <c r="AH162" s="561"/>
      <c r="AI162" s="561"/>
      <c r="AJ162" s="561"/>
      <c r="AK162" s="562"/>
      <c r="AL162" s="563"/>
      <c r="AM162" s="459"/>
      <c r="AN162" s="564"/>
      <c r="AO162" s="564"/>
      <c r="AP162" s="459"/>
      <c r="AQ162" s="609"/>
      <c r="AR162" s="649"/>
    </row>
    <row r="163" ht="12.75" customHeight="1">
      <c r="A163" s="690"/>
      <c r="B163" s="690"/>
      <c r="C163" s="690"/>
      <c r="D163" s="690"/>
      <c r="E163" s="690"/>
      <c r="F163" s="690"/>
      <c r="G163" s="690"/>
      <c r="H163" s="690"/>
      <c r="I163" s="690"/>
      <c r="J163" s="690"/>
      <c r="K163" s="690"/>
      <c r="L163" s="690"/>
      <c r="M163" s="690"/>
      <c r="N163" s="690"/>
      <c r="O163" s="690"/>
      <c r="P163" s="690"/>
      <c r="Q163" s="690"/>
      <c r="R163" s="690"/>
      <c r="S163" s="690"/>
      <c r="T163" s="690"/>
      <c r="U163" s="690"/>
      <c r="V163" s="690"/>
      <c r="W163" s="690"/>
      <c r="X163" s="691"/>
      <c r="Y163" s="645"/>
      <c r="Z163" s="645"/>
      <c r="AA163" s="487"/>
      <c r="AB163" s="487"/>
      <c r="AC163" s="487"/>
      <c r="AD163" s="556"/>
      <c r="AE163" s="556"/>
      <c r="AF163" s="557"/>
      <c r="AG163" s="557"/>
      <c r="AH163" s="556"/>
      <c r="AI163" s="556"/>
      <c r="AJ163" s="556"/>
      <c r="AK163" s="557"/>
      <c r="AL163" s="558"/>
      <c r="AM163" s="487"/>
      <c r="AN163" s="559"/>
      <c r="AO163" s="559"/>
      <c r="AP163" s="487"/>
      <c r="AQ163" s="616"/>
      <c r="AR163" s="646"/>
    </row>
    <row r="164" ht="12.75" customHeight="1">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689"/>
      <c r="Y164" s="561"/>
      <c r="Z164" s="648"/>
      <c r="AA164" s="459"/>
      <c r="AB164" s="459"/>
      <c r="AC164" s="459"/>
      <c r="AD164" s="561"/>
      <c r="AE164" s="561"/>
      <c r="AF164" s="562"/>
      <c r="AG164" s="562"/>
      <c r="AH164" s="561"/>
      <c r="AI164" s="561"/>
      <c r="AJ164" s="561"/>
      <c r="AK164" s="562"/>
      <c r="AL164" s="563"/>
      <c r="AM164" s="459"/>
      <c r="AN164" s="564"/>
      <c r="AO164" s="564"/>
      <c r="AP164" s="459"/>
      <c r="AQ164" s="609"/>
      <c r="AR164" s="649"/>
    </row>
    <row r="165" ht="12.75" customHeight="1">
      <c r="A165" s="690"/>
      <c r="B165" s="690"/>
      <c r="C165" s="690"/>
      <c r="D165" s="690"/>
      <c r="E165" s="690"/>
      <c r="F165" s="690"/>
      <c r="G165" s="690"/>
      <c r="H165" s="690"/>
      <c r="I165" s="690"/>
      <c r="J165" s="690"/>
      <c r="K165" s="690"/>
      <c r="L165" s="690"/>
      <c r="M165" s="690"/>
      <c r="N165" s="690"/>
      <c r="O165" s="690"/>
      <c r="P165" s="690"/>
      <c r="Q165" s="690"/>
      <c r="R165" s="690"/>
      <c r="S165" s="690"/>
      <c r="T165" s="690"/>
      <c r="U165" s="690"/>
      <c r="V165" s="690"/>
      <c r="W165" s="690"/>
      <c r="X165" s="691"/>
      <c r="Y165" s="556"/>
      <c r="Z165" s="645"/>
      <c r="AA165" s="487"/>
      <c r="AB165" s="487"/>
      <c r="AC165" s="487"/>
      <c r="AD165" s="556"/>
      <c r="AE165" s="556"/>
      <c r="AF165" s="557"/>
      <c r="AG165" s="557"/>
      <c r="AH165" s="556"/>
      <c r="AI165" s="556"/>
      <c r="AJ165" s="556"/>
      <c r="AK165" s="557"/>
      <c r="AL165" s="558"/>
      <c r="AM165" s="487"/>
      <c r="AN165" s="559"/>
      <c r="AO165" s="559"/>
      <c r="AP165" s="487"/>
      <c r="AQ165" s="616"/>
      <c r="AR165" s="646"/>
    </row>
    <row r="166" ht="12.75" customHeight="1">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689"/>
      <c r="Y166" s="561"/>
      <c r="Z166" s="648"/>
      <c r="AA166" s="459"/>
      <c r="AB166" s="459"/>
      <c r="AC166" s="459"/>
      <c r="AD166" s="561"/>
      <c r="AE166" s="561"/>
      <c r="AF166" s="562"/>
      <c r="AG166" s="562"/>
      <c r="AH166" s="561"/>
      <c r="AI166" s="561"/>
      <c r="AJ166" s="561"/>
      <c r="AK166" s="562"/>
      <c r="AL166" s="563"/>
      <c r="AM166" s="459"/>
      <c r="AN166" s="564"/>
      <c r="AO166" s="564"/>
      <c r="AP166" s="459"/>
      <c r="AQ166" s="609"/>
      <c r="AR166" s="649"/>
    </row>
    <row r="167" ht="12.75" customHeight="1">
      <c r="A167" s="690"/>
      <c r="B167" s="690"/>
      <c r="C167" s="690"/>
      <c r="D167" s="690"/>
      <c r="E167" s="690"/>
      <c r="F167" s="690"/>
      <c r="G167" s="690"/>
      <c r="H167" s="690"/>
      <c r="I167" s="690"/>
      <c r="J167" s="690"/>
      <c r="K167" s="690"/>
      <c r="L167" s="690"/>
      <c r="M167" s="690"/>
      <c r="N167" s="690"/>
      <c r="O167" s="690"/>
      <c r="P167" s="690"/>
      <c r="Q167" s="690"/>
      <c r="R167" s="690"/>
      <c r="S167" s="690"/>
      <c r="T167" s="690"/>
      <c r="U167" s="690"/>
      <c r="V167" s="690"/>
      <c r="W167" s="690"/>
      <c r="X167" s="691"/>
      <c r="Y167" s="645"/>
      <c r="Z167" s="645"/>
      <c r="AA167" s="487"/>
      <c r="AB167" s="487"/>
      <c r="AC167" s="487"/>
      <c r="AD167" s="556"/>
      <c r="AE167" s="556"/>
      <c r="AF167" s="557"/>
      <c r="AG167" s="557"/>
      <c r="AH167" s="556"/>
      <c r="AI167" s="556"/>
      <c r="AJ167" s="556"/>
      <c r="AK167" s="557"/>
      <c r="AL167" s="558"/>
      <c r="AM167" s="487"/>
      <c r="AN167" s="559"/>
      <c r="AO167" s="559"/>
      <c r="AP167" s="487"/>
      <c r="AQ167" s="616"/>
      <c r="AR167" s="646"/>
    </row>
    <row r="168" ht="12.75" customHeight="1">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689"/>
      <c r="Y168" s="648"/>
      <c r="Z168" s="648"/>
      <c r="AA168" s="459"/>
      <c r="AB168" s="459"/>
      <c r="AC168" s="459"/>
      <c r="AD168" s="561"/>
      <c r="AE168" s="561"/>
      <c r="AF168" s="562"/>
      <c r="AG168" s="562"/>
      <c r="AH168" s="561"/>
      <c r="AI168" s="561"/>
      <c r="AJ168" s="561"/>
      <c r="AK168" s="562"/>
      <c r="AL168" s="563"/>
      <c r="AM168" s="459"/>
      <c r="AN168" s="564"/>
      <c r="AO168" s="564"/>
      <c r="AP168" s="459"/>
      <c r="AQ168" s="609"/>
      <c r="AR168" s="649"/>
    </row>
    <row r="169" ht="12.75" customHeight="1">
      <c r="A169" s="690"/>
      <c r="B169" s="690"/>
      <c r="C169" s="690"/>
      <c r="D169" s="690"/>
      <c r="E169" s="690"/>
      <c r="F169" s="690"/>
      <c r="G169" s="690"/>
      <c r="H169" s="690"/>
      <c r="I169" s="690"/>
      <c r="J169" s="690"/>
      <c r="K169" s="690"/>
      <c r="L169" s="690"/>
      <c r="M169" s="690"/>
      <c r="N169" s="690"/>
      <c r="O169" s="690"/>
      <c r="P169" s="690"/>
      <c r="Q169" s="690"/>
      <c r="R169" s="690"/>
      <c r="S169" s="690"/>
      <c r="T169" s="690"/>
      <c r="U169" s="690"/>
      <c r="V169" s="690"/>
      <c r="W169" s="690"/>
      <c r="X169" s="691"/>
      <c r="Y169" s="645"/>
      <c r="Z169" s="645"/>
      <c r="AA169" s="487"/>
      <c r="AB169" s="487"/>
      <c r="AC169" s="487"/>
      <c r="AD169" s="556"/>
      <c r="AE169" s="556"/>
      <c r="AF169" s="557"/>
      <c r="AG169" s="557"/>
      <c r="AH169" s="556"/>
      <c r="AI169" s="556"/>
      <c r="AJ169" s="556"/>
      <c r="AK169" s="557"/>
      <c r="AL169" s="558"/>
      <c r="AM169" s="487"/>
      <c r="AN169" s="559"/>
      <c r="AO169" s="559"/>
      <c r="AP169" s="487"/>
      <c r="AQ169" s="616"/>
      <c r="AR169" s="646"/>
    </row>
    <row r="170" ht="12.75" customHeight="1">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689"/>
      <c r="Y170" s="648"/>
      <c r="Z170" s="648"/>
      <c r="AA170" s="459"/>
      <c r="AB170" s="459"/>
      <c r="AC170" s="459"/>
      <c r="AD170" s="561"/>
      <c r="AE170" s="561"/>
      <c r="AF170" s="562"/>
      <c r="AG170" s="562"/>
      <c r="AH170" s="561"/>
      <c r="AI170" s="561"/>
      <c r="AJ170" s="561"/>
      <c r="AK170" s="562"/>
      <c r="AL170" s="563"/>
      <c r="AM170" s="459"/>
      <c r="AN170" s="564"/>
      <c r="AO170" s="564"/>
      <c r="AP170" s="459"/>
      <c r="AQ170" s="609"/>
      <c r="AR170" s="649"/>
    </row>
    <row r="171" ht="12.75" customHeight="1">
      <c r="A171" s="690"/>
      <c r="B171" s="690"/>
      <c r="C171" s="690"/>
      <c r="D171" s="690"/>
      <c r="E171" s="690"/>
      <c r="F171" s="690"/>
      <c r="G171" s="690"/>
      <c r="H171" s="690"/>
      <c r="I171" s="690"/>
      <c r="J171" s="690"/>
      <c r="K171" s="690"/>
      <c r="L171" s="690"/>
      <c r="M171" s="690"/>
      <c r="N171" s="690"/>
      <c r="O171" s="690"/>
      <c r="P171" s="690"/>
      <c r="Q171" s="690"/>
      <c r="R171" s="690"/>
      <c r="S171" s="690"/>
      <c r="T171" s="690"/>
      <c r="U171" s="690"/>
      <c r="V171" s="690"/>
      <c r="W171" s="690"/>
      <c r="X171" s="691"/>
      <c r="Y171" s="495"/>
      <c r="Z171" s="661"/>
      <c r="AA171" s="616"/>
      <c r="AB171" s="616"/>
      <c r="AC171" s="616"/>
      <c r="AD171" s="495"/>
      <c r="AE171" s="616"/>
      <c r="AF171" s="616"/>
      <c r="AG171" s="616"/>
      <c r="AH171" s="495"/>
      <c r="AI171" s="495"/>
      <c r="AJ171" s="495"/>
      <c r="AK171" s="478"/>
      <c r="AL171" s="662"/>
      <c r="AM171" s="616"/>
      <c r="AN171" s="663"/>
      <c r="AO171" s="663"/>
      <c r="AP171" s="616"/>
      <c r="AQ171" s="616"/>
      <c r="AR171" s="596"/>
    </row>
    <row r="172" ht="12.75" customHeight="1">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689"/>
      <c r="Y172" s="561"/>
      <c r="Z172" s="648"/>
      <c r="AA172" s="459"/>
      <c r="AB172" s="459"/>
      <c r="AC172" s="459"/>
      <c r="AD172" s="561"/>
      <c r="AE172" s="561"/>
      <c r="AF172" s="562"/>
      <c r="AG172" s="562"/>
      <c r="AH172" s="561"/>
      <c r="AI172" s="561"/>
      <c r="AJ172" s="561"/>
      <c r="AK172" s="562"/>
      <c r="AL172" s="563"/>
      <c r="AM172" s="459"/>
      <c r="AN172" s="564"/>
      <c r="AO172" s="564"/>
      <c r="AP172" s="459"/>
      <c r="AQ172" s="609"/>
      <c r="AR172" s="649"/>
    </row>
    <row r="173" ht="12.75" customHeight="1">
      <c r="A173" s="690"/>
      <c r="B173" s="690"/>
      <c r="C173" s="690"/>
      <c r="D173" s="690"/>
      <c r="E173" s="690"/>
      <c r="F173" s="690"/>
      <c r="G173" s="690"/>
      <c r="H173" s="690"/>
      <c r="I173" s="690"/>
      <c r="J173" s="690"/>
      <c r="K173" s="690"/>
      <c r="L173" s="690"/>
      <c r="M173" s="690"/>
      <c r="N173" s="690"/>
      <c r="O173" s="690"/>
      <c r="P173" s="690"/>
      <c r="Q173" s="690"/>
      <c r="R173" s="690"/>
      <c r="S173" s="690"/>
      <c r="T173" s="690"/>
      <c r="U173" s="690"/>
      <c r="V173" s="690"/>
      <c r="W173" s="690"/>
      <c r="X173" s="691"/>
      <c r="Y173" s="556"/>
      <c r="Z173" s="645"/>
      <c r="AA173" s="487"/>
      <c r="AB173" s="487"/>
      <c r="AC173" s="487"/>
      <c r="AD173" s="556"/>
      <c r="AE173" s="556"/>
      <c r="AF173" s="557"/>
      <c r="AG173" s="557"/>
      <c r="AH173" s="556"/>
      <c r="AI173" s="556"/>
      <c r="AJ173" s="556"/>
      <c r="AK173" s="557"/>
      <c r="AL173" s="558"/>
      <c r="AM173" s="487"/>
      <c r="AN173" s="559"/>
      <c r="AO173" s="559"/>
      <c r="AP173" s="487"/>
      <c r="AQ173" s="616"/>
      <c r="AR173" s="646"/>
    </row>
    <row r="174" ht="12.75" customHeight="1">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689"/>
      <c r="Y174" s="561"/>
      <c r="Z174" s="648"/>
      <c r="AA174" s="459"/>
      <c r="AB174" s="459"/>
      <c r="AC174" s="459"/>
      <c r="AD174" s="561"/>
      <c r="AE174" s="561"/>
      <c r="AF174" s="562"/>
      <c r="AG174" s="562"/>
      <c r="AH174" s="561"/>
      <c r="AI174" s="561"/>
      <c r="AJ174" s="561"/>
      <c r="AK174" s="562"/>
      <c r="AL174" s="563"/>
      <c r="AM174" s="459"/>
      <c r="AN174" s="564"/>
      <c r="AO174" s="564"/>
      <c r="AP174" s="459"/>
      <c r="AQ174" s="609"/>
      <c r="AR174" s="649"/>
    </row>
    <row r="175" ht="12.75" customHeight="1">
      <c r="A175" s="690"/>
      <c r="B175" s="690"/>
      <c r="C175" s="690"/>
      <c r="D175" s="690"/>
      <c r="E175" s="690"/>
      <c r="F175" s="690"/>
      <c r="G175" s="690"/>
      <c r="H175" s="690"/>
      <c r="I175" s="690"/>
      <c r="J175" s="690"/>
      <c r="K175" s="690"/>
      <c r="L175" s="690"/>
      <c r="M175" s="690"/>
      <c r="N175" s="690"/>
      <c r="O175" s="690"/>
      <c r="P175" s="690"/>
      <c r="Q175" s="690"/>
      <c r="R175" s="690"/>
      <c r="S175" s="690"/>
      <c r="T175" s="690"/>
      <c r="U175" s="690"/>
      <c r="V175" s="690"/>
      <c r="W175" s="690"/>
      <c r="X175" s="691"/>
      <c r="Y175" s="645"/>
      <c r="Z175" s="645"/>
      <c r="AA175" s="487"/>
      <c r="AB175" s="487"/>
      <c r="AC175" s="487"/>
      <c r="AD175" s="556"/>
      <c r="AE175" s="556"/>
      <c r="AF175" s="557"/>
      <c r="AG175" s="557"/>
      <c r="AH175" s="556"/>
      <c r="AI175" s="556"/>
      <c r="AJ175" s="556"/>
      <c r="AK175" s="557"/>
      <c r="AL175" s="558"/>
      <c r="AM175" s="487"/>
      <c r="AN175" s="559"/>
      <c r="AO175" s="559"/>
      <c r="AP175" s="487"/>
      <c r="AQ175" s="616"/>
      <c r="AR175" s="646"/>
    </row>
    <row r="176" ht="12.75" customHeight="1">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689"/>
      <c r="Y176" s="648"/>
      <c r="Z176" s="648"/>
      <c r="AA176" s="459"/>
      <c r="AB176" s="459"/>
      <c r="AC176" s="459"/>
      <c r="AD176" s="561"/>
      <c r="AE176" s="561"/>
      <c r="AF176" s="562"/>
      <c r="AG176" s="562"/>
      <c r="AH176" s="561"/>
      <c r="AI176" s="561"/>
      <c r="AJ176" s="561"/>
      <c r="AK176" s="562"/>
      <c r="AL176" s="563"/>
      <c r="AM176" s="459"/>
      <c r="AN176" s="564"/>
      <c r="AO176" s="564"/>
      <c r="AP176" s="459"/>
      <c r="AQ176" s="609"/>
      <c r="AR176" s="649"/>
    </row>
    <row r="177" ht="12.75" customHeight="1">
      <c r="A177" s="690"/>
      <c r="B177" s="690"/>
      <c r="C177" s="690"/>
      <c r="D177" s="690"/>
      <c r="E177" s="690"/>
      <c r="F177" s="690"/>
      <c r="G177" s="690"/>
      <c r="H177" s="690"/>
      <c r="I177" s="690"/>
      <c r="J177" s="690"/>
      <c r="K177" s="690"/>
      <c r="L177" s="690"/>
      <c r="M177" s="690"/>
      <c r="N177" s="690"/>
      <c r="O177" s="690"/>
      <c r="P177" s="690"/>
      <c r="Q177" s="690"/>
      <c r="R177" s="690"/>
      <c r="S177" s="690"/>
      <c r="T177" s="690"/>
      <c r="U177" s="690"/>
      <c r="V177" s="690"/>
      <c r="W177" s="690"/>
      <c r="X177" s="691"/>
      <c r="Y177" s="556"/>
      <c r="Z177" s="645"/>
      <c r="AA177" s="487"/>
      <c r="AB177" s="487"/>
      <c r="AC177" s="487"/>
      <c r="AD177" s="556"/>
      <c r="AE177" s="556"/>
      <c r="AF177" s="557"/>
      <c r="AG177" s="557"/>
      <c r="AH177" s="556"/>
      <c r="AI177" s="556"/>
      <c r="AJ177" s="556"/>
      <c r="AK177" s="557"/>
      <c r="AL177" s="558"/>
      <c r="AM177" s="487"/>
      <c r="AN177" s="559"/>
      <c r="AO177" s="559"/>
      <c r="AP177" s="487"/>
      <c r="AQ177" s="616"/>
      <c r="AR177" s="646"/>
    </row>
    <row r="178" ht="12.75" customHeight="1">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689"/>
      <c r="Y178" s="561"/>
      <c r="Z178" s="648"/>
      <c r="AA178" s="459"/>
      <c r="AB178" s="459"/>
      <c r="AC178" s="459"/>
      <c r="AD178" s="561"/>
      <c r="AE178" s="561"/>
      <c r="AF178" s="562"/>
      <c r="AG178" s="562"/>
      <c r="AH178" s="561"/>
      <c r="AI178" s="561"/>
      <c r="AJ178" s="561"/>
      <c r="AK178" s="562"/>
      <c r="AL178" s="563"/>
      <c r="AM178" s="459"/>
      <c r="AN178" s="564"/>
      <c r="AO178" s="564"/>
      <c r="AP178" s="459"/>
      <c r="AQ178" s="609"/>
      <c r="AR178" s="649"/>
    </row>
    <row r="179" ht="12.75" customHeight="1">
      <c r="A179" s="690"/>
      <c r="B179" s="690"/>
      <c r="C179" s="690"/>
      <c r="D179" s="690"/>
      <c r="E179" s="690"/>
      <c r="F179" s="690"/>
      <c r="G179" s="690"/>
      <c r="H179" s="690"/>
      <c r="I179" s="690"/>
      <c r="J179" s="690"/>
      <c r="K179" s="690"/>
      <c r="L179" s="690"/>
      <c r="M179" s="690"/>
      <c r="N179" s="690"/>
      <c r="O179" s="690"/>
      <c r="P179" s="690"/>
      <c r="Q179" s="690"/>
      <c r="R179" s="690"/>
      <c r="S179" s="690"/>
      <c r="T179" s="690"/>
      <c r="U179" s="690"/>
      <c r="V179" s="690"/>
      <c r="W179" s="690"/>
      <c r="X179" s="691"/>
      <c r="Y179" s="556"/>
      <c r="Z179" s="645"/>
      <c r="AA179" s="487"/>
      <c r="AB179" s="487"/>
      <c r="AC179" s="487"/>
      <c r="AD179" s="556"/>
      <c r="AE179" s="556"/>
      <c r="AF179" s="557"/>
      <c r="AG179" s="557"/>
      <c r="AH179" s="556"/>
      <c r="AI179" s="556"/>
      <c r="AJ179" s="556"/>
      <c r="AK179" s="557"/>
      <c r="AL179" s="558"/>
      <c r="AM179" s="487"/>
      <c r="AN179" s="559"/>
      <c r="AO179" s="559"/>
      <c r="AP179" s="487"/>
      <c r="AQ179" s="616"/>
      <c r="AR179" s="646"/>
    </row>
    <row r="180" ht="12.75" customHeight="1">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689"/>
      <c r="Y180" s="561"/>
      <c r="Z180" s="648"/>
      <c r="AA180" s="459"/>
      <c r="AB180" s="459"/>
      <c r="AC180" s="459"/>
      <c r="AD180" s="561"/>
      <c r="AE180" s="561"/>
      <c r="AF180" s="562"/>
      <c r="AG180" s="562"/>
      <c r="AH180" s="561"/>
      <c r="AI180" s="561"/>
      <c r="AJ180" s="561"/>
      <c r="AK180" s="562"/>
      <c r="AL180" s="563"/>
      <c r="AM180" s="459"/>
      <c r="AN180" s="564"/>
      <c r="AO180" s="564"/>
      <c r="AP180" s="459"/>
      <c r="AQ180" s="609"/>
      <c r="AR180" s="649"/>
    </row>
    <row r="181" ht="12.75" customHeight="1">
      <c r="A181" s="690"/>
      <c r="B181" s="690"/>
      <c r="C181" s="690"/>
      <c r="D181" s="690"/>
      <c r="E181" s="690"/>
      <c r="F181" s="690"/>
      <c r="G181" s="690"/>
      <c r="H181" s="690"/>
      <c r="I181" s="690"/>
      <c r="J181" s="690"/>
      <c r="K181" s="690"/>
      <c r="L181" s="690"/>
      <c r="M181" s="690"/>
      <c r="N181" s="690"/>
      <c r="O181" s="690"/>
      <c r="P181" s="690"/>
      <c r="Q181" s="690"/>
      <c r="R181" s="690"/>
      <c r="S181" s="690"/>
      <c r="T181" s="690"/>
      <c r="U181" s="690"/>
      <c r="V181" s="690"/>
      <c r="W181" s="690"/>
      <c r="X181" s="691"/>
      <c r="Y181" s="645"/>
      <c r="Z181" s="645"/>
      <c r="AA181" s="487"/>
      <c r="AB181" s="487"/>
      <c r="AC181" s="487"/>
      <c r="AD181" s="556"/>
      <c r="AE181" s="556"/>
      <c r="AF181" s="557"/>
      <c r="AG181" s="557"/>
      <c r="AH181" s="556"/>
      <c r="AI181" s="556"/>
      <c r="AJ181" s="556"/>
      <c r="AK181" s="557"/>
      <c r="AL181" s="558"/>
      <c r="AM181" s="487"/>
      <c r="AN181" s="559"/>
      <c r="AO181" s="559"/>
      <c r="AP181" s="487"/>
      <c r="AQ181" s="616"/>
      <c r="AR181" s="646"/>
    </row>
    <row r="182" ht="12.75" customHeight="1">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689"/>
      <c r="Y182" s="561"/>
      <c r="Z182" s="648"/>
      <c r="AA182" s="459"/>
      <c r="AB182" s="459"/>
      <c r="AC182" s="459"/>
      <c r="AD182" s="561"/>
      <c r="AE182" s="561"/>
      <c r="AF182" s="562"/>
      <c r="AG182" s="562"/>
      <c r="AH182" s="561"/>
      <c r="AI182" s="561"/>
      <c r="AJ182" s="561"/>
      <c r="AK182" s="562"/>
      <c r="AL182" s="563"/>
      <c r="AM182" s="459"/>
      <c r="AN182" s="564"/>
      <c r="AO182" s="564"/>
      <c r="AP182" s="459"/>
      <c r="AQ182" s="609"/>
      <c r="AR182" s="649"/>
    </row>
    <row r="183" ht="12.7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692"/>
      <c r="Y183" s="126"/>
      <c r="Z183" s="126"/>
      <c r="AA183" s="126"/>
      <c r="AB183" s="126"/>
      <c r="AC183" s="126"/>
      <c r="AD183" s="126"/>
      <c r="AE183" s="126"/>
      <c r="AF183" s="126"/>
      <c r="AG183" s="126"/>
      <c r="AH183" s="126"/>
      <c r="AI183" s="126"/>
      <c r="AJ183" s="126"/>
      <c r="AK183" s="383"/>
      <c r="AL183" s="126"/>
      <c r="AM183" s="126"/>
      <c r="AN183" s="126"/>
      <c r="AO183" s="126"/>
      <c r="AP183" s="126"/>
      <c r="AQ183" s="126"/>
      <c r="AR183" s="126"/>
    </row>
    <row r="184" ht="12.7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692"/>
      <c r="Y184" s="126"/>
      <c r="Z184" s="126"/>
      <c r="AA184" s="126"/>
      <c r="AB184" s="126"/>
      <c r="AC184" s="126"/>
      <c r="AD184" s="126"/>
      <c r="AE184" s="126"/>
      <c r="AF184" s="126"/>
      <c r="AG184" s="126"/>
      <c r="AH184" s="126"/>
      <c r="AI184" s="126"/>
      <c r="AJ184" s="126"/>
      <c r="AK184" s="383"/>
      <c r="AL184" s="126"/>
      <c r="AM184" s="126"/>
      <c r="AN184" s="126"/>
      <c r="AO184" s="126"/>
      <c r="AP184" s="126"/>
      <c r="AQ184" s="126"/>
      <c r="AR184" s="126"/>
    </row>
    <row r="185" ht="12.7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692"/>
      <c r="Y185" s="126"/>
      <c r="Z185" s="126"/>
      <c r="AA185" s="126"/>
      <c r="AB185" s="126"/>
      <c r="AC185" s="126"/>
      <c r="AD185" s="126"/>
      <c r="AE185" s="126"/>
      <c r="AF185" s="126"/>
      <c r="AG185" s="126"/>
      <c r="AH185" s="126"/>
      <c r="AI185" s="126"/>
      <c r="AJ185" s="126"/>
      <c r="AK185" s="383"/>
      <c r="AL185" s="126"/>
      <c r="AM185" s="126"/>
      <c r="AN185" s="126"/>
      <c r="AO185" s="126"/>
      <c r="AP185" s="126"/>
      <c r="AQ185" s="126"/>
      <c r="AR185" s="126"/>
    </row>
    <row r="186" ht="12.7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692"/>
      <c r="Y186" s="126"/>
      <c r="Z186" s="126"/>
      <c r="AA186" s="126"/>
      <c r="AB186" s="126"/>
      <c r="AC186" s="126"/>
      <c r="AD186" s="126"/>
      <c r="AE186" s="126"/>
      <c r="AF186" s="126"/>
      <c r="AG186" s="126"/>
      <c r="AH186" s="126"/>
      <c r="AI186" s="126"/>
      <c r="AJ186" s="126"/>
      <c r="AK186" s="383"/>
      <c r="AL186" s="126"/>
      <c r="AM186" s="126"/>
      <c r="AN186" s="126"/>
      <c r="AO186" s="126"/>
      <c r="AP186" s="126"/>
      <c r="AQ186" s="126"/>
      <c r="AR186" s="126"/>
    </row>
    <row r="187" ht="12.7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692"/>
      <c r="Y187" s="126"/>
      <c r="Z187" s="126"/>
      <c r="AA187" s="126"/>
      <c r="AB187" s="126"/>
      <c r="AC187" s="126"/>
      <c r="AD187" s="126"/>
      <c r="AE187" s="126"/>
      <c r="AF187" s="126"/>
      <c r="AG187" s="126"/>
      <c r="AH187" s="126"/>
      <c r="AI187" s="126"/>
      <c r="AJ187" s="126"/>
      <c r="AK187" s="383"/>
      <c r="AL187" s="126"/>
      <c r="AM187" s="126"/>
      <c r="AN187" s="126"/>
      <c r="AO187" s="126"/>
      <c r="AP187" s="126"/>
      <c r="AQ187" s="126"/>
      <c r="AR187" s="126"/>
    </row>
    <row r="188" ht="12.7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692"/>
      <c r="Y188" s="126"/>
      <c r="Z188" s="126"/>
      <c r="AA188" s="126"/>
      <c r="AB188" s="126"/>
      <c r="AC188" s="126"/>
      <c r="AD188" s="126"/>
      <c r="AE188" s="126"/>
      <c r="AF188" s="126"/>
      <c r="AG188" s="126"/>
      <c r="AH188" s="126"/>
      <c r="AI188" s="126"/>
      <c r="AJ188" s="126"/>
      <c r="AK188" s="383"/>
      <c r="AL188" s="126"/>
      <c r="AM188" s="126"/>
      <c r="AN188" s="126"/>
      <c r="AO188" s="126"/>
      <c r="AP188" s="126"/>
      <c r="AQ188" s="126"/>
      <c r="AR188" s="126"/>
    </row>
    <row r="189" ht="12.7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692"/>
      <c r="Y189" s="126"/>
      <c r="Z189" s="126"/>
      <c r="AA189" s="126"/>
      <c r="AB189" s="126"/>
      <c r="AC189" s="126"/>
      <c r="AD189" s="126"/>
      <c r="AE189" s="126"/>
      <c r="AF189" s="126"/>
      <c r="AG189" s="126"/>
      <c r="AH189" s="126"/>
      <c r="AI189" s="126"/>
      <c r="AJ189" s="126"/>
      <c r="AK189" s="383"/>
      <c r="AL189" s="126"/>
      <c r="AM189" s="126"/>
      <c r="AN189" s="126"/>
      <c r="AO189" s="126"/>
      <c r="AP189" s="126"/>
      <c r="AQ189" s="126"/>
      <c r="AR189" s="126"/>
    </row>
    <row r="190" ht="12.7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692"/>
      <c r="Y190" s="126"/>
      <c r="Z190" s="126"/>
      <c r="AA190" s="126"/>
      <c r="AB190" s="126"/>
      <c r="AC190" s="126"/>
      <c r="AD190" s="126"/>
      <c r="AE190" s="126"/>
      <c r="AF190" s="126"/>
      <c r="AG190" s="126"/>
      <c r="AH190" s="126"/>
      <c r="AI190" s="126"/>
      <c r="AJ190" s="126"/>
      <c r="AK190" s="383"/>
      <c r="AL190" s="126"/>
      <c r="AM190" s="126"/>
      <c r="AN190" s="126"/>
      <c r="AO190" s="126"/>
      <c r="AP190" s="126"/>
      <c r="AQ190" s="126"/>
      <c r="AR190" s="126"/>
    </row>
    <row r="191" ht="12.7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692"/>
      <c r="Y191" s="126"/>
      <c r="Z191" s="126"/>
      <c r="AA191" s="126"/>
      <c r="AB191" s="126"/>
      <c r="AC191" s="126"/>
      <c r="AD191" s="126"/>
      <c r="AE191" s="126"/>
      <c r="AF191" s="126"/>
      <c r="AG191" s="126"/>
      <c r="AH191" s="126"/>
      <c r="AI191" s="126"/>
      <c r="AJ191" s="126"/>
      <c r="AK191" s="383"/>
      <c r="AL191" s="126"/>
      <c r="AM191" s="126"/>
      <c r="AN191" s="126"/>
      <c r="AO191" s="126"/>
      <c r="AP191" s="126"/>
      <c r="AQ191" s="126"/>
      <c r="AR191" s="126"/>
    </row>
    <row r="192" ht="12.7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692"/>
      <c r="Y192" s="126"/>
      <c r="Z192" s="126"/>
      <c r="AA192" s="126"/>
      <c r="AB192" s="126"/>
      <c r="AC192" s="126"/>
      <c r="AD192" s="126"/>
      <c r="AE192" s="126"/>
      <c r="AF192" s="126"/>
      <c r="AG192" s="126"/>
      <c r="AH192" s="126"/>
      <c r="AI192" s="126"/>
      <c r="AJ192" s="126"/>
      <c r="AK192" s="383"/>
      <c r="AL192" s="126"/>
      <c r="AM192" s="126"/>
      <c r="AN192" s="126"/>
      <c r="AO192" s="126"/>
      <c r="AP192" s="126"/>
      <c r="AQ192" s="126"/>
      <c r="AR192" s="126"/>
    </row>
    <row r="193" ht="12.7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692"/>
      <c r="Y193" s="126"/>
      <c r="Z193" s="126"/>
      <c r="AA193" s="126"/>
      <c r="AB193" s="126"/>
      <c r="AC193" s="126"/>
      <c r="AD193" s="126"/>
      <c r="AE193" s="126"/>
      <c r="AF193" s="126"/>
      <c r="AG193" s="126"/>
      <c r="AH193" s="126"/>
      <c r="AI193" s="126"/>
      <c r="AJ193" s="126"/>
      <c r="AK193" s="383"/>
      <c r="AL193" s="126"/>
      <c r="AM193" s="126"/>
      <c r="AN193" s="126"/>
      <c r="AO193" s="126"/>
      <c r="AP193" s="126"/>
      <c r="AQ193" s="126"/>
      <c r="AR193" s="126"/>
    </row>
    <row r="194" ht="12.7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692"/>
      <c r="Y194" s="126"/>
      <c r="Z194" s="126"/>
      <c r="AA194" s="126"/>
      <c r="AB194" s="126"/>
      <c r="AC194" s="126"/>
      <c r="AD194" s="126"/>
      <c r="AE194" s="126"/>
      <c r="AF194" s="126"/>
      <c r="AG194" s="126"/>
      <c r="AH194" s="126"/>
      <c r="AI194" s="126"/>
      <c r="AJ194" s="126"/>
      <c r="AK194" s="383"/>
      <c r="AL194" s="126"/>
      <c r="AM194" s="126"/>
      <c r="AN194" s="126"/>
      <c r="AO194" s="126"/>
      <c r="AP194" s="126"/>
      <c r="AQ194" s="126"/>
      <c r="AR194" s="126"/>
    </row>
    <row r="195" ht="12.7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692"/>
      <c r="Y195" s="126"/>
      <c r="Z195" s="126"/>
      <c r="AA195" s="126"/>
      <c r="AB195" s="126"/>
      <c r="AC195" s="126"/>
      <c r="AD195" s="126"/>
      <c r="AE195" s="126"/>
      <c r="AF195" s="126"/>
      <c r="AG195" s="126"/>
      <c r="AH195" s="126"/>
      <c r="AI195" s="126"/>
      <c r="AJ195" s="126"/>
      <c r="AK195" s="383"/>
      <c r="AL195" s="126"/>
      <c r="AM195" s="126"/>
      <c r="AN195" s="126"/>
      <c r="AO195" s="126"/>
      <c r="AP195" s="126"/>
      <c r="AQ195" s="126"/>
      <c r="AR195" s="126"/>
    </row>
    <row r="196" ht="12.7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692"/>
      <c r="Y196" s="126"/>
      <c r="Z196" s="126"/>
      <c r="AA196" s="126"/>
      <c r="AB196" s="126"/>
      <c r="AC196" s="126"/>
      <c r="AD196" s="126"/>
      <c r="AE196" s="126"/>
      <c r="AF196" s="126"/>
      <c r="AG196" s="126"/>
      <c r="AH196" s="126"/>
      <c r="AI196" s="126"/>
      <c r="AJ196" s="126"/>
      <c r="AK196" s="383"/>
      <c r="AL196" s="126"/>
      <c r="AM196" s="126"/>
      <c r="AN196" s="126"/>
      <c r="AO196" s="126"/>
      <c r="AP196" s="126"/>
      <c r="AQ196" s="126"/>
      <c r="AR196" s="126"/>
    </row>
    <row r="197" ht="12.7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692"/>
      <c r="Y197" s="126"/>
      <c r="Z197" s="126"/>
      <c r="AA197" s="126"/>
      <c r="AB197" s="126"/>
      <c r="AC197" s="126"/>
      <c r="AD197" s="126"/>
      <c r="AE197" s="126"/>
      <c r="AF197" s="126"/>
      <c r="AG197" s="126"/>
      <c r="AH197" s="126"/>
      <c r="AI197" s="126"/>
      <c r="AJ197" s="126"/>
      <c r="AK197" s="383"/>
      <c r="AL197" s="126"/>
      <c r="AM197" s="126"/>
      <c r="AN197" s="126"/>
      <c r="AO197" s="126"/>
      <c r="AP197" s="126"/>
      <c r="AQ197" s="126"/>
      <c r="AR197" s="126"/>
    </row>
    <row r="198" ht="12.7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692"/>
      <c r="Y198" s="126"/>
      <c r="Z198" s="126"/>
      <c r="AA198" s="126"/>
      <c r="AB198" s="126"/>
      <c r="AC198" s="126"/>
      <c r="AD198" s="126"/>
      <c r="AE198" s="126"/>
      <c r="AF198" s="126"/>
      <c r="AG198" s="126"/>
      <c r="AH198" s="126"/>
      <c r="AI198" s="126"/>
      <c r="AJ198" s="126"/>
      <c r="AK198" s="383"/>
      <c r="AL198" s="126"/>
      <c r="AM198" s="126"/>
      <c r="AN198" s="126"/>
      <c r="AO198" s="126"/>
      <c r="AP198" s="126"/>
      <c r="AQ198" s="126"/>
      <c r="AR198" s="126"/>
    </row>
    <row r="199" ht="12.7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692"/>
      <c r="Y199" s="126"/>
      <c r="Z199" s="126"/>
      <c r="AA199" s="126"/>
      <c r="AB199" s="126"/>
      <c r="AC199" s="126"/>
      <c r="AD199" s="126"/>
      <c r="AE199" s="126"/>
      <c r="AF199" s="126"/>
      <c r="AG199" s="126"/>
      <c r="AH199" s="126"/>
      <c r="AI199" s="126"/>
      <c r="AJ199" s="126"/>
      <c r="AK199" s="383"/>
      <c r="AL199" s="126"/>
      <c r="AM199" s="126"/>
      <c r="AN199" s="126"/>
      <c r="AO199" s="126"/>
      <c r="AP199" s="126"/>
      <c r="AQ199" s="126"/>
      <c r="AR199" s="126"/>
    </row>
    <row r="200" ht="12.7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692"/>
      <c r="Y200" s="126"/>
      <c r="Z200" s="126"/>
      <c r="AA200" s="126"/>
      <c r="AB200" s="126"/>
      <c r="AC200" s="126"/>
      <c r="AD200" s="126"/>
      <c r="AE200" s="126"/>
      <c r="AF200" s="126"/>
      <c r="AG200" s="126"/>
      <c r="AH200" s="126"/>
      <c r="AI200" s="126"/>
      <c r="AJ200" s="126"/>
      <c r="AK200" s="383"/>
      <c r="AL200" s="126"/>
      <c r="AM200" s="126"/>
      <c r="AN200" s="126"/>
      <c r="AO200" s="126"/>
      <c r="AP200" s="126"/>
      <c r="AQ200" s="126"/>
      <c r="AR200" s="126"/>
    </row>
    <row r="201" ht="12.7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692"/>
      <c r="Y201" s="126"/>
      <c r="Z201" s="126"/>
      <c r="AA201" s="126"/>
      <c r="AB201" s="126"/>
      <c r="AC201" s="126"/>
      <c r="AD201" s="126"/>
      <c r="AE201" s="126"/>
      <c r="AF201" s="126"/>
      <c r="AG201" s="126"/>
      <c r="AH201" s="126"/>
      <c r="AI201" s="126"/>
      <c r="AJ201" s="126"/>
      <c r="AK201" s="383"/>
      <c r="AL201" s="126"/>
      <c r="AM201" s="126"/>
      <c r="AN201" s="126"/>
      <c r="AO201" s="126"/>
      <c r="AP201" s="126"/>
      <c r="AQ201" s="126"/>
      <c r="AR201" s="126"/>
    </row>
    <row r="202" ht="12.7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692"/>
      <c r="Y202" s="126"/>
      <c r="Z202" s="126"/>
      <c r="AA202" s="126"/>
      <c r="AB202" s="126"/>
      <c r="AC202" s="126"/>
      <c r="AD202" s="126"/>
      <c r="AE202" s="126"/>
      <c r="AF202" s="126"/>
      <c r="AG202" s="126"/>
      <c r="AH202" s="126"/>
      <c r="AI202" s="126"/>
      <c r="AJ202" s="126"/>
      <c r="AK202" s="383"/>
      <c r="AL202" s="126"/>
      <c r="AM202" s="126"/>
      <c r="AN202" s="126"/>
      <c r="AO202" s="126"/>
      <c r="AP202" s="126"/>
      <c r="AQ202" s="126"/>
      <c r="AR202" s="126"/>
    </row>
    <row r="203" ht="12.7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692"/>
      <c r="Y203" s="126"/>
      <c r="Z203" s="126"/>
      <c r="AA203" s="126"/>
      <c r="AB203" s="126"/>
      <c r="AC203" s="126"/>
      <c r="AD203" s="126"/>
      <c r="AE203" s="126"/>
      <c r="AF203" s="126"/>
      <c r="AG203" s="126"/>
      <c r="AH203" s="126"/>
      <c r="AI203" s="126"/>
      <c r="AJ203" s="126"/>
      <c r="AK203" s="383"/>
      <c r="AL203" s="126"/>
      <c r="AM203" s="126"/>
      <c r="AN203" s="126"/>
      <c r="AO203" s="126"/>
      <c r="AP203" s="126"/>
      <c r="AQ203" s="126"/>
      <c r="AR203" s="126"/>
    </row>
    <row r="204" ht="12.7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692"/>
      <c r="Y204" s="126"/>
      <c r="Z204" s="126"/>
      <c r="AA204" s="126"/>
      <c r="AB204" s="126"/>
      <c r="AC204" s="126"/>
      <c r="AD204" s="126"/>
      <c r="AE204" s="126"/>
      <c r="AF204" s="126"/>
      <c r="AG204" s="126"/>
      <c r="AH204" s="126"/>
      <c r="AI204" s="126"/>
      <c r="AJ204" s="126"/>
      <c r="AK204" s="383"/>
      <c r="AL204" s="126"/>
      <c r="AM204" s="126"/>
      <c r="AN204" s="126"/>
      <c r="AO204" s="126"/>
      <c r="AP204" s="126"/>
      <c r="AQ204" s="126"/>
      <c r="AR204" s="126"/>
    </row>
    <row r="205" ht="12.7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692"/>
      <c r="Y205" s="126"/>
      <c r="Z205" s="126"/>
      <c r="AA205" s="126"/>
      <c r="AB205" s="126"/>
      <c r="AC205" s="126"/>
      <c r="AD205" s="126"/>
      <c r="AE205" s="126"/>
      <c r="AF205" s="126"/>
      <c r="AG205" s="126"/>
      <c r="AH205" s="126"/>
      <c r="AI205" s="126"/>
      <c r="AJ205" s="126"/>
      <c r="AK205" s="383"/>
      <c r="AL205" s="126"/>
      <c r="AM205" s="126"/>
      <c r="AN205" s="126"/>
      <c r="AO205" s="126"/>
      <c r="AP205" s="126"/>
      <c r="AQ205" s="126"/>
      <c r="AR205" s="126"/>
    </row>
    <row r="206" ht="12.7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692"/>
      <c r="Y206" s="126"/>
      <c r="Z206" s="126"/>
      <c r="AA206" s="126"/>
      <c r="AB206" s="126"/>
      <c r="AC206" s="126"/>
      <c r="AD206" s="126"/>
      <c r="AE206" s="126"/>
      <c r="AF206" s="126"/>
      <c r="AG206" s="126"/>
      <c r="AH206" s="126"/>
      <c r="AI206" s="126"/>
      <c r="AJ206" s="126"/>
      <c r="AK206" s="383"/>
      <c r="AL206" s="126"/>
      <c r="AM206" s="126"/>
      <c r="AN206" s="126"/>
      <c r="AO206" s="126"/>
      <c r="AP206" s="126"/>
      <c r="AQ206" s="126"/>
      <c r="AR206" s="126"/>
    </row>
    <row r="207" ht="12.7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692"/>
      <c r="Y207" s="126"/>
      <c r="Z207" s="126"/>
      <c r="AA207" s="126"/>
      <c r="AB207" s="126"/>
      <c r="AC207" s="126"/>
      <c r="AD207" s="126"/>
      <c r="AE207" s="126"/>
      <c r="AF207" s="126"/>
      <c r="AG207" s="126"/>
      <c r="AH207" s="126"/>
      <c r="AI207" s="126"/>
      <c r="AJ207" s="126"/>
      <c r="AK207" s="383"/>
      <c r="AL207" s="126"/>
      <c r="AM207" s="126"/>
      <c r="AN207" s="126"/>
      <c r="AO207" s="126"/>
      <c r="AP207" s="126"/>
      <c r="AQ207" s="126"/>
      <c r="AR207" s="126"/>
    </row>
    <row r="208" ht="12.7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692"/>
      <c r="Y208" s="126"/>
      <c r="Z208" s="126"/>
      <c r="AA208" s="126"/>
      <c r="AB208" s="126"/>
      <c r="AC208" s="126"/>
      <c r="AD208" s="126"/>
      <c r="AE208" s="126"/>
      <c r="AF208" s="126"/>
      <c r="AG208" s="126"/>
      <c r="AH208" s="126"/>
      <c r="AI208" s="126"/>
      <c r="AJ208" s="126"/>
      <c r="AK208" s="383"/>
      <c r="AL208" s="126"/>
      <c r="AM208" s="126"/>
      <c r="AN208" s="126"/>
      <c r="AO208" s="126"/>
      <c r="AP208" s="126"/>
      <c r="AQ208" s="126"/>
      <c r="AR208" s="126"/>
    </row>
    <row r="209" ht="12.7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692"/>
      <c r="Y209" s="126"/>
      <c r="Z209" s="126"/>
      <c r="AA209" s="126"/>
      <c r="AB209" s="126"/>
      <c r="AC209" s="126"/>
      <c r="AD209" s="126"/>
      <c r="AE209" s="126"/>
      <c r="AF209" s="126"/>
      <c r="AG209" s="126"/>
      <c r="AH209" s="126"/>
      <c r="AI209" s="126"/>
      <c r="AJ209" s="126"/>
      <c r="AK209" s="383"/>
      <c r="AL209" s="126"/>
      <c r="AM209" s="126"/>
      <c r="AN209" s="126"/>
      <c r="AO209" s="126"/>
      <c r="AP209" s="126"/>
      <c r="AQ209" s="126"/>
      <c r="AR209" s="126"/>
    </row>
    <row r="210" ht="12.7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692"/>
      <c r="Y210" s="126"/>
      <c r="Z210" s="126"/>
      <c r="AA210" s="126"/>
      <c r="AB210" s="126"/>
      <c r="AC210" s="126"/>
      <c r="AD210" s="126"/>
      <c r="AE210" s="126"/>
      <c r="AF210" s="126"/>
      <c r="AG210" s="126"/>
      <c r="AH210" s="126"/>
      <c r="AI210" s="126"/>
      <c r="AJ210" s="126"/>
      <c r="AK210" s="383"/>
      <c r="AL210" s="126"/>
      <c r="AM210" s="126"/>
      <c r="AN210" s="126"/>
      <c r="AO210" s="126"/>
      <c r="AP210" s="126"/>
      <c r="AQ210" s="126"/>
      <c r="AR210" s="126"/>
    </row>
    <row r="211" ht="12.7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692"/>
      <c r="Y211" s="126"/>
      <c r="Z211" s="126"/>
      <c r="AA211" s="126"/>
      <c r="AB211" s="126"/>
      <c r="AC211" s="126"/>
      <c r="AD211" s="126"/>
      <c r="AE211" s="126"/>
      <c r="AF211" s="126"/>
      <c r="AG211" s="126"/>
      <c r="AH211" s="126"/>
      <c r="AI211" s="126"/>
      <c r="AJ211" s="126"/>
      <c r="AK211" s="383"/>
      <c r="AL211" s="126"/>
      <c r="AM211" s="126"/>
      <c r="AN211" s="126"/>
      <c r="AO211" s="126"/>
      <c r="AP211" s="126"/>
      <c r="AQ211" s="126"/>
      <c r="AR211" s="126"/>
    </row>
    <row r="212" ht="12.7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692"/>
      <c r="Y212" s="126"/>
      <c r="Z212" s="126"/>
      <c r="AA212" s="126"/>
      <c r="AB212" s="126"/>
      <c r="AC212" s="126"/>
      <c r="AD212" s="126"/>
      <c r="AE212" s="126"/>
      <c r="AF212" s="126"/>
      <c r="AG212" s="126"/>
      <c r="AH212" s="126"/>
      <c r="AI212" s="126"/>
      <c r="AJ212" s="126"/>
      <c r="AK212" s="383"/>
      <c r="AL212" s="126"/>
      <c r="AM212" s="126"/>
      <c r="AN212" s="126"/>
      <c r="AO212" s="126"/>
      <c r="AP212" s="126"/>
      <c r="AQ212" s="126"/>
      <c r="AR212" s="126"/>
    </row>
    <row r="213" ht="12.7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692"/>
      <c r="Y213" s="126"/>
      <c r="Z213" s="126"/>
      <c r="AA213" s="126"/>
      <c r="AB213" s="126"/>
      <c r="AC213" s="126"/>
      <c r="AD213" s="126"/>
      <c r="AE213" s="126"/>
      <c r="AF213" s="126"/>
      <c r="AG213" s="126"/>
      <c r="AH213" s="126"/>
      <c r="AI213" s="126"/>
      <c r="AJ213" s="126"/>
      <c r="AK213" s="383"/>
      <c r="AL213" s="126"/>
      <c r="AM213" s="126"/>
      <c r="AN213" s="126"/>
      <c r="AO213" s="126"/>
      <c r="AP213" s="126"/>
      <c r="AQ213" s="126"/>
      <c r="AR213" s="126"/>
    </row>
    <row r="214" ht="12.7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692"/>
      <c r="Y214" s="126"/>
      <c r="Z214" s="126"/>
      <c r="AA214" s="126"/>
      <c r="AB214" s="126"/>
      <c r="AC214" s="126"/>
      <c r="AD214" s="126"/>
      <c r="AE214" s="126"/>
      <c r="AF214" s="126"/>
      <c r="AG214" s="126"/>
      <c r="AH214" s="126"/>
      <c r="AI214" s="126"/>
      <c r="AJ214" s="126"/>
      <c r="AK214" s="383"/>
      <c r="AL214" s="126"/>
      <c r="AM214" s="126"/>
      <c r="AN214" s="126"/>
      <c r="AO214" s="126"/>
      <c r="AP214" s="126"/>
      <c r="AQ214" s="126"/>
      <c r="AR214" s="126"/>
    </row>
    <row r="215" ht="12.7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692"/>
      <c r="Y215" s="126"/>
      <c r="Z215" s="126"/>
      <c r="AA215" s="126"/>
      <c r="AB215" s="126"/>
      <c r="AC215" s="126"/>
      <c r="AD215" s="126"/>
      <c r="AE215" s="126"/>
      <c r="AF215" s="126"/>
      <c r="AG215" s="126"/>
      <c r="AH215" s="126"/>
      <c r="AI215" s="126"/>
      <c r="AJ215" s="126"/>
      <c r="AK215" s="383"/>
      <c r="AL215" s="126"/>
      <c r="AM215" s="126"/>
      <c r="AN215" s="126"/>
      <c r="AO215" s="126"/>
      <c r="AP215" s="126"/>
      <c r="AQ215" s="126"/>
      <c r="AR215" s="126"/>
    </row>
    <row r="216" ht="12.7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692"/>
      <c r="Y216" s="126"/>
      <c r="Z216" s="126"/>
      <c r="AA216" s="126"/>
      <c r="AB216" s="126"/>
      <c r="AC216" s="126"/>
      <c r="AD216" s="126"/>
      <c r="AE216" s="126"/>
      <c r="AF216" s="126"/>
      <c r="AG216" s="126"/>
      <c r="AH216" s="126"/>
      <c r="AI216" s="126"/>
      <c r="AJ216" s="126"/>
      <c r="AK216" s="383"/>
      <c r="AL216" s="126"/>
      <c r="AM216" s="126"/>
      <c r="AN216" s="126"/>
      <c r="AO216" s="126"/>
      <c r="AP216" s="126"/>
      <c r="AQ216" s="126"/>
      <c r="AR216" s="126"/>
    </row>
    <row r="217" ht="12.7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692"/>
      <c r="Y217" s="126"/>
      <c r="Z217" s="126"/>
      <c r="AA217" s="126"/>
      <c r="AB217" s="126"/>
      <c r="AC217" s="126"/>
      <c r="AD217" s="126"/>
      <c r="AE217" s="126"/>
      <c r="AF217" s="126"/>
      <c r="AG217" s="126"/>
      <c r="AH217" s="126"/>
      <c r="AI217" s="126"/>
      <c r="AJ217" s="126"/>
      <c r="AK217" s="383"/>
      <c r="AL217" s="126"/>
      <c r="AM217" s="126"/>
      <c r="AN217" s="126"/>
      <c r="AO217" s="126"/>
      <c r="AP217" s="126"/>
      <c r="AQ217" s="126"/>
      <c r="AR217" s="126"/>
    </row>
    <row r="218" ht="12.7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692"/>
      <c r="Y218" s="126"/>
      <c r="Z218" s="126"/>
      <c r="AA218" s="126"/>
      <c r="AB218" s="126"/>
      <c r="AC218" s="126"/>
      <c r="AD218" s="126"/>
      <c r="AE218" s="126"/>
      <c r="AF218" s="126"/>
      <c r="AG218" s="126"/>
      <c r="AH218" s="126"/>
      <c r="AI218" s="126"/>
      <c r="AJ218" s="126"/>
      <c r="AK218" s="383"/>
      <c r="AL218" s="126"/>
      <c r="AM218" s="126"/>
      <c r="AN218" s="126"/>
      <c r="AO218" s="126"/>
      <c r="AP218" s="126"/>
      <c r="AQ218" s="126"/>
      <c r="AR218" s="126"/>
    </row>
    <row r="219" ht="12.7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692"/>
      <c r="Y219" s="126"/>
      <c r="Z219" s="126"/>
      <c r="AA219" s="126"/>
      <c r="AB219" s="126"/>
      <c r="AC219" s="126"/>
      <c r="AD219" s="126"/>
      <c r="AE219" s="126"/>
      <c r="AF219" s="126"/>
      <c r="AG219" s="126"/>
      <c r="AH219" s="126"/>
      <c r="AI219" s="126"/>
      <c r="AJ219" s="126"/>
      <c r="AK219" s="383"/>
      <c r="AL219" s="126"/>
      <c r="AM219" s="126"/>
      <c r="AN219" s="126"/>
      <c r="AO219" s="126"/>
      <c r="AP219" s="126"/>
      <c r="AQ219" s="126"/>
      <c r="AR219" s="126"/>
    </row>
    <row r="220" ht="12.7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692"/>
      <c r="Y220" s="126"/>
      <c r="Z220" s="126"/>
      <c r="AA220" s="126"/>
      <c r="AB220" s="126"/>
      <c r="AC220" s="126"/>
      <c r="AD220" s="126"/>
      <c r="AE220" s="126"/>
      <c r="AF220" s="126"/>
      <c r="AG220" s="126"/>
      <c r="AH220" s="126"/>
      <c r="AI220" s="126"/>
      <c r="AJ220" s="126"/>
      <c r="AK220" s="383"/>
      <c r="AL220" s="126"/>
      <c r="AM220" s="126"/>
      <c r="AN220" s="126"/>
      <c r="AO220" s="126"/>
      <c r="AP220" s="126"/>
      <c r="AQ220" s="126"/>
      <c r="AR220" s="126"/>
    </row>
    <row r="221" ht="12.7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692"/>
      <c r="Y221" s="126"/>
      <c r="Z221" s="126"/>
      <c r="AA221" s="126"/>
      <c r="AB221" s="126"/>
      <c r="AC221" s="126"/>
      <c r="AD221" s="126"/>
      <c r="AE221" s="126"/>
      <c r="AF221" s="126"/>
      <c r="AG221" s="126"/>
      <c r="AH221" s="126"/>
      <c r="AI221" s="126"/>
      <c r="AJ221" s="126"/>
      <c r="AK221" s="383"/>
      <c r="AL221" s="126"/>
      <c r="AM221" s="126"/>
      <c r="AN221" s="126"/>
      <c r="AO221" s="126"/>
      <c r="AP221" s="126"/>
      <c r="AQ221" s="126"/>
      <c r="AR221" s="126"/>
    </row>
    <row r="222" ht="12.7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692"/>
      <c r="Y222" s="126"/>
      <c r="Z222" s="126"/>
      <c r="AA222" s="126"/>
      <c r="AB222" s="126"/>
      <c r="AC222" s="126"/>
      <c r="AD222" s="126"/>
      <c r="AE222" s="126"/>
      <c r="AF222" s="126"/>
      <c r="AG222" s="126"/>
      <c r="AH222" s="126"/>
      <c r="AI222" s="126"/>
      <c r="AJ222" s="126"/>
      <c r="AK222" s="383"/>
      <c r="AL222" s="126"/>
      <c r="AM222" s="126"/>
      <c r="AN222" s="126"/>
      <c r="AO222" s="126"/>
      <c r="AP222" s="126"/>
      <c r="AQ222" s="126"/>
      <c r="AR222" s="126"/>
    </row>
    <row r="223" ht="12.7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692"/>
      <c r="Y223" s="126"/>
      <c r="Z223" s="126"/>
      <c r="AA223" s="126"/>
      <c r="AB223" s="126"/>
      <c r="AC223" s="126"/>
      <c r="AD223" s="126"/>
      <c r="AE223" s="126"/>
      <c r="AF223" s="126"/>
      <c r="AG223" s="126"/>
      <c r="AH223" s="126"/>
      <c r="AI223" s="126"/>
      <c r="AJ223" s="126"/>
      <c r="AK223" s="383"/>
      <c r="AL223" s="126"/>
      <c r="AM223" s="126"/>
      <c r="AN223" s="126"/>
      <c r="AO223" s="126"/>
      <c r="AP223" s="126"/>
      <c r="AQ223" s="126"/>
      <c r="AR223" s="126"/>
    </row>
    <row r="224" ht="12.7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692"/>
      <c r="Y224" s="126"/>
      <c r="Z224" s="126"/>
      <c r="AA224" s="126"/>
      <c r="AB224" s="126"/>
      <c r="AC224" s="126"/>
      <c r="AD224" s="126"/>
      <c r="AE224" s="126"/>
      <c r="AF224" s="126"/>
      <c r="AG224" s="126"/>
      <c r="AH224" s="126"/>
      <c r="AI224" s="126"/>
      <c r="AJ224" s="126"/>
      <c r="AK224" s="383"/>
      <c r="AL224" s="126"/>
      <c r="AM224" s="126"/>
      <c r="AN224" s="126"/>
      <c r="AO224" s="126"/>
      <c r="AP224" s="126"/>
      <c r="AQ224" s="126"/>
      <c r="AR224" s="126"/>
    </row>
    <row r="225" ht="12.7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692"/>
      <c r="Y225" s="126"/>
      <c r="Z225" s="126"/>
      <c r="AA225" s="126"/>
      <c r="AB225" s="126"/>
      <c r="AC225" s="126"/>
      <c r="AD225" s="126"/>
      <c r="AE225" s="126"/>
      <c r="AF225" s="126"/>
      <c r="AG225" s="126"/>
      <c r="AH225" s="126"/>
      <c r="AI225" s="126"/>
      <c r="AJ225" s="126"/>
      <c r="AK225" s="383"/>
      <c r="AL225" s="126"/>
      <c r="AM225" s="126"/>
      <c r="AN225" s="126"/>
      <c r="AO225" s="126"/>
      <c r="AP225" s="126"/>
      <c r="AQ225" s="126"/>
      <c r="AR225" s="126"/>
    </row>
    <row r="226" ht="12.7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692"/>
      <c r="Y226" s="126"/>
      <c r="Z226" s="126"/>
      <c r="AA226" s="126"/>
      <c r="AB226" s="126"/>
      <c r="AC226" s="126"/>
      <c r="AD226" s="126"/>
      <c r="AE226" s="126"/>
      <c r="AF226" s="126"/>
      <c r="AG226" s="126"/>
      <c r="AH226" s="126"/>
      <c r="AI226" s="126"/>
      <c r="AJ226" s="126"/>
      <c r="AK226" s="383"/>
      <c r="AL226" s="126"/>
      <c r="AM226" s="126"/>
      <c r="AN226" s="126"/>
      <c r="AO226" s="126"/>
      <c r="AP226" s="126"/>
      <c r="AQ226" s="126"/>
      <c r="AR226" s="126"/>
    </row>
    <row r="227" ht="12.7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692"/>
      <c r="Y227" s="126"/>
      <c r="Z227" s="126"/>
      <c r="AA227" s="126"/>
      <c r="AB227" s="126"/>
      <c r="AC227" s="126"/>
      <c r="AD227" s="126"/>
      <c r="AE227" s="126"/>
      <c r="AF227" s="126"/>
      <c r="AG227" s="126"/>
      <c r="AH227" s="126"/>
      <c r="AI227" s="126"/>
      <c r="AJ227" s="126"/>
      <c r="AK227" s="383"/>
      <c r="AL227" s="126"/>
      <c r="AM227" s="126"/>
      <c r="AN227" s="126"/>
      <c r="AO227" s="126"/>
      <c r="AP227" s="126"/>
      <c r="AQ227" s="126"/>
      <c r="AR227" s="126"/>
    </row>
    <row r="228" ht="12.7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692"/>
      <c r="Y228" s="126"/>
      <c r="Z228" s="126"/>
      <c r="AA228" s="126"/>
      <c r="AB228" s="126"/>
      <c r="AC228" s="126"/>
      <c r="AD228" s="126"/>
      <c r="AE228" s="126"/>
      <c r="AF228" s="126"/>
      <c r="AG228" s="126"/>
      <c r="AH228" s="126"/>
      <c r="AI228" s="126"/>
      <c r="AJ228" s="126"/>
      <c r="AK228" s="383"/>
      <c r="AL228" s="126"/>
      <c r="AM228" s="126"/>
      <c r="AN228" s="126"/>
      <c r="AO228" s="126"/>
      <c r="AP228" s="126"/>
      <c r="AQ228" s="126"/>
      <c r="AR228" s="126"/>
    </row>
    <row r="229" ht="12.7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692"/>
      <c r="Y229" s="126"/>
      <c r="Z229" s="126"/>
      <c r="AA229" s="126"/>
      <c r="AB229" s="126"/>
      <c r="AC229" s="126"/>
      <c r="AD229" s="126"/>
      <c r="AE229" s="126"/>
      <c r="AF229" s="126"/>
      <c r="AG229" s="126"/>
      <c r="AH229" s="126"/>
      <c r="AI229" s="126"/>
      <c r="AJ229" s="126"/>
      <c r="AK229" s="383"/>
      <c r="AL229" s="126"/>
      <c r="AM229" s="126"/>
      <c r="AN229" s="126"/>
      <c r="AO229" s="126"/>
      <c r="AP229" s="126"/>
      <c r="AQ229" s="126"/>
      <c r="AR229" s="126"/>
    </row>
    <row r="230" ht="12.7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692"/>
      <c r="Y230" s="126"/>
      <c r="Z230" s="126"/>
      <c r="AA230" s="126"/>
      <c r="AB230" s="126"/>
      <c r="AC230" s="126"/>
      <c r="AD230" s="126"/>
      <c r="AE230" s="126"/>
      <c r="AF230" s="126"/>
      <c r="AG230" s="126"/>
      <c r="AH230" s="126"/>
      <c r="AI230" s="126"/>
      <c r="AJ230" s="126"/>
      <c r="AK230" s="383"/>
      <c r="AL230" s="126"/>
      <c r="AM230" s="126"/>
      <c r="AN230" s="126"/>
      <c r="AO230" s="126"/>
      <c r="AP230" s="126"/>
      <c r="AQ230" s="126"/>
      <c r="AR230" s="126"/>
    </row>
    <row r="231" ht="12.7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692"/>
      <c r="Y231" s="126"/>
      <c r="Z231" s="126"/>
      <c r="AA231" s="126"/>
      <c r="AB231" s="126"/>
      <c r="AC231" s="126"/>
      <c r="AD231" s="126"/>
      <c r="AE231" s="126"/>
      <c r="AF231" s="126"/>
      <c r="AG231" s="126"/>
      <c r="AH231" s="126"/>
      <c r="AI231" s="126"/>
      <c r="AJ231" s="126"/>
      <c r="AK231" s="383"/>
      <c r="AL231" s="126"/>
      <c r="AM231" s="126"/>
      <c r="AN231" s="126"/>
      <c r="AO231" s="126"/>
      <c r="AP231" s="126"/>
      <c r="AQ231" s="126"/>
      <c r="AR231" s="126"/>
    </row>
    <row r="232" ht="12.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692"/>
      <c r="Y232" s="126"/>
      <c r="Z232" s="126"/>
      <c r="AA232" s="126"/>
      <c r="AB232" s="126"/>
      <c r="AC232" s="126"/>
      <c r="AD232" s="126"/>
      <c r="AE232" s="126"/>
      <c r="AF232" s="126"/>
      <c r="AG232" s="126"/>
      <c r="AH232" s="126"/>
      <c r="AI232" s="126"/>
      <c r="AJ232" s="126"/>
      <c r="AK232" s="383"/>
      <c r="AL232" s="126"/>
      <c r="AM232" s="126"/>
      <c r="AN232" s="126"/>
      <c r="AO232" s="126"/>
      <c r="AP232" s="126"/>
      <c r="AQ232" s="126"/>
      <c r="AR232" s="126"/>
    </row>
    <row r="233" ht="12.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692"/>
      <c r="Y233" s="126"/>
      <c r="Z233" s="126"/>
      <c r="AA233" s="126"/>
      <c r="AB233" s="126"/>
      <c r="AC233" s="126"/>
      <c r="AD233" s="126"/>
      <c r="AE233" s="126"/>
      <c r="AF233" s="126"/>
      <c r="AG233" s="126"/>
      <c r="AH233" s="126"/>
      <c r="AI233" s="126"/>
      <c r="AJ233" s="126"/>
      <c r="AK233" s="383"/>
      <c r="AL233" s="126"/>
      <c r="AM233" s="126"/>
      <c r="AN233" s="126"/>
      <c r="AO233" s="126"/>
      <c r="AP233" s="126"/>
      <c r="AQ233" s="126"/>
      <c r="AR233" s="126"/>
    </row>
    <row r="234" ht="12.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692"/>
      <c r="Y234" s="126"/>
      <c r="Z234" s="126"/>
      <c r="AA234" s="126"/>
      <c r="AB234" s="126"/>
      <c r="AC234" s="126"/>
      <c r="AD234" s="126"/>
      <c r="AE234" s="126"/>
      <c r="AF234" s="126"/>
      <c r="AG234" s="126"/>
      <c r="AH234" s="126"/>
      <c r="AI234" s="126"/>
      <c r="AJ234" s="126"/>
      <c r="AK234" s="383"/>
      <c r="AL234" s="126"/>
      <c r="AM234" s="126"/>
      <c r="AN234" s="126"/>
      <c r="AO234" s="126"/>
      <c r="AP234" s="126"/>
      <c r="AQ234" s="126"/>
      <c r="AR234" s="126"/>
    </row>
    <row r="235" ht="12.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692"/>
      <c r="Y235" s="126"/>
      <c r="Z235" s="126"/>
      <c r="AA235" s="126"/>
      <c r="AB235" s="126"/>
      <c r="AC235" s="126"/>
      <c r="AD235" s="126"/>
      <c r="AE235" s="126"/>
      <c r="AF235" s="126"/>
      <c r="AG235" s="126"/>
      <c r="AH235" s="126"/>
      <c r="AI235" s="126"/>
      <c r="AJ235" s="126"/>
      <c r="AK235" s="383"/>
      <c r="AL235" s="126"/>
      <c r="AM235" s="126"/>
      <c r="AN235" s="126"/>
      <c r="AO235" s="126"/>
      <c r="AP235" s="126"/>
      <c r="AQ235" s="126"/>
      <c r="AR235" s="126"/>
    </row>
    <row r="236" ht="12.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692"/>
      <c r="Y236" s="126"/>
      <c r="Z236" s="126"/>
      <c r="AA236" s="126"/>
      <c r="AB236" s="126"/>
      <c r="AC236" s="126"/>
      <c r="AD236" s="126"/>
      <c r="AE236" s="126"/>
      <c r="AF236" s="126"/>
      <c r="AG236" s="126"/>
      <c r="AH236" s="126"/>
      <c r="AI236" s="126"/>
      <c r="AJ236" s="126"/>
      <c r="AK236" s="383"/>
      <c r="AL236" s="126"/>
      <c r="AM236" s="126"/>
      <c r="AN236" s="126"/>
      <c r="AO236" s="126"/>
      <c r="AP236" s="126"/>
      <c r="AQ236" s="126"/>
      <c r="AR236" s="126"/>
    </row>
    <row r="237" ht="12.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692"/>
      <c r="Y237" s="126"/>
      <c r="Z237" s="126"/>
      <c r="AA237" s="126"/>
      <c r="AB237" s="126"/>
      <c r="AC237" s="126"/>
      <c r="AD237" s="126"/>
      <c r="AE237" s="126"/>
      <c r="AF237" s="126"/>
      <c r="AG237" s="126"/>
      <c r="AH237" s="126"/>
      <c r="AI237" s="126"/>
      <c r="AJ237" s="126"/>
      <c r="AK237" s="383"/>
      <c r="AL237" s="126"/>
      <c r="AM237" s="126"/>
      <c r="AN237" s="126"/>
      <c r="AO237" s="126"/>
      <c r="AP237" s="126"/>
      <c r="AQ237" s="126"/>
      <c r="AR237" s="126"/>
    </row>
    <row r="238" ht="12.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692"/>
      <c r="Y238" s="126"/>
      <c r="Z238" s="126"/>
      <c r="AA238" s="126"/>
      <c r="AB238" s="126"/>
      <c r="AC238" s="126"/>
      <c r="AD238" s="126"/>
      <c r="AE238" s="126"/>
      <c r="AF238" s="126"/>
      <c r="AG238" s="126"/>
      <c r="AH238" s="126"/>
      <c r="AI238" s="126"/>
      <c r="AJ238" s="126"/>
      <c r="AK238" s="383"/>
      <c r="AL238" s="126"/>
      <c r="AM238" s="126"/>
      <c r="AN238" s="126"/>
      <c r="AO238" s="126"/>
      <c r="AP238" s="126"/>
      <c r="AQ238" s="126"/>
      <c r="AR238" s="126"/>
    </row>
    <row r="239" ht="12.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692"/>
      <c r="Y239" s="126"/>
      <c r="Z239" s="126"/>
      <c r="AA239" s="126"/>
      <c r="AB239" s="126"/>
      <c r="AC239" s="126"/>
      <c r="AD239" s="126"/>
      <c r="AE239" s="126"/>
      <c r="AF239" s="126"/>
      <c r="AG239" s="126"/>
      <c r="AH239" s="126"/>
      <c r="AI239" s="126"/>
      <c r="AJ239" s="126"/>
      <c r="AK239" s="383"/>
      <c r="AL239" s="126"/>
      <c r="AM239" s="126"/>
      <c r="AN239" s="126"/>
      <c r="AO239" s="126"/>
      <c r="AP239" s="126"/>
      <c r="AQ239" s="126"/>
      <c r="AR239" s="126"/>
    </row>
    <row r="240" ht="12.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692"/>
      <c r="Y240" s="126"/>
      <c r="Z240" s="126"/>
      <c r="AA240" s="126"/>
      <c r="AB240" s="126"/>
      <c r="AC240" s="126"/>
      <c r="AD240" s="126"/>
      <c r="AE240" s="126"/>
      <c r="AF240" s="126"/>
      <c r="AG240" s="126"/>
      <c r="AH240" s="126"/>
      <c r="AI240" s="126"/>
      <c r="AJ240" s="126"/>
      <c r="AK240" s="383"/>
      <c r="AL240" s="126"/>
      <c r="AM240" s="126"/>
      <c r="AN240" s="126"/>
      <c r="AO240" s="126"/>
      <c r="AP240" s="126"/>
      <c r="AQ240" s="126"/>
      <c r="AR240" s="126"/>
    </row>
    <row r="241" ht="12.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692"/>
      <c r="Y241" s="126"/>
      <c r="Z241" s="126"/>
      <c r="AA241" s="126"/>
      <c r="AB241" s="126"/>
      <c r="AC241" s="126"/>
      <c r="AD241" s="126"/>
      <c r="AE241" s="126"/>
      <c r="AF241" s="126"/>
      <c r="AG241" s="126"/>
      <c r="AH241" s="126"/>
      <c r="AI241" s="126"/>
      <c r="AJ241" s="126"/>
      <c r="AK241" s="383"/>
      <c r="AL241" s="126"/>
      <c r="AM241" s="126"/>
      <c r="AN241" s="126"/>
      <c r="AO241" s="126"/>
      <c r="AP241" s="126"/>
      <c r="AQ241" s="126"/>
      <c r="AR241" s="126"/>
    </row>
    <row r="242" ht="12.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692"/>
      <c r="Y242" s="126"/>
      <c r="Z242" s="126"/>
      <c r="AA242" s="126"/>
      <c r="AB242" s="126"/>
      <c r="AC242" s="126"/>
      <c r="AD242" s="126"/>
      <c r="AE242" s="126"/>
      <c r="AF242" s="126"/>
      <c r="AG242" s="126"/>
      <c r="AH242" s="126"/>
      <c r="AI242" s="126"/>
      <c r="AJ242" s="126"/>
      <c r="AK242" s="383"/>
      <c r="AL242" s="126"/>
      <c r="AM242" s="126"/>
      <c r="AN242" s="126"/>
      <c r="AO242" s="126"/>
      <c r="AP242" s="126"/>
      <c r="AQ242" s="126"/>
      <c r="AR242" s="126"/>
    </row>
    <row r="243" ht="12.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692"/>
      <c r="Y243" s="126"/>
      <c r="Z243" s="126"/>
      <c r="AA243" s="126"/>
      <c r="AB243" s="126"/>
      <c r="AC243" s="126"/>
      <c r="AD243" s="126"/>
      <c r="AE243" s="126"/>
      <c r="AF243" s="126"/>
      <c r="AG243" s="126"/>
      <c r="AH243" s="126"/>
      <c r="AI243" s="126"/>
      <c r="AJ243" s="126"/>
      <c r="AK243" s="383"/>
      <c r="AL243" s="126"/>
      <c r="AM243" s="126"/>
      <c r="AN243" s="126"/>
      <c r="AO243" s="126"/>
      <c r="AP243" s="126"/>
      <c r="AQ243" s="126"/>
      <c r="AR243" s="126"/>
    </row>
    <row r="244" ht="12.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692"/>
      <c r="Y244" s="126"/>
      <c r="Z244" s="126"/>
      <c r="AA244" s="126"/>
      <c r="AB244" s="126"/>
      <c r="AC244" s="126"/>
      <c r="AD244" s="126"/>
      <c r="AE244" s="126"/>
      <c r="AF244" s="126"/>
      <c r="AG244" s="126"/>
      <c r="AH244" s="126"/>
      <c r="AI244" s="126"/>
      <c r="AJ244" s="126"/>
      <c r="AK244" s="383"/>
      <c r="AL244" s="126"/>
      <c r="AM244" s="126"/>
      <c r="AN244" s="126"/>
      <c r="AO244" s="126"/>
      <c r="AP244" s="126"/>
      <c r="AQ244" s="126"/>
      <c r="AR244" s="126"/>
    </row>
    <row r="245" ht="12.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692"/>
      <c r="Y245" s="126"/>
      <c r="Z245" s="126"/>
      <c r="AA245" s="126"/>
      <c r="AB245" s="126"/>
      <c r="AC245" s="126"/>
      <c r="AD245" s="126"/>
      <c r="AE245" s="126"/>
      <c r="AF245" s="126"/>
      <c r="AG245" s="126"/>
      <c r="AH245" s="126"/>
      <c r="AI245" s="126"/>
      <c r="AJ245" s="126"/>
      <c r="AK245" s="383"/>
      <c r="AL245" s="126"/>
      <c r="AM245" s="126"/>
      <c r="AN245" s="126"/>
      <c r="AO245" s="126"/>
      <c r="AP245" s="126"/>
      <c r="AQ245" s="126"/>
      <c r="AR245" s="126"/>
    </row>
    <row r="246" ht="12.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692"/>
      <c r="Y246" s="126"/>
      <c r="Z246" s="126"/>
      <c r="AA246" s="126"/>
      <c r="AB246" s="126"/>
      <c r="AC246" s="126"/>
      <c r="AD246" s="126"/>
      <c r="AE246" s="126"/>
      <c r="AF246" s="126"/>
      <c r="AG246" s="126"/>
      <c r="AH246" s="126"/>
      <c r="AI246" s="126"/>
      <c r="AJ246" s="126"/>
      <c r="AK246" s="383"/>
      <c r="AL246" s="126"/>
      <c r="AM246" s="126"/>
      <c r="AN246" s="126"/>
      <c r="AO246" s="126"/>
      <c r="AP246" s="126"/>
      <c r="AQ246" s="126"/>
      <c r="AR246" s="126"/>
    </row>
    <row r="247" ht="12.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692"/>
      <c r="Y247" s="126"/>
      <c r="Z247" s="126"/>
      <c r="AA247" s="126"/>
      <c r="AB247" s="126"/>
      <c r="AC247" s="126"/>
      <c r="AD247" s="126"/>
      <c r="AE247" s="126"/>
      <c r="AF247" s="126"/>
      <c r="AG247" s="126"/>
      <c r="AH247" s="126"/>
      <c r="AI247" s="126"/>
      <c r="AJ247" s="126"/>
      <c r="AK247" s="383"/>
      <c r="AL247" s="126"/>
      <c r="AM247" s="126"/>
      <c r="AN247" s="126"/>
      <c r="AO247" s="126"/>
      <c r="AP247" s="126"/>
      <c r="AQ247" s="126"/>
      <c r="AR247" s="126"/>
    </row>
    <row r="248" ht="12.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692"/>
      <c r="Y248" s="126"/>
      <c r="Z248" s="126"/>
      <c r="AA248" s="126"/>
      <c r="AB248" s="126"/>
      <c r="AC248" s="126"/>
      <c r="AD248" s="126"/>
      <c r="AE248" s="126"/>
      <c r="AF248" s="126"/>
      <c r="AG248" s="126"/>
      <c r="AH248" s="126"/>
      <c r="AI248" s="126"/>
      <c r="AJ248" s="126"/>
      <c r="AK248" s="383"/>
      <c r="AL248" s="126"/>
      <c r="AM248" s="126"/>
      <c r="AN248" s="126"/>
      <c r="AO248" s="126"/>
      <c r="AP248" s="126"/>
      <c r="AQ248" s="126"/>
      <c r="AR248" s="126"/>
    </row>
    <row r="249" ht="12.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692"/>
      <c r="Y249" s="126"/>
      <c r="Z249" s="126"/>
      <c r="AA249" s="126"/>
      <c r="AB249" s="126"/>
      <c r="AC249" s="126"/>
      <c r="AD249" s="126"/>
      <c r="AE249" s="126"/>
      <c r="AF249" s="126"/>
      <c r="AG249" s="126"/>
      <c r="AH249" s="126"/>
      <c r="AI249" s="126"/>
      <c r="AJ249" s="126"/>
      <c r="AK249" s="383"/>
      <c r="AL249" s="126"/>
      <c r="AM249" s="126"/>
      <c r="AN249" s="126"/>
      <c r="AO249" s="126"/>
      <c r="AP249" s="126"/>
      <c r="AQ249" s="126"/>
      <c r="AR249" s="126"/>
    </row>
    <row r="250" ht="12.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692"/>
      <c r="Y250" s="126"/>
      <c r="Z250" s="126"/>
      <c r="AA250" s="126"/>
      <c r="AB250" s="126"/>
      <c r="AC250" s="126"/>
      <c r="AD250" s="126"/>
      <c r="AE250" s="126"/>
      <c r="AF250" s="126"/>
      <c r="AG250" s="126"/>
      <c r="AH250" s="126"/>
      <c r="AI250" s="126"/>
      <c r="AJ250" s="126"/>
      <c r="AK250" s="383"/>
      <c r="AL250" s="126"/>
      <c r="AM250" s="126"/>
      <c r="AN250" s="126"/>
      <c r="AO250" s="126"/>
      <c r="AP250" s="126"/>
      <c r="AQ250" s="126"/>
      <c r="AR250" s="126"/>
    </row>
    <row r="251" ht="12.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692"/>
      <c r="Y251" s="126"/>
      <c r="Z251" s="126"/>
      <c r="AA251" s="126"/>
      <c r="AB251" s="126"/>
      <c r="AC251" s="126"/>
      <c r="AD251" s="126"/>
      <c r="AE251" s="126"/>
      <c r="AF251" s="126"/>
      <c r="AG251" s="126"/>
      <c r="AH251" s="126"/>
      <c r="AI251" s="126"/>
      <c r="AJ251" s="126"/>
      <c r="AK251" s="383"/>
      <c r="AL251" s="126"/>
      <c r="AM251" s="126"/>
      <c r="AN251" s="126"/>
      <c r="AO251" s="126"/>
      <c r="AP251" s="126"/>
      <c r="AQ251" s="126"/>
      <c r="AR251" s="126"/>
    </row>
    <row r="252" ht="12.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692"/>
      <c r="Y252" s="126"/>
      <c r="Z252" s="126"/>
      <c r="AA252" s="126"/>
      <c r="AB252" s="126"/>
      <c r="AC252" s="126"/>
      <c r="AD252" s="126"/>
      <c r="AE252" s="126"/>
      <c r="AF252" s="126"/>
      <c r="AG252" s="126"/>
      <c r="AH252" s="126"/>
      <c r="AI252" s="126"/>
      <c r="AJ252" s="126"/>
      <c r="AK252" s="383"/>
      <c r="AL252" s="126"/>
      <c r="AM252" s="126"/>
      <c r="AN252" s="126"/>
      <c r="AO252" s="126"/>
      <c r="AP252" s="126"/>
      <c r="AQ252" s="126"/>
      <c r="AR252" s="126"/>
    </row>
    <row r="253" ht="12.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692"/>
      <c r="Y253" s="126"/>
      <c r="Z253" s="126"/>
      <c r="AA253" s="126"/>
      <c r="AB253" s="126"/>
      <c r="AC253" s="126"/>
      <c r="AD253" s="126"/>
      <c r="AE253" s="126"/>
      <c r="AF253" s="126"/>
      <c r="AG253" s="126"/>
      <c r="AH253" s="126"/>
      <c r="AI253" s="126"/>
      <c r="AJ253" s="126"/>
      <c r="AK253" s="383"/>
      <c r="AL253" s="126"/>
      <c r="AM253" s="126"/>
      <c r="AN253" s="126"/>
      <c r="AO253" s="126"/>
      <c r="AP253" s="126"/>
      <c r="AQ253" s="126"/>
      <c r="AR253" s="126"/>
    </row>
    <row r="254" ht="12.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692"/>
      <c r="Y254" s="126"/>
      <c r="Z254" s="126"/>
      <c r="AA254" s="126"/>
      <c r="AB254" s="126"/>
      <c r="AC254" s="126"/>
      <c r="AD254" s="126"/>
      <c r="AE254" s="126"/>
      <c r="AF254" s="126"/>
      <c r="AG254" s="126"/>
      <c r="AH254" s="126"/>
      <c r="AI254" s="126"/>
      <c r="AJ254" s="126"/>
      <c r="AK254" s="383"/>
      <c r="AL254" s="126"/>
      <c r="AM254" s="126"/>
      <c r="AN254" s="126"/>
      <c r="AO254" s="126"/>
      <c r="AP254" s="126"/>
      <c r="AQ254" s="126"/>
      <c r="AR254" s="126"/>
    </row>
    <row r="255" ht="12.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692"/>
      <c r="Y255" s="126"/>
      <c r="Z255" s="126"/>
      <c r="AA255" s="126"/>
      <c r="AB255" s="126"/>
      <c r="AC255" s="126"/>
      <c r="AD255" s="126"/>
      <c r="AE255" s="126"/>
      <c r="AF255" s="126"/>
      <c r="AG255" s="126"/>
      <c r="AH255" s="126"/>
      <c r="AI255" s="126"/>
      <c r="AJ255" s="126"/>
      <c r="AK255" s="383"/>
      <c r="AL255" s="126"/>
      <c r="AM255" s="126"/>
      <c r="AN255" s="126"/>
      <c r="AO255" s="126"/>
      <c r="AP255" s="126"/>
      <c r="AQ255" s="126"/>
      <c r="AR255" s="126"/>
    </row>
    <row r="256" ht="12.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692"/>
      <c r="Y256" s="126"/>
      <c r="Z256" s="126"/>
      <c r="AA256" s="126"/>
      <c r="AB256" s="126"/>
      <c r="AC256" s="126"/>
      <c r="AD256" s="126"/>
      <c r="AE256" s="126"/>
      <c r="AF256" s="126"/>
      <c r="AG256" s="126"/>
      <c r="AH256" s="126"/>
      <c r="AI256" s="126"/>
      <c r="AJ256" s="126"/>
      <c r="AK256" s="383"/>
      <c r="AL256" s="126"/>
      <c r="AM256" s="126"/>
      <c r="AN256" s="126"/>
      <c r="AO256" s="126"/>
      <c r="AP256" s="126"/>
      <c r="AQ256" s="126"/>
      <c r="AR256" s="126"/>
    </row>
    <row r="257" ht="12.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692"/>
      <c r="Y257" s="126"/>
      <c r="Z257" s="126"/>
      <c r="AA257" s="126"/>
      <c r="AB257" s="126"/>
      <c r="AC257" s="126"/>
      <c r="AD257" s="126"/>
      <c r="AE257" s="126"/>
      <c r="AF257" s="126"/>
      <c r="AG257" s="126"/>
      <c r="AH257" s="126"/>
      <c r="AI257" s="126"/>
      <c r="AJ257" s="126"/>
      <c r="AK257" s="383"/>
      <c r="AL257" s="126"/>
      <c r="AM257" s="126"/>
      <c r="AN257" s="126"/>
      <c r="AO257" s="126"/>
      <c r="AP257" s="126"/>
      <c r="AQ257" s="126"/>
      <c r="AR257" s="126"/>
    </row>
    <row r="258" ht="12.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692"/>
      <c r="Y258" s="126"/>
      <c r="Z258" s="126"/>
      <c r="AA258" s="126"/>
      <c r="AB258" s="126"/>
      <c r="AC258" s="126"/>
      <c r="AD258" s="126"/>
      <c r="AE258" s="126"/>
      <c r="AF258" s="126"/>
      <c r="AG258" s="126"/>
      <c r="AH258" s="126"/>
      <c r="AI258" s="126"/>
      <c r="AJ258" s="126"/>
      <c r="AK258" s="383"/>
      <c r="AL258" s="126"/>
      <c r="AM258" s="126"/>
      <c r="AN258" s="126"/>
      <c r="AO258" s="126"/>
      <c r="AP258" s="126"/>
      <c r="AQ258" s="126"/>
      <c r="AR258" s="126"/>
    </row>
    <row r="259" ht="12.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692"/>
      <c r="Y259" s="126"/>
      <c r="Z259" s="126"/>
      <c r="AA259" s="126"/>
      <c r="AB259" s="126"/>
      <c r="AC259" s="126"/>
      <c r="AD259" s="126"/>
      <c r="AE259" s="126"/>
      <c r="AF259" s="126"/>
      <c r="AG259" s="126"/>
      <c r="AH259" s="126"/>
      <c r="AI259" s="126"/>
      <c r="AJ259" s="126"/>
      <c r="AK259" s="383"/>
      <c r="AL259" s="126"/>
      <c r="AM259" s="126"/>
      <c r="AN259" s="126"/>
      <c r="AO259" s="126"/>
      <c r="AP259" s="126"/>
      <c r="AQ259" s="126"/>
      <c r="AR259" s="126"/>
    </row>
    <row r="260" ht="12.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692"/>
      <c r="Y260" s="126"/>
      <c r="Z260" s="126"/>
      <c r="AA260" s="126"/>
      <c r="AB260" s="126"/>
      <c r="AC260" s="126"/>
      <c r="AD260" s="126"/>
      <c r="AE260" s="126"/>
      <c r="AF260" s="126"/>
      <c r="AG260" s="126"/>
      <c r="AH260" s="126"/>
      <c r="AI260" s="126"/>
      <c r="AJ260" s="126"/>
      <c r="AK260" s="383"/>
      <c r="AL260" s="126"/>
      <c r="AM260" s="126"/>
      <c r="AN260" s="126"/>
      <c r="AO260" s="126"/>
      <c r="AP260" s="126"/>
      <c r="AQ260" s="126"/>
      <c r="AR260" s="126"/>
    </row>
    <row r="261" ht="12.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692"/>
      <c r="Y261" s="126"/>
      <c r="Z261" s="126"/>
      <c r="AA261" s="126"/>
      <c r="AB261" s="126"/>
      <c r="AC261" s="126"/>
      <c r="AD261" s="126"/>
      <c r="AE261" s="126"/>
      <c r="AF261" s="126"/>
      <c r="AG261" s="126"/>
      <c r="AH261" s="126"/>
      <c r="AI261" s="126"/>
      <c r="AJ261" s="126"/>
      <c r="AK261" s="383"/>
      <c r="AL261" s="126"/>
      <c r="AM261" s="126"/>
      <c r="AN261" s="126"/>
      <c r="AO261" s="126"/>
      <c r="AP261" s="126"/>
      <c r="AQ261" s="126"/>
      <c r="AR261" s="126"/>
    </row>
    <row r="262" ht="12.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692"/>
      <c r="Y262" s="126"/>
      <c r="Z262" s="126"/>
      <c r="AA262" s="126"/>
      <c r="AB262" s="126"/>
      <c r="AC262" s="126"/>
      <c r="AD262" s="126"/>
      <c r="AE262" s="126"/>
      <c r="AF262" s="126"/>
      <c r="AG262" s="126"/>
      <c r="AH262" s="126"/>
      <c r="AI262" s="126"/>
      <c r="AJ262" s="126"/>
      <c r="AK262" s="383"/>
      <c r="AL262" s="126"/>
      <c r="AM262" s="126"/>
      <c r="AN262" s="126"/>
      <c r="AO262" s="126"/>
      <c r="AP262" s="126"/>
      <c r="AQ262" s="126"/>
      <c r="AR262" s="126"/>
    </row>
    <row r="263" ht="12.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692"/>
      <c r="Y263" s="126"/>
      <c r="Z263" s="126"/>
      <c r="AA263" s="126"/>
      <c r="AB263" s="126"/>
      <c r="AC263" s="126"/>
      <c r="AD263" s="126"/>
      <c r="AE263" s="126"/>
      <c r="AF263" s="126"/>
      <c r="AG263" s="126"/>
      <c r="AH263" s="126"/>
      <c r="AI263" s="126"/>
      <c r="AJ263" s="126"/>
      <c r="AK263" s="383"/>
      <c r="AL263" s="126"/>
      <c r="AM263" s="126"/>
      <c r="AN263" s="126"/>
      <c r="AO263" s="126"/>
      <c r="AP263" s="126"/>
      <c r="AQ263" s="126"/>
      <c r="AR263" s="126"/>
    </row>
    <row r="264" ht="12.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692"/>
      <c r="Y264" s="126"/>
      <c r="Z264" s="126"/>
      <c r="AA264" s="126"/>
      <c r="AB264" s="126"/>
      <c r="AC264" s="126"/>
      <c r="AD264" s="126"/>
      <c r="AE264" s="126"/>
      <c r="AF264" s="126"/>
      <c r="AG264" s="126"/>
      <c r="AH264" s="126"/>
      <c r="AI264" s="126"/>
      <c r="AJ264" s="126"/>
      <c r="AK264" s="383"/>
      <c r="AL264" s="126"/>
      <c r="AM264" s="126"/>
      <c r="AN264" s="126"/>
      <c r="AO264" s="126"/>
      <c r="AP264" s="126"/>
      <c r="AQ264" s="126"/>
      <c r="AR264" s="126"/>
    </row>
    <row r="265" ht="12.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692"/>
      <c r="Y265" s="126"/>
      <c r="Z265" s="126"/>
      <c r="AA265" s="126"/>
      <c r="AB265" s="126"/>
      <c r="AC265" s="126"/>
      <c r="AD265" s="126"/>
      <c r="AE265" s="126"/>
      <c r="AF265" s="126"/>
      <c r="AG265" s="126"/>
      <c r="AH265" s="126"/>
      <c r="AI265" s="126"/>
      <c r="AJ265" s="126"/>
      <c r="AK265" s="383"/>
      <c r="AL265" s="126"/>
      <c r="AM265" s="126"/>
      <c r="AN265" s="126"/>
      <c r="AO265" s="126"/>
      <c r="AP265" s="126"/>
      <c r="AQ265" s="126"/>
      <c r="AR265" s="126"/>
    </row>
    <row r="266" ht="12.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692"/>
      <c r="Y266" s="126"/>
      <c r="Z266" s="126"/>
      <c r="AA266" s="126"/>
      <c r="AB266" s="126"/>
      <c r="AC266" s="126"/>
      <c r="AD266" s="126"/>
      <c r="AE266" s="126"/>
      <c r="AF266" s="126"/>
      <c r="AG266" s="126"/>
      <c r="AH266" s="126"/>
      <c r="AI266" s="126"/>
      <c r="AJ266" s="126"/>
      <c r="AK266" s="383"/>
      <c r="AL266" s="126"/>
      <c r="AM266" s="126"/>
      <c r="AN266" s="126"/>
      <c r="AO266" s="126"/>
      <c r="AP266" s="126"/>
      <c r="AQ266" s="126"/>
      <c r="AR266" s="126"/>
    </row>
    <row r="267" ht="12.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692"/>
      <c r="Y267" s="126"/>
      <c r="Z267" s="126"/>
      <c r="AA267" s="126"/>
      <c r="AB267" s="126"/>
      <c r="AC267" s="126"/>
      <c r="AD267" s="126"/>
      <c r="AE267" s="126"/>
      <c r="AF267" s="126"/>
      <c r="AG267" s="126"/>
      <c r="AH267" s="126"/>
      <c r="AI267" s="126"/>
      <c r="AJ267" s="126"/>
      <c r="AK267" s="383"/>
      <c r="AL267" s="126"/>
      <c r="AM267" s="126"/>
      <c r="AN267" s="126"/>
      <c r="AO267" s="126"/>
      <c r="AP267" s="126"/>
      <c r="AQ267" s="126"/>
      <c r="AR267" s="126"/>
    </row>
    <row r="268" ht="12.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692"/>
      <c r="Y268" s="126"/>
      <c r="Z268" s="126"/>
      <c r="AA268" s="126"/>
      <c r="AB268" s="126"/>
      <c r="AC268" s="126"/>
      <c r="AD268" s="126"/>
      <c r="AE268" s="126"/>
      <c r="AF268" s="126"/>
      <c r="AG268" s="126"/>
      <c r="AH268" s="126"/>
      <c r="AI268" s="126"/>
      <c r="AJ268" s="126"/>
      <c r="AK268" s="383"/>
      <c r="AL268" s="126"/>
      <c r="AM268" s="126"/>
      <c r="AN268" s="126"/>
      <c r="AO268" s="126"/>
      <c r="AP268" s="126"/>
      <c r="AQ268" s="126"/>
      <c r="AR268" s="126"/>
    </row>
    <row r="269" ht="12.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692"/>
      <c r="Y269" s="126"/>
      <c r="Z269" s="126"/>
      <c r="AA269" s="126"/>
      <c r="AB269" s="126"/>
      <c r="AC269" s="126"/>
      <c r="AD269" s="126"/>
      <c r="AE269" s="126"/>
      <c r="AF269" s="126"/>
      <c r="AG269" s="126"/>
      <c r="AH269" s="126"/>
      <c r="AI269" s="126"/>
      <c r="AJ269" s="126"/>
      <c r="AK269" s="383"/>
      <c r="AL269" s="126"/>
      <c r="AM269" s="126"/>
      <c r="AN269" s="126"/>
      <c r="AO269" s="126"/>
      <c r="AP269" s="126"/>
      <c r="AQ269" s="126"/>
      <c r="AR269" s="126"/>
    </row>
    <row r="270" ht="12.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692"/>
      <c r="Y270" s="126"/>
      <c r="Z270" s="126"/>
      <c r="AA270" s="126"/>
      <c r="AB270" s="126"/>
      <c r="AC270" s="126"/>
      <c r="AD270" s="126"/>
      <c r="AE270" s="126"/>
      <c r="AF270" s="126"/>
      <c r="AG270" s="126"/>
      <c r="AH270" s="126"/>
      <c r="AI270" s="126"/>
      <c r="AJ270" s="126"/>
      <c r="AK270" s="383"/>
      <c r="AL270" s="126"/>
      <c r="AM270" s="126"/>
      <c r="AN270" s="126"/>
      <c r="AO270" s="126"/>
      <c r="AP270" s="126"/>
      <c r="AQ270" s="126"/>
      <c r="AR270" s="126"/>
    </row>
    <row r="271" ht="12.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692"/>
      <c r="Y271" s="126"/>
      <c r="Z271" s="126"/>
      <c r="AA271" s="126"/>
      <c r="AB271" s="126"/>
      <c r="AC271" s="126"/>
      <c r="AD271" s="126"/>
      <c r="AE271" s="126"/>
      <c r="AF271" s="126"/>
      <c r="AG271" s="126"/>
      <c r="AH271" s="126"/>
      <c r="AI271" s="126"/>
      <c r="AJ271" s="126"/>
      <c r="AK271" s="383"/>
      <c r="AL271" s="126"/>
      <c r="AM271" s="126"/>
      <c r="AN271" s="126"/>
      <c r="AO271" s="126"/>
      <c r="AP271" s="126"/>
      <c r="AQ271" s="126"/>
      <c r="AR271" s="126"/>
    </row>
    <row r="272" ht="12.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692"/>
      <c r="Y272" s="126"/>
      <c r="Z272" s="126"/>
      <c r="AA272" s="126"/>
      <c r="AB272" s="126"/>
      <c r="AC272" s="126"/>
      <c r="AD272" s="126"/>
      <c r="AE272" s="126"/>
      <c r="AF272" s="126"/>
      <c r="AG272" s="126"/>
      <c r="AH272" s="126"/>
      <c r="AI272" s="126"/>
      <c r="AJ272" s="126"/>
      <c r="AK272" s="383"/>
      <c r="AL272" s="126"/>
      <c r="AM272" s="126"/>
      <c r="AN272" s="126"/>
      <c r="AO272" s="126"/>
      <c r="AP272" s="126"/>
      <c r="AQ272" s="126"/>
      <c r="AR272" s="126"/>
    </row>
    <row r="273" ht="12.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692"/>
      <c r="Y273" s="126"/>
      <c r="Z273" s="126"/>
      <c r="AA273" s="126"/>
      <c r="AB273" s="126"/>
      <c r="AC273" s="126"/>
      <c r="AD273" s="126"/>
      <c r="AE273" s="126"/>
      <c r="AF273" s="126"/>
      <c r="AG273" s="126"/>
      <c r="AH273" s="126"/>
      <c r="AI273" s="126"/>
      <c r="AJ273" s="126"/>
      <c r="AK273" s="383"/>
      <c r="AL273" s="126"/>
      <c r="AM273" s="126"/>
      <c r="AN273" s="126"/>
      <c r="AO273" s="126"/>
      <c r="AP273" s="126"/>
      <c r="AQ273" s="126"/>
      <c r="AR273" s="126"/>
    </row>
    <row r="274" ht="12.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692"/>
      <c r="Y274" s="126"/>
      <c r="Z274" s="126"/>
      <c r="AA274" s="126"/>
      <c r="AB274" s="126"/>
      <c r="AC274" s="126"/>
      <c r="AD274" s="126"/>
      <c r="AE274" s="126"/>
      <c r="AF274" s="126"/>
      <c r="AG274" s="126"/>
      <c r="AH274" s="126"/>
      <c r="AI274" s="126"/>
      <c r="AJ274" s="126"/>
      <c r="AK274" s="383"/>
      <c r="AL274" s="126"/>
      <c r="AM274" s="126"/>
      <c r="AN274" s="126"/>
      <c r="AO274" s="126"/>
      <c r="AP274" s="126"/>
      <c r="AQ274" s="126"/>
      <c r="AR274" s="126"/>
    </row>
    <row r="275" ht="12.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692"/>
      <c r="Y275" s="126"/>
      <c r="Z275" s="126"/>
      <c r="AA275" s="126"/>
      <c r="AB275" s="126"/>
      <c r="AC275" s="126"/>
      <c r="AD275" s="126"/>
      <c r="AE275" s="126"/>
      <c r="AF275" s="126"/>
      <c r="AG275" s="126"/>
      <c r="AH275" s="126"/>
      <c r="AI275" s="126"/>
      <c r="AJ275" s="126"/>
      <c r="AK275" s="383"/>
      <c r="AL275" s="126"/>
      <c r="AM275" s="126"/>
      <c r="AN275" s="126"/>
      <c r="AO275" s="126"/>
      <c r="AP275" s="126"/>
      <c r="AQ275" s="126"/>
      <c r="AR275" s="126"/>
    </row>
    <row r="276" ht="12.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692"/>
      <c r="Y276" s="126"/>
      <c r="Z276" s="126"/>
      <c r="AA276" s="126"/>
      <c r="AB276" s="126"/>
      <c r="AC276" s="126"/>
      <c r="AD276" s="126"/>
      <c r="AE276" s="126"/>
      <c r="AF276" s="126"/>
      <c r="AG276" s="126"/>
      <c r="AH276" s="126"/>
      <c r="AI276" s="126"/>
      <c r="AJ276" s="126"/>
      <c r="AK276" s="383"/>
      <c r="AL276" s="126"/>
      <c r="AM276" s="126"/>
      <c r="AN276" s="126"/>
      <c r="AO276" s="126"/>
      <c r="AP276" s="126"/>
      <c r="AQ276" s="126"/>
      <c r="AR276" s="126"/>
    </row>
    <row r="277" ht="12.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692"/>
      <c r="Y277" s="126"/>
      <c r="Z277" s="126"/>
      <c r="AA277" s="126"/>
      <c r="AB277" s="126"/>
      <c r="AC277" s="126"/>
      <c r="AD277" s="126"/>
      <c r="AE277" s="126"/>
      <c r="AF277" s="126"/>
      <c r="AG277" s="126"/>
      <c r="AH277" s="126"/>
      <c r="AI277" s="126"/>
      <c r="AJ277" s="126"/>
      <c r="AK277" s="383"/>
      <c r="AL277" s="126"/>
      <c r="AM277" s="126"/>
      <c r="AN277" s="126"/>
      <c r="AO277" s="126"/>
      <c r="AP277" s="126"/>
      <c r="AQ277" s="126"/>
      <c r="AR277" s="126"/>
    </row>
    <row r="278" ht="12.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692"/>
      <c r="Y278" s="126"/>
      <c r="Z278" s="126"/>
      <c r="AA278" s="126"/>
      <c r="AB278" s="126"/>
      <c r="AC278" s="126"/>
      <c r="AD278" s="126"/>
      <c r="AE278" s="126"/>
      <c r="AF278" s="126"/>
      <c r="AG278" s="126"/>
      <c r="AH278" s="126"/>
      <c r="AI278" s="126"/>
      <c r="AJ278" s="126"/>
      <c r="AK278" s="383"/>
      <c r="AL278" s="126"/>
      <c r="AM278" s="126"/>
      <c r="AN278" s="126"/>
      <c r="AO278" s="126"/>
      <c r="AP278" s="126"/>
      <c r="AQ278" s="126"/>
      <c r="AR278" s="126"/>
    </row>
    <row r="279" ht="12.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692"/>
      <c r="Y279" s="126"/>
      <c r="Z279" s="126"/>
      <c r="AA279" s="126"/>
      <c r="AB279" s="126"/>
      <c r="AC279" s="126"/>
      <c r="AD279" s="126"/>
      <c r="AE279" s="126"/>
      <c r="AF279" s="126"/>
      <c r="AG279" s="126"/>
      <c r="AH279" s="126"/>
      <c r="AI279" s="126"/>
      <c r="AJ279" s="126"/>
      <c r="AK279" s="383"/>
      <c r="AL279" s="126"/>
      <c r="AM279" s="126"/>
      <c r="AN279" s="126"/>
      <c r="AO279" s="126"/>
      <c r="AP279" s="126"/>
      <c r="AQ279" s="126"/>
      <c r="AR279" s="126"/>
    </row>
    <row r="280" ht="12.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692"/>
      <c r="Y280" s="126"/>
      <c r="Z280" s="126"/>
      <c r="AA280" s="126"/>
      <c r="AB280" s="126"/>
      <c r="AC280" s="126"/>
      <c r="AD280" s="126"/>
      <c r="AE280" s="126"/>
      <c r="AF280" s="126"/>
      <c r="AG280" s="126"/>
      <c r="AH280" s="126"/>
      <c r="AI280" s="126"/>
      <c r="AJ280" s="126"/>
      <c r="AK280" s="383"/>
      <c r="AL280" s="126"/>
      <c r="AM280" s="126"/>
      <c r="AN280" s="126"/>
      <c r="AO280" s="126"/>
      <c r="AP280" s="126"/>
      <c r="AQ280" s="126"/>
      <c r="AR280" s="126"/>
    </row>
    <row r="281" ht="12.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692"/>
      <c r="Y281" s="126"/>
      <c r="Z281" s="126"/>
      <c r="AA281" s="126"/>
      <c r="AB281" s="126"/>
      <c r="AC281" s="126"/>
      <c r="AD281" s="126"/>
      <c r="AE281" s="126"/>
      <c r="AF281" s="126"/>
      <c r="AG281" s="126"/>
      <c r="AH281" s="126"/>
      <c r="AI281" s="126"/>
      <c r="AJ281" s="126"/>
      <c r="AK281" s="383"/>
      <c r="AL281" s="126"/>
      <c r="AM281" s="126"/>
      <c r="AN281" s="126"/>
      <c r="AO281" s="126"/>
      <c r="AP281" s="126"/>
      <c r="AQ281" s="126"/>
      <c r="AR281" s="126"/>
    </row>
    <row r="282" ht="12.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692"/>
      <c r="Y282" s="126"/>
      <c r="Z282" s="126"/>
      <c r="AA282" s="126"/>
      <c r="AB282" s="126"/>
      <c r="AC282" s="126"/>
      <c r="AD282" s="126"/>
      <c r="AE282" s="126"/>
      <c r="AF282" s="126"/>
      <c r="AG282" s="126"/>
      <c r="AH282" s="126"/>
      <c r="AI282" s="126"/>
      <c r="AJ282" s="126"/>
      <c r="AK282" s="383"/>
      <c r="AL282" s="126"/>
      <c r="AM282" s="126"/>
      <c r="AN282" s="126"/>
      <c r="AO282" s="126"/>
      <c r="AP282" s="126"/>
      <c r="AQ282" s="126"/>
      <c r="AR282" s="126"/>
    </row>
    <row r="283" ht="12.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692"/>
      <c r="Y283" s="126"/>
      <c r="Z283" s="126"/>
      <c r="AA283" s="126"/>
      <c r="AB283" s="126"/>
      <c r="AC283" s="126"/>
      <c r="AD283" s="126"/>
      <c r="AE283" s="126"/>
      <c r="AF283" s="126"/>
      <c r="AG283" s="126"/>
      <c r="AH283" s="126"/>
      <c r="AI283" s="126"/>
      <c r="AJ283" s="126"/>
      <c r="AK283" s="383"/>
      <c r="AL283" s="126"/>
      <c r="AM283" s="126"/>
      <c r="AN283" s="126"/>
      <c r="AO283" s="126"/>
      <c r="AP283" s="126"/>
      <c r="AQ283" s="126"/>
      <c r="AR283" s="126"/>
    </row>
    <row r="284" ht="12.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692"/>
      <c r="Y284" s="126"/>
      <c r="Z284" s="126"/>
      <c r="AA284" s="126"/>
      <c r="AB284" s="126"/>
      <c r="AC284" s="126"/>
      <c r="AD284" s="126"/>
      <c r="AE284" s="126"/>
      <c r="AF284" s="126"/>
      <c r="AG284" s="126"/>
      <c r="AH284" s="126"/>
      <c r="AI284" s="126"/>
      <c r="AJ284" s="126"/>
      <c r="AK284" s="383"/>
      <c r="AL284" s="126"/>
      <c r="AM284" s="126"/>
      <c r="AN284" s="126"/>
      <c r="AO284" s="126"/>
      <c r="AP284" s="126"/>
      <c r="AQ284" s="126"/>
      <c r="AR284" s="126"/>
    </row>
    <row r="285" ht="12.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692"/>
      <c r="Y285" s="126"/>
      <c r="Z285" s="126"/>
      <c r="AA285" s="126"/>
      <c r="AB285" s="126"/>
      <c r="AC285" s="126"/>
      <c r="AD285" s="126"/>
      <c r="AE285" s="126"/>
      <c r="AF285" s="126"/>
      <c r="AG285" s="126"/>
      <c r="AH285" s="126"/>
      <c r="AI285" s="126"/>
      <c r="AJ285" s="126"/>
      <c r="AK285" s="383"/>
      <c r="AL285" s="126"/>
      <c r="AM285" s="126"/>
      <c r="AN285" s="126"/>
      <c r="AO285" s="126"/>
      <c r="AP285" s="126"/>
      <c r="AQ285" s="126"/>
      <c r="AR285" s="126"/>
    </row>
    <row r="286" ht="12.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692"/>
      <c r="Y286" s="126"/>
      <c r="Z286" s="126"/>
      <c r="AA286" s="126"/>
      <c r="AB286" s="126"/>
      <c r="AC286" s="126"/>
      <c r="AD286" s="126"/>
      <c r="AE286" s="126"/>
      <c r="AF286" s="126"/>
      <c r="AG286" s="126"/>
      <c r="AH286" s="126"/>
      <c r="AI286" s="126"/>
      <c r="AJ286" s="126"/>
      <c r="AK286" s="383"/>
      <c r="AL286" s="126"/>
      <c r="AM286" s="126"/>
      <c r="AN286" s="126"/>
      <c r="AO286" s="126"/>
      <c r="AP286" s="126"/>
      <c r="AQ286" s="126"/>
      <c r="AR286" s="126"/>
    </row>
    <row r="287" ht="12.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692"/>
      <c r="Y287" s="126"/>
      <c r="Z287" s="126"/>
      <c r="AA287" s="126"/>
      <c r="AB287" s="126"/>
      <c r="AC287" s="126"/>
      <c r="AD287" s="126"/>
      <c r="AE287" s="126"/>
      <c r="AF287" s="126"/>
      <c r="AG287" s="126"/>
      <c r="AH287" s="126"/>
      <c r="AI287" s="126"/>
      <c r="AJ287" s="126"/>
      <c r="AK287" s="383"/>
      <c r="AL287" s="126"/>
      <c r="AM287" s="126"/>
      <c r="AN287" s="126"/>
      <c r="AO287" s="126"/>
      <c r="AP287" s="126"/>
      <c r="AQ287" s="126"/>
      <c r="AR287" s="126"/>
    </row>
    <row r="288" ht="12.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692"/>
      <c r="Y288" s="126"/>
      <c r="Z288" s="126"/>
      <c r="AA288" s="126"/>
      <c r="AB288" s="126"/>
      <c r="AC288" s="126"/>
      <c r="AD288" s="126"/>
      <c r="AE288" s="126"/>
      <c r="AF288" s="126"/>
      <c r="AG288" s="126"/>
      <c r="AH288" s="126"/>
      <c r="AI288" s="126"/>
      <c r="AJ288" s="126"/>
      <c r="AK288" s="383"/>
      <c r="AL288" s="126"/>
      <c r="AM288" s="126"/>
      <c r="AN288" s="126"/>
      <c r="AO288" s="126"/>
      <c r="AP288" s="126"/>
      <c r="AQ288" s="126"/>
      <c r="AR288" s="126"/>
    </row>
    <row r="289" ht="12.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692"/>
      <c r="Y289" s="126"/>
      <c r="Z289" s="126"/>
      <c r="AA289" s="126"/>
      <c r="AB289" s="126"/>
      <c r="AC289" s="126"/>
      <c r="AD289" s="126"/>
      <c r="AE289" s="126"/>
      <c r="AF289" s="126"/>
      <c r="AG289" s="126"/>
      <c r="AH289" s="126"/>
      <c r="AI289" s="126"/>
      <c r="AJ289" s="126"/>
      <c r="AK289" s="383"/>
      <c r="AL289" s="126"/>
      <c r="AM289" s="126"/>
      <c r="AN289" s="126"/>
      <c r="AO289" s="126"/>
      <c r="AP289" s="126"/>
      <c r="AQ289" s="126"/>
      <c r="AR289" s="126"/>
    </row>
    <row r="290" ht="12.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692"/>
      <c r="Y290" s="126"/>
      <c r="Z290" s="126"/>
      <c r="AA290" s="126"/>
      <c r="AB290" s="126"/>
      <c r="AC290" s="126"/>
      <c r="AD290" s="126"/>
      <c r="AE290" s="126"/>
      <c r="AF290" s="126"/>
      <c r="AG290" s="126"/>
      <c r="AH290" s="126"/>
      <c r="AI290" s="126"/>
      <c r="AJ290" s="126"/>
      <c r="AK290" s="383"/>
      <c r="AL290" s="126"/>
      <c r="AM290" s="126"/>
      <c r="AN290" s="126"/>
      <c r="AO290" s="126"/>
      <c r="AP290" s="126"/>
      <c r="AQ290" s="126"/>
      <c r="AR290" s="126"/>
    </row>
    <row r="291" ht="12.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692"/>
      <c r="Y291" s="126"/>
      <c r="Z291" s="126"/>
      <c r="AA291" s="126"/>
      <c r="AB291" s="126"/>
      <c r="AC291" s="126"/>
      <c r="AD291" s="126"/>
      <c r="AE291" s="126"/>
      <c r="AF291" s="126"/>
      <c r="AG291" s="126"/>
      <c r="AH291" s="126"/>
      <c r="AI291" s="126"/>
      <c r="AJ291" s="126"/>
      <c r="AK291" s="383"/>
      <c r="AL291" s="126"/>
      <c r="AM291" s="126"/>
      <c r="AN291" s="126"/>
      <c r="AO291" s="126"/>
      <c r="AP291" s="126"/>
      <c r="AQ291" s="126"/>
      <c r="AR291" s="126"/>
    </row>
    <row r="292" ht="12.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692"/>
      <c r="Y292" s="126"/>
      <c r="Z292" s="126"/>
      <c r="AA292" s="126"/>
      <c r="AB292" s="126"/>
      <c r="AC292" s="126"/>
      <c r="AD292" s="126"/>
      <c r="AE292" s="126"/>
      <c r="AF292" s="126"/>
      <c r="AG292" s="126"/>
      <c r="AH292" s="126"/>
      <c r="AI292" s="126"/>
      <c r="AJ292" s="126"/>
      <c r="AK292" s="383"/>
      <c r="AL292" s="126"/>
      <c r="AM292" s="126"/>
      <c r="AN292" s="126"/>
      <c r="AO292" s="126"/>
      <c r="AP292" s="126"/>
      <c r="AQ292" s="126"/>
      <c r="AR292" s="126"/>
    </row>
    <row r="293" ht="12.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692"/>
      <c r="Y293" s="126"/>
      <c r="Z293" s="126"/>
      <c r="AA293" s="126"/>
      <c r="AB293" s="126"/>
      <c r="AC293" s="126"/>
      <c r="AD293" s="126"/>
      <c r="AE293" s="126"/>
      <c r="AF293" s="126"/>
      <c r="AG293" s="126"/>
      <c r="AH293" s="126"/>
      <c r="AI293" s="126"/>
      <c r="AJ293" s="126"/>
      <c r="AK293" s="383"/>
      <c r="AL293" s="126"/>
      <c r="AM293" s="126"/>
      <c r="AN293" s="126"/>
      <c r="AO293" s="126"/>
      <c r="AP293" s="126"/>
      <c r="AQ293" s="126"/>
      <c r="AR293" s="126"/>
    </row>
    <row r="294" ht="12.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692"/>
      <c r="Y294" s="126"/>
      <c r="Z294" s="126"/>
      <c r="AA294" s="126"/>
      <c r="AB294" s="126"/>
      <c r="AC294" s="126"/>
      <c r="AD294" s="126"/>
      <c r="AE294" s="126"/>
      <c r="AF294" s="126"/>
      <c r="AG294" s="126"/>
      <c r="AH294" s="126"/>
      <c r="AI294" s="126"/>
      <c r="AJ294" s="126"/>
      <c r="AK294" s="383"/>
      <c r="AL294" s="126"/>
      <c r="AM294" s="126"/>
      <c r="AN294" s="126"/>
      <c r="AO294" s="126"/>
      <c r="AP294" s="126"/>
      <c r="AQ294" s="126"/>
      <c r="AR294" s="126"/>
    </row>
    <row r="295" ht="12.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692"/>
      <c r="Y295" s="126"/>
      <c r="Z295" s="126"/>
      <c r="AA295" s="126"/>
      <c r="AB295" s="126"/>
      <c r="AC295" s="126"/>
      <c r="AD295" s="126"/>
      <c r="AE295" s="126"/>
      <c r="AF295" s="126"/>
      <c r="AG295" s="126"/>
      <c r="AH295" s="126"/>
      <c r="AI295" s="126"/>
      <c r="AJ295" s="126"/>
      <c r="AK295" s="383"/>
      <c r="AL295" s="126"/>
      <c r="AM295" s="126"/>
      <c r="AN295" s="126"/>
      <c r="AO295" s="126"/>
      <c r="AP295" s="126"/>
      <c r="AQ295" s="126"/>
      <c r="AR295" s="126"/>
    </row>
    <row r="296" ht="12.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692"/>
      <c r="Y296" s="126"/>
      <c r="Z296" s="126"/>
      <c r="AA296" s="126"/>
      <c r="AB296" s="126"/>
      <c r="AC296" s="126"/>
      <c r="AD296" s="126"/>
      <c r="AE296" s="126"/>
      <c r="AF296" s="126"/>
      <c r="AG296" s="126"/>
      <c r="AH296" s="126"/>
      <c r="AI296" s="126"/>
      <c r="AJ296" s="126"/>
      <c r="AK296" s="383"/>
      <c r="AL296" s="126"/>
      <c r="AM296" s="126"/>
      <c r="AN296" s="126"/>
      <c r="AO296" s="126"/>
      <c r="AP296" s="126"/>
      <c r="AQ296" s="126"/>
      <c r="AR296" s="126"/>
    </row>
    <row r="297" ht="12.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692"/>
      <c r="Y297" s="126"/>
      <c r="Z297" s="126"/>
      <c r="AA297" s="126"/>
      <c r="AB297" s="126"/>
      <c r="AC297" s="126"/>
      <c r="AD297" s="126"/>
      <c r="AE297" s="126"/>
      <c r="AF297" s="126"/>
      <c r="AG297" s="126"/>
      <c r="AH297" s="126"/>
      <c r="AI297" s="126"/>
      <c r="AJ297" s="126"/>
      <c r="AK297" s="383"/>
      <c r="AL297" s="126"/>
      <c r="AM297" s="126"/>
      <c r="AN297" s="126"/>
      <c r="AO297" s="126"/>
      <c r="AP297" s="126"/>
      <c r="AQ297" s="126"/>
      <c r="AR297" s="126"/>
    </row>
    <row r="298" ht="12.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692"/>
      <c r="Y298" s="126"/>
      <c r="Z298" s="126"/>
      <c r="AA298" s="126"/>
      <c r="AB298" s="126"/>
      <c r="AC298" s="126"/>
      <c r="AD298" s="126"/>
      <c r="AE298" s="126"/>
      <c r="AF298" s="126"/>
      <c r="AG298" s="126"/>
      <c r="AH298" s="126"/>
      <c r="AI298" s="126"/>
      <c r="AJ298" s="126"/>
      <c r="AK298" s="383"/>
      <c r="AL298" s="126"/>
      <c r="AM298" s="126"/>
      <c r="AN298" s="126"/>
      <c r="AO298" s="126"/>
      <c r="AP298" s="126"/>
      <c r="AQ298" s="126"/>
      <c r="AR298" s="126"/>
    </row>
    <row r="299" ht="12.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692"/>
      <c r="Y299" s="126"/>
      <c r="Z299" s="126"/>
      <c r="AA299" s="126"/>
      <c r="AB299" s="126"/>
      <c r="AC299" s="126"/>
      <c r="AD299" s="126"/>
      <c r="AE299" s="126"/>
      <c r="AF299" s="126"/>
      <c r="AG299" s="126"/>
      <c r="AH299" s="126"/>
      <c r="AI299" s="126"/>
      <c r="AJ299" s="126"/>
      <c r="AK299" s="383"/>
      <c r="AL299" s="126"/>
      <c r="AM299" s="126"/>
      <c r="AN299" s="126"/>
      <c r="AO299" s="126"/>
      <c r="AP299" s="126"/>
      <c r="AQ299" s="126"/>
      <c r="AR299" s="126"/>
    </row>
    <row r="300" ht="12.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692"/>
      <c r="Y300" s="126"/>
      <c r="Z300" s="126"/>
      <c r="AA300" s="126"/>
      <c r="AB300" s="126"/>
      <c r="AC300" s="126"/>
      <c r="AD300" s="126"/>
      <c r="AE300" s="126"/>
      <c r="AF300" s="126"/>
      <c r="AG300" s="126"/>
      <c r="AH300" s="126"/>
      <c r="AI300" s="126"/>
      <c r="AJ300" s="126"/>
      <c r="AK300" s="383"/>
      <c r="AL300" s="126"/>
      <c r="AM300" s="126"/>
      <c r="AN300" s="126"/>
      <c r="AO300" s="126"/>
      <c r="AP300" s="126"/>
      <c r="AQ300" s="126"/>
      <c r="AR300" s="126"/>
    </row>
    <row r="301" ht="12.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692"/>
      <c r="Y301" s="126"/>
      <c r="Z301" s="126"/>
      <c r="AA301" s="126"/>
      <c r="AB301" s="126"/>
      <c r="AC301" s="126"/>
      <c r="AD301" s="126"/>
      <c r="AE301" s="126"/>
      <c r="AF301" s="126"/>
      <c r="AG301" s="126"/>
      <c r="AH301" s="126"/>
      <c r="AI301" s="126"/>
      <c r="AJ301" s="126"/>
      <c r="AK301" s="383"/>
      <c r="AL301" s="126"/>
      <c r="AM301" s="126"/>
      <c r="AN301" s="126"/>
      <c r="AO301" s="126"/>
      <c r="AP301" s="126"/>
      <c r="AQ301" s="126"/>
      <c r="AR301" s="126"/>
    </row>
    <row r="302" ht="12.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692"/>
      <c r="Y302" s="126"/>
      <c r="Z302" s="126"/>
      <c r="AA302" s="126"/>
      <c r="AB302" s="126"/>
      <c r="AC302" s="126"/>
      <c r="AD302" s="126"/>
      <c r="AE302" s="126"/>
      <c r="AF302" s="126"/>
      <c r="AG302" s="126"/>
      <c r="AH302" s="126"/>
      <c r="AI302" s="126"/>
      <c r="AJ302" s="126"/>
      <c r="AK302" s="383"/>
      <c r="AL302" s="126"/>
      <c r="AM302" s="126"/>
      <c r="AN302" s="126"/>
      <c r="AO302" s="126"/>
      <c r="AP302" s="126"/>
      <c r="AQ302" s="126"/>
      <c r="AR302" s="126"/>
    </row>
    <row r="303" ht="12.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692"/>
      <c r="Y303" s="126"/>
      <c r="Z303" s="126"/>
      <c r="AA303" s="126"/>
      <c r="AB303" s="126"/>
      <c r="AC303" s="126"/>
      <c r="AD303" s="126"/>
      <c r="AE303" s="126"/>
      <c r="AF303" s="126"/>
      <c r="AG303" s="126"/>
      <c r="AH303" s="126"/>
      <c r="AI303" s="126"/>
      <c r="AJ303" s="126"/>
      <c r="AK303" s="383"/>
      <c r="AL303" s="126"/>
      <c r="AM303" s="126"/>
      <c r="AN303" s="126"/>
      <c r="AO303" s="126"/>
      <c r="AP303" s="126"/>
      <c r="AQ303" s="126"/>
      <c r="AR303" s="126"/>
    </row>
    <row r="304" ht="12.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692"/>
      <c r="Y304" s="126"/>
      <c r="Z304" s="126"/>
      <c r="AA304" s="126"/>
      <c r="AB304" s="126"/>
      <c r="AC304" s="126"/>
      <c r="AD304" s="126"/>
      <c r="AE304" s="126"/>
      <c r="AF304" s="126"/>
      <c r="AG304" s="126"/>
      <c r="AH304" s="126"/>
      <c r="AI304" s="126"/>
      <c r="AJ304" s="126"/>
      <c r="AK304" s="383"/>
      <c r="AL304" s="126"/>
      <c r="AM304" s="126"/>
      <c r="AN304" s="126"/>
      <c r="AO304" s="126"/>
      <c r="AP304" s="126"/>
      <c r="AQ304" s="126"/>
      <c r="AR304" s="126"/>
    </row>
    <row r="305" ht="12.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692"/>
      <c r="Y305" s="126"/>
      <c r="Z305" s="126"/>
      <c r="AA305" s="126"/>
      <c r="AB305" s="126"/>
      <c r="AC305" s="126"/>
      <c r="AD305" s="126"/>
      <c r="AE305" s="126"/>
      <c r="AF305" s="126"/>
      <c r="AG305" s="126"/>
      <c r="AH305" s="126"/>
      <c r="AI305" s="126"/>
      <c r="AJ305" s="126"/>
      <c r="AK305" s="383"/>
      <c r="AL305" s="126"/>
      <c r="AM305" s="126"/>
      <c r="AN305" s="126"/>
      <c r="AO305" s="126"/>
      <c r="AP305" s="126"/>
      <c r="AQ305" s="126"/>
      <c r="AR305" s="126"/>
    </row>
    <row r="306" ht="12.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692"/>
      <c r="Y306" s="126"/>
      <c r="Z306" s="126"/>
      <c r="AA306" s="126"/>
      <c r="AB306" s="126"/>
      <c r="AC306" s="126"/>
      <c r="AD306" s="126"/>
      <c r="AE306" s="126"/>
      <c r="AF306" s="126"/>
      <c r="AG306" s="126"/>
      <c r="AH306" s="126"/>
      <c r="AI306" s="126"/>
      <c r="AJ306" s="126"/>
      <c r="AK306" s="383"/>
      <c r="AL306" s="126"/>
      <c r="AM306" s="126"/>
      <c r="AN306" s="126"/>
      <c r="AO306" s="126"/>
      <c r="AP306" s="126"/>
      <c r="AQ306" s="126"/>
      <c r="AR306" s="126"/>
    </row>
    <row r="307" ht="12.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692"/>
      <c r="Y307" s="126"/>
      <c r="Z307" s="126"/>
      <c r="AA307" s="126"/>
      <c r="AB307" s="126"/>
      <c r="AC307" s="126"/>
      <c r="AD307" s="126"/>
      <c r="AE307" s="126"/>
      <c r="AF307" s="126"/>
      <c r="AG307" s="126"/>
      <c r="AH307" s="126"/>
      <c r="AI307" s="126"/>
      <c r="AJ307" s="126"/>
      <c r="AK307" s="383"/>
      <c r="AL307" s="126"/>
      <c r="AM307" s="126"/>
      <c r="AN307" s="126"/>
      <c r="AO307" s="126"/>
      <c r="AP307" s="126"/>
      <c r="AQ307" s="126"/>
      <c r="AR307" s="126"/>
    </row>
    <row r="308" ht="12.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692"/>
      <c r="Y308" s="126"/>
      <c r="Z308" s="126"/>
      <c r="AA308" s="126"/>
      <c r="AB308" s="126"/>
      <c r="AC308" s="126"/>
      <c r="AD308" s="126"/>
      <c r="AE308" s="126"/>
      <c r="AF308" s="126"/>
      <c r="AG308" s="126"/>
      <c r="AH308" s="126"/>
      <c r="AI308" s="126"/>
      <c r="AJ308" s="126"/>
      <c r="AK308" s="383"/>
      <c r="AL308" s="126"/>
      <c r="AM308" s="126"/>
      <c r="AN308" s="126"/>
      <c r="AO308" s="126"/>
      <c r="AP308" s="126"/>
      <c r="AQ308" s="126"/>
      <c r="AR308" s="126"/>
    </row>
    <row r="309" ht="12.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692"/>
      <c r="Y309" s="126"/>
      <c r="Z309" s="126"/>
      <c r="AA309" s="126"/>
      <c r="AB309" s="126"/>
      <c r="AC309" s="126"/>
      <c r="AD309" s="126"/>
      <c r="AE309" s="126"/>
      <c r="AF309" s="126"/>
      <c r="AG309" s="126"/>
      <c r="AH309" s="126"/>
      <c r="AI309" s="126"/>
      <c r="AJ309" s="126"/>
      <c r="AK309" s="383"/>
      <c r="AL309" s="126"/>
      <c r="AM309" s="126"/>
      <c r="AN309" s="126"/>
      <c r="AO309" s="126"/>
      <c r="AP309" s="126"/>
      <c r="AQ309" s="126"/>
      <c r="AR309" s="126"/>
    </row>
    <row r="310" ht="12.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692"/>
      <c r="Y310" s="126"/>
      <c r="Z310" s="126"/>
      <c r="AA310" s="126"/>
      <c r="AB310" s="126"/>
      <c r="AC310" s="126"/>
      <c r="AD310" s="126"/>
      <c r="AE310" s="126"/>
      <c r="AF310" s="126"/>
      <c r="AG310" s="126"/>
      <c r="AH310" s="126"/>
      <c r="AI310" s="126"/>
      <c r="AJ310" s="126"/>
      <c r="AK310" s="383"/>
      <c r="AL310" s="126"/>
      <c r="AM310" s="126"/>
      <c r="AN310" s="126"/>
      <c r="AO310" s="126"/>
      <c r="AP310" s="126"/>
      <c r="AQ310" s="126"/>
      <c r="AR310" s="126"/>
    </row>
    <row r="311" ht="12.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692"/>
      <c r="Y311" s="126"/>
      <c r="Z311" s="126"/>
      <c r="AA311" s="126"/>
      <c r="AB311" s="126"/>
      <c r="AC311" s="126"/>
      <c r="AD311" s="126"/>
      <c r="AE311" s="126"/>
      <c r="AF311" s="126"/>
      <c r="AG311" s="126"/>
      <c r="AH311" s="126"/>
      <c r="AI311" s="126"/>
      <c r="AJ311" s="126"/>
      <c r="AK311" s="383"/>
      <c r="AL311" s="126"/>
      <c r="AM311" s="126"/>
      <c r="AN311" s="126"/>
      <c r="AO311" s="126"/>
      <c r="AP311" s="126"/>
      <c r="AQ311" s="126"/>
      <c r="AR311" s="126"/>
    </row>
    <row r="312" ht="12.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692"/>
      <c r="Y312" s="126"/>
      <c r="Z312" s="126"/>
      <c r="AA312" s="126"/>
      <c r="AB312" s="126"/>
      <c r="AC312" s="126"/>
      <c r="AD312" s="126"/>
      <c r="AE312" s="126"/>
      <c r="AF312" s="126"/>
      <c r="AG312" s="126"/>
      <c r="AH312" s="126"/>
      <c r="AI312" s="126"/>
      <c r="AJ312" s="126"/>
      <c r="AK312" s="383"/>
      <c r="AL312" s="126"/>
      <c r="AM312" s="126"/>
      <c r="AN312" s="126"/>
      <c r="AO312" s="126"/>
      <c r="AP312" s="126"/>
      <c r="AQ312" s="126"/>
      <c r="AR312" s="126"/>
    </row>
    <row r="313" ht="12.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692"/>
      <c r="Y313" s="126"/>
      <c r="Z313" s="126"/>
      <c r="AA313" s="126"/>
      <c r="AB313" s="126"/>
      <c r="AC313" s="126"/>
      <c r="AD313" s="126"/>
      <c r="AE313" s="126"/>
      <c r="AF313" s="126"/>
      <c r="AG313" s="126"/>
      <c r="AH313" s="126"/>
      <c r="AI313" s="126"/>
      <c r="AJ313" s="126"/>
      <c r="AK313" s="383"/>
      <c r="AL313" s="126"/>
      <c r="AM313" s="126"/>
      <c r="AN313" s="126"/>
      <c r="AO313" s="126"/>
      <c r="AP313" s="126"/>
      <c r="AQ313" s="126"/>
      <c r="AR313" s="126"/>
    </row>
    <row r="314" ht="12.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692"/>
      <c r="Y314" s="126"/>
      <c r="Z314" s="126"/>
      <c r="AA314" s="126"/>
      <c r="AB314" s="126"/>
      <c r="AC314" s="126"/>
      <c r="AD314" s="126"/>
      <c r="AE314" s="126"/>
      <c r="AF314" s="126"/>
      <c r="AG314" s="126"/>
      <c r="AH314" s="126"/>
      <c r="AI314" s="126"/>
      <c r="AJ314" s="126"/>
      <c r="AK314" s="383"/>
      <c r="AL314" s="126"/>
      <c r="AM314" s="126"/>
      <c r="AN314" s="126"/>
      <c r="AO314" s="126"/>
      <c r="AP314" s="126"/>
      <c r="AQ314" s="126"/>
      <c r="AR314" s="126"/>
    </row>
    <row r="315" ht="12.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692"/>
      <c r="Y315" s="126"/>
      <c r="Z315" s="126"/>
      <c r="AA315" s="126"/>
      <c r="AB315" s="126"/>
      <c r="AC315" s="126"/>
      <c r="AD315" s="126"/>
      <c r="AE315" s="126"/>
      <c r="AF315" s="126"/>
      <c r="AG315" s="126"/>
      <c r="AH315" s="126"/>
      <c r="AI315" s="126"/>
      <c r="AJ315" s="126"/>
      <c r="AK315" s="383"/>
      <c r="AL315" s="126"/>
      <c r="AM315" s="126"/>
      <c r="AN315" s="126"/>
      <c r="AO315" s="126"/>
      <c r="AP315" s="126"/>
      <c r="AQ315" s="126"/>
      <c r="AR315" s="126"/>
    </row>
    <row r="316" ht="12.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692"/>
      <c r="Y316" s="126"/>
      <c r="Z316" s="126"/>
      <c r="AA316" s="126"/>
      <c r="AB316" s="126"/>
      <c r="AC316" s="126"/>
      <c r="AD316" s="126"/>
      <c r="AE316" s="126"/>
      <c r="AF316" s="126"/>
      <c r="AG316" s="126"/>
      <c r="AH316" s="126"/>
      <c r="AI316" s="126"/>
      <c r="AJ316" s="126"/>
      <c r="AK316" s="383"/>
      <c r="AL316" s="126"/>
      <c r="AM316" s="126"/>
      <c r="AN316" s="126"/>
      <c r="AO316" s="126"/>
      <c r="AP316" s="126"/>
      <c r="AQ316" s="126"/>
      <c r="AR316" s="126"/>
    </row>
    <row r="317" ht="12.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692"/>
      <c r="Y317" s="126"/>
      <c r="Z317" s="126"/>
      <c r="AA317" s="126"/>
      <c r="AB317" s="126"/>
      <c r="AC317" s="126"/>
      <c r="AD317" s="126"/>
      <c r="AE317" s="126"/>
      <c r="AF317" s="126"/>
      <c r="AG317" s="126"/>
      <c r="AH317" s="126"/>
      <c r="AI317" s="126"/>
      <c r="AJ317" s="126"/>
      <c r="AK317" s="383"/>
      <c r="AL317" s="126"/>
      <c r="AM317" s="126"/>
      <c r="AN317" s="126"/>
      <c r="AO317" s="126"/>
      <c r="AP317" s="126"/>
      <c r="AQ317" s="126"/>
      <c r="AR317" s="126"/>
    </row>
    <row r="318" ht="12.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692"/>
      <c r="Y318" s="126"/>
      <c r="Z318" s="126"/>
      <c r="AA318" s="126"/>
      <c r="AB318" s="126"/>
      <c r="AC318" s="126"/>
      <c r="AD318" s="126"/>
      <c r="AE318" s="126"/>
      <c r="AF318" s="126"/>
      <c r="AG318" s="126"/>
      <c r="AH318" s="126"/>
      <c r="AI318" s="126"/>
      <c r="AJ318" s="126"/>
      <c r="AK318" s="383"/>
      <c r="AL318" s="126"/>
      <c r="AM318" s="126"/>
      <c r="AN318" s="126"/>
      <c r="AO318" s="126"/>
      <c r="AP318" s="126"/>
      <c r="AQ318" s="126"/>
      <c r="AR318" s="126"/>
    </row>
    <row r="319" ht="12.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692"/>
      <c r="Y319" s="126"/>
      <c r="Z319" s="126"/>
      <c r="AA319" s="126"/>
      <c r="AB319" s="126"/>
      <c r="AC319" s="126"/>
      <c r="AD319" s="126"/>
      <c r="AE319" s="126"/>
      <c r="AF319" s="126"/>
      <c r="AG319" s="126"/>
      <c r="AH319" s="126"/>
      <c r="AI319" s="126"/>
      <c r="AJ319" s="126"/>
      <c r="AK319" s="383"/>
      <c r="AL319" s="126"/>
      <c r="AM319" s="126"/>
      <c r="AN319" s="126"/>
      <c r="AO319" s="126"/>
      <c r="AP319" s="126"/>
      <c r="AQ319" s="126"/>
      <c r="AR319" s="126"/>
    </row>
    <row r="320" ht="12.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692"/>
      <c r="Y320" s="126"/>
      <c r="Z320" s="126"/>
      <c r="AA320" s="126"/>
      <c r="AB320" s="126"/>
      <c r="AC320" s="126"/>
      <c r="AD320" s="126"/>
      <c r="AE320" s="126"/>
      <c r="AF320" s="126"/>
      <c r="AG320" s="126"/>
      <c r="AH320" s="126"/>
      <c r="AI320" s="126"/>
      <c r="AJ320" s="126"/>
      <c r="AK320" s="383"/>
      <c r="AL320" s="126"/>
      <c r="AM320" s="126"/>
      <c r="AN320" s="126"/>
      <c r="AO320" s="126"/>
      <c r="AP320" s="126"/>
      <c r="AQ320" s="126"/>
      <c r="AR320" s="126"/>
    </row>
    <row r="321" ht="12.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692"/>
      <c r="Y321" s="126"/>
      <c r="Z321" s="126"/>
      <c r="AA321" s="126"/>
      <c r="AB321" s="126"/>
      <c r="AC321" s="126"/>
      <c r="AD321" s="126"/>
      <c r="AE321" s="126"/>
      <c r="AF321" s="126"/>
      <c r="AG321" s="126"/>
      <c r="AH321" s="126"/>
      <c r="AI321" s="126"/>
      <c r="AJ321" s="126"/>
      <c r="AK321" s="383"/>
      <c r="AL321" s="126"/>
      <c r="AM321" s="126"/>
      <c r="AN321" s="126"/>
      <c r="AO321" s="126"/>
      <c r="AP321" s="126"/>
      <c r="AQ321" s="126"/>
      <c r="AR321" s="126"/>
    </row>
    <row r="322" ht="12.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692"/>
      <c r="Y322" s="126"/>
      <c r="Z322" s="126"/>
      <c r="AA322" s="126"/>
      <c r="AB322" s="126"/>
      <c r="AC322" s="126"/>
      <c r="AD322" s="126"/>
      <c r="AE322" s="126"/>
      <c r="AF322" s="126"/>
      <c r="AG322" s="126"/>
      <c r="AH322" s="126"/>
      <c r="AI322" s="126"/>
      <c r="AJ322" s="126"/>
      <c r="AK322" s="383"/>
      <c r="AL322" s="126"/>
      <c r="AM322" s="126"/>
      <c r="AN322" s="126"/>
      <c r="AO322" s="126"/>
      <c r="AP322" s="126"/>
      <c r="AQ322" s="126"/>
      <c r="AR322" s="126"/>
    </row>
    <row r="323" ht="12.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692"/>
      <c r="Y323" s="126"/>
      <c r="Z323" s="126"/>
      <c r="AA323" s="126"/>
      <c r="AB323" s="126"/>
      <c r="AC323" s="126"/>
      <c r="AD323" s="126"/>
      <c r="AE323" s="126"/>
      <c r="AF323" s="126"/>
      <c r="AG323" s="126"/>
      <c r="AH323" s="126"/>
      <c r="AI323" s="126"/>
      <c r="AJ323" s="126"/>
      <c r="AK323" s="383"/>
      <c r="AL323" s="126"/>
      <c r="AM323" s="126"/>
      <c r="AN323" s="126"/>
      <c r="AO323" s="126"/>
      <c r="AP323" s="126"/>
      <c r="AQ323" s="126"/>
      <c r="AR323" s="126"/>
    </row>
    <row r="324" ht="12.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692"/>
      <c r="Y324" s="126"/>
      <c r="Z324" s="126"/>
      <c r="AA324" s="126"/>
      <c r="AB324" s="126"/>
      <c r="AC324" s="126"/>
      <c r="AD324" s="126"/>
      <c r="AE324" s="126"/>
      <c r="AF324" s="126"/>
      <c r="AG324" s="126"/>
      <c r="AH324" s="126"/>
      <c r="AI324" s="126"/>
      <c r="AJ324" s="126"/>
      <c r="AK324" s="383"/>
      <c r="AL324" s="126"/>
      <c r="AM324" s="126"/>
      <c r="AN324" s="126"/>
      <c r="AO324" s="126"/>
      <c r="AP324" s="126"/>
      <c r="AQ324" s="126"/>
      <c r="AR324" s="126"/>
    </row>
    <row r="325" ht="12.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692"/>
      <c r="Y325" s="126"/>
      <c r="Z325" s="126"/>
      <c r="AA325" s="126"/>
      <c r="AB325" s="126"/>
      <c r="AC325" s="126"/>
      <c r="AD325" s="126"/>
      <c r="AE325" s="126"/>
      <c r="AF325" s="126"/>
      <c r="AG325" s="126"/>
      <c r="AH325" s="126"/>
      <c r="AI325" s="126"/>
      <c r="AJ325" s="126"/>
      <c r="AK325" s="383"/>
      <c r="AL325" s="126"/>
      <c r="AM325" s="126"/>
      <c r="AN325" s="126"/>
      <c r="AO325" s="126"/>
      <c r="AP325" s="126"/>
      <c r="AQ325" s="126"/>
      <c r="AR325" s="126"/>
    </row>
    <row r="326" ht="12.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692"/>
      <c r="Y326" s="126"/>
      <c r="Z326" s="126"/>
      <c r="AA326" s="126"/>
      <c r="AB326" s="126"/>
      <c r="AC326" s="126"/>
      <c r="AD326" s="126"/>
      <c r="AE326" s="126"/>
      <c r="AF326" s="126"/>
      <c r="AG326" s="126"/>
      <c r="AH326" s="126"/>
      <c r="AI326" s="126"/>
      <c r="AJ326" s="126"/>
      <c r="AK326" s="383"/>
      <c r="AL326" s="126"/>
      <c r="AM326" s="126"/>
      <c r="AN326" s="126"/>
      <c r="AO326" s="126"/>
      <c r="AP326" s="126"/>
      <c r="AQ326" s="126"/>
      <c r="AR326" s="126"/>
    </row>
    <row r="327" ht="12.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692"/>
      <c r="Y327" s="126"/>
      <c r="Z327" s="126"/>
      <c r="AA327" s="126"/>
      <c r="AB327" s="126"/>
      <c r="AC327" s="126"/>
      <c r="AD327" s="126"/>
      <c r="AE327" s="126"/>
      <c r="AF327" s="126"/>
      <c r="AG327" s="126"/>
      <c r="AH327" s="126"/>
      <c r="AI327" s="126"/>
      <c r="AJ327" s="126"/>
      <c r="AK327" s="383"/>
      <c r="AL327" s="126"/>
      <c r="AM327" s="126"/>
      <c r="AN327" s="126"/>
      <c r="AO327" s="126"/>
      <c r="AP327" s="126"/>
      <c r="AQ327" s="126"/>
      <c r="AR327" s="126"/>
    </row>
    <row r="328" ht="12.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692"/>
      <c r="Y328" s="126"/>
      <c r="Z328" s="126"/>
      <c r="AA328" s="126"/>
      <c r="AB328" s="126"/>
      <c r="AC328" s="126"/>
      <c r="AD328" s="126"/>
      <c r="AE328" s="126"/>
      <c r="AF328" s="126"/>
      <c r="AG328" s="126"/>
      <c r="AH328" s="126"/>
      <c r="AI328" s="126"/>
      <c r="AJ328" s="126"/>
      <c r="AK328" s="383"/>
      <c r="AL328" s="126"/>
      <c r="AM328" s="126"/>
      <c r="AN328" s="126"/>
      <c r="AO328" s="126"/>
      <c r="AP328" s="126"/>
      <c r="AQ328" s="126"/>
      <c r="AR328" s="126"/>
    </row>
    <row r="329" ht="12.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692"/>
      <c r="Y329" s="126"/>
      <c r="Z329" s="126"/>
      <c r="AA329" s="126"/>
      <c r="AB329" s="126"/>
      <c r="AC329" s="126"/>
      <c r="AD329" s="126"/>
      <c r="AE329" s="126"/>
      <c r="AF329" s="126"/>
      <c r="AG329" s="126"/>
      <c r="AH329" s="126"/>
      <c r="AI329" s="126"/>
      <c r="AJ329" s="126"/>
      <c r="AK329" s="383"/>
      <c r="AL329" s="126"/>
      <c r="AM329" s="126"/>
      <c r="AN329" s="126"/>
      <c r="AO329" s="126"/>
      <c r="AP329" s="126"/>
      <c r="AQ329" s="126"/>
      <c r="AR329" s="126"/>
    </row>
    <row r="330" ht="12.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692"/>
      <c r="Y330" s="126"/>
      <c r="Z330" s="126"/>
      <c r="AA330" s="126"/>
      <c r="AB330" s="126"/>
      <c r="AC330" s="126"/>
      <c r="AD330" s="126"/>
      <c r="AE330" s="126"/>
      <c r="AF330" s="126"/>
      <c r="AG330" s="126"/>
      <c r="AH330" s="126"/>
      <c r="AI330" s="126"/>
      <c r="AJ330" s="126"/>
      <c r="AK330" s="383"/>
      <c r="AL330" s="126"/>
      <c r="AM330" s="126"/>
      <c r="AN330" s="126"/>
      <c r="AO330" s="126"/>
      <c r="AP330" s="126"/>
      <c r="AQ330" s="126"/>
      <c r="AR330" s="126"/>
    </row>
    <row r="331" ht="12.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692"/>
      <c r="Y331" s="126"/>
      <c r="Z331" s="126"/>
      <c r="AA331" s="126"/>
      <c r="AB331" s="126"/>
      <c r="AC331" s="126"/>
      <c r="AD331" s="126"/>
      <c r="AE331" s="126"/>
      <c r="AF331" s="126"/>
      <c r="AG331" s="126"/>
      <c r="AH331" s="126"/>
      <c r="AI331" s="126"/>
      <c r="AJ331" s="126"/>
      <c r="AK331" s="383"/>
      <c r="AL331" s="126"/>
      <c r="AM331" s="126"/>
      <c r="AN331" s="126"/>
      <c r="AO331" s="126"/>
      <c r="AP331" s="126"/>
      <c r="AQ331" s="126"/>
      <c r="AR331" s="126"/>
    </row>
    <row r="332" ht="12.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692"/>
      <c r="Y332" s="126"/>
      <c r="Z332" s="126"/>
      <c r="AA332" s="126"/>
      <c r="AB332" s="126"/>
      <c r="AC332" s="126"/>
      <c r="AD332" s="126"/>
      <c r="AE332" s="126"/>
      <c r="AF332" s="126"/>
      <c r="AG332" s="126"/>
      <c r="AH332" s="126"/>
      <c r="AI332" s="126"/>
      <c r="AJ332" s="126"/>
      <c r="AK332" s="383"/>
      <c r="AL332" s="126"/>
      <c r="AM332" s="126"/>
      <c r="AN332" s="126"/>
      <c r="AO332" s="126"/>
      <c r="AP332" s="126"/>
      <c r="AQ332" s="126"/>
      <c r="AR332" s="126"/>
    </row>
    <row r="333" ht="12.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692"/>
      <c r="Y333" s="126"/>
      <c r="Z333" s="126"/>
      <c r="AA333" s="126"/>
      <c r="AB333" s="126"/>
      <c r="AC333" s="126"/>
      <c r="AD333" s="126"/>
      <c r="AE333" s="126"/>
      <c r="AF333" s="126"/>
      <c r="AG333" s="126"/>
      <c r="AH333" s="126"/>
      <c r="AI333" s="126"/>
      <c r="AJ333" s="126"/>
      <c r="AK333" s="383"/>
      <c r="AL333" s="126"/>
      <c r="AM333" s="126"/>
      <c r="AN333" s="126"/>
      <c r="AO333" s="126"/>
      <c r="AP333" s="126"/>
      <c r="AQ333" s="126"/>
      <c r="AR333" s="126"/>
    </row>
    <row r="334" ht="12.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692"/>
      <c r="Y334" s="126"/>
      <c r="Z334" s="126"/>
      <c r="AA334" s="126"/>
      <c r="AB334" s="126"/>
      <c r="AC334" s="126"/>
      <c r="AD334" s="126"/>
      <c r="AE334" s="126"/>
      <c r="AF334" s="126"/>
      <c r="AG334" s="126"/>
      <c r="AH334" s="126"/>
      <c r="AI334" s="126"/>
      <c r="AJ334" s="126"/>
      <c r="AK334" s="383"/>
      <c r="AL334" s="126"/>
      <c r="AM334" s="126"/>
      <c r="AN334" s="126"/>
      <c r="AO334" s="126"/>
      <c r="AP334" s="126"/>
      <c r="AQ334" s="126"/>
      <c r="AR334" s="126"/>
    </row>
    <row r="335" ht="12.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692"/>
      <c r="Y335" s="126"/>
      <c r="Z335" s="126"/>
      <c r="AA335" s="126"/>
      <c r="AB335" s="126"/>
      <c r="AC335" s="126"/>
      <c r="AD335" s="126"/>
      <c r="AE335" s="126"/>
      <c r="AF335" s="126"/>
      <c r="AG335" s="126"/>
      <c r="AH335" s="126"/>
      <c r="AI335" s="126"/>
      <c r="AJ335" s="126"/>
      <c r="AK335" s="383"/>
      <c r="AL335" s="126"/>
      <c r="AM335" s="126"/>
      <c r="AN335" s="126"/>
      <c r="AO335" s="126"/>
      <c r="AP335" s="126"/>
      <c r="AQ335" s="126"/>
      <c r="AR335" s="126"/>
    </row>
    <row r="336" ht="12.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692"/>
      <c r="Y336" s="126"/>
      <c r="Z336" s="126"/>
      <c r="AA336" s="126"/>
      <c r="AB336" s="126"/>
      <c r="AC336" s="126"/>
      <c r="AD336" s="126"/>
      <c r="AE336" s="126"/>
      <c r="AF336" s="126"/>
      <c r="AG336" s="126"/>
      <c r="AH336" s="126"/>
      <c r="AI336" s="126"/>
      <c r="AJ336" s="126"/>
      <c r="AK336" s="383"/>
      <c r="AL336" s="126"/>
      <c r="AM336" s="126"/>
      <c r="AN336" s="126"/>
      <c r="AO336" s="126"/>
      <c r="AP336" s="126"/>
      <c r="AQ336" s="126"/>
      <c r="AR336" s="126"/>
    </row>
    <row r="337" ht="12.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692"/>
      <c r="Y337" s="126"/>
      <c r="Z337" s="126"/>
      <c r="AA337" s="126"/>
      <c r="AB337" s="126"/>
      <c r="AC337" s="126"/>
      <c r="AD337" s="126"/>
      <c r="AE337" s="126"/>
      <c r="AF337" s="126"/>
      <c r="AG337" s="126"/>
      <c r="AH337" s="126"/>
      <c r="AI337" s="126"/>
      <c r="AJ337" s="126"/>
      <c r="AK337" s="383"/>
      <c r="AL337" s="126"/>
      <c r="AM337" s="126"/>
      <c r="AN337" s="126"/>
      <c r="AO337" s="126"/>
      <c r="AP337" s="126"/>
      <c r="AQ337" s="126"/>
      <c r="AR337" s="126"/>
    </row>
    <row r="338" ht="12.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692"/>
      <c r="Y338" s="126"/>
      <c r="Z338" s="126"/>
      <c r="AA338" s="126"/>
      <c r="AB338" s="126"/>
      <c r="AC338" s="126"/>
      <c r="AD338" s="126"/>
      <c r="AE338" s="126"/>
      <c r="AF338" s="126"/>
      <c r="AG338" s="126"/>
      <c r="AH338" s="126"/>
      <c r="AI338" s="126"/>
      <c r="AJ338" s="126"/>
      <c r="AK338" s="383"/>
      <c r="AL338" s="126"/>
      <c r="AM338" s="126"/>
      <c r="AN338" s="126"/>
      <c r="AO338" s="126"/>
      <c r="AP338" s="126"/>
      <c r="AQ338" s="126"/>
      <c r="AR338" s="126"/>
    </row>
    <row r="339" ht="12.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692"/>
      <c r="Y339" s="126"/>
      <c r="Z339" s="126"/>
      <c r="AA339" s="126"/>
      <c r="AB339" s="126"/>
      <c r="AC339" s="126"/>
      <c r="AD339" s="126"/>
      <c r="AE339" s="126"/>
      <c r="AF339" s="126"/>
      <c r="AG339" s="126"/>
      <c r="AH339" s="126"/>
      <c r="AI339" s="126"/>
      <c r="AJ339" s="126"/>
      <c r="AK339" s="383"/>
      <c r="AL339" s="126"/>
      <c r="AM339" s="126"/>
      <c r="AN339" s="126"/>
      <c r="AO339" s="126"/>
      <c r="AP339" s="126"/>
      <c r="AQ339" s="126"/>
      <c r="AR339" s="126"/>
    </row>
    <row r="340" ht="12.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692"/>
      <c r="Y340" s="126"/>
      <c r="Z340" s="126"/>
      <c r="AA340" s="126"/>
      <c r="AB340" s="126"/>
      <c r="AC340" s="126"/>
      <c r="AD340" s="126"/>
      <c r="AE340" s="126"/>
      <c r="AF340" s="126"/>
      <c r="AG340" s="126"/>
      <c r="AH340" s="126"/>
      <c r="AI340" s="126"/>
      <c r="AJ340" s="126"/>
      <c r="AK340" s="383"/>
      <c r="AL340" s="126"/>
      <c r="AM340" s="126"/>
      <c r="AN340" s="126"/>
      <c r="AO340" s="126"/>
      <c r="AP340" s="126"/>
      <c r="AQ340" s="126"/>
      <c r="AR340" s="126"/>
    </row>
    <row r="341" ht="12.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692"/>
      <c r="Y341" s="126"/>
      <c r="Z341" s="126"/>
      <c r="AA341" s="126"/>
      <c r="AB341" s="126"/>
      <c r="AC341" s="126"/>
      <c r="AD341" s="126"/>
      <c r="AE341" s="126"/>
      <c r="AF341" s="126"/>
      <c r="AG341" s="126"/>
      <c r="AH341" s="126"/>
      <c r="AI341" s="126"/>
      <c r="AJ341" s="126"/>
      <c r="AK341" s="383"/>
      <c r="AL341" s="126"/>
      <c r="AM341" s="126"/>
      <c r="AN341" s="126"/>
      <c r="AO341" s="126"/>
      <c r="AP341" s="126"/>
      <c r="AQ341" s="126"/>
      <c r="AR341" s="126"/>
    </row>
    <row r="342" ht="12.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692"/>
      <c r="Y342" s="126"/>
      <c r="Z342" s="126"/>
      <c r="AA342" s="126"/>
      <c r="AB342" s="126"/>
      <c r="AC342" s="126"/>
      <c r="AD342" s="126"/>
      <c r="AE342" s="126"/>
      <c r="AF342" s="126"/>
      <c r="AG342" s="126"/>
      <c r="AH342" s="126"/>
      <c r="AI342" s="126"/>
      <c r="AJ342" s="126"/>
      <c r="AK342" s="383"/>
      <c r="AL342" s="126"/>
      <c r="AM342" s="126"/>
      <c r="AN342" s="126"/>
      <c r="AO342" s="126"/>
      <c r="AP342" s="126"/>
      <c r="AQ342" s="126"/>
      <c r="AR342" s="126"/>
    </row>
    <row r="343" ht="12.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692"/>
      <c r="Y343" s="126"/>
      <c r="Z343" s="126"/>
      <c r="AA343" s="126"/>
      <c r="AB343" s="126"/>
      <c r="AC343" s="126"/>
      <c r="AD343" s="126"/>
      <c r="AE343" s="126"/>
      <c r="AF343" s="126"/>
      <c r="AG343" s="126"/>
      <c r="AH343" s="126"/>
      <c r="AI343" s="126"/>
      <c r="AJ343" s="126"/>
      <c r="AK343" s="383"/>
      <c r="AL343" s="126"/>
      <c r="AM343" s="126"/>
      <c r="AN343" s="126"/>
      <c r="AO343" s="126"/>
      <c r="AP343" s="126"/>
      <c r="AQ343" s="126"/>
      <c r="AR343" s="126"/>
    </row>
    <row r="344" ht="12.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692"/>
      <c r="Y344" s="126"/>
      <c r="Z344" s="126"/>
      <c r="AA344" s="126"/>
      <c r="AB344" s="126"/>
      <c r="AC344" s="126"/>
      <c r="AD344" s="126"/>
      <c r="AE344" s="126"/>
      <c r="AF344" s="126"/>
      <c r="AG344" s="126"/>
      <c r="AH344" s="126"/>
      <c r="AI344" s="126"/>
      <c r="AJ344" s="126"/>
      <c r="AK344" s="383"/>
      <c r="AL344" s="126"/>
      <c r="AM344" s="126"/>
      <c r="AN344" s="126"/>
      <c r="AO344" s="126"/>
      <c r="AP344" s="126"/>
      <c r="AQ344" s="126"/>
      <c r="AR344" s="126"/>
    </row>
    <row r="345" ht="12.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692"/>
      <c r="Y345" s="126"/>
      <c r="Z345" s="126"/>
      <c r="AA345" s="126"/>
      <c r="AB345" s="126"/>
      <c r="AC345" s="126"/>
      <c r="AD345" s="126"/>
      <c r="AE345" s="126"/>
      <c r="AF345" s="126"/>
      <c r="AG345" s="126"/>
      <c r="AH345" s="126"/>
      <c r="AI345" s="126"/>
      <c r="AJ345" s="126"/>
      <c r="AK345" s="383"/>
      <c r="AL345" s="126"/>
      <c r="AM345" s="126"/>
      <c r="AN345" s="126"/>
      <c r="AO345" s="126"/>
      <c r="AP345" s="126"/>
      <c r="AQ345" s="126"/>
      <c r="AR345" s="126"/>
    </row>
    <row r="346" ht="12.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692"/>
      <c r="Y346" s="126"/>
      <c r="Z346" s="126"/>
      <c r="AA346" s="126"/>
      <c r="AB346" s="126"/>
      <c r="AC346" s="126"/>
      <c r="AD346" s="126"/>
      <c r="AE346" s="126"/>
      <c r="AF346" s="126"/>
      <c r="AG346" s="126"/>
      <c r="AH346" s="126"/>
      <c r="AI346" s="126"/>
      <c r="AJ346" s="126"/>
      <c r="AK346" s="383"/>
      <c r="AL346" s="126"/>
      <c r="AM346" s="126"/>
      <c r="AN346" s="126"/>
      <c r="AO346" s="126"/>
      <c r="AP346" s="126"/>
      <c r="AQ346" s="126"/>
      <c r="AR346" s="126"/>
    </row>
    <row r="347" ht="12.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692"/>
      <c r="Y347" s="126"/>
      <c r="Z347" s="126"/>
      <c r="AA347" s="126"/>
      <c r="AB347" s="126"/>
      <c r="AC347" s="126"/>
      <c r="AD347" s="126"/>
      <c r="AE347" s="126"/>
      <c r="AF347" s="126"/>
      <c r="AG347" s="126"/>
      <c r="AH347" s="126"/>
      <c r="AI347" s="126"/>
      <c r="AJ347" s="126"/>
      <c r="AK347" s="383"/>
      <c r="AL347" s="126"/>
      <c r="AM347" s="126"/>
      <c r="AN347" s="126"/>
      <c r="AO347" s="126"/>
      <c r="AP347" s="126"/>
      <c r="AQ347" s="126"/>
      <c r="AR347" s="126"/>
    </row>
    <row r="348" ht="12.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692"/>
      <c r="Y348" s="126"/>
      <c r="Z348" s="126"/>
      <c r="AA348" s="126"/>
      <c r="AB348" s="126"/>
      <c r="AC348" s="126"/>
      <c r="AD348" s="126"/>
      <c r="AE348" s="126"/>
      <c r="AF348" s="126"/>
      <c r="AG348" s="126"/>
      <c r="AH348" s="126"/>
      <c r="AI348" s="126"/>
      <c r="AJ348" s="126"/>
      <c r="AK348" s="383"/>
      <c r="AL348" s="126"/>
      <c r="AM348" s="126"/>
      <c r="AN348" s="126"/>
      <c r="AO348" s="126"/>
      <c r="AP348" s="126"/>
      <c r="AQ348" s="126"/>
      <c r="AR348" s="126"/>
    </row>
    <row r="349" ht="12.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692"/>
      <c r="Y349" s="126"/>
      <c r="Z349" s="126"/>
      <c r="AA349" s="126"/>
      <c r="AB349" s="126"/>
      <c r="AC349" s="126"/>
      <c r="AD349" s="126"/>
      <c r="AE349" s="126"/>
      <c r="AF349" s="126"/>
      <c r="AG349" s="126"/>
      <c r="AH349" s="126"/>
      <c r="AI349" s="126"/>
      <c r="AJ349" s="126"/>
      <c r="AK349" s="383"/>
      <c r="AL349" s="126"/>
      <c r="AM349" s="126"/>
      <c r="AN349" s="126"/>
      <c r="AO349" s="126"/>
      <c r="AP349" s="126"/>
      <c r="AQ349" s="126"/>
      <c r="AR349" s="126"/>
    </row>
    <row r="350" ht="12.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692"/>
      <c r="Y350" s="126"/>
      <c r="Z350" s="126"/>
      <c r="AA350" s="126"/>
      <c r="AB350" s="126"/>
      <c r="AC350" s="126"/>
      <c r="AD350" s="126"/>
      <c r="AE350" s="126"/>
      <c r="AF350" s="126"/>
      <c r="AG350" s="126"/>
      <c r="AH350" s="126"/>
      <c r="AI350" s="126"/>
      <c r="AJ350" s="126"/>
      <c r="AK350" s="383"/>
      <c r="AL350" s="126"/>
      <c r="AM350" s="126"/>
      <c r="AN350" s="126"/>
      <c r="AO350" s="126"/>
      <c r="AP350" s="126"/>
      <c r="AQ350" s="126"/>
      <c r="AR350" s="126"/>
    </row>
    <row r="351" ht="12.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692"/>
      <c r="Y351" s="126"/>
      <c r="Z351" s="126"/>
      <c r="AA351" s="126"/>
      <c r="AB351" s="126"/>
      <c r="AC351" s="126"/>
      <c r="AD351" s="126"/>
      <c r="AE351" s="126"/>
      <c r="AF351" s="126"/>
      <c r="AG351" s="126"/>
      <c r="AH351" s="126"/>
      <c r="AI351" s="126"/>
      <c r="AJ351" s="126"/>
      <c r="AK351" s="383"/>
      <c r="AL351" s="126"/>
      <c r="AM351" s="126"/>
      <c r="AN351" s="126"/>
      <c r="AO351" s="126"/>
      <c r="AP351" s="126"/>
      <c r="AQ351" s="126"/>
      <c r="AR351" s="126"/>
    </row>
    <row r="352" ht="12.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692"/>
      <c r="Y352" s="126"/>
      <c r="Z352" s="126"/>
      <c r="AA352" s="126"/>
      <c r="AB352" s="126"/>
      <c r="AC352" s="126"/>
      <c r="AD352" s="126"/>
      <c r="AE352" s="126"/>
      <c r="AF352" s="126"/>
      <c r="AG352" s="126"/>
      <c r="AH352" s="126"/>
      <c r="AI352" s="126"/>
      <c r="AJ352" s="126"/>
      <c r="AK352" s="383"/>
      <c r="AL352" s="126"/>
      <c r="AM352" s="126"/>
      <c r="AN352" s="126"/>
      <c r="AO352" s="126"/>
      <c r="AP352" s="126"/>
      <c r="AQ352" s="126"/>
      <c r="AR352" s="126"/>
    </row>
    <row r="353" ht="12.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692"/>
      <c r="Y353" s="126"/>
      <c r="Z353" s="126"/>
      <c r="AA353" s="126"/>
      <c r="AB353" s="126"/>
      <c r="AC353" s="126"/>
      <c r="AD353" s="126"/>
      <c r="AE353" s="126"/>
      <c r="AF353" s="126"/>
      <c r="AG353" s="126"/>
      <c r="AH353" s="126"/>
      <c r="AI353" s="126"/>
      <c r="AJ353" s="126"/>
      <c r="AK353" s="383"/>
      <c r="AL353" s="126"/>
      <c r="AM353" s="126"/>
      <c r="AN353" s="126"/>
      <c r="AO353" s="126"/>
      <c r="AP353" s="126"/>
      <c r="AQ353" s="126"/>
      <c r="AR353" s="126"/>
    </row>
    <row r="354" ht="12.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692"/>
      <c r="Y354" s="126"/>
      <c r="Z354" s="126"/>
      <c r="AA354" s="126"/>
      <c r="AB354" s="126"/>
      <c r="AC354" s="126"/>
      <c r="AD354" s="126"/>
      <c r="AE354" s="126"/>
      <c r="AF354" s="126"/>
      <c r="AG354" s="126"/>
      <c r="AH354" s="126"/>
      <c r="AI354" s="126"/>
      <c r="AJ354" s="126"/>
      <c r="AK354" s="383"/>
      <c r="AL354" s="126"/>
      <c r="AM354" s="126"/>
      <c r="AN354" s="126"/>
      <c r="AO354" s="126"/>
      <c r="AP354" s="126"/>
      <c r="AQ354" s="126"/>
      <c r="AR354" s="126"/>
    </row>
    <row r="355" ht="12.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692"/>
      <c r="Y355" s="126"/>
      <c r="Z355" s="126"/>
      <c r="AA355" s="126"/>
      <c r="AB355" s="126"/>
      <c r="AC355" s="126"/>
      <c r="AD355" s="126"/>
      <c r="AE355" s="126"/>
      <c r="AF355" s="126"/>
      <c r="AG355" s="126"/>
      <c r="AH355" s="126"/>
      <c r="AI355" s="126"/>
      <c r="AJ355" s="126"/>
      <c r="AK355" s="383"/>
      <c r="AL355" s="126"/>
      <c r="AM355" s="126"/>
      <c r="AN355" s="126"/>
      <c r="AO355" s="126"/>
      <c r="AP355" s="126"/>
      <c r="AQ355" s="126"/>
      <c r="AR355" s="126"/>
    </row>
    <row r="356" ht="12.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692"/>
      <c r="Y356" s="126"/>
      <c r="Z356" s="126"/>
      <c r="AA356" s="126"/>
      <c r="AB356" s="126"/>
      <c r="AC356" s="126"/>
      <c r="AD356" s="126"/>
      <c r="AE356" s="126"/>
      <c r="AF356" s="126"/>
      <c r="AG356" s="126"/>
      <c r="AH356" s="126"/>
      <c r="AI356" s="126"/>
      <c r="AJ356" s="126"/>
      <c r="AK356" s="383"/>
      <c r="AL356" s="126"/>
      <c r="AM356" s="126"/>
      <c r="AN356" s="126"/>
      <c r="AO356" s="126"/>
      <c r="AP356" s="126"/>
      <c r="AQ356" s="126"/>
      <c r="AR356" s="126"/>
    </row>
    <row r="357" ht="12.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692"/>
      <c r="Y357" s="126"/>
      <c r="Z357" s="126"/>
      <c r="AA357" s="126"/>
      <c r="AB357" s="126"/>
      <c r="AC357" s="126"/>
      <c r="AD357" s="126"/>
      <c r="AE357" s="126"/>
      <c r="AF357" s="126"/>
      <c r="AG357" s="126"/>
      <c r="AH357" s="126"/>
      <c r="AI357" s="126"/>
      <c r="AJ357" s="126"/>
      <c r="AK357" s="383"/>
      <c r="AL357" s="126"/>
      <c r="AM357" s="126"/>
      <c r="AN357" s="126"/>
      <c r="AO357" s="126"/>
      <c r="AP357" s="126"/>
      <c r="AQ357" s="126"/>
      <c r="AR357" s="126"/>
    </row>
    <row r="358" ht="12.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692"/>
      <c r="Y358" s="126"/>
      <c r="Z358" s="126"/>
      <c r="AA358" s="126"/>
      <c r="AB358" s="126"/>
      <c r="AC358" s="126"/>
      <c r="AD358" s="126"/>
      <c r="AE358" s="126"/>
      <c r="AF358" s="126"/>
      <c r="AG358" s="126"/>
      <c r="AH358" s="126"/>
      <c r="AI358" s="126"/>
      <c r="AJ358" s="126"/>
      <c r="AK358" s="383"/>
      <c r="AL358" s="126"/>
      <c r="AM358" s="126"/>
      <c r="AN358" s="126"/>
      <c r="AO358" s="126"/>
      <c r="AP358" s="126"/>
      <c r="AQ358" s="126"/>
      <c r="AR358" s="126"/>
    </row>
    <row r="359" ht="12.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692"/>
      <c r="Y359" s="126"/>
      <c r="Z359" s="126"/>
      <c r="AA359" s="126"/>
      <c r="AB359" s="126"/>
      <c r="AC359" s="126"/>
      <c r="AD359" s="126"/>
      <c r="AE359" s="126"/>
      <c r="AF359" s="126"/>
      <c r="AG359" s="126"/>
      <c r="AH359" s="126"/>
      <c r="AI359" s="126"/>
      <c r="AJ359" s="126"/>
      <c r="AK359" s="383"/>
      <c r="AL359" s="126"/>
      <c r="AM359" s="126"/>
      <c r="AN359" s="126"/>
      <c r="AO359" s="126"/>
      <c r="AP359" s="126"/>
      <c r="AQ359" s="126"/>
      <c r="AR359" s="126"/>
    </row>
    <row r="360" ht="12.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692"/>
      <c r="Y360" s="126"/>
      <c r="Z360" s="126"/>
      <c r="AA360" s="126"/>
      <c r="AB360" s="126"/>
      <c r="AC360" s="126"/>
      <c r="AD360" s="126"/>
      <c r="AE360" s="126"/>
      <c r="AF360" s="126"/>
      <c r="AG360" s="126"/>
      <c r="AH360" s="126"/>
      <c r="AI360" s="126"/>
      <c r="AJ360" s="126"/>
      <c r="AK360" s="383"/>
      <c r="AL360" s="126"/>
      <c r="AM360" s="126"/>
      <c r="AN360" s="126"/>
      <c r="AO360" s="126"/>
      <c r="AP360" s="126"/>
      <c r="AQ360" s="126"/>
      <c r="AR360" s="126"/>
    </row>
    <row r="361" ht="12.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692"/>
      <c r="Y361" s="126"/>
      <c r="Z361" s="126"/>
      <c r="AA361" s="126"/>
      <c r="AB361" s="126"/>
      <c r="AC361" s="126"/>
      <c r="AD361" s="126"/>
      <c r="AE361" s="126"/>
      <c r="AF361" s="126"/>
      <c r="AG361" s="126"/>
      <c r="AH361" s="126"/>
      <c r="AI361" s="126"/>
      <c r="AJ361" s="126"/>
      <c r="AK361" s="383"/>
      <c r="AL361" s="126"/>
      <c r="AM361" s="126"/>
      <c r="AN361" s="126"/>
      <c r="AO361" s="126"/>
      <c r="AP361" s="126"/>
      <c r="AQ361" s="126"/>
      <c r="AR361" s="126"/>
    </row>
    <row r="362" ht="12.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692"/>
      <c r="Y362" s="126"/>
      <c r="Z362" s="126"/>
      <c r="AA362" s="126"/>
      <c r="AB362" s="126"/>
      <c r="AC362" s="126"/>
      <c r="AD362" s="126"/>
      <c r="AE362" s="126"/>
      <c r="AF362" s="126"/>
      <c r="AG362" s="126"/>
      <c r="AH362" s="126"/>
      <c r="AI362" s="126"/>
      <c r="AJ362" s="126"/>
      <c r="AK362" s="383"/>
      <c r="AL362" s="126"/>
      <c r="AM362" s="126"/>
      <c r="AN362" s="126"/>
      <c r="AO362" s="126"/>
      <c r="AP362" s="126"/>
      <c r="AQ362" s="126"/>
      <c r="AR362" s="126"/>
    </row>
    <row r="363" ht="12.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692"/>
      <c r="Y363" s="126"/>
      <c r="Z363" s="126"/>
      <c r="AA363" s="126"/>
      <c r="AB363" s="126"/>
      <c r="AC363" s="126"/>
      <c r="AD363" s="126"/>
      <c r="AE363" s="126"/>
      <c r="AF363" s="126"/>
      <c r="AG363" s="126"/>
      <c r="AH363" s="126"/>
      <c r="AI363" s="126"/>
      <c r="AJ363" s="126"/>
      <c r="AK363" s="383"/>
      <c r="AL363" s="126"/>
      <c r="AM363" s="126"/>
      <c r="AN363" s="126"/>
      <c r="AO363" s="126"/>
      <c r="AP363" s="126"/>
      <c r="AQ363" s="126"/>
      <c r="AR363" s="126"/>
    </row>
    <row r="364" ht="12.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692"/>
      <c r="Y364" s="126"/>
      <c r="Z364" s="126"/>
      <c r="AA364" s="126"/>
      <c r="AB364" s="126"/>
      <c r="AC364" s="126"/>
      <c r="AD364" s="126"/>
      <c r="AE364" s="126"/>
      <c r="AF364" s="126"/>
      <c r="AG364" s="126"/>
      <c r="AH364" s="126"/>
      <c r="AI364" s="126"/>
      <c r="AJ364" s="126"/>
      <c r="AK364" s="383"/>
      <c r="AL364" s="126"/>
      <c r="AM364" s="126"/>
      <c r="AN364" s="126"/>
      <c r="AO364" s="126"/>
      <c r="AP364" s="126"/>
      <c r="AQ364" s="126"/>
      <c r="AR364" s="126"/>
    </row>
    <row r="365" ht="12.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692"/>
      <c r="Y365" s="126"/>
      <c r="Z365" s="126"/>
      <c r="AA365" s="126"/>
      <c r="AB365" s="126"/>
      <c r="AC365" s="126"/>
      <c r="AD365" s="126"/>
      <c r="AE365" s="126"/>
      <c r="AF365" s="126"/>
      <c r="AG365" s="126"/>
      <c r="AH365" s="126"/>
      <c r="AI365" s="126"/>
      <c r="AJ365" s="126"/>
      <c r="AK365" s="383"/>
      <c r="AL365" s="126"/>
      <c r="AM365" s="126"/>
      <c r="AN365" s="126"/>
      <c r="AO365" s="126"/>
      <c r="AP365" s="126"/>
      <c r="AQ365" s="126"/>
      <c r="AR365" s="126"/>
    </row>
    <row r="366" ht="12.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692"/>
      <c r="Y366" s="126"/>
      <c r="Z366" s="126"/>
      <c r="AA366" s="126"/>
      <c r="AB366" s="126"/>
      <c r="AC366" s="126"/>
      <c r="AD366" s="126"/>
      <c r="AE366" s="126"/>
      <c r="AF366" s="126"/>
      <c r="AG366" s="126"/>
      <c r="AH366" s="126"/>
      <c r="AI366" s="126"/>
      <c r="AJ366" s="126"/>
      <c r="AK366" s="383"/>
      <c r="AL366" s="126"/>
      <c r="AM366" s="126"/>
      <c r="AN366" s="126"/>
      <c r="AO366" s="126"/>
      <c r="AP366" s="126"/>
      <c r="AQ366" s="126"/>
      <c r="AR366" s="126"/>
    </row>
    <row r="367" ht="12.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692"/>
      <c r="Y367" s="126"/>
      <c r="Z367" s="126"/>
      <c r="AA367" s="126"/>
      <c r="AB367" s="126"/>
      <c r="AC367" s="126"/>
      <c r="AD367" s="126"/>
      <c r="AE367" s="126"/>
      <c r="AF367" s="126"/>
      <c r="AG367" s="126"/>
      <c r="AH367" s="126"/>
      <c r="AI367" s="126"/>
      <c r="AJ367" s="126"/>
      <c r="AK367" s="383"/>
      <c r="AL367" s="126"/>
      <c r="AM367" s="126"/>
      <c r="AN367" s="126"/>
      <c r="AO367" s="126"/>
      <c r="AP367" s="126"/>
      <c r="AQ367" s="126"/>
      <c r="AR367" s="126"/>
    </row>
    <row r="368" ht="12.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692"/>
      <c r="Y368" s="126"/>
      <c r="Z368" s="126"/>
      <c r="AA368" s="126"/>
      <c r="AB368" s="126"/>
      <c r="AC368" s="126"/>
      <c r="AD368" s="126"/>
      <c r="AE368" s="126"/>
      <c r="AF368" s="126"/>
      <c r="AG368" s="126"/>
      <c r="AH368" s="126"/>
      <c r="AI368" s="126"/>
      <c r="AJ368" s="126"/>
      <c r="AK368" s="383"/>
      <c r="AL368" s="126"/>
      <c r="AM368" s="126"/>
      <c r="AN368" s="126"/>
      <c r="AO368" s="126"/>
      <c r="AP368" s="126"/>
      <c r="AQ368" s="126"/>
      <c r="AR368" s="126"/>
    </row>
    <row r="369" ht="12.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692"/>
      <c r="Y369" s="126"/>
      <c r="Z369" s="126"/>
      <c r="AA369" s="126"/>
      <c r="AB369" s="126"/>
      <c r="AC369" s="126"/>
      <c r="AD369" s="126"/>
      <c r="AE369" s="126"/>
      <c r="AF369" s="126"/>
      <c r="AG369" s="126"/>
      <c r="AH369" s="126"/>
      <c r="AI369" s="126"/>
      <c r="AJ369" s="126"/>
      <c r="AK369" s="383"/>
      <c r="AL369" s="126"/>
      <c r="AM369" s="126"/>
      <c r="AN369" s="126"/>
      <c r="AO369" s="126"/>
      <c r="AP369" s="126"/>
      <c r="AQ369" s="126"/>
      <c r="AR369" s="126"/>
    </row>
    <row r="370" ht="12.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692"/>
      <c r="Y370" s="126"/>
      <c r="Z370" s="126"/>
      <c r="AA370" s="126"/>
      <c r="AB370" s="126"/>
      <c r="AC370" s="126"/>
      <c r="AD370" s="126"/>
      <c r="AE370" s="126"/>
      <c r="AF370" s="126"/>
      <c r="AG370" s="126"/>
      <c r="AH370" s="126"/>
      <c r="AI370" s="126"/>
      <c r="AJ370" s="126"/>
      <c r="AK370" s="383"/>
      <c r="AL370" s="126"/>
      <c r="AM370" s="126"/>
      <c r="AN370" s="126"/>
      <c r="AO370" s="126"/>
      <c r="AP370" s="126"/>
      <c r="AQ370" s="126"/>
      <c r="AR370" s="126"/>
    </row>
    <row r="371" ht="12.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692"/>
      <c r="Y371" s="126"/>
      <c r="Z371" s="126"/>
      <c r="AA371" s="126"/>
      <c r="AB371" s="126"/>
      <c r="AC371" s="126"/>
      <c r="AD371" s="126"/>
      <c r="AE371" s="126"/>
      <c r="AF371" s="126"/>
      <c r="AG371" s="126"/>
      <c r="AH371" s="126"/>
      <c r="AI371" s="126"/>
      <c r="AJ371" s="126"/>
      <c r="AK371" s="383"/>
      <c r="AL371" s="126"/>
      <c r="AM371" s="126"/>
      <c r="AN371" s="126"/>
      <c r="AO371" s="126"/>
      <c r="AP371" s="126"/>
      <c r="AQ371" s="126"/>
      <c r="AR371" s="126"/>
    </row>
    <row r="372" ht="12.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692"/>
      <c r="Y372" s="126"/>
      <c r="Z372" s="126"/>
      <c r="AA372" s="126"/>
      <c r="AB372" s="126"/>
      <c r="AC372" s="126"/>
      <c r="AD372" s="126"/>
      <c r="AE372" s="126"/>
      <c r="AF372" s="126"/>
      <c r="AG372" s="126"/>
      <c r="AH372" s="126"/>
      <c r="AI372" s="126"/>
      <c r="AJ372" s="126"/>
      <c r="AK372" s="383"/>
      <c r="AL372" s="126"/>
      <c r="AM372" s="126"/>
      <c r="AN372" s="126"/>
      <c r="AO372" s="126"/>
      <c r="AP372" s="126"/>
      <c r="AQ372" s="126"/>
      <c r="AR372" s="126"/>
    </row>
    <row r="373" ht="12.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692"/>
      <c r="Y373" s="126"/>
      <c r="Z373" s="126"/>
      <c r="AA373" s="126"/>
      <c r="AB373" s="126"/>
      <c r="AC373" s="126"/>
      <c r="AD373" s="126"/>
      <c r="AE373" s="126"/>
      <c r="AF373" s="126"/>
      <c r="AG373" s="126"/>
      <c r="AH373" s="126"/>
      <c r="AI373" s="126"/>
      <c r="AJ373" s="126"/>
      <c r="AK373" s="383"/>
      <c r="AL373" s="126"/>
      <c r="AM373" s="126"/>
      <c r="AN373" s="126"/>
      <c r="AO373" s="126"/>
      <c r="AP373" s="126"/>
      <c r="AQ373" s="126"/>
      <c r="AR373" s="126"/>
    </row>
    <row r="374" ht="12.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692"/>
      <c r="Y374" s="126"/>
      <c r="Z374" s="126"/>
      <c r="AA374" s="126"/>
      <c r="AB374" s="126"/>
      <c r="AC374" s="126"/>
      <c r="AD374" s="126"/>
      <c r="AE374" s="126"/>
      <c r="AF374" s="126"/>
      <c r="AG374" s="126"/>
      <c r="AH374" s="126"/>
      <c r="AI374" s="126"/>
      <c r="AJ374" s="126"/>
      <c r="AK374" s="383"/>
      <c r="AL374" s="126"/>
      <c r="AM374" s="126"/>
      <c r="AN374" s="126"/>
      <c r="AO374" s="126"/>
      <c r="AP374" s="126"/>
      <c r="AQ374" s="126"/>
      <c r="AR374" s="126"/>
    </row>
    <row r="375" ht="12.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692"/>
      <c r="Y375" s="126"/>
      <c r="Z375" s="126"/>
      <c r="AA375" s="126"/>
      <c r="AB375" s="126"/>
      <c r="AC375" s="126"/>
      <c r="AD375" s="126"/>
      <c r="AE375" s="126"/>
      <c r="AF375" s="126"/>
      <c r="AG375" s="126"/>
      <c r="AH375" s="126"/>
      <c r="AI375" s="126"/>
      <c r="AJ375" s="126"/>
      <c r="AK375" s="383"/>
      <c r="AL375" s="126"/>
      <c r="AM375" s="126"/>
      <c r="AN375" s="126"/>
      <c r="AO375" s="126"/>
      <c r="AP375" s="126"/>
      <c r="AQ375" s="126"/>
      <c r="AR375" s="126"/>
    </row>
    <row r="376" ht="12.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692"/>
      <c r="Y376" s="126"/>
      <c r="Z376" s="126"/>
      <c r="AA376" s="126"/>
      <c r="AB376" s="126"/>
      <c r="AC376" s="126"/>
      <c r="AD376" s="126"/>
      <c r="AE376" s="126"/>
      <c r="AF376" s="126"/>
      <c r="AG376" s="126"/>
      <c r="AH376" s="126"/>
      <c r="AI376" s="126"/>
      <c r="AJ376" s="126"/>
      <c r="AK376" s="383"/>
      <c r="AL376" s="126"/>
      <c r="AM376" s="126"/>
      <c r="AN376" s="126"/>
      <c r="AO376" s="126"/>
      <c r="AP376" s="126"/>
      <c r="AQ376" s="126"/>
      <c r="AR376" s="126"/>
    </row>
    <row r="377" ht="12.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692"/>
      <c r="Y377" s="126"/>
      <c r="Z377" s="126"/>
      <c r="AA377" s="126"/>
      <c r="AB377" s="126"/>
      <c r="AC377" s="126"/>
      <c r="AD377" s="126"/>
      <c r="AE377" s="126"/>
      <c r="AF377" s="126"/>
      <c r="AG377" s="126"/>
      <c r="AH377" s="126"/>
      <c r="AI377" s="126"/>
      <c r="AJ377" s="126"/>
      <c r="AK377" s="383"/>
      <c r="AL377" s="126"/>
      <c r="AM377" s="126"/>
      <c r="AN377" s="126"/>
      <c r="AO377" s="126"/>
      <c r="AP377" s="126"/>
      <c r="AQ377" s="126"/>
      <c r="AR377" s="126"/>
    </row>
    <row r="378" ht="12.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692"/>
      <c r="Y378" s="126"/>
      <c r="Z378" s="126"/>
      <c r="AA378" s="126"/>
      <c r="AB378" s="126"/>
      <c r="AC378" s="126"/>
      <c r="AD378" s="126"/>
      <c r="AE378" s="126"/>
      <c r="AF378" s="126"/>
      <c r="AG378" s="126"/>
      <c r="AH378" s="126"/>
      <c r="AI378" s="126"/>
      <c r="AJ378" s="126"/>
      <c r="AK378" s="383"/>
      <c r="AL378" s="126"/>
      <c r="AM378" s="126"/>
      <c r="AN378" s="126"/>
      <c r="AO378" s="126"/>
      <c r="AP378" s="126"/>
      <c r="AQ378" s="126"/>
      <c r="AR378" s="126"/>
    </row>
    <row r="379" ht="12.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692"/>
      <c r="Y379" s="126"/>
      <c r="Z379" s="126"/>
      <c r="AA379" s="126"/>
      <c r="AB379" s="126"/>
      <c r="AC379" s="126"/>
      <c r="AD379" s="126"/>
      <c r="AE379" s="126"/>
      <c r="AF379" s="126"/>
      <c r="AG379" s="126"/>
      <c r="AH379" s="126"/>
      <c r="AI379" s="126"/>
      <c r="AJ379" s="126"/>
      <c r="AK379" s="383"/>
      <c r="AL379" s="126"/>
      <c r="AM379" s="126"/>
      <c r="AN379" s="126"/>
      <c r="AO379" s="126"/>
      <c r="AP379" s="126"/>
      <c r="AQ379" s="126"/>
      <c r="AR379" s="126"/>
    </row>
    <row r="380" ht="12.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692"/>
      <c r="Y380" s="126"/>
      <c r="Z380" s="126"/>
      <c r="AA380" s="126"/>
      <c r="AB380" s="126"/>
      <c r="AC380" s="126"/>
      <c r="AD380" s="126"/>
      <c r="AE380" s="126"/>
      <c r="AF380" s="126"/>
      <c r="AG380" s="126"/>
      <c r="AH380" s="126"/>
      <c r="AI380" s="126"/>
      <c r="AJ380" s="126"/>
      <c r="AK380" s="383"/>
      <c r="AL380" s="126"/>
      <c r="AM380" s="126"/>
      <c r="AN380" s="126"/>
      <c r="AO380" s="126"/>
      <c r="AP380" s="126"/>
      <c r="AQ380" s="126"/>
      <c r="AR380" s="126"/>
    </row>
    <row r="381" ht="12.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692"/>
      <c r="Y381" s="126"/>
      <c r="Z381" s="126"/>
      <c r="AA381" s="126"/>
      <c r="AB381" s="126"/>
      <c r="AC381" s="126"/>
      <c r="AD381" s="126"/>
      <c r="AE381" s="126"/>
      <c r="AF381" s="126"/>
      <c r="AG381" s="126"/>
      <c r="AH381" s="126"/>
      <c r="AI381" s="126"/>
      <c r="AJ381" s="126"/>
      <c r="AK381" s="383"/>
      <c r="AL381" s="126"/>
      <c r="AM381" s="126"/>
      <c r="AN381" s="126"/>
      <c r="AO381" s="126"/>
      <c r="AP381" s="126"/>
      <c r="AQ381" s="126"/>
      <c r="AR381" s="126"/>
    </row>
    <row r="382" ht="12.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692"/>
      <c r="Y382" s="126"/>
      <c r="Z382" s="126"/>
      <c r="AA382" s="126"/>
      <c r="AB382" s="126"/>
      <c r="AC382" s="126"/>
      <c r="AD382" s="126"/>
      <c r="AE382" s="126"/>
      <c r="AF382" s="126"/>
      <c r="AG382" s="126"/>
      <c r="AH382" s="126"/>
      <c r="AI382" s="126"/>
      <c r="AJ382" s="126"/>
      <c r="AK382" s="383"/>
      <c r="AL382" s="126"/>
      <c r="AM382" s="126"/>
      <c r="AN382" s="126"/>
      <c r="AO382" s="126"/>
      <c r="AP382" s="126"/>
      <c r="AQ382" s="126"/>
      <c r="AR382" s="126"/>
    </row>
    <row r="383" ht="12.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692"/>
      <c r="Y383" s="126"/>
      <c r="Z383" s="126"/>
      <c r="AA383" s="126"/>
      <c r="AB383" s="126"/>
      <c r="AC383" s="126"/>
      <c r="AD383" s="126"/>
      <c r="AE383" s="126"/>
      <c r="AF383" s="126"/>
      <c r="AG383" s="126"/>
      <c r="AH383" s="126"/>
      <c r="AI383" s="126"/>
      <c r="AJ383" s="126"/>
      <c r="AK383" s="383"/>
      <c r="AL383" s="126"/>
      <c r="AM383" s="126"/>
      <c r="AN383" s="126"/>
      <c r="AO383" s="126"/>
      <c r="AP383" s="126"/>
      <c r="AQ383" s="126"/>
      <c r="AR383" s="126"/>
    </row>
    <row r="384" ht="12.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692"/>
      <c r="Y384" s="126"/>
      <c r="Z384" s="126"/>
      <c r="AA384" s="126"/>
      <c r="AB384" s="126"/>
      <c r="AC384" s="126"/>
      <c r="AD384" s="126"/>
      <c r="AE384" s="126"/>
      <c r="AF384" s="126"/>
      <c r="AG384" s="126"/>
      <c r="AH384" s="126"/>
      <c r="AI384" s="126"/>
      <c r="AJ384" s="126"/>
      <c r="AK384" s="383"/>
      <c r="AL384" s="126"/>
      <c r="AM384" s="126"/>
      <c r="AN384" s="126"/>
      <c r="AO384" s="126"/>
      <c r="AP384" s="126"/>
      <c r="AQ384" s="126"/>
      <c r="AR384" s="126"/>
    </row>
    <row r="385" ht="12.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692"/>
      <c r="Y385" s="126"/>
      <c r="Z385" s="126"/>
      <c r="AA385" s="126"/>
      <c r="AB385" s="126"/>
      <c r="AC385" s="126"/>
      <c r="AD385" s="126"/>
      <c r="AE385" s="126"/>
      <c r="AF385" s="126"/>
      <c r="AG385" s="126"/>
      <c r="AH385" s="126"/>
      <c r="AI385" s="126"/>
      <c r="AJ385" s="126"/>
      <c r="AK385" s="383"/>
      <c r="AL385" s="126"/>
      <c r="AM385" s="126"/>
      <c r="AN385" s="126"/>
      <c r="AO385" s="126"/>
      <c r="AP385" s="126"/>
      <c r="AQ385" s="126"/>
      <c r="AR385" s="126"/>
    </row>
    <row r="386" ht="12.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692"/>
      <c r="Y386" s="126"/>
      <c r="Z386" s="126"/>
      <c r="AA386" s="126"/>
      <c r="AB386" s="126"/>
      <c r="AC386" s="126"/>
      <c r="AD386" s="126"/>
      <c r="AE386" s="126"/>
      <c r="AF386" s="126"/>
      <c r="AG386" s="126"/>
      <c r="AH386" s="126"/>
      <c r="AI386" s="126"/>
      <c r="AJ386" s="126"/>
      <c r="AK386" s="383"/>
      <c r="AL386" s="126"/>
      <c r="AM386" s="126"/>
      <c r="AN386" s="126"/>
      <c r="AO386" s="126"/>
      <c r="AP386" s="126"/>
      <c r="AQ386" s="126"/>
      <c r="AR386" s="126"/>
    </row>
    <row r="387" ht="12.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692"/>
      <c r="Y387" s="126"/>
      <c r="Z387" s="126"/>
      <c r="AA387" s="126"/>
      <c r="AB387" s="126"/>
      <c r="AC387" s="126"/>
      <c r="AD387" s="126"/>
      <c r="AE387" s="126"/>
      <c r="AF387" s="126"/>
      <c r="AG387" s="126"/>
      <c r="AH387" s="126"/>
      <c r="AI387" s="126"/>
      <c r="AJ387" s="126"/>
      <c r="AK387" s="383"/>
      <c r="AL387" s="126"/>
      <c r="AM387" s="126"/>
      <c r="AN387" s="126"/>
      <c r="AO387" s="126"/>
      <c r="AP387" s="126"/>
      <c r="AQ387" s="126"/>
      <c r="AR387" s="126"/>
    </row>
    <row r="388" ht="12.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692"/>
      <c r="Y388" s="126"/>
      <c r="Z388" s="126"/>
      <c r="AA388" s="126"/>
      <c r="AB388" s="126"/>
      <c r="AC388" s="126"/>
      <c r="AD388" s="126"/>
      <c r="AE388" s="126"/>
      <c r="AF388" s="126"/>
      <c r="AG388" s="126"/>
      <c r="AH388" s="126"/>
      <c r="AI388" s="126"/>
      <c r="AJ388" s="126"/>
      <c r="AK388" s="383"/>
      <c r="AL388" s="126"/>
      <c r="AM388" s="126"/>
      <c r="AN388" s="126"/>
      <c r="AO388" s="126"/>
      <c r="AP388" s="126"/>
      <c r="AQ388" s="126"/>
      <c r="AR388" s="126"/>
    </row>
    <row r="389" ht="12.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692"/>
      <c r="Y389" s="126"/>
      <c r="Z389" s="126"/>
      <c r="AA389" s="126"/>
      <c r="AB389" s="126"/>
      <c r="AC389" s="126"/>
      <c r="AD389" s="126"/>
      <c r="AE389" s="126"/>
      <c r="AF389" s="126"/>
      <c r="AG389" s="126"/>
      <c r="AH389" s="126"/>
      <c r="AI389" s="126"/>
      <c r="AJ389" s="126"/>
      <c r="AK389" s="383"/>
      <c r="AL389" s="126"/>
      <c r="AM389" s="126"/>
      <c r="AN389" s="126"/>
      <c r="AO389" s="126"/>
      <c r="AP389" s="126"/>
      <c r="AQ389" s="126"/>
      <c r="AR389" s="126"/>
    </row>
    <row r="390" ht="12.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692"/>
      <c r="Y390" s="126"/>
      <c r="Z390" s="126"/>
      <c r="AA390" s="126"/>
      <c r="AB390" s="126"/>
      <c r="AC390" s="126"/>
      <c r="AD390" s="126"/>
      <c r="AE390" s="126"/>
      <c r="AF390" s="126"/>
      <c r="AG390" s="126"/>
      <c r="AH390" s="126"/>
      <c r="AI390" s="126"/>
      <c r="AJ390" s="126"/>
      <c r="AK390" s="383"/>
      <c r="AL390" s="126"/>
      <c r="AM390" s="126"/>
      <c r="AN390" s="126"/>
      <c r="AO390" s="126"/>
      <c r="AP390" s="126"/>
      <c r="AQ390" s="126"/>
      <c r="AR390" s="126"/>
    </row>
    <row r="391" ht="12.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692"/>
      <c r="Y391" s="126"/>
      <c r="Z391" s="126"/>
      <c r="AA391" s="126"/>
      <c r="AB391" s="126"/>
      <c r="AC391" s="126"/>
      <c r="AD391" s="126"/>
      <c r="AE391" s="126"/>
      <c r="AF391" s="126"/>
      <c r="AG391" s="126"/>
      <c r="AH391" s="126"/>
      <c r="AI391" s="126"/>
      <c r="AJ391" s="126"/>
      <c r="AK391" s="383"/>
      <c r="AL391" s="126"/>
      <c r="AM391" s="126"/>
      <c r="AN391" s="126"/>
      <c r="AO391" s="126"/>
      <c r="AP391" s="126"/>
      <c r="AQ391" s="126"/>
      <c r="AR391" s="126"/>
    </row>
    <row r="392" ht="12.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692"/>
      <c r="Y392" s="126"/>
      <c r="Z392" s="126"/>
      <c r="AA392" s="126"/>
      <c r="AB392" s="126"/>
      <c r="AC392" s="126"/>
      <c r="AD392" s="126"/>
      <c r="AE392" s="126"/>
      <c r="AF392" s="126"/>
      <c r="AG392" s="126"/>
      <c r="AH392" s="126"/>
      <c r="AI392" s="126"/>
      <c r="AJ392" s="126"/>
      <c r="AK392" s="383"/>
      <c r="AL392" s="126"/>
      <c r="AM392" s="126"/>
      <c r="AN392" s="126"/>
      <c r="AO392" s="126"/>
      <c r="AP392" s="126"/>
      <c r="AQ392" s="126"/>
      <c r="AR392" s="126"/>
    </row>
    <row r="393" ht="12.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692"/>
      <c r="Y393" s="126"/>
      <c r="Z393" s="126"/>
      <c r="AA393" s="126"/>
      <c r="AB393" s="126"/>
      <c r="AC393" s="126"/>
      <c r="AD393" s="126"/>
      <c r="AE393" s="126"/>
      <c r="AF393" s="126"/>
      <c r="AG393" s="126"/>
      <c r="AH393" s="126"/>
      <c r="AI393" s="126"/>
      <c r="AJ393" s="126"/>
      <c r="AK393" s="383"/>
      <c r="AL393" s="126"/>
      <c r="AM393" s="126"/>
      <c r="AN393" s="126"/>
      <c r="AO393" s="126"/>
      <c r="AP393" s="126"/>
      <c r="AQ393" s="126"/>
      <c r="AR393" s="126"/>
    </row>
    <row r="394" ht="12.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692"/>
      <c r="Y394" s="126"/>
      <c r="Z394" s="126"/>
      <c r="AA394" s="126"/>
      <c r="AB394" s="126"/>
      <c r="AC394" s="126"/>
      <c r="AD394" s="126"/>
      <c r="AE394" s="126"/>
      <c r="AF394" s="126"/>
      <c r="AG394" s="126"/>
      <c r="AH394" s="126"/>
      <c r="AI394" s="126"/>
      <c r="AJ394" s="126"/>
      <c r="AK394" s="383"/>
      <c r="AL394" s="126"/>
      <c r="AM394" s="126"/>
      <c r="AN394" s="126"/>
      <c r="AO394" s="126"/>
      <c r="AP394" s="126"/>
      <c r="AQ394" s="126"/>
      <c r="AR394" s="126"/>
    </row>
    <row r="395" ht="12.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692"/>
      <c r="Y395" s="126"/>
      <c r="Z395" s="126"/>
      <c r="AA395" s="126"/>
      <c r="AB395" s="126"/>
      <c r="AC395" s="126"/>
      <c r="AD395" s="126"/>
      <c r="AE395" s="126"/>
      <c r="AF395" s="126"/>
      <c r="AG395" s="126"/>
      <c r="AH395" s="126"/>
      <c r="AI395" s="126"/>
      <c r="AJ395" s="126"/>
      <c r="AK395" s="383"/>
      <c r="AL395" s="126"/>
      <c r="AM395" s="126"/>
      <c r="AN395" s="126"/>
      <c r="AO395" s="126"/>
      <c r="AP395" s="126"/>
      <c r="AQ395" s="126"/>
      <c r="AR395" s="126"/>
    </row>
    <row r="396" ht="12.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692"/>
      <c r="Y396" s="126"/>
      <c r="Z396" s="126"/>
      <c r="AA396" s="126"/>
      <c r="AB396" s="126"/>
      <c r="AC396" s="126"/>
      <c r="AD396" s="126"/>
      <c r="AE396" s="126"/>
      <c r="AF396" s="126"/>
      <c r="AG396" s="126"/>
      <c r="AH396" s="126"/>
      <c r="AI396" s="126"/>
      <c r="AJ396" s="126"/>
      <c r="AK396" s="383"/>
      <c r="AL396" s="126"/>
      <c r="AM396" s="126"/>
      <c r="AN396" s="126"/>
      <c r="AO396" s="126"/>
      <c r="AP396" s="126"/>
      <c r="AQ396" s="126"/>
      <c r="AR396" s="126"/>
    </row>
    <row r="397" ht="12.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692"/>
      <c r="Y397" s="126"/>
      <c r="Z397" s="126"/>
      <c r="AA397" s="126"/>
      <c r="AB397" s="126"/>
      <c r="AC397" s="126"/>
      <c r="AD397" s="126"/>
      <c r="AE397" s="126"/>
      <c r="AF397" s="126"/>
      <c r="AG397" s="126"/>
      <c r="AH397" s="126"/>
      <c r="AI397" s="126"/>
      <c r="AJ397" s="126"/>
      <c r="AK397" s="383"/>
      <c r="AL397" s="126"/>
      <c r="AM397" s="126"/>
      <c r="AN397" s="126"/>
      <c r="AO397" s="126"/>
      <c r="AP397" s="126"/>
      <c r="AQ397" s="126"/>
      <c r="AR397" s="126"/>
    </row>
    <row r="398" ht="12.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692"/>
      <c r="Y398" s="126"/>
      <c r="Z398" s="126"/>
      <c r="AA398" s="126"/>
      <c r="AB398" s="126"/>
      <c r="AC398" s="126"/>
      <c r="AD398" s="126"/>
      <c r="AE398" s="126"/>
      <c r="AF398" s="126"/>
      <c r="AG398" s="126"/>
      <c r="AH398" s="126"/>
      <c r="AI398" s="126"/>
      <c r="AJ398" s="126"/>
      <c r="AK398" s="383"/>
      <c r="AL398" s="126"/>
      <c r="AM398" s="126"/>
      <c r="AN398" s="126"/>
      <c r="AO398" s="126"/>
      <c r="AP398" s="126"/>
      <c r="AQ398" s="126"/>
      <c r="AR398" s="126"/>
    </row>
    <row r="399" ht="12.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692"/>
      <c r="Y399" s="126"/>
      <c r="Z399" s="126"/>
      <c r="AA399" s="126"/>
      <c r="AB399" s="126"/>
      <c r="AC399" s="126"/>
      <c r="AD399" s="126"/>
      <c r="AE399" s="126"/>
      <c r="AF399" s="126"/>
      <c r="AG399" s="126"/>
      <c r="AH399" s="126"/>
      <c r="AI399" s="126"/>
      <c r="AJ399" s="126"/>
      <c r="AK399" s="383"/>
      <c r="AL399" s="126"/>
      <c r="AM399" s="126"/>
      <c r="AN399" s="126"/>
      <c r="AO399" s="126"/>
      <c r="AP399" s="126"/>
      <c r="AQ399" s="126"/>
      <c r="AR399" s="126"/>
    </row>
    <row r="400" ht="12.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692"/>
      <c r="Y400" s="126"/>
      <c r="Z400" s="126"/>
      <c r="AA400" s="126"/>
      <c r="AB400" s="126"/>
      <c r="AC400" s="126"/>
      <c r="AD400" s="126"/>
      <c r="AE400" s="126"/>
      <c r="AF400" s="126"/>
      <c r="AG400" s="126"/>
      <c r="AH400" s="126"/>
      <c r="AI400" s="126"/>
      <c r="AJ400" s="126"/>
      <c r="AK400" s="383"/>
      <c r="AL400" s="126"/>
      <c r="AM400" s="126"/>
      <c r="AN400" s="126"/>
      <c r="AO400" s="126"/>
      <c r="AP400" s="126"/>
      <c r="AQ400" s="126"/>
      <c r="AR400" s="126"/>
    </row>
    <row r="401" ht="12.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692"/>
      <c r="Y401" s="126"/>
      <c r="Z401" s="126"/>
      <c r="AA401" s="126"/>
      <c r="AB401" s="126"/>
      <c r="AC401" s="126"/>
      <c r="AD401" s="126"/>
      <c r="AE401" s="126"/>
      <c r="AF401" s="126"/>
      <c r="AG401" s="126"/>
      <c r="AH401" s="126"/>
      <c r="AI401" s="126"/>
      <c r="AJ401" s="126"/>
      <c r="AK401" s="383"/>
      <c r="AL401" s="126"/>
      <c r="AM401" s="126"/>
      <c r="AN401" s="126"/>
      <c r="AO401" s="126"/>
      <c r="AP401" s="126"/>
      <c r="AQ401" s="126"/>
      <c r="AR401" s="126"/>
    </row>
    <row r="402" ht="12.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692"/>
      <c r="Y402" s="126"/>
      <c r="Z402" s="126"/>
      <c r="AA402" s="126"/>
      <c r="AB402" s="126"/>
      <c r="AC402" s="126"/>
      <c r="AD402" s="126"/>
      <c r="AE402" s="126"/>
      <c r="AF402" s="126"/>
      <c r="AG402" s="126"/>
      <c r="AH402" s="126"/>
      <c r="AI402" s="126"/>
      <c r="AJ402" s="126"/>
      <c r="AK402" s="383"/>
      <c r="AL402" s="126"/>
      <c r="AM402" s="126"/>
      <c r="AN402" s="126"/>
      <c r="AO402" s="126"/>
      <c r="AP402" s="126"/>
      <c r="AQ402" s="126"/>
      <c r="AR402" s="126"/>
    </row>
    <row r="403" ht="12.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692"/>
      <c r="Y403" s="126"/>
      <c r="Z403" s="126"/>
      <c r="AA403" s="126"/>
      <c r="AB403" s="126"/>
      <c r="AC403" s="126"/>
      <c r="AD403" s="126"/>
      <c r="AE403" s="126"/>
      <c r="AF403" s="126"/>
      <c r="AG403" s="126"/>
      <c r="AH403" s="126"/>
      <c r="AI403" s="126"/>
      <c r="AJ403" s="126"/>
      <c r="AK403" s="383"/>
      <c r="AL403" s="126"/>
      <c r="AM403" s="126"/>
      <c r="AN403" s="126"/>
      <c r="AO403" s="126"/>
      <c r="AP403" s="126"/>
      <c r="AQ403" s="126"/>
      <c r="AR403" s="126"/>
    </row>
    <row r="404" ht="12.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692"/>
      <c r="Y404" s="126"/>
      <c r="Z404" s="126"/>
      <c r="AA404" s="126"/>
      <c r="AB404" s="126"/>
      <c r="AC404" s="126"/>
      <c r="AD404" s="126"/>
      <c r="AE404" s="126"/>
      <c r="AF404" s="126"/>
      <c r="AG404" s="126"/>
      <c r="AH404" s="126"/>
      <c r="AI404" s="126"/>
      <c r="AJ404" s="126"/>
      <c r="AK404" s="383"/>
      <c r="AL404" s="126"/>
      <c r="AM404" s="126"/>
      <c r="AN404" s="126"/>
      <c r="AO404" s="126"/>
      <c r="AP404" s="126"/>
      <c r="AQ404" s="126"/>
      <c r="AR404" s="126"/>
    </row>
    <row r="405" ht="12.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692"/>
      <c r="Y405" s="126"/>
      <c r="Z405" s="126"/>
      <c r="AA405" s="126"/>
      <c r="AB405" s="126"/>
      <c r="AC405" s="126"/>
      <c r="AD405" s="126"/>
      <c r="AE405" s="126"/>
      <c r="AF405" s="126"/>
      <c r="AG405" s="126"/>
      <c r="AH405" s="126"/>
      <c r="AI405" s="126"/>
      <c r="AJ405" s="126"/>
      <c r="AK405" s="383"/>
      <c r="AL405" s="126"/>
      <c r="AM405" s="126"/>
      <c r="AN405" s="126"/>
      <c r="AO405" s="126"/>
      <c r="AP405" s="126"/>
      <c r="AQ405" s="126"/>
      <c r="AR405" s="126"/>
    </row>
    <row r="406" ht="12.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692"/>
      <c r="Y406" s="126"/>
      <c r="Z406" s="126"/>
      <c r="AA406" s="126"/>
      <c r="AB406" s="126"/>
      <c r="AC406" s="126"/>
      <c r="AD406" s="126"/>
      <c r="AE406" s="126"/>
      <c r="AF406" s="126"/>
      <c r="AG406" s="126"/>
      <c r="AH406" s="126"/>
      <c r="AI406" s="126"/>
      <c r="AJ406" s="126"/>
      <c r="AK406" s="383"/>
      <c r="AL406" s="126"/>
      <c r="AM406" s="126"/>
      <c r="AN406" s="126"/>
      <c r="AO406" s="126"/>
      <c r="AP406" s="126"/>
      <c r="AQ406" s="126"/>
      <c r="AR406" s="126"/>
    </row>
    <row r="407" ht="12.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692"/>
      <c r="Y407" s="126"/>
      <c r="Z407" s="126"/>
      <c r="AA407" s="126"/>
      <c r="AB407" s="126"/>
      <c r="AC407" s="126"/>
      <c r="AD407" s="126"/>
      <c r="AE407" s="126"/>
      <c r="AF407" s="126"/>
      <c r="AG407" s="126"/>
      <c r="AH407" s="126"/>
      <c r="AI407" s="126"/>
      <c r="AJ407" s="126"/>
      <c r="AK407" s="383"/>
      <c r="AL407" s="126"/>
      <c r="AM407" s="126"/>
      <c r="AN407" s="126"/>
      <c r="AO407" s="126"/>
      <c r="AP407" s="126"/>
      <c r="AQ407" s="126"/>
      <c r="AR407" s="126"/>
    </row>
    <row r="408" ht="12.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692"/>
      <c r="Y408" s="126"/>
      <c r="Z408" s="126"/>
      <c r="AA408" s="126"/>
      <c r="AB408" s="126"/>
      <c r="AC408" s="126"/>
      <c r="AD408" s="126"/>
      <c r="AE408" s="126"/>
      <c r="AF408" s="126"/>
      <c r="AG408" s="126"/>
      <c r="AH408" s="126"/>
      <c r="AI408" s="126"/>
      <c r="AJ408" s="126"/>
      <c r="AK408" s="383"/>
      <c r="AL408" s="126"/>
      <c r="AM408" s="126"/>
      <c r="AN408" s="126"/>
      <c r="AO408" s="126"/>
      <c r="AP408" s="126"/>
      <c r="AQ408" s="126"/>
      <c r="AR408" s="126"/>
    </row>
    <row r="409" ht="12.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692"/>
      <c r="Y409" s="126"/>
      <c r="Z409" s="126"/>
      <c r="AA409" s="126"/>
      <c r="AB409" s="126"/>
      <c r="AC409" s="126"/>
      <c r="AD409" s="126"/>
      <c r="AE409" s="126"/>
      <c r="AF409" s="126"/>
      <c r="AG409" s="126"/>
      <c r="AH409" s="126"/>
      <c r="AI409" s="126"/>
      <c r="AJ409" s="126"/>
      <c r="AK409" s="383"/>
      <c r="AL409" s="126"/>
      <c r="AM409" s="126"/>
      <c r="AN409" s="126"/>
      <c r="AO409" s="126"/>
      <c r="AP409" s="126"/>
      <c r="AQ409" s="126"/>
      <c r="AR409" s="126"/>
    </row>
    <row r="410" ht="12.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692"/>
      <c r="Y410" s="126"/>
      <c r="Z410" s="126"/>
      <c r="AA410" s="126"/>
      <c r="AB410" s="126"/>
      <c r="AC410" s="126"/>
      <c r="AD410" s="126"/>
      <c r="AE410" s="126"/>
      <c r="AF410" s="126"/>
      <c r="AG410" s="126"/>
      <c r="AH410" s="126"/>
      <c r="AI410" s="126"/>
      <c r="AJ410" s="126"/>
      <c r="AK410" s="383"/>
      <c r="AL410" s="126"/>
      <c r="AM410" s="126"/>
      <c r="AN410" s="126"/>
      <c r="AO410" s="126"/>
      <c r="AP410" s="126"/>
      <c r="AQ410" s="126"/>
      <c r="AR410" s="126"/>
    </row>
    <row r="411" ht="12.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692"/>
      <c r="Y411" s="126"/>
      <c r="Z411" s="126"/>
      <c r="AA411" s="126"/>
      <c r="AB411" s="126"/>
      <c r="AC411" s="126"/>
      <c r="AD411" s="126"/>
      <c r="AE411" s="126"/>
      <c r="AF411" s="126"/>
      <c r="AG411" s="126"/>
      <c r="AH411" s="126"/>
      <c r="AI411" s="126"/>
      <c r="AJ411" s="126"/>
      <c r="AK411" s="383"/>
      <c r="AL411" s="126"/>
      <c r="AM411" s="126"/>
      <c r="AN411" s="126"/>
      <c r="AO411" s="126"/>
      <c r="AP411" s="126"/>
      <c r="AQ411" s="126"/>
      <c r="AR411" s="126"/>
    </row>
    <row r="412" ht="12.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692"/>
      <c r="Y412" s="126"/>
      <c r="Z412" s="126"/>
      <c r="AA412" s="126"/>
      <c r="AB412" s="126"/>
      <c r="AC412" s="126"/>
      <c r="AD412" s="126"/>
      <c r="AE412" s="126"/>
      <c r="AF412" s="126"/>
      <c r="AG412" s="126"/>
      <c r="AH412" s="126"/>
      <c r="AI412" s="126"/>
      <c r="AJ412" s="126"/>
      <c r="AK412" s="383"/>
      <c r="AL412" s="126"/>
      <c r="AM412" s="126"/>
      <c r="AN412" s="126"/>
      <c r="AO412" s="126"/>
      <c r="AP412" s="126"/>
      <c r="AQ412" s="126"/>
      <c r="AR412" s="126"/>
    </row>
    <row r="413" ht="12.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692"/>
      <c r="Y413" s="126"/>
      <c r="Z413" s="126"/>
      <c r="AA413" s="126"/>
      <c r="AB413" s="126"/>
      <c r="AC413" s="126"/>
      <c r="AD413" s="126"/>
      <c r="AE413" s="126"/>
      <c r="AF413" s="126"/>
      <c r="AG413" s="126"/>
      <c r="AH413" s="126"/>
      <c r="AI413" s="126"/>
      <c r="AJ413" s="126"/>
      <c r="AK413" s="383"/>
      <c r="AL413" s="126"/>
      <c r="AM413" s="126"/>
      <c r="AN413" s="126"/>
      <c r="AO413" s="126"/>
      <c r="AP413" s="126"/>
      <c r="AQ413" s="126"/>
      <c r="AR413" s="126"/>
    </row>
    <row r="414" ht="12.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692"/>
      <c r="Y414" s="126"/>
      <c r="Z414" s="126"/>
      <c r="AA414" s="126"/>
      <c r="AB414" s="126"/>
      <c r="AC414" s="126"/>
      <c r="AD414" s="126"/>
      <c r="AE414" s="126"/>
      <c r="AF414" s="126"/>
      <c r="AG414" s="126"/>
      <c r="AH414" s="126"/>
      <c r="AI414" s="126"/>
      <c r="AJ414" s="126"/>
      <c r="AK414" s="383"/>
      <c r="AL414" s="126"/>
      <c r="AM414" s="126"/>
      <c r="AN414" s="126"/>
      <c r="AO414" s="126"/>
      <c r="AP414" s="126"/>
      <c r="AQ414" s="126"/>
      <c r="AR414" s="126"/>
    </row>
    <row r="415" ht="12.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692"/>
      <c r="Y415" s="126"/>
      <c r="Z415" s="126"/>
      <c r="AA415" s="126"/>
      <c r="AB415" s="126"/>
      <c r="AC415" s="126"/>
      <c r="AD415" s="126"/>
      <c r="AE415" s="126"/>
      <c r="AF415" s="126"/>
      <c r="AG415" s="126"/>
      <c r="AH415" s="126"/>
      <c r="AI415" s="126"/>
      <c r="AJ415" s="126"/>
      <c r="AK415" s="383"/>
      <c r="AL415" s="126"/>
      <c r="AM415" s="126"/>
      <c r="AN415" s="126"/>
      <c r="AO415" s="126"/>
      <c r="AP415" s="126"/>
      <c r="AQ415" s="126"/>
      <c r="AR415" s="126"/>
    </row>
    <row r="416" ht="12.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692"/>
      <c r="Y416" s="126"/>
      <c r="Z416" s="126"/>
      <c r="AA416" s="126"/>
      <c r="AB416" s="126"/>
      <c r="AC416" s="126"/>
      <c r="AD416" s="126"/>
      <c r="AE416" s="126"/>
      <c r="AF416" s="126"/>
      <c r="AG416" s="126"/>
      <c r="AH416" s="126"/>
      <c r="AI416" s="126"/>
      <c r="AJ416" s="126"/>
      <c r="AK416" s="383"/>
      <c r="AL416" s="126"/>
      <c r="AM416" s="126"/>
      <c r="AN416" s="126"/>
      <c r="AO416" s="126"/>
      <c r="AP416" s="126"/>
      <c r="AQ416" s="126"/>
      <c r="AR416" s="126"/>
    </row>
    <row r="417" ht="12.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692"/>
      <c r="Y417" s="126"/>
      <c r="Z417" s="126"/>
      <c r="AA417" s="126"/>
      <c r="AB417" s="126"/>
      <c r="AC417" s="126"/>
      <c r="AD417" s="126"/>
      <c r="AE417" s="126"/>
      <c r="AF417" s="126"/>
      <c r="AG417" s="126"/>
      <c r="AH417" s="126"/>
      <c r="AI417" s="126"/>
      <c r="AJ417" s="126"/>
      <c r="AK417" s="383"/>
      <c r="AL417" s="126"/>
      <c r="AM417" s="126"/>
      <c r="AN417" s="126"/>
      <c r="AO417" s="126"/>
      <c r="AP417" s="126"/>
      <c r="AQ417" s="126"/>
      <c r="AR417" s="126"/>
    </row>
    <row r="418" ht="12.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692"/>
      <c r="Y418" s="126"/>
      <c r="Z418" s="126"/>
      <c r="AA418" s="126"/>
      <c r="AB418" s="126"/>
      <c r="AC418" s="126"/>
      <c r="AD418" s="126"/>
      <c r="AE418" s="126"/>
      <c r="AF418" s="126"/>
      <c r="AG418" s="126"/>
      <c r="AH418" s="126"/>
      <c r="AI418" s="126"/>
      <c r="AJ418" s="126"/>
      <c r="AK418" s="383"/>
      <c r="AL418" s="126"/>
      <c r="AM418" s="126"/>
      <c r="AN418" s="126"/>
      <c r="AO418" s="126"/>
      <c r="AP418" s="126"/>
      <c r="AQ418" s="126"/>
      <c r="AR418" s="126"/>
    </row>
    <row r="419" ht="12.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692"/>
      <c r="Y419" s="126"/>
      <c r="Z419" s="126"/>
      <c r="AA419" s="126"/>
      <c r="AB419" s="126"/>
      <c r="AC419" s="126"/>
      <c r="AD419" s="126"/>
      <c r="AE419" s="126"/>
      <c r="AF419" s="126"/>
      <c r="AG419" s="126"/>
      <c r="AH419" s="126"/>
      <c r="AI419" s="126"/>
      <c r="AJ419" s="126"/>
      <c r="AK419" s="383"/>
      <c r="AL419" s="126"/>
      <c r="AM419" s="126"/>
      <c r="AN419" s="126"/>
      <c r="AO419" s="126"/>
      <c r="AP419" s="126"/>
      <c r="AQ419" s="126"/>
      <c r="AR419" s="126"/>
    </row>
    <row r="420" ht="12.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692"/>
      <c r="Y420" s="126"/>
      <c r="Z420" s="126"/>
      <c r="AA420" s="126"/>
      <c r="AB420" s="126"/>
      <c r="AC420" s="126"/>
      <c r="AD420" s="126"/>
      <c r="AE420" s="126"/>
      <c r="AF420" s="126"/>
      <c r="AG420" s="126"/>
      <c r="AH420" s="126"/>
      <c r="AI420" s="126"/>
      <c r="AJ420" s="126"/>
      <c r="AK420" s="383"/>
      <c r="AL420" s="126"/>
      <c r="AM420" s="126"/>
      <c r="AN420" s="126"/>
      <c r="AO420" s="126"/>
      <c r="AP420" s="126"/>
      <c r="AQ420" s="126"/>
      <c r="AR420" s="126"/>
    </row>
    <row r="421" ht="12.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692"/>
      <c r="Y421" s="126"/>
      <c r="Z421" s="126"/>
      <c r="AA421" s="126"/>
      <c r="AB421" s="126"/>
      <c r="AC421" s="126"/>
      <c r="AD421" s="126"/>
      <c r="AE421" s="126"/>
      <c r="AF421" s="126"/>
      <c r="AG421" s="126"/>
      <c r="AH421" s="126"/>
      <c r="AI421" s="126"/>
      <c r="AJ421" s="126"/>
      <c r="AK421" s="383"/>
      <c r="AL421" s="126"/>
      <c r="AM421" s="126"/>
      <c r="AN421" s="126"/>
      <c r="AO421" s="126"/>
      <c r="AP421" s="126"/>
      <c r="AQ421" s="126"/>
      <c r="AR421" s="126"/>
    </row>
    <row r="422" ht="12.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692"/>
      <c r="Y422" s="126"/>
      <c r="Z422" s="126"/>
      <c r="AA422" s="126"/>
      <c r="AB422" s="126"/>
      <c r="AC422" s="126"/>
      <c r="AD422" s="126"/>
      <c r="AE422" s="126"/>
      <c r="AF422" s="126"/>
      <c r="AG422" s="126"/>
      <c r="AH422" s="126"/>
      <c r="AI422" s="126"/>
      <c r="AJ422" s="126"/>
      <c r="AK422" s="383"/>
      <c r="AL422" s="126"/>
      <c r="AM422" s="126"/>
      <c r="AN422" s="126"/>
      <c r="AO422" s="126"/>
      <c r="AP422" s="126"/>
      <c r="AQ422" s="126"/>
      <c r="AR422" s="126"/>
    </row>
    <row r="423" ht="12.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692"/>
      <c r="Y423" s="126"/>
      <c r="Z423" s="126"/>
      <c r="AA423" s="126"/>
      <c r="AB423" s="126"/>
      <c r="AC423" s="126"/>
      <c r="AD423" s="126"/>
      <c r="AE423" s="126"/>
      <c r="AF423" s="126"/>
      <c r="AG423" s="126"/>
      <c r="AH423" s="126"/>
      <c r="AI423" s="126"/>
      <c r="AJ423" s="126"/>
      <c r="AK423" s="383"/>
      <c r="AL423" s="126"/>
      <c r="AM423" s="126"/>
      <c r="AN423" s="126"/>
      <c r="AO423" s="126"/>
      <c r="AP423" s="126"/>
      <c r="AQ423" s="126"/>
      <c r="AR423" s="126"/>
    </row>
    <row r="424" ht="12.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692"/>
      <c r="Y424" s="126"/>
      <c r="Z424" s="126"/>
      <c r="AA424" s="126"/>
      <c r="AB424" s="126"/>
      <c r="AC424" s="126"/>
      <c r="AD424" s="126"/>
      <c r="AE424" s="126"/>
      <c r="AF424" s="126"/>
      <c r="AG424" s="126"/>
      <c r="AH424" s="126"/>
      <c r="AI424" s="126"/>
      <c r="AJ424" s="126"/>
      <c r="AK424" s="383"/>
      <c r="AL424" s="126"/>
      <c r="AM424" s="126"/>
      <c r="AN424" s="126"/>
      <c r="AO424" s="126"/>
      <c r="AP424" s="126"/>
      <c r="AQ424" s="126"/>
      <c r="AR424" s="126"/>
    </row>
    <row r="425" ht="12.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692"/>
      <c r="Y425" s="126"/>
      <c r="Z425" s="126"/>
      <c r="AA425" s="126"/>
      <c r="AB425" s="126"/>
      <c r="AC425" s="126"/>
      <c r="AD425" s="126"/>
      <c r="AE425" s="126"/>
      <c r="AF425" s="126"/>
      <c r="AG425" s="126"/>
      <c r="AH425" s="126"/>
      <c r="AI425" s="126"/>
      <c r="AJ425" s="126"/>
      <c r="AK425" s="383"/>
      <c r="AL425" s="126"/>
      <c r="AM425" s="126"/>
      <c r="AN425" s="126"/>
      <c r="AO425" s="126"/>
      <c r="AP425" s="126"/>
      <c r="AQ425" s="126"/>
      <c r="AR425" s="126"/>
    </row>
    <row r="426" ht="12.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692"/>
      <c r="Y426" s="126"/>
      <c r="Z426" s="126"/>
      <c r="AA426" s="126"/>
      <c r="AB426" s="126"/>
      <c r="AC426" s="126"/>
      <c r="AD426" s="126"/>
      <c r="AE426" s="126"/>
      <c r="AF426" s="126"/>
      <c r="AG426" s="126"/>
      <c r="AH426" s="126"/>
      <c r="AI426" s="126"/>
      <c r="AJ426" s="126"/>
      <c r="AK426" s="383"/>
      <c r="AL426" s="126"/>
      <c r="AM426" s="126"/>
      <c r="AN426" s="126"/>
      <c r="AO426" s="126"/>
      <c r="AP426" s="126"/>
      <c r="AQ426" s="126"/>
      <c r="AR426" s="126"/>
    </row>
    <row r="427" ht="12.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692"/>
      <c r="Y427" s="126"/>
      <c r="Z427" s="126"/>
      <c r="AA427" s="126"/>
      <c r="AB427" s="126"/>
      <c r="AC427" s="126"/>
      <c r="AD427" s="126"/>
      <c r="AE427" s="126"/>
      <c r="AF427" s="126"/>
      <c r="AG427" s="126"/>
      <c r="AH427" s="126"/>
      <c r="AI427" s="126"/>
      <c r="AJ427" s="126"/>
      <c r="AK427" s="383"/>
      <c r="AL427" s="126"/>
      <c r="AM427" s="126"/>
      <c r="AN427" s="126"/>
      <c r="AO427" s="126"/>
      <c r="AP427" s="126"/>
      <c r="AQ427" s="126"/>
      <c r="AR427" s="126"/>
    </row>
    <row r="428" ht="12.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692"/>
      <c r="Y428" s="126"/>
      <c r="Z428" s="126"/>
      <c r="AA428" s="126"/>
      <c r="AB428" s="126"/>
      <c r="AC428" s="126"/>
      <c r="AD428" s="126"/>
      <c r="AE428" s="126"/>
      <c r="AF428" s="126"/>
      <c r="AG428" s="126"/>
      <c r="AH428" s="126"/>
      <c r="AI428" s="126"/>
      <c r="AJ428" s="126"/>
      <c r="AK428" s="383"/>
      <c r="AL428" s="126"/>
      <c r="AM428" s="126"/>
      <c r="AN428" s="126"/>
      <c r="AO428" s="126"/>
      <c r="AP428" s="126"/>
      <c r="AQ428" s="126"/>
      <c r="AR428" s="126"/>
    </row>
    <row r="429" ht="12.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692"/>
      <c r="Y429" s="126"/>
      <c r="Z429" s="126"/>
      <c r="AA429" s="126"/>
      <c r="AB429" s="126"/>
      <c r="AC429" s="126"/>
      <c r="AD429" s="126"/>
      <c r="AE429" s="126"/>
      <c r="AF429" s="126"/>
      <c r="AG429" s="126"/>
      <c r="AH429" s="126"/>
      <c r="AI429" s="126"/>
      <c r="AJ429" s="126"/>
      <c r="AK429" s="383"/>
      <c r="AL429" s="126"/>
      <c r="AM429" s="126"/>
      <c r="AN429" s="126"/>
      <c r="AO429" s="126"/>
      <c r="AP429" s="126"/>
      <c r="AQ429" s="126"/>
      <c r="AR429" s="126"/>
    </row>
    <row r="430" ht="12.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692"/>
      <c r="Y430" s="126"/>
      <c r="Z430" s="126"/>
      <c r="AA430" s="126"/>
      <c r="AB430" s="126"/>
      <c r="AC430" s="126"/>
      <c r="AD430" s="126"/>
      <c r="AE430" s="126"/>
      <c r="AF430" s="126"/>
      <c r="AG430" s="126"/>
      <c r="AH430" s="126"/>
      <c r="AI430" s="126"/>
      <c r="AJ430" s="126"/>
      <c r="AK430" s="383"/>
      <c r="AL430" s="126"/>
      <c r="AM430" s="126"/>
      <c r="AN430" s="126"/>
      <c r="AO430" s="126"/>
      <c r="AP430" s="126"/>
      <c r="AQ430" s="126"/>
      <c r="AR430" s="126"/>
    </row>
    <row r="431" ht="12.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692"/>
      <c r="Y431" s="126"/>
      <c r="Z431" s="126"/>
      <c r="AA431" s="126"/>
      <c r="AB431" s="126"/>
      <c r="AC431" s="126"/>
      <c r="AD431" s="126"/>
      <c r="AE431" s="126"/>
      <c r="AF431" s="126"/>
      <c r="AG431" s="126"/>
      <c r="AH431" s="126"/>
      <c r="AI431" s="126"/>
      <c r="AJ431" s="126"/>
      <c r="AK431" s="383"/>
      <c r="AL431" s="126"/>
      <c r="AM431" s="126"/>
      <c r="AN431" s="126"/>
      <c r="AO431" s="126"/>
      <c r="AP431" s="126"/>
      <c r="AQ431" s="126"/>
      <c r="AR431" s="126"/>
    </row>
    <row r="432" ht="12.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692"/>
      <c r="Y432" s="126"/>
      <c r="Z432" s="126"/>
      <c r="AA432" s="126"/>
      <c r="AB432" s="126"/>
      <c r="AC432" s="126"/>
      <c r="AD432" s="126"/>
      <c r="AE432" s="126"/>
      <c r="AF432" s="126"/>
      <c r="AG432" s="126"/>
      <c r="AH432" s="126"/>
      <c r="AI432" s="126"/>
      <c r="AJ432" s="126"/>
      <c r="AK432" s="383"/>
      <c r="AL432" s="126"/>
      <c r="AM432" s="126"/>
      <c r="AN432" s="126"/>
      <c r="AO432" s="126"/>
      <c r="AP432" s="126"/>
      <c r="AQ432" s="126"/>
      <c r="AR432" s="126"/>
    </row>
    <row r="433" ht="12.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692"/>
      <c r="Y433" s="126"/>
      <c r="Z433" s="126"/>
      <c r="AA433" s="126"/>
      <c r="AB433" s="126"/>
      <c r="AC433" s="126"/>
      <c r="AD433" s="126"/>
      <c r="AE433" s="126"/>
      <c r="AF433" s="126"/>
      <c r="AG433" s="126"/>
      <c r="AH433" s="126"/>
      <c r="AI433" s="126"/>
      <c r="AJ433" s="126"/>
      <c r="AK433" s="383"/>
      <c r="AL433" s="126"/>
      <c r="AM433" s="126"/>
      <c r="AN433" s="126"/>
      <c r="AO433" s="126"/>
      <c r="AP433" s="126"/>
      <c r="AQ433" s="126"/>
      <c r="AR433" s="126"/>
    </row>
    <row r="434" ht="12.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692"/>
      <c r="Y434" s="126"/>
      <c r="Z434" s="126"/>
      <c r="AA434" s="126"/>
      <c r="AB434" s="126"/>
      <c r="AC434" s="126"/>
      <c r="AD434" s="126"/>
      <c r="AE434" s="126"/>
      <c r="AF434" s="126"/>
      <c r="AG434" s="126"/>
      <c r="AH434" s="126"/>
      <c r="AI434" s="126"/>
      <c r="AJ434" s="126"/>
      <c r="AK434" s="383"/>
      <c r="AL434" s="126"/>
      <c r="AM434" s="126"/>
      <c r="AN434" s="126"/>
      <c r="AO434" s="126"/>
      <c r="AP434" s="126"/>
      <c r="AQ434" s="126"/>
      <c r="AR434" s="126"/>
    </row>
    <row r="435" ht="12.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692"/>
      <c r="Y435" s="126"/>
      <c r="Z435" s="126"/>
      <c r="AA435" s="126"/>
      <c r="AB435" s="126"/>
      <c r="AC435" s="126"/>
      <c r="AD435" s="126"/>
      <c r="AE435" s="126"/>
      <c r="AF435" s="126"/>
      <c r="AG435" s="126"/>
      <c r="AH435" s="126"/>
      <c r="AI435" s="126"/>
      <c r="AJ435" s="126"/>
      <c r="AK435" s="383"/>
      <c r="AL435" s="126"/>
      <c r="AM435" s="126"/>
      <c r="AN435" s="126"/>
      <c r="AO435" s="126"/>
      <c r="AP435" s="126"/>
      <c r="AQ435" s="126"/>
      <c r="AR435" s="126"/>
    </row>
    <row r="436" ht="12.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692"/>
      <c r="Y436" s="126"/>
      <c r="Z436" s="126"/>
      <c r="AA436" s="126"/>
      <c r="AB436" s="126"/>
      <c r="AC436" s="126"/>
      <c r="AD436" s="126"/>
      <c r="AE436" s="126"/>
      <c r="AF436" s="126"/>
      <c r="AG436" s="126"/>
      <c r="AH436" s="126"/>
      <c r="AI436" s="126"/>
      <c r="AJ436" s="126"/>
      <c r="AK436" s="383"/>
      <c r="AL436" s="126"/>
      <c r="AM436" s="126"/>
      <c r="AN436" s="126"/>
      <c r="AO436" s="126"/>
      <c r="AP436" s="126"/>
      <c r="AQ436" s="126"/>
      <c r="AR436" s="126"/>
    </row>
    <row r="437" ht="12.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692"/>
      <c r="Y437" s="126"/>
      <c r="Z437" s="126"/>
      <c r="AA437" s="126"/>
      <c r="AB437" s="126"/>
      <c r="AC437" s="126"/>
      <c r="AD437" s="126"/>
      <c r="AE437" s="126"/>
      <c r="AF437" s="126"/>
      <c r="AG437" s="126"/>
      <c r="AH437" s="126"/>
      <c r="AI437" s="126"/>
      <c r="AJ437" s="126"/>
      <c r="AK437" s="383"/>
      <c r="AL437" s="126"/>
      <c r="AM437" s="126"/>
      <c r="AN437" s="126"/>
      <c r="AO437" s="126"/>
      <c r="AP437" s="126"/>
      <c r="AQ437" s="126"/>
      <c r="AR437" s="126"/>
    </row>
    <row r="438" ht="12.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692"/>
      <c r="Y438" s="126"/>
      <c r="Z438" s="126"/>
      <c r="AA438" s="126"/>
      <c r="AB438" s="126"/>
      <c r="AC438" s="126"/>
      <c r="AD438" s="126"/>
      <c r="AE438" s="126"/>
      <c r="AF438" s="126"/>
      <c r="AG438" s="126"/>
      <c r="AH438" s="126"/>
      <c r="AI438" s="126"/>
      <c r="AJ438" s="126"/>
      <c r="AK438" s="383"/>
      <c r="AL438" s="126"/>
      <c r="AM438" s="126"/>
      <c r="AN438" s="126"/>
      <c r="AO438" s="126"/>
      <c r="AP438" s="126"/>
      <c r="AQ438" s="126"/>
      <c r="AR438" s="126"/>
    </row>
    <row r="439" ht="12.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692"/>
      <c r="Y439" s="126"/>
      <c r="Z439" s="126"/>
      <c r="AA439" s="126"/>
      <c r="AB439" s="126"/>
      <c r="AC439" s="126"/>
      <c r="AD439" s="126"/>
      <c r="AE439" s="126"/>
      <c r="AF439" s="126"/>
      <c r="AG439" s="126"/>
      <c r="AH439" s="126"/>
      <c r="AI439" s="126"/>
      <c r="AJ439" s="126"/>
      <c r="AK439" s="383"/>
      <c r="AL439" s="126"/>
      <c r="AM439" s="126"/>
      <c r="AN439" s="126"/>
      <c r="AO439" s="126"/>
      <c r="AP439" s="126"/>
      <c r="AQ439" s="126"/>
      <c r="AR439" s="126"/>
    </row>
    <row r="440" ht="12.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692"/>
      <c r="Y440" s="126"/>
      <c r="Z440" s="126"/>
      <c r="AA440" s="126"/>
      <c r="AB440" s="126"/>
      <c r="AC440" s="126"/>
      <c r="AD440" s="126"/>
      <c r="AE440" s="126"/>
      <c r="AF440" s="126"/>
      <c r="AG440" s="126"/>
      <c r="AH440" s="126"/>
      <c r="AI440" s="126"/>
      <c r="AJ440" s="126"/>
      <c r="AK440" s="383"/>
      <c r="AL440" s="126"/>
      <c r="AM440" s="126"/>
      <c r="AN440" s="126"/>
      <c r="AO440" s="126"/>
      <c r="AP440" s="126"/>
      <c r="AQ440" s="126"/>
      <c r="AR440" s="126"/>
    </row>
    <row r="441" ht="12.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692"/>
      <c r="Y441" s="126"/>
      <c r="Z441" s="126"/>
      <c r="AA441" s="126"/>
      <c r="AB441" s="126"/>
      <c r="AC441" s="126"/>
      <c r="AD441" s="126"/>
      <c r="AE441" s="126"/>
      <c r="AF441" s="126"/>
      <c r="AG441" s="126"/>
      <c r="AH441" s="126"/>
      <c r="AI441" s="126"/>
      <c r="AJ441" s="126"/>
      <c r="AK441" s="383"/>
      <c r="AL441" s="126"/>
      <c r="AM441" s="126"/>
      <c r="AN441" s="126"/>
      <c r="AO441" s="126"/>
      <c r="AP441" s="126"/>
      <c r="AQ441" s="126"/>
      <c r="AR441" s="126"/>
    </row>
    <row r="442" ht="12.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692"/>
      <c r="Y442" s="126"/>
      <c r="Z442" s="126"/>
      <c r="AA442" s="126"/>
      <c r="AB442" s="126"/>
      <c r="AC442" s="126"/>
      <c r="AD442" s="126"/>
      <c r="AE442" s="126"/>
      <c r="AF442" s="126"/>
      <c r="AG442" s="126"/>
      <c r="AH442" s="126"/>
      <c r="AI442" s="126"/>
      <c r="AJ442" s="126"/>
      <c r="AK442" s="383"/>
      <c r="AL442" s="126"/>
      <c r="AM442" s="126"/>
      <c r="AN442" s="126"/>
      <c r="AO442" s="126"/>
      <c r="AP442" s="126"/>
      <c r="AQ442" s="126"/>
      <c r="AR442" s="126"/>
    </row>
    <row r="443" ht="12.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692"/>
      <c r="Y443" s="126"/>
      <c r="Z443" s="126"/>
      <c r="AA443" s="126"/>
      <c r="AB443" s="126"/>
      <c r="AC443" s="126"/>
      <c r="AD443" s="126"/>
      <c r="AE443" s="126"/>
      <c r="AF443" s="126"/>
      <c r="AG443" s="126"/>
      <c r="AH443" s="126"/>
      <c r="AI443" s="126"/>
      <c r="AJ443" s="126"/>
      <c r="AK443" s="383"/>
      <c r="AL443" s="126"/>
      <c r="AM443" s="126"/>
      <c r="AN443" s="126"/>
      <c r="AO443" s="126"/>
      <c r="AP443" s="126"/>
      <c r="AQ443" s="126"/>
      <c r="AR443" s="126"/>
    </row>
    <row r="444" ht="12.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692"/>
      <c r="Y444" s="126"/>
      <c r="Z444" s="126"/>
      <c r="AA444" s="126"/>
      <c r="AB444" s="126"/>
      <c r="AC444" s="126"/>
      <c r="AD444" s="126"/>
      <c r="AE444" s="126"/>
      <c r="AF444" s="126"/>
      <c r="AG444" s="126"/>
      <c r="AH444" s="126"/>
      <c r="AI444" s="126"/>
      <c r="AJ444" s="126"/>
      <c r="AK444" s="383"/>
      <c r="AL444" s="126"/>
      <c r="AM444" s="126"/>
      <c r="AN444" s="126"/>
      <c r="AO444" s="126"/>
      <c r="AP444" s="126"/>
      <c r="AQ444" s="126"/>
      <c r="AR444" s="126"/>
    </row>
    <row r="445" ht="12.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692"/>
      <c r="Y445" s="126"/>
      <c r="Z445" s="126"/>
      <c r="AA445" s="126"/>
      <c r="AB445" s="126"/>
      <c r="AC445" s="126"/>
      <c r="AD445" s="126"/>
      <c r="AE445" s="126"/>
      <c r="AF445" s="126"/>
      <c r="AG445" s="126"/>
      <c r="AH445" s="126"/>
      <c r="AI445" s="126"/>
      <c r="AJ445" s="126"/>
      <c r="AK445" s="383"/>
      <c r="AL445" s="126"/>
      <c r="AM445" s="126"/>
      <c r="AN445" s="126"/>
      <c r="AO445" s="126"/>
      <c r="AP445" s="126"/>
      <c r="AQ445" s="126"/>
      <c r="AR445" s="126"/>
    </row>
    <row r="446" ht="12.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692"/>
      <c r="Y446" s="126"/>
      <c r="Z446" s="126"/>
      <c r="AA446" s="126"/>
      <c r="AB446" s="126"/>
      <c r="AC446" s="126"/>
      <c r="AD446" s="126"/>
      <c r="AE446" s="126"/>
      <c r="AF446" s="126"/>
      <c r="AG446" s="126"/>
      <c r="AH446" s="126"/>
      <c r="AI446" s="126"/>
      <c r="AJ446" s="126"/>
      <c r="AK446" s="383"/>
      <c r="AL446" s="126"/>
      <c r="AM446" s="126"/>
      <c r="AN446" s="126"/>
      <c r="AO446" s="126"/>
      <c r="AP446" s="126"/>
      <c r="AQ446" s="126"/>
      <c r="AR446" s="126"/>
    </row>
    <row r="447" ht="12.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692"/>
      <c r="Y447" s="126"/>
      <c r="Z447" s="126"/>
      <c r="AA447" s="126"/>
      <c r="AB447" s="126"/>
      <c r="AC447" s="126"/>
      <c r="AD447" s="126"/>
      <c r="AE447" s="126"/>
      <c r="AF447" s="126"/>
      <c r="AG447" s="126"/>
      <c r="AH447" s="126"/>
      <c r="AI447" s="126"/>
      <c r="AJ447" s="126"/>
      <c r="AK447" s="383"/>
      <c r="AL447" s="126"/>
      <c r="AM447" s="126"/>
      <c r="AN447" s="126"/>
      <c r="AO447" s="126"/>
      <c r="AP447" s="126"/>
      <c r="AQ447" s="126"/>
      <c r="AR447" s="126"/>
    </row>
    <row r="448" ht="12.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692"/>
      <c r="Y448" s="126"/>
      <c r="Z448" s="126"/>
      <c r="AA448" s="126"/>
      <c r="AB448" s="126"/>
      <c r="AC448" s="126"/>
      <c r="AD448" s="126"/>
      <c r="AE448" s="126"/>
      <c r="AF448" s="126"/>
      <c r="AG448" s="126"/>
      <c r="AH448" s="126"/>
      <c r="AI448" s="126"/>
      <c r="AJ448" s="126"/>
      <c r="AK448" s="383"/>
      <c r="AL448" s="126"/>
      <c r="AM448" s="126"/>
      <c r="AN448" s="126"/>
      <c r="AO448" s="126"/>
      <c r="AP448" s="126"/>
      <c r="AQ448" s="126"/>
      <c r="AR448" s="126"/>
    </row>
    <row r="449" ht="12.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692"/>
      <c r="Y449" s="126"/>
      <c r="Z449" s="126"/>
      <c r="AA449" s="126"/>
      <c r="AB449" s="126"/>
      <c r="AC449" s="126"/>
      <c r="AD449" s="126"/>
      <c r="AE449" s="126"/>
      <c r="AF449" s="126"/>
      <c r="AG449" s="126"/>
      <c r="AH449" s="126"/>
      <c r="AI449" s="126"/>
      <c r="AJ449" s="126"/>
      <c r="AK449" s="383"/>
      <c r="AL449" s="126"/>
      <c r="AM449" s="126"/>
      <c r="AN449" s="126"/>
      <c r="AO449" s="126"/>
      <c r="AP449" s="126"/>
      <c r="AQ449" s="126"/>
      <c r="AR449" s="126"/>
    </row>
    <row r="450" ht="12.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692"/>
      <c r="Y450" s="126"/>
      <c r="Z450" s="126"/>
      <c r="AA450" s="126"/>
      <c r="AB450" s="126"/>
      <c r="AC450" s="126"/>
      <c r="AD450" s="126"/>
      <c r="AE450" s="126"/>
      <c r="AF450" s="126"/>
      <c r="AG450" s="126"/>
      <c r="AH450" s="126"/>
      <c r="AI450" s="126"/>
      <c r="AJ450" s="126"/>
      <c r="AK450" s="383"/>
      <c r="AL450" s="126"/>
      <c r="AM450" s="126"/>
      <c r="AN450" s="126"/>
      <c r="AO450" s="126"/>
      <c r="AP450" s="126"/>
      <c r="AQ450" s="126"/>
      <c r="AR450" s="126"/>
    </row>
    <row r="451" ht="12.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692"/>
      <c r="Y451" s="126"/>
      <c r="Z451" s="126"/>
      <c r="AA451" s="126"/>
      <c r="AB451" s="126"/>
      <c r="AC451" s="126"/>
      <c r="AD451" s="126"/>
      <c r="AE451" s="126"/>
      <c r="AF451" s="126"/>
      <c r="AG451" s="126"/>
      <c r="AH451" s="126"/>
      <c r="AI451" s="126"/>
      <c r="AJ451" s="126"/>
      <c r="AK451" s="383"/>
      <c r="AL451" s="126"/>
      <c r="AM451" s="126"/>
      <c r="AN451" s="126"/>
      <c r="AO451" s="126"/>
      <c r="AP451" s="126"/>
      <c r="AQ451" s="126"/>
      <c r="AR451" s="126"/>
    </row>
    <row r="452" ht="12.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692"/>
      <c r="Y452" s="126"/>
      <c r="Z452" s="126"/>
      <c r="AA452" s="126"/>
      <c r="AB452" s="126"/>
      <c r="AC452" s="126"/>
      <c r="AD452" s="126"/>
      <c r="AE452" s="126"/>
      <c r="AF452" s="126"/>
      <c r="AG452" s="126"/>
      <c r="AH452" s="126"/>
      <c r="AI452" s="126"/>
      <c r="AJ452" s="126"/>
      <c r="AK452" s="383"/>
      <c r="AL452" s="126"/>
      <c r="AM452" s="126"/>
      <c r="AN452" s="126"/>
      <c r="AO452" s="126"/>
      <c r="AP452" s="126"/>
      <c r="AQ452" s="126"/>
      <c r="AR452" s="126"/>
    </row>
    <row r="453" ht="12.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692"/>
      <c r="Y453" s="126"/>
      <c r="Z453" s="126"/>
      <c r="AA453" s="126"/>
      <c r="AB453" s="126"/>
      <c r="AC453" s="126"/>
      <c r="AD453" s="126"/>
      <c r="AE453" s="126"/>
      <c r="AF453" s="126"/>
      <c r="AG453" s="126"/>
      <c r="AH453" s="126"/>
      <c r="AI453" s="126"/>
      <c r="AJ453" s="126"/>
      <c r="AK453" s="383"/>
      <c r="AL453" s="126"/>
      <c r="AM453" s="126"/>
      <c r="AN453" s="126"/>
      <c r="AO453" s="126"/>
      <c r="AP453" s="126"/>
      <c r="AQ453" s="126"/>
      <c r="AR453" s="126"/>
    </row>
    <row r="454" ht="12.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692"/>
      <c r="Y454" s="126"/>
      <c r="Z454" s="126"/>
      <c r="AA454" s="126"/>
      <c r="AB454" s="126"/>
      <c r="AC454" s="126"/>
      <c r="AD454" s="126"/>
      <c r="AE454" s="126"/>
      <c r="AF454" s="126"/>
      <c r="AG454" s="126"/>
      <c r="AH454" s="126"/>
      <c r="AI454" s="126"/>
      <c r="AJ454" s="126"/>
      <c r="AK454" s="383"/>
      <c r="AL454" s="126"/>
      <c r="AM454" s="126"/>
      <c r="AN454" s="126"/>
      <c r="AO454" s="126"/>
      <c r="AP454" s="126"/>
      <c r="AQ454" s="126"/>
      <c r="AR454" s="126"/>
    </row>
    <row r="455" ht="12.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692"/>
      <c r="Y455" s="126"/>
      <c r="Z455" s="126"/>
      <c r="AA455" s="126"/>
      <c r="AB455" s="126"/>
      <c r="AC455" s="126"/>
      <c r="AD455" s="126"/>
      <c r="AE455" s="126"/>
      <c r="AF455" s="126"/>
      <c r="AG455" s="126"/>
      <c r="AH455" s="126"/>
      <c r="AI455" s="126"/>
      <c r="AJ455" s="126"/>
      <c r="AK455" s="383"/>
      <c r="AL455" s="126"/>
      <c r="AM455" s="126"/>
      <c r="AN455" s="126"/>
      <c r="AO455" s="126"/>
      <c r="AP455" s="126"/>
      <c r="AQ455" s="126"/>
      <c r="AR455" s="126"/>
    </row>
    <row r="456" ht="12.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692"/>
      <c r="Y456" s="126"/>
      <c r="Z456" s="126"/>
      <c r="AA456" s="126"/>
      <c r="AB456" s="126"/>
      <c r="AC456" s="126"/>
      <c r="AD456" s="126"/>
      <c r="AE456" s="126"/>
      <c r="AF456" s="126"/>
      <c r="AG456" s="126"/>
      <c r="AH456" s="126"/>
      <c r="AI456" s="126"/>
      <c r="AJ456" s="126"/>
      <c r="AK456" s="383"/>
      <c r="AL456" s="126"/>
      <c r="AM456" s="126"/>
      <c r="AN456" s="126"/>
      <c r="AO456" s="126"/>
      <c r="AP456" s="126"/>
      <c r="AQ456" s="126"/>
      <c r="AR456" s="126"/>
    </row>
    <row r="457" ht="12.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692"/>
      <c r="Y457" s="126"/>
      <c r="Z457" s="126"/>
      <c r="AA457" s="126"/>
      <c r="AB457" s="126"/>
      <c r="AC457" s="126"/>
      <c r="AD457" s="126"/>
      <c r="AE457" s="126"/>
      <c r="AF457" s="126"/>
      <c r="AG457" s="126"/>
      <c r="AH457" s="126"/>
      <c r="AI457" s="126"/>
      <c r="AJ457" s="126"/>
      <c r="AK457" s="383"/>
      <c r="AL457" s="126"/>
      <c r="AM457" s="126"/>
      <c r="AN457" s="126"/>
      <c r="AO457" s="126"/>
      <c r="AP457" s="126"/>
      <c r="AQ457" s="126"/>
      <c r="AR457" s="126"/>
    </row>
    <row r="458" ht="12.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692"/>
      <c r="Y458" s="126"/>
      <c r="Z458" s="126"/>
      <c r="AA458" s="126"/>
      <c r="AB458" s="126"/>
      <c r="AC458" s="126"/>
      <c r="AD458" s="126"/>
      <c r="AE458" s="126"/>
      <c r="AF458" s="126"/>
      <c r="AG458" s="126"/>
      <c r="AH458" s="126"/>
      <c r="AI458" s="126"/>
      <c r="AJ458" s="126"/>
      <c r="AK458" s="383"/>
      <c r="AL458" s="126"/>
      <c r="AM458" s="126"/>
      <c r="AN458" s="126"/>
      <c r="AO458" s="126"/>
      <c r="AP458" s="126"/>
      <c r="AQ458" s="126"/>
      <c r="AR458" s="126"/>
    </row>
    <row r="459" ht="12.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692"/>
      <c r="Y459" s="126"/>
      <c r="Z459" s="126"/>
      <c r="AA459" s="126"/>
      <c r="AB459" s="126"/>
      <c r="AC459" s="126"/>
      <c r="AD459" s="126"/>
      <c r="AE459" s="126"/>
      <c r="AF459" s="126"/>
      <c r="AG459" s="126"/>
      <c r="AH459" s="126"/>
      <c r="AI459" s="126"/>
      <c r="AJ459" s="126"/>
      <c r="AK459" s="383"/>
      <c r="AL459" s="126"/>
      <c r="AM459" s="126"/>
      <c r="AN459" s="126"/>
      <c r="AO459" s="126"/>
      <c r="AP459" s="126"/>
      <c r="AQ459" s="126"/>
      <c r="AR459" s="126"/>
    </row>
    <row r="460" ht="12.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692"/>
      <c r="Y460" s="126"/>
      <c r="Z460" s="126"/>
      <c r="AA460" s="126"/>
      <c r="AB460" s="126"/>
      <c r="AC460" s="126"/>
      <c r="AD460" s="126"/>
      <c r="AE460" s="126"/>
      <c r="AF460" s="126"/>
      <c r="AG460" s="126"/>
      <c r="AH460" s="126"/>
      <c r="AI460" s="126"/>
      <c r="AJ460" s="126"/>
      <c r="AK460" s="383"/>
      <c r="AL460" s="126"/>
      <c r="AM460" s="126"/>
      <c r="AN460" s="126"/>
      <c r="AO460" s="126"/>
      <c r="AP460" s="126"/>
      <c r="AQ460" s="126"/>
      <c r="AR460" s="126"/>
    </row>
    <row r="461" ht="12.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692"/>
      <c r="Y461" s="126"/>
      <c r="Z461" s="126"/>
      <c r="AA461" s="126"/>
      <c r="AB461" s="126"/>
      <c r="AC461" s="126"/>
      <c r="AD461" s="126"/>
      <c r="AE461" s="126"/>
      <c r="AF461" s="126"/>
      <c r="AG461" s="126"/>
      <c r="AH461" s="126"/>
      <c r="AI461" s="126"/>
      <c r="AJ461" s="126"/>
      <c r="AK461" s="383"/>
      <c r="AL461" s="126"/>
      <c r="AM461" s="126"/>
      <c r="AN461" s="126"/>
      <c r="AO461" s="126"/>
      <c r="AP461" s="126"/>
      <c r="AQ461" s="126"/>
      <c r="AR461" s="126"/>
    </row>
    <row r="462" ht="12.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692"/>
      <c r="Y462" s="126"/>
      <c r="Z462" s="126"/>
      <c r="AA462" s="126"/>
      <c r="AB462" s="126"/>
      <c r="AC462" s="126"/>
      <c r="AD462" s="126"/>
      <c r="AE462" s="126"/>
      <c r="AF462" s="126"/>
      <c r="AG462" s="126"/>
      <c r="AH462" s="126"/>
      <c r="AI462" s="126"/>
      <c r="AJ462" s="126"/>
      <c r="AK462" s="383"/>
      <c r="AL462" s="126"/>
      <c r="AM462" s="126"/>
      <c r="AN462" s="126"/>
      <c r="AO462" s="126"/>
      <c r="AP462" s="126"/>
      <c r="AQ462" s="126"/>
      <c r="AR462" s="126"/>
    </row>
    <row r="463" ht="12.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692"/>
      <c r="Y463" s="126"/>
      <c r="Z463" s="126"/>
      <c r="AA463" s="126"/>
      <c r="AB463" s="126"/>
      <c r="AC463" s="126"/>
      <c r="AD463" s="126"/>
      <c r="AE463" s="126"/>
      <c r="AF463" s="126"/>
      <c r="AG463" s="126"/>
      <c r="AH463" s="126"/>
      <c r="AI463" s="126"/>
      <c r="AJ463" s="126"/>
      <c r="AK463" s="383"/>
      <c r="AL463" s="126"/>
      <c r="AM463" s="126"/>
      <c r="AN463" s="126"/>
      <c r="AO463" s="126"/>
      <c r="AP463" s="126"/>
      <c r="AQ463" s="126"/>
      <c r="AR463" s="126"/>
    </row>
    <row r="464" ht="12.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692"/>
      <c r="Y464" s="126"/>
      <c r="Z464" s="126"/>
      <c r="AA464" s="126"/>
      <c r="AB464" s="126"/>
      <c r="AC464" s="126"/>
      <c r="AD464" s="126"/>
      <c r="AE464" s="126"/>
      <c r="AF464" s="126"/>
      <c r="AG464" s="126"/>
      <c r="AH464" s="126"/>
      <c r="AI464" s="126"/>
      <c r="AJ464" s="126"/>
      <c r="AK464" s="383"/>
      <c r="AL464" s="126"/>
      <c r="AM464" s="126"/>
      <c r="AN464" s="126"/>
      <c r="AO464" s="126"/>
      <c r="AP464" s="126"/>
      <c r="AQ464" s="126"/>
      <c r="AR464" s="126"/>
    </row>
    <row r="465" ht="12.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692"/>
      <c r="Y465" s="126"/>
      <c r="Z465" s="126"/>
      <c r="AA465" s="126"/>
      <c r="AB465" s="126"/>
      <c r="AC465" s="126"/>
      <c r="AD465" s="126"/>
      <c r="AE465" s="126"/>
      <c r="AF465" s="126"/>
      <c r="AG465" s="126"/>
      <c r="AH465" s="126"/>
      <c r="AI465" s="126"/>
      <c r="AJ465" s="126"/>
      <c r="AK465" s="383"/>
      <c r="AL465" s="126"/>
      <c r="AM465" s="126"/>
      <c r="AN465" s="126"/>
      <c r="AO465" s="126"/>
      <c r="AP465" s="126"/>
      <c r="AQ465" s="126"/>
      <c r="AR465" s="126"/>
    </row>
    <row r="466" ht="12.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692"/>
      <c r="Y466" s="126"/>
      <c r="Z466" s="126"/>
      <c r="AA466" s="126"/>
      <c r="AB466" s="126"/>
      <c r="AC466" s="126"/>
      <c r="AD466" s="126"/>
      <c r="AE466" s="126"/>
      <c r="AF466" s="126"/>
      <c r="AG466" s="126"/>
      <c r="AH466" s="126"/>
      <c r="AI466" s="126"/>
      <c r="AJ466" s="126"/>
      <c r="AK466" s="383"/>
      <c r="AL466" s="126"/>
      <c r="AM466" s="126"/>
      <c r="AN466" s="126"/>
      <c r="AO466" s="126"/>
      <c r="AP466" s="126"/>
      <c r="AQ466" s="126"/>
      <c r="AR466" s="126"/>
    </row>
    <row r="467" ht="12.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692"/>
      <c r="Y467" s="126"/>
      <c r="Z467" s="126"/>
      <c r="AA467" s="126"/>
      <c r="AB467" s="126"/>
      <c r="AC467" s="126"/>
      <c r="AD467" s="126"/>
      <c r="AE467" s="126"/>
      <c r="AF467" s="126"/>
      <c r="AG467" s="126"/>
      <c r="AH467" s="126"/>
      <c r="AI467" s="126"/>
      <c r="AJ467" s="126"/>
      <c r="AK467" s="383"/>
      <c r="AL467" s="126"/>
      <c r="AM467" s="126"/>
      <c r="AN467" s="126"/>
      <c r="AO467" s="126"/>
      <c r="AP467" s="126"/>
      <c r="AQ467" s="126"/>
      <c r="AR467" s="126"/>
    </row>
    <row r="468" ht="12.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692"/>
      <c r="Y468" s="126"/>
      <c r="Z468" s="126"/>
      <c r="AA468" s="126"/>
      <c r="AB468" s="126"/>
      <c r="AC468" s="126"/>
      <c r="AD468" s="126"/>
      <c r="AE468" s="126"/>
      <c r="AF468" s="126"/>
      <c r="AG468" s="126"/>
      <c r="AH468" s="126"/>
      <c r="AI468" s="126"/>
      <c r="AJ468" s="126"/>
      <c r="AK468" s="383"/>
      <c r="AL468" s="126"/>
      <c r="AM468" s="126"/>
      <c r="AN468" s="126"/>
      <c r="AO468" s="126"/>
      <c r="AP468" s="126"/>
      <c r="AQ468" s="126"/>
      <c r="AR468" s="126"/>
    </row>
    <row r="469" ht="12.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692"/>
      <c r="Y469" s="126"/>
      <c r="Z469" s="126"/>
      <c r="AA469" s="126"/>
      <c r="AB469" s="126"/>
      <c r="AC469" s="126"/>
      <c r="AD469" s="126"/>
      <c r="AE469" s="126"/>
      <c r="AF469" s="126"/>
      <c r="AG469" s="126"/>
      <c r="AH469" s="126"/>
      <c r="AI469" s="126"/>
      <c r="AJ469" s="126"/>
      <c r="AK469" s="383"/>
      <c r="AL469" s="126"/>
      <c r="AM469" s="126"/>
      <c r="AN469" s="126"/>
      <c r="AO469" s="126"/>
      <c r="AP469" s="126"/>
      <c r="AQ469" s="126"/>
      <c r="AR469" s="126"/>
    </row>
    <row r="470" ht="12.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692"/>
      <c r="Y470" s="126"/>
      <c r="Z470" s="126"/>
      <c r="AA470" s="126"/>
      <c r="AB470" s="126"/>
      <c r="AC470" s="126"/>
      <c r="AD470" s="126"/>
      <c r="AE470" s="126"/>
      <c r="AF470" s="126"/>
      <c r="AG470" s="126"/>
      <c r="AH470" s="126"/>
      <c r="AI470" s="126"/>
      <c r="AJ470" s="126"/>
      <c r="AK470" s="383"/>
      <c r="AL470" s="126"/>
      <c r="AM470" s="126"/>
      <c r="AN470" s="126"/>
      <c r="AO470" s="126"/>
      <c r="AP470" s="126"/>
      <c r="AQ470" s="126"/>
      <c r="AR470" s="126"/>
    </row>
    <row r="471" ht="12.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692"/>
      <c r="Y471" s="126"/>
      <c r="Z471" s="126"/>
      <c r="AA471" s="126"/>
      <c r="AB471" s="126"/>
      <c r="AC471" s="126"/>
      <c r="AD471" s="126"/>
      <c r="AE471" s="126"/>
      <c r="AF471" s="126"/>
      <c r="AG471" s="126"/>
      <c r="AH471" s="126"/>
      <c r="AI471" s="126"/>
      <c r="AJ471" s="126"/>
      <c r="AK471" s="383"/>
      <c r="AL471" s="126"/>
      <c r="AM471" s="126"/>
      <c r="AN471" s="126"/>
      <c r="AO471" s="126"/>
      <c r="AP471" s="126"/>
      <c r="AQ471" s="126"/>
      <c r="AR471" s="126"/>
    </row>
    <row r="472" ht="12.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692"/>
      <c r="Y472" s="126"/>
      <c r="Z472" s="126"/>
      <c r="AA472" s="126"/>
      <c r="AB472" s="126"/>
      <c r="AC472" s="126"/>
      <c r="AD472" s="126"/>
      <c r="AE472" s="126"/>
      <c r="AF472" s="126"/>
      <c r="AG472" s="126"/>
      <c r="AH472" s="126"/>
      <c r="AI472" s="126"/>
      <c r="AJ472" s="126"/>
      <c r="AK472" s="383"/>
      <c r="AL472" s="126"/>
      <c r="AM472" s="126"/>
      <c r="AN472" s="126"/>
      <c r="AO472" s="126"/>
      <c r="AP472" s="126"/>
      <c r="AQ472" s="126"/>
      <c r="AR472" s="126"/>
    </row>
    <row r="473" ht="12.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692"/>
      <c r="Y473" s="126"/>
      <c r="Z473" s="126"/>
      <c r="AA473" s="126"/>
      <c r="AB473" s="126"/>
      <c r="AC473" s="126"/>
      <c r="AD473" s="126"/>
      <c r="AE473" s="126"/>
      <c r="AF473" s="126"/>
      <c r="AG473" s="126"/>
      <c r="AH473" s="126"/>
      <c r="AI473" s="126"/>
      <c r="AJ473" s="126"/>
      <c r="AK473" s="383"/>
      <c r="AL473" s="126"/>
      <c r="AM473" s="126"/>
      <c r="AN473" s="126"/>
      <c r="AO473" s="126"/>
      <c r="AP473" s="126"/>
      <c r="AQ473" s="126"/>
      <c r="AR473" s="126"/>
    </row>
    <row r="474" ht="12.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692"/>
      <c r="Y474" s="126"/>
      <c r="Z474" s="126"/>
      <c r="AA474" s="126"/>
      <c r="AB474" s="126"/>
      <c r="AC474" s="126"/>
      <c r="AD474" s="126"/>
      <c r="AE474" s="126"/>
      <c r="AF474" s="126"/>
      <c r="AG474" s="126"/>
      <c r="AH474" s="126"/>
      <c r="AI474" s="126"/>
      <c r="AJ474" s="126"/>
      <c r="AK474" s="383"/>
      <c r="AL474" s="126"/>
      <c r="AM474" s="126"/>
      <c r="AN474" s="126"/>
      <c r="AO474" s="126"/>
      <c r="AP474" s="126"/>
      <c r="AQ474" s="126"/>
      <c r="AR474" s="126"/>
    </row>
    <row r="475" ht="12.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692"/>
      <c r="Y475" s="126"/>
      <c r="Z475" s="126"/>
      <c r="AA475" s="126"/>
      <c r="AB475" s="126"/>
      <c r="AC475" s="126"/>
      <c r="AD475" s="126"/>
      <c r="AE475" s="126"/>
      <c r="AF475" s="126"/>
      <c r="AG475" s="126"/>
      <c r="AH475" s="126"/>
      <c r="AI475" s="126"/>
      <c r="AJ475" s="126"/>
      <c r="AK475" s="383"/>
      <c r="AL475" s="126"/>
      <c r="AM475" s="126"/>
      <c r="AN475" s="126"/>
      <c r="AO475" s="126"/>
      <c r="AP475" s="126"/>
      <c r="AQ475" s="126"/>
      <c r="AR475" s="126"/>
    </row>
    <row r="476" ht="12.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692"/>
      <c r="Y476" s="126"/>
      <c r="Z476" s="126"/>
      <c r="AA476" s="126"/>
      <c r="AB476" s="126"/>
      <c r="AC476" s="126"/>
      <c r="AD476" s="126"/>
      <c r="AE476" s="126"/>
      <c r="AF476" s="126"/>
      <c r="AG476" s="126"/>
      <c r="AH476" s="126"/>
      <c r="AI476" s="126"/>
      <c r="AJ476" s="126"/>
      <c r="AK476" s="383"/>
      <c r="AL476" s="126"/>
      <c r="AM476" s="126"/>
      <c r="AN476" s="126"/>
      <c r="AO476" s="126"/>
      <c r="AP476" s="126"/>
      <c r="AQ476" s="126"/>
      <c r="AR476" s="126"/>
    </row>
    <row r="477" ht="12.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692"/>
      <c r="Y477" s="126"/>
      <c r="Z477" s="126"/>
      <c r="AA477" s="126"/>
      <c r="AB477" s="126"/>
      <c r="AC477" s="126"/>
      <c r="AD477" s="126"/>
      <c r="AE477" s="126"/>
      <c r="AF477" s="126"/>
      <c r="AG477" s="126"/>
      <c r="AH477" s="126"/>
      <c r="AI477" s="126"/>
      <c r="AJ477" s="126"/>
      <c r="AK477" s="383"/>
      <c r="AL477" s="126"/>
      <c r="AM477" s="126"/>
      <c r="AN477" s="126"/>
      <c r="AO477" s="126"/>
      <c r="AP477" s="126"/>
      <c r="AQ477" s="126"/>
      <c r="AR477" s="126"/>
    </row>
    <row r="478" ht="12.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692"/>
      <c r="Y478" s="126"/>
      <c r="Z478" s="126"/>
      <c r="AA478" s="126"/>
      <c r="AB478" s="126"/>
      <c r="AC478" s="126"/>
      <c r="AD478" s="126"/>
      <c r="AE478" s="126"/>
      <c r="AF478" s="126"/>
      <c r="AG478" s="126"/>
      <c r="AH478" s="126"/>
      <c r="AI478" s="126"/>
      <c r="AJ478" s="126"/>
      <c r="AK478" s="383"/>
      <c r="AL478" s="126"/>
      <c r="AM478" s="126"/>
      <c r="AN478" s="126"/>
      <c r="AO478" s="126"/>
      <c r="AP478" s="126"/>
      <c r="AQ478" s="126"/>
      <c r="AR478" s="126"/>
    </row>
    <row r="479" ht="12.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692"/>
      <c r="Y479" s="126"/>
      <c r="Z479" s="126"/>
      <c r="AA479" s="126"/>
      <c r="AB479" s="126"/>
      <c r="AC479" s="126"/>
      <c r="AD479" s="126"/>
      <c r="AE479" s="126"/>
      <c r="AF479" s="126"/>
      <c r="AG479" s="126"/>
      <c r="AH479" s="126"/>
      <c r="AI479" s="126"/>
      <c r="AJ479" s="126"/>
      <c r="AK479" s="383"/>
      <c r="AL479" s="126"/>
      <c r="AM479" s="126"/>
      <c r="AN479" s="126"/>
      <c r="AO479" s="126"/>
      <c r="AP479" s="126"/>
      <c r="AQ479" s="126"/>
      <c r="AR479" s="126"/>
    </row>
    <row r="480" ht="12.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692"/>
      <c r="Y480" s="126"/>
      <c r="Z480" s="126"/>
      <c r="AA480" s="126"/>
      <c r="AB480" s="126"/>
      <c r="AC480" s="126"/>
      <c r="AD480" s="126"/>
      <c r="AE480" s="126"/>
      <c r="AF480" s="126"/>
      <c r="AG480" s="126"/>
      <c r="AH480" s="126"/>
      <c r="AI480" s="126"/>
      <c r="AJ480" s="126"/>
      <c r="AK480" s="383"/>
      <c r="AL480" s="126"/>
      <c r="AM480" s="126"/>
      <c r="AN480" s="126"/>
      <c r="AO480" s="126"/>
      <c r="AP480" s="126"/>
      <c r="AQ480" s="126"/>
      <c r="AR480" s="126"/>
    </row>
    <row r="481" ht="12.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692"/>
      <c r="Y481" s="126"/>
      <c r="Z481" s="126"/>
      <c r="AA481" s="126"/>
      <c r="AB481" s="126"/>
      <c r="AC481" s="126"/>
      <c r="AD481" s="126"/>
      <c r="AE481" s="126"/>
      <c r="AF481" s="126"/>
      <c r="AG481" s="126"/>
      <c r="AH481" s="126"/>
      <c r="AI481" s="126"/>
      <c r="AJ481" s="126"/>
      <c r="AK481" s="383"/>
      <c r="AL481" s="126"/>
      <c r="AM481" s="126"/>
      <c r="AN481" s="126"/>
      <c r="AO481" s="126"/>
      <c r="AP481" s="126"/>
      <c r="AQ481" s="126"/>
      <c r="AR481" s="126"/>
    </row>
    <row r="482" ht="12.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692"/>
      <c r="Y482" s="126"/>
      <c r="Z482" s="126"/>
      <c r="AA482" s="126"/>
      <c r="AB482" s="126"/>
      <c r="AC482" s="126"/>
      <c r="AD482" s="126"/>
      <c r="AE482" s="126"/>
      <c r="AF482" s="126"/>
      <c r="AG482" s="126"/>
      <c r="AH482" s="126"/>
      <c r="AI482" s="126"/>
      <c r="AJ482" s="126"/>
      <c r="AK482" s="383"/>
      <c r="AL482" s="126"/>
      <c r="AM482" s="126"/>
      <c r="AN482" s="126"/>
      <c r="AO482" s="126"/>
      <c r="AP482" s="126"/>
      <c r="AQ482" s="126"/>
      <c r="AR482" s="126"/>
    </row>
    <row r="483" ht="12.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692"/>
      <c r="Y483" s="126"/>
      <c r="Z483" s="126"/>
      <c r="AA483" s="126"/>
      <c r="AB483" s="126"/>
      <c r="AC483" s="126"/>
      <c r="AD483" s="126"/>
      <c r="AE483" s="126"/>
      <c r="AF483" s="126"/>
      <c r="AG483" s="126"/>
      <c r="AH483" s="126"/>
      <c r="AI483" s="126"/>
      <c r="AJ483" s="126"/>
      <c r="AK483" s="383"/>
      <c r="AL483" s="126"/>
      <c r="AM483" s="126"/>
      <c r="AN483" s="126"/>
      <c r="AO483" s="126"/>
      <c r="AP483" s="126"/>
      <c r="AQ483" s="126"/>
      <c r="AR483" s="126"/>
    </row>
    <row r="484" ht="12.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692"/>
      <c r="Y484" s="126"/>
      <c r="Z484" s="126"/>
      <c r="AA484" s="126"/>
      <c r="AB484" s="126"/>
      <c r="AC484" s="126"/>
      <c r="AD484" s="126"/>
      <c r="AE484" s="126"/>
      <c r="AF484" s="126"/>
      <c r="AG484" s="126"/>
      <c r="AH484" s="126"/>
      <c r="AI484" s="126"/>
      <c r="AJ484" s="126"/>
      <c r="AK484" s="383"/>
      <c r="AL484" s="126"/>
      <c r="AM484" s="126"/>
      <c r="AN484" s="126"/>
      <c r="AO484" s="126"/>
      <c r="AP484" s="126"/>
      <c r="AQ484" s="126"/>
      <c r="AR484" s="126"/>
    </row>
    <row r="485" ht="12.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692"/>
      <c r="Y485" s="126"/>
      <c r="Z485" s="126"/>
      <c r="AA485" s="126"/>
      <c r="AB485" s="126"/>
      <c r="AC485" s="126"/>
      <c r="AD485" s="126"/>
      <c r="AE485" s="126"/>
      <c r="AF485" s="126"/>
      <c r="AG485" s="126"/>
      <c r="AH485" s="126"/>
      <c r="AI485" s="126"/>
      <c r="AJ485" s="126"/>
      <c r="AK485" s="383"/>
      <c r="AL485" s="126"/>
      <c r="AM485" s="126"/>
      <c r="AN485" s="126"/>
      <c r="AO485" s="126"/>
      <c r="AP485" s="126"/>
      <c r="AQ485" s="126"/>
      <c r="AR485" s="126"/>
    </row>
    <row r="486" ht="12.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692"/>
      <c r="Y486" s="126"/>
      <c r="Z486" s="126"/>
      <c r="AA486" s="126"/>
      <c r="AB486" s="126"/>
      <c r="AC486" s="126"/>
      <c r="AD486" s="126"/>
      <c r="AE486" s="126"/>
      <c r="AF486" s="126"/>
      <c r="AG486" s="126"/>
      <c r="AH486" s="126"/>
      <c r="AI486" s="126"/>
      <c r="AJ486" s="126"/>
      <c r="AK486" s="383"/>
      <c r="AL486" s="126"/>
      <c r="AM486" s="126"/>
      <c r="AN486" s="126"/>
      <c r="AO486" s="126"/>
      <c r="AP486" s="126"/>
      <c r="AQ486" s="126"/>
      <c r="AR486" s="126"/>
    </row>
    <row r="487" ht="12.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692"/>
      <c r="Y487" s="126"/>
      <c r="Z487" s="126"/>
      <c r="AA487" s="126"/>
      <c r="AB487" s="126"/>
      <c r="AC487" s="126"/>
      <c r="AD487" s="126"/>
      <c r="AE487" s="126"/>
      <c r="AF487" s="126"/>
      <c r="AG487" s="126"/>
      <c r="AH487" s="126"/>
      <c r="AI487" s="126"/>
      <c r="AJ487" s="126"/>
      <c r="AK487" s="383"/>
      <c r="AL487" s="126"/>
      <c r="AM487" s="126"/>
      <c r="AN487" s="126"/>
      <c r="AO487" s="126"/>
      <c r="AP487" s="126"/>
      <c r="AQ487" s="126"/>
      <c r="AR487" s="126"/>
    </row>
    <row r="488" ht="12.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692"/>
      <c r="Y488" s="126"/>
      <c r="Z488" s="126"/>
      <c r="AA488" s="126"/>
      <c r="AB488" s="126"/>
      <c r="AC488" s="126"/>
      <c r="AD488" s="126"/>
      <c r="AE488" s="126"/>
      <c r="AF488" s="126"/>
      <c r="AG488" s="126"/>
      <c r="AH488" s="126"/>
      <c r="AI488" s="126"/>
      <c r="AJ488" s="126"/>
      <c r="AK488" s="383"/>
      <c r="AL488" s="126"/>
      <c r="AM488" s="126"/>
      <c r="AN488" s="126"/>
      <c r="AO488" s="126"/>
      <c r="AP488" s="126"/>
      <c r="AQ488" s="126"/>
      <c r="AR488" s="126"/>
    </row>
    <row r="489" ht="12.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692"/>
      <c r="Y489" s="126"/>
      <c r="Z489" s="126"/>
      <c r="AA489" s="126"/>
      <c r="AB489" s="126"/>
      <c r="AC489" s="126"/>
      <c r="AD489" s="126"/>
      <c r="AE489" s="126"/>
      <c r="AF489" s="126"/>
      <c r="AG489" s="126"/>
      <c r="AH489" s="126"/>
      <c r="AI489" s="126"/>
      <c r="AJ489" s="126"/>
      <c r="AK489" s="383"/>
      <c r="AL489" s="126"/>
      <c r="AM489" s="126"/>
      <c r="AN489" s="126"/>
      <c r="AO489" s="126"/>
      <c r="AP489" s="126"/>
      <c r="AQ489" s="126"/>
      <c r="AR489" s="126"/>
    </row>
    <row r="490" ht="12.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692"/>
      <c r="Y490" s="126"/>
      <c r="Z490" s="126"/>
      <c r="AA490" s="126"/>
      <c r="AB490" s="126"/>
      <c r="AC490" s="126"/>
      <c r="AD490" s="126"/>
      <c r="AE490" s="126"/>
      <c r="AF490" s="126"/>
      <c r="AG490" s="126"/>
      <c r="AH490" s="126"/>
      <c r="AI490" s="126"/>
      <c r="AJ490" s="126"/>
      <c r="AK490" s="383"/>
      <c r="AL490" s="126"/>
      <c r="AM490" s="126"/>
      <c r="AN490" s="126"/>
      <c r="AO490" s="126"/>
      <c r="AP490" s="126"/>
      <c r="AQ490" s="126"/>
      <c r="AR490" s="126"/>
    </row>
    <row r="491" ht="12.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692"/>
      <c r="Y491" s="126"/>
      <c r="Z491" s="126"/>
      <c r="AA491" s="126"/>
      <c r="AB491" s="126"/>
      <c r="AC491" s="126"/>
      <c r="AD491" s="126"/>
      <c r="AE491" s="126"/>
      <c r="AF491" s="126"/>
      <c r="AG491" s="126"/>
      <c r="AH491" s="126"/>
      <c r="AI491" s="126"/>
      <c r="AJ491" s="126"/>
      <c r="AK491" s="383"/>
      <c r="AL491" s="126"/>
      <c r="AM491" s="126"/>
      <c r="AN491" s="126"/>
      <c r="AO491" s="126"/>
      <c r="AP491" s="126"/>
      <c r="AQ491" s="126"/>
      <c r="AR491" s="126"/>
    </row>
    <row r="492" ht="12.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692"/>
      <c r="Y492" s="126"/>
      <c r="Z492" s="126"/>
      <c r="AA492" s="126"/>
      <c r="AB492" s="126"/>
      <c r="AC492" s="126"/>
      <c r="AD492" s="126"/>
      <c r="AE492" s="126"/>
      <c r="AF492" s="126"/>
      <c r="AG492" s="126"/>
      <c r="AH492" s="126"/>
      <c r="AI492" s="126"/>
      <c r="AJ492" s="126"/>
      <c r="AK492" s="383"/>
      <c r="AL492" s="126"/>
      <c r="AM492" s="126"/>
      <c r="AN492" s="126"/>
      <c r="AO492" s="126"/>
      <c r="AP492" s="126"/>
      <c r="AQ492" s="126"/>
      <c r="AR492" s="126"/>
    </row>
    <row r="493" ht="12.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692"/>
      <c r="Y493" s="126"/>
      <c r="Z493" s="126"/>
      <c r="AA493" s="126"/>
      <c r="AB493" s="126"/>
      <c r="AC493" s="126"/>
      <c r="AD493" s="126"/>
      <c r="AE493" s="126"/>
      <c r="AF493" s="126"/>
      <c r="AG493" s="126"/>
      <c r="AH493" s="126"/>
      <c r="AI493" s="126"/>
      <c r="AJ493" s="126"/>
      <c r="AK493" s="383"/>
      <c r="AL493" s="126"/>
      <c r="AM493" s="126"/>
      <c r="AN493" s="126"/>
      <c r="AO493" s="126"/>
      <c r="AP493" s="126"/>
      <c r="AQ493" s="126"/>
      <c r="AR493" s="126"/>
    </row>
    <row r="494" ht="12.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692"/>
      <c r="Y494" s="126"/>
      <c r="Z494" s="126"/>
      <c r="AA494" s="126"/>
      <c r="AB494" s="126"/>
      <c r="AC494" s="126"/>
      <c r="AD494" s="126"/>
      <c r="AE494" s="126"/>
      <c r="AF494" s="126"/>
      <c r="AG494" s="126"/>
      <c r="AH494" s="126"/>
      <c r="AI494" s="126"/>
      <c r="AJ494" s="126"/>
      <c r="AK494" s="383"/>
      <c r="AL494" s="126"/>
      <c r="AM494" s="126"/>
      <c r="AN494" s="126"/>
      <c r="AO494" s="126"/>
      <c r="AP494" s="126"/>
      <c r="AQ494" s="126"/>
      <c r="AR494" s="126"/>
    </row>
    <row r="495" ht="12.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692"/>
      <c r="Y495" s="126"/>
      <c r="Z495" s="126"/>
      <c r="AA495" s="126"/>
      <c r="AB495" s="126"/>
      <c r="AC495" s="126"/>
      <c r="AD495" s="126"/>
      <c r="AE495" s="126"/>
      <c r="AF495" s="126"/>
      <c r="AG495" s="126"/>
      <c r="AH495" s="126"/>
      <c r="AI495" s="126"/>
      <c r="AJ495" s="126"/>
      <c r="AK495" s="383"/>
      <c r="AL495" s="126"/>
      <c r="AM495" s="126"/>
      <c r="AN495" s="126"/>
      <c r="AO495" s="126"/>
      <c r="AP495" s="126"/>
      <c r="AQ495" s="126"/>
      <c r="AR495" s="126"/>
    </row>
    <row r="496" ht="12.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692"/>
      <c r="Y496" s="126"/>
      <c r="Z496" s="126"/>
      <c r="AA496" s="126"/>
      <c r="AB496" s="126"/>
      <c r="AC496" s="126"/>
      <c r="AD496" s="126"/>
      <c r="AE496" s="126"/>
      <c r="AF496" s="126"/>
      <c r="AG496" s="126"/>
      <c r="AH496" s="126"/>
      <c r="AI496" s="126"/>
      <c r="AJ496" s="126"/>
      <c r="AK496" s="383"/>
      <c r="AL496" s="126"/>
      <c r="AM496" s="126"/>
      <c r="AN496" s="126"/>
      <c r="AO496" s="126"/>
      <c r="AP496" s="126"/>
      <c r="AQ496" s="126"/>
      <c r="AR496" s="126"/>
    </row>
    <row r="497" ht="12.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692"/>
      <c r="Y497" s="126"/>
      <c r="Z497" s="126"/>
      <c r="AA497" s="126"/>
      <c r="AB497" s="126"/>
      <c r="AC497" s="126"/>
      <c r="AD497" s="126"/>
      <c r="AE497" s="126"/>
      <c r="AF497" s="126"/>
      <c r="AG497" s="126"/>
      <c r="AH497" s="126"/>
      <c r="AI497" s="126"/>
      <c r="AJ497" s="126"/>
      <c r="AK497" s="383"/>
      <c r="AL497" s="126"/>
      <c r="AM497" s="126"/>
      <c r="AN497" s="126"/>
      <c r="AO497" s="126"/>
      <c r="AP497" s="126"/>
      <c r="AQ497" s="126"/>
      <c r="AR497" s="126"/>
    </row>
    <row r="498" ht="12.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692"/>
      <c r="Y498" s="126"/>
      <c r="Z498" s="126"/>
      <c r="AA498" s="126"/>
      <c r="AB498" s="126"/>
      <c r="AC498" s="126"/>
      <c r="AD498" s="126"/>
      <c r="AE498" s="126"/>
      <c r="AF498" s="126"/>
      <c r="AG498" s="126"/>
      <c r="AH498" s="126"/>
      <c r="AI498" s="126"/>
      <c r="AJ498" s="126"/>
      <c r="AK498" s="383"/>
      <c r="AL498" s="126"/>
      <c r="AM498" s="126"/>
      <c r="AN498" s="126"/>
      <c r="AO498" s="126"/>
      <c r="AP498" s="126"/>
      <c r="AQ498" s="126"/>
      <c r="AR498" s="126"/>
    </row>
    <row r="499" ht="12.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692"/>
      <c r="Y499" s="126"/>
      <c r="Z499" s="126"/>
      <c r="AA499" s="126"/>
      <c r="AB499" s="126"/>
      <c r="AC499" s="126"/>
      <c r="AD499" s="126"/>
      <c r="AE499" s="126"/>
      <c r="AF499" s="126"/>
      <c r="AG499" s="126"/>
      <c r="AH499" s="126"/>
      <c r="AI499" s="126"/>
      <c r="AJ499" s="126"/>
      <c r="AK499" s="383"/>
      <c r="AL499" s="126"/>
      <c r="AM499" s="126"/>
      <c r="AN499" s="126"/>
      <c r="AO499" s="126"/>
      <c r="AP499" s="126"/>
      <c r="AQ499" s="126"/>
      <c r="AR499" s="126"/>
    </row>
    <row r="500" ht="12.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692"/>
      <c r="Y500" s="126"/>
      <c r="Z500" s="126"/>
      <c r="AA500" s="126"/>
      <c r="AB500" s="126"/>
      <c r="AC500" s="126"/>
      <c r="AD500" s="126"/>
      <c r="AE500" s="126"/>
      <c r="AF500" s="126"/>
      <c r="AG500" s="126"/>
      <c r="AH500" s="126"/>
      <c r="AI500" s="126"/>
      <c r="AJ500" s="126"/>
      <c r="AK500" s="383"/>
      <c r="AL500" s="126"/>
      <c r="AM500" s="126"/>
      <c r="AN500" s="126"/>
      <c r="AO500" s="126"/>
      <c r="AP500" s="126"/>
      <c r="AQ500" s="126"/>
      <c r="AR500" s="126"/>
    </row>
    <row r="501" ht="12.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692"/>
      <c r="Y501" s="126"/>
      <c r="Z501" s="126"/>
      <c r="AA501" s="126"/>
      <c r="AB501" s="126"/>
      <c r="AC501" s="126"/>
      <c r="AD501" s="126"/>
      <c r="AE501" s="126"/>
      <c r="AF501" s="126"/>
      <c r="AG501" s="126"/>
      <c r="AH501" s="126"/>
      <c r="AI501" s="126"/>
      <c r="AJ501" s="126"/>
      <c r="AK501" s="383"/>
      <c r="AL501" s="126"/>
      <c r="AM501" s="126"/>
      <c r="AN501" s="126"/>
      <c r="AO501" s="126"/>
      <c r="AP501" s="126"/>
      <c r="AQ501" s="126"/>
      <c r="AR501" s="126"/>
    </row>
    <row r="502" ht="12.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692"/>
      <c r="Y502" s="126"/>
      <c r="Z502" s="126"/>
      <c r="AA502" s="126"/>
      <c r="AB502" s="126"/>
      <c r="AC502" s="126"/>
      <c r="AD502" s="126"/>
      <c r="AE502" s="126"/>
      <c r="AF502" s="126"/>
      <c r="AG502" s="126"/>
      <c r="AH502" s="126"/>
      <c r="AI502" s="126"/>
      <c r="AJ502" s="126"/>
      <c r="AK502" s="383"/>
      <c r="AL502" s="126"/>
      <c r="AM502" s="126"/>
      <c r="AN502" s="126"/>
      <c r="AO502" s="126"/>
      <c r="AP502" s="126"/>
      <c r="AQ502" s="126"/>
      <c r="AR502" s="126"/>
    </row>
    <row r="503" ht="12.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692"/>
      <c r="Y503" s="126"/>
      <c r="Z503" s="126"/>
      <c r="AA503" s="126"/>
      <c r="AB503" s="126"/>
      <c r="AC503" s="126"/>
      <c r="AD503" s="126"/>
      <c r="AE503" s="126"/>
      <c r="AF503" s="126"/>
      <c r="AG503" s="126"/>
      <c r="AH503" s="126"/>
      <c r="AI503" s="126"/>
      <c r="AJ503" s="126"/>
      <c r="AK503" s="383"/>
      <c r="AL503" s="126"/>
      <c r="AM503" s="126"/>
      <c r="AN503" s="126"/>
      <c r="AO503" s="126"/>
      <c r="AP503" s="126"/>
      <c r="AQ503" s="126"/>
      <c r="AR503" s="126"/>
    </row>
    <row r="504" ht="12.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692"/>
      <c r="Y504" s="126"/>
      <c r="Z504" s="126"/>
      <c r="AA504" s="126"/>
      <c r="AB504" s="126"/>
      <c r="AC504" s="126"/>
      <c r="AD504" s="126"/>
      <c r="AE504" s="126"/>
      <c r="AF504" s="126"/>
      <c r="AG504" s="126"/>
      <c r="AH504" s="126"/>
      <c r="AI504" s="126"/>
      <c r="AJ504" s="126"/>
      <c r="AK504" s="383"/>
      <c r="AL504" s="126"/>
      <c r="AM504" s="126"/>
      <c r="AN504" s="126"/>
      <c r="AO504" s="126"/>
      <c r="AP504" s="126"/>
      <c r="AQ504" s="126"/>
      <c r="AR504" s="126"/>
    </row>
    <row r="505" ht="12.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692"/>
      <c r="Y505" s="126"/>
      <c r="Z505" s="126"/>
      <c r="AA505" s="126"/>
      <c r="AB505" s="126"/>
      <c r="AC505" s="126"/>
      <c r="AD505" s="126"/>
      <c r="AE505" s="126"/>
      <c r="AF505" s="126"/>
      <c r="AG505" s="126"/>
      <c r="AH505" s="126"/>
      <c r="AI505" s="126"/>
      <c r="AJ505" s="126"/>
      <c r="AK505" s="383"/>
      <c r="AL505" s="126"/>
      <c r="AM505" s="126"/>
      <c r="AN505" s="126"/>
      <c r="AO505" s="126"/>
      <c r="AP505" s="126"/>
      <c r="AQ505" s="126"/>
      <c r="AR505" s="126"/>
    </row>
    <row r="506" ht="12.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692"/>
      <c r="Y506" s="126"/>
      <c r="Z506" s="126"/>
      <c r="AA506" s="126"/>
      <c r="AB506" s="126"/>
      <c r="AC506" s="126"/>
      <c r="AD506" s="126"/>
      <c r="AE506" s="126"/>
      <c r="AF506" s="126"/>
      <c r="AG506" s="126"/>
      <c r="AH506" s="126"/>
      <c r="AI506" s="126"/>
      <c r="AJ506" s="126"/>
      <c r="AK506" s="383"/>
      <c r="AL506" s="126"/>
      <c r="AM506" s="126"/>
      <c r="AN506" s="126"/>
      <c r="AO506" s="126"/>
      <c r="AP506" s="126"/>
      <c r="AQ506" s="126"/>
      <c r="AR506" s="126"/>
    </row>
    <row r="507" ht="12.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692"/>
      <c r="Y507" s="126"/>
      <c r="Z507" s="126"/>
      <c r="AA507" s="126"/>
      <c r="AB507" s="126"/>
      <c r="AC507" s="126"/>
      <c r="AD507" s="126"/>
      <c r="AE507" s="126"/>
      <c r="AF507" s="126"/>
      <c r="AG507" s="126"/>
      <c r="AH507" s="126"/>
      <c r="AI507" s="126"/>
      <c r="AJ507" s="126"/>
      <c r="AK507" s="383"/>
      <c r="AL507" s="126"/>
      <c r="AM507" s="126"/>
      <c r="AN507" s="126"/>
      <c r="AO507" s="126"/>
      <c r="AP507" s="126"/>
      <c r="AQ507" s="126"/>
      <c r="AR507" s="126"/>
    </row>
    <row r="508" ht="12.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692"/>
      <c r="Y508" s="126"/>
      <c r="Z508" s="126"/>
      <c r="AA508" s="126"/>
      <c r="AB508" s="126"/>
      <c r="AC508" s="126"/>
      <c r="AD508" s="126"/>
      <c r="AE508" s="126"/>
      <c r="AF508" s="126"/>
      <c r="AG508" s="126"/>
      <c r="AH508" s="126"/>
      <c r="AI508" s="126"/>
      <c r="AJ508" s="126"/>
      <c r="AK508" s="383"/>
      <c r="AL508" s="126"/>
      <c r="AM508" s="126"/>
      <c r="AN508" s="126"/>
      <c r="AO508" s="126"/>
      <c r="AP508" s="126"/>
      <c r="AQ508" s="126"/>
      <c r="AR508" s="126"/>
    </row>
    <row r="509" ht="12.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692"/>
      <c r="Y509" s="126"/>
      <c r="Z509" s="126"/>
      <c r="AA509" s="126"/>
      <c r="AB509" s="126"/>
      <c r="AC509" s="126"/>
      <c r="AD509" s="126"/>
      <c r="AE509" s="126"/>
      <c r="AF509" s="126"/>
      <c r="AG509" s="126"/>
      <c r="AH509" s="126"/>
      <c r="AI509" s="126"/>
      <c r="AJ509" s="126"/>
      <c r="AK509" s="383"/>
      <c r="AL509" s="126"/>
      <c r="AM509" s="126"/>
      <c r="AN509" s="126"/>
      <c r="AO509" s="126"/>
      <c r="AP509" s="126"/>
      <c r="AQ509" s="126"/>
      <c r="AR509" s="126"/>
    </row>
    <row r="510" ht="12.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692"/>
      <c r="Y510" s="126"/>
      <c r="Z510" s="126"/>
      <c r="AA510" s="126"/>
      <c r="AB510" s="126"/>
      <c r="AC510" s="126"/>
      <c r="AD510" s="126"/>
      <c r="AE510" s="126"/>
      <c r="AF510" s="126"/>
      <c r="AG510" s="126"/>
      <c r="AH510" s="126"/>
      <c r="AI510" s="126"/>
      <c r="AJ510" s="126"/>
      <c r="AK510" s="383"/>
      <c r="AL510" s="126"/>
      <c r="AM510" s="126"/>
      <c r="AN510" s="126"/>
      <c r="AO510" s="126"/>
      <c r="AP510" s="126"/>
      <c r="AQ510" s="126"/>
      <c r="AR510" s="126"/>
    </row>
    <row r="511" ht="12.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692"/>
      <c r="Y511" s="126"/>
      <c r="Z511" s="126"/>
      <c r="AA511" s="126"/>
      <c r="AB511" s="126"/>
      <c r="AC511" s="126"/>
      <c r="AD511" s="126"/>
      <c r="AE511" s="126"/>
      <c r="AF511" s="126"/>
      <c r="AG511" s="126"/>
      <c r="AH511" s="126"/>
      <c r="AI511" s="126"/>
      <c r="AJ511" s="126"/>
      <c r="AK511" s="383"/>
      <c r="AL511" s="126"/>
      <c r="AM511" s="126"/>
      <c r="AN511" s="126"/>
      <c r="AO511" s="126"/>
      <c r="AP511" s="126"/>
      <c r="AQ511" s="126"/>
      <c r="AR511" s="126"/>
    </row>
    <row r="512" ht="12.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692"/>
      <c r="Y512" s="126"/>
      <c r="Z512" s="126"/>
      <c r="AA512" s="126"/>
      <c r="AB512" s="126"/>
      <c r="AC512" s="126"/>
      <c r="AD512" s="126"/>
      <c r="AE512" s="126"/>
      <c r="AF512" s="126"/>
      <c r="AG512" s="126"/>
      <c r="AH512" s="126"/>
      <c r="AI512" s="126"/>
      <c r="AJ512" s="126"/>
      <c r="AK512" s="383"/>
      <c r="AL512" s="126"/>
      <c r="AM512" s="126"/>
      <c r="AN512" s="126"/>
      <c r="AO512" s="126"/>
      <c r="AP512" s="126"/>
      <c r="AQ512" s="126"/>
      <c r="AR512" s="126"/>
    </row>
    <row r="513" ht="12.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692"/>
      <c r="Y513" s="126"/>
      <c r="Z513" s="126"/>
      <c r="AA513" s="126"/>
      <c r="AB513" s="126"/>
      <c r="AC513" s="126"/>
      <c r="AD513" s="126"/>
      <c r="AE513" s="126"/>
      <c r="AF513" s="126"/>
      <c r="AG513" s="126"/>
      <c r="AH513" s="126"/>
      <c r="AI513" s="126"/>
      <c r="AJ513" s="126"/>
      <c r="AK513" s="383"/>
      <c r="AL513" s="126"/>
      <c r="AM513" s="126"/>
      <c r="AN513" s="126"/>
      <c r="AO513" s="126"/>
      <c r="AP513" s="126"/>
      <c r="AQ513" s="126"/>
      <c r="AR513" s="126"/>
    </row>
    <row r="514" ht="12.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692"/>
      <c r="Y514" s="126"/>
      <c r="Z514" s="126"/>
      <c r="AA514" s="126"/>
      <c r="AB514" s="126"/>
      <c r="AC514" s="126"/>
      <c r="AD514" s="126"/>
      <c r="AE514" s="126"/>
      <c r="AF514" s="126"/>
      <c r="AG514" s="126"/>
      <c r="AH514" s="126"/>
      <c r="AI514" s="126"/>
      <c r="AJ514" s="126"/>
      <c r="AK514" s="383"/>
      <c r="AL514" s="126"/>
      <c r="AM514" s="126"/>
      <c r="AN514" s="126"/>
      <c r="AO514" s="126"/>
      <c r="AP514" s="126"/>
      <c r="AQ514" s="126"/>
      <c r="AR514" s="126"/>
    </row>
    <row r="515" ht="12.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692"/>
      <c r="Y515" s="126"/>
      <c r="Z515" s="126"/>
      <c r="AA515" s="126"/>
      <c r="AB515" s="126"/>
      <c r="AC515" s="126"/>
      <c r="AD515" s="126"/>
      <c r="AE515" s="126"/>
      <c r="AF515" s="126"/>
      <c r="AG515" s="126"/>
      <c r="AH515" s="126"/>
      <c r="AI515" s="126"/>
      <c r="AJ515" s="126"/>
      <c r="AK515" s="383"/>
      <c r="AL515" s="126"/>
      <c r="AM515" s="126"/>
      <c r="AN515" s="126"/>
      <c r="AO515" s="126"/>
      <c r="AP515" s="126"/>
      <c r="AQ515" s="126"/>
      <c r="AR515" s="126"/>
    </row>
    <row r="516" ht="12.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692"/>
      <c r="Y516" s="126"/>
      <c r="Z516" s="126"/>
      <c r="AA516" s="126"/>
      <c r="AB516" s="126"/>
      <c r="AC516" s="126"/>
      <c r="AD516" s="126"/>
      <c r="AE516" s="126"/>
      <c r="AF516" s="126"/>
      <c r="AG516" s="126"/>
      <c r="AH516" s="126"/>
      <c r="AI516" s="126"/>
      <c r="AJ516" s="126"/>
      <c r="AK516" s="383"/>
      <c r="AL516" s="126"/>
      <c r="AM516" s="126"/>
      <c r="AN516" s="126"/>
      <c r="AO516" s="126"/>
      <c r="AP516" s="126"/>
      <c r="AQ516" s="126"/>
      <c r="AR516" s="126"/>
    </row>
    <row r="517" ht="12.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692"/>
      <c r="Y517" s="126"/>
      <c r="Z517" s="126"/>
      <c r="AA517" s="126"/>
      <c r="AB517" s="126"/>
      <c r="AC517" s="126"/>
      <c r="AD517" s="126"/>
      <c r="AE517" s="126"/>
      <c r="AF517" s="126"/>
      <c r="AG517" s="126"/>
      <c r="AH517" s="126"/>
      <c r="AI517" s="126"/>
      <c r="AJ517" s="126"/>
      <c r="AK517" s="383"/>
      <c r="AL517" s="126"/>
      <c r="AM517" s="126"/>
      <c r="AN517" s="126"/>
      <c r="AO517" s="126"/>
      <c r="AP517" s="126"/>
      <c r="AQ517" s="126"/>
      <c r="AR517" s="126"/>
    </row>
    <row r="518" ht="12.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692"/>
      <c r="Y518" s="126"/>
      <c r="Z518" s="126"/>
      <c r="AA518" s="126"/>
      <c r="AB518" s="126"/>
      <c r="AC518" s="126"/>
      <c r="AD518" s="126"/>
      <c r="AE518" s="126"/>
      <c r="AF518" s="126"/>
      <c r="AG518" s="126"/>
      <c r="AH518" s="126"/>
      <c r="AI518" s="126"/>
      <c r="AJ518" s="126"/>
      <c r="AK518" s="383"/>
      <c r="AL518" s="126"/>
      <c r="AM518" s="126"/>
      <c r="AN518" s="126"/>
      <c r="AO518" s="126"/>
      <c r="AP518" s="126"/>
      <c r="AQ518" s="126"/>
      <c r="AR518" s="126"/>
    </row>
    <row r="519" ht="12.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692"/>
      <c r="Y519" s="126"/>
      <c r="Z519" s="126"/>
      <c r="AA519" s="126"/>
      <c r="AB519" s="126"/>
      <c r="AC519" s="126"/>
      <c r="AD519" s="126"/>
      <c r="AE519" s="126"/>
      <c r="AF519" s="126"/>
      <c r="AG519" s="126"/>
      <c r="AH519" s="126"/>
      <c r="AI519" s="126"/>
      <c r="AJ519" s="126"/>
      <c r="AK519" s="383"/>
      <c r="AL519" s="126"/>
      <c r="AM519" s="126"/>
      <c r="AN519" s="126"/>
      <c r="AO519" s="126"/>
      <c r="AP519" s="126"/>
      <c r="AQ519" s="126"/>
      <c r="AR519" s="126"/>
    </row>
    <row r="520" ht="12.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692"/>
      <c r="Y520" s="126"/>
      <c r="Z520" s="126"/>
      <c r="AA520" s="126"/>
      <c r="AB520" s="126"/>
      <c r="AC520" s="126"/>
      <c r="AD520" s="126"/>
      <c r="AE520" s="126"/>
      <c r="AF520" s="126"/>
      <c r="AG520" s="126"/>
      <c r="AH520" s="126"/>
      <c r="AI520" s="126"/>
      <c r="AJ520" s="126"/>
      <c r="AK520" s="383"/>
      <c r="AL520" s="126"/>
      <c r="AM520" s="126"/>
      <c r="AN520" s="126"/>
      <c r="AO520" s="126"/>
      <c r="AP520" s="126"/>
      <c r="AQ520" s="126"/>
      <c r="AR520" s="126"/>
    </row>
    <row r="521" ht="12.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692"/>
      <c r="Y521" s="126"/>
      <c r="Z521" s="126"/>
      <c r="AA521" s="126"/>
      <c r="AB521" s="126"/>
      <c r="AC521" s="126"/>
      <c r="AD521" s="126"/>
      <c r="AE521" s="126"/>
      <c r="AF521" s="126"/>
      <c r="AG521" s="126"/>
      <c r="AH521" s="126"/>
      <c r="AI521" s="126"/>
      <c r="AJ521" s="126"/>
      <c r="AK521" s="383"/>
      <c r="AL521" s="126"/>
      <c r="AM521" s="126"/>
      <c r="AN521" s="126"/>
      <c r="AO521" s="126"/>
      <c r="AP521" s="126"/>
      <c r="AQ521" s="126"/>
      <c r="AR521" s="126"/>
    </row>
    <row r="522" ht="12.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692"/>
      <c r="Y522" s="126"/>
      <c r="Z522" s="126"/>
      <c r="AA522" s="126"/>
      <c r="AB522" s="126"/>
      <c r="AC522" s="126"/>
      <c r="AD522" s="126"/>
      <c r="AE522" s="126"/>
      <c r="AF522" s="126"/>
      <c r="AG522" s="126"/>
      <c r="AH522" s="126"/>
      <c r="AI522" s="126"/>
      <c r="AJ522" s="126"/>
      <c r="AK522" s="383"/>
      <c r="AL522" s="126"/>
      <c r="AM522" s="126"/>
      <c r="AN522" s="126"/>
      <c r="AO522" s="126"/>
      <c r="AP522" s="126"/>
      <c r="AQ522" s="126"/>
      <c r="AR522" s="126"/>
    </row>
    <row r="523" ht="12.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692"/>
      <c r="Y523" s="126"/>
      <c r="Z523" s="126"/>
      <c r="AA523" s="126"/>
      <c r="AB523" s="126"/>
      <c r="AC523" s="126"/>
      <c r="AD523" s="126"/>
      <c r="AE523" s="126"/>
      <c r="AF523" s="126"/>
      <c r="AG523" s="126"/>
      <c r="AH523" s="126"/>
      <c r="AI523" s="126"/>
      <c r="AJ523" s="126"/>
      <c r="AK523" s="383"/>
      <c r="AL523" s="126"/>
      <c r="AM523" s="126"/>
      <c r="AN523" s="126"/>
      <c r="AO523" s="126"/>
      <c r="AP523" s="126"/>
      <c r="AQ523" s="126"/>
      <c r="AR523" s="126"/>
    </row>
    <row r="524" ht="12.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692"/>
      <c r="Y524" s="126"/>
      <c r="Z524" s="126"/>
      <c r="AA524" s="126"/>
      <c r="AB524" s="126"/>
      <c r="AC524" s="126"/>
      <c r="AD524" s="126"/>
      <c r="AE524" s="126"/>
      <c r="AF524" s="126"/>
      <c r="AG524" s="126"/>
      <c r="AH524" s="126"/>
      <c r="AI524" s="126"/>
      <c r="AJ524" s="126"/>
      <c r="AK524" s="383"/>
      <c r="AL524" s="126"/>
      <c r="AM524" s="126"/>
      <c r="AN524" s="126"/>
      <c r="AO524" s="126"/>
      <c r="AP524" s="126"/>
      <c r="AQ524" s="126"/>
      <c r="AR524" s="126"/>
    </row>
    <row r="525" ht="12.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692"/>
      <c r="Y525" s="126"/>
      <c r="Z525" s="126"/>
      <c r="AA525" s="126"/>
      <c r="AB525" s="126"/>
      <c r="AC525" s="126"/>
      <c r="AD525" s="126"/>
      <c r="AE525" s="126"/>
      <c r="AF525" s="126"/>
      <c r="AG525" s="126"/>
      <c r="AH525" s="126"/>
      <c r="AI525" s="126"/>
      <c r="AJ525" s="126"/>
      <c r="AK525" s="383"/>
      <c r="AL525" s="126"/>
      <c r="AM525" s="126"/>
      <c r="AN525" s="126"/>
      <c r="AO525" s="126"/>
      <c r="AP525" s="126"/>
      <c r="AQ525" s="126"/>
      <c r="AR525" s="126"/>
    </row>
    <row r="526" ht="12.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692"/>
      <c r="Y526" s="126"/>
      <c r="Z526" s="126"/>
      <c r="AA526" s="126"/>
      <c r="AB526" s="126"/>
      <c r="AC526" s="126"/>
      <c r="AD526" s="126"/>
      <c r="AE526" s="126"/>
      <c r="AF526" s="126"/>
      <c r="AG526" s="126"/>
      <c r="AH526" s="126"/>
      <c r="AI526" s="126"/>
      <c r="AJ526" s="126"/>
      <c r="AK526" s="383"/>
      <c r="AL526" s="126"/>
      <c r="AM526" s="126"/>
      <c r="AN526" s="126"/>
      <c r="AO526" s="126"/>
      <c r="AP526" s="126"/>
      <c r="AQ526" s="126"/>
      <c r="AR526" s="126"/>
    </row>
    <row r="527" ht="12.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692"/>
      <c r="Y527" s="126"/>
      <c r="Z527" s="126"/>
      <c r="AA527" s="126"/>
      <c r="AB527" s="126"/>
      <c r="AC527" s="126"/>
      <c r="AD527" s="126"/>
      <c r="AE527" s="126"/>
      <c r="AF527" s="126"/>
      <c r="AG527" s="126"/>
      <c r="AH527" s="126"/>
      <c r="AI527" s="126"/>
      <c r="AJ527" s="126"/>
      <c r="AK527" s="383"/>
      <c r="AL527" s="126"/>
      <c r="AM527" s="126"/>
      <c r="AN527" s="126"/>
      <c r="AO527" s="126"/>
      <c r="AP527" s="126"/>
      <c r="AQ527" s="126"/>
      <c r="AR527" s="126"/>
    </row>
    <row r="528" ht="12.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692"/>
      <c r="Y528" s="126"/>
      <c r="Z528" s="126"/>
      <c r="AA528" s="126"/>
      <c r="AB528" s="126"/>
      <c r="AC528" s="126"/>
      <c r="AD528" s="126"/>
      <c r="AE528" s="126"/>
      <c r="AF528" s="126"/>
      <c r="AG528" s="126"/>
      <c r="AH528" s="126"/>
      <c r="AI528" s="126"/>
      <c r="AJ528" s="126"/>
      <c r="AK528" s="383"/>
      <c r="AL528" s="126"/>
      <c r="AM528" s="126"/>
      <c r="AN528" s="126"/>
      <c r="AO528" s="126"/>
      <c r="AP528" s="126"/>
      <c r="AQ528" s="126"/>
      <c r="AR528" s="126"/>
    </row>
    <row r="529" ht="12.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692"/>
      <c r="Y529" s="126"/>
      <c r="Z529" s="126"/>
      <c r="AA529" s="126"/>
      <c r="AB529" s="126"/>
      <c r="AC529" s="126"/>
      <c r="AD529" s="126"/>
      <c r="AE529" s="126"/>
      <c r="AF529" s="126"/>
      <c r="AG529" s="126"/>
      <c r="AH529" s="126"/>
      <c r="AI529" s="126"/>
      <c r="AJ529" s="126"/>
      <c r="AK529" s="383"/>
      <c r="AL529" s="126"/>
      <c r="AM529" s="126"/>
      <c r="AN529" s="126"/>
      <c r="AO529" s="126"/>
      <c r="AP529" s="126"/>
      <c r="AQ529" s="126"/>
      <c r="AR529" s="126"/>
    </row>
    <row r="530" ht="12.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692"/>
      <c r="Y530" s="126"/>
      <c r="Z530" s="126"/>
      <c r="AA530" s="126"/>
      <c r="AB530" s="126"/>
      <c r="AC530" s="126"/>
      <c r="AD530" s="126"/>
      <c r="AE530" s="126"/>
      <c r="AF530" s="126"/>
      <c r="AG530" s="126"/>
      <c r="AH530" s="126"/>
      <c r="AI530" s="126"/>
      <c r="AJ530" s="126"/>
      <c r="AK530" s="383"/>
      <c r="AL530" s="126"/>
      <c r="AM530" s="126"/>
      <c r="AN530" s="126"/>
      <c r="AO530" s="126"/>
      <c r="AP530" s="126"/>
      <c r="AQ530" s="126"/>
      <c r="AR530" s="126"/>
    </row>
    <row r="531" ht="12.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692"/>
      <c r="Y531" s="126"/>
      <c r="Z531" s="126"/>
      <c r="AA531" s="126"/>
      <c r="AB531" s="126"/>
      <c r="AC531" s="126"/>
      <c r="AD531" s="126"/>
      <c r="AE531" s="126"/>
      <c r="AF531" s="126"/>
      <c r="AG531" s="126"/>
      <c r="AH531" s="126"/>
      <c r="AI531" s="126"/>
      <c r="AJ531" s="126"/>
      <c r="AK531" s="383"/>
      <c r="AL531" s="126"/>
      <c r="AM531" s="126"/>
      <c r="AN531" s="126"/>
      <c r="AO531" s="126"/>
      <c r="AP531" s="126"/>
      <c r="AQ531" s="126"/>
      <c r="AR531" s="126"/>
    </row>
    <row r="532" ht="12.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692"/>
      <c r="Y532" s="126"/>
      <c r="Z532" s="126"/>
      <c r="AA532" s="126"/>
      <c r="AB532" s="126"/>
      <c r="AC532" s="126"/>
      <c r="AD532" s="126"/>
      <c r="AE532" s="126"/>
      <c r="AF532" s="126"/>
      <c r="AG532" s="126"/>
      <c r="AH532" s="126"/>
      <c r="AI532" s="126"/>
      <c r="AJ532" s="126"/>
      <c r="AK532" s="383"/>
      <c r="AL532" s="126"/>
      <c r="AM532" s="126"/>
      <c r="AN532" s="126"/>
      <c r="AO532" s="126"/>
      <c r="AP532" s="126"/>
      <c r="AQ532" s="126"/>
      <c r="AR532" s="126"/>
    </row>
    <row r="533" ht="12.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692"/>
      <c r="Y533" s="126"/>
      <c r="Z533" s="126"/>
      <c r="AA533" s="126"/>
      <c r="AB533" s="126"/>
      <c r="AC533" s="126"/>
      <c r="AD533" s="126"/>
      <c r="AE533" s="126"/>
      <c r="AF533" s="126"/>
      <c r="AG533" s="126"/>
      <c r="AH533" s="126"/>
      <c r="AI533" s="126"/>
      <c r="AJ533" s="126"/>
      <c r="AK533" s="383"/>
      <c r="AL533" s="126"/>
      <c r="AM533" s="126"/>
      <c r="AN533" s="126"/>
      <c r="AO533" s="126"/>
      <c r="AP533" s="126"/>
      <c r="AQ533" s="126"/>
      <c r="AR533" s="126"/>
    </row>
    <row r="534" ht="12.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692"/>
      <c r="Y534" s="126"/>
      <c r="Z534" s="126"/>
      <c r="AA534" s="126"/>
      <c r="AB534" s="126"/>
      <c r="AC534" s="126"/>
      <c r="AD534" s="126"/>
      <c r="AE534" s="126"/>
      <c r="AF534" s="126"/>
      <c r="AG534" s="126"/>
      <c r="AH534" s="126"/>
      <c r="AI534" s="126"/>
      <c r="AJ534" s="126"/>
      <c r="AK534" s="383"/>
      <c r="AL534" s="126"/>
      <c r="AM534" s="126"/>
      <c r="AN534" s="126"/>
      <c r="AO534" s="126"/>
      <c r="AP534" s="126"/>
      <c r="AQ534" s="126"/>
      <c r="AR534" s="126"/>
    </row>
    <row r="535" ht="12.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692"/>
      <c r="Y535" s="126"/>
      <c r="Z535" s="126"/>
      <c r="AA535" s="126"/>
      <c r="AB535" s="126"/>
      <c r="AC535" s="126"/>
      <c r="AD535" s="126"/>
      <c r="AE535" s="126"/>
      <c r="AF535" s="126"/>
      <c r="AG535" s="126"/>
      <c r="AH535" s="126"/>
      <c r="AI535" s="126"/>
      <c r="AJ535" s="126"/>
      <c r="AK535" s="383"/>
      <c r="AL535" s="126"/>
      <c r="AM535" s="126"/>
      <c r="AN535" s="126"/>
      <c r="AO535" s="126"/>
      <c r="AP535" s="126"/>
      <c r="AQ535" s="126"/>
      <c r="AR535" s="126"/>
    </row>
    <row r="536" ht="12.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692"/>
      <c r="Y536" s="126"/>
      <c r="Z536" s="126"/>
      <c r="AA536" s="126"/>
      <c r="AB536" s="126"/>
      <c r="AC536" s="126"/>
      <c r="AD536" s="126"/>
      <c r="AE536" s="126"/>
      <c r="AF536" s="126"/>
      <c r="AG536" s="126"/>
      <c r="AH536" s="126"/>
      <c r="AI536" s="126"/>
      <c r="AJ536" s="126"/>
      <c r="AK536" s="383"/>
      <c r="AL536" s="126"/>
      <c r="AM536" s="126"/>
      <c r="AN536" s="126"/>
      <c r="AO536" s="126"/>
      <c r="AP536" s="126"/>
      <c r="AQ536" s="126"/>
      <c r="AR536" s="126"/>
    </row>
    <row r="537" ht="12.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692"/>
      <c r="Y537" s="126"/>
      <c r="Z537" s="126"/>
      <c r="AA537" s="126"/>
      <c r="AB537" s="126"/>
      <c r="AC537" s="126"/>
      <c r="AD537" s="126"/>
      <c r="AE537" s="126"/>
      <c r="AF537" s="126"/>
      <c r="AG537" s="126"/>
      <c r="AH537" s="126"/>
      <c r="AI537" s="126"/>
      <c r="AJ537" s="126"/>
      <c r="AK537" s="383"/>
      <c r="AL537" s="126"/>
      <c r="AM537" s="126"/>
      <c r="AN537" s="126"/>
      <c r="AO537" s="126"/>
      <c r="AP537" s="126"/>
      <c r="AQ537" s="126"/>
      <c r="AR537" s="126"/>
    </row>
    <row r="538" ht="12.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692"/>
      <c r="Y538" s="126"/>
      <c r="Z538" s="126"/>
      <c r="AA538" s="126"/>
      <c r="AB538" s="126"/>
      <c r="AC538" s="126"/>
      <c r="AD538" s="126"/>
      <c r="AE538" s="126"/>
      <c r="AF538" s="126"/>
      <c r="AG538" s="126"/>
      <c r="AH538" s="126"/>
      <c r="AI538" s="126"/>
      <c r="AJ538" s="126"/>
      <c r="AK538" s="383"/>
      <c r="AL538" s="126"/>
      <c r="AM538" s="126"/>
      <c r="AN538" s="126"/>
      <c r="AO538" s="126"/>
      <c r="AP538" s="126"/>
      <c r="AQ538" s="126"/>
      <c r="AR538" s="126"/>
    </row>
    <row r="539" ht="12.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692"/>
      <c r="Y539" s="126"/>
      <c r="Z539" s="126"/>
      <c r="AA539" s="126"/>
      <c r="AB539" s="126"/>
      <c r="AC539" s="126"/>
      <c r="AD539" s="126"/>
      <c r="AE539" s="126"/>
      <c r="AF539" s="126"/>
      <c r="AG539" s="126"/>
      <c r="AH539" s="126"/>
      <c r="AI539" s="126"/>
      <c r="AJ539" s="126"/>
      <c r="AK539" s="383"/>
      <c r="AL539" s="126"/>
      <c r="AM539" s="126"/>
      <c r="AN539" s="126"/>
      <c r="AO539" s="126"/>
      <c r="AP539" s="126"/>
      <c r="AQ539" s="126"/>
      <c r="AR539" s="126"/>
    </row>
    <row r="540" ht="12.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692"/>
      <c r="Y540" s="126"/>
      <c r="Z540" s="126"/>
      <c r="AA540" s="126"/>
      <c r="AB540" s="126"/>
      <c r="AC540" s="126"/>
      <c r="AD540" s="126"/>
      <c r="AE540" s="126"/>
      <c r="AF540" s="126"/>
      <c r="AG540" s="126"/>
      <c r="AH540" s="126"/>
      <c r="AI540" s="126"/>
      <c r="AJ540" s="126"/>
      <c r="AK540" s="383"/>
      <c r="AL540" s="126"/>
      <c r="AM540" s="126"/>
      <c r="AN540" s="126"/>
      <c r="AO540" s="126"/>
      <c r="AP540" s="126"/>
      <c r="AQ540" s="126"/>
      <c r="AR540" s="126"/>
    </row>
    <row r="541" ht="12.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692"/>
      <c r="Y541" s="126"/>
      <c r="Z541" s="126"/>
      <c r="AA541" s="126"/>
      <c r="AB541" s="126"/>
      <c r="AC541" s="126"/>
      <c r="AD541" s="126"/>
      <c r="AE541" s="126"/>
      <c r="AF541" s="126"/>
      <c r="AG541" s="126"/>
      <c r="AH541" s="126"/>
      <c r="AI541" s="126"/>
      <c r="AJ541" s="126"/>
      <c r="AK541" s="383"/>
      <c r="AL541" s="126"/>
      <c r="AM541" s="126"/>
      <c r="AN541" s="126"/>
      <c r="AO541" s="126"/>
      <c r="AP541" s="126"/>
      <c r="AQ541" s="126"/>
      <c r="AR541" s="126"/>
    </row>
    <row r="542" ht="12.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692"/>
      <c r="Y542" s="126"/>
      <c r="Z542" s="126"/>
      <c r="AA542" s="126"/>
      <c r="AB542" s="126"/>
      <c r="AC542" s="126"/>
      <c r="AD542" s="126"/>
      <c r="AE542" s="126"/>
      <c r="AF542" s="126"/>
      <c r="AG542" s="126"/>
      <c r="AH542" s="126"/>
      <c r="AI542" s="126"/>
      <c r="AJ542" s="126"/>
      <c r="AK542" s="383"/>
      <c r="AL542" s="126"/>
      <c r="AM542" s="126"/>
      <c r="AN542" s="126"/>
      <c r="AO542" s="126"/>
      <c r="AP542" s="126"/>
      <c r="AQ542" s="126"/>
      <c r="AR542" s="126"/>
    </row>
    <row r="543" ht="12.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692"/>
      <c r="Y543" s="126"/>
      <c r="Z543" s="126"/>
      <c r="AA543" s="126"/>
      <c r="AB543" s="126"/>
      <c r="AC543" s="126"/>
      <c r="AD543" s="126"/>
      <c r="AE543" s="126"/>
      <c r="AF543" s="126"/>
      <c r="AG543" s="126"/>
      <c r="AH543" s="126"/>
      <c r="AI543" s="126"/>
      <c r="AJ543" s="126"/>
      <c r="AK543" s="383"/>
      <c r="AL543" s="126"/>
      <c r="AM543" s="126"/>
      <c r="AN543" s="126"/>
      <c r="AO543" s="126"/>
      <c r="AP543" s="126"/>
      <c r="AQ543" s="126"/>
      <c r="AR543" s="126"/>
    </row>
    <row r="544" ht="12.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692"/>
      <c r="Y544" s="126"/>
      <c r="Z544" s="126"/>
      <c r="AA544" s="126"/>
      <c r="AB544" s="126"/>
      <c r="AC544" s="126"/>
      <c r="AD544" s="126"/>
      <c r="AE544" s="126"/>
      <c r="AF544" s="126"/>
      <c r="AG544" s="126"/>
      <c r="AH544" s="126"/>
      <c r="AI544" s="126"/>
      <c r="AJ544" s="126"/>
      <c r="AK544" s="383"/>
      <c r="AL544" s="126"/>
      <c r="AM544" s="126"/>
      <c r="AN544" s="126"/>
      <c r="AO544" s="126"/>
      <c r="AP544" s="126"/>
      <c r="AQ544" s="126"/>
      <c r="AR544" s="126"/>
    </row>
    <row r="545" ht="12.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692"/>
      <c r="Y545" s="126"/>
      <c r="Z545" s="126"/>
      <c r="AA545" s="126"/>
      <c r="AB545" s="126"/>
      <c r="AC545" s="126"/>
      <c r="AD545" s="126"/>
      <c r="AE545" s="126"/>
      <c r="AF545" s="126"/>
      <c r="AG545" s="126"/>
      <c r="AH545" s="126"/>
      <c r="AI545" s="126"/>
      <c r="AJ545" s="126"/>
      <c r="AK545" s="383"/>
      <c r="AL545" s="126"/>
      <c r="AM545" s="126"/>
      <c r="AN545" s="126"/>
      <c r="AO545" s="126"/>
      <c r="AP545" s="126"/>
      <c r="AQ545" s="126"/>
      <c r="AR545" s="126"/>
    </row>
    <row r="546" ht="12.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692"/>
      <c r="Y546" s="126"/>
      <c r="Z546" s="126"/>
      <c r="AA546" s="126"/>
      <c r="AB546" s="126"/>
      <c r="AC546" s="126"/>
      <c r="AD546" s="126"/>
      <c r="AE546" s="126"/>
      <c r="AF546" s="126"/>
      <c r="AG546" s="126"/>
      <c r="AH546" s="126"/>
      <c r="AI546" s="126"/>
      <c r="AJ546" s="126"/>
      <c r="AK546" s="383"/>
      <c r="AL546" s="126"/>
      <c r="AM546" s="126"/>
      <c r="AN546" s="126"/>
      <c r="AO546" s="126"/>
      <c r="AP546" s="126"/>
      <c r="AQ546" s="126"/>
      <c r="AR546" s="126"/>
    </row>
    <row r="547" ht="12.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692"/>
      <c r="Y547" s="126"/>
      <c r="Z547" s="126"/>
      <c r="AA547" s="126"/>
      <c r="AB547" s="126"/>
      <c r="AC547" s="126"/>
      <c r="AD547" s="126"/>
      <c r="AE547" s="126"/>
      <c r="AF547" s="126"/>
      <c r="AG547" s="126"/>
      <c r="AH547" s="126"/>
      <c r="AI547" s="126"/>
      <c r="AJ547" s="126"/>
      <c r="AK547" s="383"/>
      <c r="AL547" s="126"/>
      <c r="AM547" s="126"/>
      <c r="AN547" s="126"/>
      <c r="AO547" s="126"/>
      <c r="AP547" s="126"/>
      <c r="AQ547" s="126"/>
      <c r="AR547" s="126"/>
    </row>
    <row r="548" ht="12.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692"/>
      <c r="Y548" s="126"/>
      <c r="Z548" s="126"/>
      <c r="AA548" s="126"/>
      <c r="AB548" s="126"/>
      <c r="AC548" s="126"/>
      <c r="AD548" s="126"/>
      <c r="AE548" s="126"/>
      <c r="AF548" s="126"/>
      <c r="AG548" s="126"/>
      <c r="AH548" s="126"/>
      <c r="AI548" s="126"/>
      <c r="AJ548" s="126"/>
      <c r="AK548" s="383"/>
      <c r="AL548" s="126"/>
      <c r="AM548" s="126"/>
      <c r="AN548" s="126"/>
      <c r="AO548" s="126"/>
      <c r="AP548" s="126"/>
      <c r="AQ548" s="126"/>
      <c r="AR548" s="126"/>
    </row>
    <row r="549" ht="12.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692"/>
      <c r="Y549" s="126"/>
      <c r="Z549" s="126"/>
      <c r="AA549" s="126"/>
      <c r="AB549" s="126"/>
      <c r="AC549" s="126"/>
      <c r="AD549" s="126"/>
      <c r="AE549" s="126"/>
      <c r="AF549" s="126"/>
      <c r="AG549" s="126"/>
      <c r="AH549" s="126"/>
      <c r="AI549" s="126"/>
      <c r="AJ549" s="126"/>
      <c r="AK549" s="383"/>
      <c r="AL549" s="126"/>
      <c r="AM549" s="126"/>
      <c r="AN549" s="126"/>
      <c r="AO549" s="126"/>
      <c r="AP549" s="126"/>
      <c r="AQ549" s="126"/>
      <c r="AR549" s="126"/>
    </row>
    <row r="550" ht="12.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692"/>
      <c r="Y550" s="126"/>
      <c r="Z550" s="126"/>
      <c r="AA550" s="126"/>
      <c r="AB550" s="126"/>
      <c r="AC550" s="126"/>
      <c r="AD550" s="126"/>
      <c r="AE550" s="126"/>
      <c r="AF550" s="126"/>
      <c r="AG550" s="126"/>
      <c r="AH550" s="126"/>
      <c r="AI550" s="126"/>
      <c r="AJ550" s="126"/>
      <c r="AK550" s="383"/>
      <c r="AL550" s="126"/>
      <c r="AM550" s="126"/>
      <c r="AN550" s="126"/>
      <c r="AO550" s="126"/>
      <c r="AP550" s="126"/>
      <c r="AQ550" s="126"/>
      <c r="AR550" s="126"/>
    </row>
    <row r="551" ht="12.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692"/>
      <c r="Y551" s="126"/>
      <c r="Z551" s="126"/>
      <c r="AA551" s="126"/>
      <c r="AB551" s="126"/>
      <c r="AC551" s="126"/>
      <c r="AD551" s="126"/>
      <c r="AE551" s="126"/>
      <c r="AF551" s="126"/>
      <c r="AG551" s="126"/>
      <c r="AH551" s="126"/>
      <c r="AI551" s="126"/>
      <c r="AJ551" s="126"/>
      <c r="AK551" s="383"/>
      <c r="AL551" s="126"/>
      <c r="AM551" s="126"/>
      <c r="AN551" s="126"/>
      <c r="AO551" s="126"/>
      <c r="AP551" s="126"/>
      <c r="AQ551" s="126"/>
      <c r="AR551" s="126"/>
    </row>
    <row r="552" ht="12.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692"/>
      <c r="Y552" s="126"/>
      <c r="Z552" s="126"/>
      <c r="AA552" s="126"/>
      <c r="AB552" s="126"/>
      <c r="AC552" s="126"/>
      <c r="AD552" s="126"/>
      <c r="AE552" s="126"/>
      <c r="AF552" s="126"/>
      <c r="AG552" s="126"/>
      <c r="AH552" s="126"/>
      <c r="AI552" s="126"/>
      <c r="AJ552" s="126"/>
      <c r="AK552" s="383"/>
      <c r="AL552" s="126"/>
      <c r="AM552" s="126"/>
      <c r="AN552" s="126"/>
      <c r="AO552" s="126"/>
      <c r="AP552" s="126"/>
      <c r="AQ552" s="126"/>
      <c r="AR552" s="126"/>
    </row>
    <row r="553" ht="12.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692"/>
      <c r="Y553" s="126"/>
      <c r="Z553" s="126"/>
      <c r="AA553" s="126"/>
      <c r="AB553" s="126"/>
      <c r="AC553" s="126"/>
      <c r="AD553" s="126"/>
      <c r="AE553" s="126"/>
      <c r="AF553" s="126"/>
      <c r="AG553" s="126"/>
      <c r="AH553" s="126"/>
      <c r="AI553" s="126"/>
      <c r="AJ553" s="126"/>
      <c r="AK553" s="383"/>
      <c r="AL553" s="126"/>
      <c r="AM553" s="126"/>
      <c r="AN553" s="126"/>
      <c r="AO553" s="126"/>
      <c r="AP553" s="126"/>
      <c r="AQ553" s="126"/>
      <c r="AR553" s="126"/>
    </row>
    <row r="554" ht="12.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692"/>
      <c r="Y554" s="126"/>
      <c r="Z554" s="126"/>
      <c r="AA554" s="126"/>
      <c r="AB554" s="126"/>
      <c r="AC554" s="126"/>
      <c r="AD554" s="126"/>
      <c r="AE554" s="126"/>
      <c r="AF554" s="126"/>
      <c r="AG554" s="126"/>
      <c r="AH554" s="126"/>
      <c r="AI554" s="126"/>
      <c r="AJ554" s="126"/>
      <c r="AK554" s="383"/>
      <c r="AL554" s="126"/>
      <c r="AM554" s="126"/>
      <c r="AN554" s="126"/>
      <c r="AO554" s="126"/>
      <c r="AP554" s="126"/>
      <c r="AQ554" s="126"/>
      <c r="AR554" s="126"/>
    </row>
    <row r="555" ht="12.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692"/>
      <c r="Y555" s="126"/>
      <c r="Z555" s="126"/>
      <c r="AA555" s="126"/>
      <c r="AB555" s="126"/>
      <c r="AC555" s="126"/>
      <c r="AD555" s="126"/>
      <c r="AE555" s="126"/>
      <c r="AF555" s="126"/>
      <c r="AG555" s="126"/>
      <c r="AH555" s="126"/>
      <c r="AI555" s="126"/>
      <c r="AJ555" s="126"/>
      <c r="AK555" s="383"/>
      <c r="AL555" s="126"/>
      <c r="AM555" s="126"/>
      <c r="AN555" s="126"/>
      <c r="AO555" s="126"/>
      <c r="AP555" s="126"/>
      <c r="AQ555" s="126"/>
      <c r="AR555" s="126"/>
    </row>
    <row r="556" ht="12.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692"/>
      <c r="Y556" s="126"/>
      <c r="Z556" s="126"/>
      <c r="AA556" s="126"/>
      <c r="AB556" s="126"/>
      <c r="AC556" s="126"/>
      <c r="AD556" s="126"/>
      <c r="AE556" s="126"/>
      <c r="AF556" s="126"/>
      <c r="AG556" s="126"/>
      <c r="AH556" s="126"/>
      <c r="AI556" s="126"/>
      <c r="AJ556" s="126"/>
      <c r="AK556" s="383"/>
      <c r="AL556" s="126"/>
      <c r="AM556" s="126"/>
      <c r="AN556" s="126"/>
      <c r="AO556" s="126"/>
      <c r="AP556" s="126"/>
      <c r="AQ556" s="126"/>
      <c r="AR556" s="126"/>
    </row>
    <row r="557" ht="12.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692"/>
      <c r="Y557" s="126"/>
      <c r="Z557" s="126"/>
      <c r="AA557" s="126"/>
      <c r="AB557" s="126"/>
      <c r="AC557" s="126"/>
      <c r="AD557" s="126"/>
      <c r="AE557" s="126"/>
      <c r="AF557" s="126"/>
      <c r="AG557" s="126"/>
      <c r="AH557" s="126"/>
      <c r="AI557" s="126"/>
      <c r="AJ557" s="126"/>
      <c r="AK557" s="383"/>
      <c r="AL557" s="126"/>
      <c r="AM557" s="126"/>
      <c r="AN557" s="126"/>
      <c r="AO557" s="126"/>
      <c r="AP557" s="126"/>
      <c r="AQ557" s="126"/>
      <c r="AR557" s="126"/>
    </row>
    <row r="558" ht="12.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692"/>
      <c r="Y558" s="126"/>
      <c r="Z558" s="126"/>
      <c r="AA558" s="126"/>
      <c r="AB558" s="126"/>
      <c r="AC558" s="126"/>
      <c r="AD558" s="126"/>
      <c r="AE558" s="126"/>
      <c r="AF558" s="126"/>
      <c r="AG558" s="126"/>
      <c r="AH558" s="126"/>
      <c r="AI558" s="126"/>
      <c r="AJ558" s="126"/>
      <c r="AK558" s="383"/>
      <c r="AL558" s="126"/>
      <c r="AM558" s="126"/>
      <c r="AN558" s="126"/>
      <c r="AO558" s="126"/>
      <c r="AP558" s="126"/>
      <c r="AQ558" s="126"/>
      <c r="AR558" s="126"/>
    </row>
    <row r="559" ht="12.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692"/>
      <c r="Y559" s="126"/>
      <c r="Z559" s="126"/>
      <c r="AA559" s="126"/>
      <c r="AB559" s="126"/>
      <c r="AC559" s="126"/>
      <c r="AD559" s="126"/>
      <c r="AE559" s="126"/>
      <c r="AF559" s="126"/>
      <c r="AG559" s="126"/>
      <c r="AH559" s="126"/>
      <c r="AI559" s="126"/>
      <c r="AJ559" s="126"/>
      <c r="AK559" s="383"/>
      <c r="AL559" s="126"/>
      <c r="AM559" s="126"/>
      <c r="AN559" s="126"/>
      <c r="AO559" s="126"/>
      <c r="AP559" s="126"/>
      <c r="AQ559" s="126"/>
      <c r="AR559" s="126"/>
    </row>
    <row r="560" ht="12.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692"/>
      <c r="Y560" s="126"/>
      <c r="Z560" s="126"/>
      <c r="AA560" s="126"/>
      <c r="AB560" s="126"/>
      <c r="AC560" s="126"/>
      <c r="AD560" s="126"/>
      <c r="AE560" s="126"/>
      <c r="AF560" s="126"/>
      <c r="AG560" s="126"/>
      <c r="AH560" s="126"/>
      <c r="AI560" s="126"/>
      <c r="AJ560" s="126"/>
      <c r="AK560" s="383"/>
      <c r="AL560" s="126"/>
      <c r="AM560" s="126"/>
      <c r="AN560" s="126"/>
      <c r="AO560" s="126"/>
      <c r="AP560" s="126"/>
      <c r="AQ560" s="126"/>
      <c r="AR560" s="126"/>
    </row>
    <row r="561" ht="12.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692"/>
      <c r="Y561" s="126"/>
      <c r="Z561" s="126"/>
      <c r="AA561" s="126"/>
      <c r="AB561" s="126"/>
      <c r="AC561" s="126"/>
      <c r="AD561" s="126"/>
      <c r="AE561" s="126"/>
      <c r="AF561" s="126"/>
      <c r="AG561" s="126"/>
      <c r="AH561" s="126"/>
      <c r="AI561" s="126"/>
      <c r="AJ561" s="126"/>
      <c r="AK561" s="383"/>
      <c r="AL561" s="126"/>
      <c r="AM561" s="126"/>
      <c r="AN561" s="126"/>
      <c r="AO561" s="126"/>
      <c r="AP561" s="126"/>
      <c r="AQ561" s="126"/>
      <c r="AR561" s="126"/>
    </row>
    <row r="562" ht="12.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692"/>
      <c r="Y562" s="126"/>
      <c r="Z562" s="126"/>
      <c r="AA562" s="126"/>
      <c r="AB562" s="126"/>
      <c r="AC562" s="126"/>
      <c r="AD562" s="126"/>
      <c r="AE562" s="126"/>
      <c r="AF562" s="126"/>
      <c r="AG562" s="126"/>
      <c r="AH562" s="126"/>
      <c r="AI562" s="126"/>
      <c r="AJ562" s="126"/>
      <c r="AK562" s="383"/>
      <c r="AL562" s="126"/>
      <c r="AM562" s="126"/>
      <c r="AN562" s="126"/>
      <c r="AO562" s="126"/>
      <c r="AP562" s="126"/>
      <c r="AQ562" s="126"/>
      <c r="AR562" s="126"/>
    </row>
    <row r="563" ht="12.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692"/>
      <c r="Y563" s="126"/>
      <c r="Z563" s="126"/>
      <c r="AA563" s="126"/>
      <c r="AB563" s="126"/>
      <c r="AC563" s="126"/>
      <c r="AD563" s="126"/>
      <c r="AE563" s="126"/>
      <c r="AF563" s="126"/>
      <c r="AG563" s="126"/>
      <c r="AH563" s="126"/>
      <c r="AI563" s="126"/>
      <c r="AJ563" s="126"/>
      <c r="AK563" s="383"/>
      <c r="AL563" s="126"/>
      <c r="AM563" s="126"/>
      <c r="AN563" s="126"/>
      <c r="AO563" s="126"/>
      <c r="AP563" s="126"/>
      <c r="AQ563" s="126"/>
      <c r="AR563" s="126"/>
    </row>
    <row r="564" ht="12.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692"/>
      <c r="Y564" s="126"/>
      <c r="Z564" s="126"/>
      <c r="AA564" s="126"/>
      <c r="AB564" s="126"/>
      <c r="AC564" s="126"/>
      <c r="AD564" s="126"/>
      <c r="AE564" s="126"/>
      <c r="AF564" s="126"/>
      <c r="AG564" s="126"/>
      <c r="AH564" s="126"/>
      <c r="AI564" s="126"/>
      <c r="AJ564" s="126"/>
      <c r="AK564" s="383"/>
      <c r="AL564" s="126"/>
      <c r="AM564" s="126"/>
      <c r="AN564" s="126"/>
      <c r="AO564" s="126"/>
      <c r="AP564" s="126"/>
      <c r="AQ564" s="126"/>
      <c r="AR564" s="126"/>
    </row>
    <row r="565" ht="12.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692"/>
      <c r="Y565" s="126"/>
      <c r="Z565" s="126"/>
      <c r="AA565" s="126"/>
      <c r="AB565" s="126"/>
      <c r="AC565" s="126"/>
      <c r="AD565" s="126"/>
      <c r="AE565" s="126"/>
      <c r="AF565" s="126"/>
      <c r="AG565" s="126"/>
      <c r="AH565" s="126"/>
      <c r="AI565" s="126"/>
      <c r="AJ565" s="126"/>
      <c r="AK565" s="383"/>
      <c r="AL565" s="126"/>
      <c r="AM565" s="126"/>
      <c r="AN565" s="126"/>
      <c r="AO565" s="126"/>
      <c r="AP565" s="126"/>
      <c r="AQ565" s="126"/>
      <c r="AR565" s="126"/>
    </row>
    <row r="566" ht="12.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692"/>
      <c r="Y566" s="126"/>
      <c r="Z566" s="126"/>
      <c r="AA566" s="126"/>
      <c r="AB566" s="126"/>
      <c r="AC566" s="126"/>
      <c r="AD566" s="126"/>
      <c r="AE566" s="126"/>
      <c r="AF566" s="126"/>
      <c r="AG566" s="126"/>
      <c r="AH566" s="126"/>
      <c r="AI566" s="126"/>
      <c r="AJ566" s="126"/>
      <c r="AK566" s="383"/>
      <c r="AL566" s="126"/>
      <c r="AM566" s="126"/>
      <c r="AN566" s="126"/>
      <c r="AO566" s="126"/>
      <c r="AP566" s="126"/>
      <c r="AQ566" s="126"/>
      <c r="AR566" s="126"/>
    </row>
    <row r="567" ht="12.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692"/>
      <c r="Y567" s="126"/>
      <c r="Z567" s="126"/>
      <c r="AA567" s="126"/>
      <c r="AB567" s="126"/>
      <c r="AC567" s="126"/>
      <c r="AD567" s="126"/>
      <c r="AE567" s="126"/>
      <c r="AF567" s="126"/>
      <c r="AG567" s="126"/>
      <c r="AH567" s="126"/>
      <c r="AI567" s="126"/>
      <c r="AJ567" s="126"/>
      <c r="AK567" s="383"/>
      <c r="AL567" s="126"/>
      <c r="AM567" s="126"/>
      <c r="AN567" s="126"/>
      <c r="AO567" s="126"/>
      <c r="AP567" s="126"/>
      <c r="AQ567" s="126"/>
      <c r="AR567" s="126"/>
    </row>
    <row r="568" ht="12.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692"/>
      <c r="Y568" s="126"/>
      <c r="Z568" s="126"/>
      <c r="AA568" s="126"/>
      <c r="AB568" s="126"/>
      <c r="AC568" s="126"/>
      <c r="AD568" s="126"/>
      <c r="AE568" s="126"/>
      <c r="AF568" s="126"/>
      <c r="AG568" s="126"/>
      <c r="AH568" s="126"/>
      <c r="AI568" s="126"/>
      <c r="AJ568" s="126"/>
      <c r="AK568" s="383"/>
      <c r="AL568" s="126"/>
      <c r="AM568" s="126"/>
      <c r="AN568" s="126"/>
      <c r="AO568" s="126"/>
      <c r="AP568" s="126"/>
      <c r="AQ568" s="126"/>
      <c r="AR568" s="126"/>
    </row>
    <row r="569" ht="12.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692"/>
      <c r="Y569" s="126"/>
      <c r="Z569" s="126"/>
      <c r="AA569" s="126"/>
      <c r="AB569" s="126"/>
      <c r="AC569" s="126"/>
      <c r="AD569" s="126"/>
      <c r="AE569" s="126"/>
      <c r="AF569" s="126"/>
      <c r="AG569" s="126"/>
      <c r="AH569" s="126"/>
      <c r="AI569" s="126"/>
      <c r="AJ569" s="126"/>
      <c r="AK569" s="383"/>
      <c r="AL569" s="126"/>
      <c r="AM569" s="126"/>
      <c r="AN569" s="126"/>
      <c r="AO569" s="126"/>
      <c r="AP569" s="126"/>
      <c r="AQ569" s="126"/>
      <c r="AR569" s="126"/>
    </row>
    <row r="570" ht="12.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692"/>
      <c r="Y570" s="126"/>
      <c r="Z570" s="126"/>
      <c r="AA570" s="126"/>
      <c r="AB570" s="126"/>
      <c r="AC570" s="126"/>
      <c r="AD570" s="126"/>
      <c r="AE570" s="126"/>
      <c r="AF570" s="126"/>
      <c r="AG570" s="126"/>
      <c r="AH570" s="126"/>
      <c r="AI570" s="126"/>
      <c r="AJ570" s="126"/>
      <c r="AK570" s="383"/>
      <c r="AL570" s="126"/>
      <c r="AM570" s="126"/>
      <c r="AN570" s="126"/>
      <c r="AO570" s="126"/>
      <c r="AP570" s="126"/>
      <c r="AQ570" s="126"/>
      <c r="AR570" s="126"/>
    </row>
    <row r="571" ht="12.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692"/>
      <c r="Y571" s="126"/>
      <c r="Z571" s="126"/>
      <c r="AA571" s="126"/>
      <c r="AB571" s="126"/>
      <c r="AC571" s="126"/>
      <c r="AD571" s="126"/>
      <c r="AE571" s="126"/>
      <c r="AF571" s="126"/>
      <c r="AG571" s="126"/>
      <c r="AH571" s="126"/>
      <c r="AI571" s="126"/>
      <c r="AJ571" s="126"/>
      <c r="AK571" s="383"/>
      <c r="AL571" s="126"/>
      <c r="AM571" s="126"/>
      <c r="AN571" s="126"/>
      <c r="AO571" s="126"/>
      <c r="AP571" s="126"/>
      <c r="AQ571" s="126"/>
      <c r="AR571" s="126"/>
    </row>
    <row r="572" ht="12.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692"/>
      <c r="Y572" s="126"/>
      <c r="Z572" s="126"/>
      <c r="AA572" s="126"/>
      <c r="AB572" s="126"/>
      <c r="AC572" s="126"/>
      <c r="AD572" s="126"/>
      <c r="AE572" s="126"/>
      <c r="AF572" s="126"/>
      <c r="AG572" s="126"/>
      <c r="AH572" s="126"/>
      <c r="AI572" s="126"/>
      <c r="AJ572" s="126"/>
      <c r="AK572" s="383"/>
      <c r="AL572" s="126"/>
      <c r="AM572" s="126"/>
      <c r="AN572" s="126"/>
      <c r="AO572" s="126"/>
      <c r="AP572" s="126"/>
      <c r="AQ572" s="126"/>
      <c r="AR572" s="126"/>
    </row>
    <row r="573" ht="12.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692"/>
      <c r="Y573" s="126"/>
      <c r="Z573" s="126"/>
      <c r="AA573" s="126"/>
      <c r="AB573" s="126"/>
      <c r="AC573" s="126"/>
      <c r="AD573" s="126"/>
      <c r="AE573" s="126"/>
      <c r="AF573" s="126"/>
      <c r="AG573" s="126"/>
      <c r="AH573" s="126"/>
      <c r="AI573" s="126"/>
      <c r="AJ573" s="126"/>
      <c r="AK573" s="383"/>
      <c r="AL573" s="126"/>
      <c r="AM573" s="126"/>
      <c r="AN573" s="126"/>
      <c r="AO573" s="126"/>
      <c r="AP573" s="126"/>
      <c r="AQ573" s="126"/>
      <c r="AR573" s="126"/>
    </row>
    <row r="574" ht="12.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692"/>
      <c r="Y574" s="126"/>
      <c r="Z574" s="126"/>
      <c r="AA574" s="126"/>
      <c r="AB574" s="126"/>
      <c r="AC574" s="126"/>
      <c r="AD574" s="126"/>
      <c r="AE574" s="126"/>
      <c r="AF574" s="126"/>
      <c r="AG574" s="126"/>
      <c r="AH574" s="126"/>
      <c r="AI574" s="126"/>
      <c r="AJ574" s="126"/>
      <c r="AK574" s="383"/>
      <c r="AL574" s="126"/>
      <c r="AM574" s="126"/>
      <c r="AN574" s="126"/>
      <c r="AO574" s="126"/>
      <c r="AP574" s="126"/>
      <c r="AQ574" s="126"/>
      <c r="AR574" s="126"/>
    </row>
    <row r="575" ht="12.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692"/>
      <c r="Y575" s="126"/>
      <c r="Z575" s="126"/>
      <c r="AA575" s="126"/>
      <c r="AB575" s="126"/>
      <c r="AC575" s="126"/>
      <c r="AD575" s="126"/>
      <c r="AE575" s="126"/>
      <c r="AF575" s="126"/>
      <c r="AG575" s="126"/>
      <c r="AH575" s="126"/>
      <c r="AI575" s="126"/>
      <c r="AJ575" s="126"/>
      <c r="AK575" s="383"/>
      <c r="AL575" s="126"/>
      <c r="AM575" s="126"/>
      <c r="AN575" s="126"/>
      <c r="AO575" s="126"/>
      <c r="AP575" s="126"/>
      <c r="AQ575" s="126"/>
      <c r="AR575" s="126"/>
    </row>
    <row r="576" ht="12.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692"/>
      <c r="Y576" s="126"/>
      <c r="Z576" s="126"/>
      <c r="AA576" s="126"/>
      <c r="AB576" s="126"/>
      <c r="AC576" s="126"/>
      <c r="AD576" s="126"/>
      <c r="AE576" s="126"/>
      <c r="AF576" s="126"/>
      <c r="AG576" s="126"/>
      <c r="AH576" s="126"/>
      <c r="AI576" s="126"/>
      <c r="AJ576" s="126"/>
      <c r="AK576" s="383"/>
      <c r="AL576" s="126"/>
      <c r="AM576" s="126"/>
      <c r="AN576" s="126"/>
      <c r="AO576" s="126"/>
      <c r="AP576" s="126"/>
      <c r="AQ576" s="126"/>
      <c r="AR576" s="126"/>
    </row>
    <row r="577" ht="12.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692"/>
      <c r="Y577" s="126"/>
      <c r="Z577" s="126"/>
      <c r="AA577" s="126"/>
      <c r="AB577" s="126"/>
      <c r="AC577" s="126"/>
      <c r="AD577" s="126"/>
      <c r="AE577" s="126"/>
      <c r="AF577" s="126"/>
      <c r="AG577" s="126"/>
      <c r="AH577" s="126"/>
      <c r="AI577" s="126"/>
      <c r="AJ577" s="126"/>
      <c r="AK577" s="383"/>
      <c r="AL577" s="126"/>
      <c r="AM577" s="126"/>
      <c r="AN577" s="126"/>
      <c r="AO577" s="126"/>
      <c r="AP577" s="126"/>
      <c r="AQ577" s="126"/>
      <c r="AR577" s="126"/>
    </row>
    <row r="578" ht="12.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692"/>
      <c r="Y578" s="126"/>
      <c r="Z578" s="126"/>
      <c r="AA578" s="126"/>
      <c r="AB578" s="126"/>
      <c r="AC578" s="126"/>
      <c r="AD578" s="126"/>
      <c r="AE578" s="126"/>
      <c r="AF578" s="126"/>
      <c r="AG578" s="126"/>
      <c r="AH578" s="126"/>
      <c r="AI578" s="126"/>
      <c r="AJ578" s="126"/>
      <c r="AK578" s="383"/>
      <c r="AL578" s="126"/>
      <c r="AM578" s="126"/>
      <c r="AN578" s="126"/>
      <c r="AO578" s="126"/>
      <c r="AP578" s="126"/>
      <c r="AQ578" s="126"/>
      <c r="AR578" s="126"/>
    </row>
    <row r="579" ht="12.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692"/>
      <c r="Y579" s="126"/>
      <c r="Z579" s="126"/>
      <c r="AA579" s="126"/>
      <c r="AB579" s="126"/>
      <c r="AC579" s="126"/>
      <c r="AD579" s="126"/>
      <c r="AE579" s="126"/>
      <c r="AF579" s="126"/>
      <c r="AG579" s="126"/>
      <c r="AH579" s="126"/>
      <c r="AI579" s="126"/>
      <c r="AJ579" s="126"/>
      <c r="AK579" s="383"/>
      <c r="AL579" s="126"/>
      <c r="AM579" s="126"/>
      <c r="AN579" s="126"/>
      <c r="AO579" s="126"/>
      <c r="AP579" s="126"/>
      <c r="AQ579" s="126"/>
      <c r="AR579" s="126"/>
    </row>
    <row r="580" ht="12.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692"/>
      <c r="Y580" s="126"/>
      <c r="Z580" s="126"/>
      <c r="AA580" s="126"/>
      <c r="AB580" s="126"/>
      <c r="AC580" s="126"/>
      <c r="AD580" s="126"/>
      <c r="AE580" s="126"/>
      <c r="AF580" s="126"/>
      <c r="AG580" s="126"/>
      <c r="AH580" s="126"/>
      <c r="AI580" s="126"/>
      <c r="AJ580" s="126"/>
      <c r="AK580" s="383"/>
      <c r="AL580" s="126"/>
      <c r="AM580" s="126"/>
      <c r="AN580" s="126"/>
      <c r="AO580" s="126"/>
      <c r="AP580" s="126"/>
      <c r="AQ580" s="126"/>
      <c r="AR580" s="126"/>
    </row>
    <row r="581" ht="12.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692"/>
      <c r="Y581" s="126"/>
      <c r="Z581" s="126"/>
      <c r="AA581" s="126"/>
      <c r="AB581" s="126"/>
      <c r="AC581" s="126"/>
      <c r="AD581" s="126"/>
      <c r="AE581" s="126"/>
      <c r="AF581" s="126"/>
      <c r="AG581" s="126"/>
      <c r="AH581" s="126"/>
      <c r="AI581" s="126"/>
      <c r="AJ581" s="126"/>
      <c r="AK581" s="383"/>
      <c r="AL581" s="126"/>
      <c r="AM581" s="126"/>
      <c r="AN581" s="126"/>
      <c r="AO581" s="126"/>
      <c r="AP581" s="126"/>
      <c r="AQ581" s="126"/>
      <c r="AR581" s="126"/>
    </row>
    <row r="582" ht="12.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692"/>
      <c r="Y582" s="126"/>
      <c r="Z582" s="126"/>
      <c r="AA582" s="126"/>
      <c r="AB582" s="126"/>
      <c r="AC582" s="126"/>
      <c r="AD582" s="126"/>
      <c r="AE582" s="126"/>
      <c r="AF582" s="126"/>
      <c r="AG582" s="126"/>
      <c r="AH582" s="126"/>
      <c r="AI582" s="126"/>
      <c r="AJ582" s="126"/>
      <c r="AK582" s="383"/>
      <c r="AL582" s="126"/>
      <c r="AM582" s="126"/>
      <c r="AN582" s="126"/>
      <c r="AO582" s="126"/>
      <c r="AP582" s="126"/>
      <c r="AQ582" s="126"/>
      <c r="AR582" s="126"/>
    </row>
    <row r="583" ht="12.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692"/>
      <c r="Y583" s="126"/>
      <c r="Z583" s="126"/>
      <c r="AA583" s="126"/>
      <c r="AB583" s="126"/>
      <c r="AC583" s="126"/>
      <c r="AD583" s="126"/>
      <c r="AE583" s="126"/>
      <c r="AF583" s="126"/>
      <c r="AG583" s="126"/>
      <c r="AH583" s="126"/>
      <c r="AI583" s="126"/>
      <c r="AJ583" s="126"/>
      <c r="AK583" s="383"/>
      <c r="AL583" s="126"/>
      <c r="AM583" s="126"/>
      <c r="AN583" s="126"/>
      <c r="AO583" s="126"/>
      <c r="AP583" s="126"/>
      <c r="AQ583" s="126"/>
      <c r="AR583" s="126"/>
    </row>
    <row r="584" ht="12.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692"/>
      <c r="Y584" s="126"/>
      <c r="Z584" s="126"/>
      <c r="AA584" s="126"/>
      <c r="AB584" s="126"/>
      <c r="AC584" s="126"/>
      <c r="AD584" s="126"/>
      <c r="AE584" s="126"/>
      <c r="AF584" s="126"/>
      <c r="AG584" s="126"/>
      <c r="AH584" s="126"/>
      <c r="AI584" s="126"/>
      <c r="AJ584" s="126"/>
      <c r="AK584" s="383"/>
      <c r="AL584" s="126"/>
      <c r="AM584" s="126"/>
      <c r="AN584" s="126"/>
      <c r="AO584" s="126"/>
      <c r="AP584" s="126"/>
      <c r="AQ584" s="126"/>
      <c r="AR584" s="126"/>
    </row>
    <row r="585" ht="12.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692"/>
      <c r="Y585" s="126"/>
      <c r="Z585" s="126"/>
      <c r="AA585" s="126"/>
      <c r="AB585" s="126"/>
      <c r="AC585" s="126"/>
      <c r="AD585" s="126"/>
      <c r="AE585" s="126"/>
      <c r="AF585" s="126"/>
      <c r="AG585" s="126"/>
      <c r="AH585" s="126"/>
      <c r="AI585" s="126"/>
      <c r="AJ585" s="126"/>
      <c r="AK585" s="383"/>
      <c r="AL585" s="126"/>
      <c r="AM585" s="126"/>
      <c r="AN585" s="126"/>
      <c r="AO585" s="126"/>
      <c r="AP585" s="126"/>
      <c r="AQ585" s="126"/>
      <c r="AR585" s="126"/>
    </row>
    <row r="586" ht="12.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692"/>
      <c r="Y586" s="126"/>
      <c r="Z586" s="126"/>
      <c r="AA586" s="126"/>
      <c r="AB586" s="126"/>
      <c r="AC586" s="126"/>
      <c r="AD586" s="126"/>
      <c r="AE586" s="126"/>
      <c r="AF586" s="126"/>
      <c r="AG586" s="126"/>
      <c r="AH586" s="126"/>
      <c r="AI586" s="126"/>
      <c r="AJ586" s="126"/>
      <c r="AK586" s="383"/>
      <c r="AL586" s="126"/>
      <c r="AM586" s="126"/>
      <c r="AN586" s="126"/>
      <c r="AO586" s="126"/>
      <c r="AP586" s="126"/>
      <c r="AQ586" s="126"/>
      <c r="AR586" s="126"/>
    </row>
    <row r="587" ht="12.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692"/>
      <c r="Y587" s="126"/>
      <c r="Z587" s="126"/>
      <c r="AA587" s="126"/>
      <c r="AB587" s="126"/>
      <c r="AC587" s="126"/>
      <c r="AD587" s="126"/>
      <c r="AE587" s="126"/>
      <c r="AF587" s="126"/>
      <c r="AG587" s="126"/>
      <c r="AH587" s="126"/>
      <c r="AI587" s="126"/>
      <c r="AJ587" s="126"/>
      <c r="AK587" s="383"/>
      <c r="AL587" s="126"/>
      <c r="AM587" s="126"/>
      <c r="AN587" s="126"/>
      <c r="AO587" s="126"/>
      <c r="AP587" s="126"/>
      <c r="AQ587" s="126"/>
      <c r="AR587" s="126"/>
    </row>
    <row r="588" ht="12.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692"/>
      <c r="Y588" s="126"/>
      <c r="Z588" s="126"/>
      <c r="AA588" s="126"/>
      <c r="AB588" s="126"/>
      <c r="AC588" s="126"/>
      <c r="AD588" s="126"/>
      <c r="AE588" s="126"/>
      <c r="AF588" s="126"/>
      <c r="AG588" s="126"/>
      <c r="AH588" s="126"/>
      <c r="AI588" s="126"/>
      <c r="AJ588" s="126"/>
      <c r="AK588" s="383"/>
      <c r="AL588" s="126"/>
      <c r="AM588" s="126"/>
      <c r="AN588" s="126"/>
      <c r="AO588" s="126"/>
      <c r="AP588" s="126"/>
      <c r="AQ588" s="126"/>
      <c r="AR588" s="126"/>
    </row>
    <row r="589" ht="12.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692"/>
      <c r="Y589" s="126"/>
      <c r="Z589" s="126"/>
      <c r="AA589" s="126"/>
      <c r="AB589" s="126"/>
      <c r="AC589" s="126"/>
      <c r="AD589" s="126"/>
      <c r="AE589" s="126"/>
      <c r="AF589" s="126"/>
      <c r="AG589" s="126"/>
      <c r="AH589" s="126"/>
      <c r="AI589" s="126"/>
      <c r="AJ589" s="126"/>
      <c r="AK589" s="383"/>
      <c r="AL589" s="126"/>
      <c r="AM589" s="126"/>
      <c r="AN589" s="126"/>
      <c r="AO589" s="126"/>
      <c r="AP589" s="126"/>
      <c r="AQ589" s="126"/>
      <c r="AR589" s="126"/>
    </row>
    <row r="590" ht="12.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692"/>
      <c r="Y590" s="126"/>
      <c r="Z590" s="126"/>
      <c r="AA590" s="126"/>
      <c r="AB590" s="126"/>
      <c r="AC590" s="126"/>
      <c r="AD590" s="126"/>
      <c r="AE590" s="126"/>
      <c r="AF590" s="126"/>
      <c r="AG590" s="126"/>
      <c r="AH590" s="126"/>
      <c r="AI590" s="126"/>
      <c r="AJ590" s="126"/>
      <c r="AK590" s="383"/>
      <c r="AL590" s="126"/>
      <c r="AM590" s="126"/>
      <c r="AN590" s="126"/>
      <c r="AO590" s="126"/>
      <c r="AP590" s="126"/>
      <c r="AQ590" s="126"/>
      <c r="AR590" s="126"/>
    </row>
    <row r="591" ht="12.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692"/>
      <c r="Y591" s="126"/>
      <c r="Z591" s="126"/>
      <c r="AA591" s="126"/>
      <c r="AB591" s="126"/>
      <c r="AC591" s="126"/>
      <c r="AD591" s="126"/>
      <c r="AE591" s="126"/>
      <c r="AF591" s="126"/>
      <c r="AG591" s="126"/>
      <c r="AH591" s="126"/>
      <c r="AI591" s="126"/>
      <c r="AJ591" s="126"/>
      <c r="AK591" s="383"/>
      <c r="AL591" s="126"/>
      <c r="AM591" s="126"/>
      <c r="AN591" s="126"/>
      <c r="AO591" s="126"/>
      <c r="AP591" s="126"/>
      <c r="AQ591" s="126"/>
      <c r="AR591" s="126"/>
    </row>
    <row r="592" ht="12.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692"/>
      <c r="Y592" s="126"/>
      <c r="Z592" s="126"/>
      <c r="AA592" s="126"/>
      <c r="AB592" s="126"/>
      <c r="AC592" s="126"/>
      <c r="AD592" s="126"/>
      <c r="AE592" s="126"/>
      <c r="AF592" s="126"/>
      <c r="AG592" s="126"/>
      <c r="AH592" s="126"/>
      <c r="AI592" s="126"/>
      <c r="AJ592" s="126"/>
      <c r="AK592" s="383"/>
      <c r="AL592" s="126"/>
      <c r="AM592" s="126"/>
      <c r="AN592" s="126"/>
      <c r="AO592" s="126"/>
      <c r="AP592" s="126"/>
      <c r="AQ592" s="126"/>
      <c r="AR592" s="126"/>
    </row>
    <row r="593" ht="12.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692"/>
      <c r="Y593" s="126"/>
      <c r="Z593" s="126"/>
      <c r="AA593" s="126"/>
      <c r="AB593" s="126"/>
      <c r="AC593" s="126"/>
      <c r="AD593" s="126"/>
      <c r="AE593" s="126"/>
      <c r="AF593" s="126"/>
      <c r="AG593" s="126"/>
      <c r="AH593" s="126"/>
      <c r="AI593" s="126"/>
      <c r="AJ593" s="126"/>
      <c r="AK593" s="383"/>
      <c r="AL593" s="126"/>
      <c r="AM593" s="126"/>
      <c r="AN593" s="126"/>
      <c r="AO593" s="126"/>
      <c r="AP593" s="126"/>
      <c r="AQ593" s="126"/>
      <c r="AR593" s="126"/>
    </row>
    <row r="594" ht="12.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692"/>
      <c r="Y594" s="126"/>
      <c r="Z594" s="126"/>
      <c r="AA594" s="126"/>
      <c r="AB594" s="126"/>
      <c r="AC594" s="126"/>
      <c r="AD594" s="126"/>
      <c r="AE594" s="126"/>
      <c r="AF594" s="126"/>
      <c r="AG594" s="126"/>
      <c r="AH594" s="126"/>
      <c r="AI594" s="126"/>
      <c r="AJ594" s="126"/>
      <c r="AK594" s="383"/>
      <c r="AL594" s="126"/>
      <c r="AM594" s="126"/>
      <c r="AN594" s="126"/>
      <c r="AO594" s="126"/>
      <c r="AP594" s="126"/>
      <c r="AQ594" s="126"/>
      <c r="AR594" s="126"/>
    </row>
    <row r="595" ht="12.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692"/>
      <c r="Y595" s="126"/>
      <c r="Z595" s="126"/>
      <c r="AA595" s="126"/>
      <c r="AB595" s="126"/>
      <c r="AC595" s="126"/>
      <c r="AD595" s="126"/>
      <c r="AE595" s="126"/>
      <c r="AF595" s="126"/>
      <c r="AG595" s="126"/>
      <c r="AH595" s="126"/>
      <c r="AI595" s="126"/>
      <c r="AJ595" s="126"/>
      <c r="AK595" s="383"/>
      <c r="AL595" s="126"/>
      <c r="AM595" s="126"/>
      <c r="AN595" s="126"/>
      <c r="AO595" s="126"/>
      <c r="AP595" s="126"/>
      <c r="AQ595" s="126"/>
      <c r="AR595" s="126"/>
    </row>
    <row r="596" ht="12.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692"/>
      <c r="Y596" s="126"/>
      <c r="Z596" s="126"/>
      <c r="AA596" s="126"/>
      <c r="AB596" s="126"/>
      <c r="AC596" s="126"/>
      <c r="AD596" s="126"/>
      <c r="AE596" s="126"/>
      <c r="AF596" s="126"/>
      <c r="AG596" s="126"/>
      <c r="AH596" s="126"/>
      <c r="AI596" s="126"/>
      <c r="AJ596" s="126"/>
      <c r="AK596" s="383"/>
      <c r="AL596" s="126"/>
      <c r="AM596" s="126"/>
      <c r="AN596" s="126"/>
      <c r="AO596" s="126"/>
      <c r="AP596" s="126"/>
      <c r="AQ596" s="126"/>
      <c r="AR596" s="126"/>
    </row>
    <row r="597" ht="12.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692"/>
      <c r="Y597" s="126"/>
      <c r="Z597" s="126"/>
      <c r="AA597" s="126"/>
      <c r="AB597" s="126"/>
      <c r="AC597" s="126"/>
      <c r="AD597" s="126"/>
      <c r="AE597" s="126"/>
      <c r="AF597" s="126"/>
      <c r="AG597" s="126"/>
      <c r="AH597" s="126"/>
      <c r="AI597" s="126"/>
      <c r="AJ597" s="126"/>
      <c r="AK597" s="383"/>
      <c r="AL597" s="126"/>
      <c r="AM597" s="126"/>
      <c r="AN597" s="126"/>
      <c r="AO597" s="126"/>
      <c r="AP597" s="126"/>
      <c r="AQ597" s="126"/>
      <c r="AR597" s="126"/>
    </row>
    <row r="598" ht="12.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692"/>
      <c r="Y598" s="126"/>
      <c r="Z598" s="126"/>
      <c r="AA598" s="126"/>
      <c r="AB598" s="126"/>
      <c r="AC598" s="126"/>
      <c r="AD598" s="126"/>
      <c r="AE598" s="126"/>
      <c r="AF598" s="126"/>
      <c r="AG598" s="126"/>
      <c r="AH598" s="126"/>
      <c r="AI598" s="126"/>
      <c r="AJ598" s="126"/>
      <c r="AK598" s="383"/>
      <c r="AL598" s="126"/>
      <c r="AM598" s="126"/>
      <c r="AN598" s="126"/>
      <c r="AO598" s="126"/>
      <c r="AP598" s="126"/>
      <c r="AQ598" s="126"/>
      <c r="AR598" s="126"/>
    </row>
    <row r="599" ht="12.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692"/>
      <c r="Y599" s="126"/>
      <c r="Z599" s="126"/>
      <c r="AA599" s="126"/>
      <c r="AB599" s="126"/>
      <c r="AC599" s="126"/>
      <c r="AD599" s="126"/>
      <c r="AE599" s="126"/>
      <c r="AF599" s="126"/>
      <c r="AG599" s="126"/>
      <c r="AH599" s="126"/>
      <c r="AI599" s="126"/>
      <c r="AJ599" s="126"/>
      <c r="AK599" s="383"/>
      <c r="AL599" s="126"/>
      <c r="AM599" s="126"/>
      <c r="AN599" s="126"/>
      <c r="AO599" s="126"/>
      <c r="AP599" s="126"/>
      <c r="AQ599" s="126"/>
      <c r="AR599" s="126"/>
    </row>
    <row r="600" ht="12.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692"/>
      <c r="Y600" s="126"/>
      <c r="Z600" s="126"/>
      <c r="AA600" s="126"/>
      <c r="AB600" s="126"/>
      <c r="AC600" s="126"/>
      <c r="AD600" s="126"/>
      <c r="AE600" s="126"/>
      <c r="AF600" s="126"/>
      <c r="AG600" s="126"/>
      <c r="AH600" s="126"/>
      <c r="AI600" s="126"/>
      <c r="AJ600" s="126"/>
      <c r="AK600" s="383"/>
      <c r="AL600" s="126"/>
      <c r="AM600" s="126"/>
      <c r="AN600" s="126"/>
      <c r="AO600" s="126"/>
      <c r="AP600" s="126"/>
      <c r="AQ600" s="126"/>
      <c r="AR600" s="126"/>
    </row>
    <row r="601" ht="12.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692"/>
      <c r="Y601" s="126"/>
      <c r="Z601" s="126"/>
      <c r="AA601" s="126"/>
      <c r="AB601" s="126"/>
      <c r="AC601" s="126"/>
      <c r="AD601" s="126"/>
      <c r="AE601" s="126"/>
      <c r="AF601" s="126"/>
      <c r="AG601" s="126"/>
      <c r="AH601" s="126"/>
      <c r="AI601" s="126"/>
      <c r="AJ601" s="126"/>
      <c r="AK601" s="383"/>
      <c r="AL601" s="126"/>
      <c r="AM601" s="126"/>
      <c r="AN601" s="126"/>
      <c r="AO601" s="126"/>
      <c r="AP601" s="126"/>
      <c r="AQ601" s="126"/>
      <c r="AR601" s="126"/>
    </row>
    <row r="602" ht="12.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692"/>
      <c r="Y602" s="126"/>
      <c r="Z602" s="126"/>
      <c r="AA602" s="126"/>
      <c r="AB602" s="126"/>
      <c r="AC602" s="126"/>
      <c r="AD602" s="126"/>
      <c r="AE602" s="126"/>
      <c r="AF602" s="126"/>
      <c r="AG602" s="126"/>
      <c r="AH602" s="126"/>
      <c r="AI602" s="126"/>
      <c r="AJ602" s="126"/>
      <c r="AK602" s="383"/>
      <c r="AL602" s="126"/>
      <c r="AM602" s="126"/>
      <c r="AN602" s="126"/>
      <c r="AO602" s="126"/>
      <c r="AP602" s="126"/>
      <c r="AQ602" s="126"/>
      <c r="AR602" s="126"/>
    </row>
    <row r="603" ht="12.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692"/>
      <c r="Y603" s="126"/>
      <c r="Z603" s="126"/>
      <c r="AA603" s="126"/>
      <c r="AB603" s="126"/>
      <c r="AC603" s="126"/>
      <c r="AD603" s="126"/>
      <c r="AE603" s="126"/>
      <c r="AF603" s="126"/>
      <c r="AG603" s="126"/>
      <c r="AH603" s="126"/>
      <c r="AI603" s="126"/>
      <c r="AJ603" s="126"/>
      <c r="AK603" s="383"/>
      <c r="AL603" s="126"/>
      <c r="AM603" s="126"/>
      <c r="AN603" s="126"/>
      <c r="AO603" s="126"/>
      <c r="AP603" s="126"/>
      <c r="AQ603" s="126"/>
      <c r="AR603" s="126"/>
    </row>
    <row r="604" ht="12.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692"/>
      <c r="Y604" s="126"/>
      <c r="Z604" s="126"/>
      <c r="AA604" s="126"/>
      <c r="AB604" s="126"/>
      <c r="AC604" s="126"/>
      <c r="AD604" s="126"/>
      <c r="AE604" s="126"/>
      <c r="AF604" s="126"/>
      <c r="AG604" s="126"/>
      <c r="AH604" s="126"/>
      <c r="AI604" s="126"/>
      <c r="AJ604" s="126"/>
      <c r="AK604" s="383"/>
      <c r="AL604" s="126"/>
      <c r="AM604" s="126"/>
      <c r="AN604" s="126"/>
      <c r="AO604" s="126"/>
      <c r="AP604" s="126"/>
      <c r="AQ604" s="126"/>
      <c r="AR604" s="126"/>
    </row>
    <row r="605" ht="12.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692"/>
      <c r="Y605" s="126"/>
      <c r="Z605" s="126"/>
      <c r="AA605" s="126"/>
      <c r="AB605" s="126"/>
      <c r="AC605" s="126"/>
      <c r="AD605" s="126"/>
      <c r="AE605" s="126"/>
      <c r="AF605" s="126"/>
      <c r="AG605" s="126"/>
      <c r="AH605" s="126"/>
      <c r="AI605" s="126"/>
      <c r="AJ605" s="126"/>
      <c r="AK605" s="383"/>
      <c r="AL605" s="126"/>
      <c r="AM605" s="126"/>
      <c r="AN605" s="126"/>
      <c r="AO605" s="126"/>
      <c r="AP605" s="126"/>
      <c r="AQ605" s="126"/>
      <c r="AR605" s="126"/>
    </row>
    <row r="606" ht="12.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692"/>
      <c r="Y606" s="126"/>
      <c r="Z606" s="126"/>
      <c r="AA606" s="126"/>
      <c r="AB606" s="126"/>
      <c r="AC606" s="126"/>
      <c r="AD606" s="126"/>
      <c r="AE606" s="126"/>
      <c r="AF606" s="126"/>
      <c r="AG606" s="126"/>
      <c r="AH606" s="126"/>
      <c r="AI606" s="126"/>
      <c r="AJ606" s="126"/>
      <c r="AK606" s="383"/>
      <c r="AL606" s="126"/>
      <c r="AM606" s="126"/>
      <c r="AN606" s="126"/>
      <c r="AO606" s="126"/>
      <c r="AP606" s="126"/>
      <c r="AQ606" s="126"/>
      <c r="AR606" s="126"/>
    </row>
    <row r="607" ht="12.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692"/>
      <c r="Y607" s="126"/>
      <c r="Z607" s="126"/>
      <c r="AA607" s="126"/>
      <c r="AB607" s="126"/>
      <c r="AC607" s="126"/>
      <c r="AD607" s="126"/>
      <c r="AE607" s="126"/>
      <c r="AF607" s="126"/>
      <c r="AG607" s="126"/>
      <c r="AH607" s="126"/>
      <c r="AI607" s="126"/>
      <c r="AJ607" s="126"/>
      <c r="AK607" s="383"/>
      <c r="AL607" s="126"/>
      <c r="AM607" s="126"/>
      <c r="AN607" s="126"/>
      <c r="AO607" s="126"/>
      <c r="AP607" s="126"/>
      <c r="AQ607" s="126"/>
      <c r="AR607" s="126"/>
    </row>
    <row r="608" ht="12.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692"/>
      <c r="Y608" s="126"/>
      <c r="Z608" s="126"/>
      <c r="AA608" s="126"/>
      <c r="AB608" s="126"/>
      <c r="AC608" s="126"/>
      <c r="AD608" s="126"/>
      <c r="AE608" s="126"/>
      <c r="AF608" s="126"/>
      <c r="AG608" s="126"/>
      <c r="AH608" s="126"/>
      <c r="AI608" s="126"/>
      <c r="AJ608" s="126"/>
      <c r="AK608" s="383"/>
      <c r="AL608" s="126"/>
      <c r="AM608" s="126"/>
      <c r="AN608" s="126"/>
      <c r="AO608" s="126"/>
      <c r="AP608" s="126"/>
      <c r="AQ608" s="126"/>
      <c r="AR608" s="126"/>
    </row>
    <row r="609" ht="12.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692"/>
      <c r="Y609" s="126"/>
      <c r="Z609" s="126"/>
      <c r="AA609" s="126"/>
      <c r="AB609" s="126"/>
      <c r="AC609" s="126"/>
      <c r="AD609" s="126"/>
      <c r="AE609" s="126"/>
      <c r="AF609" s="126"/>
      <c r="AG609" s="126"/>
      <c r="AH609" s="126"/>
      <c r="AI609" s="126"/>
      <c r="AJ609" s="126"/>
      <c r="AK609" s="383"/>
      <c r="AL609" s="126"/>
      <c r="AM609" s="126"/>
      <c r="AN609" s="126"/>
      <c r="AO609" s="126"/>
      <c r="AP609" s="126"/>
      <c r="AQ609" s="126"/>
      <c r="AR609" s="126"/>
    </row>
    <row r="610" ht="12.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692"/>
      <c r="Y610" s="126"/>
      <c r="Z610" s="126"/>
      <c r="AA610" s="126"/>
      <c r="AB610" s="126"/>
      <c r="AC610" s="126"/>
      <c r="AD610" s="126"/>
      <c r="AE610" s="126"/>
      <c r="AF610" s="126"/>
      <c r="AG610" s="126"/>
      <c r="AH610" s="126"/>
      <c r="AI610" s="126"/>
      <c r="AJ610" s="126"/>
      <c r="AK610" s="383"/>
      <c r="AL610" s="126"/>
      <c r="AM610" s="126"/>
      <c r="AN610" s="126"/>
      <c r="AO610" s="126"/>
      <c r="AP610" s="126"/>
      <c r="AQ610" s="126"/>
      <c r="AR610" s="126"/>
    </row>
    <row r="611" ht="12.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692"/>
      <c r="Y611" s="126"/>
      <c r="Z611" s="126"/>
      <c r="AA611" s="126"/>
      <c r="AB611" s="126"/>
      <c r="AC611" s="126"/>
      <c r="AD611" s="126"/>
      <c r="AE611" s="126"/>
      <c r="AF611" s="126"/>
      <c r="AG611" s="126"/>
      <c r="AH611" s="126"/>
      <c r="AI611" s="126"/>
      <c r="AJ611" s="126"/>
      <c r="AK611" s="383"/>
      <c r="AL611" s="126"/>
      <c r="AM611" s="126"/>
      <c r="AN611" s="126"/>
      <c r="AO611" s="126"/>
      <c r="AP611" s="126"/>
      <c r="AQ611" s="126"/>
      <c r="AR611" s="126"/>
    </row>
    <row r="612" ht="12.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692"/>
      <c r="Y612" s="126"/>
      <c r="Z612" s="126"/>
      <c r="AA612" s="126"/>
      <c r="AB612" s="126"/>
      <c r="AC612" s="126"/>
      <c r="AD612" s="126"/>
      <c r="AE612" s="126"/>
      <c r="AF612" s="126"/>
      <c r="AG612" s="126"/>
      <c r="AH612" s="126"/>
      <c r="AI612" s="126"/>
      <c r="AJ612" s="126"/>
      <c r="AK612" s="383"/>
      <c r="AL612" s="126"/>
      <c r="AM612" s="126"/>
      <c r="AN612" s="126"/>
      <c r="AO612" s="126"/>
      <c r="AP612" s="126"/>
      <c r="AQ612" s="126"/>
      <c r="AR612" s="126"/>
    </row>
    <row r="613" ht="12.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692"/>
      <c r="Y613" s="126"/>
      <c r="Z613" s="126"/>
      <c r="AA613" s="126"/>
      <c r="AB613" s="126"/>
      <c r="AC613" s="126"/>
      <c r="AD613" s="126"/>
      <c r="AE613" s="126"/>
      <c r="AF613" s="126"/>
      <c r="AG613" s="126"/>
      <c r="AH613" s="126"/>
      <c r="AI613" s="126"/>
      <c r="AJ613" s="126"/>
      <c r="AK613" s="383"/>
      <c r="AL613" s="126"/>
      <c r="AM613" s="126"/>
      <c r="AN613" s="126"/>
      <c r="AO613" s="126"/>
      <c r="AP613" s="126"/>
      <c r="AQ613" s="126"/>
      <c r="AR613" s="126"/>
    </row>
    <row r="614" ht="12.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692"/>
      <c r="Y614" s="126"/>
      <c r="Z614" s="126"/>
      <c r="AA614" s="126"/>
      <c r="AB614" s="126"/>
      <c r="AC614" s="126"/>
      <c r="AD614" s="126"/>
      <c r="AE614" s="126"/>
      <c r="AF614" s="126"/>
      <c r="AG614" s="126"/>
      <c r="AH614" s="126"/>
      <c r="AI614" s="126"/>
      <c r="AJ614" s="126"/>
      <c r="AK614" s="383"/>
      <c r="AL614" s="126"/>
      <c r="AM614" s="126"/>
      <c r="AN614" s="126"/>
      <c r="AO614" s="126"/>
      <c r="AP614" s="126"/>
      <c r="AQ614" s="126"/>
      <c r="AR614" s="126"/>
    </row>
    <row r="615" ht="12.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692"/>
      <c r="Y615" s="126"/>
      <c r="Z615" s="126"/>
      <c r="AA615" s="126"/>
      <c r="AB615" s="126"/>
      <c r="AC615" s="126"/>
      <c r="AD615" s="126"/>
      <c r="AE615" s="126"/>
      <c r="AF615" s="126"/>
      <c r="AG615" s="126"/>
      <c r="AH615" s="126"/>
      <c r="AI615" s="126"/>
      <c r="AJ615" s="126"/>
      <c r="AK615" s="383"/>
      <c r="AL615" s="126"/>
      <c r="AM615" s="126"/>
      <c r="AN615" s="126"/>
      <c r="AO615" s="126"/>
      <c r="AP615" s="126"/>
      <c r="AQ615" s="126"/>
      <c r="AR615" s="126"/>
    </row>
    <row r="616" ht="12.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692"/>
      <c r="Y616" s="126"/>
      <c r="Z616" s="126"/>
      <c r="AA616" s="126"/>
      <c r="AB616" s="126"/>
      <c r="AC616" s="126"/>
      <c r="AD616" s="126"/>
      <c r="AE616" s="126"/>
      <c r="AF616" s="126"/>
      <c r="AG616" s="126"/>
      <c r="AH616" s="126"/>
      <c r="AI616" s="126"/>
      <c r="AJ616" s="126"/>
      <c r="AK616" s="383"/>
      <c r="AL616" s="126"/>
      <c r="AM616" s="126"/>
      <c r="AN616" s="126"/>
      <c r="AO616" s="126"/>
      <c r="AP616" s="126"/>
      <c r="AQ616" s="126"/>
      <c r="AR616" s="126"/>
    </row>
    <row r="617" ht="12.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692"/>
      <c r="Y617" s="126"/>
      <c r="Z617" s="126"/>
      <c r="AA617" s="126"/>
      <c r="AB617" s="126"/>
      <c r="AC617" s="126"/>
      <c r="AD617" s="126"/>
      <c r="AE617" s="126"/>
      <c r="AF617" s="126"/>
      <c r="AG617" s="126"/>
      <c r="AH617" s="126"/>
      <c r="AI617" s="126"/>
      <c r="AJ617" s="126"/>
      <c r="AK617" s="383"/>
      <c r="AL617" s="126"/>
      <c r="AM617" s="126"/>
      <c r="AN617" s="126"/>
      <c r="AO617" s="126"/>
      <c r="AP617" s="126"/>
      <c r="AQ617" s="126"/>
      <c r="AR617" s="126"/>
    </row>
    <row r="618" ht="12.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692"/>
      <c r="Y618" s="126"/>
      <c r="Z618" s="126"/>
      <c r="AA618" s="126"/>
      <c r="AB618" s="126"/>
      <c r="AC618" s="126"/>
      <c r="AD618" s="126"/>
      <c r="AE618" s="126"/>
      <c r="AF618" s="126"/>
      <c r="AG618" s="126"/>
      <c r="AH618" s="126"/>
      <c r="AI618" s="126"/>
      <c r="AJ618" s="126"/>
      <c r="AK618" s="383"/>
      <c r="AL618" s="126"/>
      <c r="AM618" s="126"/>
      <c r="AN618" s="126"/>
      <c r="AO618" s="126"/>
      <c r="AP618" s="126"/>
      <c r="AQ618" s="126"/>
      <c r="AR618" s="126"/>
    </row>
    <row r="619" ht="12.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692"/>
      <c r="Y619" s="126"/>
      <c r="Z619" s="126"/>
      <c r="AA619" s="126"/>
      <c r="AB619" s="126"/>
      <c r="AC619" s="126"/>
      <c r="AD619" s="126"/>
      <c r="AE619" s="126"/>
      <c r="AF619" s="126"/>
      <c r="AG619" s="126"/>
      <c r="AH619" s="126"/>
      <c r="AI619" s="126"/>
      <c r="AJ619" s="126"/>
      <c r="AK619" s="383"/>
      <c r="AL619" s="126"/>
      <c r="AM619" s="126"/>
      <c r="AN619" s="126"/>
      <c r="AO619" s="126"/>
      <c r="AP619" s="126"/>
      <c r="AQ619" s="126"/>
      <c r="AR619" s="126"/>
    </row>
    <row r="620" ht="12.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692"/>
      <c r="Y620" s="126"/>
      <c r="Z620" s="126"/>
      <c r="AA620" s="126"/>
      <c r="AB620" s="126"/>
      <c r="AC620" s="126"/>
      <c r="AD620" s="126"/>
      <c r="AE620" s="126"/>
      <c r="AF620" s="126"/>
      <c r="AG620" s="126"/>
      <c r="AH620" s="126"/>
      <c r="AI620" s="126"/>
      <c r="AJ620" s="126"/>
      <c r="AK620" s="383"/>
      <c r="AL620" s="126"/>
      <c r="AM620" s="126"/>
      <c r="AN620" s="126"/>
      <c r="AO620" s="126"/>
      <c r="AP620" s="126"/>
      <c r="AQ620" s="126"/>
      <c r="AR620" s="126"/>
    </row>
    <row r="621" ht="12.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692"/>
      <c r="Y621" s="126"/>
      <c r="Z621" s="126"/>
      <c r="AA621" s="126"/>
      <c r="AB621" s="126"/>
      <c r="AC621" s="126"/>
      <c r="AD621" s="126"/>
      <c r="AE621" s="126"/>
      <c r="AF621" s="126"/>
      <c r="AG621" s="126"/>
      <c r="AH621" s="126"/>
      <c r="AI621" s="126"/>
      <c r="AJ621" s="126"/>
      <c r="AK621" s="383"/>
      <c r="AL621" s="126"/>
      <c r="AM621" s="126"/>
      <c r="AN621" s="126"/>
      <c r="AO621" s="126"/>
      <c r="AP621" s="126"/>
      <c r="AQ621" s="126"/>
      <c r="AR621" s="126"/>
    </row>
    <row r="622" ht="12.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692"/>
      <c r="Y622" s="126"/>
      <c r="Z622" s="126"/>
      <c r="AA622" s="126"/>
      <c r="AB622" s="126"/>
      <c r="AC622" s="126"/>
      <c r="AD622" s="126"/>
      <c r="AE622" s="126"/>
      <c r="AF622" s="126"/>
      <c r="AG622" s="126"/>
      <c r="AH622" s="126"/>
      <c r="AI622" s="126"/>
      <c r="AJ622" s="126"/>
      <c r="AK622" s="383"/>
      <c r="AL622" s="126"/>
      <c r="AM622" s="126"/>
      <c r="AN622" s="126"/>
      <c r="AO622" s="126"/>
      <c r="AP622" s="126"/>
      <c r="AQ622" s="126"/>
      <c r="AR622" s="126"/>
    </row>
    <row r="623" ht="12.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692"/>
      <c r="Y623" s="126"/>
      <c r="Z623" s="126"/>
      <c r="AA623" s="126"/>
      <c r="AB623" s="126"/>
      <c r="AC623" s="126"/>
      <c r="AD623" s="126"/>
      <c r="AE623" s="126"/>
      <c r="AF623" s="126"/>
      <c r="AG623" s="126"/>
      <c r="AH623" s="126"/>
      <c r="AI623" s="126"/>
      <c r="AJ623" s="126"/>
      <c r="AK623" s="383"/>
      <c r="AL623" s="126"/>
      <c r="AM623" s="126"/>
      <c r="AN623" s="126"/>
      <c r="AO623" s="126"/>
      <c r="AP623" s="126"/>
      <c r="AQ623" s="126"/>
      <c r="AR623" s="126"/>
    </row>
    <row r="624" ht="12.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692"/>
      <c r="Y624" s="126"/>
      <c r="Z624" s="126"/>
      <c r="AA624" s="126"/>
      <c r="AB624" s="126"/>
      <c r="AC624" s="126"/>
      <c r="AD624" s="126"/>
      <c r="AE624" s="126"/>
      <c r="AF624" s="126"/>
      <c r="AG624" s="126"/>
      <c r="AH624" s="126"/>
      <c r="AI624" s="126"/>
      <c r="AJ624" s="126"/>
      <c r="AK624" s="383"/>
      <c r="AL624" s="126"/>
      <c r="AM624" s="126"/>
      <c r="AN624" s="126"/>
      <c r="AO624" s="126"/>
      <c r="AP624" s="126"/>
      <c r="AQ624" s="126"/>
      <c r="AR624" s="126"/>
    </row>
    <row r="625" ht="12.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692"/>
      <c r="Y625" s="126"/>
      <c r="Z625" s="126"/>
      <c r="AA625" s="126"/>
      <c r="AB625" s="126"/>
      <c r="AC625" s="126"/>
      <c r="AD625" s="126"/>
      <c r="AE625" s="126"/>
      <c r="AF625" s="126"/>
      <c r="AG625" s="126"/>
      <c r="AH625" s="126"/>
      <c r="AI625" s="126"/>
      <c r="AJ625" s="126"/>
      <c r="AK625" s="383"/>
      <c r="AL625" s="126"/>
      <c r="AM625" s="126"/>
      <c r="AN625" s="126"/>
      <c r="AO625" s="126"/>
      <c r="AP625" s="126"/>
      <c r="AQ625" s="126"/>
      <c r="AR625" s="126"/>
    </row>
    <row r="626" ht="12.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692"/>
      <c r="Y626" s="126"/>
      <c r="Z626" s="126"/>
      <c r="AA626" s="126"/>
      <c r="AB626" s="126"/>
      <c r="AC626" s="126"/>
      <c r="AD626" s="126"/>
      <c r="AE626" s="126"/>
      <c r="AF626" s="126"/>
      <c r="AG626" s="126"/>
      <c r="AH626" s="126"/>
      <c r="AI626" s="126"/>
      <c r="AJ626" s="126"/>
      <c r="AK626" s="383"/>
      <c r="AL626" s="126"/>
      <c r="AM626" s="126"/>
      <c r="AN626" s="126"/>
      <c r="AO626" s="126"/>
      <c r="AP626" s="126"/>
      <c r="AQ626" s="126"/>
      <c r="AR626" s="126"/>
    </row>
    <row r="627" ht="12.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692"/>
      <c r="Y627" s="126"/>
      <c r="Z627" s="126"/>
      <c r="AA627" s="126"/>
      <c r="AB627" s="126"/>
      <c r="AC627" s="126"/>
      <c r="AD627" s="126"/>
      <c r="AE627" s="126"/>
      <c r="AF627" s="126"/>
      <c r="AG627" s="126"/>
      <c r="AH627" s="126"/>
      <c r="AI627" s="126"/>
      <c r="AJ627" s="126"/>
      <c r="AK627" s="383"/>
      <c r="AL627" s="126"/>
      <c r="AM627" s="126"/>
      <c r="AN627" s="126"/>
      <c r="AO627" s="126"/>
      <c r="AP627" s="126"/>
      <c r="AQ627" s="126"/>
      <c r="AR627" s="126"/>
    </row>
    <row r="628" ht="12.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692"/>
      <c r="Y628" s="126"/>
      <c r="Z628" s="126"/>
      <c r="AA628" s="126"/>
      <c r="AB628" s="126"/>
      <c r="AC628" s="126"/>
      <c r="AD628" s="126"/>
      <c r="AE628" s="126"/>
      <c r="AF628" s="126"/>
      <c r="AG628" s="126"/>
      <c r="AH628" s="126"/>
      <c r="AI628" s="126"/>
      <c r="AJ628" s="126"/>
      <c r="AK628" s="383"/>
      <c r="AL628" s="126"/>
      <c r="AM628" s="126"/>
      <c r="AN628" s="126"/>
      <c r="AO628" s="126"/>
      <c r="AP628" s="126"/>
      <c r="AQ628" s="126"/>
      <c r="AR628" s="126"/>
    </row>
    <row r="629" ht="12.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692"/>
      <c r="Y629" s="126"/>
      <c r="Z629" s="126"/>
      <c r="AA629" s="126"/>
      <c r="AB629" s="126"/>
      <c r="AC629" s="126"/>
      <c r="AD629" s="126"/>
      <c r="AE629" s="126"/>
      <c r="AF629" s="126"/>
      <c r="AG629" s="126"/>
      <c r="AH629" s="126"/>
      <c r="AI629" s="126"/>
      <c r="AJ629" s="126"/>
      <c r="AK629" s="383"/>
      <c r="AL629" s="126"/>
      <c r="AM629" s="126"/>
      <c r="AN629" s="126"/>
      <c r="AO629" s="126"/>
      <c r="AP629" s="126"/>
      <c r="AQ629" s="126"/>
      <c r="AR629" s="126"/>
    </row>
    <row r="630" ht="12.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692"/>
      <c r="Y630" s="126"/>
      <c r="Z630" s="126"/>
      <c r="AA630" s="126"/>
      <c r="AB630" s="126"/>
      <c r="AC630" s="126"/>
      <c r="AD630" s="126"/>
      <c r="AE630" s="126"/>
      <c r="AF630" s="126"/>
      <c r="AG630" s="126"/>
      <c r="AH630" s="126"/>
      <c r="AI630" s="126"/>
      <c r="AJ630" s="126"/>
      <c r="AK630" s="383"/>
      <c r="AL630" s="126"/>
      <c r="AM630" s="126"/>
      <c r="AN630" s="126"/>
      <c r="AO630" s="126"/>
      <c r="AP630" s="126"/>
      <c r="AQ630" s="126"/>
      <c r="AR630" s="126"/>
    </row>
    <row r="631" ht="12.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692"/>
      <c r="Y631" s="126"/>
      <c r="Z631" s="126"/>
      <c r="AA631" s="126"/>
      <c r="AB631" s="126"/>
      <c r="AC631" s="126"/>
      <c r="AD631" s="126"/>
      <c r="AE631" s="126"/>
      <c r="AF631" s="126"/>
      <c r="AG631" s="126"/>
      <c r="AH631" s="126"/>
      <c r="AI631" s="126"/>
      <c r="AJ631" s="126"/>
      <c r="AK631" s="383"/>
      <c r="AL631" s="126"/>
      <c r="AM631" s="126"/>
      <c r="AN631" s="126"/>
      <c r="AO631" s="126"/>
      <c r="AP631" s="126"/>
      <c r="AQ631" s="126"/>
      <c r="AR631" s="126"/>
    </row>
    <row r="632" ht="12.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692"/>
      <c r="Y632" s="126"/>
      <c r="Z632" s="126"/>
      <c r="AA632" s="126"/>
      <c r="AB632" s="126"/>
      <c r="AC632" s="126"/>
      <c r="AD632" s="126"/>
      <c r="AE632" s="126"/>
      <c r="AF632" s="126"/>
      <c r="AG632" s="126"/>
      <c r="AH632" s="126"/>
      <c r="AI632" s="126"/>
      <c r="AJ632" s="126"/>
      <c r="AK632" s="383"/>
      <c r="AL632" s="126"/>
      <c r="AM632" s="126"/>
      <c r="AN632" s="126"/>
      <c r="AO632" s="126"/>
      <c r="AP632" s="126"/>
      <c r="AQ632" s="126"/>
      <c r="AR632" s="126"/>
    </row>
    <row r="633" ht="12.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692"/>
      <c r="Y633" s="126"/>
      <c r="Z633" s="126"/>
      <c r="AA633" s="126"/>
      <c r="AB633" s="126"/>
      <c r="AC633" s="126"/>
      <c r="AD633" s="126"/>
      <c r="AE633" s="126"/>
      <c r="AF633" s="126"/>
      <c r="AG633" s="126"/>
      <c r="AH633" s="126"/>
      <c r="AI633" s="126"/>
      <c r="AJ633" s="126"/>
      <c r="AK633" s="383"/>
      <c r="AL633" s="126"/>
      <c r="AM633" s="126"/>
      <c r="AN633" s="126"/>
      <c r="AO633" s="126"/>
      <c r="AP633" s="126"/>
      <c r="AQ633" s="126"/>
      <c r="AR633" s="126"/>
    </row>
    <row r="634" ht="12.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692"/>
      <c r="Y634" s="126"/>
      <c r="Z634" s="126"/>
      <c r="AA634" s="126"/>
      <c r="AB634" s="126"/>
      <c r="AC634" s="126"/>
      <c r="AD634" s="126"/>
      <c r="AE634" s="126"/>
      <c r="AF634" s="126"/>
      <c r="AG634" s="126"/>
      <c r="AH634" s="126"/>
      <c r="AI634" s="126"/>
      <c r="AJ634" s="126"/>
      <c r="AK634" s="383"/>
      <c r="AL634" s="126"/>
      <c r="AM634" s="126"/>
      <c r="AN634" s="126"/>
      <c r="AO634" s="126"/>
      <c r="AP634" s="126"/>
      <c r="AQ634" s="126"/>
      <c r="AR634" s="126"/>
    </row>
    <row r="635" ht="12.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692"/>
      <c r="Y635" s="126"/>
      <c r="Z635" s="126"/>
      <c r="AA635" s="126"/>
      <c r="AB635" s="126"/>
      <c r="AC635" s="126"/>
      <c r="AD635" s="126"/>
      <c r="AE635" s="126"/>
      <c r="AF635" s="126"/>
      <c r="AG635" s="126"/>
      <c r="AH635" s="126"/>
      <c r="AI635" s="126"/>
      <c r="AJ635" s="126"/>
      <c r="AK635" s="383"/>
      <c r="AL635" s="126"/>
      <c r="AM635" s="126"/>
      <c r="AN635" s="126"/>
      <c r="AO635" s="126"/>
      <c r="AP635" s="126"/>
      <c r="AQ635" s="126"/>
      <c r="AR635" s="126"/>
    </row>
    <row r="636" ht="12.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692"/>
      <c r="Y636" s="126"/>
      <c r="Z636" s="126"/>
      <c r="AA636" s="126"/>
      <c r="AB636" s="126"/>
      <c r="AC636" s="126"/>
      <c r="AD636" s="126"/>
      <c r="AE636" s="126"/>
      <c r="AF636" s="126"/>
      <c r="AG636" s="126"/>
      <c r="AH636" s="126"/>
      <c r="AI636" s="126"/>
      <c r="AJ636" s="126"/>
      <c r="AK636" s="383"/>
      <c r="AL636" s="126"/>
      <c r="AM636" s="126"/>
      <c r="AN636" s="126"/>
      <c r="AO636" s="126"/>
      <c r="AP636" s="126"/>
      <c r="AQ636" s="126"/>
      <c r="AR636" s="126"/>
    </row>
    <row r="637" ht="12.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692"/>
      <c r="Y637" s="126"/>
      <c r="Z637" s="126"/>
      <c r="AA637" s="126"/>
      <c r="AB637" s="126"/>
      <c r="AC637" s="126"/>
      <c r="AD637" s="126"/>
      <c r="AE637" s="126"/>
      <c r="AF637" s="126"/>
      <c r="AG637" s="126"/>
      <c r="AH637" s="126"/>
      <c r="AI637" s="126"/>
      <c r="AJ637" s="126"/>
      <c r="AK637" s="383"/>
      <c r="AL637" s="126"/>
      <c r="AM637" s="126"/>
      <c r="AN637" s="126"/>
      <c r="AO637" s="126"/>
      <c r="AP637" s="126"/>
      <c r="AQ637" s="126"/>
      <c r="AR637" s="126"/>
    </row>
    <row r="638" ht="12.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692"/>
      <c r="Y638" s="126"/>
      <c r="Z638" s="126"/>
      <c r="AA638" s="126"/>
      <c r="AB638" s="126"/>
      <c r="AC638" s="126"/>
      <c r="AD638" s="126"/>
      <c r="AE638" s="126"/>
      <c r="AF638" s="126"/>
      <c r="AG638" s="126"/>
      <c r="AH638" s="126"/>
      <c r="AI638" s="126"/>
      <c r="AJ638" s="126"/>
      <c r="AK638" s="383"/>
      <c r="AL638" s="126"/>
      <c r="AM638" s="126"/>
      <c r="AN638" s="126"/>
      <c r="AO638" s="126"/>
      <c r="AP638" s="126"/>
      <c r="AQ638" s="126"/>
      <c r="AR638" s="126"/>
    </row>
    <row r="639" ht="12.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692"/>
      <c r="Y639" s="126"/>
      <c r="Z639" s="126"/>
      <c r="AA639" s="126"/>
      <c r="AB639" s="126"/>
      <c r="AC639" s="126"/>
      <c r="AD639" s="126"/>
      <c r="AE639" s="126"/>
      <c r="AF639" s="126"/>
      <c r="AG639" s="126"/>
      <c r="AH639" s="126"/>
      <c r="AI639" s="126"/>
      <c r="AJ639" s="126"/>
      <c r="AK639" s="383"/>
      <c r="AL639" s="126"/>
      <c r="AM639" s="126"/>
      <c r="AN639" s="126"/>
      <c r="AO639" s="126"/>
      <c r="AP639" s="126"/>
      <c r="AQ639" s="126"/>
      <c r="AR639" s="126"/>
    </row>
    <row r="640" ht="12.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692"/>
      <c r="Y640" s="126"/>
      <c r="Z640" s="126"/>
      <c r="AA640" s="126"/>
      <c r="AB640" s="126"/>
      <c r="AC640" s="126"/>
      <c r="AD640" s="126"/>
      <c r="AE640" s="126"/>
      <c r="AF640" s="126"/>
      <c r="AG640" s="126"/>
      <c r="AH640" s="126"/>
      <c r="AI640" s="126"/>
      <c r="AJ640" s="126"/>
      <c r="AK640" s="383"/>
      <c r="AL640" s="126"/>
      <c r="AM640" s="126"/>
      <c r="AN640" s="126"/>
      <c r="AO640" s="126"/>
      <c r="AP640" s="126"/>
      <c r="AQ640" s="126"/>
      <c r="AR640" s="126"/>
    </row>
    <row r="641" ht="12.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692"/>
      <c r="Y641" s="126"/>
      <c r="Z641" s="126"/>
      <c r="AA641" s="126"/>
      <c r="AB641" s="126"/>
      <c r="AC641" s="126"/>
      <c r="AD641" s="126"/>
      <c r="AE641" s="126"/>
      <c r="AF641" s="126"/>
      <c r="AG641" s="126"/>
      <c r="AH641" s="126"/>
      <c r="AI641" s="126"/>
      <c r="AJ641" s="126"/>
      <c r="AK641" s="383"/>
      <c r="AL641" s="126"/>
      <c r="AM641" s="126"/>
      <c r="AN641" s="126"/>
      <c r="AO641" s="126"/>
      <c r="AP641" s="126"/>
      <c r="AQ641" s="126"/>
      <c r="AR641" s="126"/>
    </row>
    <row r="642" ht="12.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692"/>
      <c r="Y642" s="126"/>
      <c r="Z642" s="126"/>
      <c r="AA642" s="126"/>
      <c r="AB642" s="126"/>
      <c r="AC642" s="126"/>
      <c r="AD642" s="126"/>
      <c r="AE642" s="126"/>
      <c r="AF642" s="126"/>
      <c r="AG642" s="126"/>
      <c r="AH642" s="126"/>
      <c r="AI642" s="126"/>
      <c r="AJ642" s="126"/>
      <c r="AK642" s="383"/>
      <c r="AL642" s="126"/>
      <c r="AM642" s="126"/>
      <c r="AN642" s="126"/>
      <c r="AO642" s="126"/>
      <c r="AP642" s="126"/>
      <c r="AQ642" s="126"/>
      <c r="AR642" s="126"/>
    </row>
    <row r="643" ht="12.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692"/>
      <c r="Y643" s="126"/>
      <c r="Z643" s="126"/>
      <c r="AA643" s="126"/>
      <c r="AB643" s="126"/>
      <c r="AC643" s="126"/>
      <c r="AD643" s="126"/>
      <c r="AE643" s="126"/>
      <c r="AF643" s="126"/>
      <c r="AG643" s="126"/>
      <c r="AH643" s="126"/>
      <c r="AI643" s="126"/>
      <c r="AJ643" s="126"/>
      <c r="AK643" s="383"/>
      <c r="AL643" s="126"/>
      <c r="AM643" s="126"/>
      <c r="AN643" s="126"/>
      <c r="AO643" s="126"/>
      <c r="AP643" s="126"/>
      <c r="AQ643" s="126"/>
      <c r="AR643" s="126"/>
    </row>
    <row r="644" ht="12.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692"/>
      <c r="Y644" s="126"/>
      <c r="Z644" s="126"/>
      <c r="AA644" s="126"/>
      <c r="AB644" s="126"/>
      <c r="AC644" s="126"/>
      <c r="AD644" s="126"/>
      <c r="AE644" s="126"/>
      <c r="AF644" s="126"/>
      <c r="AG644" s="126"/>
      <c r="AH644" s="126"/>
      <c r="AI644" s="126"/>
      <c r="AJ644" s="126"/>
      <c r="AK644" s="383"/>
      <c r="AL644" s="126"/>
      <c r="AM644" s="126"/>
      <c r="AN644" s="126"/>
      <c r="AO644" s="126"/>
      <c r="AP644" s="126"/>
      <c r="AQ644" s="126"/>
      <c r="AR644" s="126"/>
    </row>
    <row r="645" ht="12.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692"/>
      <c r="Y645" s="126"/>
      <c r="Z645" s="126"/>
      <c r="AA645" s="126"/>
      <c r="AB645" s="126"/>
      <c r="AC645" s="126"/>
      <c r="AD645" s="126"/>
      <c r="AE645" s="126"/>
      <c r="AF645" s="126"/>
      <c r="AG645" s="126"/>
      <c r="AH645" s="126"/>
      <c r="AI645" s="126"/>
      <c r="AJ645" s="126"/>
      <c r="AK645" s="383"/>
      <c r="AL645" s="126"/>
      <c r="AM645" s="126"/>
      <c r="AN645" s="126"/>
      <c r="AO645" s="126"/>
      <c r="AP645" s="126"/>
      <c r="AQ645" s="126"/>
      <c r="AR645" s="126"/>
    </row>
    <row r="646" ht="12.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692"/>
      <c r="Y646" s="126"/>
      <c r="Z646" s="126"/>
      <c r="AA646" s="126"/>
      <c r="AB646" s="126"/>
      <c r="AC646" s="126"/>
      <c r="AD646" s="126"/>
      <c r="AE646" s="126"/>
      <c r="AF646" s="126"/>
      <c r="AG646" s="126"/>
      <c r="AH646" s="126"/>
      <c r="AI646" s="126"/>
      <c r="AJ646" s="126"/>
      <c r="AK646" s="383"/>
      <c r="AL646" s="126"/>
      <c r="AM646" s="126"/>
      <c r="AN646" s="126"/>
      <c r="AO646" s="126"/>
      <c r="AP646" s="126"/>
      <c r="AQ646" s="126"/>
      <c r="AR646" s="126"/>
    </row>
    <row r="647" ht="12.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692"/>
      <c r="Y647" s="126"/>
      <c r="Z647" s="126"/>
      <c r="AA647" s="126"/>
      <c r="AB647" s="126"/>
      <c r="AC647" s="126"/>
      <c r="AD647" s="126"/>
      <c r="AE647" s="126"/>
      <c r="AF647" s="126"/>
      <c r="AG647" s="126"/>
      <c r="AH647" s="126"/>
      <c r="AI647" s="126"/>
      <c r="AJ647" s="126"/>
      <c r="AK647" s="383"/>
      <c r="AL647" s="126"/>
      <c r="AM647" s="126"/>
      <c r="AN647" s="126"/>
      <c r="AO647" s="126"/>
      <c r="AP647" s="126"/>
      <c r="AQ647" s="126"/>
      <c r="AR647" s="126"/>
    </row>
    <row r="648" ht="12.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692"/>
      <c r="Y648" s="126"/>
      <c r="Z648" s="126"/>
      <c r="AA648" s="126"/>
      <c r="AB648" s="126"/>
      <c r="AC648" s="126"/>
      <c r="AD648" s="126"/>
      <c r="AE648" s="126"/>
      <c r="AF648" s="126"/>
      <c r="AG648" s="126"/>
      <c r="AH648" s="126"/>
      <c r="AI648" s="126"/>
      <c r="AJ648" s="126"/>
      <c r="AK648" s="383"/>
      <c r="AL648" s="126"/>
      <c r="AM648" s="126"/>
      <c r="AN648" s="126"/>
      <c r="AO648" s="126"/>
      <c r="AP648" s="126"/>
      <c r="AQ648" s="126"/>
      <c r="AR648" s="126"/>
    </row>
    <row r="649" ht="12.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692"/>
      <c r="Y649" s="126"/>
      <c r="Z649" s="126"/>
      <c r="AA649" s="126"/>
      <c r="AB649" s="126"/>
      <c r="AC649" s="126"/>
      <c r="AD649" s="126"/>
      <c r="AE649" s="126"/>
      <c r="AF649" s="126"/>
      <c r="AG649" s="126"/>
      <c r="AH649" s="126"/>
      <c r="AI649" s="126"/>
      <c r="AJ649" s="126"/>
      <c r="AK649" s="383"/>
      <c r="AL649" s="126"/>
      <c r="AM649" s="126"/>
      <c r="AN649" s="126"/>
      <c r="AO649" s="126"/>
      <c r="AP649" s="126"/>
      <c r="AQ649" s="126"/>
      <c r="AR649" s="126"/>
    </row>
    <row r="650" ht="12.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692"/>
      <c r="Y650" s="126"/>
      <c r="Z650" s="126"/>
      <c r="AA650" s="126"/>
      <c r="AB650" s="126"/>
      <c r="AC650" s="126"/>
      <c r="AD650" s="126"/>
      <c r="AE650" s="126"/>
      <c r="AF650" s="126"/>
      <c r="AG650" s="126"/>
      <c r="AH650" s="126"/>
      <c r="AI650" s="126"/>
      <c r="AJ650" s="126"/>
      <c r="AK650" s="383"/>
      <c r="AL650" s="126"/>
      <c r="AM650" s="126"/>
      <c r="AN650" s="126"/>
      <c r="AO650" s="126"/>
      <c r="AP650" s="126"/>
      <c r="AQ650" s="126"/>
      <c r="AR650" s="126"/>
    </row>
    <row r="651" ht="12.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692"/>
      <c r="Y651" s="126"/>
      <c r="Z651" s="126"/>
      <c r="AA651" s="126"/>
      <c r="AB651" s="126"/>
      <c r="AC651" s="126"/>
      <c r="AD651" s="126"/>
      <c r="AE651" s="126"/>
      <c r="AF651" s="126"/>
      <c r="AG651" s="126"/>
      <c r="AH651" s="126"/>
      <c r="AI651" s="126"/>
      <c r="AJ651" s="126"/>
      <c r="AK651" s="383"/>
      <c r="AL651" s="126"/>
      <c r="AM651" s="126"/>
      <c r="AN651" s="126"/>
      <c r="AO651" s="126"/>
      <c r="AP651" s="126"/>
      <c r="AQ651" s="126"/>
      <c r="AR651" s="126"/>
    </row>
    <row r="652" ht="12.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692"/>
      <c r="Y652" s="126"/>
      <c r="Z652" s="126"/>
      <c r="AA652" s="126"/>
      <c r="AB652" s="126"/>
      <c r="AC652" s="126"/>
      <c r="AD652" s="126"/>
      <c r="AE652" s="126"/>
      <c r="AF652" s="126"/>
      <c r="AG652" s="126"/>
      <c r="AH652" s="126"/>
      <c r="AI652" s="126"/>
      <c r="AJ652" s="126"/>
      <c r="AK652" s="383"/>
      <c r="AL652" s="126"/>
      <c r="AM652" s="126"/>
      <c r="AN652" s="126"/>
      <c r="AO652" s="126"/>
      <c r="AP652" s="126"/>
      <c r="AQ652" s="126"/>
      <c r="AR652" s="126"/>
    </row>
    <row r="653" ht="12.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692"/>
      <c r="Y653" s="126"/>
      <c r="Z653" s="126"/>
      <c r="AA653" s="126"/>
      <c r="AB653" s="126"/>
      <c r="AC653" s="126"/>
      <c r="AD653" s="126"/>
      <c r="AE653" s="126"/>
      <c r="AF653" s="126"/>
      <c r="AG653" s="126"/>
      <c r="AH653" s="126"/>
      <c r="AI653" s="126"/>
      <c r="AJ653" s="126"/>
      <c r="AK653" s="383"/>
      <c r="AL653" s="126"/>
      <c r="AM653" s="126"/>
      <c r="AN653" s="126"/>
      <c r="AO653" s="126"/>
      <c r="AP653" s="126"/>
      <c r="AQ653" s="126"/>
      <c r="AR653" s="126"/>
    </row>
    <row r="654" ht="12.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692"/>
      <c r="Y654" s="126"/>
      <c r="Z654" s="126"/>
      <c r="AA654" s="126"/>
      <c r="AB654" s="126"/>
      <c r="AC654" s="126"/>
      <c r="AD654" s="126"/>
      <c r="AE654" s="126"/>
      <c r="AF654" s="126"/>
      <c r="AG654" s="126"/>
      <c r="AH654" s="126"/>
      <c r="AI654" s="126"/>
      <c r="AJ654" s="126"/>
      <c r="AK654" s="383"/>
      <c r="AL654" s="126"/>
      <c r="AM654" s="126"/>
      <c r="AN654" s="126"/>
      <c r="AO654" s="126"/>
      <c r="AP654" s="126"/>
      <c r="AQ654" s="126"/>
      <c r="AR654" s="126"/>
    </row>
    <row r="655" ht="12.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692"/>
      <c r="Y655" s="126"/>
      <c r="Z655" s="126"/>
      <c r="AA655" s="126"/>
      <c r="AB655" s="126"/>
      <c r="AC655" s="126"/>
      <c r="AD655" s="126"/>
      <c r="AE655" s="126"/>
      <c r="AF655" s="126"/>
      <c r="AG655" s="126"/>
      <c r="AH655" s="126"/>
      <c r="AI655" s="126"/>
      <c r="AJ655" s="126"/>
      <c r="AK655" s="383"/>
      <c r="AL655" s="126"/>
      <c r="AM655" s="126"/>
      <c r="AN655" s="126"/>
      <c r="AO655" s="126"/>
      <c r="AP655" s="126"/>
      <c r="AQ655" s="126"/>
      <c r="AR655" s="126"/>
    </row>
    <row r="656" ht="12.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692"/>
      <c r="Y656" s="126"/>
      <c r="Z656" s="126"/>
      <c r="AA656" s="126"/>
      <c r="AB656" s="126"/>
      <c r="AC656" s="126"/>
      <c r="AD656" s="126"/>
      <c r="AE656" s="126"/>
      <c r="AF656" s="126"/>
      <c r="AG656" s="126"/>
      <c r="AH656" s="126"/>
      <c r="AI656" s="126"/>
      <c r="AJ656" s="126"/>
      <c r="AK656" s="383"/>
      <c r="AL656" s="126"/>
      <c r="AM656" s="126"/>
      <c r="AN656" s="126"/>
      <c r="AO656" s="126"/>
      <c r="AP656" s="126"/>
      <c r="AQ656" s="126"/>
      <c r="AR656" s="126"/>
    </row>
    <row r="657" ht="12.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692"/>
      <c r="Y657" s="126"/>
      <c r="Z657" s="126"/>
      <c r="AA657" s="126"/>
      <c r="AB657" s="126"/>
      <c r="AC657" s="126"/>
      <c r="AD657" s="126"/>
      <c r="AE657" s="126"/>
      <c r="AF657" s="126"/>
      <c r="AG657" s="126"/>
      <c r="AH657" s="126"/>
      <c r="AI657" s="126"/>
      <c r="AJ657" s="126"/>
      <c r="AK657" s="383"/>
      <c r="AL657" s="126"/>
      <c r="AM657" s="126"/>
      <c r="AN657" s="126"/>
      <c r="AO657" s="126"/>
      <c r="AP657" s="126"/>
      <c r="AQ657" s="126"/>
      <c r="AR657" s="126"/>
    </row>
    <row r="658" ht="12.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692"/>
      <c r="Y658" s="126"/>
      <c r="Z658" s="126"/>
      <c r="AA658" s="126"/>
      <c r="AB658" s="126"/>
      <c r="AC658" s="126"/>
      <c r="AD658" s="126"/>
      <c r="AE658" s="126"/>
      <c r="AF658" s="126"/>
      <c r="AG658" s="126"/>
      <c r="AH658" s="126"/>
      <c r="AI658" s="126"/>
      <c r="AJ658" s="126"/>
      <c r="AK658" s="383"/>
      <c r="AL658" s="126"/>
      <c r="AM658" s="126"/>
      <c r="AN658" s="126"/>
      <c r="AO658" s="126"/>
      <c r="AP658" s="126"/>
      <c r="AQ658" s="126"/>
      <c r="AR658" s="126"/>
    </row>
    <row r="659" ht="12.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692"/>
      <c r="Y659" s="126"/>
      <c r="Z659" s="126"/>
      <c r="AA659" s="126"/>
      <c r="AB659" s="126"/>
      <c r="AC659" s="126"/>
      <c r="AD659" s="126"/>
      <c r="AE659" s="126"/>
      <c r="AF659" s="126"/>
      <c r="AG659" s="126"/>
      <c r="AH659" s="126"/>
      <c r="AI659" s="126"/>
      <c r="AJ659" s="126"/>
      <c r="AK659" s="383"/>
      <c r="AL659" s="126"/>
      <c r="AM659" s="126"/>
      <c r="AN659" s="126"/>
      <c r="AO659" s="126"/>
      <c r="AP659" s="126"/>
      <c r="AQ659" s="126"/>
      <c r="AR659" s="126"/>
    </row>
    <row r="660" ht="12.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692"/>
      <c r="Y660" s="126"/>
      <c r="Z660" s="126"/>
      <c r="AA660" s="126"/>
      <c r="AB660" s="126"/>
      <c r="AC660" s="126"/>
      <c r="AD660" s="126"/>
      <c r="AE660" s="126"/>
      <c r="AF660" s="126"/>
      <c r="AG660" s="126"/>
      <c r="AH660" s="126"/>
      <c r="AI660" s="126"/>
      <c r="AJ660" s="126"/>
      <c r="AK660" s="383"/>
      <c r="AL660" s="126"/>
      <c r="AM660" s="126"/>
      <c r="AN660" s="126"/>
      <c r="AO660" s="126"/>
      <c r="AP660" s="126"/>
      <c r="AQ660" s="126"/>
      <c r="AR660" s="126"/>
    </row>
    <row r="661" ht="12.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692"/>
      <c r="Y661" s="126"/>
      <c r="Z661" s="126"/>
      <c r="AA661" s="126"/>
      <c r="AB661" s="126"/>
      <c r="AC661" s="126"/>
      <c r="AD661" s="126"/>
      <c r="AE661" s="126"/>
      <c r="AF661" s="126"/>
      <c r="AG661" s="126"/>
      <c r="AH661" s="126"/>
      <c r="AI661" s="126"/>
      <c r="AJ661" s="126"/>
      <c r="AK661" s="383"/>
      <c r="AL661" s="126"/>
      <c r="AM661" s="126"/>
      <c r="AN661" s="126"/>
      <c r="AO661" s="126"/>
      <c r="AP661" s="126"/>
      <c r="AQ661" s="126"/>
      <c r="AR661" s="126"/>
    </row>
    <row r="662" ht="12.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692"/>
      <c r="Y662" s="126"/>
      <c r="Z662" s="126"/>
      <c r="AA662" s="126"/>
      <c r="AB662" s="126"/>
      <c r="AC662" s="126"/>
      <c r="AD662" s="126"/>
      <c r="AE662" s="126"/>
      <c r="AF662" s="126"/>
      <c r="AG662" s="126"/>
      <c r="AH662" s="126"/>
      <c r="AI662" s="126"/>
      <c r="AJ662" s="126"/>
      <c r="AK662" s="383"/>
      <c r="AL662" s="126"/>
      <c r="AM662" s="126"/>
      <c r="AN662" s="126"/>
      <c r="AO662" s="126"/>
      <c r="AP662" s="126"/>
      <c r="AQ662" s="126"/>
      <c r="AR662" s="126"/>
    </row>
    <row r="663" ht="12.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692"/>
      <c r="Y663" s="126"/>
      <c r="Z663" s="126"/>
      <c r="AA663" s="126"/>
      <c r="AB663" s="126"/>
      <c r="AC663" s="126"/>
      <c r="AD663" s="126"/>
      <c r="AE663" s="126"/>
      <c r="AF663" s="126"/>
      <c r="AG663" s="126"/>
      <c r="AH663" s="126"/>
      <c r="AI663" s="126"/>
      <c r="AJ663" s="126"/>
      <c r="AK663" s="383"/>
      <c r="AL663" s="126"/>
      <c r="AM663" s="126"/>
      <c r="AN663" s="126"/>
      <c r="AO663" s="126"/>
      <c r="AP663" s="126"/>
      <c r="AQ663" s="126"/>
      <c r="AR663" s="126"/>
    </row>
    <row r="664" ht="12.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692"/>
      <c r="Y664" s="126"/>
      <c r="Z664" s="126"/>
      <c r="AA664" s="126"/>
      <c r="AB664" s="126"/>
      <c r="AC664" s="126"/>
      <c r="AD664" s="126"/>
      <c r="AE664" s="126"/>
      <c r="AF664" s="126"/>
      <c r="AG664" s="126"/>
      <c r="AH664" s="126"/>
      <c r="AI664" s="126"/>
      <c r="AJ664" s="126"/>
      <c r="AK664" s="383"/>
      <c r="AL664" s="126"/>
      <c r="AM664" s="126"/>
      <c r="AN664" s="126"/>
      <c r="AO664" s="126"/>
      <c r="AP664" s="126"/>
      <c r="AQ664" s="126"/>
      <c r="AR664" s="126"/>
    </row>
    <row r="665" ht="12.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692"/>
      <c r="Y665" s="126"/>
      <c r="Z665" s="126"/>
      <c r="AA665" s="126"/>
      <c r="AB665" s="126"/>
      <c r="AC665" s="126"/>
      <c r="AD665" s="126"/>
      <c r="AE665" s="126"/>
      <c r="AF665" s="126"/>
      <c r="AG665" s="126"/>
      <c r="AH665" s="126"/>
      <c r="AI665" s="126"/>
      <c r="AJ665" s="126"/>
      <c r="AK665" s="383"/>
      <c r="AL665" s="126"/>
      <c r="AM665" s="126"/>
      <c r="AN665" s="126"/>
      <c r="AO665" s="126"/>
      <c r="AP665" s="126"/>
      <c r="AQ665" s="126"/>
      <c r="AR665" s="126"/>
    </row>
    <row r="666" ht="12.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692"/>
      <c r="Y666" s="126"/>
      <c r="Z666" s="126"/>
      <c r="AA666" s="126"/>
      <c r="AB666" s="126"/>
      <c r="AC666" s="126"/>
      <c r="AD666" s="126"/>
      <c r="AE666" s="126"/>
      <c r="AF666" s="126"/>
      <c r="AG666" s="126"/>
      <c r="AH666" s="126"/>
      <c r="AI666" s="126"/>
      <c r="AJ666" s="126"/>
      <c r="AK666" s="383"/>
      <c r="AL666" s="126"/>
      <c r="AM666" s="126"/>
      <c r="AN666" s="126"/>
      <c r="AO666" s="126"/>
      <c r="AP666" s="126"/>
      <c r="AQ666" s="126"/>
      <c r="AR666" s="126"/>
    </row>
    <row r="667" ht="12.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692"/>
      <c r="Y667" s="126"/>
      <c r="Z667" s="126"/>
      <c r="AA667" s="126"/>
      <c r="AB667" s="126"/>
      <c r="AC667" s="126"/>
      <c r="AD667" s="126"/>
      <c r="AE667" s="126"/>
      <c r="AF667" s="126"/>
      <c r="AG667" s="126"/>
      <c r="AH667" s="126"/>
      <c r="AI667" s="126"/>
      <c r="AJ667" s="126"/>
      <c r="AK667" s="383"/>
      <c r="AL667" s="126"/>
      <c r="AM667" s="126"/>
      <c r="AN667" s="126"/>
      <c r="AO667" s="126"/>
      <c r="AP667" s="126"/>
      <c r="AQ667" s="126"/>
      <c r="AR667" s="126"/>
    </row>
    <row r="668" ht="12.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692"/>
      <c r="Y668" s="126"/>
      <c r="Z668" s="126"/>
      <c r="AA668" s="126"/>
      <c r="AB668" s="126"/>
      <c r="AC668" s="126"/>
      <c r="AD668" s="126"/>
      <c r="AE668" s="126"/>
      <c r="AF668" s="126"/>
      <c r="AG668" s="126"/>
      <c r="AH668" s="126"/>
      <c r="AI668" s="126"/>
      <c r="AJ668" s="126"/>
      <c r="AK668" s="383"/>
      <c r="AL668" s="126"/>
      <c r="AM668" s="126"/>
      <c r="AN668" s="126"/>
      <c r="AO668" s="126"/>
      <c r="AP668" s="126"/>
      <c r="AQ668" s="126"/>
      <c r="AR668" s="126"/>
    </row>
    <row r="669" ht="12.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692"/>
      <c r="Y669" s="126"/>
      <c r="Z669" s="126"/>
      <c r="AA669" s="126"/>
      <c r="AB669" s="126"/>
      <c r="AC669" s="126"/>
      <c r="AD669" s="126"/>
      <c r="AE669" s="126"/>
      <c r="AF669" s="126"/>
      <c r="AG669" s="126"/>
      <c r="AH669" s="126"/>
      <c r="AI669" s="126"/>
      <c r="AJ669" s="126"/>
      <c r="AK669" s="383"/>
      <c r="AL669" s="126"/>
      <c r="AM669" s="126"/>
      <c r="AN669" s="126"/>
      <c r="AO669" s="126"/>
      <c r="AP669" s="126"/>
      <c r="AQ669" s="126"/>
      <c r="AR669" s="126"/>
    </row>
    <row r="670" ht="12.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692"/>
      <c r="Y670" s="126"/>
      <c r="Z670" s="126"/>
      <c r="AA670" s="126"/>
      <c r="AB670" s="126"/>
      <c r="AC670" s="126"/>
      <c r="AD670" s="126"/>
      <c r="AE670" s="126"/>
      <c r="AF670" s="126"/>
      <c r="AG670" s="126"/>
      <c r="AH670" s="126"/>
      <c r="AI670" s="126"/>
      <c r="AJ670" s="126"/>
      <c r="AK670" s="383"/>
      <c r="AL670" s="126"/>
      <c r="AM670" s="126"/>
      <c r="AN670" s="126"/>
      <c r="AO670" s="126"/>
      <c r="AP670" s="126"/>
      <c r="AQ670" s="126"/>
      <c r="AR670" s="126"/>
    </row>
    <row r="671" ht="12.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692"/>
      <c r="Y671" s="126"/>
      <c r="Z671" s="126"/>
      <c r="AA671" s="126"/>
      <c r="AB671" s="126"/>
      <c r="AC671" s="126"/>
      <c r="AD671" s="126"/>
      <c r="AE671" s="126"/>
      <c r="AF671" s="126"/>
      <c r="AG671" s="126"/>
      <c r="AH671" s="126"/>
      <c r="AI671" s="126"/>
      <c r="AJ671" s="126"/>
      <c r="AK671" s="383"/>
      <c r="AL671" s="126"/>
      <c r="AM671" s="126"/>
      <c r="AN671" s="126"/>
      <c r="AO671" s="126"/>
      <c r="AP671" s="126"/>
      <c r="AQ671" s="126"/>
      <c r="AR671" s="126"/>
    </row>
    <row r="672" ht="12.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692"/>
      <c r="Y672" s="126"/>
      <c r="Z672" s="126"/>
      <c r="AA672" s="126"/>
      <c r="AB672" s="126"/>
      <c r="AC672" s="126"/>
      <c r="AD672" s="126"/>
      <c r="AE672" s="126"/>
      <c r="AF672" s="126"/>
      <c r="AG672" s="126"/>
      <c r="AH672" s="126"/>
      <c r="AI672" s="126"/>
      <c r="AJ672" s="126"/>
      <c r="AK672" s="383"/>
      <c r="AL672" s="126"/>
      <c r="AM672" s="126"/>
      <c r="AN672" s="126"/>
      <c r="AO672" s="126"/>
      <c r="AP672" s="126"/>
      <c r="AQ672" s="126"/>
      <c r="AR672" s="126"/>
    </row>
    <row r="673" ht="12.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692"/>
      <c r="Y673" s="126"/>
      <c r="Z673" s="126"/>
      <c r="AA673" s="126"/>
      <c r="AB673" s="126"/>
      <c r="AC673" s="126"/>
      <c r="AD673" s="126"/>
      <c r="AE673" s="126"/>
      <c r="AF673" s="126"/>
      <c r="AG673" s="126"/>
      <c r="AH673" s="126"/>
      <c r="AI673" s="126"/>
      <c r="AJ673" s="126"/>
      <c r="AK673" s="383"/>
      <c r="AL673" s="126"/>
      <c r="AM673" s="126"/>
      <c r="AN673" s="126"/>
      <c r="AO673" s="126"/>
      <c r="AP673" s="126"/>
      <c r="AQ673" s="126"/>
      <c r="AR673" s="126"/>
    </row>
    <row r="674" ht="12.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692"/>
      <c r="Y674" s="126"/>
      <c r="Z674" s="126"/>
      <c r="AA674" s="126"/>
      <c r="AB674" s="126"/>
      <c r="AC674" s="126"/>
      <c r="AD674" s="126"/>
      <c r="AE674" s="126"/>
      <c r="AF674" s="126"/>
      <c r="AG674" s="126"/>
      <c r="AH674" s="126"/>
      <c r="AI674" s="126"/>
      <c r="AJ674" s="126"/>
      <c r="AK674" s="383"/>
      <c r="AL674" s="126"/>
      <c r="AM674" s="126"/>
      <c r="AN674" s="126"/>
      <c r="AO674" s="126"/>
      <c r="AP674" s="126"/>
      <c r="AQ674" s="126"/>
      <c r="AR674" s="126"/>
    </row>
    <row r="675" ht="12.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692"/>
      <c r="Y675" s="126"/>
      <c r="Z675" s="126"/>
      <c r="AA675" s="126"/>
      <c r="AB675" s="126"/>
      <c r="AC675" s="126"/>
      <c r="AD675" s="126"/>
      <c r="AE675" s="126"/>
      <c r="AF675" s="126"/>
      <c r="AG675" s="126"/>
      <c r="AH675" s="126"/>
      <c r="AI675" s="126"/>
      <c r="AJ675" s="126"/>
      <c r="AK675" s="383"/>
      <c r="AL675" s="126"/>
      <c r="AM675" s="126"/>
      <c r="AN675" s="126"/>
      <c r="AO675" s="126"/>
      <c r="AP675" s="126"/>
      <c r="AQ675" s="126"/>
      <c r="AR675" s="126"/>
    </row>
    <row r="676" ht="12.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692"/>
      <c r="Y676" s="126"/>
      <c r="Z676" s="126"/>
      <c r="AA676" s="126"/>
      <c r="AB676" s="126"/>
      <c r="AC676" s="126"/>
      <c r="AD676" s="126"/>
      <c r="AE676" s="126"/>
      <c r="AF676" s="126"/>
      <c r="AG676" s="126"/>
      <c r="AH676" s="126"/>
      <c r="AI676" s="126"/>
      <c r="AJ676" s="126"/>
      <c r="AK676" s="383"/>
      <c r="AL676" s="126"/>
      <c r="AM676" s="126"/>
      <c r="AN676" s="126"/>
      <c r="AO676" s="126"/>
      <c r="AP676" s="126"/>
      <c r="AQ676" s="126"/>
      <c r="AR676" s="126"/>
    </row>
    <row r="677" ht="12.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692"/>
      <c r="Y677" s="126"/>
      <c r="Z677" s="126"/>
      <c r="AA677" s="126"/>
      <c r="AB677" s="126"/>
      <c r="AC677" s="126"/>
      <c r="AD677" s="126"/>
      <c r="AE677" s="126"/>
      <c r="AF677" s="126"/>
      <c r="AG677" s="126"/>
      <c r="AH677" s="126"/>
      <c r="AI677" s="126"/>
      <c r="AJ677" s="126"/>
      <c r="AK677" s="383"/>
      <c r="AL677" s="126"/>
      <c r="AM677" s="126"/>
      <c r="AN677" s="126"/>
      <c r="AO677" s="126"/>
      <c r="AP677" s="126"/>
      <c r="AQ677" s="126"/>
      <c r="AR677" s="126"/>
    </row>
    <row r="678" ht="12.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692"/>
      <c r="Y678" s="126"/>
      <c r="Z678" s="126"/>
      <c r="AA678" s="126"/>
      <c r="AB678" s="126"/>
      <c r="AC678" s="126"/>
      <c r="AD678" s="126"/>
      <c r="AE678" s="126"/>
      <c r="AF678" s="126"/>
      <c r="AG678" s="126"/>
      <c r="AH678" s="126"/>
      <c r="AI678" s="126"/>
      <c r="AJ678" s="126"/>
      <c r="AK678" s="383"/>
      <c r="AL678" s="126"/>
      <c r="AM678" s="126"/>
      <c r="AN678" s="126"/>
      <c r="AO678" s="126"/>
      <c r="AP678" s="126"/>
      <c r="AQ678" s="126"/>
      <c r="AR678" s="126"/>
    </row>
    <row r="679" ht="12.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692"/>
      <c r="Y679" s="126"/>
      <c r="Z679" s="126"/>
      <c r="AA679" s="126"/>
      <c r="AB679" s="126"/>
      <c r="AC679" s="126"/>
      <c r="AD679" s="126"/>
      <c r="AE679" s="126"/>
      <c r="AF679" s="126"/>
      <c r="AG679" s="126"/>
      <c r="AH679" s="126"/>
      <c r="AI679" s="126"/>
      <c r="AJ679" s="126"/>
      <c r="AK679" s="383"/>
      <c r="AL679" s="126"/>
      <c r="AM679" s="126"/>
      <c r="AN679" s="126"/>
      <c r="AO679" s="126"/>
      <c r="AP679" s="126"/>
      <c r="AQ679" s="126"/>
      <c r="AR679" s="126"/>
    </row>
    <row r="680" ht="12.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692"/>
      <c r="Y680" s="126"/>
      <c r="Z680" s="126"/>
      <c r="AA680" s="126"/>
      <c r="AB680" s="126"/>
      <c r="AC680" s="126"/>
      <c r="AD680" s="126"/>
      <c r="AE680" s="126"/>
      <c r="AF680" s="126"/>
      <c r="AG680" s="126"/>
      <c r="AH680" s="126"/>
      <c r="AI680" s="126"/>
      <c r="AJ680" s="126"/>
      <c r="AK680" s="383"/>
      <c r="AL680" s="126"/>
      <c r="AM680" s="126"/>
      <c r="AN680" s="126"/>
      <c r="AO680" s="126"/>
      <c r="AP680" s="126"/>
      <c r="AQ680" s="126"/>
      <c r="AR680" s="126"/>
    </row>
    <row r="681" ht="12.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692"/>
      <c r="Y681" s="126"/>
      <c r="Z681" s="126"/>
      <c r="AA681" s="126"/>
      <c r="AB681" s="126"/>
      <c r="AC681" s="126"/>
      <c r="AD681" s="126"/>
      <c r="AE681" s="126"/>
      <c r="AF681" s="126"/>
      <c r="AG681" s="126"/>
      <c r="AH681" s="126"/>
      <c r="AI681" s="126"/>
      <c r="AJ681" s="126"/>
      <c r="AK681" s="383"/>
      <c r="AL681" s="126"/>
      <c r="AM681" s="126"/>
      <c r="AN681" s="126"/>
      <c r="AO681" s="126"/>
      <c r="AP681" s="126"/>
      <c r="AQ681" s="126"/>
      <c r="AR681" s="126"/>
    </row>
    <row r="682" ht="12.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692"/>
      <c r="Y682" s="126"/>
      <c r="Z682" s="126"/>
      <c r="AA682" s="126"/>
      <c r="AB682" s="126"/>
      <c r="AC682" s="126"/>
      <c r="AD682" s="126"/>
      <c r="AE682" s="126"/>
      <c r="AF682" s="126"/>
      <c r="AG682" s="126"/>
      <c r="AH682" s="126"/>
      <c r="AI682" s="126"/>
      <c r="AJ682" s="126"/>
      <c r="AK682" s="383"/>
      <c r="AL682" s="126"/>
      <c r="AM682" s="126"/>
      <c r="AN682" s="126"/>
      <c r="AO682" s="126"/>
      <c r="AP682" s="126"/>
      <c r="AQ682" s="126"/>
      <c r="AR682" s="126"/>
    </row>
    <row r="683" ht="12.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692"/>
      <c r="Y683" s="126"/>
      <c r="Z683" s="126"/>
      <c r="AA683" s="126"/>
      <c r="AB683" s="126"/>
      <c r="AC683" s="126"/>
      <c r="AD683" s="126"/>
      <c r="AE683" s="126"/>
      <c r="AF683" s="126"/>
      <c r="AG683" s="126"/>
      <c r="AH683" s="126"/>
      <c r="AI683" s="126"/>
      <c r="AJ683" s="126"/>
      <c r="AK683" s="383"/>
      <c r="AL683" s="126"/>
      <c r="AM683" s="126"/>
      <c r="AN683" s="126"/>
      <c r="AO683" s="126"/>
      <c r="AP683" s="126"/>
      <c r="AQ683" s="126"/>
      <c r="AR683" s="126"/>
    </row>
    <row r="684" ht="12.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692"/>
      <c r="Y684" s="126"/>
      <c r="Z684" s="126"/>
      <c r="AA684" s="126"/>
      <c r="AB684" s="126"/>
      <c r="AC684" s="126"/>
      <c r="AD684" s="126"/>
      <c r="AE684" s="126"/>
      <c r="AF684" s="126"/>
      <c r="AG684" s="126"/>
      <c r="AH684" s="126"/>
      <c r="AI684" s="126"/>
      <c r="AJ684" s="126"/>
      <c r="AK684" s="383"/>
      <c r="AL684" s="126"/>
      <c r="AM684" s="126"/>
      <c r="AN684" s="126"/>
      <c r="AO684" s="126"/>
      <c r="AP684" s="126"/>
      <c r="AQ684" s="126"/>
      <c r="AR684" s="126"/>
    </row>
    <row r="685" ht="12.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692"/>
      <c r="Y685" s="126"/>
      <c r="Z685" s="126"/>
      <c r="AA685" s="126"/>
      <c r="AB685" s="126"/>
      <c r="AC685" s="126"/>
      <c r="AD685" s="126"/>
      <c r="AE685" s="126"/>
      <c r="AF685" s="126"/>
      <c r="AG685" s="126"/>
      <c r="AH685" s="126"/>
      <c r="AI685" s="126"/>
      <c r="AJ685" s="126"/>
      <c r="AK685" s="383"/>
      <c r="AL685" s="126"/>
      <c r="AM685" s="126"/>
      <c r="AN685" s="126"/>
      <c r="AO685" s="126"/>
      <c r="AP685" s="126"/>
      <c r="AQ685" s="126"/>
      <c r="AR685" s="126"/>
    </row>
    <row r="686" ht="12.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692"/>
      <c r="Y686" s="126"/>
      <c r="Z686" s="126"/>
      <c r="AA686" s="126"/>
      <c r="AB686" s="126"/>
      <c r="AC686" s="126"/>
      <c r="AD686" s="126"/>
      <c r="AE686" s="126"/>
      <c r="AF686" s="126"/>
      <c r="AG686" s="126"/>
      <c r="AH686" s="126"/>
      <c r="AI686" s="126"/>
      <c r="AJ686" s="126"/>
      <c r="AK686" s="383"/>
      <c r="AL686" s="126"/>
      <c r="AM686" s="126"/>
      <c r="AN686" s="126"/>
      <c r="AO686" s="126"/>
      <c r="AP686" s="126"/>
      <c r="AQ686" s="126"/>
      <c r="AR686" s="126"/>
    </row>
    <row r="687" ht="12.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692"/>
      <c r="Y687" s="126"/>
      <c r="Z687" s="126"/>
      <c r="AA687" s="126"/>
      <c r="AB687" s="126"/>
      <c r="AC687" s="126"/>
      <c r="AD687" s="126"/>
      <c r="AE687" s="126"/>
      <c r="AF687" s="126"/>
      <c r="AG687" s="126"/>
      <c r="AH687" s="126"/>
      <c r="AI687" s="126"/>
      <c r="AJ687" s="126"/>
      <c r="AK687" s="383"/>
      <c r="AL687" s="126"/>
      <c r="AM687" s="126"/>
      <c r="AN687" s="126"/>
      <c r="AO687" s="126"/>
      <c r="AP687" s="126"/>
      <c r="AQ687" s="126"/>
      <c r="AR687" s="126"/>
    </row>
    <row r="688" ht="12.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692"/>
      <c r="Y688" s="126"/>
      <c r="Z688" s="126"/>
      <c r="AA688" s="126"/>
      <c r="AB688" s="126"/>
      <c r="AC688" s="126"/>
      <c r="AD688" s="126"/>
      <c r="AE688" s="126"/>
      <c r="AF688" s="126"/>
      <c r="AG688" s="126"/>
      <c r="AH688" s="126"/>
      <c r="AI688" s="126"/>
      <c r="AJ688" s="126"/>
      <c r="AK688" s="383"/>
      <c r="AL688" s="126"/>
      <c r="AM688" s="126"/>
      <c r="AN688" s="126"/>
      <c r="AO688" s="126"/>
      <c r="AP688" s="126"/>
      <c r="AQ688" s="126"/>
      <c r="AR688" s="126"/>
    </row>
    <row r="689" ht="12.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692"/>
      <c r="Y689" s="126"/>
      <c r="Z689" s="126"/>
      <c r="AA689" s="126"/>
      <c r="AB689" s="126"/>
      <c r="AC689" s="126"/>
      <c r="AD689" s="126"/>
      <c r="AE689" s="126"/>
      <c r="AF689" s="126"/>
      <c r="AG689" s="126"/>
      <c r="AH689" s="126"/>
      <c r="AI689" s="126"/>
      <c r="AJ689" s="126"/>
      <c r="AK689" s="383"/>
      <c r="AL689" s="126"/>
      <c r="AM689" s="126"/>
      <c r="AN689" s="126"/>
      <c r="AO689" s="126"/>
      <c r="AP689" s="126"/>
      <c r="AQ689" s="126"/>
      <c r="AR689" s="126"/>
    </row>
    <row r="690" ht="12.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692"/>
      <c r="Y690" s="126"/>
      <c r="Z690" s="126"/>
      <c r="AA690" s="126"/>
      <c r="AB690" s="126"/>
      <c r="AC690" s="126"/>
      <c r="AD690" s="126"/>
      <c r="AE690" s="126"/>
      <c r="AF690" s="126"/>
      <c r="AG690" s="126"/>
      <c r="AH690" s="126"/>
      <c r="AI690" s="126"/>
      <c r="AJ690" s="126"/>
      <c r="AK690" s="383"/>
      <c r="AL690" s="126"/>
      <c r="AM690" s="126"/>
      <c r="AN690" s="126"/>
      <c r="AO690" s="126"/>
      <c r="AP690" s="126"/>
      <c r="AQ690" s="126"/>
      <c r="AR690" s="126"/>
    </row>
    <row r="691" ht="12.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692"/>
      <c r="Y691" s="126"/>
      <c r="Z691" s="126"/>
      <c r="AA691" s="126"/>
      <c r="AB691" s="126"/>
      <c r="AC691" s="126"/>
      <c r="AD691" s="126"/>
      <c r="AE691" s="126"/>
      <c r="AF691" s="126"/>
      <c r="AG691" s="126"/>
      <c r="AH691" s="126"/>
      <c r="AI691" s="126"/>
      <c r="AJ691" s="126"/>
      <c r="AK691" s="383"/>
      <c r="AL691" s="126"/>
      <c r="AM691" s="126"/>
      <c r="AN691" s="126"/>
      <c r="AO691" s="126"/>
      <c r="AP691" s="126"/>
      <c r="AQ691" s="126"/>
      <c r="AR691" s="126"/>
    </row>
    <row r="692" ht="12.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692"/>
      <c r="Y692" s="126"/>
      <c r="Z692" s="126"/>
      <c r="AA692" s="126"/>
      <c r="AB692" s="126"/>
      <c r="AC692" s="126"/>
      <c r="AD692" s="126"/>
      <c r="AE692" s="126"/>
      <c r="AF692" s="126"/>
      <c r="AG692" s="126"/>
      <c r="AH692" s="126"/>
      <c r="AI692" s="126"/>
      <c r="AJ692" s="126"/>
      <c r="AK692" s="383"/>
      <c r="AL692" s="126"/>
      <c r="AM692" s="126"/>
      <c r="AN692" s="126"/>
      <c r="AO692" s="126"/>
      <c r="AP692" s="126"/>
      <c r="AQ692" s="126"/>
      <c r="AR692" s="126"/>
    </row>
    <row r="693" ht="12.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692"/>
      <c r="Y693" s="126"/>
      <c r="Z693" s="126"/>
      <c r="AA693" s="126"/>
      <c r="AB693" s="126"/>
      <c r="AC693" s="126"/>
      <c r="AD693" s="126"/>
      <c r="AE693" s="126"/>
      <c r="AF693" s="126"/>
      <c r="AG693" s="126"/>
      <c r="AH693" s="126"/>
      <c r="AI693" s="126"/>
      <c r="AJ693" s="126"/>
      <c r="AK693" s="383"/>
      <c r="AL693" s="126"/>
      <c r="AM693" s="126"/>
      <c r="AN693" s="126"/>
      <c r="AO693" s="126"/>
      <c r="AP693" s="126"/>
      <c r="AQ693" s="126"/>
      <c r="AR693" s="126"/>
    </row>
    <row r="694" ht="12.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692"/>
      <c r="Y694" s="126"/>
      <c r="Z694" s="126"/>
      <c r="AA694" s="126"/>
      <c r="AB694" s="126"/>
      <c r="AC694" s="126"/>
      <c r="AD694" s="126"/>
      <c r="AE694" s="126"/>
      <c r="AF694" s="126"/>
      <c r="AG694" s="126"/>
      <c r="AH694" s="126"/>
      <c r="AI694" s="126"/>
      <c r="AJ694" s="126"/>
      <c r="AK694" s="383"/>
      <c r="AL694" s="126"/>
      <c r="AM694" s="126"/>
      <c r="AN694" s="126"/>
      <c r="AO694" s="126"/>
      <c r="AP694" s="126"/>
      <c r="AQ694" s="126"/>
      <c r="AR694" s="126"/>
    </row>
    <row r="695" ht="12.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692"/>
      <c r="Y695" s="126"/>
      <c r="Z695" s="126"/>
      <c r="AA695" s="126"/>
      <c r="AB695" s="126"/>
      <c r="AC695" s="126"/>
      <c r="AD695" s="126"/>
      <c r="AE695" s="126"/>
      <c r="AF695" s="126"/>
      <c r="AG695" s="126"/>
      <c r="AH695" s="126"/>
      <c r="AI695" s="126"/>
      <c r="AJ695" s="126"/>
      <c r="AK695" s="383"/>
      <c r="AL695" s="126"/>
      <c r="AM695" s="126"/>
      <c r="AN695" s="126"/>
      <c r="AO695" s="126"/>
      <c r="AP695" s="126"/>
      <c r="AQ695" s="126"/>
      <c r="AR695" s="126"/>
    </row>
    <row r="696" ht="12.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692"/>
      <c r="Y696" s="126"/>
      <c r="Z696" s="126"/>
      <c r="AA696" s="126"/>
      <c r="AB696" s="126"/>
      <c r="AC696" s="126"/>
      <c r="AD696" s="126"/>
      <c r="AE696" s="126"/>
      <c r="AF696" s="126"/>
      <c r="AG696" s="126"/>
      <c r="AH696" s="126"/>
      <c r="AI696" s="126"/>
      <c r="AJ696" s="126"/>
      <c r="AK696" s="383"/>
      <c r="AL696" s="126"/>
      <c r="AM696" s="126"/>
      <c r="AN696" s="126"/>
      <c r="AO696" s="126"/>
      <c r="AP696" s="126"/>
      <c r="AQ696" s="126"/>
      <c r="AR696" s="126"/>
    </row>
    <row r="697" ht="12.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692"/>
      <c r="Y697" s="126"/>
      <c r="Z697" s="126"/>
      <c r="AA697" s="126"/>
      <c r="AB697" s="126"/>
      <c r="AC697" s="126"/>
      <c r="AD697" s="126"/>
      <c r="AE697" s="126"/>
      <c r="AF697" s="126"/>
      <c r="AG697" s="126"/>
      <c r="AH697" s="126"/>
      <c r="AI697" s="126"/>
      <c r="AJ697" s="126"/>
      <c r="AK697" s="383"/>
      <c r="AL697" s="126"/>
      <c r="AM697" s="126"/>
      <c r="AN697" s="126"/>
      <c r="AO697" s="126"/>
      <c r="AP697" s="126"/>
      <c r="AQ697" s="126"/>
      <c r="AR697" s="126"/>
    </row>
    <row r="698" ht="12.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692"/>
      <c r="Y698" s="126"/>
      <c r="Z698" s="126"/>
      <c r="AA698" s="126"/>
      <c r="AB698" s="126"/>
      <c r="AC698" s="126"/>
      <c r="AD698" s="126"/>
      <c r="AE698" s="126"/>
      <c r="AF698" s="126"/>
      <c r="AG698" s="126"/>
      <c r="AH698" s="126"/>
      <c r="AI698" s="126"/>
      <c r="AJ698" s="126"/>
      <c r="AK698" s="383"/>
      <c r="AL698" s="126"/>
      <c r="AM698" s="126"/>
      <c r="AN698" s="126"/>
      <c r="AO698" s="126"/>
      <c r="AP698" s="126"/>
      <c r="AQ698" s="126"/>
      <c r="AR698" s="126"/>
    </row>
    <row r="699" ht="12.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692"/>
      <c r="Y699" s="126"/>
      <c r="Z699" s="126"/>
      <c r="AA699" s="126"/>
      <c r="AB699" s="126"/>
      <c r="AC699" s="126"/>
      <c r="AD699" s="126"/>
      <c r="AE699" s="126"/>
      <c r="AF699" s="126"/>
      <c r="AG699" s="126"/>
      <c r="AH699" s="126"/>
      <c r="AI699" s="126"/>
      <c r="AJ699" s="126"/>
      <c r="AK699" s="383"/>
      <c r="AL699" s="126"/>
      <c r="AM699" s="126"/>
      <c r="AN699" s="126"/>
      <c r="AO699" s="126"/>
      <c r="AP699" s="126"/>
      <c r="AQ699" s="126"/>
      <c r="AR699" s="126"/>
    </row>
    <row r="700" ht="12.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692"/>
      <c r="Y700" s="126"/>
      <c r="Z700" s="126"/>
      <c r="AA700" s="126"/>
      <c r="AB700" s="126"/>
      <c r="AC700" s="126"/>
      <c r="AD700" s="126"/>
      <c r="AE700" s="126"/>
      <c r="AF700" s="126"/>
      <c r="AG700" s="126"/>
      <c r="AH700" s="126"/>
      <c r="AI700" s="126"/>
      <c r="AJ700" s="126"/>
      <c r="AK700" s="383"/>
      <c r="AL700" s="126"/>
      <c r="AM700" s="126"/>
      <c r="AN700" s="126"/>
      <c r="AO700" s="126"/>
      <c r="AP700" s="126"/>
      <c r="AQ700" s="126"/>
      <c r="AR700" s="126"/>
    </row>
    <row r="701" ht="12.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692"/>
      <c r="Y701" s="126"/>
      <c r="Z701" s="126"/>
      <c r="AA701" s="126"/>
      <c r="AB701" s="126"/>
      <c r="AC701" s="126"/>
      <c r="AD701" s="126"/>
      <c r="AE701" s="126"/>
      <c r="AF701" s="126"/>
      <c r="AG701" s="126"/>
      <c r="AH701" s="126"/>
      <c r="AI701" s="126"/>
      <c r="AJ701" s="126"/>
      <c r="AK701" s="383"/>
      <c r="AL701" s="126"/>
      <c r="AM701" s="126"/>
      <c r="AN701" s="126"/>
      <c r="AO701" s="126"/>
      <c r="AP701" s="126"/>
      <c r="AQ701" s="126"/>
      <c r="AR701" s="126"/>
    </row>
    <row r="702" ht="12.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692"/>
      <c r="Y702" s="126"/>
      <c r="Z702" s="126"/>
      <c r="AA702" s="126"/>
      <c r="AB702" s="126"/>
      <c r="AC702" s="126"/>
      <c r="AD702" s="126"/>
      <c r="AE702" s="126"/>
      <c r="AF702" s="126"/>
      <c r="AG702" s="126"/>
      <c r="AH702" s="126"/>
      <c r="AI702" s="126"/>
      <c r="AJ702" s="126"/>
      <c r="AK702" s="383"/>
      <c r="AL702" s="126"/>
      <c r="AM702" s="126"/>
      <c r="AN702" s="126"/>
      <c r="AO702" s="126"/>
      <c r="AP702" s="126"/>
      <c r="AQ702" s="126"/>
      <c r="AR702" s="126"/>
    </row>
    <row r="703" ht="12.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692"/>
      <c r="Y703" s="126"/>
      <c r="Z703" s="126"/>
      <c r="AA703" s="126"/>
      <c r="AB703" s="126"/>
      <c r="AC703" s="126"/>
      <c r="AD703" s="126"/>
      <c r="AE703" s="126"/>
      <c r="AF703" s="126"/>
      <c r="AG703" s="126"/>
      <c r="AH703" s="126"/>
      <c r="AI703" s="126"/>
      <c r="AJ703" s="126"/>
      <c r="AK703" s="383"/>
      <c r="AL703" s="126"/>
      <c r="AM703" s="126"/>
      <c r="AN703" s="126"/>
      <c r="AO703" s="126"/>
      <c r="AP703" s="126"/>
      <c r="AQ703" s="126"/>
      <c r="AR703" s="126"/>
    </row>
    <row r="704" ht="12.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692"/>
      <c r="Y704" s="126"/>
      <c r="Z704" s="126"/>
      <c r="AA704" s="126"/>
      <c r="AB704" s="126"/>
      <c r="AC704" s="126"/>
      <c r="AD704" s="126"/>
      <c r="AE704" s="126"/>
      <c r="AF704" s="126"/>
      <c r="AG704" s="126"/>
      <c r="AH704" s="126"/>
      <c r="AI704" s="126"/>
      <c r="AJ704" s="126"/>
      <c r="AK704" s="383"/>
      <c r="AL704" s="126"/>
      <c r="AM704" s="126"/>
      <c r="AN704" s="126"/>
      <c r="AO704" s="126"/>
      <c r="AP704" s="126"/>
      <c r="AQ704" s="126"/>
      <c r="AR704" s="126"/>
    </row>
    <row r="705" ht="12.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692"/>
      <c r="Y705" s="126"/>
      <c r="Z705" s="126"/>
      <c r="AA705" s="126"/>
      <c r="AB705" s="126"/>
      <c r="AC705" s="126"/>
      <c r="AD705" s="126"/>
      <c r="AE705" s="126"/>
      <c r="AF705" s="126"/>
      <c r="AG705" s="126"/>
      <c r="AH705" s="126"/>
      <c r="AI705" s="126"/>
      <c r="AJ705" s="126"/>
      <c r="AK705" s="383"/>
      <c r="AL705" s="126"/>
      <c r="AM705" s="126"/>
      <c r="AN705" s="126"/>
      <c r="AO705" s="126"/>
      <c r="AP705" s="126"/>
      <c r="AQ705" s="126"/>
      <c r="AR705" s="126"/>
    </row>
    <row r="706" ht="12.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692"/>
      <c r="Y706" s="126"/>
      <c r="Z706" s="126"/>
      <c r="AA706" s="126"/>
      <c r="AB706" s="126"/>
      <c r="AC706" s="126"/>
      <c r="AD706" s="126"/>
      <c r="AE706" s="126"/>
      <c r="AF706" s="126"/>
      <c r="AG706" s="126"/>
      <c r="AH706" s="126"/>
      <c r="AI706" s="126"/>
      <c r="AJ706" s="126"/>
      <c r="AK706" s="383"/>
      <c r="AL706" s="126"/>
      <c r="AM706" s="126"/>
      <c r="AN706" s="126"/>
      <c r="AO706" s="126"/>
      <c r="AP706" s="126"/>
      <c r="AQ706" s="126"/>
      <c r="AR706" s="126"/>
    </row>
    <row r="707" ht="12.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692"/>
      <c r="Y707" s="126"/>
      <c r="Z707" s="126"/>
      <c r="AA707" s="126"/>
      <c r="AB707" s="126"/>
      <c r="AC707" s="126"/>
      <c r="AD707" s="126"/>
      <c r="AE707" s="126"/>
      <c r="AF707" s="126"/>
      <c r="AG707" s="126"/>
      <c r="AH707" s="126"/>
      <c r="AI707" s="126"/>
      <c r="AJ707" s="126"/>
      <c r="AK707" s="383"/>
      <c r="AL707" s="126"/>
      <c r="AM707" s="126"/>
      <c r="AN707" s="126"/>
      <c r="AO707" s="126"/>
      <c r="AP707" s="126"/>
      <c r="AQ707" s="126"/>
      <c r="AR707" s="126"/>
    </row>
    <row r="708" ht="12.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692"/>
      <c r="Y708" s="126"/>
      <c r="Z708" s="126"/>
      <c r="AA708" s="126"/>
      <c r="AB708" s="126"/>
      <c r="AC708" s="126"/>
      <c r="AD708" s="126"/>
      <c r="AE708" s="126"/>
      <c r="AF708" s="126"/>
      <c r="AG708" s="126"/>
      <c r="AH708" s="126"/>
      <c r="AI708" s="126"/>
      <c r="AJ708" s="126"/>
      <c r="AK708" s="383"/>
      <c r="AL708" s="126"/>
      <c r="AM708" s="126"/>
      <c r="AN708" s="126"/>
      <c r="AO708" s="126"/>
      <c r="AP708" s="126"/>
      <c r="AQ708" s="126"/>
      <c r="AR708" s="126"/>
    </row>
    <row r="709" ht="12.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692"/>
      <c r="Y709" s="126"/>
      <c r="Z709" s="126"/>
      <c r="AA709" s="126"/>
      <c r="AB709" s="126"/>
      <c r="AC709" s="126"/>
      <c r="AD709" s="126"/>
      <c r="AE709" s="126"/>
      <c r="AF709" s="126"/>
      <c r="AG709" s="126"/>
      <c r="AH709" s="126"/>
      <c r="AI709" s="126"/>
      <c r="AJ709" s="126"/>
      <c r="AK709" s="383"/>
      <c r="AL709" s="126"/>
      <c r="AM709" s="126"/>
      <c r="AN709" s="126"/>
      <c r="AO709" s="126"/>
      <c r="AP709" s="126"/>
      <c r="AQ709" s="126"/>
      <c r="AR709" s="126"/>
    </row>
    <row r="710" ht="12.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692"/>
      <c r="Y710" s="126"/>
      <c r="Z710" s="126"/>
      <c r="AA710" s="126"/>
      <c r="AB710" s="126"/>
      <c r="AC710" s="126"/>
      <c r="AD710" s="126"/>
      <c r="AE710" s="126"/>
      <c r="AF710" s="126"/>
      <c r="AG710" s="126"/>
      <c r="AH710" s="126"/>
      <c r="AI710" s="126"/>
      <c r="AJ710" s="126"/>
      <c r="AK710" s="383"/>
      <c r="AL710" s="126"/>
      <c r="AM710" s="126"/>
      <c r="AN710" s="126"/>
      <c r="AO710" s="126"/>
      <c r="AP710" s="126"/>
      <c r="AQ710" s="126"/>
      <c r="AR710" s="126"/>
    </row>
    <row r="711" ht="12.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692"/>
      <c r="Y711" s="126"/>
      <c r="Z711" s="126"/>
      <c r="AA711" s="126"/>
      <c r="AB711" s="126"/>
      <c r="AC711" s="126"/>
      <c r="AD711" s="126"/>
      <c r="AE711" s="126"/>
      <c r="AF711" s="126"/>
      <c r="AG711" s="126"/>
      <c r="AH711" s="126"/>
      <c r="AI711" s="126"/>
      <c r="AJ711" s="126"/>
      <c r="AK711" s="383"/>
      <c r="AL711" s="126"/>
      <c r="AM711" s="126"/>
      <c r="AN711" s="126"/>
      <c r="AO711" s="126"/>
      <c r="AP711" s="126"/>
      <c r="AQ711" s="126"/>
      <c r="AR711" s="126"/>
    </row>
    <row r="712" ht="12.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692"/>
      <c r="Y712" s="126"/>
      <c r="Z712" s="126"/>
      <c r="AA712" s="126"/>
      <c r="AB712" s="126"/>
      <c r="AC712" s="126"/>
      <c r="AD712" s="126"/>
      <c r="AE712" s="126"/>
      <c r="AF712" s="126"/>
      <c r="AG712" s="126"/>
      <c r="AH712" s="126"/>
      <c r="AI712" s="126"/>
      <c r="AJ712" s="126"/>
      <c r="AK712" s="383"/>
      <c r="AL712" s="126"/>
      <c r="AM712" s="126"/>
      <c r="AN712" s="126"/>
      <c r="AO712" s="126"/>
      <c r="AP712" s="126"/>
      <c r="AQ712" s="126"/>
      <c r="AR712" s="126"/>
    </row>
    <row r="713" ht="12.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692"/>
      <c r="Y713" s="126"/>
      <c r="Z713" s="126"/>
      <c r="AA713" s="126"/>
      <c r="AB713" s="126"/>
      <c r="AC713" s="126"/>
      <c r="AD713" s="126"/>
      <c r="AE713" s="126"/>
      <c r="AF713" s="126"/>
      <c r="AG713" s="126"/>
      <c r="AH713" s="126"/>
      <c r="AI713" s="126"/>
      <c r="AJ713" s="126"/>
      <c r="AK713" s="383"/>
      <c r="AL713" s="126"/>
      <c r="AM713" s="126"/>
      <c r="AN713" s="126"/>
      <c r="AO713" s="126"/>
      <c r="AP713" s="126"/>
      <c r="AQ713" s="126"/>
      <c r="AR713" s="126"/>
    </row>
    <row r="714" ht="12.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692"/>
      <c r="Y714" s="126"/>
      <c r="Z714" s="126"/>
      <c r="AA714" s="126"/>
      <c r="AB714" s="126"/>
      <c r="AC714" s="126"/>
      <c r="AD714" s="126"/>
      <c r="AE714" s="126"/>
      <c r="AF714" s="126"/>
      <c r="AG714" s="126"/>
      <c r="AH714" s="126"/>
      <c r="AI714" s="126"/>
      <c r="AJ714" s="126"/>
      <c r="AK714" s="383"/>
      <c r="AL714" s="126"/>
      <c r="AM714" s="126"/>
      <c r="AN714" s="126"/>
      <c r="AO714" s="126"/>
      <c r="AP714" s="126"/>
      <c r="AQ714" s="126"/>
      <c r="AR714" s="126"/>
    </row>
    <row r="715" ht="12.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692"/>
      <c r="Y715" s="126"/>
      <c r="Z715" s="126"/>
      <c r="AA715" s="126"/>
      <c r="AB715" s="126"/>
      <c r="AC715" s="126"/>
      <c r="AD715" s="126"/>
      <c r="AE715" s="126"/>
      <c r="AF715" s="126"/>
      <c r="AG715" s="126"/>
      <c r="AH715" s="126"/>
      <c r="AI715" s="126"/>
      <c r="AJ715" s="126"/>
      <c r="AK715" s="383"/>
      <c r="AL715" s="126"/>
      <c r="AM715" s="126"/>
      <c r="AN715" s="126"/>
      <c r="AO715" s="126"/>
      <c r="AP715" s="126"/>
      <c r="AQ715" s="126"/>
      <c r="AR715" s="126"/>
    </row>
    <row r="716" ht="12.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692"/>
      <c r="Y716" s="126"/>
      <c r="Z716" s="126"/>
      <c r="AA716" s="126"/>
      <c r="AB716" s="126"/>
      <c r="AC716" s="126"/>
      <c r="AD716" s="126"/>
      <c r="AE716" s="126"/>
      <c r="AF716" s="126"/>
      <c r="AG716" s="126"/>
      <c r="AH716" s="126"/>
      <c r="AI716" s="126"/>
      <c r="AJ716" s="126"/>
      <c r="AK716" s="383"/>
      <c r="AL716" s="126"/>
      <c r="AM716" s="126"/>
      <c r="AN716" s="126"/>
      <c r="AO716" s="126"/>
      <c r="AP716" s="126"/>
      <c r="AQ716" s="126"/>
      <c r="AR716" s="126"/>
    </row>
    <row r="717" ht="12.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692"/>
      <c r="Y717" s="126"/>
      <c r="Z717" s="126"/>
      <c r="AA717" s="126"/>
      <c r="AB717" s="126"/>
      <c r="AC717" s="126"/>
      <c r="AD717" s="126"/>
      <c r="AE717" s="126"/>
      <c r="AF717" s="126"/>
      <c r="AG717" s="126"/>
      <c r="AH717" s="126"/>
      <c r="AI717" s="126"/>
      <c r="AJ717" s="126"/>
      <c r="AK717" s="383"/>
      <c r="AL717" s="126"/>
      <c r="AM717" s="126"/>
      <c r="AN717" s="126"/>
      <c r="AO717" s="126"/>
      <c r="AP717" s="126"/>
      <c r="AQ717" s="126"/>
      <c r="AR717" s="126"/>
    </row>
    <row r="718" ht="12.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692"/>
      <c r="Y718" s="126"/>
      <c r="Z718" s="126"/>
      <c r="AA718" s="126"/>
      <c r="AB718" s="126"/>
      <c r="AC718" s="126"/>
      <c r="AD718" s="126"/>
      <c r="AE718" s="126"/>
      <c r="AF718" s="126"/>
      <c r="AG718" s="126"/>
      <c r="AH718" s="126"/>
      <c r="AI718" s="126"/>
      <c r="AJ718" s="126"/>
      <c r="AK718" s="383"/>
      <c r="AL718" s="126"/>
      <c r="AM718" s="126"/>
      <c r="AN718" s="126"/>
      <c r="AO718" s="126"/>
      <c r="AP718" s="126"/>
      <c r="AQ718" s="126"/>
      <c r="AR718" s="126"/>
    </row>
    <row r="719" ht="12.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692"/>
      <c r="Y719" s="126"/>
      <c r="Z719" s="126"/>
      <c r="AA719" s="126"/>
      <c r="AB719" s="126"/>
      <c r="AC719" s="126"/>
      <c r="AD719" s="126"/>
      <c r="AE719" s="126"/>
      <c r="AF719" s="126"/>
      <c r="AG719" s="126"/>
      <c r="AH719" s="126"/>
      <c r="AI719" s="126"/>
      <c r="AJ719" s="126"/>
      <c r="AK719" s="383"/>
      <c r="AL719" s="126"/>
      <c r="AM719" s="126"/>
      <c r="AN719" s="126"/>
      <c r="AO719" s="126"/>
      <c r="AP719" s="126"/>
      <c r="AQ719" s="126"/>
      <c r="AR719" s="126"/>
    </row>
    <row r="720" ht="12.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692"/>
      <c r="Y720" s="126"/>
      <c r="Z720" s="126"/>
      <c r="AA720" s="126"/>
      <c r="AB720" s="126"/>
      <c r="AC720" s="126"/>
      <c r="AD720" s="126"/>
      <c r="AE720" s="126"/>
      <c r="AF720" s="126"/>
      <c r="AG720" s="126"/>
      <c r="AH720" s="126"/>
      <c r="AI720" s="126"/>
      <c r="AJ720" s="126"/>
      <c r="AK720" s="383"/>
      <c r="AL720" s="126"/>
      <c r="AM720" s="126"/>
      <c r="AN720" s="126"/>
      <c r="AO720" s="126"/>
      <c r="AP720" s="126"/>
      <c r="AQ720" s="126"/>
      <c r="AR720" s="126"/>
    </row>
    <row r="721" ht="12.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692"/>
      <c r="Y721" s="126"/>
      <c r="Z721" s="126"/>
      <c r="AA721" s="126"/>
      <c r="AB721" s="126"/>
      <c r="AC721" s="126"/>
      <c r="AD721" s="126"/>
      <c r="AE721" s="126"/>
      <c r="AF721" s="126"/>
      <c r="AG721" s="126"/>
      <c r="AH721" s="126"/>
      <c r="AI721" s="126"/>
      <c r="AJ721" s="126"/>
      <c r="AK721" s="383"/>
      <c r="AL721" s="126"/>
      <c r="AM721" s="126"/>
      <c r="AN721" s="126"/>
      <c r="AO721" s="126"/>
      <c r="AP721" s="126"/>
      <c r="AQ721" s="126"/>
      <c r="AR721" s="126"/>
    </row>
    <row r="722" ht="12.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692"/>
      <c r="Y722" s="126"/>
      <c r="Z722" s="126"/>
      <c r="AA722" s="126"/>
      <c r="AB722" s="126"/>
      <c r="AC722" s="126"/>
      <c r="AD722" s="126"/>
      <c r="AE722" s="126"/>
      <c r="AF722" s="126"/>
      <c r="AG722" s="126"/>
      <c r="AH722" s="126"/>
      <c r="AI722" s="126"/>
      <c r="AJ722" s="126"/>
      <c r="AK722" s="383"/>
      <c r="AL722" s="126"/>
      <c r="AM722" s="126"/>
      <c r="AN722" s="126"/>
      <c r="AO722" s="126"/>
      <c r="AP722" s="126"/>
      <c r="AQ722" s="126"/>
      <c r="AR722" s="126"/>
    </row>
    <row r="723" ht="12.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692"/>
      <c r="Y723" s="126"/>
      <c r="Z723" s="126"/>
      <c r="AA723" s="126"/>
      <c r="AB723" s="126"/>
      <c r="AC723" s="126"/>
      <c r="AD723" s="126"/>
      <c r="AE723" s="126"/>
      <c r="AF723" s="126"/>
      <c r="AG723" s="126"/>
      <c r="AH723" s="126"/>
      <c r="AI723" s="126"/>
      <c r="AJ723" s="126"/>
      <c r="AK723" s="383"/>
      <c r="AL723" s="126"/>
      <c r="AM723" s="126"/>
      <c r="AN723" s="126"/>
      <c r="AO723" s="126"/>
      <c r="AP723" s="126"/>
      <c r="AQ723" s="126"/>
      <c r="AR723" s="126"/>
    </row>
    <row r="724" ht="12.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692"/>
      <c r="Y724" s="126"/>
      <c r="Z724" s="126"/>
      <c r="AA724" s="126"/>
      <c r="AB724" s="126"/>
      <c r="AC724" s="126"/>
      <c r="AD724" s="126"/>
      <c r="AE724" s="126"/>
      <c r="AF724" s="126"/>
      <c r="AG724" s="126"/>
      <c r="AH724" s="126"/>
      <c r="AI724" s="126"/>
      <c r="AJ724" s="126"/>
      <c r="AK724" s="383"/>
      <c r="AL724" s="126"/>
      <c r="AM724" s="126"/>
      <c r="AN724" s="126"/>
      <c r="AO724" s="126"/>
      <c r="AP724" s="126"/>
      <c r="AQ724" s="126"/>
      <c r="AR724" s="126"/>
    </row>
    <row r="725" ht="12.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692"/>
      <c r="Y725" s="126"/>
      <c r="Z725" s="126"/>
      <c r="AA725" s="126"/>
      <c r="AB725" s="126"/>
      <c r="AC725" s="126"/>
      <c r="AD725" s="126"/>
      <c r="AE725" s="126"/>
      <c r="AF725" s="126"/>
      <c r="AG725" s="126"/>
      <c r="AH725" s="126"/>
      <c r="AI725" s="126"/>
      <c r="AJ725" s="126"/>
      <c r="AK725" s="383"/>
      <c r="AL725" s="126"/>
      <c r="AM725" s="126"/>
      <c r="AN725" s="126"/>
      <c r="AO725" s="126"/>
      <c r="AP725" s="126"/>
      <c r="AQ725" s="126"/>
      <c r="AR725" s="126"/>
    </row>
    <row r="726" ht="12.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692"/>
      <c r="Y726" s="126"/>
      <c r="Z726" s="126"/>
      <c r="AA726" s="126"/>
      <c r="AB726" s="126"/>
      <c r="AC726" s="126"/>
      <c r="AD726" s="126"/>
      <c r="AE726" s="126"/>
      <c r="AF726" s="126"/>
      <c r="AG726" s="126"/>
      <c r="AH726" s="126"/>
      <c r="AI726" s="126"/>
      <c r="AJ726" s="126"/>
      <c r="AK726" s="383"/>
      <c r="AL726" s="126"/>
      <c r="AM726" s="126"/>
      <c r="AN726" s="126"/>
      <c r="AO726" s="126"/>
      <c r="AP726" s="126"/>
      <c r="AQ726" s="126"/>
      <c r="AR726" s="126"/>
    </row>
    <row r="727" ht="12.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692"/>
      <c r="Y727" s="126"/>
      <c r="Z727" s="126"/>
      <c r="AA727" s="126"/>
      <c r="AB727" s="126"/>
      <c r="AC727" s="126"/>
      <c r="AD727" s="126"/>
      <c r="AE727" s="126"/>
      <c r="AF727" s="126"/>
      <c r="AG727" s="126"/>
      <c r="AH727" s="126"/>
      <c r="AI727" s="126"/>
      <c r="AJ727" s="126"/>
      <c r="AK727" s="383"/>
      <c r="AL727" s="126"/>
      <c r="AM727" s="126"/>
      <c r="AN727" s="126"/>
      <c r="AO727" s="126"/>
      <c r="AP727" s="126"/>
      <c r="AQ727" s="126"/>
      <c r="AR727" s="126"/>
    </row>
    <row r="728" ht="12.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692"/>
      <c r="Y728" s="126"/>
      <c r="Z728" s="126"/>
      <c r="AA728" s="126"/>
      <c r="AB728" s="126"/>
      <c r="AC728" s="126"/>
      <c r="AD728" s="126"/>
      <c r="AE728" s="126"/>
      <c r="AF728" s="126"/>
      <c r="AG728" s="126"/>
      <c r="AH728" s="126"/>
      <c r="AI728" s="126"/>
      <c r="AJ728" s="126"/>
      <c r="AK728" s="383"/>
      <c r="AL728" s="126"/>
      <c r="AM728" s="126"/>
      <c r="AN728" s="126"/>
      <c r="AO728" s="126"/>
      <c r="AP728" s="126"/>
      <c r="AQ728" s="126"/>
      <c r="AR728" s="126"/>
    </row>
    <row r="729" ht="12.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692"/>
      <c r="Y729" s="126"/>
      <c r="Z729" s="126"/>
      <c r="AA729" s="126"/>
      <c r="AB729" s="126"/>
      <c r="AC729" s="126"/>
      <c r="AD729" s="126"/>
      <c r="AE729" s="126"/>
      <c r="AF729" s="126"/>
      <c r="AG729" s="126"/>
      <c r="AH729" s="126"/>
      <c r="AI729" s="126"/>
      <c r="AJ729" s="126"/>
      <c r="AK729" s="383"/>
      <c r="AL729" s="126"/>
      <c r="AM729" s="126"/>
      <c r="AN729" s="126"/>
      <c r="AO729" s="126"/>
      <c r="AP729" s="126"/>
      <c r="AQ729" s="126"/>
      <c r="AR729" s="126"/>
    </row>
    <row r="730" ht="12.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692"/>
      <c r="Y730" s="126"/>
      <c r="Z730" s="126"/>
      <c r="AA730" s="126"/>
      <c r="AB730" s="126"/>
      <c r="AC730" s="126"/>
      <c r="AD730" s="126"/>
      <c r="AE730" s="126"/>
      <c r="AF730" s="126"/>
      <c r="AG730" s="126"/>
      <c r="AH730" s="126"/>
      <c r="AI730" s="126"/>
      <c r="AJ730" s="126"/>
      <c r="AK730" s="383"/>
      <c r="AL730" s="126"/>
      <c r="AM730" s="126"/>
      <c r="AN730" s="126"/>
      <c r="AO730" s="126"/>
      <c r="AP730" s="126"/>
      <c r="AQ730" s="126"/>
      <c r="AR730" s="126"/>
    </row>
    <row r="731" ht="12.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692"/>
      <c r="Y731" s="126"/>
      <c r="Z731" s="126"/>
      <c r="AA731" s="126"/>
      <c r="AB731" s="126"/>
      <c r="AC731" s="126"/>
      <c r="AD731" s="126"/>
      <c r="AE731" s="126"/>
      <c r="AF731" s="126"/>
      <c r="AG731" s="126"/>
      <c r="AH731" s="126"/>
      <c r="AI731" s="126"/>
      <c r="AJ731" s="126"/>
      <c r="AK731" s="383"/>
      <c r="AL731" s="126"/>
      <c r="AM731" s="126"/>
      <c r="AN731" s="126"/>
      <c r="AO731" s="126"/>
      <c r="AP731" s="126"/>
      <c r="AQ731" s="126"/>
      <c r="AR731" s="126"/>
    </row>
    <row r="732" ht="12.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692"/>
      <c r="Y732" s="126"/>
      <c r="Z732" s="126"/>
      <c r="AA732" s="126"/>
      <c r="AB732" s="126"/>
      <c r="AC732" s="126"/>
      <c r="AD732" s="126"/>
      <c r="AE732" s="126"/>
      <c r="AF732" s="126"/>
      <c r="AG732" s="126"/>
      <c r="AH732" s="126"/>
      <c r="AI732" s="126"/>
      <c r="AJ732" s="126"/>
      <c r="AK732" s="383"/>
      <c r="AL732" s="126"/>
      <c r="AM732" s="126"/>
      <c r="AN732" s="126"/>
      <c r="AO732" s="126"/>
      <c r="AP732" s="126"/>
      <c r="AQ732" s="126"/>
      <c r="AR732" s="126"/>
    </row>
    <row r="733" ht="12.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692"/>
      <c r="Y733" s="126"/>
      <c r="Z733" s="126"/>
      <c r="AA733" s="126"/>
      <c r="AB733" s="126"/>
      <c r="AC733" s="126"/>
      <c r="AD733" s="126"/>
      <c r="AE733" s="126"/>
      <c r="AF733" s="126"/>
      <c r="AG733" s="126"/>
      <c r="AH733" s="126"/>
      <c r="AI733" s="126"/>
      <c r="AJ733" s="126"/>
      <c r="AK733" s="383"/>
      <c r="AL733" s="126"/>
      <c r="AM733" s="126"/>
      <c r="AN733" s="126"/>
      <c r="AO733" s="126"/>
      <c r="AP733" s="126"/>
      <c r="AQ733" s="126"/>
      <c r="AR733" s="126"/>
    </row>
    <row r="734" ht="12.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692"/>
      <c r="Y734" s="126"/>
      <c r="Z734" s="126"/>
      <c r="AA734" s="126"/>
      <c r="AB734" s="126"/>
      <c r="AC734" s="126"/>
      <c r="AD734" s="126"/>
      <c r="AE734" s="126"/>
      <c r="AF734" s="126"/>
      <c r="AG734" s="126"/>
      <c r="AH734" s="126"/>
      <c r="AI734" s="126"/>
      <c r="AJ734" s="126"/>
      <c r="AK734" s="383"/>
      <c r="AL734" s="126"/>
      <c r="AM734" s="126"/>
      <c r="AN734" s="126"/>
      <c r="AO734" s="126"/>
      <c r="AP734" s="126"/>
      <c r="AQ734" s="126"/>
      <c r="AR734" s="126"/>
    </row>
    <row r="735" ht="12.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692"/>
      <c r="Y735" s="126"/>
      <c r="Z735" s="126"/>
      <c r="AA735" s="126"/>
      <c r="AB735" s="126"/>
      <c r="AC735" s="126"/>
      <c r="AD735" s="126"/>
      <c r="AE735" s="126"/>
      <c r="AF735" s="126"/>
      <c r="AG735" s="126"/>
      <c r="AH735" s="126"/>
      <c r="AI735" s="126"/>
      <c r="AJ735" s="126"/>
      <c r="AK735" s="383"/>
      <c r="AL735" s="126"/>
      <c r="AM735" s="126"/>
      <c r="AN735" s="126"/>
      <c r="AO735" s="126"/>
      <c r="AP735" s="126"/>
      <c r="AQ735" s="126"/>
      <c r="AR735" s="126"/>
    </row>
    <row r="736" ht="12.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692"/>
      <c r="Y736" s="126"/>
      <c r="Z736" s="126"/>
      <c r="AA736" s="126"/>
      <c r="AB736" s="126"/>
      <c r="AC736" s="126"/>
      <c r="AD736" s="126"/>
      <c r="AE736" s="126"/>
      <c r="AF736" s="126"/>
      <c r="AG736" s="126"/>
      <c r="AH736" s="126"/>
      <c r="AI736" s="126"/>
      <c r="AJ736" s="126"/>
      <c r="AK736" s="383"/>
      <c r="AL736" s="126"/>
      <c r="AM736" s="126"/>
      <c r="AN736" s="126"/>
      <c r="AO736" s="126"/>
      <c r="AP736" s="126"/>
      <c r="AQ736" s="126"/>
      <c r="AR736" s="126"/>
    </row>
    <row r="737" ht="12.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692"/>
      <c r="Y737" s="126"/>
      <c r="Z737" s="126"/>
      <c r="AA737" s="126"/>
      <c r="AB737" s="126"/>
      <c r="AC737" s="126"/>
      <c r="AD737" s="126"/>
      <c r="AE737" s="126"/>
      <c r="AF737" s="126"/>
      <c r="AG737" s="126"/>
      <c r="AH737" s="126"/>
      <c r="AI737" s="126"/>
      <c r="AJ737" s="126"/>
      <c r="AK737" s="383"/>
      <c r="AL737" s="126"/>
      <c r="AM737" s="126"/>
      <c r="AN737" s="126"/>
      <c r="AO737" s="126"/>
      <c r="AP737" s="126"/>
      <c r="AQ737" s="126"/>
      <c r="AR737" s="126"/>
    </row>
    <row r="738" ht="12.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692"/>
      <c r="Y738" s="126"/>
      <c r="Z738" s="126"/>
      <c r="AA738" s="126"/>
      <c r="AB738" s="126"/>
      <c r="AC738" s="126"/>
      <c r="AD738" s="126"/>
      <c r="AE738" s="126"/>
      <c r="AF738" s="126"/>
      <c r="AG738" s="126"/>
      <c r="AH738" s="126"/>
      <c r="AI738" s="126"/>
      <c r="AJ738" s="126"/>
      <c r="AK738" s="383"/>
      <c r="AL738" s="126"/>
      <c r="AM738" s="126"/>
      <c r="AN738" s="126"/>
      <c r="AO738" s="126"/>
      <c r="AP738" s="126"/>
      <c r="AQ738" s="126"/>
      <c r="AR738" s="126"/>
    </row>
    <row r="739" ht="12.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692"/>
      <c r="Y739" s="126"/>
      <c r="Z739" s="126"/>
      <c r="AA739" s="126"/>
      <c r="AB739" s="126"/>
      <c r="AC739" s="126"/>
      <c r="AD739" s="126"/>
      <c r="AE739" s="126"/>
      <c r="AF739" s="126"/>
      <c r="AG739" s="126"/>
      <c r="AH739" s="126"/>
      <c r="AI739" s="126"/>
      <c r="AJ739" s="126"/>
      <c r="AK739" s="383"/>
      <c r="AL739" s="126"/>
      <c r="AM739" s="126"/>
      <c r="AN739" s="126"/>
      <c r="AO739" s="126"/>
      <c r="AP739" s="126"/>
      <c r="AQ739" s="126"/>
      <c r="AR739" s="126"/>
    </row>
    <row r="740" ht="12.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692"/>
      <c r="Y740" s="126"/>
      <c r="Z740" s="126"/>
      <c r="AA740" s="126"/>
      <c r="AB740" s="126"/>
      <c r="AC740" s="126"/>
      <c r="AD740" s="126"/>
      <c r="AE740" s="126"/>
      <c r="AF740" s="126"/>
      <c r="AG740" s="126"/>
      <c r="AH740" s="126"/>
      <c r="AI740" s="126"/>
      <c r="AJ740" s="126"/>
      <c r="AK740" s="383"/>
      <c r="AL740" s="126"/>
      <c r="AM740" s="126"/>
      <c r="AN740" s="126"/>
      <c r="AO740" s="126"/>
      <c r="AP740" s="126"/>
      <c r="AQ740" s="126"/>
      <c r="AR740" s="126"/>
    </row>
    <row r="741" ht="12.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692"/>
      <c r="Y741" s="126"/>
      <c r="Z741" s="126"/>
      <c r="AA741" s="126"/>
      <c r="AB741" s="126"/>
      <c r="AC741" s="126"/>
      <c r="AD741" s="126"/>
      <c r="AE741" s="126"/>
      <c r="AF741" s="126"/>
      <c r="AG741" s="126"/>
      <c r="AH741" s="126"/>
      <c r="AI741" s="126"/>
      <c r="AJ741" s="126"/>
      <c r="AK741" s="383"/>
      <c r="AL741" s="126"/>
      <c r="AM741" s="126"/>
      <c r="AN741" s="126"/>
      <c r="AO741" s="126"/>
      <c r="AP741" s="126"/>
      <c r="AQ741" s="126"/>
      <c r="AR741" s="126"/>
    </row>
    <row r="742" ht="12.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692"/>
      <c r="Y742" s="126"/>
      <c r="Z742" s="126"/>
      <c r="AA742" s="126"/>
      <c r="AB742" s="126"/>
      <c r="AC742" s="126"/>
      <c r="AD742" s="126"/>
      <c r="AE742" s="126"/>
      <c r="AF742" s="126"/>
      <c r="AG742" s="126"/>
      <c r="AH742" s="126"/>
      <c r="AI742" s="126"/>
      <c r="AJ742" s="126"/>
      <c r="AK742" s="383"/>
      <c r="AL742" s="126"/>
      <c r="AM742" s="126"/>
      <c r="AN742" s="126"/>
      <c r="AO742" s="126"/>
      <c r="AP742" s="126"/>
      <c r="AQ742" s="126"/>
      <c r="AR742" s="126"/>
    </row>
    <row r="743" ht="12.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692"/>
      <c r="Y743" s="126"/>
      <c r="Z743" s="126"/>
      <c r="AA743" s="126"/>
      <c r="AB743" s="126"/>
      <c r="AC743" s="126"/>
      <c r="AD743" s="126"/>
      <c r="AE743" s="126"/>
      <c r="AF743" s="126"/>
      <c r="AG743" s="126"/>
      <c r="AH743" s="126"/>
      <c r="AI743" s="126"/>
      <c r="AJ743" s="126"/>
      <c r="AK743" s="383"/>
      <c r="AL743" s="126"/>
      <c r="AM743" s="126"/>
      <c r="AN743" s="126"/>
      <c r="AO743" s="126"/>
      <c r="AP743" s="126"/>
      <c r="AQ743" s="126"/>
      <c r="AR743" s="126"/>
    </row>
    <row r="744" ht="12.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692"/>
      <c r="Y744" s="126"/>
      <c r="Z744" s="126"/>
      <c r="AA744" s="126"/>
      <c r="AB744" s="126"/>
      <c r="AC744" s="126"/>
      <c r="AD744" s="126"/>
      <c r="AE744" s="126"/>
      <c r="AF744" s="126"/>
      <c r="AG744" s="126"/>
      <c r="AH744" s="126"/>
      <c r="AI744" s="126"/>
      <c r="AJ744" s="126"/>
      <c r="AK744" s="383"/>
      <c r="AL744" s="126"/>
      <c r="AM744" s="126"/>
      <c r="AN744" s="126"/>
      <c r="AO744" s="126"/>
      <c r="AP744" s="126"/>
      <c r="AQ744" s="126"/>
      <c r="AR744" s="126"/>
    </row>
    <row r="745" ht="12.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692"/>
      <c r="Y745" s="126"/>
      <c r="Z745" s="126"/>
      <c r="AA745" s="126"/>
      <c r="AB745" s="126"/>
      <c r="AC745" s="126"/>
      <c r="AD745" s="126"/>
      <c r="AE745" s="126"/>
      <c r="AF745" s="126"/>
      <c r="AG745" s="126"/>
      <c r="AH745" s="126"/>
      <c r="AI745" s="126"/>
      <c r="AJ745" s="126"/>
      <c r="AK745" s="383"/>
      <c r="AL745" s="126"/>
      <c r="AM745" s="126"/>
      <c r="AN745" s="126"/>
      <c r="AO745" s="126"/>
      <c r="AP745" s="126"/>
      <c r="AQ745" s="126"/>
      <c r="AR745" s="126"/>
    </row>
    <row r="746" ht="12.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692"/>
      <c r="Y746" s="126"/>
      <c r="Z746" s="126"/>
      <c r="AA746" s="126"/>
      <c r="AB746" s="126"/>
      <c r="AC746" s="126"/>
      <c r="AD746" s="126"/>
      <c r="AE746" s="126"/>
      <c r="AF746" s="126"/>
      <c r="AG746" s="126"/>
      <c r="AH746" s="126"/>
      <c r="AI746" s="126"/>
      <c r="AJ746" s="126"/>
      <c r="AK746" s="383"/>
      <c r="AL746" s="126"/>
      <c r="AM746" s="126"/>
      <c r="AN746" s="126"/>
      <c r="AO746" s="126"/>
      <c r="AP746" s="126"/>
      <c r="AQ746" s="126"/>
      <c r="AR746" s="126"/>
    </row>
    <row r="747" ht="12.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692"/>
      <c r="Y747" s="126"/>
      <c r="Z747" s="126"/>
      <c r="AA747" s="126"/>
      <c r="AB747" s="126"/>
      <c r="AC747" s="126"/>
      <c r="AD747" s="126"/>
      <c r="AE747" s="126"/>
      <c r="AF747" s="126"/>
      <c r="AG747" s="126"/>
      <c r="AH747" s="126"/>
      <c r="AI747" s="126"/>
      <c r="AJ747" s="126"/>
      <c r="AK747" s="383"/>
      <c r="AL747" s="126"/>
      <c r="AM747" s="126"/>
      <c r="AN747" s="126"/>
      <c r="AO747" s="126"/>
      <c r="AP747" s="126"/>
      <c r="AQ747" s="126"/>
      <c r="AR747" s="126"/>
    </row>
    <row r="748" ht="12.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692"/>
      <c r="Y748" s="126"/>
      <c r="Z748" s="126"/>
      <c r="AA748" s="126"/>
      <c r="AB748" s="126"/>
      <c r="AC748" s="126"/>
      <c r="AD748" s="126"/>
      <c r="AE748" s="126"/>
      <c r="AF748" s="126"/>
      <c r="AG748" s="126"/>
      <c r="AH748" s="126"/>
      <c r="AI748" s="126"/>
      <c r="AJ748" s="126"/>
      <c r="AK748" s="383"/>
      <c r="AL748" s="126"/>
      <c r="AM748" s="126"/>
      <c r="AN748" s="126"/>
      <c r="AO748" s="126"/>
      <c r="AP748" s="126"/>
      <c r="AQ748" s="126"/>
      <c r="AR748" s="126"/>
    </row>
    <row r="749" ht="12.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692"/>
      <c r="Y749" s="126"/>
      <c r="Z749" s="126"/>
      <c r="AA749" s="126"/>
      <c r="AB749" s="126"/>
      <c r="AC749" s="126"/>
      <c r="AD749" s="126"/>
      <c r="AE749" s="126"/>
      <c r="AF749" s="126"/>
      <c r="AG749" s="126"/>
      <c r="AH749" s="126"/>
      <c r="AI749" s="126"/>
      <c r="AJ749" s="126"/>
      <c r="AK749" s="383"/>
      <c r="AL749" s="126"/>
      <c r="AM749" s="126"/>
      <c r="AN749" s="126"/>
      <c r="AO749" s="126"/>
      <c r="AP749" s="126"/>
      <c r="AQ749" s="126"/>
      <c r="AR749" s="126"/>
    </row>
    <row r="750" ht="12.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692"/>
      <c r="Y750" s="126"/>
      <c r="Z750" s="126"/>
      <c r="AA750" s="126"/>
      <c r="AB750" s="126"/>
      <c r="AC750" s="126"/>
      <c r="AD750" s="126"/>
      <c r="AE750" s="126"/>
      <c r="AF750" s="126"/>
      <c r="AG750" s="126"/>
      <c r="AH750" s="126"/>
      <c r="AI750" s="126"/>
      <c r="AJ750" s="126"/>
      <c r="AK750" s="383"/>
      <c r="AL750" s="126"/>
      <c r="AM750" s="126"/>
      <c r="AN750" s="126"/>
      <c r="AO750" s="126"/>
      <c r="AP750" s="126"/>
      <c r="AQ750" s="126"/>
      <c r="AR750" s="126"/>
    </row>
    <row r="751" ht="12.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692"/>
      <c r="Y751" s="126"/>
      <c r="Z751" s="126"/>
      <c r="AA751" s="126"/>
      <c r="AB751" s="126"/>
      <c r="AC751" s="126"/>
      <c r="AD751" s="126"/>
      <c r="AE751" s="126"/>
      <c r="AF751" s="126"/>
      <c r="AG751" s="126"/>
      <c r="AH751" s="126"/>
      <c r="AI751" s="126"/>
      <c r="AJ751" s="126"/>
      <c r="AK751" s="383"/>
      <c r="AL751" s="126"/>
      <c r="AM751" s="126"/>
      <c r="AN751" s="126"/>
      <c r="AO751" s="126"/>
      <c r="AP751" s="126"/>
      <c r="AQ751" s="126"/>
      <c r="AR751" s="126"/>
    </row>
    <row r="752" ht="12.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692"/>
      <c r="Y752" s="126"/>
      <c r="Z752" s="126"/>
      <c r="AA752" s="126"/>
      <c r="AB752" s="126"/>
      <c r="AC752" s="126"/>
      <c r="AD752" s="126"/>
      <c r="AE752" s="126"/>
      <c r="AF752" s="126"/>
      <c r="AG752" s="126"/>
      <c r="AH752" s="126"/>
      <c r="AI752" s="126"/>
      <c r="AJ752" s="126"/>
      <c r="AK752" s="383"/>
      <c r="AL752" s="126"/>
      <c r="AM752" s="126"/>
      <c r="AN752" s="126"/>
      <c r="AO752" s="126"/>
      <c r="AP752" s="126"/>
      <c r="AQ752" s="126"/>
      <c r="AR752" s="126"/>
    </row>
    <row r="753" ht="12.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692"/>
      <c r="Y753" s="126"/>
      <c r="Z753" s="126"/>
      <c r="AA753" s="126"/>
      <c r="AB753" s="126"/>
      <c r="AC753" s="126"/>
      <c r="AD753" s="126"/>
      <c r="AE753" s="126"/>
      <c r="AF753" s="126"/>
      <c r="AG753" s="126"/>
      <c r="AH753" s="126"/>
      <c r="AI753" s="126"/>
      <c r="AJ753" s="126"/>
      <c r="AK753" s="383"/>
      <c r="AL753" s="126"/>
      <c r="AM753" s="126"/>
      <c r="AN753" s="126"/>
      <c r="AO753" s="126"/>
      <c r="AP753" s="126"/>
      <c r="AQ753" s="126"/>
      <c r="AR753" s="126"/>
    </row>
    <row r="754" ht="12.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692"/>
      <c r="Y754" s="126"/>
      <c r="Z754" s="126"/>
      <c r="AA754" s="126"/>
      <c r="AB754" s="126"/>
      <c r="AC754" s="126"/>
      <c r="AD754" s="126"/>
      <c r="AE754" s="126"/>
      <c r="AF754" s="126"/>
      <c r="AG754" s="126"/>
      <c r="AH754" s="126"/>
      <c r="AI754" s="126"/>
      <c r="AJ754" s="126"/>
      <c r="AK754" s="383"/>
      <c r="AL754" s="126"/>
      <c r="AM754" s="126"/>
      <c r="AN754" s="126"/>
      <c r="AO754" s="126"/>
      <c r="AP754" s="126"/>
      <c r="AQ754" s="126"/>
      <c r="AR754" s="126"/>
    </row>
    <row r="755" ht="12.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692"/>
      <c r="Y755" s="126"/>
      <c r="Z755" s="126"/>
      <c r="AA755" s="126"/>
      <c r="AB755" s="126"/>
      <c r="AC755" s="126"/>
      <c r="AD755" s="126"/>
      <c r="AE755" s="126"/>
      <c r="AF755" s="126"/>
      <c r="AG755" s="126"/>
      <c r="AH755" s="126"/>
      <c r="AI755" s="126"/>
      <c r="AJ755" s="126"/>
      <c r="AK755" s="383"/>
      <c r="AL755" s="126"/>
      <c r="AM755" s="126"/>
      <c r="AN755" s="126"/>
      <c r="AO755" s="126"/>
      <c r="AP755" s="126"/>
      <c r="AQ755" s="126"/>
      <c r="AR755" s="126"/>
    </row>
    <row r="756" ht="12.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692"/>
      <c r="Y756" s="126"/>
      <c r="Z756" s="126"/>
      <c r="AA756" s="126"/>
      <c r="AB756" s="126"/>
      <c r="AC756" s="126"/>
      <c r="AD756" s="126"/>
      <c r="AE756" s="126"/>
      <c r="AF756" s="126"/>
      <c r="AG756" s="126"/>
      <c r="AH756" s="126"/>
      <c r="AI756" s="126"/>
      <c r="AJ756" s="126"/>
      <c r="AK756" s="383"/>
      <c r="AL756" s="126"/>
      <c r="AM756" s="126"/>
      <c r="AN756" s="126"/>
      <c r="AO756" s="126"/>
      <c r="AP756" s="126"/>
      <c r="AQ756" s="126"/>
      <c r="AR756" s="126"/>
    </row>
    <row r="757" ht="12.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692"/>
      <c r="Y757" s="126"/>
      <c r="Z757" s="126"/>
      <c r="AA757" s="126"/>
      <c r="AB757" s="126"/>
      <c r="AC757" s="126"/>
      <c r="AD757" s="126"/>
      <c r="AE757" s="126"/>
      <c r="AF757" s="126"/>
      <c r="AG757" s="126"/>
      <c r="AH757" s="126"/>
      <c r="AI757" s="126"/>
      <c r="AJ757" s="126"/>
      <c r="AK757" s="383"/>
      <c r="AL757" s="126"/>
      <c r="AM757" s="126"/>
      <c r="AN757" s="126"/>
      <c r="AO757" s="126"/>
      <c r="AP757" s="126"/>
      <c r="AQ757" s="126"/>
      <c r="AR757" s="126"/>
    </row>
    <row r="758" ht="12.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692"/>
      <c r="Y758" s="126"/>
      <c r="Z758" s="126"/>
      <c r="AA758" s="126"/>
      <c r="AB758" s="126"/>
      <c r="AC758" s="126"/>
      <c r="AD758" s="126"/>
      <c r="AE758" s="126"/>
      <c r="AF758" s="126"/>
      <c r="AG758" s="126"/>
      <c r="AH758" s="126"/>
      <c r="AI758" s="126"/>
      <c r="AJ758" s="126"/>
      <c r="AK758" s="383"/>
      <c r="AL758" s="126"/>
      <c r="AM758" s="126"/>
      <c r="AN758" s="126"/>
      <c r="AO758" s="126"/>
      <c r="AP758" s="126"/>
      <c r="AQ758" s="126"/>
      <c r="AR758" s="126"/>
    </row>
    <row r="759" ht="12.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692"/>
      <c r="Y759" s="126"/>
      <c r="Z759" s="126"/>
      <c r="AA759" s="126"/>
      <c r="AB759" s="126"/>
      <c r="AC759" s="126"/>
      <c r="AD759" s="126"/>
      <c r="AE759" s="126"/>
      <c r="AF759" s="126"/>
      <c r="AG759" s="126"/>
      <c r="AH759" s="126"/>
      <c r="AI759" s="126"/>
      <c r="AJ759" s="126"/>
      <c r="AK759" s="383"/>
      <c r="AL759" s="126"/>
      <c r="AM759" s="126"/>
      <c r="AN759" s="126"/>
      <c r="AO759" s="126"/>
      <c r="AP759" s="126"/>
      <c r="AQ759" s="126"/>
      <c r="AR759" s="126"/>
    </row>
    <row r="760" ht="12.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692"/>
      <c r="Y760" s="126"/>
      <c r="Z760" s="126"/>
      <c r="AA760" s="126"/>
      <c r="AB760" s="126"/>
      <c r="AC760" s="126"/>
      <c r="AD760" s="126"/>
      <c r="AE760" s="126"/>
      <c r="AF760" s="126"/>
      <c r="AG760" s="126"/>
      <c r="AH760" s="126"/>
      <c r="AI760" s="126"/>
      <c r="AJ760" s="126"/>
      <c r="AK760" s="383"/>
      <c r="AL760" s="126"/>
      <c r="AM760" s="126"/>
      <c r="AN760" s="126"/>
      <c r="AO760" s="126"/>
      <c r="AP760" s="126"/>
      <c r="AQ760" s="126"/>
      <c r="AR760" s="126"/>
    </row>
    <row r="761" ht="12.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692"/>
      <c r="Y761" s="126"/>
      <c r="Z761" s="126"/>
      <c r="AA761" s="126"/>
      <c r="AB761" s="126"/>
      <c r="AC761" s="126"/>
      <c r="AD761" s="126"/>
      <c r="AE761" s="126"/>
      <c r="AF761" s="126"/>
      <c r="AG761" s="126"/>
      <c r="AH761" s="126"/>
      <c r="AI761" s="126"/>
      <c r="AJ761" s="126"/>
      <c r="AK761" s="383"/>
      <c r="AL761" s="126"/>
      <c r="AM761" s="126"/>
      <c r="AN761" s="126"/>
      <c r="AO761" s="126"/>
      <c r="AP761" s="126"/>
      <c r="AQ761" s="126"/>
      <c r="AR761" s="126"/>
    </row>
    <row r="762" ht="12.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692"/>
      <c r="Y762" s="126"/>
      <c r="Z762" s="126"/>
      <c r="AA762" s="126"/>
      <c r="AB762" s="126"/>
      <c r="AC762" s="126"/>
      <c r="AD762" s="126"/>
      <c r="AE762" s="126"/>
      <c r="AF762" s="126"/>
      <c r="AG762" s="126"/>
      <c r="AH762" s="126"/>
      <c r="AI762" s="126"/>
      <c r="AJ762" s="126"/>
      <c r="AK762" s="383"/>
      <c r="AL762" s="126"/>
      <c r="AM762" s="126"/>
      <c r="AN762" s="126"/>
      <c r="AO762" s="126"/>
      <c r="AP762" s="126"/>
      <c r="AQ762" s="126"/>
      <c r="AR762" s="126"/>
    </row>
    <row r="763" ht="12.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692"/>
      <c r="Y763" s="126"/>
      <c r="Z763" s="126"/>
      <c r="AA763" s="126"/>
      <c r="AB763" s="126"/>
      <c r="AC763" s="126"/>
      <c r="AD763" s="126"/>
      <c r="AE763" s="126"/>
      <c r="AF763" s="126"/>
      <c r="AG763" s="126"/>
      <c r="AH763" s="126"/>
      <c r="AI763" s="126"/>
      <c r="AJ763" s="126"/>
      <c r="AK763" s="383"/>
      <c r="AL763" s="126"/>
      <c r="AM763" s="126"/>
      <c r="AN763" s="126"/>
      <c r="AO763" s="126"/>
      <c r="AP763" s="126"/>
      <c r="AQ763" s="126"/>
      <c r="AR763" s="126"/>
    </row>
    <row r="764" ht="12.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692"/>
      <c r="Y764" s="126"/>
      <c r="Z764" s="126"/>
      <c r="AA764" s="126"/>
      <c r="AB764" s="126"/>
      <c r="AC764" s="126"/>
      <c r="AD764" s="126"/>
      <c r="AE764" s="126"/>
      <c r="AF764" s="126"/>
      <c r="AG764" s="126"/>
      <c r="AH764" s="126"/>
      <c r="AI764" s="126"/>
      <c r="AJ764" s="126"/>
      <c r="AK764" s="383"/>
      <c r="AL764" s="126"/>
      <c r="AM764" s="126"/>
      <c r="AN764" s="126"/>
      <c r="AO764" s="126"/>
      <c r="AP764" s="126"/>
      <c r="AQ764" s="126"/>
      <c r="AR764" s="126"/>
    </row>
    <row r="765" ht="12.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692"/>
      <c r="Y765" s="126"/>
      <c r="Z765" s="126"/>
      <c r="AA765" s="126"/>
      <c r="AB765" s="126"/>
      <c r="AC765" s="126"/>
      <c r="AD765" s="126"/>
      <c r="AE765" s="126"/>
      <c r="AF765" s="126"/>
      <c r="AG765" s="126"/>
      <c r="AH765" s="126"/>
      <c r="AI765" s="126"/>
      <c r="AJ765" s="126"/>
      <c r="AK765" s="383"/>
      <c r="AL765" s="126"/>
      <c r="AM765" s="126"/>
      <c r="AN765" s="126"/>
      <c r="AO765" s="126"/>
      <c r="AP765" s="126"/>
      <c r="AQ765" s="126"/>
      <c r="AR765" s="126"/>
    </row>
    <row r="766" ht="12.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692"/>
      <c r="Y766" s="126"/>
      <c r="Z766" s="126"/>
      <c r="AA766" s="126"/>
      <c r="AB766" s="126"/>
      <c r="AC766" s="126"/>
      <c r="AD766" s="126"/>
      <c r="AE766" s="126"/>
      <c r="AF766" s="126"/>
      <c r="AG766" s="126"/>
      <c r="AH766" s="126"/>
      <c r="AI766" s="126"/>
      <c r="AJ766" s="126"/>
      <c r="AK766" s="383"/>
      <c r="AL766" s="126"/>
      <c r="AM766" s="126"/>
      <c r="AN766" s="126"/>
      <c r="AO766" s="126"/>
      <c r="AP766" s="126"/>
      <c r="AQ766" s="126"/>
      <c r="AR766" s="126"/>
    </row>
    <row r="767" ht="12.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692"/>
      <c r="Y767" s="126"/>
      <c r="Z767" s="126"/>
      <c r="AA767" s="126"/>
      <c r="AB767" s="126"/>
      <c r="AC767" s="126"/>
      <c r="AD767" s="126"/>
      <c r="AE767" s="126"/>
      <c r="AF767" s="126"/>
      <c r="AG767" s="126"/>
      <c r="AH767" s="126"/>
      <c r="AI767" s="126"/>
      <c r="AJ767" s="126"/>
      <c r="AK767" s="383"/>
      <c r="AL767" s="126"/>
      <c r="AM767" s="126"/>
      <c r="AN767" s="126"/>
      <c r="AO767" s="126"/>
      <c r="AP767" s="126"/>
      <c r="AQ767" s="126"/>
      <c r="AR767" s="126"/>
    </row>
    <row r="768" ht="12.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692"/>
      <c r="Y768" s="126"/>
      <c r="Z768" s="126"/>
      <c r="AA768" s="126"/>
      <c r="AB768" s="126"/>
      <c r="AC768" s="126"/>
      <c r="AD768" s="126"/>
      <c r="AE768" s="126"/>
      <c r="AF768" s="126"/>
      <c r="AG768" s="126"/>
      <c r="AH768" s="126"/>
      <c r="AI768" s="126"/>
      <c r="AJ768" s="126"/>
      <c r="AK768" s="383"/>
      <c r="AL768" s="126"/>
      <c r="AM768" s="126"/>
      <c r="AN768" s="126"/>
      <c r="AO768" s="126"/>
      <c r="AP768" s="126"/>
      <c r="AQ768" s="126"/>
      <c r="AR768" s="126"/>
    </row>
    <row r="769" ht="12.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692"/>
      <c r="Y769" s="126"/>
      <c r="Z769" s="126"/>
      <c r="AA769" s="126"/>
      <c r="AB769" s="126"/>
      <c r="AC769" s="126"/>
      <c r="AD769" s="126"/>
      <c r="AE769" s="126"/>
      <c r="AF769" s="126"/>
      <c r="AG769" s="126"/>
      <c r="AH769" s="126"/>
      <c r="AI769" s="126"/>
      <c r="AJ769" s="126"/>
      <c r="AK769" s="383"/>
      <c r="AL769" s="126"/>
      <c r="AM769" s="126"/>
      <c r="AN769" s="126"/>
      <c r="AO769" s="126"/>
      <c r="AP769" s="126"/>
      <c r="AQ769" s="126"/>
      <c r="AR769" s="126"/>
    </row>
    <row r="770" ht="12.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692"/>
      <c r="Y770" s="126"/>
      <c r="Z770" s="126"/>
      <c r="AA770" s="126"/>
      <c r="AB770" s="126"/>
      <c r="AC770" s="126"/>
      <c r="AD770" s="126"/>
      <c r="AE770" s="126"/>
      <c r="AF770" s="126"/>
      <c r="AG770" s="126"/>
      <c r="AH770" s="126"/>
      <c r="AI770" s="126"/>
      <c r="AJ770" s="126"/>
      <c r="AK770" s="383"/>
      <c r="AL770" s="126"/>
      <c r="AM770" s="126"/>
      <c r="AN770" s="126"/>
      <c r="AO770" s="126"/>
      <c r="AP770" s="126"/>
      <c r="AQ770" s="126"/>
      <c r="AR770" s="126"/>
    </row>
    <row r="771" ht="12.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692"/>
      <c r="Y771" s="126"/>
      <c r="Z771" s="126"/>
      <c r="AA771" s="126"/>
      <c r="AB771" s="126"/>
      <c r="AC771" s="126"/>
      <c r="AD771" s="126"/>
      <c r="AE771" s="126"/>
      <c r="AF771" s="126"/>
      <c r="AG771" s="126"/>
      <c r="AH771" s="126"/>
      <c r="AI771" s="126"/>
      <c r="AJ771" s="126"/>
      <c r="AK771" s="383"/>
      <c r="AL771" s="126"/>
      <c r="AM771" s="126"/>
      <c r="AN771" s="126"/>
      <c r="AO771" s="126"/>
      <c r="AP771" s="126"/>
      <c r="AQ771" s="126"/>
      <c r="AR771" s="126"/>
    </row>
    <row r="772" ht="12.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692"/>
      <c r="Y772" s="126"/>
      <c r="Z772" s="126"/>
      <c r="AA772" s="126"/>
      <c r="AB772" s="126"/>
      <c r="AC772" s="126"/>
      <c r="AD772" s="126"/>
      <c r="AE772" s="126"/>
      <c r="AF772" s="126"/>
      <c r="AG772" s="126"/>
      <c r="AH772" s="126"/>
      <c r="AI772" s="126"/>
      <c r="AJ772" s="126"/>
      <c r="AK772" s="383"/>
      <c r="AL772" s="126"/>
      <c r="AM772" s="126"/>
      <c r="AN772" s="126"/>
      <c r="AO772" s="126"/>
      <c r="AP772" s="126"/>
      <c r="AQ772" s="126"/>
      <c r="AR772" s="126"/>
    </row>
    <row r="773" ht="12.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692"/>
      <c r="Y773" s="126"/>
      <c r="Z773" s="126"/>
      <c r="AA773" s="126"/>
      <c r="AB773" s="126"/>
      <c r="AC773" s="126"/>
      <c r="AD773" s="126"/>
      <c r="AE773" s="126"/>
      <c r="AF773" s="126"/>
      <c r="AG773" s="126"/>
      <c r="AH773" s="126"/>
      <c r="AI773" s="126"/>
      <c r="AJ773" s="126"/>
      <c r="AK773" s="383"/>
      <c r="AL773" s="126"/>
      <c r="AM773" s="126"/>
      <c r="AN773" s="126"/>
      <c r="AO773" s="126"/>
      <c r="AP773" s="126"/>
      <c r="AQ773" s="126"/>
      <c r="AR773" s="126"/>
    </row>
    <row r="774" ht="12.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692"/>
      <c r="Y774" s="126"/>
      <c r="Z774" s="126"/>
      <c r="AA774" s="126"/>
      <c r="AB774" s="126"/>
      <c r="AC774" s="126"/>
      <c r="AD774" s="126"/>
      <c r="AE774" s="126"/>
      <c r="AF774" s="126"/>
      <c r="AG774" s="126"/>
      <c r="AH774" s="126"/>
      <c r="AI774" s="126"/>
      <c r="AJ774" s="126"/>
      <c r="AK774" s="383"/>
      <c r="AL774" s="126"/>
      <c r="AM774" s="126"/>
      <c r="AN774" s="126"/>
      <c r="AO774" s="126"/>
      <c r="AP774" s="126"/>
      <c r="AQ774" s="126"/>
      <c r="AR774" s="126"/>
    </row>
    <row r="775" ht="12.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692"/>
      <c r="Y775" s="126"/>
      <c r="Z775" s="126"/>
      <c r="AA775" s="126"/>
      <c r="AB775" s="126"/>
      <c r="AC775" s="126"/>
      <c r="AD775" s="126"/>
      <c r="AE775" s="126"/>
      <c r="AF775" s="126"/>
      <c r="AG775" s="126"/>
      <c r="AH775" s="126"/>
      <c r="AI775" s="126"/>
      <c r="AJ775" s="126"/>
      <c r="AK775" s="383"/>
      <c r="AL775" s="126"/>
      <c r="AM775" s="126"/>
      <c r="AN775" s="126"/>
      <c r="AO775" s="126"/>
      <c r="AP775" s="126"/>
      <c r="AQ775" s="126"/>
      <c r="AR775" s="126"/>
    </row>
    <row r="776" ht="12.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692"/>
      <c r="Y776" s="126"/>
      <c r="Z776" s="126"/>
      <c r="AA776" s="126"/>
      <c r="AB776" s="126"/>
      <c r="AC776" s="126"/>
      <c r="AD776" s="126"/>
      <c r="AE776" s="126"/>
      <c r="AF776" s="126"/>
      <c r="AG776" s="126"/>
      <c r="AH776" s="126"/>
      <c r="AI776" s="126"/>
      <c r="AJ776" s="126"/>
      <c r="AK776" s="383"/>
      <c r="AL776" s="126"/>
      <c r="AM776" s="126"/>
      <c r="AN776" s="126"/>
      <c r="AO776" s="126"/>
      <c r="AP776" s="126"/>
      <c r="AQ776" s="126"/>
      <c r="AR776" s="126"/>
    </row>
    <row r="777" ht="12.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692"/>
      <c r="Y777" s="126"/>
      <c r="Z777" s="126"/>
      <c r="AA777" s="126"/>
      <c r="AB777" s="126"/>
      <c r="AC777" s="126"/>
      <c r="AD777" s="126"/>
      <c r="AE777" s="126"/>
      <c r="AF777" s="126"/>
      <c r="AG777" s="126"/>
      <c r="AH777" s="126"/>
      <c r="AI777" s="126"/>
      <c r="AJ777" s="126"/>
      <c r="AK777" s="383"/>
      <c r="AL777" s="126"/>
      <c r="AM777" s="126"/>
      <c r="AN777" s="126"/>
      <c r="AO777" s="126"/>
      <c r="AP777" s="126"/>
      <c r="AQ777" s="126"/>
      <c r="AR777" s="126"/>
    </row>
    <row r="778" ht="12.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692"/>
      <c r="Y778" s="126"/>
      <c r="Z778" s="126"/>
      <c r="AA778" s="126"/>
      <c r="AB778" s="126"/>
      <c r="AC778" s="126"/>
      <c r="AD778" s="126"/>
      <c r="AE778" s="126"/>
      <c r="AF778" s="126"/>
      <c r="AG778" s="126"/>
      <c r="AH778" s="126"/>
      <c r="AI778" s="126"/>
      <c r="AJ778" s="126"/>
      <c r="AK778" s="383"/>
      <c r="AL778" s="126"/>
      <c r="AM778" s="126"/>
      <c r="AN778" s="126"/>
      <c r="AO778" s="126"/>
      <c r="AP778" s="126"/>
      <c r="AQ778" s="126"/>
      <c r="AR778" s="126"/>
    </row>
    <row r="779" ht="12.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692"/>
      <c r="Y779" s="126"/>
      <c r="Z779" s="126"/>
      <c r="AA779" s="126"/>
      <c r="AB779" s="126"/>
      <c r="AC779" s="126"/>
      <c r="AD779" s="126"/>
      <c r="AE779" s="126"/>
      <c r="AF779" s="126"/>
      <c r="AG779" s="126"/>
      <c r="AH779" s="126"/>
      <c r="AI779" s="126"/>
      <c r="AJ779" s="126"/>
      <c r="AK779" s="383"/>
      <c r="AL779" s="126"/>
      <c r="AM779" s="126"/>
      <c r="AN779" s="126"/>
      <c r="AO779" s="126"/>
      <c r="AP779" s="126"/>
      <c r="AQ779" s="126"/>
      <c r="AR779" s="126"/>
    </row>
    <row r="780" ht="12.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692"/>
      <c r="Y780" s="126"/>
      <c r="Z780" s="126"/>
      <c r="AA780" s="126"/>
      <c r="AB780" s="126"/>
      <c r="AC780" s="126"/>
      <c r="AD780" s="126"/>
      <c r="AE780" s="126"/>
      <c r="AF780" s="126"/>
      <c r="AG780" s="126"/>
      <c r="AH780" s="126"/>
      <c r="AI780" s="126"/>
      <c r="AJ780" s="126"/>
      <c r="AK780" s="383"/>
      <c r="AL780" s="126"/>
      <c r="AM780" s="126"/>
      <c r="AN780" s="126"/>
      <c r="AO780" s="126"/>
      <c r="AP780" s="126"/>
      <c r="AQ780" s="126"/>
      <c r="AR780" s="126"/>
    </row>
    <row r="781" ht="12.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692"/>
      <c r="Y781" s="126"/>
      <c r="Z781" s="126"/>
      <c r="AA781" s="126"/>
      <c r="AB781" s="126"/>
      <c r="AC781" s="126"/>
      <c r="AD781" s="126"/>
      <c r="AE781" s="126"/>
      <c r="AF781" s="126"/>
      <c r="AG781" s="126"/>
      <c r="AH781" s="126"/>
      <c r="AI781" s="126"/>
      <c r="AJ781" s="126"/>
      <c r="AK781" s="383"/>
      <c r="AL781" s="126"/>
      <c r="AM781" s="126"/>
      <c r="AN781" s="126"/>
      <c r="AO781" s="126"/>
      <c r="AP781" s="126"/>
      <c r="AQ781" s="126"/>
      <c r="AR781" s="126"/>
    </row>
    <row r="782" ht="12.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692"/>
      <c r="Y782" s="126"/>
      <c r="Z782" s="126"/>
      <c r="AA782" s="126"/>
      <c r="AB782" s="126"/>
      <c r="AC782" s="126"/>
      <c r="AD782" s="126"/>
      <c r="AE782" s="126"/>
      <c r="AF782" s="126"/>
      <c r="AG782" s="126"/>
      <c r="AH782" s="126"/>
      <c r="AI782" s="126"/>
      <c r="AJ782" s="126"/>
      <c r="AK782" s="383"/>
      <c r="AL782" s="126"/>
      <c r="AM782" s="126"/>
      <c r="AN782" s="126"/>
      <c r="AO782" s="126"/>
      <c r="AP782" s="126"/>
      <c r="AQ782" s="126"/>
      <c r="AR782" s="126"/>
    </row>
    <row r="783" ht="12.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692"/>
      <c r="Y783" s="126"/>
      <c r="Z783" s="126"/>
      <c r="AA783" s="126"/>
      <c r="AB783" s="126"/>
      <c r="AC783" s="126"/>
      <c r="AD783" s="126"/>
      <c r="AE783" s="126"/>
      <c r="AF783" s="126"/>
      <c r="AG783" s="126"/>
      <c r="AH783" s="126"/>
      <c r="AI783" s="126"/>
      <c r="AJ783" s="126"/>
      <c r="AK783" s="383"/>
      <c r="AL783" s="126"/>
      <c r="AM783" s="126"/>
      <c r="AN783" s="126"/>
      <c r="AO783" s="126"/>
      <c r="AP783" s="126"/>
      <c r="AQ783" s="126"/>
      <c r="AR783" s="126"/>
    </row>
    <row r="784" ht="12.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692"/>
      <c r="Y784" s="126"/>
      <c r="Z784" s="126"/>
      <c r="AA784" s="126"/>
      <c r="AB784" s="126"/>
      <c r="AC784" s="126"/>
      <c r="AD784" s="126"/>
      <c r="AE784" s="126"/>
      <c r="AF784" s="126"/>
      <c r="AG784" s="126"/>
      <c r="AH784" s="126"/>
      <c r="AI784" s="126"/>
      <c r="AJ784" s="126"/>
      <c r="AK784" s="383"/>
      <c r="AL784" s="126"/>
      <c r="AM784" s="126"/>
      <c r="AN784" s="126"/>
      <c r="AO784" s="126"/>
      <c r="AP784" s="126"/>
      <c r="AQ784" s="126"/>
      <c r="AR784" s="126"/>
    </row>
    <row r="785" ht="12.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692"/>
      <c r="Y785" s="126"/>
      <c r="Z785" s="126"/>
      <c r="AA785" s="126"/>
      <c r="AB785" s="126"/>
      <c r="AC785" s="126"/>
      <c r="AD785" s="126"/>
      <c r="AE785" s="126"/>
      <c r="AF785" s="126"/>
      <c r="AG785" s="126"/>
      <c r="AH785" s="126"/>
      <c r="AI785" s="126"/>
      <c r="AJ785" s="126"/>
      <c r="AK785" s="383"/>
      <c r="AL785" s="126"/>
      <c r="AM785" s="126"/>
      <c r="AN785" s="126"/>
      <c r="AO785" s="126"/>
      <c r="AP785" s="126"/>
      <c r="AQ785" s="126"/>
      <c r="AR785" s="126"/>
    </row>
    <row r="786" ht="12.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692"/>
      <c r="Y786" s="126"/>
      <c r="Z786" s="126"/>
      <c r="AA786" s="126"/>
      <c r="AB786" s="126"/>
      <c r="AC786" s="126"/>
      <c r="AD786" s="126"/>
      <c r="AE786" s="126"/>
      <c r="AF786" s="126"/>
      <c r="AG786" s="126"/>
      <c r="AH786" s="126"/>
      <c r="AI786" s="126"/>
      <c r="AJ786" s="126"/>
      <c r="AK786" s="383"/>
      <c r="AL786" s="126"/>
      <c r="AM786" s="126"/>
      <c r="AN786" s="126"/>
      <c r="AO786" s="126"/>
      <c r="AP786" s="126"/>
      <c r="AQ786" s="126"/>
      <c r="AR786" s="126"/>
    </row>
    <row r="787" ht="12.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692"/>
      <c r="Y787" s="126"/>
      <c r="Z787" s="126"/>
      <c r="AA787" s="126"/>
      <c r="AB787" s="126"/>
      <c r="AC787" s="126"/>
      <c r="AD787" s="126"/>
      <c r="AE787" s="126"/>
      <c r="AF787" s="126"/>
      <c r="AG787" s="126"/>
      <c r="AH787" s="126"/>
      <c r="AI787" s="126"/>
      <c r="AJ787" s="126"/>
      <c r="AK787" s="383"/>
      <c r="AL787" s="126"/>
      <c r="AM787" s="126"/>
      <c r="AN787" s="126"/>
      <c r="AO787" s="126"/>
      <c r="AP787" s="126"/>
      <c r="AQ787" s="126"/>
      <c r="AR787" s="126"/>
    </row>
    <row r="788" ht="12.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692"/>
      <c r="Y788" s="126"/>
      <c r="Z788" s="126"/>
      <c r="AA788" s="126"/>
      <c r="AB788" s="126"/>
      <c r="AC788" s="126"/>
      <c r="AD788" s="126"/>
      <c r="AE788" s="126"/>
      <c r="AF788" s="126"/>
      <c r="AG788" s="126"/>
      <c r="AH788" s="126"/>
      <c r="AI788" s="126"/>
      <c r="AJ788" s="126"/>
      <c r="AK788" s="383"/>
      <c r="AL788" s="126"/>
      <c r="AM788" s="126"/>
      <c r="AN788" s="126"/>
      <c r="AO788" s="126"/>
      <c r="AP788" s="126"/>
      <c r="AQ788" s="126"/>
      <c r="AR788" s="126"/>
    </row>
    <row r="789" ht="12.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692"/>
      <c r="Y789" s="126"/>
      <c r="Z789" s="126"/>
      <c r="AA789" s="126"/>
      <c r="AB789" s="126"/>
      <c r="AC789" s="126"/>
      <c r="AD789" s="126"/>
      <c r="AE789" s="126"/>
      <c r="AF789" s="126"/>
      <c r="AG789" s="126"/>
      <c r="AH789" s="126"/>
      <c r="AI789" s="126"/>
      <c r="AJ789" s="126"/>
      <c r="AK789" s="383"/>
      <c r="AL789" s="126"/>
      <c r="AM789" s="126"/>
      <c r="AN789" s="126"/>
      <c r="AO789" s="126"/>
      <c r="AP789" s="126"/>
      <c r="AQ789" s="126"/>
      <c r="AR789" s="126"/>
    </row>
    <row r="790" ht="12.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692"/>
      <c r="Y790" s="126"/>
      <c r="Z790" s="126"/>
      <c r="AA790" s="126"/>
      <c r="AB790" s="126"/>
      <c r="AC790" s="126"/>
      <c r="AD790" s="126"/>
      <c r="AE790" s="126"/>
      <c r="AF790" s="126"/>
      <c r="AG790" s="126"/>
      <c r="AH790" s="126"/>
      <c r="AI790" s="126"/>
      <c r="AJ790" s="126"/>
      <c r="AK790" s="383"/>
      <c r="AL790" s="126"/>
      <c r="AM790" s="126"/>
      <c r="AN790" s="126"/>
      <c r="AO790" s="126"/>
      <c r="AP790" s="126"/>
      <c r="AQ790" s="126"/>
      <c r="AR790" s="126"/>
    </row>
    <row r="791" ht="12.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692"/>
      <c r="Y791" s="126"/>
      <c r="Z791" s="126"/>
      <c r="AA791" s="126"/>
      <c r="AB791" s="126"/>
      <c r="AC791" s="126"/>
      <c r="AD791" s="126"/>
      <c r="AE791" s="126"/>
      <c r="AF791" s="126"/>
      <c r="AG791" s="126"/>
      <c r="AH791" s="126"/>
      <c r="AI791" s="126"/>
      <c r="AJ791" s="126"/>
      <c r="AK791" s="383"/>
      <c r="AL791" s="126"/>
      <c r="AM791" s="126"/>
      <c r="AN791" s="126"/>
      <c r="AO791" s="126"/>
      <c r="AP791" s="126"/>
      <c r="AQ791" s="126"/>
      <c r="AR791" s="126"/>
    </row>
    <row r="792" ht="12.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692"/>
      <c r="Y792" s="126"/>
      <c r="Z792" s="126"/>
      <c r="AA792" s="126"/>
      <c r="AB792" s="126"/>
      <c r="AC792" s="126"/>
      <c r="AD792" s="126"/>
      <c r="AE792" s="126"/>
      <c r="AF792" s="126"/>
      <c r="AG792" s="126"/>
      <c r="AH792" s="126"/>
      <c r="AI792" s="126"/>
      <c r="AJ792" s="126"/>
      <c r="AK792" s="383"/>
      <c r="AL792" s="126"/>
      <c r="AM792" s="126"/>
      <c r="AN792" s="126"/>
      <c r="AO792" s="126"/>
      <c r="AP792" s="126"/>
      <c r="AQ792" s="126"/>
      <c r="AR792" s="126"/>
    </row>
    <row r="793" ht="12.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692"/>
      <c r="Y793" s="126"/>
      <c r="Z793" s="126"/>
      <c r="AA793" s="126"/>
      <c r="AB793" s="126"/>
      <c r="AC793" s="126"/>
      <c r="AD793" s="126"/>
      <c r="AE793" s="126"/>
      <c r="AF793" s="126"/>
      <c r="AG793" s="126"/>
      <c r="AH793" s="126"/>
      <c r="AI793" s="126"/>
      <c r="AJ793" s="126"/>
      <c r="AK793" s="383"/>
      <c r="AL793" s="126"/>
      <c r="AM793" s="126"/>
      <c r="AN793" s="126"/>
      <c r="AO793" s="126"/>
      <c r="AP793" s="126"/>
      <c r="AQ793" s="126"/>
      <c r="AR793" s="126"/>
    </row>
    <row r="794" ht="12.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692"/>
      <c r="Y794" s="126"/>
      <c r="Z794" s="126"/>
      <c r="AA794" s="126"/>
      <c r="AB794" s="126"/>
      <c r="AC794" s="126"/>
      <c r="AD794" s="126"/>
      <c r="AE794" s="126"/>
      <c r="AF794" s="126"/>
      <c r="AG794" s="126"/>
      <c r="AH794" s="126"/>
      <c r="AI794" s="126"/>
      <c r="AJ794" s="126"/>
      <c r="AK794" s="383"/>
      <c r="AL794" s="126"/>
      <c r="AM794" s="126"/>
      <c r="AN794" s="126"/>
      <c r="AO794" s="126"/>
      <c r="AP794" s="126"/>
      <c r="AQ794" s="126"/>
      <c r="AR794" s="126"/>
    </row>
    <row r="795" ht="12.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692"/>
      <c r="Y795" s="126"/>
      <c r="Z795" s="126"/>
      <c r="AA795" s="126"/>
      <c r="AB795" s="126"/>
      <c r="AC795" s="126"/>
      <c r="AD795" s="126"/>
      <c r="AE795" s="126"/>
      <c r="AF795" s="126"/>
      <c r="AG795" s="126"/>
      <c r="AH795" s="126"/>
      <c r="AI795" s="126"/>
      <c r="AJ795" s="126"/>
      <c r="AK795" s="383"/>
      <c r="AL795" s="126"/>
      <c r="AM795" s="126"/>
      <c r="AN795" s="126"/>
      <c r="AO795" s="126"/>
      <c r="AP795" s="126"/>
      <c r="AQ795" s="126"/>
      <c r="AR795" s="126"/>
    </row>
    <row r="796" ht="12.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692"/>
      <c r="Y796" s="126"/>
      <c r="Z796" s="126"/>
      <c r="AA796" s="126"/>
      <c r="AB796" s="126"/>
      <c r="AC796" s="126"/>
      <c r="AD796" s="126"/>
      <c r="AE796" s="126"/>
      <c r="AF796" s="126"/>
      <c r="AG796" s="126"/>
      <c r="AH796" s="126"/>
      <c r="AI796" s="126"/>
      <c r="AJ796" s="126"/>
      <c r="AK796" s="383"/>
      <c r="AL796" s="126"/>
      <c r="AM796" s="126"/>
      <c r="AN796" s="126"/>
      <c r="AO796" s="126"/>
      <c r="AP796" s="126"/>
      <c r="AQ796" s="126"/>
      <c r="AR796" s="126"/>
    </row>
    <row r="797" ht="12.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692"/>
      <c r="Y797" s="126"/>
      <c r="Z797" s="126"/>
      <c r="AA797" s="126"/>
      <c r="AB797" s="126"/>
      <c r="AC797" s="126"/>
      <c r="AD797" s="126"/>
      <c r="AE797" s="126"/>
      <c r="AF797" s="126"/>
      <c r="AG797" s="126"/>
      <c r="AH797" s="126"/>
      <c r="AI797" s="126"/>
      <c r="AJ797" s="126"/>
      <c r="AK797" s="383"/>
      <c r="AL797" s="126"/>
      <c r="AM797" s="126"/>
      <c r="AN797" s="126"/>
      <c r="AO797" s="126"/>
      <c r="AP797" s="126"/>
      <c r="AQ797" s="126"/>
      <c r="AR797" s="126"/>
    </row>
    <row r="798" ht="12.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692"/>
      <c r="Y798" s="126"/>
      <c r="Z798" s="126"/>
      <c r="AA798" s="126"/>
      <c r="AB798" s="126"/>
      <c r="AC798" s="126"/>
      <c r="AD798" s="126"/>
      <c r="AE798" s="126"/>
      <c r="AF798" s="126"/>
      <c r="AG798" s="126"/>
      <c r="AH798" s="126"/>
      <c r="AI798" s="126"/>
      <c r="AJ798" s="126"/>
      <c r="AK798" s="383"/>
      <c r="AL798" s="126"/>
      <c r="AM798" s="126"/>
      <c r="AN798" s="126"/>
      <c r="AO798" s="126"/>
      <c r="AP798" s="126"/>
      <c r="AQ798" s="126"/>
      <c r="AR798" s="126"/>
    </row>
    <row r="799" ht="12.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692"/>
      <c r="Y799" s="126"/>
      <c r="Z799" s="126"/>
      <c r="AA799" s="126"/>
      <c r="AB799" s="126"/>
      <c r="AC799" s="126"/>
      <c r="AD799" s="126"/>
      <c r="AE799" s="126"/>
      <c r="AF799" s="126"/>
      <c r="AG799" s="126"/>
      <c r="AH799" s="126"/>
      <c r="AI799" s="126"/>
      <c r="AJ799" s="126"/>
      <c r="AK799" s="383"/>
      <c r="AL799" s="126"/>
      <c r="AM799" s="126"/>
      <c r="AN799" s="126"/>
      <c r="AO799" s="126"/>
      <c r="AP799" s="126"/>
      <c r="AQ799" s="126"/>
      <c r="AR799" s="126"/>
    </row>
    <row r="800" ht="12.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692"/>
      <c r="Y800" s="126"/>
      <c r="Z800" s="126"/>
      <c r="AA800" s="126"/>
      <c r="AB800" s="126"/>
      <c r="AC800" s="126"/>
      <c r="AD800" s="126"/>
      <c r="AE800" s="126"/>
      <c r="AF800" s="126"/>
      <c r="AG800" s="126"/>
      <c r="AH800" s="126"/>
      <c r="AI800" s="126"/>
      <c r="AJ800" s="126"/>
      <c r="AK800" s="383"/>
      <c r="AL800" s="126"/>
      <c r="AM800" s="126"/>
      <c r="AN800" s="126"/>
      <c r="AO800" s="126"/>
      <c r="AP800" s="126"/>
      <c r="AQ800" s="126"/>
      <c r="AR800" s="126"/>
    </row>
    <row r="801" ht="12.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692"/>
      <c r="Y801" s="126"/>
      <c r="Z801" s="126"/>
      <c r="AA801" s="126"/>
      <c r="AB801" s="126"/>
      <c r="AC801" s="126"/>
      <c r="AD801" s="126"/>
      <c r="AE801" s="126"/>
      <c r="AF801" s="126"/>
      <c r="AG801" s="126"/>
      <c r="AH801" s="126"/>
      <c r="AI801" s="126"/>
      <c r="AJ801" s="126"/>
      <c r="AK801" s="383"/>
      <c r="AL801" s="126"/>
      <c r="AM801" s="126"/>
      <c r="AN801" s="126"/>
      <c r="AO801" s="126"/>
      <c r="AP801" s="126"/>
      <c r="AQ801" s="126"/>
      <c r="AR801" s="126"/>
    </row>
    <row r="802" ht="12.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692"/>
      <c r="Y802" s="126"/>
      <c r="Z802" s="126"/>
      <c r="AA802" s="126"/>
      <c r="AB802" s="126"/>
      <c r="AC802" s="126"/>
      <c r="AD802" s="126"/>
      <c r="AE802" s="126"/>
      <c r="AF802" s="126"/>
      <c r="AG802" s="126"/>
      <c r="AH802" s="126"/>
      <c r="AI802" s="126"/>
      <c r="AJ802" s="126"/>
      <c r="AK802" s="383"/>
      <c r="AL802" s="126"/>
      <c r="AM802" s="126"/>
      <c r="AN802" s="126"/>
      <c r="AO802" s="126"/>
      <c r="AP802" s="126"/>
      <c r="AQ802" s="126"/>
      <c r="AR802" s="126"/>
    </row>
    <row r="803" ht="12.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692"/>
      <c r="Y803" s="126"/>
      <c r="Z803" s="126"/>
      <c r="AA803" s="126"/>
      <c r="AB803" s="126"/>
      <c r="AC803" s="126"/>
      <c r="AD803" s="126"/>
      <c r="AE803" s="126"/>
      <c r="AF803" s="126"/>
      <c r="AG803" s="126"/>
      <c r="AH803" s="126"/>
      <c r="AI803" s="126"/>
      <c r="AJ803" s="126"/>
      <c r="AK803" s="383"/>
      <c r="AL803" s="126"/>
      <c r="AM803" s="126"/>
      <c r="AN803" s="126"/>
      <c r="AO803" s="126"/>
      <c r="AP803" s="126"/>
      <c r="AQ803" s="126"/>
      <c r="AR803" s="126"/>
    </row>
    <row r="804" ht="12.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692"/>
      <c r="Y804" s="126"/>
      <c r="Z804" s="126"/>
      <c r="AA804" s="126"/>
      <c r="AB804" s="126"/>
      <c r="AC804" s="126"/>
      <c r="AD804" s="126"/>
      <c r="AE804" s="126"/>
      <c r="AF804" s="126"/>
      <c r="AG804" s="126"/>
      <c r="AH804" s="126"/>
      <c r="AI804" s="126"/>
      <c r="AJ804" s="126"/>
      <c r="AK804" s="383"/>
      <c r="AL804" s="126"/>
      <c r="AM804" s="126"/>
      <c r="AN804" s="126"/>
      <c r="AO804" s="126"/>
      <c r="AP804" s="126"/>
      <c r="AQ804" s="126"/>
      <c r="AR804" s="126"/>
    </row>
    <row r="805" ht="12.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692"/>
      <c r="Y805" s="126"/>
      <c r="Z805" s="126"/>
      <c r="AA805" s="126"/>
      <c r="AB805" s="126"/>
      <c r="AC805" s="126"/>
      <c r="AD805" s="126"/>
      <c r="AE805" s="126"/>
      <c r="AF805" s="126"/>
      <c r="AG805" s="126"/>
      <c r="AH805" s="126"/>
      <c r="AI805" s="126"/>
      <c r="AJ805" s="126"/>
      <c r="AK805" s="383"/>
      <c r="AL805" s="126"/>
      <c r="AM805" s="126"/>
      <c r="AN805" s="126"/>
      <c r="AO805" s="126"/>
      <c r="AP805" s="126"/>
      <c r="AQ805" s="126"/>
      <c r="AR805" s="126"/>
    </row>
    <row r="806" ht="12.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692"/>
      <c r="Y806" s="126"/>
      <c r="Z806" s="126"/>
      <c r="AA806" s="126"/>
      <c r="AB806" s="126"/>
      <c r="AC806" s="126"/>
      <c r="AD806" s="126"/>
      <c r="AE806" s="126"/>
      <c r="AF806" s="126"/>
      <c r="AG806" s="126"/>
      <c r="AH806" s="126"/>
      <c r="AI806" s="126"/>
      <c r="AJ806" s="126"/>
      <c r="AK806" s="383"/>
      <c r="AL806" s="126"/>
      <c r="AM806" s="126"/>
      <c r="AN806" s="126"/>
      <c r="AO806" s="126"/>
      <c r="AP806" s="126"/>
      <c r="AQ806" s="126"/>
      <c r="AR806" s="126"/>
    </row>
    <row r="807" ht="12.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692"/>
      <c r="Y807" s="126"/>
      <c r="Z807" s="126"/>
      <c r="AA807" s="126"/>
      <c r="AB807" s="126"/>
      <c r="AC807" s="126"/>
      <c r="AD807" s="126"/>
      <c r="AE807" s="126"/>
      <c r="AF807" s="126"/>
      <c r="AG807" s="126"/>
      <c r="AH807" s="126"/>
      <c r="AI807" s="126"/>
      <c r="AJ807" s="126"/>
      <c r="AK807" s="383"/>
      <c r="AL807" s="126"/>
      <c r="AM807" s="126"/>
      <c r="AN807" s="126"/>
      <c r="AO807" s="126"/>
      <c r="AP807" s="126"/>
      <c r="AQ807" s="126"/>
      <c r="AR807" s="126"/>
    </row>
    <row r="808" ht="12.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692"/>
      <c r="Y808" s="126"/>
      <c r="Z808" s="126"/>
      <c r="AA808" s="126"/>
      <c r="AB808" s="126"/>
      <c r="AC808" s="126"/>
      <c r="AD808" s="126"/>
      <c r="AE808" s="126"/>
      <c r="AF808" s="126"/>
      <c r="AG808" s="126"/>
      <c r="AH808" s="126"/>
      <c r="AI808" s="126"/>
      <c r="AJ808" s="126"/>
      <c r="AK808" s="383"/>
      <c r="AL808" s="126"/>
      <c r="AM808" s="126"/>
      <c r="AN808" s="126"/>
      <c r="AO808" s="126"/>
      <c r="AP808" s="126"/>
      <c r="AQ808" s="126"/>
      <c r="AR808" s="126"/>
    </row>
    <row r="809" ht="12.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692"/>
      <c r="Y809" s="126"/>
      <c r="Z809" s="126"/>
      <c r="AA809" s="126"/>
      <c r="AB809" s="126"/>
      <c r="AC809" s="126"/>
      <c r="AD809" s="126"/>
      <c r="AE809" s="126"/>
      <c r="AF809" s="126"/>
      <c r="AG809" s="126"/>
      <c r="AH809" s="126"/>
      <c r="AI809" s="126"/>
      <c r="AJ809" s="126"/>
      <c r="AK809" s="383"/>
      <c r="AL809" s="126"/>
      <c r="AM809" s="126"/>
      <c r="AN809" s="126"/>
      <c r="AO809" s="126"/>
      <c r="AP809" s="126"/>
      <c r="AQ809" s="126"/>
      <c r="AR809" s="126"/>
    </row>
    <row r="810" ht="12.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692"/>
      <c r="Y810" s="126"/>
      <c r="Z810" s="126"/>
      <c r="AA810" s="126"/>
      <c r="AB810" s="126"/>
      <c r="AC810" s="126"/>
      <c r="AD810" s="126"/>
      <c r="AE810" s="126"/>
      <c r="AF810" s="126"/>
      <c r="AG810" s="126"/>
      <c r="AH810" s="126"/>
      <c r="AI810" s="126"/>
      <c r="AJ810" s="126"/>
      <c r="AK810" s="383"/>
      <c r="AL810" s="126"/>
      <c r="AM810" s="126"/>
      <c r="AN810" s="126"/>
      <c r="AO810" s="126"/>
      <c r="AP810" s="126"/>
      <c r="AQ810" s="126"/>
      <c r="AR810" s="126"/>
    </row>
    <row r="811" ht="12.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692"/>
      <c r="Y811" s="126"/>
      <c r="Z811" s="126"/>
      <c r="AA811" s="126"/>
      <c r="AB811" s="126"/>
      <c r="AC811" s="126"/>
      <c r="AD811" s="126"/>
      <c r="AE811" s="126"/>
      <c r="AF811" s="126"/>
      <c r="AG811" s="126"/>
      <c r="AH811" s="126"/>
      <c r="AI811" s="126"/>
      <c r="AJ811" s="126"/>
      <c r="AK811" s="383"/>
      <c r="AL811" s="126"/>
      <c r="AM811" s="126"/>
      <c r="AN811" s="126"/>
      <c r="AO811" s="126"/>
      <c r="AP811" s="126"/>
      <c r="AQ811" s="126"/>
      <c r="AR811" s="126"/>
    </row>
    <row r="812" ht="12.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692"/>
      <c r="Y812" s="126"/>
      <c r="Z812" s="126"/>
      <c r="AA812" s="126"/>
      <c r="AB812" s="126"/>
      <c r="AC812" s="126"/>
      <c r="AD812" s="126"/>
      <c r="AE812" s="126"/>
      <c r="AF812" s="126"/>
      <c r="AG812" s="126"/>
      <c r="AH812" s="126"/>
      <c r="AI812" s="126"/>
      <c r="AJ812" s="126"/>
      <c r="AK812" s="383"/>
      <c r="AL812" s="126"/>
      <c r="AM812" s="126"/>
      <c r="AN812" s="126"/>
      <c r="AO812" s="126"/>
      <c r="AP812" s="126"/>
      <c r="AQ812" s="126"/>
      <c r="AR812" s="126"/>
    </row>
    <row r="813" ht="12.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692"/>
      <c r="Y813" s="126"/>
      <c r="Z813" s="126"/>
      <c r="AA813" s="126"/>
      <c r="AB813" s="126"/>
      <c r="AC813" s="126"/>
      <c r="AD813" s="126"/>
      <c r="AE813" s="126"/>
      <c r="AF813" s="126"/>
      <c r="AG813" s="126"/>
      <c r="AH813" s="126"/>
      <c r="AI813" s="126"/>
      <c r="AJ813" s="126"/>
      <c r="AK813" s="383"/>
      <c r="AL813" s="126"/>
      <c r="AM813" s="126"/>
      <c r="AN813" s="126"/>
      <c r="AO813" s="126"/>
      <c r="AP813" s="126"/>
      <c r="AQ813" s="126"/>
      <c r="AR813" s="126"/>
    </row>
    <row r="814" ht="12.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692"/>
      <c r="Y814" s="126"/>
      <c r="Z814" s="126"/>
      <c r="AA814" s="126"/>
      <c r="AB814" s="126"/>
      <c r="AC814" s="126"/>
      <c r="AD814" s="126"/>
      <c r="AE814" s="126"/>
      <c r="AF814" s="126"/>
      <c r="AG814" s="126"/>
      <c r="AH814" s="126"/>
      <c r="AI814" s="126"/>
      <c r="AJ814" s="126"/>
      <c r="AK814" s="383"/>
      <c r="AL814" s="126"/>
      <c r="AM814" s="126"/>
      <c r="AN814" s="126"/>
      <c r="AO814" s="126"/>
      <c r="AP814" s="126"/>
      <c r="AQ814" s="126"/>
      <c r="AR814" s="126"/>
    </row>
    <row r="815" ht="12.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692"/>
      <c r="Y815" s="126"/>
      <c r="Z815" s="126"/>
      <c r="AA815" s="126"/>
      <c r="AB815" s="126"/>
      <c r="AC815" s="126"/>
      <c r="AD815" s="126"/>
      <c r="AE815" s="126"/>
      <c r="AF815" s="126"/>
      <c r="AG815" s="126"/>
      <c r="AH815" s="126"/>
      <c r="AI815" s="126"/>
      <c r="AJ815" s="126"/>
      <c r="AK815" s="383"/>
      <c r="AL815" s="126"/>
      <c r="AM815" s="126"/>
      <c r="AN815" s="126"/>
      <c r="AO815" s="126"/>
      <c r="AP815" s="126"/>
      <c r="AQ815" s="126"/>
      <c r="AR815" s="126"/>
    </row>
    <row r="816" ht="12.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692"/>
      <c r="Y816" s="126"/>
      <c r="Z816" s="126"/>
      <c r="AA816" s="126"/>
      <c r="AB816" s="126"/>
      <c r="AC816" s="126"/>
      <c r="AD816" s="126"/>
      <c r="AE816" s="126"/>
      <c r="AF816" s="126"/>
      <c r="AG816" s="126"/>
      <c r="AH816" s="126"/>
      <c r="AI816" s="126"/>
      <c r="AJ816" s="126"/>
      <c r="AK816" s="383"/>
      <c r="AL816" s="126"/>
      <c r="AM816" s="126"/>
      <c r="AN816" s="126"/>
      <c r="AO816" s="126"/>
      <c r="AP816" s="126"/>
      <c r="AQ816" s="126"/>
      <c r="AR816" s="126"/>
    </row>
    <row r="817" ht="12.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692"/>
      <c r="Y817" s="126"/>
      <c r="Z817" s="126"/>
      <c r="AA817" s="126"/>
      <c r="AB817" s="126"/>
      <c r="AC817" s="126"/>
      <c r="AD817" s="126"/>
      <c r="AE817" s="126"/>
      <c r="AF817" s="126"/>
      <c r="AG817" s="126"/>
      <c r="AH817" s="126"/>
      <c r="AI817" s="126"/>
      <c r="AJ817" s="126"/>
      <c r="AK817" s="383"/>
      <c r="AL817" s="126"/>
      <c r="AM817" s="126"/>
      <c r="AN817" s="126"/>
      <c r="AO817" s="126"/>
      <c r="AP817" s="126"/>
      <c r="AQ817" s="126"/>
      <c r="AR817" s="126"/>
    </row>
    <row r="818" ht="12.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692"/>
      <c r="Y818" s="126"/>
      <c r="Z818" s="126"/>
      <c r="AA818" s="126"/>
      <c r="AB818" s="126"/>
      <c r="AC818" s="126"/>
      <c r="AD818" s="126"/>
      <c r="AE818" s="126"/>
      <c r="AF818" s="126"/>
      <c r="AG818" s="126"/>
      <c r="AH818" s="126"/>
      <c r="AI818" s="126"/>
      <c r="AJ818" s="126"/>
      <c r="AK818" s="383"/>
      <c r="AL818" s="126"/>
      <c r="AM818" s="126"/>
      <c r="AN818" s="126"/>
      <c r="AO818" s="126"/>
      <c r="AP818" s="126"/>
      <c r="AQ818" s="126"/>
      <c r="AR818" s="126"/>
    </row>
    <row r="819" ht="12.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692"/>
      <c r="Y819" s="126"/>
      <c r="Z819" s="126"/>
      <c r="AA819" s="126"/>
      <c r="AB819" s="126"/>
      <c r="AC819" s="126"/>
      <c r="AD819" s="126"/>
      <c r="AE819" s="126"/>
      <c r="AF819" s="126"/>
      <c r="AG819" s="126"/>
      <c r="AH819" s="126"/>
      <c r="AI819" s="126"/>
      <c r="AJ819" s="126"/>
      <c r="AK819" s="383"/>
      <c r="AL819" s="126"/>
      <c r="AM819" s="126"/>
      <c r="AN819" s="126"/>
      <c r="AO819" s="126"/>
      <c r="AP819" s="126"/>
      <c r="AQ819" s="126"/>
      <c r="AR819" s="126"/>
    </row>
    <row r="820" ht="12.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692"/>
      <c r="Y820" s="126"/>
      <c r="Z820" s="126"/>
      <c r="AA820" s="126"/>
      <c r="AB820" s="126"/>
      <c r="AC820" s="126"/>
      <c r="AD820" s="126"/>
      <c r="AE820" s="126"/>
      <c r="AF820" s="126"/>
      <c r="AG820" s="126"/>
      <c r="AH820" s="126"/>
      <c r="AI820" s="126"/>
      <c r="AJ820" s="126"/>
      <c r="AK820" s="383"/>
      <c r="AL820" s="126"/>
      <c r="AM820" s="126"/>
      <c r="AN820" s="126"/>
      <c r="AO820" s="126"/>
      <c r="AP820" s="126"/>
      <c r="AQ820" s="126"/>
      <c r="AR820" s="126"/>
    </row>
    <row r="821" ht="12.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692"/>
      <c r="Y821" s="126"/>
      <c r="Z821" s="126"/>
      <c r="AA821" s="126"/>
      <c r="AB821" s="126"/>
      <c r="AC821" s="126"/>
      <c r="AD821" s="126"/>
      <c r="AE821" s="126"/>
      <c r="AF821" s="126"/>
      <c r="AG821" s="126"/>
      <c r="AH821" s="126"/>
      <c r="AI821" s="126"/>
      <c r="AJ821" s="126"/>
      <c r="AK821" s="383"/>
      <c r="AL821" s="126"/>
      <c r="AM821" s="126"/>
      <c r="AN821" s="126"/>
      <c r="AO821" s="126"/>
      <c r="AP821" s="126"/>
      <c r="AQ821" s="126"/>
      <c r="AR821" s="126"/>
    </row>
    <row r="822" ht="12.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692"/>
      <c r="Y822" s="126"/>
      <c r="Z822" s="126"/>
      <c r="AA822" s="126"/>
      <c r="AB822" s="126"/>
      <c r="AC822" s="126"/>
      <c r="AD822" s="126"/>
      <c r="AE822" s="126"/>
      <c r="AF822" s="126"/>
      <c r="AG822" s="126"/>
      <c r="AH822" s="126"/>
      <c r="AI822" s="126"/>
      <c r="AJ822" s="126"/>
      <c r="AK822" s="383"/>
      <c r="AL822" s="126"/>
      <c r="AM822" s="126"/>
      <c r="AN822" s="126"/>
      <c r="AO822" s="126"/>
      <c r="AP822" s="126"/>
      <c r="AQ822" s="126"/>
      <c r="AR822" s="126"/>
    </row>
    <row r="823" ht="12.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692"/>
      <c r="Y823" s="126"/>
      <c r="Z823" s="126"/>
      <c r="AA823" s="126"/>
      <c r="AB823" s="126"/>
      <c r="AC823" s="126"/>
      <c r="AD823" s="126"/>
      <c r="AE823" s="126"/>
      <c r="AF823" s="126"/>
      <c r="AG823" s="126"/>
      <c r="AH823" s="126"/>
      <c r="AI823" s="126"/>
      <c r="AJ823" s="126"/>
      <c r="AK823" s="383"/>
      <c r="AL823" s="126"/>
      <c r="AM823" s="126"/>
      <c r="AN823" s="126"/>
      <c r="AO823" s="126"/>
      <c r="AP823" s="126"/>
      <c r="AQ823" s="126"/>
      <c r="AR823" s="126"/>
    </row>
    <row r="824" ht="12.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692"/>
      <c r="Y824" s="126"/>
      <c r="Z824" s="126"/>
      <c r="AA824" s="126"/>
      <c r="AB824" s="126"/>
      <c r="AC824" s="126"/>
      <c r="AD824" s="126"/>
      <c r="AE824" s="126"/>
      <c r="AF824" s="126"/>
      <c r="AG824" s="126"/>
      <c r="AH824" s="126"/>
      <c r="AI824" s="126"/>
      <c r="AJ824" s="126"/>
      <c r="AK824" s="383"/>
      <c r="AL824" s="126"/>
      <c r="AM824" s="126"/>
      <c r="AN824" s="126"/>
      <c r="AO824" s="126"/>
      <c r="AP824" s="126"/>
      <c r="AQ824" s="126"/>
      <c r="AR824" s="126"/>
    </row>
    <row r="825" ht="12.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692"/>
      <c r="Y825" s="126"/>
      <c r="Z825" s="126"/>
      <c r="AA825" s="126"/>
      <c r="AB825" s="126"/>
      <c r="AC825" s="126"/>
      <c r="AD825" s="126"/>
      <c r="AE825" s="126"/>
      <c r="AF825" s="126"/>
      <c r="AG825" s="126"/>
      <c r="AH825" s="126"/>
      <c r="AI825" s="126"/>
      <c r="AJ825" s="126"/>
      <c r="AK825" s="383"/>
      <c r="AL825" s="126"/>
      <c r="AM825" s="126"/>
      <c r="AN825" s="126"/>
      <c r="AO825" s="126"/>
      <c r="AP825" s="126"/>
      <c r="AQ825" s="126"/>
      <c r="AR825" s="126"/>
    </row>
    <row r="826" ht="12.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692"/>
      <c r="Y826" s="126"/>
      <c r="Z826" s="126"/>
      <c r="AA826" s="126"/>
      <c r="AB826" s="126"/>
      <c r="AC826" s="126"/>
      <c r="AD826" s="126"/>
      <c r="AE826" s="126"/>
      <c r="AF826" s="126"/>
      <c r="AG826" s="126"/>
      <c r="AH826" s="126"/>
      <c r="AI826" s="126"/>
      <c r="AJ826" s="126"/>
      <c r="AK826" s="383"/>
      <c r="AL826" s="126"/>
      <c r="AM826" s="126"/>
      <c r="AN826" s="126"/>
      <c r="AO826" s="126"/>
      <c r="AP826" s="126"/>
      <c r="AQ826" s="126"/>
      <c r="AR826" s="126"/>
    </row>
    <row r="827" ht="12.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692"/>
      <c r="Y827" s="126"/>
      <c r="Z827" s="126"/>
      <c r="AA827" s="126"/>
      <c r="AB827" s="126"/>
      <c r="AC827" s="126"/>
      <c r="AD827" s="126"/>
      <c r="AE827" s="126"/>
      <c r="AF827" s="126"/>
      <c r="AG827" s="126"/>
      <c r="AH827" s="126"/>
      <c r="AI827" s="126"/>
      <c r="AJ827" s="126"/>
      <c r="AK827" s="383"/>
      <c r="AL827" s="126"/>
      <c r="AM827" s="126"/>
      <c r="AN827" s="126"/>
      <c r="AO827" s="126"/>
      <c r="AP827" s="126"/>
      <c r="AQ827" s="126"/>
      <c r="AR827" s="126"/>
    </row>
    <row r="828" ht="12.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692"/>
      <c r="Y828" s="126"/>
      <c r="Z828" s="126"/>
      <c r="AA828" s="126"/>
      <c r="AB828" s="126"/>
      <c r="AC828" s="126"/>
      <c r="AD828" s="126"/>
      <c r="AE828" s="126"/>
      <c r="AF828" s="126"/>
      <c r="AG828" s="126"/>
      <c r="AH828" s="126"/>
      <c r="AI828" s="126"/>
      <c r="AJ828" s="126"/>
      <c r="AK828" s="383"/>
      <c r="AL828" s="126"/>
      <c r="AM828" s="126"/>
      <c r="AN828" s="126"/>
      <c r="AO828" s="126"/>
      <c r="AP828" s="126"/>
      <c r="AQ828" s="126"/>
      <c r="AR828" s="126"/>
    </row>
    <row r="829" ht="12.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692"/>
      <c r="Y829" s="126"/>
      <c r="Z829" s="126"/>
      <c r="AA829" s="126"/>
      <c r="AB829" s="126"/>
      <c r="AC829" s="126"/>
      <c r="AD829" s="126"/>
      <c r="AE829" s="126"/>
      <c r="AF829" s="126"/>
      <c r="AG829" s="126"/>
      <c r="AH829" s="126"/>
      <c r="AI829" s="126"/>
      <c r="AJ829" s="126"/>
      <c r="AK829" s="383"/>
      <c r="AL829" s="126"/>
      <c r="AM829" s="126"/>
      <c r="AN829" s="126"/>
      <c r="AO829" s="126"/>
      <c r="AP829" s="126"/>
      <c r="AQ829" s="126"/>
      <c r="AR829" s="126"/>
    </row>
    <row r="830" ht="12.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692"/>
      <c r="Y830" s="126"/>
      <c r="Z830" s="126"/>
      <c r="AA830" s="126"/>
      <c r="AB830" s="126"/>
      <c r="AC830" s="126"/>
      <c r="AD830" s="126"/>
      <c r="AE830" s="126"/>
      <c r="AF830" s="126"/>
      <c r="AG830" s="126"/>
      <c r="AH830" s="126"/>
      <c r="AI830" s="126"/>
      <c r="AJ830" s="126"/>
      <c r="AK830" s="383"/>
      <c r="AL830" s="126"/>
      <c r="AM830" s="126"/>
      <c r="AN830" s="126"/>
      <c r="AO830" s="126"/>
      <c r="AP830" s="126"/>
      <c r="AQ830" s="126"/>
      <c r="AR830" s="126"/>
    </row>
    <row r="831" ht="12.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692"/>
      <c r="Y831" s="126"/>
      <c r="Z831" s="126"/>
      <c r="AA831" s="126"/>
      <c r="AB831" s="126"/>
      <c r="AC831" s="126"/>
      <c r="AD831" s="126"/>
      <c r="AE831" s="126"/>
      <c r="AF831" s="126"/>
      <c r="AG831" s="126"/>
      <c r="AH831" s="126"/>
      <c r="AI831" s="126"/>
      <c r="AJ831" s="126"/>
      <c r="AK831" s="383"/>
      <c r="AL831" s="126"/>
      <c r="AM831" s="126"/>
      <c r="AN831" s="126"/>
      <c r="AO831" s="126"/>
      <c r="AP831" s="126"/>
      <c r="AQ831" s="126"/>
      <c r="AR831" s="126"/>
    </row>
    <row r="832" ht="12.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692"/>
      <c r="Y832" s="126"/>
      <c r="Z832" s="126"/>
      <c r="AA832" s="126"/>
      <c r="AB832" s="126"/>
      <c r="AC832" s="126"/>
      <c r="AD832" s="126"/>
      <c r="AE832" s="126"/>
      <c r="AF832" s="126"/>
      <c r="AG832" s="126"/>
      <c r="AH832" s="126"/>
      <c r="AI832" s="126"/>
      <c r="AJ832" s="126"/>
      <c r="AK832" s="383"/>
      <c r="AL832" s="126"/>
      <c r="AM832" s="126"/>
      <c r="AN832" s="126"/>
      <c r="AO832" s="126"/>
      <c r="AP832" s="126"/>
      <c r="AQ832" s="126"/>
      <c r="AR832" s="126"/>
    </row>
    <row r="833" ht="12.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692"/>
      <c r="Y833" s="126"/>
      <c r="Z833" s="126"/>
      <c r="AA833" s="126"/>
      <c r="AB833" s="126"/>
      <c r="AC833" s="126"/>
      <c r="AD833" s="126"/>
      <c r="AE833" s="126"/>
      <c r="AF833" s="126"/>
      <c r="AG833" s="126"/>
      <c r="AH833" s="126"/>
      <c r="AI833" s="126"/>
      <c r="AJ833" s="126"/>
      <c r="AK833" s="383"/>
      <c r="AL833" s="126"/>
      <c r="AM833" s="126"/>
      <c r="AN833" s="126"/>
      <c r="AO833" s="126"/>
      <c r="AP833" s="126"/>
      <c r="AQ833" s="126"/>
      <c r="AR833" s="126"/>
    </row>
    <row r="834" ht="12.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692"/>
      <c r="Y834" s="126"/>
      <c r="Z834" s="126"/>
      <c r="AA834" s="126"/>
      <c r="AB834" s="126"/>
      <c r="AC834" s="126"/>
      <c r="AD834" s="126"/>
      <c r="AE834" s="126"/>
      <c r="AF834" s="126"/>
      <c r="AG834" s="126"/>
      <c r="AH834" s="126"/>
      <c r="AI834" s="126"/>
      <c r="AJ834" s="126"/>
      <c r="AK834" s="383"/>
      <c r="AL834" s="126"/>
      <c r="AM834" s="126"/>
      <c r="AN834" s="126"/>
      <c r="AO834" s="126"/>
      <c r="AP834" s="126"/>
      <c r="AQ834" s="126"/>
      <c r="AR834" s="126"/>
    </row>
    <row r="835" ht="12.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692"/>
      <c r="Y835" s="126"/>
      <c r="Z835" s="126"/>
      <c r="AA835" s="126"/>
      <c r="AB835" s="126"/>
      <c r="AC835" s="126"/>
      <c r="AD835" s="126"/>
      <c r="AE835" s="126"/>
      <c r="AF835" s="126"/>
      <c r="AG835" s="126"/>
      <c r="AH835" s="126"/>
      <c r="AI835" s="126"/>
      <c r="AJ835" s="126"/>
      <c r="AK835" s="383"/>
      <c r="AL835" s="126"/>
      <c r="AM835" s="126"/>
      <c r="AN835" s="126"/>
      <c r="AO835" s="126"/>
      <c r="AP835" s="126"/>
      <c r="AQ835" s="126"/>
      <c r="AR835" s="126"/>
    </row>
    <row r="836" ht="12.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692"/>
      <c r="Y836" s="126"/>
      <c r="Z836" s="126"/>
      <c r="AA836" s="126"/>
      <c r="AB836" s="126"/>
      <c r="AC836" s="126"/>
      <c r="AD836" s="126"/>
      <c r="AE836" s="126"/>
      <c r="AF836" s="126"/>
      <c r="AG836" s="126"/>
      <c r="AH836" s="126"/>
      <c r="AI836" s="126"/>
      <c r="AJ836" s="126"/>
      <c r="AK836" s="383"/>
      <c r="AL836" s="126"/>
      <c r="AM836" s="126"/>
      <c r="AN836" s="126"/>
      <c r="AO836" s="126"/>
      <c r="AP836" s="126"/>
      <c r="AQ836" s="126"/>
      <c r="AR836" s="126"/>
    </row>
    <row r="837" ht="12.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692"/>
      <c r="Y837" s="126"/>
      <c r="Z837" s="126"/>
      <c r="AA837" s="126"/>
      <c r="AB837" s="126"/>
      <c r="AC837" s="126"/>
      <c r="AD837" s="126"/>
      <c r="AE837" s="126"/>
      <c r="AF837" s="126"/>
      <c r="AG837" s="126"/>
      <c r="AH837" s="126"/>
      <c r="AI837" s="126"/>
      <c r="AJ837" s="126"/>
      <c r="AK837" s="383"/>
      <c r="AL837" s="126"/>
      <c r="AM837" s="126"/>
      <c r="AN837" s="126"/>
      <c r="AO837" s="126"/>
      <c r="AP837" s="126"/>
      <c r="AQ837" s="126"/>
      <c r="AR837" s="126"/>
    </row>
    <row r="838" ht="12.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692"/>
      <c r="Y838" s="126"/>
      <c r="Z838" s="126"/>
      <c r="AA838" s="126"/>
      <c r="AB838" s="126"/>
      <c r="AC838" s="126"/>
      <c r="AD838" s="126"/>
      <c r="AE838" s="126"/>
      <c r="AF838" s="126"/>
      <c r="AG838" s="126"/>
      <c r="AH838" s="126"/>
      <c r="AI838" s="126"/>
      <c r="AJ838" s="126"/>
      <c r="AK838" s="383"/>
      <c r="AL838" s="126"/>
      <c r="AM838" s="126"/>
      <c r="AN838" s="126"/>
      <c r="AO838" s="126"/>
      <c r="AP838" s="126"/>
      <c r="AQ838" s="126"/>
      <c r="AR838" s="126"/>
    </row>
    <row r="839" ht="12.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692"/>
      <c r="Y839" s="126"/>
      <c r="Z839" s="126"/>
      <c r="AA839" s="126"/>
      <c r="AB839" s="126"/>
      <c r="AC839" s="126"/>
      <c r="AD839" s="126"/>
      <c r="AE839" s="126"/>
      <c r="AF839" s="126"/>
      <c r="AG839" s="126"/>
      <c r="AH839" s="126"/>
      <c r="AI839" s="126"/>
      <c r="AJ839" s="126"/>
      <c r="AK839" s="383"/>
      <c r="AL839" s="126"/>
      <c r="AM839" s="126"/>
      <c r="AN839" s="126"/>
      <c r="AO839" s="126"/>
      <c r="AP839" s="126"/>
      <c r="AQ839" s="126"/>
      <c r="AR839" s="126"/>
    </row>
    <row r="840" ht="12.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692"/>
      <c r="Y840" s="126"/>
      <c r="Z840" s="126"/>
      <c r="AA840" s="126"/>
      <c r="AB840" s="126"/>
      <c r="AC840" s="126"/>
      <c r="AD840" s="126"/>
      <c r="AE840" s="126"/>
      <c r="AF840" s="126"/>
      <c r="AG840" s="126"/>
      <c r="AH840" s="126"/>
      <c r="AI840" s="126"/>
      <c r="AJ840" s="126"/>
      <c r="AK840" s="383"/>
      <c r="AL840" s="126"/>
      <c r="AM840" s="126"/>
      <c r="AN840" s="126"/>
      <c r="AO840" s="126"/>
      <c r="AP840" s="126"/>
      <c r="AQ840" s="126"/>
      <c r="AR840" s="126"/>
    </row>
    <row r="841" ht="12.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692"/>
      <c r="Y841" s="126"/>
      <c r="Z841" s="126"/>
      <c r="AA841" s="126"/>
      <c r="AB841" s="126"/>
      <c r="AC841" s="126"/>
      <c r="AD841" s="126"/>
      <c r="AE841" s="126"/>
      <c r="AF841" s="126"/>
      <c r="AG841" s="126"/>
      <c r="AH841" s="126"/>
      <c r="AI841" s="126"/>
      <c r="AJ841" s="126"/>
      <c r="AK841" s="383"/>
      <c r="AL841" s="126"/>
      <c r="AM841" s="126"/>
      <c r="AN841" s="126"/>
      <c r="AO841" s="126"/>
      <c r="AP841" s="126"/>
      <c r="AQ841" s="126"/>
      <c r="AR841" s="126"/>
    </row>
    <row r="842" ht="12.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692"/>
      <c r="Y842" s="126"/>
      <c r="Z842" s="126"/>
      <c r="AA842" s="126"/>
      <c r="AB842" s="126"/>
      <c r="AC842" s="126"/>
      <c r="AD842" s="126"/>
      <c r="AE842" s="126"/>
      <c r="AF842" s="126"/>
      <c r="AG842" s="126"/>
      <c r="AH842" s="126"/>
      <c r="AI842" s="126"/>
      <c r="AJ842" s="126"/>
      <c r="AK842" s="383"/>
      <c r="AL842" s="126"/>
      <c r="AM842" s="126"/>
      <c r="AN842" s="126"/>
      <c r="AO842" s="126"/>
      <c r="AP842" s="126"/>
      <c r="AQ842" s="126"/>
      <c r="AR842" s="126"/>
    </row>
    <row r="843" ht="12.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692"/>
      <c r="Y843" s="126"/>
      <c r="Z843" s="126"/>
      <c r="AA843" s="126"/>
      <c r="AB843" s="126"/>
      <c r="AC843" s="126"/>
      <c r="AD843" s="126"/>
      <c r="AE843" s="126"/>
      <c r="AF843" s="126"/>
      <c r="AG843" s="126"/>
      <c r="AH843" s="126"/>
      <c r="AI843" s="126"/>
      <c r="AJ843" s="126"/>
      <c r="AK843" s="383"/>
      <c r="AL843" s="126"/>
      <c r="AM843" s="126"/>
      <c r="AN843" s="126"/>
      <c r="AO843" s="126"/>
      <c r="AP843" s="126"/>
      <c r="AQ843" s="126"/>
      <c r="AR843" s="126"/>
    </row>
    <row r="844" ht="12.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692"/>
      <c r="Y844" s="126"/>
      <c r="Z844" s="126"/>
      <c r="AA844" s="126"/>
      <c r="AB844" s="126"/>
      <c r="AC844" s="126"/>
      <c r="AD844" s="126"/>
      <c r="AE844" s="126"/>
      <c r="AF844" s="126"/>
      <c r="AG844" s="126"/>
      <c r="AH844" s="126"/>
      <c r="AI844" s="126"/>
      <c r="AJ844" s="126"/>
      <c r="AK844" s="383"/>
      <c r="AL844" s="126"/>
      <c r="AM844" s="126"/>
      <c r="AN844" s="126"/>
      <c r="AO844" s="126"/>
      <c r="AP844" s="126"/>
      <c r="AQ844" s="126"/>
      <c r="AR844" s="126"/>
    </row>
    <row r="845" ht="12.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692"/>
      <c r="Y845" s="126"/>
      <c r="Z845" s="126"/>
      <c r="AA845" s="126"/>
      <c r="AB845" s="126"/>
      <c r="AC845" s="126"/>
      <c r="AD845" s="126"/>
      <c r="AE845" s="126"/>
      <c r="AF845" s="126"/>
      <c r="AG845" s="126"/>
      <c r="AH845" s="126"/>
      <c r="AI845" s="126"/>
      <c r="AJ845" s="126"/>
      <c r="AK845" s="383"/>
      <c r="AL845" s="126"/>
      <c r="AM845" s="126"/>
      <c r="AN845" s="126"/>
      <c r="AO845" s="126"/>
      <c r="AP845" s="126"/>
      <c r="AQ845" s="126"/>
      <c r="AR845" s="126"/>
    </row>
    <row r="846" ht="12.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692"/>
      <c r="Y846" s="126"/>
      <c r="Z846" s="126"/>
      <c r="AA846" s="126"/>
      <c r="AB846" s="126"/>
      <c r="AC846" s="126"/>
      <c r="AD846" s="126"/>
      <c r="AE846" s="126"/>
      <c r="AF846" s="126"/>
      <c r="AG846" s="126"/>
      <c r="AH846" s="126"/>
      <c r="AI846" s="126"/>
      <c r="AJ846" s="126"/>
      <c r="AK846" s="383"/>
      <c r="AL846" s="126"/>
      <c r="AM846" s="126"/>
      <c r="AN846" s="126"/>
      <c r="AO846" s="126"/>
      <c r="AP846" s="126"/>
      <c r="AQ846" s="126"/>
      <c r="AR846" s="126"/>
    </row>
    <row r="847" ht="12.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692"/>
      <c r="Y847" s="126"/>
      <c r="Z847" s="126"/>
      <c r="AA847" s="126"/>
      <c r="AB847" s="126"/>
      <c r="AC847" s="126"/>
      <c r="AD847" s="126"/>
      <c r="AE847" s="126"/>
      <c r="AF847" s="126"/>
      <c r="AG847" s="126"/>
      <c r="AH847" s="126"/>
      <c r="AI847" s="126"/>
      <c r="AJ847" s="126"/>
      <c r="AK847" s="383"/>
      <c r="AL847" s="126"/>
      <c r="AM847" s="126"/>
      <c r="AN847" s="126"/>
      <c r="AO847" s="126"/>
      <c r="AP847" s="126"/>
      <c r="AQ847" s="126"/>
      <c r="AR847" s="126"/>
    </row>
    <row r="848" ht="12.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692"/>
      <c r="Y848" s="126"/>
      <c r="Z848" s="126"/>
      <c r="AA848" s="126"/>
      <c r="AB848" s="126"/>
      <c r="AC848" s="126"/>
      <c r="AD848" s="126"/>
      <c r="AE848" s="126"/>
      <c r="AF848" s="126"/>
      <c r="AG848" s="126"/>
      <c r="AH848" s="126"/>
      <c r="AI848" s="126"/>
      <c r="AJ848" s="126"/>
      <c r="AK848" s="383"/>
      <c r="AL848" s="126"/>
      <c r="AM848" s="126"/>
      <c r="AN848" s="126"/>
      <c r="AO848" s="126"/>
      <c r="AP848" s="126"/>
      <c r="AQ848" s="126"/>
      <c r="AR848" s="126"/>
    </row>
    <row r="849" ht="12.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692"/>
      <c r="Y849" s="126"/>
      <c r="Z849" s="126"/>
      <c r="AA849" s="126"/>
      <c r="AB849" s="126"/>
      <c r="AC849" s="126"/>
      <c r="AD849" s="126"/>
      <c r="AE849" s="126"/>
      <c r="AF849" s="126"/>
      <c r="AG849" s="126"/>
      <c r="AH849" s="126"/>
      <c r="AI849" s="126"/>
      <c r="AJ849" s="126"/>
      <c r="AK849" s="383"/>
      <c r="AL849" s="126"/>
      <c r="AM849" s="126"/>
      <c r="AN849" s="126"/>
      <c r="AO849" s="126"/>
      <c r="AP849" s="126"/>
      <c r="AQ849" s="126"/>
      <c r="AR849" s="126"/>
    </row>
    <row r="850" ht="12.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692"/>
      <c r="Y850" s="126"/>
      <c r="Z850" s="126"/>
      <c r="AA850" s="126"/>
      <c r="AB850" s="126"/>
      <c r="AC850" s="126"/>
      <c r="AD850" s="126"/>
      <c r="AE850" s="126"/>
      <c r="AF850" s="126"/>
      <c r="AG850" s="126"/>
      <c r="AH850" s="126"/>
      <c r="AI850" s="126"/>
      <c r="AJ850" s="126"/>
      <c r="AK850" s="383"/>
      <c r="AL850" s="126"/>
      <c r="AM850" s="126"/>
      <c r="AN850" s="126"/>
      <c r="AO850" s="126"/>
      <c r="AP850" s="126"/>
      <c r="AQ850" s="126"/>
      <c r="AR850" s="126"/>
    </row>
    <row r="851" ht="12.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692"/>
      <c r="Y851" s="126"/>
      <c r="Z851" s="126"/>
      <c r="AA851" s="126"/>
      <c r="AB851" s="126"/>
      <c r="AC851" s="126"/>
      <c r="AD851" s="126"/>
      <c r="AE851" s="126"/>
      <c r="AF851" s="126"/>
      <c r="AG851" s="126"/>
      <c r="AH851" s="126"/>
      <c r="AI851" s="126"/>
      <c r="AJ851" s="126"/>
      <c r="AK851" s="383"/>
      <c r="AL851" s="126"/>
      <c r="AM851" s="126"/>
      <c r="AN851" s="126"/>
      <c r="AO851" s="126"/>
      <c r="AP851" s="126"/>
      <c r="AQ851" s="126"/>
      <c r="AR851" s="126"/>
    </row>
    <row r="852" ht="12.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692"/>
      <c r="Y852" s="126"/>
      <c r="Z852" s="126"/>
      <c r="AA852" s="126"/>
      <c r="AB852" s="126"/>
      <c r="AC852" s="126"/>
      <c r="AD852" s="126"/>
      <c r="AE852" s="126"/>
      <c r="AF852" s="126"/>
      <c r="AG852" s="126"/>
      <c r="AH852" s="126"/>
      <c r="AI852" s="126"/>
      <c r="AJ852" s="126"/>
      <c r="AK852" s="383"/>
      <c r="AL852" s="126"/>
      <c r="AM852" s="126"/>
      <c r="AN852" s="126"/>
      <c r="AO852" s="126"/>
      <c r="AP852" s="126"/>
      <c r="AQ852" s="126"/>
      <c r="AR852" s="126"/>
    </row>
    <row r="853" ht="12.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692"/>
      <c r="Y853" s="126"/>
      <c r="Z853" s="126"/>
      <c r="AA853" s="126"/>
      <c r="AB853" s="126"/>
      <c r="AC853" s="126"/>
      <c r="AD853" s="126"/>
      <c r="AE853" s="126"/>
      <c r="AF853" s="126"/>
      <c r="AG853" s="126"/>
      <c r="AH853" s="126"/>
      <c r="AI853" s="126"/>
      <c r="AJ853" s="126"/>
      <c r="AK853" s="383"/>
      <c r="AL853" s="126"/>
      <c r="AM853" s="126"/>
      <c r="AN853" s="126"/>
      <c r="AO853" s="126"/>
      <c r="AP853" s="126"/>
      <c r="AQ853" s="126"/>
      <c r="AR853" s="126"/>
    </row>
    <row r="854" ht="12.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692"/>
      <c r="Y854" s="126"/>
      <c r="Z854" s="126"/>
      <c r="AA854" s="126"/>
      <c r="AB854" s="126"/>
      <c r="AC854" s="126"/>
      <c r="AD854" s="126"/>
      <c r="AE854" s="126"/>
      <c r="AF854" s="126"/>
      <c r="AG854" s="126"/>
      <c r="AH854" s="126"/>
      <c r="AI854" s="126"/>
      <c r="AJ854" s="126"/>
      <c r="AK854" s="383"/>
      <c r="AL854" s="126"/>
      <c r="AM854" s="126"/>
      <c r="AN854" s="126"/>
      <c r="AO854" s="126"/>
      <c r="AP854" s="126"/>
      <c r="AQ854" s="126"/>
      <c r="AR854" s="126"/>
    </row>
    <row r="855" ht="12.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692"/>
      <c r="Y855" s="126"/>
      <c r="Z855" s="126"/>
      <c r="AA855" s="126"/>
      <c r="AB855" s="126"/>
      <c r="AC855" s="126"/>
      <c r="AD855" s="126"/>
      <c r="AE855" s="126"/>
      <c r="AF855" s="126"/>
      <c r="AG855" s="126"/>
      <c r="AH855" s="126"/>
      <c r="AI855" s="126"/>
      <c r="AJ855" s="126"/>
      <c r="AK855" s="383"/>
      <c r="AL855" s="126"/>
      <c r="AM855" s="126"/>
      <c r="AN855" s="126"/>
      <c r="AO855" s="126"/>
      <c r="AP855" s="126"/>
      <c r="AQ855" s="126"/>
      <c r="AR855" s="126"/>
    </row>
    <row r="856" ht="12.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692"/>
      <c r="Y856" s="126"/>
      <c r="Z856" s="126"/>
      <c r="AA856" s="126"/>
      <c r="AB856" s="126"/>
      <c r="AC856" s="126"/>
      <c r="AD856" s="126"/>
      <c r="AE856" s="126"/>
      <c r="AF856" s="126"/>
      <c r="AG856" s="126"/>
      <c r="AH856" s="126"/>
      <c r="AI856" s="126"/>
      <c r="AJ856" s="126"/>
      <c r="AK856" s="383"/>
      <c r="AL856" s="126"/>
      <c r="AM856" s="126"/>
      <c r="AN856" s="126"/>
      <c r="AO856" s="126"/>
      <c r="AP856" s="126"/>
      <c r="AQ856" s="126"/>
      <c r="AR856" s="126"/>
    </row>
    <row r="857" ht="12.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692"/>
      <c r="Y857" s="126"/>
      <c r="Z857" s="126"/>
      <c r="AA857" s="126"/>
      <c r="AB857" s="126"/>
      <c r="AC857" s="126"/>
      <c r="AD857" s="126"/>
      <c r="AE857" s="126"/>
      <c r="AF857" s="126"/>
      <c r="AG857" s="126"/>
      <c r="AH857" s="126"/>
      <c r="AI857" s="126"/>
      <c r="AJ857" s="126"/>
      <c r="AK857" s="383"/>
      <c r="AL857" s="126"/>
      <c r="AM857" s="126"/>
      <c r="AN857" s="126"/>
      <c r="AO857" s="126"/>
      <c r="AP857" s="126"/>
      <c r="AQ857" s="126"/>
      <c r="AR857" s="126"/>
    </row>
    <row r="858" ht="12.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692"/>
      <c r="Y858" s="126"/>
      <c r="Z858" s="126"/>
      <c r="AA858" s="126"/>
      <c r="AB858" s="126"/>
      <c r="AC858" s="126"/>
      <c r="AD858" s="126"/>
      <c r="AE858" s="126"/>
      <c r="AF858" s="126"/>
      <c r="AG858" s="126"/>
      <c r="AH858" s="126"/>
      <c r="AI858" s="126"/>
      <c r="AJ858" s="126"/>
      <c r="AK858" s="383"/>
      <c r="AL858" s="126"/>
      <c r="AM858" s="126"/>
      <c r="AN858" s="126"/>
      <c r="AO858" s="126"/>
      <c r="AP858" s="126"/>
      <c r="AQ858" s="126"/>
      <c r="AR858" s="126"/>
    </row>
    <row r="859" ht="12.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692"/>
      <c r="Y859" s="126"/>
      <c r="Z859" s="126"/>
      <c r="AA859" s="126"/>
      <c r="AB859" s="126"/>
      <c r="AC859" s="126"/>
      <c r="AD859" s="126"/>
      <c r="AE859" s="126"/>
      <c r="AF859" s="126"/>
      <c r="AG859" s="126"/>
      <c r="AH859" s="126"/>
      <c r="AI859" s="126"/>
      <c r="AJ859" s="126"/>
      <c r="AK859" s="383"/>
      <c r="AL859" s="126"/>
      <c r="AM859" s="126"/>
      <c r="AN859" s="126"/>
      <c r="AO859" s="126"/>
      <c r="AP859" s="126"/>
      <c r="AQ859" s="126"/>
      <c r="AR859" s="126"/>
    </row>
    <row r="860" ht="12.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692"/>
      <c r="Y860" s="126"/>
      <c r="Z860" s="126"/>
      <c r="AA860" s="126"/>
      <c r="AB860" s="126"/>
      <c r="AC860" s="126"/>
      <c r="AD860" s="126"/>
      <c r="AE860" s="126"/>
      <c r="AF860" s="126"/>
      <c r="AG860" s="126"/>
      <c r="AH860" s="126"/>
      <c r="AI860" s="126"/>
      <c r="AJ860" s="126"/>
      <c r="AK860" s="383"/>
      <c r="AL860" s="126"/>
      <c r="AM860" s="126"/>
      <c r="AN860" s="126"/>
      <c r="AO860" s="126"/>
      <c r="AP860" s="126"/>
      <c r="AQ860" s="126"/>
      <c r="AR860" s="126"/>
    </row>
    <row r="861" ht="12.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692"/>
      <c r="Y861" s="126"/>
      <c r="Z861" s="126"/>
      <c r="AA861" s="126"/>
      <c r="AB861" s="126"/>
      <c r="AC861" s="126"/>
      <c r="AD861" s="126"/>
      <c r="AE861" s="126"/>
      <c r="AF861" s="126"/>
      <c r="AG861" s="126"/>
      <c r="AH861" s="126"/>
      <c r="AI861" s="126"/>
      <c r="AJ861" s="126"/>
      <c r="AK861" s="383"/>
      <c r="AL861" s="126"/>
      <c r="AM861" s="126"/>
      <c r="AN861" s="126"/>
      <c r="AO861" s="126"/>
      <c r="AP861" s="126"/>
      <c r="AQ861" s="126"/>
      <c r="AR861" s="126"/>
    </row>
    <row r="862" ht="12.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692"/>
      <c r="Y862" s="126"/>
      <c r="Z862" s="126"/>
      <c r="AA862" s="126"/>
      <c r="AB862" s="126"/>
      <c r="AC862" s="126"/>
      <c r="AD862" s="126"/>
      <c r="AE862" s="126"/>
      <c r="AF862" s="126"/>
      <c r="AG862" s="126"/>
      <c r="AH862" s="126"/>
      <c r="AI862" s="126"/>
      <c r="AJ862" s="126"/>
      <c r="AK862" s="383"/>
      <c r="AL862" s="126"/>
      <c r="AM862" s="126"/>
      <c r="AN862" s="126"/>
      <c r="AO862" s="126"/>
      <c r="AP862" s="126"/>
      <c r="AQ862" s="126"/>
      <c r="AR862" s="126"/>
    </row>
    <row r="863" ht="12.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692"/>
      <c r="Y863" s="126"/>
      <c r="Z863" s="126"/>
      <c r="AA863" s="126"/>
      <c r="AB863" s="126"/>
      <c r="AC863" s="126"/>
      <c r="AD863" s="126"/>
      <c r="AE863" s="126"/>
      <c r="AF863" s="126"/>
      <c r="AG863" s="126"/>
      <c r="AH863" s="126"/>
      <c r="AI863" s="126"/>
      <c r="AJ863" s="126"/>
      <c r="AK863" s="383"/>
      <c r="AL863" s="126"/>
      <c r="AM863" s="126"/>
      <c r="AN863" s="126"/>
      <c r="AO863" s="126"/>
      <c r="AP863" s="126"/>
      <c r="AQ863" s="126"/>
      <c r="AR863" s="126"/>
    </row>
    <row r="864" ht="12.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692"/>
      <c r="Y864" s="126"/>
      <c r="Z864" s="126"/>
      <c r="AA864" s="126"/>
      <c r="AB864" s="126"/>
      <c r="AC864" s="126"/>
      <c r="AD864" s="126"/>
      <c r="AE864" s="126"/>
      <c r="AF864" s="126"/>
      <c r="AG864" s="126"/>
      <c r="AH864" s="126"/>
      <c r="AI864" s="126"/>
      <c r="AJ864" s="126"/>
      <c r="AK864" s="383"/>
      <c r="AL864" s="126"/>
      <c r="AM864" s="126"/>
      <c r="AN864" s="126"/>
      <c r="AO864" s="126"/>
      <c r="AP864" s="126"/>
      <c r="AQ864" s="126"/>
      <c r="AR864" s="126"/>
    </row>
    <row r="865" ht="12.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692"/>
      <c r="Y865" s="126"/>
      <c r="Z865" s="126"/>
      <c r="AA865" s="126"/>
      <c r="AB865" s="126"/>
      <c r="AC865" s="126"/>
      <c r="AD865" s="126"/>
      <c r="AE865" s="126"/>
      <c r="AF865" s="126"/>
      <c r="AG865" s="126"/>
      <c r="AH865" s="126"/>
      <c r="AI865" s="126"/>
      <c r="AJ865" s="126"/>
      <c r="AK865" s="383"/>
      <c r="AL865" s="126"/>
      <c r="AM865" s="126"/>
      <c r="AN865" s="126"/>
      <c r="AO865" s="126"/>
      <c r="AP865" s="126"/>
      <c r="AQ865" s="126"/>
      <c r="AR865" s="126"/>
    </row>
    <row r="866" ht="12.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692"/>
      <c r="Y866" s="126"/>
      <c r="Z866" s="126"/>
      <c r="AA866" s="126"/>
      <c r="AB866" s="126"/>
      <c r="AC866" s="126"/>
      <c r="AD866" s="126"/>
      <c r="AE866" s="126"/>
      <c r="AF866" s="126"/>
      <c r="AG866" s="126"/>
      <c r="AH866" s="126"/>
      <c r="AI866" s="126"/>
      <c r="AJ866" s="126"/>
      <c r="AK866" s="383"/>
      <c r="AL866" s="126"/>
      <c r="AM866" s="126"/>
      <c r="AN866" s="126"/>
      <c r="AO866" s="126"/>
      <c r="AP866" s="126"/>
      <c r="AQ866" s="126"/>
      <c r="AR866" s="126"/>
    </row>
    <row r="867" ht="12.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692"/>
      <c r="Y867" s="126"/>
      <c r="Z867" s="126"/>
      <c r="AA867" s="126"/>
      <c r="AB867" s="126"/>
      <c r="AC867" s="126"/>
      <c r="AD867" s="126"/>
      <c r="AE867" s="126"/>
      <c r="AF867" s="126"/>
      <c r="AG867" s="126"/>
      <c r="AH867" s="126"/>
      <c r="AI867" s="126"/>
      <c r="AJ867" s="126"/>
      <c r="AK867" s="383"/>
      <c r="AL867" s="126"/>
      <c r="AM867" s="126"/>
      <c r="AN867" s="126"/>
      <c r="AO867" s="126"/>
      <c r="AP867" s="126"/>
      <c r="AQ867" s="126"/>
      <c r="AR867" s="126"/>
    </row>
    <row r="868" ht="12.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692"/>
      <c r="Y868" s="126"/>
      <c r="Z868" s="126"/>
      <c r="AA868" s="126"/>
      <c r="AB868" s="126"/>
      <c r="AC868" s="126"/>
      <c r="AD868" s="126"/>
      <c r="AE868" s="126"/>
      <c r="AF868" s="126"/>
      <c r="AG868" s="126"/>
      <c r="AH868" s="126"/>
      <c r="AI868" s="126"/>
      <c r="AJ868" s="126"/>
      <c r="AK868" s="383"/>
      <c r="AL868" s="126"/>
      <c r="AM868" s="126"/>
      <c r="AN868" s="126"/>
      <c r="AO868" s="126"/>
      <c r="AP868" s="126"/>
      <c r="AQ868" s="126"/>
      <c r="AR868" s="126"/>
    </row>
    <row r="869" ht="12.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692"/>
      <c r="Y869" s="126"/>
      <c r="Z869" s="126"/>
      <c r="AA869" s="126"/>
      <c r="AB869" s="126"/>
      <c r="AC869" s="126"/>
      <c r="AD869" s="126"/>
      <c r="AE869" s="126"/>
      <c r="AF869" s="126"/>
      <c r="AG869" s="126"/>
      <c r="AH869" s="126"/>
      <c r="AI869" s="126"/>
      <c r="AJ869" s="126"/>
      <c r="AK869" s="383"/>
      <c r="AL869" s="126"/>
      <c r="AM869" s="126"/>
      <c r="AN869" s="126"/>
      <c r="AO869" s="126"/>
      <c r="AP869" s="126"/>
      <c r="AQ869" s="126"/>
      <c r="AR869" s="126"/>
    </row>
    <row r="870" ht="12.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692"/>
      <c r="Y870" s="126"/>
      <c r="Z870" s="126"/>
      <c r="AA870" s="126"/>
      <c r="AB870" s="126"/>
      <c r="AC870" s="126"/>
      <c r="AD870" s="126"/>
      <c r="AE870" s="126"/>
      <c r="AF870" s="126"/>
      <c r="AG870" s="126"/>
      <c r="AH870" s="126"/>
      <c r="AI870" s="126"/>
      <c r="AJ870" s="126"/>
      <c r="AK870" s="383"/>
      <c r="AL870" s="126"/>
      <c r="AM870" s="126"/>
      <c r="AN870" s="126"/>
      <c r="AO870" s="126"/>
      <c r="AP870" s="126"/>
      <c r="AQ870" s="126"/>
      <c r="AR870" s="126"/>
    </row>
    <row r="871" ht="12.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692"/>
      <c r="Y871" s="126"/>
      <c r="Z871" s="126"/>
      <c r="AA871" s="126"/>
      <c r="AB871" s="126"/>
      <c r="AC871" s="126"/>
      <c r="AD871" s="126"/>
      <c r="AE871" s="126"/>
      <c r="AF871" s="126"/>
      <c r="AG871" s="126"/>
      <c r="AH871" s="126"/>
      <c r="AI871" s="126"/>
      <c r="AJ871" s="126"/>
      <c r="AK871" s="383"/>
      <c r="AL871" s="126"/>
      <c r="AM871" s="126"/>
      <c r="AN871" s="126"/>
      <c r="AO871" s="126"/>
      <c r="AP871" s="126"/>
      <c r="AQ871" s="126"/>
      <c r="AR871" s="126"/>
    </row>
    <row r="872" ht="12.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692"/>
      <c r="Y872" s="126"/>
      <c r="Z872" s="126"/>
      <c r="AA872" s="126"/>
      <c r="AB872" s="126"/>
      <c r="AC872" s="126"/>
      <c r="AD872" s="126"/>
      <c r="AE872" s="126"/>
      <c r="AF872" s="126"/>
      <c r="AG872" s="126"/>
      <c r="AH872" s="126"/>
      <c r="AI872" s="126"/>
      <c r="AJ872" s="126"/>
      <c r="AK872" s="383"/>
      <c r="AL872" s="126"/>
      <c r="AM872" s="126"/>
      <c r="AN872" s="126"/>
      <c r="AO872" s="126"/>
      <c r="AP872" s="126"/>
      <c r="AQ872" s="126"/>
      <c r="AR872" s="126"/>
    </row>
    <row r="873" ht="12.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692"/>
      <c r="Y873" s="126"/>
      <c r="Z873" s="126"/>
      <c r="AA873" s="126"/>
      <c r="AB873" s="126"/>
      <c r="AC873" s="126"/>
      <c r="AD873" s="126"/>
      <c r="AE873" s="126"/>
      <c r="AF873" s="126"/>
      <c r="AG873" s="126"/>
      <c r="AH873" s="126"/>
      <c r="AI873" s="126"/>
      <c r="AJ873" s="126"/>
      <c r="AK873" s="383"/>
      <c r="AL873" s="126"/>
      <c r="AM873" s="126"/>
      <c r="AN873" s="126"/>
      <c r="AO873" s="126"/>
      <c r="AP873" s="126"/>
      <c r="AQ873" s="126"/>
      <c r="AR873" s="126"/>
    </row>
    <row r="874" ht="12.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692"/>
      <c r="Y874" s="126"/>
      <c r="Z874" s="126"/>
      <c r="AA874" s="126"/>
      <c r="AB874" s="126"/>
      <c r="AC874" s="126"/>
      <c r="AD874" s="126"/>
      <c r="AE874" s="126"/>
      <c r="AF874" s="126"/>
      <c r="AG874" s="126"/>
      <c r="AH874" s="126"/>
      <c r="AI874" s="126"/>
      <c r="AJ874" s="126"/>
      <c r="AK874" s="383"/>
      <c r="AL874" s="126"/>
      <c r="AM874" s="126"/>
      <c r="AN874" s="126"/>
      <c r="AO874" s="126"/>
      <c r="AP874" s="126"/>
      <c r="AQ874" s="126"/>
      <c r="AR874" s="126"/>
    </row>
    <row r="875" ht="12.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692"/>
      <c r="Y875" s="126"/>
      <c r="Z875" s="126"/>
      <c r="AA875" s="126"/>
      <c r="AB875" s="126"/>
      <c r="AC875" s="126"/>
      <c r="AD875" s="126"/>
      <c r="AE875" s="126"/>
      <c r="AF875" s="126"/>
      <c r="AG875" s="126"/>
      <c r="AH875" s="126"/>
      <c r="AI875" s="126"/>
      <c r="AJ875" s="126"/>
      <c r="AK875" s="383"/>
      <c r="AL875" s="126"/>
      <c r="AM875" s="126"/>
      <c r="AN875" s="126"/>
      <c r="AO875" s="126"/>
      <c r="AP875" s="126"/>
      <c r="AQ875" s="126"/>
      <c r="AR875" s="126"/>
    </row>
    <row r="876" ht="12.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692"/>
      <c r="Y876" s="126"/>
      <c r="Z876" s="126"/>
      <c r="AA876" s="126"/>
      <c r="AB876" s="126"/>
      <c r="AC876" s="126"/>
      <c r="AD876" s="126"/>
      <c r="AE876" s="126"/>
      <c r="AF876" s="126"/>
      <c r="AG876" s="126"/>
      <c r="AH876" s="126"/>
      <c r="AI876" s="126"/>
      <c r="AJ876" s="126"/>
      <c r="AK876" s="383"/>
      <c r="AL876" s="126"/>
      <c r="AM876" s="126"/>
      <c r="AN876" s="126"/>
      <c r="AO876" s="126"/>
      <c r="AP876" s="126"/>
      <c r="AQ876" s="126"/>
      <c r="AR876" s="126"/>
    </row>
    <row r="877" ht="12.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692"/>
      <c r="Y877" s="126"/>
      <c r="Z877" s="126"/>
      <c r="AA877" s="126"/>
      <c r="AB877" s="126"/>
      <c r="AC877" s="126"/>
      <c r="AD877" s="126"/>
      <c r="AE877" s="126"/>
      <c r="AF877" s="126"/>
      <c r="AG877" s="126"/>
      <c r="AH877" s="126"/>
      <c r="AI877" s="126"/>
      <c r="AJ877" s="126"/>
      <c r="AK877" s="383"/>
      <c r="AL877" s="126"/>
      <c r="AM877" s="126"/>
      <c r="AN877" s="126"/>
      <c r="AO877" s="126"/>
      <c r="AP877" s="126"/>
      <c r="AQ877" s="126"/>
      <c r="AR877" s="126"/>
    </row>
    <row r="878" ht="12.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692"/>
      <c r="Y878" s="126"/>
      <c r="Z878" s="126"/>
      <c r="AA878" s="126"/>
      <c r="AB878" s="126"/>
      <c r="AC878" s="126"/>
      <c r="AD878" s="126"/>
      <c r="AE878" s="126"/>
      <c r="AF878" s="126"/>
      <c r="AG878" s="126"/>
      <c r="AH878" s="126"/>
      <c r="AI878" s="126"/>
      <c r="AJ878" s="126"/>
      <c r="AK878" s="383"/>
      <c r="AL878" s="126"/>
      <c r="AM878" s="126"/>
      <c r="AN878" s="126"/>
      <c r="AO878" s="126"/>
      <c r="AP878" s="126"/>
      <c r="AQ878" s="126"/>
      <c r="AR878" s="126"/>
    </row>
    <row r="879" ht="12.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692"/>
      <c r="Y879" s="126"/>
      <c r="Z879" s="126"/>
      <c r="AA879" s="126"/>
      <c r="AB879" s="126"/>
      <c r="AC879" s="126"/>
      <c r="AD879" s="126"/>
      <c r="AE879" s="126"/>
      <c r="AF879" s="126"/>
      <c r="AG879" s="126"/>
      <c r="AH879" s="126"/>
      <c r="AI879" s="126"/>
      <c r="AJ879" s="126"/>
      <c r="AK879" s="383"/>
      <c r="AL879" s="126"/>
      <c r="AM879" s="126"/>
      <c r="AN879" s="126"/>
      <c r="AO879" s="126"/>
      <c r="AP879" s="126"/>
      <c r="AQ879" s="126"/>
      <c r="AR879" s="126"/>
    </row>
    <row r="880" ht="12.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692"/>
      <c r="Y880" s="126"/>
      <c r="Z880" s="126"/>
      <c r="AA880" s="126"/>
      <c r="AB880" s="126"/>
      <c r="AC880" s="126"/>
      <c r="AD880" s="126"/>
      <c r="AE880" s="126"/>
      <c r="AF880" s="126"/>
      <c r="AG880" s="126"/>
      <c r="AH880" s="126"/>
      <c r="AI880" s="126"/>
      <c r="AJ880" s="126"/>
      <c r="AK880" s="383"/>
      <c r="AL880" s="126"/>
      <c r="AM880" s="126"/>
      <c r="AN880" s="126"/>
      <c r="AO880" s="126"/>
      <c r="AP880" s="126"/>
      <c r="AQ880" s="126"/>
      <c r="AR880" s="126"/>
    </row>
    <row r="881" ht="12.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692"/>
      <c r="Y881" s="126"/>
      <c r="Z881" s="126"/>
      <c r="AA881" s="126"/>
      <c r="AB881" s="126"/>
      <c r="AC881" s="126"/>
      <c r="AD881" s="126"/>
      <c r="AE881" s="126"/>
      <c r="AF881" s="126"/>
      <c r="AG881" s="126"/>
      <c r="AH881" s="126"/>
      <c r="AI881" s="126"/>
      <c r="AJ881" s="126"/>
      <c r="AK881" s="383"/>
      <c r="AL881" s="126"/>
      <c r="AM881" s="126"/>
      <c r="AN881" s="126"/>
      <c r="AO881" s="126"/>
      <c r="AP881" s="126"/>
      <c r="AQ881" s="126"/>
      <c r="AR881" s="126"/>
    </row>
    <row r="882" ht="12.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692"/>
      <c r="Y882" s="126"/>
      <c r="Z882" s="126"/>
      <c r="AA882" s="126"/>
      <c r="AB882" s="126"/>
      <c r="AC882" s="126"/>
      <c r="AD882" s="126"/>
      <c r="AE882" s="126"/>
      <c r="AF882" s="126"/>
      <c r="AG882" s="126"/>
      <c r="AH882" s="126"/>
      <c r="AI882" s="126"/>
      <c r="AJ882" s="126"/>
      <c r="AK882" s="383"/>
      <c r="AL882" s="126"/>
      <c r="AM882" s="126"/>
      <c r="AN882" s="126"/>
      <c r="AO882" s="126"/>
      <c r="AP882" s="126"/>
      <c r="AQ882" s="126"/>
      <c r="AR882" s="126"/>
    </row>
    <row r="883" ht="12.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692"/>
      <c r="Y883" s="126"/>
      <c r="Z883" s="126"/>
      <c r="AA883" s="126"/>
      <c r="AB883" s="126"/>
      <c r="AC883" s="126"/>
      <c r="AD883" s="126"/>
      <c r="AE883" s="126"/>
      <c r="AF883" s="126"/>
      <c r="AG883" s="126"/>
      <c r="AH883" s="126"/>
      <c r="AI883" s="126"/>
      <c r="AJ883" s="126"/>
      <c r="AK883" s="383"/>
      <c r="AL883" s="126"/>
      <c r="AM883" s="126"/>
      <c r="AN883" s="126"/>
      <c r="AO883" s="126"/>
      <c r="AP883" s="126"/>
      <c r="AQ883" s="126"/>
      <c r="AR883" s="126"/>
    </row>
    <row r="884" ht="12.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692"/>
      <c r="Y884" s="126"/>
      <c r="Z884" s="126"/>
      <c r="AA884" s="126"/>
      <c r="AB884" s="126"/>
      <c r="AC884" s="126"/>
      <c r="AD884" s="126"/>
      <c r="AE884" s="126"/>
      <c r="AF884" s="126"/>
      <c r="AG884" s="126"/>
      <c r="AH884" s="126"/>
      <c r="AI884" s="126"/>
      <c r="AJ884" s="126"/>
      <c r="AK884" s="383"/>
      <c r="AL884" s="126"/>
      <c r="AM884" s="126"/>
      <c r="AN884" s="126"/>
      <c r="AO884" s="126"/>
      <c r="AP884" s="126"/>
      <c r="AQ884" s="126"/>
      <c r="AR884" s="126"/>
    </row>
    <row r="885" ht="12.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692"/>
      <c r="Y885" s="126"/>
      <c r="Z885" s="126"/>
      <c r="AA885" s="126"/>
      <c r="AB885" s="126"/>
      <c r="AC885" s="126"/>
      <c r="AD885" s="126"/>
      <c r="AE885" s="126"/>
      <c r="AF885" s="126"/>
      <c r="AG885" s="126"/>
      <c r="AH885" s="126"/>
      <c r="AI885" s="126"/>
      <c r="AJ885" s="126"/>
      <c r="AK885" s="383"/>
      <c r="AL885" s="126"/>
      <c r="AM885" s="126"/>
      <c r="AN885" s="126"/>
      <c r="AO885" s="126"/>
      <c r="AP885" s="126"/>
      <c r="AQ885" s="126"/>
      <c r="AR885" s="126"/>
    </row>
    <row r="886" ht="12.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692"/>
      <c r="Y886" s="126"/>
      <c r="Z886" s="126"/>
      <c r="AA886" s="126"/>
      <c r="AB886" s="126"/>
      <c r="AC886" s="126"/>
      <c r="AD886" s="126"/>
      <c r="AE886" s="126"/>
      <c r="AF886" s="126"/>
      <c r="AG886" s="126"/>
      <c r="AH886" s="126"/>
      <c r="AI886" s="126"/>
      <c r="AJ886" s="126"/>
      <c r="AK886" s="383"/>
      <c r="AL886" s="126"/>
      <c r="AM886" s="126"/>
      <c r="AN886" s="126"/>
      <c r="AO886" s="126"/>
      <c r="AP886" s="126"/>
      <c r="AQ886" s="126"/>
      <c r="AR886" s="126"/>
    </row>
    <row r="887" ht="12.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692"/>
      <c r="Y887" s="126"/>
      <c r="Z887" s="126"/>
      <c r="AA887" s="126"/>
      <c r="AB887" s="126"/>
      <c r="AC887" s="126"/>
      <c r="AD887" s="126"/>
      <c r="AE887" s="126"/>
      <c r="AF887" s="126"/>
      <c r="AG887" s="126"/>
      <c r="AH887" s="126"/>
      <c r="AI887" s="126"/>
      <c r="AJ887" s="126"/>
      <c r="AK887" s="383"/>
      <c r="AL887" s="126"/>
      <c r="AM887" s="126"/>
      <c r="AN887" s="126"/>
      <c r="AO887" s="126"/>
      <c r="AP887" s="126"/>
      <c r="AQ887" s="126"/>
      <c r="AR887" s="126"/>
    </row>
    <row r="888" ht="12.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692"/>
      <c r="Y888" s="126"/>
      <c r="Z888" s="126"/>
      <c r="AA888" s="126"/>
      <c r="AB888" s="126"/>
      <c r="AC888" s="126"/>
      <c r="AD888" s="126"/>
      <c r="AE888" s="126"/>
      <c r="AF888" s="126"/>
      <c r="AG888" s="126"/>
      <c r="AH888" s="126"/>
      <c r="AI888" s="126"/>
      <c r="AJ888" s="126"/>
      <c r="AK888" s="383"/>
      <c r="AL888" s="126"/>
      <c r="AM888" s="126"/>
      <c r="AN888" s="126"/>
      <c r="AO888" s="126"/>
      <c r="AP888" s="126"/>
      <c r="AQ888" s="126"/>
      <c r="AR888" s="126"/>
    </row>
    <row r="889" ht="12.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692"/>
      <c r="Y889" s="126"/>
      <c r="Z889" s="126"/>
      <c r="AA889" s="126"/>
      <c r="AB889" s="126"/>
      <c r="AC889" s="126"/>
      <c r="AD889" s="126"/>
      <c r="AE889" s="126"/>
      <c r="AF889" s="126"/>
      <c r="AG889" s="126"/>
      <c r="AH889" s="126"/>
      <c r="AI889" s="126"/>
      <c r="AJ889" s="126"/>
      <c r="AK889" s="383"/>
      <c r="AL889" s="126"/>
      <c r="AM889" s="126"/>
      <c r="AN889" s="126"/>
      <c r="AO889" s="126"/>
      <c r="AP889" s="126"/>
      <c r="AQ889" s="126"/>
      <c r="AR889" s="126"/>
    </row>
    <row r="890" ht="12.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692"/>
      <c r="Y890" s="126"/>
      <c r="Z890" s="126"/>
      <c r="AA890" s="126"/>
      <c r="AB890" s="126"/>
      <c r="AC890" s="126"/>
      <c r="AD890" s="126"/>
      <c r="AE890" s="126"/>
      <c r="AF890" s="126"/>
      <c r="AG890" s="126"/>
      <c r="AH890" s="126"/>
      <c r="AI890" s="126"/>
      <c r="AJ890" s="126"/>
      <c r="AK890" s="383"/>
      <c r="AL890" s="126"/>
      <c r="AM890" s="126"/>
      <c r="AN890" s="126"/>
      <c r="AO890" s="126"/>
      <c r="AP890" s="126"/>
      <c r="AQ890" s="126"/>
      <c r="AR890" s="126"/>
    </row>
    <row r="891" ht="12.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692"/>
      <c r="Y891" s="126"/>
      <c r="Z891" s="126"/>
      <c r="AA891" s="126"/>
      <c r="AB891" s="126"/>
      <c r="AC891" s="126"/>
      <c r="AD891" s="126"/>
      <c r="AE891" s="126"/>
      <c r="AF891" s="126"/>
      <c r="AG891" s="126"/>
      <c r="AH891" s="126"/>
      <c r="AI891" s="126"/>
      <c r="AJ891" s="126"/>
      <c r="AK891" s="383"/>
      <c r="AL891" s="126"/>
      <c r="AM891" s="126"/>
      <c r="AN891" s="126"/>
      <c r="AO891" s="126"/>
      <c r="AP891" s="126"/>
      <c r="AQ891" s="126"/>
      <c r="AR891" s="126"/>
    </row>
    <row r="892" ht="12.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692"/>
      <c r="Y892" s="126"/>
      <c r="Z892" s="126"/>
      <c r="AA892" s="126"/>
      <c r="AB892" s="126"/>
      <c r="AC892" s="126"/>
      <c r="AD892" s="126"/>
      <c r="AE892" s="126"/>
      <c r="AF892" s="126"/>
      <c r="AG892" s="126"/>
      <c r="AH892" s="126"/>
      <c r="AI892" s="126"/>
      <c r="AJ892" s="126"/>
      <c r="AK892" s="383"/>
      <c r="AL892" s="126"/>
      <c r="AM892" s="126"/>
      <c r="AN892" s="126"/>
      <c r="AO892" s="126"/>
      <c r="AP892" s="126"/>
      <c r="AQ892" s="126"/>
      <c r="AR892" s="126"/>
    </row>
    <row r="893" ht="12.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692"/>
      <c r="Y893" s="126"/>
      <c r="Z893" s="126"/>
      <c r="AA893" s="126"/>
      <c r="AB893" s="126"/>
      <c r="AC893" s="126"/>
      <c r="AD893" s="126"/>
      <c r="AE893" s="126"/>
      <c r="AF893" s="126"/>
      <c r="AG893" s="126"/>
      <c r="AH893" s="126"/>
      <c r="AI893" s="126"/>
      <c r="AJ893" s="126"/>
      <c r="AK893" s="383"/>
      <c r="AL893" s="126"/>
      <c r="AM893" s="126"/>
      <c r="AN893" s="126"/>
      <c r="AO893" s="126"/>
      <c r="AP893" s="126"/>
      <c r="AQ893" s="126"/>
      <c r="AR893" s="126"/>
    </row>
    <row r="894" ht="12.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692"/>
      <c r="Y894" s="126"/>
      <c r="Z894" s="126"/>
      <c r="AA894" s="126"/>
      <c r="AB894" s="126"/>
      <c r="AC894" s="126"/>
      <c r="AD894" s="126"/>
      <c r="AE894" s="126"/>
      <c r="AF894" s="126"/>
      <c r="AG894" s="126"/>
      <c r="AH894" s="126"/>
      <c r="AI894" s="126"/>
      <c r="AJ894" s="126"/>
      <c r="AK894" s="383"/>
      <c r="AL894" s="126"/>
      <c r="AM894" s="126"/>
      <c r="AN894" s="126"/>
      <c r="AO894" s="126"/>
      <c r="AP894" s="126"/>
      <c r="AQ894" s="126"/>
      <c r="AR894" s="126"/>
    </row>
    <row r="895" ht="12.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692"/>
      <c r="Y895" s="126"/>
      <c r="Z895" s="126"/>
      <c r="AA895" s="126"/>
      <c r="AB895" s="126"/>
      <c r="AC895" s="126"/>
      <c r="AD895" s="126"/>
      <c r="AE895" s="126"/>
      <c r="AF895" s="126"/>
      <c r="AG895" s="126"/>
      <c r="AH895" s="126"/>
      <c r="AI895" s="126"/>
      <c r="AJ895" s="126"/>
      <c r="AK895" s="383"/>
      <c r="AL895" s="126"/>
      <c r="AM895" s="126"/>
      <c r="AN895" s="126"/>
      <c r="AO895" s="126"/>
      <c r="AP895" s="126"/>
      <c r="AQ895" s="126"/>
      <c r="AR895" s="126"/>
    </row>
    <row r="896" ht="12.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692"/>
      <c r="Y896" s="126"/>
      <c r="Z896" s="126"/>
      <c r="AA896" s="126"/>
      <c r="AB896" s="126"/>
      <c r="AC896" s="126"/>
      <c r="AD896" s="126"/>
      <c r="AE896" s="126"/>
      <c r="AF896" s="126"/>
      <c r="AG896" s="126"/>
      <c r="AH896" s="126"/>
      <c r="AI896" s="126"/>
      <c r="AJ896" s="126"/>
      <c r="AK896" s="383"/>
      <c r="AL896" s="126"/>
      <c r="AM896" s="126"/>
      <c r="AN896" s="126"/>
      <c r="AO896" s="126"/>
      <c r="AP896" s="126"/>
      <c r="AQ896" s="126"/>
      <c r="AR896" s="126"/>
    </row>
    <row r="897" ht="12.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692"/>
      <c r="Y897" s="126"/>
      <c r="Z897" s="126"/>
      <c r="AA897" s="126"/>
      <c r="AB897" s="126"/>
      <c r="AC897" s="126"/>
      <c r="AD897" s="126"/>
      <c r="AE897" s="126"/>
      <c r="AF897" s="126"/>
      <c r="AG897" s="126"/>
      <c r="AH897" s="126"/>
      <c r="AI897" s="126"/>
      <c r="AJ897" s="126"/>
      <c r="AK897" s="383"/>
      <c r="AL897" s="126"/>
      <c r="AM897" s="126"/>
      <c r="AN897" s="126"/>
      <c r="AO897" s="126"/>
      <c r="AP897" s="126"/>
      <c r="AQ897" s="126"/>
      <c r="AR897" s="126"/>
    </row>
    <row r="898" ht="12.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692"/>
      <c r="Y898" s="126"/>
      <c r="Z898" s="126"/>
      <c r="AA898" s="126"/>
      <c r="AB898" s="126"/>
      <c r="AC898" s="126"/>
      <c r="AD898" s="126"/>
      <c r="AE898" s="126"/>
      <c r="AF898" s="126"/>
      <c r="AG898" s="126"/>
      <c r="AH898" s="126"/>
      <c r="AI898" s="126"/>
      <c r="AJ898" s="126"/>
      <c r="AK898" s="383"/>
      <c r="AL898" s="126"/>
      <c r="AM898" s="126"/>
      <c r="AN898" s="126"/>
      <c r="AO898" s="126"/>
      <c r="AP898" s="126"/>
      <c r="AQ898" s="126"/>
      <c r="AR898" s="126"/>
    </row>
    <row r="899" ht="12.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692"/>
      <c r="Y899" s="126"/>
      <c r="Z899" s="126"/>
      <c r="AA899" s="126"/>
      <c r="AB899" s="126"/>
      <c r="AC899" s="126"/>
      <c r="AD899" s="126"/>
      <c r="AE899" s="126"/>
      <c r="AF899" s="126"/>
      <c r="AG899" s="126"/>
      <c r="AH899" s="126"/>
      <c r="AI899" s="126"/>
      <c r="AJ899" s="126"/>
      <c r="AK899" s="383"/>
      <c r="AL899" s="126"/>
      <c r="AM899" s="126"/>
      <c r="AN899" s="126"/>
      <c r="AO899" s="126"/>
      <c r="AP899" s="126"/>
      <c r="AQ899" s="126"/>
      <c r="AR899" s="126"/>
    </row>
    <row r="900" ht="12.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692"/>
      <c r="Y900" s="126"/>
      <c r="Z900" s="126"/>
      <c r="AA900" s="126"/>
      <c r="AB900" s="126"/>
      <c r="AC900" s="126"/>
      <c r="AD900" s="126"/>
      <c r="AE900" s="126"/>
      <c r="AF900" s="126"/>
      <c r="AG900" s="126"/>
      <c r="AH900" s="126"/>
      <c r="AI900" s="126"/>
      <c r="AJ900" s="126"/>
      <c r="AK900" s="383"/>
      <c r="AL900" s="126"/>
      <c r="AM900" s="126"/>
      <c r="AN900" s="126"/>
      <c r="AO900" s="126"/>
      <c r="AP900" s="126"/>
      <c r="AQ900" s="126"/>
      <c r="AR900" s="126"/>
    </row>
    <row r="901" ht="12.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692"/>
      <c r="Y901" s="126"/>
      <c r="Z901" s="126"/>
      <c r="AA901" s="126"/>
      <c r="AB901" s="126"/>
      <c r="AC901" s="126"/>
      <c r="AD901" s="126"/>
      <c r="AE901" s="126"/>
      <c r="AF901" s="126"/>
      <c r="AG901" s="126"/>
      <c r="AH901" s="126"/>
      <c r="AI901" s="126"/>
      <c r="AJ901" s="126"/>
      <c r="AK901" s="383"/>
      <c r="AL901" s="126"/>
      <c r="AM901" s="126"/>
      <c r="AN901" s="126"/>
      <c r="AO901" s="126"/>
      <c r="AP901" s="126"/>
      <c r="AQ901" s="126"/>
      <c r="AR901" s="126"/>
    </row>
    <row r="902" ht="12.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692"/>
      <c r="Y902" s="126"/>
      <c r="Z902" s="126"/>
      <c r="AA902" s="126"/>
      <c r="AB902" s="126"/>
      <c r="AC902" s="126"/>
      <c r="AD902" s="126"/>
      <c r="AE902" s="126"/>
      <c r="AF902" s="126"/>
      <c r="AG902" s="126"/>
      <c r="AH902" s="126"/>
      <c r="AI902" s="126"/>
      <c r="AJ902" s="126"/>
      <c r="AK902" s="383"/>
      <c r="AL902" s="126"/>
      <c r="AM902" s="126"/>
      <c r="AN902" s="126"/>
      <c r="AO902" s="126"/>
      <c r="AP902" s="126"/>
      <c r="AQ902" s="126"/>
      <c r="AR902" s="126"/>
    </row>
    <row r="903" ht="12.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692"/>
      <c r="Y903" s="126"/>
      <c r="Z903" s="126"/>
      <c r="AA903" s="126"/>
      <c r="AB903" s="126"/>
      <c r="AC903" s="126"/>
      <c r="AD903" s="126"/>
      <c r="AE903" s="126"/>
      <c r="AF903" s="126"/>
      <c r="AG903" s="126"/>
      <c r="AH903" s="126"/>
      <c r="AI903" s="126"/>
      <c r="AJ903" s="126"/>
      <c r="AK903" s="383"/>
      <c r="AL903" s="126"/>
      <c r="AM903" s="126"/>
      <c r="AN903" s="126"/>
      <c r="AO903" s="126"/>
      <c r="AP903" s="126"/>
      <c r="AQ903" s="126"/>
      <c r="AR903" s="126"/>
    </row>
    <row r="904" ht="12.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692"/>
      <c r="Y904" s="126"/>
      <c r="Z904" s="126"/>
      <c r="AA904" s="126"/>
      <c r="AB904" s="126"/>
      <c r="AC904" s="126"/>
      <c r="AD904" s="126"/>
      <c r="AE904" s="126"/>
      <c r="AF904" s="126"/>
      <c r="AG904" s="126"/>
      <c r="AH904" s="126"/>
      <c r="AI904" s="126"/>
      <c r="AJ904" s="126"/>
      <c r="AK904" s="383"/>
      <c r="AL904" s="126"/>
      <c r="AM904" s="126"/>
      <c r="AN904" s="126"/>
      <c r="AO904" s="126"/>
      <c r="AP904" s="126"/>
      <c r="AQ904" s="126"/>
      <c r="AR904" s="126"/>
    </row>
    <row r="905" ht="12.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692"/>
      <c r="Y905" s="126"/>
      <c r="Z905" s="126"/>
      <c r="AA905" s="126"/>
      <c r="AB905" s="126"/>
      <c r="AC905" s="126"/>
      <c r="AD905" s="126"/>
      <c r="AE905" s="126"/>
      <c r="AF905" s="126"/>
      <c r="AG905" s="126"/>
      <c r="AH905" s="126"/>
      <c r="AI905" s="126"/>
      <c r="AJ905" s="126"/>
      <c r="AK905" s="383"/>
      <c r="AL905" s="126"/>
      <c r="AM905" s="126"/>
      <c r="AN905" s="126"/>
      <c r="AO905" s="126"/>
      <c r="AP905" s="126"/>
      <c r="AQ905" s="126"/>
      <c r="AR905" s="126"/>
    </row>
    <row r="906" ht="12.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692"/>
      <c r="Y906" s="126"/>
      <c r="Z906" s="126"/>
      <c r="AA906" s="126"/>
      <c r="AB906" s="126"/>
      <c r="AC906" s="126"/>
      <c r="AD906" s="126"/>
      <c r="AE906" s="126"/>
      <c r="AF906" s="126"/>
      <c r="AG906" s="126"/>
      <c r="AH906" s="126"/>
      <c r="AI906" s="126"/>
      <c r="AJ906" s="126"/>
      <c r="AK906" s="383"/>
      <c r="AL906" s="126"/>
      <c r="AM906" s="126"/>
      <c r="AN906" s="126"/>
      <c r="AO906" s="126"/>
      <c r="AP906" s="126"/>
      <c r="AQ906" s="126"/>
      <c r="AR906" s="126"/>
    </row>
    <row r="907" ht="12.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692"/>
      <c r="Y907" s="126"/>
      <c r="Z907" s="126"/>
      <c r="AA907" s="126"/>
      <c r="AB907" s="126"/>
      <c r="AC907" s="126"/>
      <c r="AD907" s="126"/>
      <c r="AE907" s="126"/>
      <c r="AF907" s="126"/>
      <c r="AG907" s="126"/>
      <c r="AH907" s="126"/>
      <c r="AI907" s="126"/>
      <c r="AJ907" s="126"/>
      <c r="AK907" s="383"/>
      <c r="AL907" s="126"/>
      <c r="AM907" s="126"/>
      <c r="AN907" s="126"/>
      <c r="AO907" s="126"/>
      <c r="AP907" s="126"/>
      <c r="AQ907" s="126"/>
      <c r="AR907" s="126"/>
    </row>
    <row r="908" ht="12.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692"/>
      <c r="Y908" s="126"/>
      <c r="Z908" s="126"/>
      <c r="AA908" s="126"/>
      <c r="AB908" s="126"/>
      <c r="AC908" s="126"/>
      <c r="AD908" s="126"/>
      <c r="AE908" s="126"/>
      <c r="AF908" s="126"/>
      <c r="AG908" s="126"/>
      <c r="AH908" s="126"/>
      <c r="AI908" s="126"/>
      <c r="AJ908" s="126"/>
      <c r="AK908" s="383"/>
      <c r="AL908" s="126"/>
      <c r="AM908" s="126"/>
      <c r="AN908" s="126"/>
      <c r="AO908" s="126"/>
      <c r="AP908" s="126"/>
      <c r="AQ908" s="126"/>
      <c r="AR908" s="126"/>
    </row>
    <row r="909" ht="12.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692"/>
      <c r="Y909" s="126"/>
      <c r="Z909" s="126"/>
      <c r="AA909" s="126"/>
      <c r="AB909" s="126"/>
      <c r="AC909" s="126"/>
      <c r="AD909" s="126"/>
      <c r="AE909" s="126"/>
      <c r="AF909" s="126"/>
      <c r="AG909" s="126"/>
      <c r="AH909" s="126"/>
      <c r="AI909" s="126"/>
      <c r="AJ909" s="126"/>
      <c r="AK909" s="383"/>
      <c r="AL909" s="126"/>
      <c r="AM909" s="126"/>
      <c r="AN909" s="126"/>
      <c r="AO909" s="126"/>
      <c r="AP909" s="126"/>
      <c r="AQ909" s="126"/>
      <c r="AR909" s="126"/>
    </row>
    <row r="910" ht="12.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692"/>
      <c r="Y910" s="126"/>
      <c r="Z910" s="126"/>
      <c r="AA910" s="126"/>
      <c r="AB910" s="126"/>
      <c r="AC910" s="126"/>
      <c r="AD910" s="126"/>
      <c r="AE910" s="126"/>
      <c r="AF910" s="126"/>
      <c r="AG910" s="126"/>
      <c r="AH910" s="126"/>
      <c r="AI910" s="126"/>
      <c r="AJ910" s="126"/>
      <c r="AK910" s="383"/>
      <c r="AL910" s="126"/>
      <c r="AM910" s="126"/>
      <c r="AN910" s="126"/>
      <c r="AO910" s="126"/>
      <c r="AP910" s="126"/>
      <c r="AQ910" s="126"/>
      <c r="AR910" s="126"/>
    </row>
    <row r="911" ht="12.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692"/>
      <c r="Y911" s="126"/>
      <c r="Z911" s="126"/>
      <c r="AA911" s="126"/>
      <c r="AB911" s="126"/>
      <c r="AC911" s="126"/>
      <c r="AD911" s="126"/>
      <c r="AE911" s="126"/>
      <c r="AF911" s="126"/>
      <c r="AG911" s="126"/>
      <c r="AH911" s="126"/>
      <c r="AI911" s="126"/>
      <c r="AJ911" s="126"/>
      <c r="AK911" s="383"/>
      <c r="AL911" s="126"/>
      <c r="AM911" s="126"/>
      <c r="AN911" s="126"/>
      <c r="AO911" s="126"/>
      <c r="AP911" s="126"/>
      <c r="AQ911" s="126"/>
      <c r="AR911" s="126"/>
    </row>
    <row r="912" ht="12.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692"/>
      <c r="Y912" s="126"/>
      <c r="Z912" s="126"/>
      <c r="AA912" s="126"/>
      <c r="AB912" s="126"/>
      <c r="AC912" s="126"/>
      <c r="AD912" s="126"/>
      <c r="AE912" s="126"/>
      <c r="AF912" s="126"/>
      <c r="AG912" s="126"/>
      <c r="AH912" s="126"/>
      <c r="AI912" s="126"/>
      <c r="AJ912" s="126"/>
      <c r="AK912" s="383"/>
      <c r="AL912" s="126"/>
      <c r="AM912" s="126"/>
      <c r="AN912" s="126"/>
      <c r="AO912" s="126"/>
      <c r="AP912" s="126"/>
      <c r="AQ912" s="126"/>
      <c r="AR912" s="126"/>
    </row>
    <row r="913" ht="12.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692"/>
      <c r="Y913" s="126"/>
      <c r="Z913" s="126"/>
      <c r="AA913" s="126"/>
      <c r="AB913" s="126"/>
      <c r="AC913" s="126"/>
      <c r="AD913" s="126"/>
      <c r="AE913" s="126"/>
      <c r="AF913" s="126"/>
      <c r="AG913" s="126"/>
      <c r="AH913" s="126"/>
      <c r="AI913" s="126"/>
      <c r="AJ913" s="126"/>
      <c r="AK913" s="383"/>
      <c r="AL913" s="126"/>
      <c r="AM913" s="126"/>
      <c r="AN913" s="126"/>
      <c r="AO913" s="126"/>
      <c r="AP913" s="126"/>
      <c r="AQ913" s="126"/>
      <c r="AR913" s="126"/>
    </row>
    <row r="914" ht="12.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692"/>
      <c r="Y914" s="126"/>
      <c r="Z914" s="126"/>
      <c r="AA914" s="126"/>
      <c r="AB914" s="126"/>
      <c r="AC914" s="126"/>
      <c r="AD914" s="126"/>
      <c r="AE914" s="126"/>
      <c r="AF914" s="126"/>
      <c r="AG914" s="126"/>
      <c r="AH914" s="126"/>
      <c r="AI914" s="126"/>
      <c r="AJ914" s="126"/>
      <c r="AK914" s="383"/>
      <c r="AL914" s="126"/>
      <c r="AM914" s="126"/>
      <c r="AN914" s="126"/>
      <c r="AO914" s="126"/>
      <c r="AP914" s="126"/>
      <c r="AQ914" s="126"/>
      <c r="AR914" s="126"/>
    </row>
    <row r="915" ht="12.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692"/>
      <c r="Y915" s="126"/>
      <c r="Z915" s="126"/>
      <c r="AA915" s="126"/>
      <c r="AB915" s="126"/>
      <c r="AC915" s="126"/>
      <c r="AD915" s="126"/>
      <c r="AE915" s="126"/>
      <c r="AF915" s="126"/>
      <c r="AG915" s="126"/>
      <c r="AH915" s="126"/>
      <c r="AI915" s="126"/>
      <c r="AJ915" s="126"/>
      <c r="AK915" s="383"/>
      <c r="AL915" s="126"/>
      <c r="AM915" s="126"/>
      <c r="AN915" s="126"/>
      <c r="AO915" s="126"/>
      <c r="AP915" s="126"/>
      <c r="AQ915" s="126"/>
      <c r="AR915" s="126"/>
    </row>
    <row r="916" ht="12.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692"/>
      <c r="Y916" s="126"/>
      <c r="Z916" s="126"/>
      <c r="AA916" s="126"/>
      <c r="AB916" s="126"/>
      <c r="AC916" s="126"/>
      <c r="AD916" s="126"/>
      <c r="AE916" s="126"/>
      <c r="AF916" s="126"/>
      <c r="AG916" s="126"/>
      <c r="AH916" s="126"/>
      <c r="AI916" s="126"/>
      <c r="AJ916" s="126"/>
      <c r="AK916" s="383"/>
      <c r="AL916" s="126"/>
      <c r="AM916" s="126"/>
      <c r="AN916" s="126"/>
      <c r="AO916" s="126"/>
      <c r="AP916" s="126"/>
      <c r="AQ916" s="126"/>
      <c r="AR916" s="126"/>
    </row>
    <row r="917" ht="12.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692"/>
      <c r="Y917" s="126"/>
      <c r="Z917" s="126"/>
      <c r="AA917" s="126"/>
      <c r="AB917" s="126"/>
      <c r="AC917" s="126"/>
      <c r="AD917" s="126"/>
      <c r="AE917" s="126"/>
      <c r="AF917" s="126"/>
      <c r="AG917" s="126"/>
      <c r="AH917" s="126"/>
      <c r="AI917" s="126"/>
      <c r="AJ917" s="126"/>
      <c r="AK917" s="383"/>
      <c r="AL917" s="126"/>
      <c r="AM917" s="126"/>
      <c r="AN917" s="126"/>
      <c r="AO917" s="126"/>
      <c r="AP917" s="126"/>
      <c r="AQ917" s="126"/>
      <c r="AR917" s="126"/>
    </row>
    <row r="918" ht="12.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692"/>
      <c r="Y918" s="126"/>
      <c r="Z918" s="126"/>
      <c r="AA918" s="126"/>
      <c r="AB918" s="126"/>
      <c r="AC918" s="126"/>
      <c r="AD918" s="126"/>
      <c r="AE918" s="126"/>
      <c r="AF918" s="126"/>
      <c r="AG918" s="126"/>
      <c r="AH918" s="126"/>
      <c r="AI918" s="126"/>
      <c r="AJ918" s="126"/>
      <c r="AK918" s="383"/>
      <c r="AL918" s="126"/>
      <c r="AM918" s="126"/>
      <c r="AN918" s="126"/>
      <c r="AO918" s="126"/>
      <c r="AP918" s="126"/>
      <c r="AQ918" s="126"/>
      <c r="AR918" s="126"/>
    </row>
    <row r="919" ht="12.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692"/>
      <c r="Y919" s="126"/>
      <c r="Z919" s="126"/>
      <c r="AA919" s="126"/>
      <c r="AB919" s="126"/>
      <c r="AC919" s="126"/>
      <c r="AD919" s="126"/>
      <c r="AE919" s="126"/>
      <c r="AF919" s="126"/>
      <c r="AG919" s="126"/>
      <c r="AH919" s="126"/>
      <c r="AI919" s="126"/>
      <c r="AJ919" s="126"/>
      <c r="AK919" s="383"/>
      <c r="AL919" s="126"/>
      <c r="AM919" s="126"/>
      <c r="AN919" s="126"/>
      <c r="AO919" s="126"/>
      <c r="AP919" s="126"/>
      <c r="AQ919" s="126"/>
      <c r="AR919" s="126"/>
    </row>
    <row r="920" ht="12.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692"/>
      <c r="Y920" s="126"/>
      <c r="Z920" s="126"/>
      <c r="AA920" s="126"/>
      <c r="AB920" s="126"/>
      <c r="AC920" s="126"/>
      <c r="AD920" s="126"/>
      <c r="AE920" s="126"/>
      <c r="AF920" s="126"/>
      <c r="AG920" s="126"/>
      <c r="AH920" s="126"/>
      <c r="AI920" s="126"/>
      <c r="AJ920" s="126"/>
      <c r="AK920" s="383"/>
      <c r="AL920" s="126"/>
      <c r="AM920" s="126"/>
      <c r="AN920" s="126"/>
      <c r="AO920" s="126"/>
      <c r="AP920" s="126"/>
      <c r="AQ920" s="126"/>
      <c r="AR920" s="126"/>
    </row>
    <row r="921" ht="12.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692"/>
      <c r="Y921" s="126"/>
      <c r="Z921" s="126"/>
      <c r="AA921" s="126"/>
      <c r="AB921" s="126"/>
      <c r="AC921" s="126"/>
      <c r="AD921" s="126"/>
      <c r="AE921" s="126"/>
      <c r="AF921" s="126"/>
      <c r="AG921" s="126"/>
      <c r="AH921" s="126"/>
      <c r="AI921" s="126"/>
      <c r="AJ921" s="126"/>
      <c r="AK921" s="383"/>
      <c r="AL921" s="126"/>
      <c r="AM921" s="126"/>
      <c r="AN921" s="126"/>
      <c r="AO921" s="126"/>
      <c r="AP921" s="126"/>
      <c r="AQ921" s="126"/>
      <c r="AR921" s="126"/>
    </row>
    <row r="922" ht="12.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692"/>
      <c r="Y922" s="126"/>
      <c r="Z922" s="126"/>
      <c r="AA922" s="126"/>
      <c r="AB922" s="126"/>
      <c r="AC922" s="126"/>
      <c r="AD922" s="126"/>
      <c r="AE922" s="126"/>
      <c r="AF922" s="126"/>
      <c r="AG922" s="126"/>
      <c r="AH922" s="126"/>
      <c r="AI922" s="126"/>
      <c r="AJ922" s="126"/>
      <c r="AK922" s="383"/>
      <c r="AL922" s="126"/>
      <c r="AM922" s="126"/>
      <c r="AN922" s="126"/>
      <c r="AO922" s="126"/>
      <c r="AP922" s="126"/>
      <c r="AQ922" s="126"/>
      <c r="AR922" s="126"/>
    </row>
    <row r="923" ht="12.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692"/>
      <c r="Y923" s="126"/>
      <c r="Z923" s="126"/>
      <c r="AA923" s="126"/>
      <c r="AB923" s="126"/>
      <c r="AC923" s="126"/>
      <c r="AD923" s="126"/>
      <c r="AE923" s="126"/>
      <c r="AF923" s="126"/>
      <c r="AG923" s="126"/>
      <c r="AH923" s="126"/>
      <c r="AI923" s="126"/>
      <c r="AJ923" s="126"/>
      <c r="AK923" s="383"/>
      <c r="AL923" s="126"/>
      <c r="AM923" s="126"/>
      <c r="AN923" s="126"/>
      <c r="AO923" s="126"/>
      <c r="AP923" s="126"/>
      <c r="AQ923" s="126"/>
      <c r="AR923" s="126"/>
    </row>
    <row r="924" ht="12.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692"/>
      <c r="Y924" s="126"/>
      <c r="Z924" s="126"/>
      <c r="AA924" s="126"/>
      <c r="AB924" s="126"/>
      <c r="AC924" s="126"/>
      <c r="AD924" s="126"/>
      <c r="AE924" s="126"/>
      <c r="AF924" s="126"/>
      <c r="AG924" s="126"/>
      <c r="AH924" s="126"/>
      <c r="AI924" s="126"/>
      <c r="AJ924" s="126"/>
      <c r="AK924" s="383"/>
      <c r="AL924" s="126"/>
      <c r="AM924" s="126"/>
      <c r="AN924" s="126"/>
      <c r="AO924" s="126"/>
      <c r="AP924" s="126"/>
      <c r="AQ924" s="126"/>
      <c r="AR924" s="126"/>
    </row>
    <row r="925" ht="12.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692"/>
      <c r="Y925" s="126"/>
      <c r="Z925" s="126"/>
      <c r="AA925" s="126"/>
      <c r="AB925" s="126"/>
      <c r="AC925" s="126"/>
      <c r="AD925" s="126"/>
      <c r="AE925" s="126"/>
      <c r="AF925" s="126"/>
      <c r="AG925" s="126"/>
      <c r="AH925" s="126"/>
      <c r="AI925" s="126"/>
      <c r="AJ925" s="126"/>
      <c r="AK925" s="383"/>
      <c r="AL925" s="126"/>
      <c r="AM925" s="126"/>
      <c r="AN925" s="126"/>
      <c r="AO925" s="126"/>
      <c r="AP925" s="126"/>
      <c r="AQ925" s="126"/>
      <c r="AR925" s="126"/>
    </row>
    <row r="926" ht="12.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692"/>
      <c r="Y926" s="126"/>
      <c r="Z926" s="126"/>
      <c r="AA926" s="126"/>
      <c r="AB926" s="126"/>
      <c r="AC926" s="126"/>
      <c r="AD926" s="126"/>
      <c r="AE926" s="126"/>
      <c r="AF926" s="126"/>
      <c r="AG926" s="126"/>
      <c r="AH926" s="126"/>
      <c r="AI926" s="126"/>
      <c r="AJ926" s="126"/>
      <c r="AK926" s="383"/>
      <c r="AL926" s="126"/>
      <c r="AM926" s="126"/>
      <c r="AN926" s="126"/>
      <c r="AO926" s="126"/>
      <c r="AP926" s="126"/>
      <c r="AQ926" s="126"/>
      <c r="AR926" s="126"/>
    </row>
    <row r="927" ht="12.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692"/>
      <c r="Y927" s="126"/>
      <c r="Z927" s="126"/>
      <c r="AA927" s="126"/>
      <c r="AB927" s="126"/>
      <c r="AC927" s="126"/>
      <c r="AD927" s="126"/>
      <c r="AE927" s="126"/>
      <c r="AF927" s="126"/>
      <c r="AG927" s="126"/>
      <c r="AH927" s="126"/>
      <c r="AI927" s="126"/>
      <c r="AJ927" s="126"/>
      <c r="AK927" s="383"/>
      <c r="AL927" s="126"/>
      <c r="AM927" s="126"/>
      <c r="AN927" s="126"/>
      <c r="AO927" s="126"/>
      <c r="AP927" s="126"/>
      <c r="AQ927" s="126"/>
      <c r="AR927" s="126"/>
    </row>
    <row r="928" ht="12.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692"/>
      <c r="Y928" s="126"/>
      <c r="Z928" s="126"/>
      <c r="AA928" s="126"/>
      <c r="AB928" s="126"/>
      <c r="AC928" s="126"/>
      <c r="AD928" s="126"/>
      <c r="AE928" s="126"/>
      <c r="AF928" s="126"/>
      <c r="AG928" s="126"/>
      <c r="AH928" s="126"/>
      <c r="AI928" s="126"/>
      <c r="AJ928" s="126"/>
      <c r="AK928" s="383"/>
      <c r="AL928" s="126"/>
      <c r="AM928" s="126"/>
      <c r="AN928" s="126"/>
      <c r="AO928" s="126"/>
      <c r="AP928" s="126"/>
      <c r="AQ928" s="126"/>
      <c r="AR928" s="126"/>
    </row>
    <row r="929" ht="12.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692"/>
      <c r="Y929" s="126"/>
      <c r="Z929" s="126"/>
      <c r="AA929" s="126"/>
      <c r="AB929" s="126"/>
      <c r="AC929" s="126"/>
      <c r="AD929" s="126"/>
      <c r="AE929" s="126"/>
      <c r="AF929" s="126"/>
      <c r="AG929" s="126"/>
      <c r="AH929" s="126"/>
      <c r="AI929" s="126"/>
      <c r="AJ929" s="126"/>
      <c r="AK929" s="383"/>
      <c r="AL929" s="126"/>
      <c r="AM929" s="126"/>
      <c r="AN929" s="126"/>
      <c r="AO929" s="126"/>
      <c r="AP929" s="126"/>
      <c r="AQ929" s="126"/>
      <c r="AR929" s="126"/>
    </row>
    <row r="930" ht="12.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692"/>
      <c r="Y930" s="126"/>
      <c r="Z930" s="126"/>
      <c r="AA930" s="126"/>
      <c r="AB930" s="126"/>
      <c r="AC930" s="126"/>
      <c r="AD930" s="126"/>
      <c r="AE930" s="126"/>
      <c r="AF930" s="126"/>
      <c r="AG930" s="126"/>
      <c r="AH930" s="126"/>
      <c r="AI930" s="126"/>
      <c r="AJ930" s="126"/>
      <c r="AK930" s="383"/>
      <c r="AL930" s="126"/>
      <c r="AM930" s="126"/>
      <c r="AN930" s="126"/>
      <c r="AO930" s="126"/>
      <c r="AP930" s="126"/>
      <c r="AQ930" s="126"/>
      <c r="AR930" s="126"/>
    </row>
    <row r="931" ht="12.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692"/>
      <c r="Y931" s="126"/>
      <c r="Z931" s="126"/>
      <c r="AA931" s="126"/>
      <c r="AB931" s="126"/>
      <c r="AC931" s="126"/>
      <c r="AD931" s="126"/>
      <c r="AE931" s="126"/>
      <c r="AF931" s="126"/>
      <c r="AG931" s="126"/>
      <c r="AH931" s="126"/>
      <c r="AI931" s="126"/>
      <c r="AJ931" s="126"/>
      <c r="AK931" s="383"/>
      <c r="AL931" s="126"/>
      <c r="AM931" s="126"/>
      <c r="AN931" s="126"/>
      <c r="AO931" s="126"/>
      <c r="AP931" s="126"/>
      <c r="AQ931" s="126"/>
      <c r="AR931" s="126"/>
    </row>
    <row r="932" ht="12.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692"/>
      <c r="Y932" s="126"/>
      <c r="Z932" s="126"/>
      <c r="AA932" s="126"/>
      <c r="AB932" s="126"/>
      <c r="AC932" s="126"/>
      <c r="AD932" s="126"/>
      <c r="AE932" s="126"/>
      <c r="AF932" s="126"/>
      <c r="AG932" s="126"/>
      <c r="AH932" s="126"/>
      <c r="AI932" s="126"/>
      <c r="AJ932" s="126"/>
      <c r="AK932" s="383"/>
      <c r="AL932" s="126"/>
      <c r="AM932" s="126"/>
      <c r="AN932" s="126"/>
      <c r="AO932" s="126"/>
      <c r="AP932" s="126"/>
      <c r="AQ932" s="126"/>
      <c r="AR932" s="126"/>
    </row>
    <row r="933" ht="12.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692"/>
      <c r="Y933" s="126"/>
      <c r="Z933" s="126"/>
      <c r="AA933" s="126"/>
      <c r="AB933" s="126"/>
      <c r="AC933" s="126"/>
      <c r="AD933" s="126"/>
      <c r="AE933" s="126"/>
      <c r="AF933" s="126"/>
      <c r="AG933" s="126"/>
      <c r="AH933" s="126"/>
      <c r="AI933" s="126"/>
      <c r="AJ933" s="126"/>
      <c r="AK933" s="383"/>
      <c r="AL933" s="126"/>
      <c r="AM933" s="126"/>
      <c r="AN933" s="126"/>
      <c r="AO933" s="126"/>
      <c r="AP933" s="126"/>
      <c r="AQ933" s="126"/>
      <c r="AR933" s="126"/>
    </row>
    <row r="934" ht="12.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692"/>
      <c r="Y934" s="126"/>
      <c r="Z934" s="126"/>
      <c r="AA934" s="126"/>
      <c r="AB934" s="126"/>
      <c r="AC934" s="126"/>
      <c r="AD934" s="126"/>
      <c r="AE934" s="126"/>
      <c r="AF934" s="126"/>
      <c r="AG934" s="126"/>
      <c r="AH934" s="126"/>
      <c r="AI934" s="126"/>
      <c r="AJ934" s="126"/>
      <c r="AK934" s="383"/>
      <c r="AL934" s="126"/>
      <c r="AM934" s="126"/>
      <c r="AN934" s="126"/>
      <c r="AO934" s="126"/>
      <c r="AP934" s="126"/>
      <c r="AQ934" s="126"/>
      <c r="AR934" s="126"/>
    </row>
    <row r="935" ht="12.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692"/>
      <c r="Y935" s="126"/>
      <c r="Z935" s="126"/>
      <c r="AA935" s="126"/>
      <c r="AB935" s="126"/>
      <c r="AC935" s="126"/>
      <c r="AD935" s="126"/>
      <c r="AE935" s="126"/>
      <c r="AF935" s="126"/>
      <c r="AG935" s="126"/>
      <c r="AH935" s="126"/>
      <c r="AI935" s="126"/>
      <c r="AJ935" s="126"/>
      <c r="AK935" s="383"/>
      <c r="AL935" s="126"/>
      <c r="AM935" s="126"/>
      <c r="AN935" s="126"/>
      <c r="AO935" s="126"/>
      <c r="AP935" s="126"/>
      <c r="AQ935" s="126"/>
      <c r="AR935" s="126"/>
    </row>
    <row r="936" ht="12.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692"/>
      <c r="Y936" s="126"/>
      <c r="Z936" s="126"/>
      <c r="AA936" s="126"/>
      <c r="AB936" s="126"/>
      <c r="AC936" s="126"/>
      <c r="AD936" s="126"/>
      <c r="AE936" s="126"/>
      <c r="AF936" s="126"/>
      <c r="AG936" s="126"/>
      <c r="AH936" s="126"/>
      <c r="AI936" s="126"/>
      <c r="AJ936" s="126"/>
      <c r="AK936" s="383"/>
      <c r="AL936" s="126"/>
      <c r="AM936" s="126"/>
      <c r="AN936" s="126"/>
      <c r="AO936" s="126"/>
      <c r="AP936" s="126"/>
      <c r="AQ936" s="126"/>
      <c r="AR936" s="126"/>
    </row>
    <row r="937" ht="12.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692"/>
      <c r="Y937" s="126"/>
      <c r="Z937" s="126"/>
      <c r="AA937" s="126"/>
      <c r="AB937" s="126"/>
      <c r="AC937" s="126"/>
      <c r="AD937" s="126"/>
      <c r="AE937" s="126"/>
      <c r="AF937" s="126"/>
      <c r="AG937" s="126"/>
      <c r="AH937" s="126"/>
      <c r="AI937" s="126"/>
      <c r="AJ937" s="126"/>
      <c r="AK937" s="383"/>
      <c r="AL937" s="126"/>
      <c r="AM937" s="126"/>
      <c r="AN937" s="126"/>
      <c r="AO937" s="126"/>
      <c r="AP937" s="126"/>
      <c r="AQ937" s="126"/>
      <c r="AR937" s="126"/>
    </row>
    <row r="938" ht="12.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692"/>
      <c r="Y938" s="126"/>
      <c r="Z938" s="126"/>
      <c r="AA938" s="126"/>
      <c r="AB938" s="126"/>
      <c r="AC938" s="126"/>
      <c r="AD938" s="126"/>
      <c r="AE938" s="126"/>
      <c r="AF938" s="126"/>
      <c r="AG938" s="126"/>
      <c r="AH938" s="126"/>
      <c r="AI938" s="126"/>
      <c r="AJ938" s="126"/>
      <c r="AK938" s="383"/>
      <c r="AL938" s="126"/>
      <c r="AM938" s="126"/>
      <c r="AN938" s="126"/>
      <c r="AO938" s="126"/>
      <c r="AP938" s="126"/>
      <c r="AQ938" s="126"/>
      <c r="AR938" s="126"/>
    </row>
    <row r="939" ht="12.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692"/>
      <c r="Y939" s="126"/>
      <c r="Z939" s="126"/>
      <c r="AA939" s="126"/>
      <c r="AB939" s="126"/>
      <c r="AC939" s="126"/>
      <c r="AD939" s="126"/>
      <c r="AE939" s="126"/>
      <c r="AF939" s="126"/>
      <c r="AG939" s="126"/>
      <c r="AH939" s="126"/>
      <c r="AI939" s="126"/>
      <c r="AJ939" s="126"/>
      <c r="AK939" s="383"/>
      <c r="AL939" s="126"/>
      <c r="AM939" s="126"/>
      <c r="AN939" s="126"/>
      <c r="AO939" s="126"/>
      <c r="AP939" s="126"/>
      <c r="AQ939" s="126"/>
      <c r="AR939" s="126"/>
    </row>
    <row r="940" ht="12.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692"/>
      <c r="Y940" s="126"/>
      <c r="Z940" s="126"/>
      <c r="AA940" s="126"/>
      <c r="AB940" s="126"/>
      <c r="AC940" s="126"/>
      <c r="AD940" s="126"/>
      <c r="AE940" s="126"/>
      <c r="AF940" s="126"/>
      <c r="AG940" s="126"/>
      <c r="AH940" s="126"/>
      <c r="AI940" s="126"/>
      <c r="AJ940" s="126"/>
      <c r="AK940" s="383"/>
      <c r="AL940" s="126"/>
      <c r="AM940" s="126"/>
      <c r="AN940" s="126"/>
      <c r="AO940" s="126"/>
      <c r="AP940" s="126"/>
      <c r="AQ940" s="126"/>
      <c r="AR940" s="126"/>
    </row>
    <row r="941" ht="12.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692"/>
      <c r="Y941" s="126"/>
      <c r="Z941" s="126"/>
      <c r="AA941" s="126"/>
      <c r="AB941" s="126"/>
      <c r="AC941" s="126"/>
      <c r="AD941" s="126"/>
      <c r="AE941" s="126"/>
      <c r="AF941" s="126"/>
      <c r="AG941" s="126"/>
      <c r="AH941" s="126"/>
      <c r="AI941" s="126"/>
      <c r="AJ941" s="126"/>
      <c r="AK941" s="383"/>
      <c r="AL941" s="126"/>
      <c r="AM941" s="126"/>
      <c r="AN941" s="126"/>
      <c r="AO941" s="126"/>
      <c r="AP941" s="126"/>
      <c r="AQ941" s="126"/>
      <c r="AR941" s="126"/>
    </row>
    <row r="942" ht="12.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692"/>
      <c r="Y942" s="126"/>
      <c r="Z942" s="126"/>
      <c r="AA942" s="126"/>
      <c r="AB942" s="126"/>
      <c r="AC942" s="126"/>
      <c r="AD942" s="126"/>
      <c r="AE942" s="126"/>
      <c r="AF942" s="126"/>
      <c r="AG942" s="126"/>
      <c r="AH942" s="126"/>
      <c r="AI942" s="126"/>
      <c r="AJ942" s="126"/>
      <c r="AK942" s="383"/>
      <c r="AL942" s="126"/>
      <c r="AM942" s="126"/>
      <c r="AN942" s="126"/>
      <c r="AO942" s="126"/>
      <c r="AP942" s="126"/>
      <c r="AQ942" s="126"/>
      <c r="AR942" s="126"/>
    </row>
    <row r="943" ht="12.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692"/>
      <c r="Y943" s="126"/>
      <c r="Z943" s="126"/>
      <c r="AA943" s="126"/>
      <c r="AB943" s="126"/>
      <c r="AC943" s="126"/>
      <c r="AD943" s="126"/>
      <c r="AE943" s="126"/>
      <c r="AF943" s="126"/>
      <c r="AG943" s="126"/>
      <c r="AH943" s="126"/>
      <c r="AI943" s="126"/>
      <c r="AJ943" s="126"/>
      <c r="AK943" s="383"/>
      <c r="AL943" s="126"/>
      <c r="AM943" s="126"/>
      <c r="AN943" s="126"/>
      <c r="AO943" s="126"/>
      <c r="AP943" s="126"/>
      <c r="AQ943" s="126"/>
      <c r="AR943" s="126"/>
    </row>
    <row r="944" ht="12.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692"/>
      <c r="Y944" s="126"/>
      <c r="Z944" s="126"/>
      <c r="AA944" s="126"/>
      <c r="AB944" s="126"/>
      <c r="AC944" s="126"/>
      <c r="AD944" s="126"/>
      <c r="AE944" s="126"/>
      <c r="AF944" s="126"/>
      <c r="AG944" s="126"/>
      <c r="AH944" s="126"/>
      <c r="AI944" s="126"/>
      <c r="AJ944" s="126"/>
      <c r="AK944" s="383"/>
      <c r="AL944" s="126"/>
      <c r="AM944" s="126"/>
      <c r="AN944" s="126"/>
      <c r="AO944" s="126"/>
      <c r="AP944" s="126"/>
      <c r="AQ944" s="126"/>
      <c r="AR944" s="126"/>
    </row>
    <row r="945" ht="12.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692"/>
      <c r="Y945" s="126"/>
      <c r="Z945" s="126"/>
      <c r="AA945" s="126"/>
      <c r="AB945" s="126"/>
      <c r="AC945" s="126"/>
      <c r="AD945" s="126"/>
      <c r="AE945" s="126"/>
      <c r="AF945" s="126"/>
      <c r="AG945" s="126"/>
      <c r="AH945" s="126"/>
      <c r="AI945" s="126"/>
      <c r="AJ945" s="126"/>
      <c r="AK945" s="383"/>
      <c r="AL945" s="126"/>
      <c r="AM945" s="126"/>
      <c r="AN945" s="126"/>
      <c r="AO945" s="126"/>
      <c r="AP945" s="126"/>
      <c r="AQ945" s="126"/>
      <c r="AR945" s="126"/>
    </row>
    <row r="946" ht="12.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692"/>
      <c r="Y946" s="126"/>
      <c r="Z946" s="126"/>
      <c r="AA946" s="126"/>
      <c r="AB946" s="126"/>
      <c r="AC946" s="126"/>
      <c r="AD946" s="126"/>
      <c r="AE946" s="126"/>
      <c r="AF946" s="126"/>
      <c r="AG946" s="126"/>
      <c r="AH946" s="126"/>
      <c r="AI946" s="126"/>
      <c r="AJ946" s="126"/>
      <c r="AK946" s="383"/>
      <c r="AL946" s="126"/>
      <c r="AM946" s="126"/>
      <c r="AN946" s="126"/>
      <c r="AO946" s="126"/>
      <c r="AP946" s="126"/>
      <c r="AQ946" s="126"/>
      <c r="AR946" s="126"/>
    </row>
    <row r="947" ht="12.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692"/>
      <c r="Y947" s="126"/>
      <c r="Z947" s="126"/>
      <c r="AA947" s="126"/>
      <c r="AB947" s="126"/>
      <c r="AC947" s="126"/>
      <c r="AD947" s="126"/>
      <c r="AE947" s="126"/>
      <c r="AF947" s="126"/>
      <c r="AG947" s="126"/>
      <c r="AH947" s="126"/>
      <c r="AI947" s="126"/>
      <c r="AJ947" s="126"/>
      <c r="AK947" s="383"/>
      <c r="AL947" s="126"/>
      <c r="AM947" s="126"/>
      <c r="AN947" s="126"/>
      <c r="AO947" s="126"/>
      <c r="AP947" s="126"/>
      <c r="AQ947" s="126"/>
      <c r="AR947" s="126"/>
    </row>
    <row r="948" ht="12.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692"/>
      <c r="Y948" s="126"/>
      <c r="Z948" s="126"/>
      <c r="AA948" s="126"/>
      <c r="AB948" s="126"/>
      <c r="AC948" s="126"/>
      <c r="AD948" s="126"/>
      <c r="AE948" s="126"/>
      <c r="AF948" s="126"/>
      <c r="AG948" s="126"/>
      <c r="AH948" s="126"/>
      <c r="AI948" s="126"/>
      <c r="AJ948" s="126"/>
      <c r="AK948" s="383"/>
      <c r="AL948" s="126"/>
      <c r="AM948" s="126"/>
      <c r="AN948" s="126"/>
      <c r="AO948" s="126"/>
      <c r="AP948" s="126"/>
      <c r="AQ948" s="126"/>
      <c r="AR948" s="126"/>
    </row>
    <row r="949" ht="12.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692"/>
      <c r="Y949" s="126"/>
      <c r="Z949" s="126"/>
      <c r="AA949" s="126"/>
      <c r="AB949" s="126"/>
      <c r="AC949" s="126"/>
      <c r="AD949" s="126"/>
      <c r="AE949" s="126"/>
      <c r="AF949" s="126"/>
      <c r="AG949" s="126"/>
      <c r="AH949" s="126"/>
      <c r="AI949" s="126"/>
      <c r="AJ949" s="126"/>
      <c r="AK949" s="383"/>
      <c r="AL949" s="126"/>
      <c r="AM949" s="126"/>
      <c r="AN949" s="126"/>
      <c r="AO949" s="126"/>
      <c r="AP949" s="126"/>
      <c r="AQ949" s="126"/>
      <c r="AR949" s="126"/>
    </row>
    <row r="950" ht="12.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692"/>
      <c r="Y950" s="126"/>
      <c r="Z950" s="126"/>
      <c r="AA950" s="126"/>
      <c r="AB950" s="126"/>
      <c r="AC950" s="126"/>
      <c r="AD950" s="126"/>
      <c r="AE950" s="126"/>
      <c r="AF950" s="126"/>
      <c r="AG950" s="126"/>
      <c r="AH950" s="126"/>
      <c r="AI950" s="126"/>
      <c r="AJ950" s="126"/>
      <c r="AK950" s="383"/>
      <c r="AL950" s="126"/>
      <c r="AM950" s="126"/>
      <c r="AN950" s="126"/>
      <c r="AO950" s="126"/>
      <c r="AP950" s="126"/>
      <c r="AQ950" s="126"/>
      <c r="AR950" s="126"/>
    </row>
    <row r="951" ht="12.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692"/>
      <c r="Y951" s="126"/>
      <c r="Z951" s="126"/>
      <c r="AA951" s="126"/>
      <c r="AB951" s="126"/>
      <c r="AC951" s="126"/>
      <c r="AD951" s="126"/>
      <c r="AE951" s="126"/>
      <c r="AF951" s="126"/>
      <c r="AG951" s="126"/>
      <c r="AH951" s="126"/>
      <c r="AI951" s="126"/>
      <c r="AJ951" s="126"/>
      <c r="AK951" s="383"/>
      <c r="AL951" s="126"/>
      <c r="AM951" s="126"/>
      <c r="AN951" s="126"/>
      <c r="AO951" s="126"/>
      <c r="AP951" s="126"/>
      <c r="AQ951" s="126"/>
      <c r="AR951" s="126"/>
    </row>
    <row r="952" ht="12.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692"/>
      <c r="Y952" s="126"/>
      <c r="Z952" s="126"/>
      <c r="AA952" s="126"/>
      <c r="AB952" s="126"/>
      <c r="AC952" s="126"/>
      <c r="AD952" s="126"/>
      <c r="AE952" s="126"/>
      <c r="AF952" s="126"/>
      <c r="AG952" s="126"/>
      <c r="AH952" s="126"/>
      <c r="AI952" s="126"/>
      <c r="AJ952" s="126"/>
      <c r="AK952" s="383"/>
      <c r="AL952" s="126"/>
      <c r="AM952" s="126"/>
      <c r="AN952" s="126"/>
      <c r="AO952" s="126"/>
      <c r="AP952" s="126"/>
      <c r="AQ952" s="126"/>
      <c r="AR952" s="126"/>
    </row>
    <row r="953" ht="12.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692"/>
      <c r="Y953" s="126"/>
      <c r="Z953" s="126"/>
      <c r="AA953" s="126"/>
      <c r="AB953" s="126"/>
      <c r="AC953" s="126"/>
      <c r="AD953" s="126"/>
      <c r="AE953" s="126"/>
      <c r="AF953" s="126"/>
      <c r="AG953" s="126"/>
      <c r="AH953" s="126"/>
      <c r="AI953" s="126"/>
      <c r="AJ953" s="126"/>
      <c r="AK953" s="383"/>
      <c r="AL953" s="126"/>
      <c r="AM953" s="126"/>
      <c r="AN953" s="126"/>
      <c r="AO953" s="126"/>
      <c r="AP953" s="126"/>
      <c r="AQ953" s="126"/>
      <c r="AR953" s="126"/>
    </row>
    <row r="954" ht="12.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692"/>
      <c r="Y954" s="126"/>
      <c r="Z954" s="126"/>
      <c r="AA954" s="126"/>
      <c r="AB954" s="126"/>
      <c r="AC954" s="126"/>
      <c r="AD954" s="126"/>
      <c r="AE954" s="126"/>
      <c r="AF954" s="126"/>
      <c r="AG954" s="126"/>
      <c r="AH954" s="126"/>
      <c r="AI954" s="126"/>
      <c r="AJ954" s="126"/>
      <c r="AK954" s="383"/>
      <c r="AL954" s="126"/>
      <c r="AM954" s="126"/>
      <c r="AN954" s="126"/>
      <c r="AO954" s="126"/>
      <c r="AP954" s="126"/>
      <c r="AQ954" s="126"/>
      <c r="AR954" s="126"/>
    </row>
    <row r="955" ht="12.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692"/>
      <c r="Y955" s="126"/>
      <c r="Z955" s="126"/>
      <c r="AA955" s="126"/>
      <c r="AB955" s="126"/>
      <c r="AC955" s="126"/>
      <c r="AD955" s="126"/>
      <c r="AE955" s="126"/>
      <c r="AF955" s="126"/>
      <c r="AG955" s="126"/>
      <c r="AH955" s="126"/>
      <c r="AI955" s="126"/>
      <c r="AJ955" s="126"/>
      <c r="AK955" s="383"/>
      <c r="AL955" s="126"/>
      <c r="AM955" s="126"/>
      <c r="AN955" s="126"/>
      <c r="AO955" s="126"/>
      <c r="AP955" s="126"/>
      <c r="AQ955" s="126"/>
      <c r="AR955" s="126"/>
    </row>
    <row r="956" ht="12.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692"/>
      <c r="Y956" s="126"/>
      <c r="Z956" s="126"/>
      <c r="AA956" s="126"/>
      <c r="AB956" s="126"/>
      <c r="AC956" s="126"/>
      <c r="AD956" s="126"/>
      <c r="AE956" s="126"/>
      <c r="AF956" s="126"/>
      <c r="AG956" s="126"/>
      <c r="AH956" s="126"/>
      <c r="AI956" s="126"/>
      <c r="AJ956" s="126"/>
      <c r="AK956" s="383"/>
      <c r="AL956" s="126"/>
      <c r="AM956" s="126"/>
      <c r="AN956" s="126"/>
      <c r="AO956" s="126"/>
      <c r="AP956" s="126"/>
      <c r="AQ956" s="126"/>
      <c r="AR956" s="126"/>
    </row>
    <row r="957" ht="12.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692"/>
      <c r="Y957" s="126"/>
      <c r="Z957" s="126"/>
      <c r="AA957" s="126"/>
      <c r="AB957" s="126"/>
      <c r="AC957" s="126"/>
      <c r="AD957" s="126"/>
      <c r="AE957" s="126"/>
      <c r="AF957" s="126"/>
      <c r="AG957" s="126"/>
      <c r="AH957" s="126"/>
      <c r="AI957" s="126"/>
      <c r="AJ957" s="126"/>
      <c r="AK957" s="383"/>
      <c r="AL957" s="126"/>
      <c r="AM957" s="126"/>
      <c r="AN957" s="126"/>
      <c r="AO957" s="126"/>
      <c r="AP957" s="126"/>
      <c r="AQ957" s="126"/>
      <c r="AR957" s="126"/>
    </row>
    <row r="958" ht="12.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692"/>
      <c r="Y958" s="126"/>
      <c r="Z958" s="126"/>
      <c r="AA958" s="126"/>
      <c r="AB958" s="126"/>
      <c r="AC958" s="126"/>
      <c r="AD958" s="126"/>
      <c r="AE958" s="126"/>
      <c r="AF958" s="126"/>
      <c r="AG958" s="126"/>
      <c r="AH958" s="126"/>
      <c r="AI958" s="126"/>
      <c r="AJ958" s="126"/>
      <c r="AK958" s="383"/>
      <c r="AL958" s="126"/>
      <c r="AM958" s="126"/>
      <c r="AN958" s="126"/>
      <c r="AO958" s="126"/>
      <c r="AP958" s="126"/>
      <c r="AQ958" s="126"/>
      <c r="AR958" s="126"/>
    </row>
    <row r="959" ht="12.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692"/>
      <c r="Y959" s="126"/>
      <c r="Z959" s="126"/>
      <c r="AA959" s="126"/>
      <c r="AB959" s="126"/>
      <c r="AC959" s="126"/>
      <c r="AD959" s="126"/>
      <c r="AE959" s="126"/>
      <c r="AF959" s="126"/>
      <c r="AG959" s="126"/>
      <c r="AH959" s="126"/>
      <c r="AI959" s="126"/>
      <c r="AJ959" s="126"/>
      <c r="AK959" s="383"/>
      <c r="AL959" s="126"/>
      <c r="AM959" s="126"/>
      <c r="AN959" s="126"/>
      <c r="AO959" s="126"/>
      <c r="AP959" s="126"/>
      <c r="AQ959" s="126"/>
      <c r="AR959" s="126"/>
    </row>
    <row r="960" ht="12.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692"/>
      <c r="Y960" s="126"/>
      <c r="Z960" s="126"/>
      <c r="AA960" s="126"/>
      <c r="AB960" s="126"/>
      <c r="AC960" s="126"/>
      <c r="AD960" s="126"/>
      <c r="AE960" s="126"/>
      <c r="AF960" s="126"/>
      <c r="AG960" s="126"/>
      <c r="AH960" s="126"/>
      <c r="AI960" s="126"/>
      <c r="AJ960" s="126"/>
      <c r="AK960" s="383"/>
      <c r="AL960" s="126"/>
      <c r="AM960" s="126"/>
      <c r="AN960" s="126"/>
      <c r="AO960" s="126"/>
      <c r="AP960" s="126"/>
      <c r="AQ960" s="126"/>
      <c r="AR960" s="126"/>
    </row>
    <row r="961" ht="12.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692"/>
      <c r="Y961" s="126"/>
      <c r="Z961" s="126"/>
      <c r="AA961" s="126"/>
      <c r="AB961" s="126"/>
      <c r="AC961" s="126"/>
      <c r="AD961" s="126"/>
      <c r="AE961" s="126"/>
      <c r="AF961" s="126"/>
      <c r="AG961" s="126"/>
      <c r="AH961" s="126"/>
      <c r="AI961" s="126"/>
      <c r="AJ961" s="126"/>
      <c r="AK961" s="383"/>
      <c r="AL961" s="126"/>
      <c r="AM961" s="126"/>
      <c r="AN961" s="126"/>
      <c r="AO961" s="126"/>
      <c r="AP961" s="126"/>
      <c r="AQ961" s="126"/>
      <c r="AR961" s="126"/>
    </row>
    <row r="962" ht="12.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692"/>
      <c r="Y962" s="126"/>
      <c r="Z962" s="126"/>
      <c r="AA962" s="126"/>
      <c r="AB962" s="126"/>
      <c r="AC962" s="126"/>
      <c r="AD962" s="126"/>
      <c r="AE962" s="126"/>
      <c r="AF962" s="126"/>
      <c r="AG962" s="126"/>
      <c r="AH962" s="126"/>
      <c r="AI962" s="126"/>
      <c r="AJ962" s="126"/>
      <c r="AK962" s="383"/>
      <c r="AL962" s="126"/>
      <c r="AM962" s="126"/>
      <c r="AN962" s="126"/>
      <c r="AO962" s="126"/>
      <c r="AP962" s="126"/>
      <c r="AQ962" s="126"/>
      <c r="AR962" s="126"/>
    </row>
    <row r="963" ht="12.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692"/>
      <c r="Y963" s="126"/>
      <c r="Z963" s="126"/>
      <c r="AA963" s="126"/>
      <c r="AB963" s="126"/>
      <c r="AC963" s="126"/>
      <c r="AD963" s="126"/>
      <c r="AE963" s="126"/>
      <c r="AF963" s="126"/>
      <c r="AG963" s="126"/>
      <c r="AH963" s="126"/>
      <c r="AI963" s="126"/>
      <c r="AJ963" s="126"/>
      <c r="AK963" s="383"/>
      <c r="AL963" s="126"/>
      <c r="AM963" s="126"/>
      <c r="AN963" s="126"/>
      <c r="AO963" s="126"/>
      <c r="AP963" s="126"/>
      <c r="AQ963" s="126"/>
      <c r="AR963" s="126"/>
    </row>
    <row r="964" ht="12.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692"/>
      <c r="Y964" s="126"/>
      <c r="Z964" s="126"/>
      <c r="AA964" s="126"/>
      <c r="AB964" s="126"/>
      <c r="AC964" s="126"/>
      <c r="AD964" s="126"/>
      <c r="AE964" s="126"/>
      <c r="AF964" s="126"/>
      <c r="AG964" s="126"/>
      <c r="AH964" s="126"/>
      <c r="AI964" s="126"/>
      <c r="AJ964" s="126"/>
      <c r="AK964" s="383"/>
      <c r="AL964" s="126"/>
      <c r="AM964" s="126"/>
      <c r="AN964" s="126"/>
      <c r="AO964" s="126"/>
      <c r="AP964" s="126"/>
      <c r="AQ964" s="126"/>
      <c r="AR964" s="126"/>
    </row>
    <row r="965" ht="12.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692"/>
      <c r="Y965" s="126"/>
      <c r="Z965" s="126"/>
      <c r="AA965" s="126"/>
      <c r="AB965" s="126"/>
      <c r="AC965" s="126"/>
      <c r="AD965" s="126"/>
      <c r="AE965" s="126"/>
      <c r="AF965" s="126"/>
      <c r="AG965" s="126"/>
      <c r="AH965" s="126"/>
      <c r="AI965" s="126"/>
      <c r="AJ965" s="126"/>
      <c r="AK965" s="383"/>
      <c r="AL965" s="126"/>
      <c r="AM965" s="126"/>
      <c r="AN965" s="126"/>
      <c r="AO965" s="126"/>
      <c r="AP965" s="126"/>
      <c r="AQ965" s="126"/>
      <c r="AR965" s="126"/>
    </row>
    <row r="966" ht="12.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692"/>
      <c r="Y966" s="126"/>
      <c r="Z966" s="126"/>
      <c r="AA966" s="126"/>
      <c r="AB966" s="126"/>
      <c r="AC966" s="126"/>
      <c r="AD966" s="126"/>
      <c r="AE966" s="126"/>
      <c r="AF966" s="126"/>
      <c r="AG966" s="126"/>
      <c r="AH966" s="126"/>
      <c r="AI966" s="126"/>
      <c r="AJ966" s="126"/>
      <c r="AK966" s="383"/>
      <c r="AL966" s="126"/>
      <c r="AM966" s="126"/>
      <c r="AN966" s="126"/>
      <c r="AO966" s="126"/>
      <c r="AP966" s="126"/>
      <c r="AQ966" s="126"/>
      <c r="AR966" s="126"/>
    </row>
    <row r="967" ht="12.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692"/>
      <c r="Y967" s="126"/>
      <c r="Z967" s="126"/>
      <c r="AA967" s="126"/>
      <c r="AB967" s="126"/>
      <c r="AC967" s="126"/>
      <c r="AD967" s="126"/>
      <c r="AE967" s="126"/>
      <c r="AF967" s="126"/>
      <c r="AG967" s="126"/>
      <c r="AH967" s="126"/>
      <c r="AI967" s="126"/>
      <c r="AJ967" s="126"/>
      <c r="AK967" s="383"/>
      <c r="AL967" s="126"/>
      <c r="AM967" s="126"/>
      <c r="AN967" s="126"/>
      <c r="AO967" s="126"/>
      <c r="AP967" s="126"/>
      <c r="AQ967" s="126"/>
      <c r="AR967" s="126"/>
    </row>
    <row r="968" ht="12.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692"/>
      <c r="Y968" s="126"/>
      <c r="Z968" s="126"/>
      <c r="AA968" s="126"/>
      <c r="AB968" s="126"/>
      <c r="AC968" s="126"/>
      <c r="AD968" s="126"/>
      <c r="AE968" s="126"/>
      <c r="AF968" s="126"/>
      <c r="AG968" s="126"/>
      <c r="AH968" s="126"/>
      <c r="AI968" s="126"/>
      <c r="AJ968" s="126"/>
      <c r="AK968" s="383"/>
      <c r="AL968" s="126"/>
      <c r="AM968" s="126"/>
      <c r="AN968" s="126"/>
      <c r="AO968" s="126"/>
      <c r="AP968" s="126"/>
      <c r="AQ968" s="126"/>
      <c r="AR968" s="126"/>
    </row>
    <row r="969" ht="12.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692"/>
      <c r="Y969" s="126"/>
      <c r="Z969" s="126"/>
      <c r="AA969" s="126"/>
      <c r="AB969" s="126"/>
      <c r="AC969" s="126"/>
      <c r="AD969" s="126"/>
      <c r="AE969" s="126"/>
      <c r="AF969" s="126"/>
      <c r="AG969" s="126"/>
      <c r="AH969" s="126"/>
      <c r="AI969" s="126"/>
      <c r="AJ969" s="126"/>
      <c r="AK969" s="383"/>
      <c r="AL969" s="126"/>
      <c r="AM969" s="126"/>
      <c r="AN969" s="126"/>
      <c r="AO969" s="126"/>
      <c r="AP969" s="126"/>
      <c r="AQ969" s="126"/>
      <c r="AR969" s="126"/>
    </row>
    <row r="970" ht="12.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692"/>
      <c r="Y970" s="126"/>
      <c r="Z970" s="126"/>
      <c r="AA970" s="126"/>
      <c r="AB970" s="126"/>
      <c r="AC970" s="126"/>
      <c r="AD970" s="126"/>
      <c r="AE970" s="126"/>
      <c r="AF970" s="126"/>
      <c r="AG970" s="126"/>
      <c r="AH970" s="126"/>
      <c r="AI970" s="126"/>
      <c r="AJ970" s="126"/>
      <c r="AK970" s="383"/>
      <c r="AL970" s="126"/>
      <c r="AM970" s="126"/>
      <c r="AN970" s="126"/>
      <c r="AO970" s="126"/>
      <c r="AP970" s="126"/>
      <c r="AQ970" s="126"/>
      <c r="AR970" s="126"/>
    </row>
    <row r="971" ht="12.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692"/>
      <c r="Y971" s="126"/>
      <c r="Z971" s="126"/>
      <c r="AA971" s="126"/>
      <c r="AB971" s="126"/>
      <c r="AC971" s="126"/>
      <c r="AD971" s="126"/>
      <c r="AE971" s="126"/>
      <c r="AF971" s="126"/>
      <c r="AG971" s="126"/>
      <c r="AH971" s="126"/>
      <c r="AI971" s="126"/>
      <c r="AJ971" s="126"/>
      <c r="AK971" s="383"/>
      <c r="AL971" s="126"/>
      <c r="AM971" s="126"/>
      <c r="AN971" s="126"/>
      <c r="AO971" s="126"/>
      <c r="AP971" s="126"/>
      <c r="AQ971" s="126"/>
      <c r="AR971" s="126"/>
    </row>
    <row r="972" ht="12.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692"/>
      <c r="Y972" s="126"/>
      <c r="Z972" s="126"/>
      <c r="AA972" s="126"/>
      <c r="AB972" s="126"/>
      <c r="AC972" s="126"/>
      <c r="AD972" s="126"/>
      <c r="AE972" s="126"/>
      <c r="AF972" s="126"/>
      <c r="AG972" s="126"/>
      <c r="AH972" s="126"/>
      <c r="AI972" s="126"/>
      <c r="AJ972" s="126"/>
      <c r="AK972" s="383"/>
      <c r="AL972" s="126"/>
      <c r="AM972" s="126"/>
      <c r="AN972" s="126"/>
      <c r="AO972" s="126"/>
      <c r="AP972" s="126"/>
      <c r="AQ972" s="126"/>
      <c r="AR972" s="126"/>
    </row>
    <row r="973" ht="12.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692"/>
      <c r="Y973" s="126"/>
      <c r="Z973" s="126"/>
      <c r="AA973" s="126"/>
      <c r="AB973" s="126"/>
      <c r="AC973" s="126"/>
      <c r="AD973" s="126"/>
      <c r="AE973" s="126"/>
      <c r="AF973" s="126"/>
      <c r="AG973" s="126"/>
      <c r="AH973" s="126"/>
      <c r="AI973" s="126"/>
      <c r="AJ973" s="126"/>
      <c r="AK973" s="383"/>
      <c r="AL973" s="126"/>
      <c r="AM973" s="126"/>
      <c r="AN973" s="126"/>
      <c r="AO973" s="126"/>
      <c r="AP973" s="126"/>
      <c r="AQ973" s="126"/>
      <c r="AR973" s="126"/>
    </row>
    <row r="974" ht="12.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692"/>
      <c r="Y974" s="126"/>
      <c r="Z974" s="126"/>
      <c r="AA974" s="126"/>
      <c r="AB974" s="126"/>
      <c r="AC974" s="126"/>
      <c r="AD974" s="126"/>
      <c r="AE974" s="126"/>
      <c r="AF974" s="126"/>
      <c r="AG974" s="126"/>
      <c r="AH974" s="126"/>
      <c r="AI974" s="126"/>
      <c r="AJ974" s="126"/>
      <c r="AK974" s="383"/>
      <c r="AL974" s="126"/>
      <c r="AM974" s="126"/>
      <c r="AN974" s="126"/>
      <c r="AO974" s="126"/>
      <c r="AP974" s="126"/>
      <c r="AQ974" s="126"/>
      <c r="AR974" s="126"/>
    </row>
    <row r="975" ht="12.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692"/>
      <c r="Y975" s="126"/>
      <c r="Z975" s="126"/>
      <c r="AA975" s="126"/>
      <c r="AB975" s="126"/>
      <c r="AC975" s="126"/>
      <c r="AD975" s="126"/>
      <c r="AE975" s="126"/>
      <c r="AF975" s="126"/>
      <c r="AG975" s="126"/>
      <c r="AH975" s="126"/>
      <c r="AI975" s="126"/>
      <c r="AJ975" s="126"/>
      <c r="AK975" s="383"/>
      <c r="AL975" s="126"/>
      <c r="AM975" s="126"/>
      <c r="AN975" s="126"/>
      <c r="AO975" s="126"/>
      <c r="AP975" s="126"/>
      <c r="AQ975" s="126"/>
      <c r="AR975" s="126"/>
    </row>
    <row r="976" ht="12.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692"/>
      <c r="Y976" s="126"/>
      <c r="Z976" s="126"/>
      <c r="AA976" s="126"/>
      <c r="AB976" s="126"/>
      <c r="AC976" s="126"/>
      <c r="AD976" s="126"/>
      <c r="AE976" s="126"/>
      <c r="AF976" s="126"/>
      <c r="AG976" s="126"/>
      <c r="AH976" s="126"/>
      <c r="AI976" s="126"/>
      <c r="AJ976" s="126"/>
      <c r="AK976" s="383"/>
      <c r="AL976" s="126"/>
      <c r="AM976" s="126"/>
      <c r="AN976" s="126"/>
      <c r="AO976" s="126"/>
      <c r="AP976" s="126"/>
      <c r="AQ976" s="126"/>
      <c r="AR976" s="126"/>
    </row>
    <row r="977" ht="12.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692"/>
      <c r="Y977" s="126"/>
      <c r="Z977" s="126"/>
      <c r="AA977" s="126"/>
      <c r="AB977" s="126"/>
      <c r="AC977" s="126"/>
      <c r="AD977" s="126"/>
      <c r="AE977" s="126"/>
      <c r="AF977" s="126"/>
      <c r="AG977" s="126"/>
      <c r="AH977" s="126"/>
      <c r="AI977" s="126"/>
      <c r="AJ977" s="126"/>
      <c r="AK977" s="383"/>
      <c r="AL977" s="126"/>
      <c r="AM977" s="126"/>
      <c r="AN977" s="126"/>
      <c r="AO977" s="126"/>
      <c r="AP977" s="126"/>
      <c r="AQ977" s="126"/>
      <c r="AR977" s="126"/>
    </row>
    <row r="978" ht="12.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692"/>
      <c r="Y978" s="126"/>
      <c r="Z978" s="126"/>
      <c r="AA978" s="126"/>
      <c r="AB978" s="126"/>
      <c r="AC978" s="126"/>
      <c r="AD978" s="126"/>
      <c r="AE978" s="126"/>
      <c r="AF978" s="126"/>
      <c r="AG978" s="126"/>
      <c r="AH978" s="126"/>
      <c r="AI978" s="126"/>
      <c r="AJ978" s="126"/>
      <c r="AK978" s="383"/>
      <c r="AL978" s="126"/>
      <c r="AM978" s="126"/>
      <c r="AN978" s="126"/>
      <c r="AO978" s="126"/>
      <c r="AP978" s="126"/>
      <c r="AQ978" s="126"/>
      <c r="AR978" s="126"/>
    </row>
    <row r="979" ht="12.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692"/>
      <c r="Y979" s="126"/>
      <c r="Z979" s="126"/>
      <c r="AA979" s="126"/>
      <c r="AB979" s="126"/>
      <c r="AC979" s="126"/>
      <c r="AD979" s="126"/>
      <c r="AE979" s="126"/>
      <c r="AF979" s="126"/>
      <c r="AG979" s="126"/>
      <c r="AH979" s="126"/>
      <c r="AI979" s="126"/>
      <c r="AJ979" s="126"/>
      <c r="AK979" s="383"/>
      <c r="AL979" s="126"/>
      <c r="AM979" s="126"/>
      <c r="AN979" s="126"/>
      <c r="AO979" s="126"/>
      <c r="AP979" s="126"/>
      <c r="AQ979" s="126"/>
      <c r="AR979" s="126"/>
    </row>
    <row r="980" ht="12.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692"/>
      <c r="Y980" s="126"/>
      <c r="Z980" s="126"/>
      <c r="AA980" s="126"/>
      <c r="AB980" s="126"/>
      <c r="AC980" s="126"/>
      <c r="AD980" s="126"/>
      <c r="AE980" s="126"/>
      <c r="AF980" s="126"/>
      <c r="AG980" s="126"/>
      <c r="AH980" s="126"/>
      <c r="AI980" s="126"/>
      <c r="AJ980" s="126"/>
      <c r="AK980" s="383"/>
      <c r="AL980" s="126"/>
      <c r="AM980" s="126"/>
      <c r="AN980" s="126"/>
      <c r="AO980" s="126"/>
      <c r="AP980" s="126"/>
      <c r="AQ980" s="126"/>
      <c r="AR980" s="126"/>
    </row>
    <row r="981" ht="12.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692"/>
      <c r="Y981" s="126"/>
      <c r="Z981" s="126"/>
      <c r="AA981" s="126"/>
      <c r="AB981" s="126"/>
      <c r="AC981" s="126"/>
      <c r="AD981" s="126"/>
      <c r="AE981" s="126"/>
      <c r="AF981" s="126"/>
      <c r="AG981" s="126"/>
      <c r="AH981" s="126"/>
      <c r="AI981" s="126"/>
      <c r="AJ981" s="126"/>
      <c r="AK981" s="383"/>
      <c r="AL981" s="126"/>
      <c r="AM981" s="126"/>
      <c r="AN981" s="126"/>
      <c r="AO981" s="126"/>
      <c r="AP981" s="126"/>
      <c r="AQ981" s="126"/>
      <c r="AR981" s="126"/>
    </row>
    <row r="982" ht="12.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692"/>
      <c r="Y982" s="126"/>
      <c r="Z982" s="126"/>
      <c r="AA982" s="126"/>
      <c r="AB982" s="126"/>
      <c r="AC982" s="126"/>
      <c r="AD982" s="126"/>
      <c r="AE982" s="126"/>
      <c r="AF982" s="126"/>
      <c r="AG982" s="126"/>
      <c r="AH982" s="126"/>
      <c r="AI982" s="126"/>
      <c r="AJ982" s="126"/>
      <c r="AK982" s="383"/>
      <c r="AL982" s="126"/>
      <c r="AM982" s="126"/>
      <c r="AN982" s="126"/>
      <c r="AO982" s="126"/>
      <c r="AP982" s="126"/>
      <c r="AQ982" s="126"/>
      <c r="AR982" s="126"/>
    </row>
    <row r="983" ht="12.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692"/>
      <c r="Y983" s="126"/>
      <c r="Z983" s="126"/>
      <c r="AA983" s="126"/>
      <c r="AB983" s="126"/>
      <c r="AC983" s="126"/>
      <c r="AD983" s="126"/>
      <c r="AE983" s="126"/>
      <c r="AF983" s="126"/>
      <c r="AG983" s="126"/>
      <c r="AH983" s="126"/>
      <c r="AI983" s="126"/>
      <c r="AJ983" s="126"/>
      <c r="AK983" s="383"/>
      <c r="AL983" s="126"/>
      <c r="AM983" s="126"/>
      <c r="AN983" s="126"/>
      <c r="AO983" s="126"/>
      <c r="AP983" s="126"/>
      <c r="AQ983" s="126"/>
      <c r="AR983" s="126"/>
    </row>
    <row r="984" ht="12.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692"/>
      <c r="Y984" s="126"/>
      <c r="Z984" s="126"/>
      <c r="AA984" s="126"/>
      <c r="AB984" s="126"/>
      <c r="AC984" s="126"/>
      <c r="AD984" s="126"/>
      <c r="AE984" s="126"/>
      <c r="AF984" s="126"/>
      <c r="AG984" s="126"/>
      <c r="AH984" s="126"/>
      <c r="AI984" s="126"/>
      <c r="AJ984" s="126"/>
      <c r="AK984" s="383"/>
      <c r="AL984" s="126"/>
      <c r="AM984" s="126"/>
      <c r="AN984" s="126"/>
      <c r="AO984" s="126"/>
      <c r="AP984" s="126"/>
      <c r="AQ984" s="126"/>
      <c r="AR984" s="126"/>
    </row>
    <row r="985" ht="12.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692"/>
      <c r="Y985" s="126"/>
      <c r="Z985" s="126"/>
      <c r="AA985" s="126"/>
      <c r="AB985" s="126"/>
      <c r="AC985" s="126"/>
      <c r="AD985" s="126"/>
      <c r="AE985" s="126"/>
      <c r="AF985" s="126"/>
      <c r="AG985" s="126"/>
      <c r="AH985" s="126"/>
      <c r="AI985" s="126"/>
      <c r="AJ985" s="126"/>
      <c r="AK985" s="383"/>
      <c r="AL985" s="126"/>
      <c r="AM985" s="126"/>
      <c r="AN985" s="126"/>
      <c r="AO985" s="126"/>
      <c r="AP985" s="126"/>
      <c r="AQ985" s="126"/>
      <c r="AR985" s="126"/>
    </row>
    <row r="986" ht="12.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692"/>
      <c r="Y986" s="126"/>
      <c r="Z986" s="126"/>
      <c r="AA986" s="126"/>
      <c r="AB986" s="126"/>
      <c r="AC986" s="126"/>
      <c r="AD986" s="126"/>
      <c r="AE986" s="126"/>
      <c r="AF986" s="126"/>
      <c r="AG986" s="126"/>
      <c r="AH986" s="126"/>
      <c r="AI986" s="126"/>
      <c r="AJ986" s="126"/>
      <c r="AK986" s="383"/>
      <c r="AL986" s="126"/>
      <c r="AM986" s="126"/>
      <c r="AN986" s="126"/>
      <c r="AO986" s="126"/>
      <c r="AP986" s="126"/>
      <c r="AQ986" s="126"/>
      <c r="AR986" s="126"/>
    </row>
    <row r="987" ht="12.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692"/>
      <c r="Y987" s="126"/>
      <c r="Z987" s="126"/>
      <c r="AA987" s="126"/>
      <c r="AB987" s="126"/>
      <c r="AC987" s="126"/>
      <c r="AD987" s="126"/>
      <c r="AE987" s="126"/>
      <c r="AF987" s="126"/>
      <c r="AG987" s="126"/>
      <c r="AH987" s="126"/>
      <c r="AI987" s="126"/>
      <c r="AJ987" s="126"/>
      <c r="AK987" s="383"/>
      <c r="AL987" s="126"/>
      <c r="AM987" s="126"/>
      <c r="AN987" s="126"/>
      <c r="AO987" s="126"/>
      <c r="AP987" s="126"/>
      <c r="AQ987" s="126"/>
      <c r="AR987" s="126"/>
    </row>
    <row r="988" ht="12.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692"/>
      <c r="Y988" s="126"/>
      <c r="Z988" s="126"/>
      <c r="AA988" s="126"/>
      <c r="AB988" s="126"/>
      <c r="AC988" s="126"/>
      <c r="AD988" s="126"/>
      <c r="AE988" s="126"/>
      <c r="AF988" s="126"/>
      <c r="AG988" s="126"/>
      <c r="AH988" s="126"/>
      <c r="AI988" s="126"/>
      <c r="AJ988" s="126"/>
      <c r="AK988" s="383"/>
      <c r="AL988" s="126"/>
      <c r="AM988" s="126"/>
      <c r="AN988" s="126"/>
      <c r="AO988" s="126"/>
      <c r="AP988" s="126"/>
      <c r="AQ988" s="126"/>
      <c r="AR988" s="126"/>
    </row>
    <row r="989" ht="12.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692"/>
      <c r="Y989" s="126"/>
      <c r="Z989" s="126"/>
      <c r="AA989" s="126"/>
      <c r="AB989" s="126"/>
      <c r="AC989" s="126"/>
      <c r="AD989" s="126"/>
      <c r="AE989" s="126"/>
      <c r="AF989" s="126"/>
      <c r="AG989" s="126"/>
      <c r="AH989" s="126"/>
      <c r="AI989" s="126"/>
      <c r="AJ989" s="126"/>
      <c r="AK989" s="383"/>
      <c r="AL989" s="126"/>
      <c r="AM989" s="126"/>
      <c r="AN989" s="126"/>
      <c r="AO989" s="126"/>
      <c r="AP989" s="126"/>
      <c r="AQ989" s="126"/>
      <c r="AR989" s="126"/>
    </row>
    <row r="990" ht="12.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692"/>
      <c r="Y990" s="126"/>
      <c r="Z990" s="126"/>
      <c r="AA990" s="126"/>
      <c r="AB990" s="126"/>
      <c r="AC990" s="126"/>
      <c r="AD990" s="126"/>
      <c r="AE990" s="126"/>
      <c r="AF990" s="126"/>
      <c r="AG990" s="126"/>
      <c r="AH990" s="126"/>
      <c r="AI990" s="126"/>
      <c r="AJ990" s="126"/>
      <c r="AK990" s="383"/>
      <c r="AL990" s="126"/>
      <c r="AM990" s="126"/>
      <c r="AN990" s="126"/>
      <c r="AO990" s="126"/>
      <c r="AP990" s="126"/>
      <c r="AQ990" s="126"/>
      <c r="AR990" s="126"/>
    </row>
    <row r="991" ht="12.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692"/>
      <c r="Y991" s="126"/>
      <c r="Z991" s="126"/>
      <c r="AA991" s="126"/>
      <c r="AB991" s="126"/>
      <c r="AC991" s="126"/>
      <c r="AD991" s="126"/>
      <c r="AE991" s="126"/>
      <c r="AF991" s="126"/>
      <c r="AG991" s="126"/>
      <c r="AH991" s="126"/>
      <c r="AI991" s="126"/>
      <c r="AJ991" s="126"/>
      <c r="AK991" s="383"/>
      <c r="AL991" s="126"/>
      <c r="AM991" s="126"/>
      <c r="AN991" s="126"/>
      <c r="AO991" s="126"/>
      <c r="AP991" s="126"/>
      <c r="AQ991" s="126"/>
      <c r="AR991" s="126"/>
    </row>
    <row r="992" ht="12.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692"/>
      <c r="Y992" s="126"/>
      <c r="Z992" s="126"/>
      <c r="AA992" s="126"/>
      <c r="AB992" s="126"/>
      <c r="AC992" s="126"/>
      <c r="AD992" s="126"/>
      <c r="AE992" s="126"/>
      <c r="AF992" s="126"/>
      <c r="AG992" s="126"/>
      <c r="AH992" s="126"/>
      <c r="AI992" s="126"/>
      <c r="AJ992" s="126"/>
      <c r="AK992" s="383"/>
      <c r="AL992" s="126"/>
      <c r="AM992" s="126"/>
      <c r="AN992" s="126"/>
      <c r="AO992" s="126"/>
      <c r="AP992" s="126"/>
      <c r="AQ992" s="126"/>
      <c r="AR992" s="126"/>
    </row>
    <row r="993" ht="12.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692"/>
      <c r="Y993" s="126"/>
      <c r="Z993" s="126"/>
      <c r="AA993" s="126"/>
      <c r="AB993" s="126"/>
      <c r="AC993" s="126"/>
      <c r="AD993" s="126"/>
      <c r="AE993" s="126"/>
      <c r="AF993" s="126"/>
      <c r="AG993" s="126"/>
      <c r="AH993" s="126"/>
      <c r="AI993" s="126"/>
      <c r="AJ993" s="126"/>
      <c r="AK993" s="383"/>
      <c r="AL993" s="126"/>
      <c r="AM993" s="126"/>
      <c r="AN993" s="126"/>
      <c r="AO993" s="126"/>
      <c r="AP993" s="126"/>
      <c r="AQ993" s="126"/>
      <c r="AR993" s="126"/>
    </row>
    <row r="994" ht="12.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692"/>
      <c r="Y994" s="126"/>
      <c r="Z994" s="126"/>
      <c r="AA994" s="126"/>
      <c r="AB994" s="126"/>
      <c r="AC994" s="126"/>
      <c r="AD994" s="126"/>
      <c r="AE994" s="126"/>
      <c r="AF994" s="126"/>
      <c r="AG994" s="126"/>
      <c r="AH994" s="126"/>
      <c r="AI994" s="126"/>
      <c r="AJ994" s="126"/>
      <c r="AK994" s="383"/>
      <c r="AL994" s="126"/>
      <c r="AM994" s="126"/>
      <c r="AN994" s="126"/>
      <c r="AO994" s="126"/>
      <c r="AP994" s="126"/>
      <c r="AQ994" s="126"/>
      <c r="AR994" s="126"/>
    </row>
    <row r="995" ht="12.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692"/>
      <c r="Y995" s="126"/>
      <c r="Z995" s="126"/>
      <c r="AA995" s="126"/>
      <c r="AB995" s="126"/>
      <c r="AC995" s="126"/>
      <c r="AD995" s="126"/>
      <c r="AE995" s="126"/>
      <c r="AF995" s="126"/>
      <c r="AG995" s="126"/>
      <c r="AH995" s="126"/>
      <c r="AI995" s="126"/>
      <c r="AJ995" s="126"/>
      <c r="AK995" s="383"/>
      <c r="AL995" s="126"/>
      <c r="AM995" s="126"/>
      <c r="AN995" s="126"/>
      <c r="AO995" s="126"/>
      <c r="AP995" s="126"/>
      <c r="AQ995" s="126"/>
      <c r="AR995" s="126"/>
    </row>
    <row r="996" ht="12.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692"/>
      <c r="Y996" s="126"/>
      <c r="Z996" s="126"/>
      <c r="AA996" s="126"/>
      <c r="AB996" s="126"/>
      <c r="AC996" s="126"/>
      <c r="AD996" s="126"/>
      <c r="AE996" s="126"/>
      <c r="AF996" s="126"/>
      <c r="AG996" s="126"/>
      <c r="AH996" s="126"/>
      <c r="AI996" s="126"/>
      <c r="AJ996" s="126"/>
      <c r="AK996" s="383"/>
      <c r="AL996" s="126"/>
      <c r="AM996" s="126"/>
      <c r="AN996" s="126"/>
      <c r="AO996" s="126"/>
      <c r="AP996" s="126"/>
      <c r="AQ996" s="126"/>
      <c r="AR996" s="126"/>
    </row>
    <row r="997" ht="12.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692"/>
      <c r="Y997" s="126"/>
      <c r="Z997" s="126"/>
      <c r="AA997" s="126"/>
      <c r="AB997" s="126"/>
      <c r="AC997" s="126"/>
      <c r="AD997" s="126"/>
      <c r="AE997" s="126"/>
      <c r="AF997" s="126"/>
      <c r="AG997" s="126"/>
      <c r="AH997" s="126"/>
      <c r="AI997" s="126"/>
      <c r="AJ997" s="126"/>
      <c r="AK997" s="383"/>
      <c r="AL997" s="126"/>
      <c r="AM997" s="126"/>
      <c r="AN997" s="126"/>
      <c r="AO997" s="126"/>
      <c r="AP997" s="126"/>
      <c r="AQ997" s="126"/>
      <c r="AR997" s="126"/>
    </row>
    <row r="998" ht="12.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692"/>
      <c r="Y998" s="126"/>
      <c r="Z998" s="126"/>
      <c r="AA998" s="126"/>
      <c r="AB998" s="126"/>
      <c r="AC998" s="126"/>
      <c r="AD998" s="126"/>
      <c r="AE998" s="126"/>
      <c r="AF998" s="126"/>
      <c r="AG998" s="126"/>
      <c r="AH998" s="126"/>
      <c r="AI998" s="126"/>
      <c r="AJ998" s="126"/>
      <c r="AK998" s="383"/>
      <c r="AL998" s="126"/>
      <c r="AM998" s="126"/>
      <c r="AN998" s="126"/>
      <c r="AO998" s="126"/>
      <c r="AP998" s="126"/>
      <c r="AQ998" s="126"/>
      <c r="AR998" s="126"/>
    </row>
    <row r="999" ht="12.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692"/>
      <c r="Y999" s="126"/>
      <c r="Z999" s="126"/>
      <c r="AA999" s="126"/>
      <c r="AB999" s="126"/>
      <c r="AC999" s="126"/>
      <c r="AD999" s="126"/>
      <c r="AE999" s="126"/>
      <c r="AF999" s="126"/>
      <c r="AG999" s="126"/>
      <c r="AH999" s="126"/>
      <c r="AI999" s="126"/>
      <c r="AJ999" s="126"/>
      <c r="AK999" s="383"/>
      <c r="AL999" s="126"/>
      <c r="AM999" s="126"/>
      <c r="AN999" s="126"/>
      <c r="AO999" s="126"/>
      <c r="AP999" s="126"/>
      <c r="AQ999" s="126"/>
      <c r="AR999" s="126"/>
    </row>
    <row r="1000" ht="12.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692"/>
      <c r="Y1000" s="126"/>
      <c r="Z1000" s="126"/>
      <c r="AA1000" s="126"/>
      <c r="AB1000" s="126"/>
      <c r="AC1000" s="126"/>
      <c r="AD1000" s="126"/>
      <c r="AE1000" s="126"/>
      <c r="AF1000" s="126"/>
      <c r="AG1000" s="126"/>
      <c r="AH1000" s="126"/>
      <c r="AI1000" s="126"/>
      <c r="AJ1000" s="126"/>
      <c r="AK1000" s="383"/>
      <c r="AL1000" s="126"/>
      <c r="AM1000" s="126"/>
      <c r="AN1000" s="126"/>
      <c r="AO1000" s="126"/>
      <c r="AP1000" s="126"/>
      <c r="AQ1000" s="126"/>
      <c r="AR1000" s="126"/>
    </row>
    <row r="1001" ht="12.75" customHeight="1">
      <c r="A1001" s="126"/>
      <c r="B1001" s="126"/>
      <c r="C1001" s="126"/>
      <c r="D1001" s="126"/>
      <c r="E1001" s="126"/>
      <c r="F1001" s="126"/>
      <c r="G1001" s="126"/>
      <c r="H1001" s="126"/>
      <c r="I1001" s="126"/>
      <c r="J1001" s="126"/>
      <c r="K1001" s="126"/>
      <c r="L1001" s="126"/>
      <c r="M1001" s="126"/>
      <c r="N1001" s="126"/>
      <c r="O1001" s="126"/>
      <c r="P1001" s="126"/>
      <c r="Q1001" s="126"/>
      <c r="R1001" s="126"/>
      <c r="S1001" s="126"/>
      <c r="T1001" s="126"/>
      <c r="U1001" s="126"/>
      <c r="V1001" s="126"/>
      <c r="W1001" s="126"/>
      <c r="X1001" s="692"/>
      <c r="Y1001" s="126"/>
      <c r="Z1001" s="126"/>
      <c r="AA1001" s="126"/>
      <c r="AB1001" s="126"/>
      <c r="AC1001" s="126"/>
      <c r="AD1001" s="126"/>
      <c r="AE1001" s="126"/>
      <c r="AF1001" s="126"/>
      <c r="AG1001" s="126"/>
      <c r="AH1001" s="126"/>
      <c r="AI1001" s="126"/>
      <c r="AJ1001" s="126"/>
      <c r="AK1001" s="383"/>
      <c r="AL1001" s="126"/>
      <c r="AM1001" s="126"/>
      <c r="AN1001" s="126"/>
      <c r="AO1001" s="126"/>
      <c r="AP1001" s="126"/>
      <c r="AQ1001" s="126"/>
      <c r="AR1001" s="126"/>
    </row>
    <row r="1002" ht="12.75" customHeight="1">
      <c r="A1002" s="126"/>
      <c r="B1002" s="126"/>
      <c r="C1002" s="126"/>
      <c r="D1002" s="126"/>
      <c r="E1002" s="126"/>
      <c r="F1002" s="126"/>
      <c r="G1002" s="126"/>
      <c r="H1002" s="126"/>
      <c r="I1002" s="126"/>
      <c r="J1002" s="126"/>
      <c r="K1002" s="126"/>
      <c r="L1002" s="126"/>
      <c r="M1002" s="126"/>
      <c r="N1002" s="126"/>
      <c r="O1002" s="126"/>
      <c r="P1002" s="126"/>
      <c r="Q1002" s="126"/>
      <c r="R1002" s="126"/>
      <c r="S1002" s="126"/>
      <c r="T1002" s="126"/>
      <c r="U1002" s="126"/>
      <c r="V1002" s="126"/>
      <c r="W1002" s="126"/>
      <c r="X1002" s="692"/>
      <c r="Y1002" s="126"/>
      <c r="Z1002" s="126"/>
      <c r="AA1002" s="126"/>
      <c r="AB1002" s="126"/>
      <c r="AC1002" s="126"/>
      <c r="AD1002" s="126"/>
      <c r="AE1002" s="126"/>
      <c r="AF1002" s="126"/>
      <c r="AG1002" s="126"/>
      <c r="AH1002" s="126"/>
      <c r="AI1002" s="126"/>
      <c r="AJ1002" s="126"/>
      <c r="AK1002" s="383"/>
      <c r="AL1002" s="126"/>
      <c r="AM1002" s="126"/>
      <c r="AN1002" s="126"/>
      <c r="AO1002" s="126"/>
      <c r="AP1002" s="126"/>
      <c r="AQ1002" s="126"/>
      <c r="AR1002" s="126"/>
    </row>
    <row r="1003" ht="12.75" customHeight="1">
      <c r="A1003" s="126"/>
      <c r="B1003" s="126"/>
      <c r="C1003" s="126"/>
      <c r="D1003" s="126"/>
      <c r="E1003" s="126"/>
      <c r="F1003" s="126"/>
      <c r="G1003" s="126"/>
      <c r="H1003" s="126"/>
      <c r="I1003" s="126"/>
      <c r="J1003" s="126"/>
      <c r="K1003" s="126"/>
      <c r="L1003" s="126"/>
      <c r="M1003" s="126"/>
      <c r="N1003" s="126"/>
      <c r="O1003" s="126"/>
      <c r="P1003" s="126"/>
      <c r="Q1003" s="126"/>
      <c r="R1003" s="126"/>
      <c r="S1003" s="126"/>
      <c r="T1003" s="126"/>
      <c r="U1003" s="126"/>
      <c r="V1003" s="126"/>
      <c r="W1003" s="126"/>
      <c r="X1003" s="692"/>
      <c r="Y1003" s="126"/>
      <c r="Z1003" s="126"/>
      <c r="AA1003" s="126"/>
      <c r="AB1003" s="126"/>
      <c r="AC1003" s="126"/>
      <c r="AD1003" s="126"/>
      <c r="AE1003" s="126"/>
      <c r="AF1003" s="126"/>
      <c r="AG1003" s="126"/>
      <c r="AH1003" s="126"/>
      <c r="AI1003" s="126"/>
      <c r="AJ1003" s="126"/>
      <c r="AK1003" s="383"/>
      <c r="AL1003" s="126"/>
      <c r="AM1003" s="126"/>
      <c r="AN1003" s="126"/>
      <c r="AO1003" s="126"/>
      <c r="AP1003" s="126"/>
      <c r="AQ1003" s="126"/>
      <c r="AR1003" s="126"/>
    </row>
    <row r="1004" ht="12.75" customHeight="1">
      <c r="A1004" s="126"/>
      <c r="B1004" s="126"/>
      <c r="C1004" s="126"/>
      <c r="D1004" s="126"/>
      <c r="E1004" s="126"/>
      <c r="F1004" s="126"/>
      <c r="G1004" s="126"/>
      <c r="H1004" s="126"/>
      <c r="I1004" s="126"/>
      <c r="J1004" s="126"/>
      <c r="K1004" s="126"/>
      <c r="L1004" s="126"/>
      <c r="M1004" s="126"/>
      <c r="N1004" s="126"/>
      <c r="O1004" s="126"/>
      <c r="P1004" s="126"/>
      <c r="Q1004" s="126"/>
      <c r="R1004" s="126"/>
      <c r="S1004" s="126"/>
      <c r="T1004" s="126"/>
      <c r="U1004" s="126"/>
      <c r="V1004" s="126"/>
      <c r="W1004" s="126"/>
      <c r="X1004" s="692"/>
      <c r="Y1004" s="126"/>
      <c r="Z1004" s="126"/>
      <c r="AA1004" s="126"/>
      <c r="AB1004" s="126"/>
      <c r="AC1004" s="126"/>
      <c r="AD1004" s="126"/>
      <c r="AE1004" s="126"/>
      <c r="AF1004" s="126"/>
      <c r="AG1004" s="126"/>
      <c r="AH1004" s="126"/>
      <c r="AI1004" s="126"/>
      <c r="AJ1004" s="126"/>
      <c r="AK1004" s="383"/>
      <c r="AL1004" s="126"/>
      <c r="AM1004" s="126"/>
      <c r="AN1004" s="126"/>
      <c r="AO1004" s="126"/>
      <c r="AP1004" s="126"/>
      <c r="AQ1004" s="126"/>
      <c r="AR1004" s="126"/>
    </row>
    <row r="1005" ht="12.75" customHeight="1">
      <c r="A1005" s="126"/>
      <c r="B1005" s="126"/>
      <c r="C1005" s="126"/>
      <c r="D1005" s="126"/>
      <c r="E1005" s="126"/>
      <c r="F1005" s="126"/>
      <c r="G1005" s="126"/>
      <c r="H1005" s="126"/>
      <c r="I1005" s="126"/>
      <c r="J1005" s="126"/>
      <c r="K1005" s="126"/>
      <c r="L1005" s="126"/>
      <c r="M1005" s="126"/>
      <c r="N1005" s="126"/>
      <c r="O1005" s="126"/>
      <c r="P1005" s="126"/>
      <c r="Q1005" s="126"/>
      <c r="R1005" s="126"/>
      <c r="S1005" s="126"/>
      <c r="T1005" s="126"/>
      <c r="U1005" s="126"/>
      <c r="V1005" s="126"/>
      <c r="W1005" s="126"/>
      <c r="X1005" s="692"/>
      <c r="Y1005" s="126"/>
      <c r="Z1005" s="126"/>
      <c r="AA1005" s="126"/>
      <c r="AB1005" s="126"/>
      <c r="AC1005" s="126"/>
      <c r="AD1005" s="126"/>
      <c r="AE1005" s="126"/>
      <c r="AF1005" s="126"/>
      <c r="AG1005" s="126"/>
      <c r="AH1005" s="126"/>
      <c r="AI1005" s="126"/>
      <c r="AJ1005" s="126"/>
      <c r="AK1005" s="383"/>
      <c r="AL1005" s="126"/>
      <c r="AM1005" s="126"/>
      <c r="AN1005" s="126"/>
      <c r="AO1005" s="126"/>
      <c r="AP1005" s="126"/>
      <c r="AQ1005" s="126"/>
      <c r="AR1005" s="126"/>
    </row>
    <row r="1006" ht="12.75" customHeight="1">
      <c r="A1006" s="126"/>
      <c r="B1006" s="126"/>
      <c r="C1006" s="126"/>
      <c r="D1006" s="126"/>
      <c r="E1006" s="126"/>
      <c r="F1006" s="126"/>
      <c r="G1006" s="126"/>
      <c r="H1006" s="126"/>
      <c r="I1006" s="126"/>
      <c r="J1006" s="126"/>
      <c r="K1006" s="126"/>
      <c r="L1006" s="126"/>
      <c r="M1006" s="126"/>
      <c r="N1006" s="126"/>
      <c r="O1006" s="126"/>
      <c r="P1006" s="126"/>
      <c r="Q1006" s="126"/>
      <c r="R1006" s="126"/>
      <c r="S1006" s="126"/>
      <c r="T1006" s="126"/>
      <c r="U1006" s="126"/>
      <c r="V1006" s="126"/>
      <c r="W1006" s="126"/>
      <c r="X1006" s="692"/>
      <c r="Y1006" s="126"/>
      <c r="Z1006" s="126"/>
      <c r="AA1006" s="126"/>
      <c r="AB1006" s="126"/>
      <c r="AC1006" s="126"/>
      <c r="AD1006" s="126"/>
      <c r="AE1006" s="126"/>
      <c r="AF1006" s="126"/>
      <c r="AG1006" s="126"/>
      <c r="AH1006" s="126"/>
      <c r="AI1006" s="126"/>
      <c r="AJ1006" s="126"/>
      <c r="AK1006" s="383"/>
      <c r="AL1006" s="126"/>
      <c r="AM1006" s="126"/>
      <c r="AN1006" s="126"/>
      <c r="AO1006" s="126"/>
      <c r="AP1006" s="126"/>
      <c r="AQ1006" s="126"/>
      <c r="AR1006" s="126"/>
    </row>
    <row r="1007" ht="12.75" customHeight="1">
      <c r="A1007" s="126"/>
      <c r="B1007" s="126"/>
      <c r="C1007" s="126"/>
      <c r="D1007" s="126"/>
      <c r="E1007" s="126"/>
      <c r="F1007" s="126"/>
      <c r="G1007" s="126"/>
      <c r="H1007" s="126"/>
      <c r="I1007" s="126"/>
      <c r="J1007" s="126"/>
      <c r="K1007" s="126"/>
      <c r="L1007" s="126"/>
      <c r="M1007" s="126"/>
      <c r="N1007" s="126"/>
      <c r="O1007" s="126"/>
      <c r="P1007" s="126"/>
      <c r="Q1007" s="126"/>
      <c r="R1007" s="126"/>
      <c r="S1007" s="126"/>
      <c r="T1007" s="126"/>
      <c r="U1007" s="126"/>
      <c r="V1007" s="126"/>
      <c r="W1007" s="126"/>
      <c r="X1007" s="692"/>
      <c r="Y1007" s="126"/>
      <c r="Z1007" s="126"/>
      <c r="AA1007" s="126"/>
      <c r="AB1007" s="126"/>
      <c r="AC1007" s="126"/>
      <c r="AD1007" s="126"/>
      <c r="AE1007" s="126"/>
      <c r="AF1007" s="126"/>
      <c r="AG1007" s="126"/>
      <c r="AH1007" s="126"/>
      <c r="AI1007" s="126"/>
      <c r="AJ1007" s="126"/>
      <c r="AK1007" s="383"/>
      <c r="AL1007" s="126"/>
      <c r="AM1007" s="126"/>
      <c r="AN1007" s="126"/>
      <c r="AO1007" s="126"/>
      <c r="AP1007" s="126"/>
      <c r="AQ1007" s="126"/>
      <c r="AR1007" s="126"/>
    </row>
    <row r="1008" ht="12.75" customHeight="1">
      <c r="A1008" s="126"/>
      <c r="B1008" s="126"/>
      <c r="C1008" s="126"/>
      <c r="D1008" s="126"/>
      <c r="E1008" s="126"/>
      <c r="F1008" s="126"/>
      <c r="G1008" s="126"/>
      <c r="H1008" s="126"/>
      <c r="I1008" s="126"/>
      <c r="J1008" s="126"/>
      <c r="K1008" s="126"/>
      <c r="L1008" s="126"/>
      <c r="M1008" s="126"/>
      <c r="N1008" s="126"/>
      <c r="O1008" s="126"/>
      <c r="P1008" s="126"/>
      <c r="Q1008" s="126"/>
      <c r="R1008" s="126"/>
      <c r="S1008" s="126"/>
      <c r="T1008" s="126"/>
      <c r="U1008" s="126"/>
      <c r="V1008" s="126"/>
      <c r="W1008" s="126"/>
      <c r="X1008" s="692"/>
      <c r="Y1008" s="126"/>
      <c r="Z1008" s="126"/>
      <c r="AA1008" s="126"/>
      <c r="AB1008" s="126"/>
      <c r="AC1008" s="126"/>
      <c r="AD1008" s="126"/>
      <c r="AE1008" s="126"/>
      <c r="AF1008" s="126"/>
      <c r="AG1008" s="126"/>
      <c r="AH1008" s="126"/>
      <c r="AI1008" s="126"/>
      <c r="AJ1008" s="126"/>
      <c r="AK1008" s="383"/>
      <c r="AL1008" s="126"/>
      <c r="AM1008" s="126"/>
      <c r="AN1008" s="126"/>
      <c r="AO1008" s="126"/>
      <c r="AP1008" s="126"/>
      <c r="AQ1008" s="126"/>
      <c r="AR1008" s="126"/>
    </row>
    <row r="1009" ht="12.75" customHeight="1">
      <c r="A1009" s="126"/>
      <c r="B1009" s="126"/>
      <c r="C1009" s="126"/>
      <c r="D1009" s="126"/>
      <c r="E1009" s="126"/>
      <c r="F1009" s="126"/>
      <c r="G1009" s="126"/>
      <c r="H1009" s="126"/>
      <c r="I1009" s="126"/>
      <c r="J1009" s="126"/>
      <c r="K1009" s="126"/>
      <c r="L1009" s="126"/>
      <c r="M1009" s="126"/>
      <c r="N1009" s="126"/>
      <c r="O1009" s="126"/>
      <c r="P1009" s="126"/>
      <c r="Q1009" s="126"/>
      <c r="R1009" s="126"/>
      <c r="S1009" s="126"/>
      <c r="T1009" s="126"/>
      <c r="U1009" s="126"/>
      <c r="V1009" s="126"/>
      <c r="W1009" s="126"/>
      <c r="X1009" s="692"/>
      <c r="Y1009" s="126"/>
      <c r="Z1009" s="126"/>
      <c r="AA1009" s="126"/>
      <c r="AB1009" s="126"/>
      <c r="AC1009" s="126"/>
      <c r="AD1009" s="126"/>
      <c r="AE1009" s="126"/>
      <c r="AF1009" s="126"/>
      <c r="AG1009" s="126"/>
      <c r="AH1009" s="126"/>
      <c r="AI1009" s="126"/>
      <c r="AJ1009" s="126"/>
      <c r="AK1009" s="383"/>
      <c r="AL1009" s="126"/>
      <c r="AM1009" s="126"/>
      <c r="AN1009" s="126"/>
      <c r="AO1009" s="126"/>
      <c r="AP1009" s="126"/>
      <c r="AQ1009" s="126"/>
      <c r="AR1009" s="126"/>
    </row>
    <row r="1010" ht="12.75" customHeight="1">
      <c r="A1010" s="126"/>
      <c r="B1010" s="126"/>
      <c r="C1010" s="126"/>
      <c r="D1010" s="126"/>
      <c r="E1010" s="126"/>
      <c r="F1010" s="126"/>
      <c r="G1010" s="126"/>
      <c r="H1010" s="126"/>
      <c r="I1010" s="126"/>
      <c r="J1010" s="126"/>
      <c r="K1010" s="126"/>
      <c r="L1010" s="126"/>
      <c r="M1010" s="126"/>
      <c r="N1010" s="126"/>
      <c r="O1010" s="126"/>
      <c r="P1010" s="126"/>
      <c r="Q1010" s="126"/>
      <c r="R1010" s="126"/>
      <c r="S1010" s="126"/>
      <c r="T1010" s="126"/>
      <c r="U1010" s="126"/>
      <c r="V1010" s="126"/>
      <c r="W1010" s="126"/>
      <c r="X1010" s="692"/>
      <c r="Y1010" s="126"/>
      <c r="Z1010" s="126"/>
      <c r="AA1010" s="126"/>
      <c r="AB1010" s="126"/>
      <c r="AC1010" s="126"/>
      <c r="AD1010" s="126"/>
      <c r="AE1010" s="126"/>
      <c r="AF1010" s="126"/>
      <c r="AG1010" s="126"/>
      <c r="AH1010" s="126"/>
      <c r="AI1010" s="126"/>
      <c r="AJ1010" s="126"/>
      <c r="AK1010" s="383"/>
      <c r="AL1010" s="126"/>
      <c r="AM1010" s="126"/>
      <c r="AN1010" s="126"/>
      <c r="AO1010" s="126"/>
      <c r="AP1010" s="126"/>
      <c r="AQ1010" s="126"/>
      <c r="AR1010" s="126"/>
    </row>
    <row r="1011" ht="12.75" customHeight="1">
      <c r="A1011" s="126"/>
      <c r="B1011" s="126"/>
      <c r="C1011" s="126"/>
      <c r="D1011" s="126"/>
      <c r="E1011" s="126"/>
      <c r="F1011" s="126"/>
      <c r="G1011" s="126"/>
      <c r="H1011" s="126"/>
      <c r="I1011" s="126"/>
      <c r="J1011" s="126"/>
      <c r="K1011" s="126"/>
      <c r="L1011" s="126"/>
      <c r="M1011" s="126"/>
      <c r="N1011" s="126"/>
      <c r="O1011" s="126"/>
      <c r="P1011" s="126"/>
      <c r="Q1011" s="126"/>
      <c r="R1011" s="126"/>
      <c r="S1011" s="126"/>
      <c r="T1011" s="126"/>
      <c r="U1011" s="126"/>
      <c r="V1011" s="126"/>
      <c r="W1011" s="126"/>
      <c r="X1011" s="692"/>
      <c r="Y1011" s="126"/>
      <c r="Z1011" s="126"/>
      <c r="AA1011" s="126"/>
      <c r="AB1011" s="126"/>
      <c r="AC1011" s="126"/>
      <c r="AD1011" s="126"/>
      <c r="AE1011" s="126"/>
      <c r="AF1011" s="126"/>
      <c r="AG1011" s="126"/>
      <c r="AH1011" s="126"/>
      <c r="AI1011" s="126"/>
      <c r="AJ1011" s="126"/>
      <c r="AK1011" s="383"/>
      <c r="AL1011" s="126"/>
      <c r="AM1011" s="126"/>
      <c r="AN1011" s="126"/>
      <c r="AO1011" s="126"/>
      <c r="AP1011" s="126"/>
      <c r="AQ1011" s="126"/>
      <c r="AR1011" s="126"/>
    </row>
    <row r="1012" ht="12.75" customHeight="1">
      <c r="A1012" s="126"/>
      <c r="B1012" s="126"/>
      <c r="C1012" s="126"/>
      <c r="D1012" s="126"/>
      <c r="E1012" s="126"/>
      <c r="F1012" s="126"/>
      <c r="G1012" s="126"/>
      <c r="H1012" s="126"/>
      <c r="I1012" s="126"/>
      <c r="J1012" s="126"/>
      <c r="K1012" s="126"/>
      <c r="L1012" s="126"/>
      <c r="M1012" s="126"/>
      <c r="N1012" s="126"/>
      <c r="O1012" s="126"/>
      <c r="P1012" s="126"/>
      <c r="Q1012" s="126"/>
      <c r="R1012" s="126"/>
      <c r="S1012" s="126"/>
      <c r="T1012" s="126"/>
      <c r="U1012" s="126"/>
      <c r="V1012" s="126"/>
      <c r="W1012" s="126"/>
      <c r="X1012" s="692"/>
      <c r="Y1012" s="126"/>
      <c r="Z1012" s="126"/>
      <c r="AA1012" s="126"/>
      <c r="AB1012" s="126"/>
      <c r="AC1012" s="126"/>
      <c r="AD1012" s="126"/>
      <c r="AE1012" s="126"/>
      <c r="AF1012" s="126"/>
      <c r="AG1012" s="126"/>
      <c r="AH1012" s="126"/>
      <c r="AI1012" s="126"/>
      <c r="AJ1012" s="126"/>
      <c r="AK1012" s="383"/>
      <c r="AL1012" s="126"/>
      <c r="AM1012" s="126"/>
      <c r="AN1012" s="126"/>
      <c r="AO1012" s="126"/>
      <c r="AP1012" s="126"/>
      <c r="AQ1012" s="126"/>
      <c r="AR1012" s="126"/>
    </row>
    <row r="1013" ht="12.75" customHeight="1">
      <c r="A1013" s="126"/>
      <c r="B1013" s="126"/>
      <c r="C1013" s="126"/>
      <c r="D1013" s="126"/>
      <c r="E1013" s="126"/>
      <c r="F1013" s="126"/>
      <c r="G1013" s="126"/>
      <c r="H1013" s="126"/>
      <c r="I1013" s="126"/>
      <c r="J1013" s="126"/>
      <c r="K1013" s="126"/>
      <c r="L1013" s="126"/>
      <c r="M1013" s="126"/>
      <c r="N1013" s="126"/>
      <c r="O1013" s="126"/>
      <c r="P1013" s="126"/>
      <c r="Q1013" s="126"/>
      <c r="R1013" s="126"/>
      <c r="S1013" s="126"/>
      <c r="T1013" s="126"/>
      <c r="U1013" s="126"/>
      <c r="V1013" s="126"/>
      <c r="W1013" s="126"/>
      <c r="X1013" s="692"/>
      <c r="Y1013" s="126"/>
      <c r="Z1013" s="126"/>
      <c r="AA1013" s="126"/>
      <c r="AB1013" s="126"/>
      <c r="AC1013" s="126"/>
      <c r="AD1013" s="126"/>
      <c r="AE1013" s="126"/>
      <c r="AF1013" s="126"/>
      <c r="AG1013" s="126"/>
      <c r="AH1013" s="126"/>
      <c r="AI1013" s="126"/>
      <c r="AJ1013" s="126"/>
      <c r="AK1013" s="383"/>
      <c r="AL1013" s="126"/>
      <c r="AM1013" s="126"/>
      <c r="AN1013" s="126"/>
      <c r="AO1013" s="126"/>
      <c r="AP1013" s="126"/>
      <c r="AQ1013" s="126"/>
      <c r="AR1013" s="126"/>
    </row>
    <row r="1014" ht="12.75" customHeight="1">
      <c r="A1014" s="126"/>
      <c r="B1014" s="126"/>
      <c r="C1014" s="126"/>
      <c r="D1014" s="126"/>
      <c r="E1014" s="126"/>
      <c r="F1014" s="126"/>
      <c r="G1014" s="126"/>
      <c r="H1014" s="126"/>
      <c r="I1014" s="126"/>
      <c r="J1014" s="126"/>
      <c r="K1014" s="126"/>
      <c r="L1014" s="126"/>
      <c r="M1014" s="126"/>
      <c r="N1014" s="126"/>
      <c r="O1014" s="126"/>
      <c r="P1014" s="126"/>
      <c r="Q1014" s="126"/>
      <c r="R1014" s="126"/>
      <c r="S1014" s="126"/>
      <c r="T1014" s="126"/>
      <c r="U1014" s="126"/>
      <c r="V1014" s="126"/>
      <c r="W1014" s="126"/>
      <c r="X1014" s="692"/>
      <c r="Y1014" s="126"/>
      <c r="Z1014" s="126"/>
      <c r="AA1014" s="126"/>
      <c r="AB1014" s="126"/>
      <c r="AC1014" s="126"/>
      <c r="AD1014" s="126"/>
      <c r="AE1014" s="126"/>
      <c r="AF1014" s="126"/>
      <c r="AG1014" s="126"/>
      <c r="AH1014" s="126"/>
      <c r="AI1014" s="126"/>
      <c r="AJ1014" s="126"/>
      <c r="AK1014" s="383"/>
      <c r="AL1014" s="126"/>
      <c r="AM1014" s="126"/>
      <c r="AN1014" s="126"/>
      <c r="AO1014" s="126"/>
      <c r="AP1014" s="126"/>
      <c r="AQ1014" s="126"/>
      <c r="AR1014" s="126"/>
    </row>
    <row r="1015" ht="12.75" customHeight="1">
      <c r="A1015" s="126"/>
      <c r="B1015" s="126"/>
      <c r="C1015" s="126"/>
      <c r="D1015" s="126"/>
      <c r="E1015" s="126"/>
      <c r="F1015" s="126"/>
      <c r="G1015" s="126"/>
      <c r="H1015" s="126"/>
      <c r="I1015" s="126"/>
      <c r="J1015" s="126"/>
      <c r="K1015" s="126"/>
      <c r="L1015" s="126"/>
      <c r="M1015" s="126"/>
      <c r="N1015" s="126"/>
      <c r="O1015" s="126"/>
      <c r="P1015" s="126"/>
      <c r="Q1015" s="126"/>
      <c r="R1015" s="126"/>
      <c r="S1015" s="126"/>
      <c r="T1015" s="126"/>
      <c r="U1015" s="126"/>
      <c r="V1015" s="126"/>
      <c r="W1015" s="126"/>
      <c r="X1015" s="692"/>
      <c r="Y1015" s="126"/>
      <c r="Z1015" s="126"/>
      <c r="AA1015" s="126"/>
      <c r="AB1015" s="126"/>
      <c r="AC1015" s="126"/>
      <c r="AD1015" s="126"/>
      <c r="AE1015" s="126"/>
      <c r="AF1015" s="126"/>
      <c r="AG1015" s="126"/>
      <c r="AH1015" s="126"/>
      <c r="AI1015" s="126"/>
      <c r="AJ1015" s="126"/>
      <c r="AK1015" s="383"/>
      <c r="AL1015" s="126"/>
      <c r="AM1015" s="126"/>
      <c r="AN1015" s="126"/>
      <c r="AO1015" s="126"/>
      <c r="AP1015" s="126"/>
      <c r="AQ1015" s="126"/>
      <c r="AR1015" s="126"/>
    </row>
    <row r="1016" ht="12.75" customHeight="1">
      <c r="A1016" s="126"/>
      <c r="B1016" s="126"/>
      <c r="C1016" s="126"/>
      <c r="D1016" s="126"/>
      <c r="E1016" s="126"/>
      <c r="F1016" s="126"/>
      <c r="G1016" s="126"/>
      <c r="H1016" s="126"/>
      <c r="I1016" s="126"/>
      <c r="J1016" s="126"/>
      <c r="K1016" s="126"/>
      <c r="L1016" s="126"/>
      <c r="M1016" s="126"/>
      <c r="N1016" s="126"/>
      <c r="O1016" s="126"/>
      <c r="P1016" s="126"/>
      <c r="Q1016" s="126"/>
      <c r="R1016" s="126"/>
      <c r="S1016" s="126"/>
      <c r="T1016" s="126"/>
      <c r="U1016" s="126"/>
      <c r="V1016" s="126"/>
      <c r="W1016" s="126"/>
      <c r="X1016" s="692"/>
      <c r="Y1016" s="126"/>
      <c r="Z1016" s="126"/>
      <c r="AA1016" s="126"/>
      <c r="AB1016" s="126"/>
      <c r="AC1016" s="126"/>
      <c r="AD1016" s="126"/>
      <c r="AE1016" s="126"/>
      <c r="AF1016" s="126"/>
      <c r="AG1016" s="126"/>
      <c r="AH1016" s="126"/>
      <c r="AI1016" s="126"/>
      <c r="AJ1016" s="126"/>
      <c r="AK1016" s="383"/>
      <c r="AL1016" s="126"/>
      <c r="AM1016" s="126"/>
      <c r="AN1016" s="126"/>
      <c r="AO1016" s="126"/>
      <c r="AP1016" s="126"/>
      <c r="AQ1016" s="126"/>
      <c r="AR1016" s="126"/>
    </row>
    <row r="1017" ht="12.75" customHeight="1">
      <c r="A1017" s="126"/>
      <c r="B1017" s="126"/>
      <c r="C1017" s="126"/>
      <c r="D1017" s="126"/>
      <c r="E1017" s="126"/>
      <c r="F1017" s="126"/>
      <c r="G1017" s="126"/>
      <c r="H1017" s="126"/>
      <c r="I1017" s="126"/>
      <c r="J1017" s="126"/>
      <c r="K1017" s="126"/>
      <c r="L1017" s="126"/>
      <c r="M1017" s="126"/>
      <c r="N1017" s="126"/>
      <c r="O1017" s="126"/>
      <c r="P1017" s="126"/>
      <c r="Q1017" s="126"/>
      <c r="R1017" s="126"/>
      <c r="S1017" s="126"/>
      <c r="T1017" s="126"/>
      <c r="U1017" s="126"/>
      <c r="V1017" s="126"/>
      <c r="W1017" s="126"/>
      <c r="X1017" s="692"/>
      <c r="Y1017" s="126"/>
      <c r="Z1017" s="126"/>
      <c r="AA1017" s="126"/>
      <c r="AB1017" s="126"/>
      <c r="AC1017" s="126"/>
      <c r="AD1017" s="126"/>
      <c r="AE1017" s="126"/>
      <c r="AF1017" s="126"/>
      <c r="AG1017" s="126"/>
      <c r="AH1017" s="126"/>
      <c r="AI1017" s="126"/>
      <c r="AJ1017" s="126"/>
      <c r="AK1017" s="383"/>
      <c r="AL1017" s="126"/>
      <c r="AM1017" s="126"/>
      <c r="AN1017" s="126"/>
      <c r="AO1017" s="126"/>
      <c r="AP1017" s="126"/>
      <c r="AQ1017" s="126"/>
      <c r="AR1017" s="126"/>
    </row>
    <row r="1018" ht="12.75" customHeight="1">
      <c r="A1018" s="126"/>
      <c r="B1018" s="126"/>
      <c r="C1018" s="126"/>
      <c r="D1018" s="126"/>
      <c r="E1018" s="126"/>
      <c r="F1018" s="126"/>
      <c r="G1018" s="126"/>
      <c r="H1018" s="126"/>
      <c r="I1018" s="126"/>
      <c r="J1018" s="126"/>
      <c r="K1018" s="126"/>
      <c r="L1018" s="126"/>
      <c r="M1018" s="126"/>
      <c r="N1018" s="126"/>
      <c r="O1018" s="126"/>
      <c r="P1018" s="126"/>
      <c r="Q1018" s="126"/>
      <c r="R1018" s="126"/>
      <c r="S1018" s="126"/>
      <c r="T1018" s="126"/>
      <c r="U1018" s="126"/>
      <c r="V1018" s="126"/>
      <c r="W1018" s="126"/>
      <c r="X1018" s="692"/>
      <c r="Y1018" s="126"/>
      <c r="Z1018" s="126"/>
      <c r="AA1018" s="126"/>
      <c r="AB1018" s="126"/>
      <c r="AC1018" s="126"/>
      <c r="AD1018" s="126"/>
      <c r="AE1018" s="126"/>
      <c r="AF1018" s="126"/>
      <c r="AG1018" s="126"/>
      <c r="AH1018" s="126"/>
      <c r="AI1018" s="126"/>
      <c r="AJ1018" s="126"/>
      <c r="AK1018" s="383"/>
      <c r="AL1018" s="126"/>
      <c r="AM1018" s="126"/>
      <c r="AN1018" s="126"/>
      <c r="AO1018" s="126"/>
      <c r="AP1018" s="126"/>
      <c r="AQ1018" s="126"/>
      <c r="AR1018" s="126"/>
    </row>
    <row r="1019" ht="12.75" customHeight="1">
      <c r="A1019" s="126"/>
      <c r="B1019" s="126"/>
      <c r="C1019" s="126"/>
      <c r="D1019" s="126"/>
      <c r="E1019" s="126"/>
      <c r="F1019" s="126"/>
      <c r="G1019" s="126"/>
      <c r="H1019" s="126"/>
      <c r="I1019" s="126"/>
      <c r="J1019" s="126"/>
      <c r="K1019" s="126"/>
      <c r="L1019" s="126"/>
      <c r="M1019" s="126"/>
      <c r="N1019" s="126"/>
      <c r="O1019" s="126"/>
      <c r="P1019" s="126"/>
      <c r="Q1019" s="126"/>
      <c r="R1019" s="126"/>
      <c r="S1019" s="126"/>
      <c r="T1019" s="126"/>
      <c r="U1019" s="126"/>
      <c r="V1019" s="126"/>
      <c r="W1019" s="126"/>
      <c r="X1019" s="692"/>
      <c r="Y1019" s="126"/>
      <c r="Z1019" s="126"/>
      <c r="AA1019" s="126"/>
      <c r="AB1019" s="126"/>
      <c r="AC1019" s="126"/>
      <c r="AD1019" s="126"/>
      <c r="AE1019" s="126"/>
      <c r="AF1019" s="126"/>
      <c r="AG1019" s="126"/>
      <c r="AH1019" s="126"/>
      <c r="AI1019" s="126"/>
      <c r="AJ1019" s="126"/>
      <c r="AK1019" s="383"/>
      <c r="AL1019" s="126"/>
      <c r="AM1019" s="126"/>
      <c r="AN1019" s="126"/>
      <c r="AO1019" s="126"/>
      <c r="AP1019" s="126"/>
      <c r="AQ1019" s="126"/>
      <c r="AR1019" s="126"/>
    </row>
    <row r="1020" ht="12.75" customHeight="1">
      <c r="A1020" s="126"/>
      <c r="B1020" s="126"/>
      <c r="C1020" s="126"/>
      <c r="D1020" s="126"/>
      <c r="E1020" s="126"/>
      <c r="F1020" s="126"/>
      <c r="G1020" s="126"/>
      <c r="H1020" s="126"/>
      <c r="I1020" s="126"/>
      <c r="J1020" s="126"/>
      <c r="K1020" s="126"/>
      <c r="L1020" s="126"/>
      <c r="M1020" s="126"/>
      <c r="N1020" s="126"/>
      <c r="O1020" s="126"/>
      <c r="P1020" s="126"/>
      <c r="Q1020" s="126"/>
      <c r="R1020" s="126"/>
      <c r="S1020" s="126"/>
      <c r="T1020" s="126"/>
      <c r="U1020" s="126"/>
      <c r="V1020" s="126"/>
      <c r="W1020" s="126"/>
      <c r="X1020" s="692"/>
      <c r="Y1020" s="126"/>
      <c r="Z1020" s="126"/>
      <c r="AA1020" s="126"/>
      <c r="AB1020" s="126"/>
      <c r="AC1020" s="126"/>
      <c r="AD1020" s="126"/>
      <c r="AE1020" s="126"/>
      <c r="AF1020" s="126"/>
      <c r="AG1020" s="126"/>
      <c r="AH1020" s="126"/>
      <c r="AI1020" s="126"/>
      <c r="AJ1020" s="126"/>
      <c r="AK1020" s="383"/>
      <c r="AL1020" s="126"/>
      <c r="AM1020" s="126"/>
      <c r="AN1020" s="126"/>
      <c r="AO1020" s="126"/>
      <c r="AP1020" s="126"/>
      <c r="AQ1020" s="126"/>
      <c r="AR1020" s="126"/>
    </row>
    <row r="1021" ht="12.75" customHeight="1">
      <c r="A1021" s="126"/>
      <c r="B1021" s="126"/>
      <c r="C1021" s="126"/>
      <c r="D1021" s="126"/>
      <c r="E1021" s="126"/>
      <c r="F1021" s="126"/>
      <c r="G1021" s="126"/>
      <c r="H1021" s="126"/>
      <c r="I1021" s="126"/>
      <c r="J1021" s="126"/>
      <c r="K1021" s="126"/>
      <c r="L1021" s="126"/>
      <c r="M1021" s="126"/>
      <c r="N1021" s="126"/>
      <c r="O1021" s="126"/>
      <c r="P1021" s="126"/>
      <c r="Q1021" s="126"/>
      <c r="R1021" s="126"/>
      <c r="S1021" s="126"/>
      <c r="T1021" s="126"/>
      <c r="U1021" s="126"/>
      <c r="V1021" s="126"/>
      <c r="W1021" s="126"/>
      <c r="X1021" s="692"/>
      <c r="Y1021" s="126"/>
      <c r="Z1021" s="126"/>
      <c r="AA1021" s="126"/>
      <c r="AB1021" s="126"/>
      <c r="AC1021" s="126"/>
      <c r="AD1021" s="126"/>
      <c r="AE1021" s="126"/>
      <c r="AF1021" s="126"/>
      <c r="AG1021" s="126"/>
      <c r="AH1021" s="126"/>
      <c r="AI1021" s="126"/>
      <c r="AJ1021" s="126"/>
      <c r="AK1021" s="383"/>
      <c r="AL1021" s="126"/>
      <c r="AM1021" s="126"/>
      <c r="AN1021" s="126"/>
      <c r="AO1021" s="126"/>
      <c r="AP1021" s="126"/>
      <c r="AQ1021" s="126"/>
      <c r="AR1021" s="126"/>
    </row>
    <row r="1022" ht="12.75" customHeight="1">
      <c r="A1022" s="126"/>
      <c r="B1022" s="126"/>
      <c r="C1022" s="126"/>
      <c r="D1022" s="126"/>
      <c r="E1022" s="126"/>
      <c r="F1022" s="126"/>
      <c r="G1022" s="126"/>
      <c r="H1022" s="126"/>
      <c r="I1022" s="126"/>
      <c r="J1022" s="126"/>
      <c r="K1022" s="126"/>
      <c r="L1022" s="126"/>
      <c r="M1022" s="126"/>
      <c r="N1022" s="126"/>
      <c r="O1022" s="126"/>
      <c r="P1022" s="126"/>
      <c r="Q1022" s="126"/>
      <c r="R1022" s="126"/>
      <c r="S1022" s="126"/>
      <c r="T1022" s="126"/>
      <c r="U1022" s="126"/>
      <c r="V1022" s="126"/>
      <c r="W1022" s="126"/>
      <c r="X1022" s="692"/>
      <c r="Y1022" s="126"/>
      <c r="Z1022" s="126"/>
      <c r="AA1022" s="126"/>
      <c r="AB1022" s="126"/>
      <c r="AC1022" s="126"/>
      <c r="AD1022" s="126"/>
      <c r="AE1022" s="126"/>
      <c r="AF1022" s="126"/>
      <c r="AG1022" s="126"/>
      <c r="AH1022" s="126"/>
      <c r="AI1022" s="126"/>
      <c r="AJ1022" s="126"/>
      <c r="AK1022" s="383"/>
      <c r="AL1022" s="126"/>
      <c r="AM1022" s="126"/>
      <c r="AN1022" s="126"/>
      <c r="AO1022" s="126"/>
      <c r="AP1022" s="126"/>
      <c r="AQ1022" s="126"/>
      <c r="AR1022" s="126"/>
    </row>
    <row r="1023" ht="12.75" customHeight="1">
      <c r="A1023" s="126"/>
      <c r="B1023" s="126"/>
      <c r="C1023" s="126"/>
      <c r="D1023" s="126"/>
      <c r="E1023" s="126"/>
      <c r="F1023" s="126"/>
      <c r="G1023" s="126"/>
      <c r="H1023" s="126"/>
      <c r="I1023" s="126"/>
      <c r="J1023" s="126"/>
      <c r="K1023" s="126"/>
      <c r="L1023" s="126"/>
      <c r="M1023" s="126"/>
      <c r="N1023" s="126"/>
      <c r="O1023" s="126"/>
      <c r="P1023" s="126"/>
      <c r="Q1023" s="126"/>
      <c r="R1023" s="126"/>
      <c r="S1023" s="126"/>
      <c r="T1023" s="126"/>
      <c r="U1023" s="126"/>
      <c r="V1023" s="126"/>
      <c r="W1023" s="126"/>
      <c r="X1023" s="692"/>
      <c r="Y1023" s="126"/>
      <c r="Z1023" s="126"/>
      <c r="AA1023" s="126"/>
      <c r="AB1023" s="126"/>
      <c r="AC1023" s="126"/>
      <c r="AD1023" s="126"/>
      <c r="AE1023" s="126"/>
      <c r="AF1023" s="126"/>
      <c r="AG1023" s="126"/>
      <c r="AH1023" s="126"/>
      <c r="AI1023" s="126"/>
      <c r="AJ1023" s="126"/>
      <c r="AK1023" s="383"/>
      <c r="AL1023" s="126"/>
      <c r="AM1023" s="126"/>
      <c r="AN1023" s="126"/>
      <c r="AO1023" s="126"/>
      <c r="AP1023" s="126"/>
      <c r="AQ1023" s="126"/>
      <c r="AR1023" s="126"/>
    </row>
    <row r="1024" ht="12.75" customHeight="1">
      <c r="A1024" s="126"/>
      <c r="B1024" s="126"/>
      <c r="C1024" s="126"/>
      <c r="D1024" s="126"/>
      <c r="E1024" s="126"/>
      <c r="F1024" s="126"/>
      <c r="G1024" s="126"/>
      <c r="H1024" s="126"/>
      <c r="I1024" s="126"/>
      <c r="J1024" s="126"/>
      <c r="K1024" s="126"/>
      <c r="L1024" s="126"/>
      <c r="M1024" s="126"/>
      <c r="N1024" s="126"/>
      <c r="O1024" s="126"/>
      <c r="P1024" s="126"/>
      <c r="Q1024" s="126"/>
      <c r="R1024" s="126"/>
      <c r="S1024" s="126"/>
      <c r="T1024" s="126"/>
      <c r="U1024" s="126"/>
      <c r="V1024" s="126"/>
      <c r="W1024" s="126"/>
      <c r="X1024" s="692"/>
      <c r="Y1024" s="126"/>
      <c r="Z1024" s="126"/>
      <c r="AA1024" s="126"/>
      <c r="AB1024" s="126"/>
      <c r="AC1024" s="126"/>
      <c r="AD1024" s="126"/>
      <c r="AE1024" s="126"/>
      <c r="AF1024" s="126"/>
      <c r="AG1024" s="126"/>
      <c r="AH1024" s="126"/>
      <c r="AI1024" s="126"/>
      <c r="AJ1024" s="126"/>
      <c r="AK1024" s="383"/>
      <c r="AL1024" s="126"/>
      <c r="AM1024" s="126"/>
      <c r="AN1024" s="126"/>
      <c r="AO1024" s="126"/>
      <c r="AP1024" s="126"/>
      <c r="AQ1024" s="126"/>
      <c r="AR1024" s="126"/>
    </row>
    <row r="1025" ht="12.75" customHeight="1">
      <c r="A1025" s="126"/>
      <c r="B1025" s="126"/>
      <c r="C1025" s="126"/>
      <c r="D1025" s="126"/>
      <c r="E1025" s="126"/>
      <c r="F1025" s="126"/>
      <c r="G1025" s="126"/>
      <c r="H1025" s="126"/>
      <c r="I1025" s="126"/>
      <c r="J1025" s="126"/>
      <c r="K1025" s="126"/>
      <c r="L1025" s="126"/>
      <c r="M1025" s="126"/>
      <c r="N1025" s="126"/>
      <c r="O1025" s="126"/>
      <c r="P1025" s="126"/>
      <c r="Q1025" s="126"/>
      <c r="R1025" s="126"/>
      <c r="S1025" s="126"/>
      <c r="T1025" s="126"/>
      <c r="U1025" s="126"/>
      <c r="V1025" s="126"/>
      <c r="W1025" s="126"/>
      <c r="X1025" s="692"/>
      <c r="Y1025" s="126"/>
      <c r="Z1025" s="126"/>
      <c r="AA1025" s="126"/>
      <c r="AB1025" s="126"/>
      <c r="AC1025" s="126"/>
      <c r="AD1025" s="126"/>
      <c r="AE1025" s="126"/>
      <c r="AF1025" s="126"/>
      <c r="AG1025" s="126"/>
      <c r="AH1025" s="126"/>
      <c r="AI1025" s="126"/>
      <c r="AJ1025" s="126"/>
      <c r="AK1025" s="383"/>
      <c r="AL1025" s="126"/>
      <c r="AM1025" s="126"/>
      <c r="AN1025" s="126"/>
      <c r="AO1025" s="126"/>
      <c r="AP1025" s="126"/>
      <c r="AQ1025" s="126"/>
      <c r="AR1025" s="126"/>
    </row>
    <row r="1026" ht="12.75" customHeight="1">
      <c r="A1026" s="126"/>
      <c r="B1026" s="126"/>
      <c r="C1026" s="126"/>
      <c r="D1026" s="126"/>
      <c r="E1026" s="126"/>
      <c r="F1026" s="126"/>
      <c r="G1026" s="126"/>
      <c r="H1026" s="126"/>
      <c r="I1026" s="126"/>
      <c r="J1026" s="126"/>
      <c r="K1026" s="126"/>
      <c r="L1026" s="126"/>
      <c r="M1026" s="126"/>
      <c r="N1026" s="126"/>
      <c r="O1026" s="126"/>
      <c r="P1026" s="126"/>
      <c r="Q1026" s="126"/>
      <c r="R1026" s="126"/>
      <c r="S1026" s="126"/>
      <c r="T1026" s="126"/>
      <c r="U1026" s="126"/>
      <c r="V1026" s="126"/>
      <c r="W1026" s="126"/>
      <c r="X1026" s="692"/>
      <c r="Y1026" s="126"/>
      <c r="Z1026" s="126"/>
      <c r="AA1026" s="126"/>
      <c r="AB1026" s="126"/>
      <c r="AC1026" s="126"/>
      <c r="AD1026" s="126"/>
      <c r="AE1026" s="126"/>
      <c r="AF1026" s="126"/>
      <c r="AG1026" s="126"/>
      <c r="AH1026" s="126"/>
      <c r="AI1026" s="126"/>
      <c r="AJ1026" s="126"/>
      <c r="AK1026" s="383"/>
      <c r="AL1026" s="126"/>
      <c r="AM1026" s="126"/>
      <c r="AN1026" s="126"/>
      <c r="AO1026" s="126"/>
      <c r="AP1026" s="126"/>
      <c r="AQ1026" s="126"/>
      <c r="AR1026" s="126"/>
    </row>
    <row r="1027" ht="12.75" customHeight="1">
      <c r="A1027" s="126"/>
      <c r="B1027" s="126"/>
      <c r="C1027" s="126"/>
      <c r="D1027" s="126"/>
      <c r="E1027" s="126"/>
      <c r="F1027" s="126"/>
      <c r="G1027" s="126"/>
      <c r="H1027" s="126"/>
      <c r="I1027" s="126"/>
      <c r="J1027" s="126"/>
      <c r="K1027" s="126"/>
      <c r="L1027" s="126"/>
      <c r="M1027" s="126"/>
      <c r="N1027" s="126"/>
      <c r="O1027" s="126"/>
      <c r="P1027" s="126"/>
      <c r="Q1027" s="126"/>
      <c r="R1027" s="126"/>
      <c r="S1027" s="126"/>
      <c r="T1027" s="126"/>
      <c r="U1027" s="126"/>
      <c r="V1027" s="126"/>
      <c r="W1027" s="126"/>
      <c r="X1027" s="692"/>
      <c r="Y1027" s="126"/>
      <c r="Z1027" s="126"/>
      <c r="AA1027" s="126"/>
      <c r="AB1027" s="126"/>
      <c r="AC1027" s="126"/>
      <c r="AD1027" s="126"/>
      <c r="AE1027" s="126"/>
      <c r="AF1027" s="126"/>
      <c r="AG1027" s="126"/>
      <c r="AH1027" s="126"/>
      <c r="AI1027" s="126"/>
      <c r="AJ1027" s="126"/>
      <c r="AK1027" s="383"/>
      <c r="AL1027" s="126"/>
      <c r="AM1027" s="126"/>
      <c r="AN1027" s="126"/>
      <c r="AO1027" s="126"/>
      <c r="AP1027" s="126"/>
      <c r="AQ1027" s="126"/>
      <c r="AR1027" s="126"/>
    </row>
    <row r="1028" ht="12.75" customHeight="1">
      <c r="A1028" s="126"/>
      <c r="B1028" s="126"/>
      <c r="C1028" s="126"/>
      <c r="D1028" s="126"/>
      <c r="E1028" s="126"/>
      <c r="F1028" s="126"/>
      <c r="G1028" s="126"/>
      <c r="H1028" s="126"/>
      <c r="I1028" s="126"/>
      <c r="J1028" s="126"/>
      <c r="K1028" s="126"/>
      <c r="L1028" s="126"/>
      <c r="M1028" s="126"/>
      <c r="N1028" s="126"/>
      <c r="O1028" s="126"/>
      <c r="P1028" s="126"/>
      <c r="Q1028" s="126"/>
      <c r="R1028" s="126"/>
      <c r="S1028" s="126"/>
      <c r="T1028" s="126"/>
      <c r="U1028" s="126"/>
      <c r="V1028" s="126"/>
      <c r="W1028" s="126"/>
      <c r="X1028" s="692"/>
      <c r="Y1028" s="126"/>
      <c r="Z1028" s="126"/>
      <c r="AA1028" s="126"/>
      <c r="AB1028" s="126"/>
      <c r="AC1028" s="126"/>
      <c r="AD1028" s="126"/>
      <c r="AE1028" s="126"/>
      <c r="AF1028" s="126"/>
      <c r="AG1028" s="126"/>
      <c r="AH1028" s="126"/>
      <c r="AI1028" s="126"/>
      <c r="AJ1028" s="126"/>
      <c r="AK1028" s="383"/>
      <c r="AL1028" s="126"/>
      <c r="AM1028" s="126"/>
      <c r="AN1028" s="126"/>
      <c r="AO1028" s="126"/>
      <c r="AP1028" s="126"/>
      <c r="AQ1028" s="126"/>
      <c r="AR1028" s="126"/>
    </row>
    <row r="1029" ht="12.75" customHeight="1">
      <c r="A1029" s="126"/>
      <c r="B1029" s="126"/>
      <c r="C1029" s="126"/>
      <c r="D1029" s="126"/>
      <c r="E1029" s="126"/>
      <c r="F1029" s="126"/>
      <c r="G1029" s="126"/>
      <c r="H1029" s="126"/>
      <c r="I1029" s="126"/>
      <c r="J1029" s="126"/>
      <c r="K1029" s="126"/>
      <c r="L1029" s="126"/>
      <c r="M1029" s="126"/>
      <c r="N1029" s="126"/>
      <c r="O1029" s="126"/>
      <c r="P1029" s="126"/>
      <c r="Q1029" s="126"/>
      <c r="R1029" s="126"/>
      <c r="S1029" s="126"/>
      <c r="T1029" s="126"/>
      <c r="U1029" s="126"/>
      <c r="V1029" s="126"/>
      <c r="W1029" s="126"/>
      <c r="X1029" s="692"/>
      <c r="Y1029" s="126"/>
      <c r="Z1029" s="126"/>
      <c r="AA1029" s="126"/>
      <c r="AB1029" s="126"/>
      <c r="AC1029" s="126"/>
      <c r="AD1029" s="126"/>
      <c r="AE1029" s="126"/>
      <c r="AF1029" s="126"/>
      <c r="AG1029" s="126"/>
      <c r="AH1029" s="126"/>
      <c r="AI1029" s="126"/>
      <c r="AJ1029" s="126"/>
      <c r="AK1029" s="383"/>
      <c r="AL1029" s="126"/>
      <c r="AM1029" s="126"/>
      <c r="AN1029" s="126"/>
      <c r="AO1029" s="126"/>
      <c r="AP1029" s="126"/>
      <c r="AQ1029" s="126"/>
      <c r="AR1029" s="126"/>
    </row>
    <row r="1030" ht="12.75" customHeight="1">
      <c r="A1030" s="126"/>
      <c r="B1030" s="126"/>
      <c r="C1030" s="126"/>
      <c r="D1030" s="126"/>
      <c r="E1030" s="126"/>
      <c r="F1030" s="126"/>
      <c r="G1030" s="126"/>
      <c r="H1030" s="126"/>
      <c r="I1030" s="126"/>
      <c r="J1030" s="126"/>
      <c r="K1030" s="126"/>
      <c r="L1030" s="126"/>
      <c r="M1030" s="126"/>
      <c r="N1030" s="126"/>
      <c r="O1030" s="126"/>
      <c r="P1030" s="126"/>
      <c r="Q1030" s="126"/>
      <c r="R1030" s="126"/>
      <c r="S1030" s="126"/>
      <c r="T1030" s="126"/>
      <c r="U1030" s="126"/>
      <c r="V1030" s="126"/>
      <c r="W1030" s="126"/>
      <c r="X1030" s="692"/>
      <c r="Y1030" s="126"/>
      <c r="Z1030" s="126"/>
      <c r="AA1030" s="126"/>
      <c r="AB1030" s="126"/>
      <c r="AC1030" s="126"/>
      <c r="AD1030" s="126"/>
      <c r="AE1030" s="126"/>
      <c r="AF1030" s="126"/>
      <c r="AG1030" s="126"/>
      <c r="AH1030" s="126"/>
      <c r="AI1030" s="126"/>
      <c r="AJ1030" s="126"/>
      <c r="AK1030" s="383"/>
      <c r="AL1030" s="126"/>
      <c r="AM1030" s="126"/>
      <c r="AN1030" s="126"/>
      <c r="AO1030" s="126"/>
      <c r="AP1030" s="126"/>
      <c r="AQ1030" s="126"/>
      <c r="AR1030" s="126"/>
    </row>
    <row r="1031" ht="12.75" customHeight="1">
      <c r="A1031" s="126"/>
      <c r="B1031" s="126"/>
      <c r="C1031" s="126"/>
      <c r="D1031" s="126"/>
      <c r="E1031" s="126"/>
      <c r="F1031" s="126"/>
      <c r="G1031" s="126"/>
      <c r="H1031" s="126"/>
      <c r="I1031" s="126"/>
      <c r="J1031" s="126"/>
      <c r="K1031" s="126"/>
      <c r="L1031" s="126"/>
      <c r="M1031" s="126"/>
      <c r="N1031" s="126"/>
      <c r="O1031" s="126"/>
      <c r="P1031" s="126"/>
      <c r="Q1031" s="126"/>
      <c r="R1031" s="126"/>
      <c r="S1031" s="126"/>
      <c r="T1031" s="126"/>
      <c r="U1031" s="126"/>
      <c r="V1031" s="126"/>
      <c r="W1031" s="126"/>
      <c r="X1031" s="692"/>
      <c r="Y1031" s="126"/>
      <c r="Z1031" s="126"/>
      <c r="AA1031" s="126"/>
      <c r="AB1031" s="126"/>
      <c r="AC1031" s="126"/>
      <c r="AD1031" s="126"/>
      <c r="AE1031" s="126"/>
      <c r="AF1031" s="126"/>
      <c r="AG1031" s="126"/>
      <c r="AH1031" s="126"/>
      <c r="AI1031" s="126"/>
      <c r="AJ1031" s="126"/>
      <c r="AK1031" s="383"/>
      <c r="AL1031" s="126"/>
      <c r="AM1031" s="126"/>
      <c r="AN1031" s="126"/>
      <c r="AO1031" s="126"/>
      <c r="AP1031" s="126"/>
      <c r="AQ1031" s="126"/>
      <c r="AR1031" s="126"/>
    </row>
    <row r="1032" ht="12.75" customHeight="1">
      <c r="A1032" s="126"/>
      <c r="B1032" s="126"/>
      <c r="C1032" s="126"/>
      <c r="D1032" s="126"/>
      <c r="E1032" s="126"/>
      <c r="F1032" s="126"/>
      <c r="G1032" s="126"/>
      <c r="H1032" s="126"/>
      <c r="I1032" s="126"/>
      <c r="J1032" s="126"/>
      <c r="K1032" s="126"/>
      <c r="L1032" s="126"/>
      <c r="M1032" s="126"/>
      <c r="N1032" s="126"/>
      <c r="O1032" s="126"/>
      <c r="P1032" s="126"/>
      <c r="Q1032" s="126"/>
      <c r="R1032" s="126"/>
      <c r="S1032" s="126"/>
      <c r="T1032" s="126"/>
      <c r="U1032" s="126"/>
      <c r="V1032" s="126"/>
      <c r="W1032" s="126"/>
      <c r="X1032" s="692"/>
      <c r="Y1032" s="126"/>
      <c r="Z1032" s="126"/>
      <c r="AA1032" s="126"/>
      <c r="AB1032" s="126"/>
      <c r="AC1032" s="126"/>
      <c r="AD1032" s="126"/>
      <c r="AE1032" s="126"/>
      <c r="AF1032" s="126"/>
      <c r="AG1032" s="126"/>
      <c r="AH1032" s="126"/>
      <c r="AI1032" s="126"/>
      <c r="AJ1032" s="126"/>
      <c r="AK1032" s="383"/>
      <c r="AL1032" s="126"/>
      <c r="AM1032" s="126"/>
      <c r="AN1032" s="126"/>
      <c r="AO1032" s="126"/>
      <c r="AP1032" s="126"/>
      <c r="AQ1032" s="126"/>
      <c r="AR1032" s="126"/>
    </row>
    <row r="1033" ht="12.75" customHeight="1">
      <c r="A1033" s="126"/>
      <c r="B1033" s="126"/>
      <c r="C1033" s="126"/>
      <c r="D1033" s="126"/>
      <c r="E1033" s="126"/>
      <c r="F1033" s="126"/>
      <c r="G1033" s="126"/>
      <c r="H1033" s="126"/>
      <c r="I1033" s="126"/>
      <c r="J1033" s="126"/>
      <c r="K1033" s="126"/>
      <c r="L1033" s="126"/>
      <c r="M1033" s="126"/>
      <c r="N1033" s="126"/>
      <c r="O1033" s="126"/>
      <c r="P1033" s="126"/>
      <c r="Q1033" s="126"/>
      <c r="R1033" s="126"/>
      <c r="S1033" s="126"/>
      <c r="T1033" s="126"/>
      <c r="U1033" s="126"/>
      <c r="V1033" s="126"/>
      <c r="W1033" s="126"/>
      <c r="X1033" s="692"/>
      <c r="Y1033" s="126"/>
      <c r="Z1033" s="126"/>
      <c r="AA1033" s="126"/>
      <c r="AB1033" s="126"/>
      <c r="AC1033" s="126"/>
      <c r="AD1033" s="126"/>
      <c r="AE1033" s="126"/>
      <c r="AF1033" s="126"/>
      <c r="AG1033" s="126"/>
      <c r="AH1033" s="126"/>
      <c r="AI1033" s="126"/>
      <c r="AJ1033" s="126"/>
      <c r="AK1033" s="383"/>
      <c r="AL1033" s="126"/>
      <c r="AM1033" s="126"/>
      <c r="AN1033" s="126"/>
      <c r="AO1033" s="126"/>
      <c r="AP1033" s="126"/>
      <c r="AQ1033" s="126"/>
      <c r="AR1033" s="126"/>
    </row>
    <row r="1034" ht="12.75" customHeight="1">
      <c r="A1034" s="126"/>
      <c r="B1034" s="126"/>
      <c r="C1034" s="126"/>
      <c r="D1034" s="126"/>
      <c r="E1034" s="126"/>
      <c r="F1034" s="126"/>
      <c r="G1034" s="126"/>
      <c r="H1034" s="126"/>
      <c r="I1034" s="126"/>
      <c r="J1034" s="126"/>
      <c r="K1034" s="126"/>
      <c r="L1034" s="126"/>
      <c r="M1034" s="126"/>
      <c r="N1034" s="126"/>
      <c r="O1034" s="126"/>
      <c r="P1034" s="126"/>
      <c r="Q1034" s="126"/>
      <c r="R1034" s="126"/>
      <c r="S1034" s="126"/>
      <c r="T1034" s="126"/>
      <c r="U1034" s="126"/>
      <c r="V1034" s="126"/>
      <c r="W1034" s="126"/>
      <c r="X1034" s="692"/>
      <c r="Y1034" s="126"/>
      <c r="Z1034" s="126"/>
      <c r="AA1034" s="126"/>
      <c r="AB1034" s="126"/>
      <c r="AC1034" s="126"/>
      <c r="AD1034" s="126"/>
      <c r="AE1034" s="126"/>
      <c r="AF1034" s="126"/>
      <c r="AG1034" s="126"/>
      <c r="AH1034" s="126"/>
      <c r="AI1034" s="126"/>
      <c r="AJ1034" s="126"/>
      <c r="AK1034" s="383"/>
      <c r="AL1034" s="126"/>
      <c r="AM1034" s="126"/>
      <c r="AN1034" s="126"/>
      <c r="AO1034" s="126"/>
      <c r="AP1034" s="126"/>
      <c r="AQ1034" s="126"/>
      <c r="AR1034" s="126"/>
    </row>
    <row r="1035" ht="12.75" customHeight="1">
      <c r="A1035" s="126"/>
      <c r="B1035" s="126"/>
      <c r="C1035" s="126"/>
      <c r="D1035" s="126"/>
      <c r="E1035" s="126"/>
      <c r="F1035" s="126"/>
      <c r="G1035" s="126"/>
      <c r="H1035" s="126"/>
      <c r="I1035" s="126"/>
      <c r="J1035" s="126"/>
      <c r="K1035" s="126"/>
      <c r="L1035" s="126"/>
      <c r="M1035" s="126"/>
      <c r="N1035" s="126"/>
      <c r="O1035" s="126"/>
      <c r="P1035" s="126"/>
      <c r="Q1035" s="126"/>
      <c r="R1035" s="126"/>
      <c r="S1035" s="126"/>
      <c r="T1035" s="126"/>
      <c r="U1035" s="126"/>
      <c r="V1035" s="126"/>
      <c r="W1035" s="126"/>
      <c r="X1035" s="692"/>
      <c r="Y1035" s="126"/>
      <c r="Z1035" s="126"/>
      <c r="AA1035" s="126"/>
      <c r="AB1035" s="126"/>
      <c r="AC1035" s="126"/>
      <c r="AD1035" s="126"/>
      <c r="AE1035" s="126"/>
      <c r="AF1035" s="126"/>
      <c r="AG1035" s="126"/>
      <c r="AH1035" s="126"/>
      <c r="AI1035" s="126"/>
      <c r="AJ1035" s="126"/>
      <c r="AK1035" s="383"/>
      <c r="AL1035" s="126"/>
      <c r="AM1035" s="126"/>
      <c r="AN1035" s="126"/>
      <c r="AO1035" s="126"/>
      <c r="AP1035" s="126"/>
      <c r="AQ1035" s="126"/>
      <c r="AR1035" s="126"/>
    </row>
    <row r="1036" ht="12.75" customHeight="1">
      <c r="A1036" s="126"/>
      <c r="B1036" s="126"/>
      <c r="C1036" s="126"/>
      <c r="D1036" s="126"/>
      <c r="E1036" s="126"/>
      <c r="F1036" s="126"/>
      <c r="G1036" s="126"/>
      <c r="H1036" s="126"/>
      <c r="I1036" s="126"/>
      <c r="J1036" s="126"/>
      <c r="K1036" s="126"/>
      <c r="L1036" s="126"/>
      <c r="M1036" s="126"/>
      <c r="N1036" s="126"/>
      <c r="O1036" s="126"/>
      <c r="P1036" s="126"/>
      <c r="Q1036" s="126"/>
      <c r="R1036" s="126"/>
      <c r="S1036" s="126"/>
      <c r="T1036" s="126"/>
      <c r="U1036" s="126"/>
      <c r="V1036" s="126"/>
      <c r="W1036" s="126"/>
      <c r="X1036" s="692"/>
      <c r="Y1036" s="126"/>
      <c r="Z1036" s="126"/>
      <c r="AA1036" s="126"/>
      <c r="AB1036" s="126"/>
      <c r="AC1036" s="126"/>
      <c r="AD1036" s="126"/>
      <c r="AE1036" s="126"/>
      <c r="AF1036" s="126"/>
      <c r="AG1036" s="126"/>
      <c r="AH1036" s="126"/>
      <c r="AI1036" s="126"/>
      <c r="AJ1036" s="126"/>
      <c r="AK1036" s="383"/>
      <c r="AL1036" s="126"/>
      <c r="AM1036" s="126"/>
      <c r="AN1036" s="126"/>
      <c r="AO1036" s="126"/>
      <c r="AP1036" s="126"/>
      <c r="AQ1036" s="126"/>
      <c r="AR1036" s="126"/>
    </row>
    <row r="1037" ht="12.75" customHeight="1">
      <c r="A1037" s="126"/>
      <c r="B1037" s="126"/>
      <c r="C1037" s="126"/>
      <c r="D1037" s="126"/>
      <c r="E1037" s="126"/>
      <c r="F1037" s="126"/>
      <c r="G1037" s="126"/>
      <c r="H1037" s="126"/>
      <c r="I1037" s="126"/>
      <c r="J1037" s="126"/>
      <c r="K1037" s="126"/>
      <c r="L1037" s="126"/>
      <c r="M1037" s="126"/>
      <c r="N1037" s="126"/>
      <c r="O1037" s="126"/>
      <c r="P1037" s="126"/>
      <c r="Q1037" s="126"/>
      <c r="R1037" s="126"/>
      <c r="S1037" s="126"/>
      <c r="T1037" s="126"/>
      <c r="U1037" s="126"/>
      <c r="V1037" s="126"/>
      <c r="W1037" s="126"/>
      <c r="X1037" s="692"/>
      <c r="Y1037" s="126"/>
      <c r="Z1037" s="126"/>
      <c r="AA1037" s="126"/>
      <c r="AB1037" s="126"/>
      <c r="AC1037" s="126"/>
      <c r="AD1037" s="126"/>
      <c r="AE1037" s="126"/>
      <c r="AF1037" s="126"/>
      <c r="AG1037" s="126"/>
      <c r="AH1037" s="126"/>
      <c r="AI1037" s="126"/>
      <c r="AJ1037" s="126"/>
      <c r="AK1037" s="383"/>
      <c r="AL1037" s="126"/>
      <c r="AM1037" s="126"/>
      <c r="AN1037" s="126"/>
      <c r="AO1037" s="126"/>
      <c r="AP1037" s="126"/>
      <c r="AQ1037" s="126"/>
      <c r="AR1037" s="126"/>
    </row>
    <row r="1038" ht="12.75" customHeight="1">
      <c r="A1038" s="126"/>
      <c r="B1038" s="126"/>
      <c r="C1038" s="126"/>
      <c r="D1038" s="126"/>
      <c r="E1038" s="126"/>
      <c r="F1038" s="126"/>
      <c r="G1038" s="126"/>
      <c r="H1038" s="126"/>
      <c r="I1038" s="126"/>
      <c r="J1038" s="126"/>
      <c r="K1038" s="126"/>
      <c r="L1038" s="126"/>
      <c r="M1038" s="126"/>
      <c r="N1038" s="126"/>
      <c r="O1038" s="126"/>
      <c r="P1038" s="126"/>
      <c r="Q1038" s="126"/>
      <c r="R1038" s="126"/>
      <c r="S1038" s="126"/>
      <c r="T1038" s="126"/>
      <c r="U1038" s="126"/>
      <c r="V1038" s="126"/>
      <c r="W1038" s="126"/>
      <c r="X1038" s="692"/>
      <c r="Y1038" s="126"/>
      <c r="Z1038" s="126"/>
      <c r="AA1038" s="126"/>
      <c r="AB1038" s="126"/>
      <c r="AC1038" s="126"/>
      <c r="AD1038" s="126"/>
      <c r="AE1038" s="126"/>
      <c r="AF1038" s="126"/>
      <c r="AG1038" s="126"/>
      <c r="AH1038" s="126"/>
      <c r="AI1038" s="126"/>
      <c r="AJ1038" s="126"/>
      <c r="AK1038" s="383"/>
      <c r="AL1038" s="126"/>
      <c r="AM1038" s="126"/>
      <c r="AN1038" s="126"/>
      <c r="AO1038" s="126"/>
      <c r="AP1038" s="126"/>
      <c r="AQ1038" s="126"/>
      <c r="AR1038" s="126"/>
    </row>
    <row r="1039" ht="12.75" customHeight="1">
      <c r="A1039" s="126"/>
      <c r="B1039" s="126"/>
      <c r="C1039" s="126"/>
      <c r="D1039" s="126"/>
      <c r="E1039" s="126"/>
      <c r="F1039" s="126"/>
      <c r="G1039" s="126"/>
      <c r="H1039" s="126"/>
      <c r="I1039" s="126"/>
      <c r="J1039" s="126"/>
      <c r="K1039" s="126"/>
      <c r="L1039" s="126"/>
      <c r="M1039" s="126"/>
      <c r="N1039" s="126"/>
      <c r="O1039" s="126"/>
      <c r="P1039" s="126"/>
      <c r="Q1039" s="126"/>
      <c r="R1039" s="126"/>
      <c r="S1039" s="126"/>
      <c r="T1039" s="126"/>
      <c r="U1039" s="126"/>
      <c r="V1039" s="126"/>
      <c r="W1039" s="126"/>
      <c r="X1039" s="692"/>
      <c r="Y1039" s="126"/>
      <c r="Z1039" s="126"/>
      <c r="AA1039" s="126"/>
      <c r="AB1039" s="126"/>
      <c r="AC1039" s="126"/>
      <c r="AD1039" s="126"/>
      <c r="AE1039" s="126"/>
      <c r="AF1039" s="126"/>
      <c r="AG1039" s="126"/>
      <c r="AH1039" s="126"/>
      <c r="AI1039" s="126"/>
      <c r="AJ1039" s="126"/>
      <c r="AK1039" s="383"/>
      <c r="AL1039" s="126"/>
      <c r="AM1039" s="126"/>
      <c r="AN1039" s="126"/>
      <c r="AO1039" s="126"/>
      <c r="AP1039" s="126"/>
      <c r="AQ1039" s="126"/>
      <c r="AR1039" s="126"/>
    </row>
    <row r="1040" ht="12.75" customHeight="1">
      <c r="A1040" s="126"/>
      <c r="B1040" s="126"/>
      <c r="C1040" s="126"/>
      <c r="D1040" s="126"/>
      <c r="E1040" s="126"/>
      <c r="F1040" s="126"/>
      <c r="G1040" s="126"/>
      <c r="H1040" s="126"/>
      <c r="I1040" s="126"/>
      <c r="J1040" s="126"/>
      <c r="K1040" s="126"/>
      <c r="L1040" s="126"/>
      <c r="M1040" s="126"/>
      <c r="N1040" s="126"/>
      <c r="O1040" s="126"/>
      <c r="P1040" s="126"/>
      <c r="Q1040" s="126"/>
      <c r="R1040" s="126"/>
      <c r="S1040" s="126"/>
      <c r="T1040" s="126"/>
      <c r="U1040" s="126"/>
      <c r="V1040" s="126"/>
      <c r="W1040" s="126"/>
      <c r="X1040" s="692"/>
      <c r="Y1040" s="126"/>
      <c r="Z1040" s="126"/>
      <c r="AA1040" s="126"/>
      <c r="AB1040" s="126"/>
      <c r="AC1040" s="126"/>
      <c r="AD1040" s="126"/>
      <c r="AE1040" s="126"/>
      <c r="AF1040" s="126"/>
      <c r="AG1040" s="126"/>
      <c r="AH1040" s="126"/>
      <c r="AI1040" s="126"/>
      <c r="AJ1040" s="126"/>
      <c r="AK1040" s="383"/>
      <c r="AL1040" s="126"/>
      <c r="AM1040" s="126"/>
      <c r="AN1040" s="126"/>
      <c r="AO1040" s="126"/>
      <c r="AP1040" s="126"/>
      <c r="AQ1040" s="126"/>
      <c r="AR1040" s="126"/>
    </row>
    <row r="1041" ht="12.75" customHeight="1">
      <c r="A1041" s="126"/>
      <c r="B1041" s="126"/>
      <c r="C1041" s="126"/>
      <c r="D1041" s="126"/>
      <c r="E1041" s="126"/>
      <c r="F1041" s="126"/>
      <c r="G1041" s="126"/>
      <c r="H1041" s="126"/>
      <c r="I1041" s="126"/>
      <c r="J1041" s="126"/>
      <c r="K1041" s="126"/>
      <c r="L1041" s="126"/>
      <c r="M1041" s="126"/>
      <c r="N1041" s="126"/>
      <c r="O1041" s="126"/>
      <c r="P1041" s="126"/>
      <c r="Q1041" s="126"/>
      <c r="R1041" s="126"/>
      <c r="S1041" s="126"/>
      <c r="T1041" s="126"/>
      <c r="U1041" s="126"/>
      <c r="V1041" s="126"/>
      <c r="W1041" s="126"/>
      <c r="X1041" s="692"/>
      <c r="Y1041" s="126"/>
      <c r="Z1041" s="126"/>
      <c r="AA1041" s="126"/>
      <c r="AB1041" s="126"/>
      <c r="AC1041" s="126"/>
      <c r="AD1041" s="126"/>
      <c r="AE1041" s="126"/>
      <c r="AF1041" s="126"/>
      <c r="AG1041" s="126"/>
      <c r="AH1041" s="126"/>
      <c r="AI1041" s="126"/>
      <c r="AJ1041" s="126"/>
      <c r="AK1041" s="383"/>
      <c r="AL1041" s="126"/>
      <c r="AM1041" s="126"/>
      <c r="AN1041" s="126"/>
      <c r="AO1041" s="126"/>
      <c r="AP1041" s="126"/>
      <c r="AQ1041" s="126"/>
      <c r="AR1041" s="126"/>
    </row>
    <row r="1042" ht="12.75" customHeight="1">
      <c r="A1042" s="126"/>
      <c r="B1042" s="126"/>
      <c r="C1042" s="126"/>
      <c r="D1042" s="126"/>
      <c r="E1042" s="126"/>
      <c r="F1042" s="126"/>
      <c r="G1042" s="126"/>
      <c r="H1042" s="126"/>
      <c r="I1042" s="126"/>
      <c r="J1042" s="126"/>
      <c r="K1042" s="126"/>
      <c r="L1042" s="126"/>
      <c r="M1042" s="126"/>
      <c r="N1042" s="126"/>
      <c r="O1042" s="126"/>
      <c r="P1042" s="126"/>
      <c r="Q1042" s="126"/>
      <c r="R1042" s="126"/>
      <c r="S1042" s="126"/>
      <c r="T1042" s="126"/>
      <c r="U1042" s="126"/>
      <c r="V1042" s="126"/>
      <c r="W1042" s="126"/>
      <c r="X1042" s="692"/>
      <c r="Y1042" s="126"/>
      <c r="Z1042" s="126"/>
      <c r="AA1042" s="126"/>
      <c r="AB1042" s="126"/>
      <c r="AC1042" s="126"/>
      <c r="AD1042" s="126"/>
      <c r="AE1042" s="126"/>
      <c r="AF1042" s="126"/>
      <c r="AG1042" s="126"/>
      <c r="AH1042" s="126"/>
      <c r="AI1042" s="126"/>
      <c r="AJ1042" s="126"/>
      <c r="AK1042" s="383"/>
      <c r="AL1042" s="126"/>
      <c r="AM1042" s="126"/>
      <c r="AN1042" s="126"/>
      <c r="AO1042" s="126"/>
      <c r="AP1042" s="126"/>
      <c r="AQ1042" s="126"/>
      <c r="AR1042" s="126"/>
    </row>
    <row r="1043" ht="12.75" customHeight="1">
      <c r="A1043" s="126"/>
      <c r="B1043" s="126"/>
      <c r="C1043" s="126"/>
      <c r="D1043" s="126"/>
      <c r="E1043" s="126"/>
      <c r="F1043" s="126"/>
      <c r="G1043" s="126"/>
      <c r="H1043" s="126"/>
      <c r="I1043" s="126"/>
      <c r="J1043" s="126"/>
      <c r="K1043" s="126"/>
      <c r="L1043" s="126"/>
      <c r="M1043" s="126"/>
      <c r="N1043" s="126"/>
      <c r="O1043" s="126"/>
      <c r="P1043" s="126"/>
      <c r="Q1043" s="126"/>
      <c r="R1043" s="126"/>
      <c r="S1043" s="126"/>
      <c r="T1043" s="126"/>
      <c r="U1043" s="126"/>
      <c r="V1043" s="126"/>
      <c r="W1043" s="126"/>
      <c r="X1043" s="692"/>
      <c r="Y1043" s="126"/>
      <c r="Z1043" s="126"/>
      <c r="AA1043" s="126"/>
      <c r="AB1043" s="126"/>
      <c r="AC1043" s="126"/>
      <c r="AD1043" s="126"/>
      <c r="AE1043" s="126"/>
      <c r="AF1043" s="126"/>
      <c r="AG1043" s="126"/>
      <c r="AH1043" s="126"/>
      <c r="AI1043" s="126"/>
      <c r="AJ1043" s="126"/>
      <c r="AK1043" s="383"/>
      <c r="AL1043" s="126"/>
      <c r="AM1043" s="126"/>
      <c r="AN1043" s="126"/>
      <c r="AO1043" s="126"/>
      <c r="AP1043" s="126"/>
      <c r="AQ1043" s="126"/>
      <c r="AR1043" s="126"/>
    </row>
    <row r="1044" ht="12.75" customHeight="1">
      <c r="A1044" s="126"/>
      <c r="B1044" s="126"/>
      <c r="C1044" s="126"/>
      <c r="D1044" s="126"/>
      <c r="E1044" s="126"/>
      <c r="F1044" s="126"/>
      <c r="G1044" s="126"/>
      <c r="H1044" s="126"/>
      <c r="I1044" s="126"/>
      <c r="J1044" s="126"/>
      <c r="K1044" s="126"/>
      <c r="L1044" s="126"/>
      <c r="M1044" s="126"/>
      <c r="N1044" s="126"/>
      <c r="O1044" s="126"/>
      <c r="P1044" s="126"/>
      <c r="Q1044" s="126"/>
      <c r="R1044" s="126"/>
      <c r="S1044" s="126"/>
      <c r="T1044" s="126"/>
      <c r="U1044" s="126"/>
      <c r="V1044" s="126"/>
      <c r="W1044" s="126"/>
      <c r="X1044" s="692"/>
      <c r="Y1044" s="126"/>
      <c r="Z1044" s="126"/>
      <c r="AA1044" s="126"/>
      <c r="AB1044" s="126"/>
      <c r="AC1044" s="126"/>
      <c r="AD1044" s="126"/>
      <c r="AE1044" s="126"/>
      <c r="AF1044" s="126"/>
      <c r="AG1044" s="126"/>
      <c r="AH1044" s="126"/>
      <c r="AI1044" s="126"/>
      <c r="AJ1044" s="126"/>
      <c r="AK1044" s="383"/>
      <c r="AL1044" s="126"/>
      <c r="AM1044" s="126"/>
      <c r="AN1044" s="126"/>
      <c r="AO1044" s="126"/>
      <c r="AP1044" s="126"/>
      <c r="AQ1044" s="126"/>
      <c r="AR1044" s="126"/>
    </row>
    <row r="1045" ht="12.75" customHeight="1">
      <c r="A1045" s="126"/>
      <c r="B1045" s="126"/>
      <c r="C1045" s="126"/>
      <c r="D1045" s="126"/>
      <c r="E1045" s="126"/>
      <c r="F1045" s="126"/>
      <c r="G1045" s="126"/>
      <c r="H1045" s="126"/>
      <c r="I1045" s="126"/>
      <c r="J1045" s="126"/>
      <c r="K1045" s="126"/>
      <c r="L1045" s="126"/>
      <c r="M1045" s="126"/>
      <c r="N1045" s="126"/>
      <c r="O1045" s="126"/>
      <c r="P1045" s="126"/>
      <c r="Q1045" s="126"/>
      <c r="R1045" s="126"/>
      <c r="S1045" s="126"/>
      <c r="T1045" s="126"/>
      <c r="U1045" s="126"/>
      <c r="V1045" s="126"/>
      <c r="W1045" s="126"/>
      <c r="X1045" s="692"/>
      <c r="Y1045" s="126"/>
      <c r="Z1045" s="126"/>
      <c r="AA1045" s="126"/>
      <c r="AB1045" s="126"/>
      <c r="AC1045" s="126"/>
      <c r="AD1045" s="126"/>
      <c r="AE1045" s="126"/>
      <c r="AF1045" s="126"/>
      <c r="AG1045" s="126"/>
      <c r="AH1045" s="126"/>
      <c r="AI1045" s="126"/>
      <c r="AJ1045" s="126"/>
      <c r="AK1045" s="383"/>
      <c r="AL1045" s="126"/>
      <c r="AM1045" s="126"/>
      <c r="AN1045" s="126"/>
      <c r="AO1045" s="126"/>
      <c r="AP1045" s="126"/>
      <c r="AQ1045" s="126"/>
      <c r="AR1045" s="126"/>
    </row>
    <row r="1046" ht="12.75" customHeight="1">
      <c r="A1046" s="126"/>
      <c r="B1046" s="126"/>
      <c r="C1046" s="126"/>
      <c r="D1046" s="126"/>
      <c r="E1046" s="126"/>
      <c r="F1046" s="126"/>
      <c r="G1046" s="126"/>
      <c r="H1046" s="126"/>
      <c r="I1046" s="126"/>
      <c r="J1046" s="126"/>
      <c r="K1046" s="126"/>
      <c r="L1046" s="126"/>
      <c r="M1046" s="126"/>
      <c r="N1046" s="126"/>
      <c r="O1046" s="126"/>
      <c r="P1046" s="126"/>
      <c r="Q1046" s="126"/>
      <c r="R1046" s="126"/>
      <c r="S1046" s="126"/>
      <c r="T1046" s="126"/>
      <c r="U1046" s="126"/>
      <c r="V1046" s="126"/>
      <c r="W1046" s="126"/>
      <c r="X1046" s="692"/>
      <c r="Y1046" s="126"/>
      <c r="Z1046" s="126"/>
      <c r="AA1046" s="126"/>
      <c r="AB1046" s="126"/>
      <c r="AC1046" s="126"/>
      <c r="AD1046" s="126"/>
      <c r="AE1046" s="126"/>
      <c r="AF1046" s="126"/>
      <c r="AG1046" s="126"/>
      <c r="AH1046" s="126"/>
      <c r="AI1046" s="126"/>
      <c r="AJ1046" s="126"/>
      <c r="AK1046" s="383"/>
      <c r="AL1046" s="126"/>
      <c r="AM1046" s="126"/>
      <c r="AN1046" s="126"/>
      <c r="AO1046" s="126"/>
      <c r="AP1046" s="126"/>
      <c r="AQ1046" s="126"/>
      <c r="AR1046" s="126"/>
    </row>
    <row r="1047" ht="12.75" customHeight="1">
      <c r="A1047" s="126"/>
      <c r="B1047" s="126"/>
      <c r="C1047" s="126"/>
      <c r="D1047" s="126"/>
      <c r="E1047" s="126"/>
      <c r="F1047" s="126"/>
      <c r="G1047" s="126"/>
      <c r="H1047" s="126"/>
      <c r="I1047" s="126"/>
      <c r="J1047" s="126"/>
      <c r="K1047" s="126"/>
      <c r="L1047" s="126"/>
      <c r="M1047" s="126"/>
      <c r="N1047" s="126"/>
      <c r="O1047" s="126"/>
      <c r="P1047" s="126"/>
      <c r="Q1047" s="126"/>
      <c r="R1047" s="126"/>
      <c r="S1047" s="126"/>
      <c r="T1047" s="126"/>
      <c r="U1047" s="126"/>
      <c r="V1047" s="126"/>
      <c r="W1047" s="126"/>
      <c r="X1047" s="692"/>
      <c r="Y1047" s="126"/>
      <c r="Z1047" s="126"/>
      <c r="AA1047" s="126"/>
      <c r="AB1047" s="126"/>
      <c r="AC1047" s="126"/>
      <c r="AD1047" s="126"/>
      <c r="AE1047" s="126"/>
      <c r="AF1047" s="126"/>
      <c r="AG1047" s="126"/>
      <c r="AH1047" s="126"/>
      <c r="AI1047" s="126"/>
      <c r="AJ1047" s="126"/>
      <c r="AK1047" s="383"/>
      <c r="AL1047" s="126"/>
      <c r="AM1047" s="126"/>
      <c r="AN1047" s="126"/>
      <c r="AO1047" s="126"/>
      <c r="AP1047" s="126"/>
      <c r="AQ1047" s="126"/>
      <c r="AR1047" s="126"/>
    </row>
    <row r="1048" ht="12.75" customHeight="1">
      <c r="A1048" s="126"/>
      <c r="B1048" s="126"/>
      <c r="C1048" s="126"/>
      <c r="D1048" s="126"/>
      <c r="E1048" s="126"/>
      <c r="F1048" s="126"/>
      <c r="G1048" s="126"/>
      <c r="H1048" s="126"/>
      <c r="I1048" s="126"/>
      <c r="J1048" s="126"/>
      <c r="K1048" s="126"/>
      <c r="L1048" s="126"/>
      <c r="M1048" s="126"/>
      <c r="N1048" s="126"/>
      <c r="O1048" s="126"/>
      <c r="P1048" s="126"/>
      <c r="Q1048" s="126"/>
      <c r="R1048" s="126"/>
      <c r="S1048" s="126"/>
      <c r="T1048" s="126"/>
      <c r="U1048" s="126"/>
      <c r="V1048" s="126"/>
      <c r="W1048" s="126"/>
      <c r="X1048" s="692"/>
      <c r="Y1048" s="126"/>
      <c r="Z1048" s="126"/>
      <c r="AA1048" s="126"/>
      <c r="AB1048" s="126"/>
      <c r="AC1048" s="126"/>
      <c r="AD1048" s="126"/>
      <c r="AE1048" s="126"/>
      <c r="AF1048" s="126"/>
      <c r="AG1048" s="126"/>
      <c r="AH1048" s="126"/>
      <c r="AI1048" s="126"/>
      <c r="AJ1048" s="126"/>
      <c r="AK1048" s="383"/>
      <c r="AL1048" s="126"/>
      <c r="AM1048" s="126"/>
      <c r="AN1048" s="126"/>
      <c r="AO1048" s="126"/>
      <c r="AP1048" s="126"/>
      <c r="AQ1048" s="126"/>
      <c r="AR1048" s="126"/>
    </row>
    <row r="1049" ht="12.75" customHeight="1">
      <c r="A1049" s="126"/>
      <c r="B1049" s="126"/>
      <c r="C1049" s="126"/>
      <c r="D1049" s="126"/>
      <c r="E1049" s="126"/>
      <c r="F1049" s="126"/>
      <c r="G1049" s="126"/>
      <c r="H1049" s="126"/>
      <c r="I1049" s="126"/>
      <c r="J1049" s="126"/>
      <c r="K1049" s="126"/>
      <c r="L1049" s="126"/>
      <c r="M1049" s="126"/>
      <c r="N1049" s="126"/>
      <c r="O1049" s="126"/>
      <c r="P1049" s="126"/>
      <c r="Q1049" s="126"/>
      <c r="R1049" s="126"/>
      <c r="S1049" s="126"/>
      <c r="T1049" s="126"/>
      <c r="U1049" s="126"/>
      <c r="V1049" s="126"/>
      <c r="W1049" s="126"/>
      <c r="X1049" s="692"/>
      <c r="Y1049" s="126"/>
      <c r="Z1049" s="126"/>
      <c r="AA1049" s="126"/>
      <c r="AB1049" s="126"/>
      <c r="AC1049" s="126"/>
      <c r="AD1049" s="126"/>
      <c r="AE1049" s="126"/>
      <c r="AF1049" s="126"/>
      <c r="AG1049" s="126"/>
      <c r="AH1049" s="126"/>
      <c r="AI1049" s="126"/>
      <c r="AJ1049" s="126"/>
      <c r="AK1049" s="383"/>
      <c r="AL1049" s="126"/>
      <c r="AM1049" s="126"/>
      <c r="AN1049" s="126"/>
      <c r="AO1049" s="126"/>
      <c r="AP1049" s="126"/>
      <c r="AQ1049" s="126"/>
      <c r="AR1049" s="126"/>
    </row>
    <row r="1050" ht="12.75" customHeight="1">
      <c r="A1050" s="126"/>
      <c r="B1050" s="126"/>
      <c r="C1050" s="126"/>
      <c r="D1050" s="126"/>
      <c r="E1050" s="126"/>
      <c r="F1050" s="126"/>
      <c r="G1050" s="126"/>
      <c r="H1050" s="126"/>
      <c r="I1050" s="126"/>
      <c r="J1050" s="126"/>
      <c r="K1050" s="126"/>
      <c r="L1050" s="126"/>
      <c r="M1050" s="126"/>
      <c r="N1050" s="126"/>
      <c r="O1050" s="126"/>
      <c r="P1050" s="126"/>
      <c r="Q1050" s="126"/>
      <c r="R1050" s="126"/>
      <c r="S1050" s="126"/>
      <c r="T1050" s="126"/>
      <c r="U1050" s="126"/>
      <c r="V1050" s="126"/>
      <c r="W1050" s="126"/>
      <c r="X1050" s="692"/>
      <c r="Y1050" s="126"/>
      <c r="Z1050" s="126"/>
      <c r="AA1050" s="126"/>
      <c r="AB1050" s="126"/>
      <c r="AC1050" s="126"/>
      <c r="AD1050" s="126"/>
      <c r="AE1050" s="126"/>
      <c r="AF1050" s="126"/>
      <c r="AG1050" s="126"/>
      <c r="AH1050" s="126"/>
      <c r="AI1050" s="126"/>
      <c r="AJ1050" s="126"/>
      <c r="AK1050" s="383"/>
      <c r="AL1050" s="126"/>
      <c r="AM1050" s="126"/>
      <c r="AN1050" s="126"/>
      <c r="AO1050" s="126"/>
      <c r="AP1050" s="126"/>
      <c r="AQ1050" s="126"/>
      <c r="AR1050" s="126"/>
    </row>
    <row r="1051" ht="12.75" customHeight="1">
      <c r="A1051" s="126"/>
      <c r="B1051" s="126"/>
      <c r="C1051" s="126"/>
      <c r="D1051" s="126"/>
      <c r="E1051" s="126"/>
      <c r="F1051" s="126"/>
      <c r="G1051" s="126"/>
      <c r="H1051" s="126"/>
      <c r="I1051" s="126"/>
      <c r="J1051" s="126"/>
      <c r="K1051" s="126"/>
      <c r="L1051" s="126"/>
      <c r="M1051" s="126"/>
      <c r="N1051" s="126"/>
      <c r="O1051" s="126"/>
      <c r="P1051" s="126"/>
      <c r="Q1051" s="126"/>
      <c r="R1051" s="126"/>
      <c r="S1051" s="126"/>
      <c r="T1051" s="126"/>
      <c r="U1051" s="126"/>
      <c r="V1051" s="126"/>
      <c r="W1051" s="126"/>
      <c r="X1051" s="692"/>
      <c r="Y1051" s="126"/>
      <c r="Z1051" s="126"/>
      <c r="AA1051" s="126"/>
      <c r="AB1051" s="126"/>
      <c r="AC1051" s="126"/>
      <c r="AD1051" s="126"/>
      <c r="AE1051" s="126"/>
      <c r="AF1051" s="126"/>
      <c r="AG1051" s="126"/>
      <c r="AH1051" s="126"/>
      <c r="AI1051" s="126"/>
      <c r="AJ1051" s="126"/>
      <c r="AK1051" s="383"/>
      <c r="AL1051" s="126"/>
      <c r="AM1051" s="126"/>
      <c r="AN1051" s="126"/>
      <c r="AO1051" s="126"/>
      <c r="AP1051" s="126"/>
      <c r="AQ1051" s="126"/>
      <c r="AR1051" s="126"/>
    </row>
    <row r="1052" ht="12.75" customHeight="1">
      <c r="A1052" s="126"/>
      <c r="B1052" s="126"/>
      <c r="C1052" s="126"/>
      <c r="D1052" s="126"/>
      <c r="E1052" s="126"/>
      <c r="F1052" s="126"/>
      <c r="G1052" s="126"/>
      <c r="H1052" s="126"/>
      <c r="I1052" s="126"/>
      <c r="J1052" s="126"/>
      <c r="K1052" s="126"/>
      <c r="L1052" s="126"/>
      <c r="M1052" s="126"/>
      <c r="N1052" s="126"/>
      <c r="O1052" s="126"/>
      <c r="P1052" s="126"/>
      <c r="Q1052" s="126"/>
      <c r="R1052" s="126"/>
      <c r="S1052" s="126"/>
      <c r="T1052" s="126"/>
      <c r="U1052" s="126"/>
      <c r="V1052" s="126"/>
      <c r="W1052" s="126"/>
      <c r="X1052" s="692"/>
      <c r="Y1052" s="126"/>
      <c r="Z1052" s="126"/>
      <c r="AA1052" s="126"/>
      <c r="AB1052" s="126"/>
      <c r="AC1052" s="126"/>
      <c r="AD1052" s="126"/>
      <c r="AE1052" s="126"/>
      <c r="AF1052" s="126"/>
      <c r="AG1052" s="126"/>
      <c r="AH1052" s="126"/>
      <c r="AI1052" s="126"/>
      <c r="AJ1052" s="126"/>
      <c r="AK1052" s="383"/>
      <c r="AL1052" s="126"/>
      <c r="AM1052" s="126"/>
      <c r="AN1052" s="126"/>
      <c r="AO1052" s="126"/>
      <c r="AP1052" s="126"/>
      <c r="AQ1052" s="126"/>
      <c r="AR1052" s="126"/>
    </row>
    <row r="1053" ht="12.75" customHeight="1">
      <c r="A1053" s="126"/>
      <c r="B1053" s="126"/>
      <c r="C1053" s="126"/>
      <c r="D1053" s="126"/>
      <c r="E1053" s="126"/>
      <c r="F1053" s="126"/>
      <c r="G1053" s="126"/>
      <c r="H1053" s="126"/>
      <c r="I1053" s="126"/>
      <c r="J1053" s="126"/>
      <c r="K1053" s="126"/>
      <c r="L1053" s="126"/>
      <c r="M1053" s="126"/>
      <c r="N1053" s="126"/>
      <c r="O1053" s="126"/>
      <c r="P1053" s="126"/>
      <c r="Q1053" s="126"/>
      <c r="R1053" s="126"/>
      <c r="S1053" s="126"/>
      <c r="T1053" s="126"/>
      <c r="U1053" s="126"/>
      <c r="V1053" s="126"/>
      <c r="W1053" s="126"/>
      <c r="X1053" s="692"/>
      <c r="Y1053" s="126"/>
      <c r="Z1053" s="126"/>
      <c r="AA1053" s="126"/>
      <c r="AB1053" s="126"/>
      <c r="AC1053" s="126"/>
      <c r="AD1053" s="126"/>
      <c r="AE1053" s="126"/>
      <c r="AF1053" s="126"/>
      <c r="AG1053" s="126"/>
      <c r="AH1053" s="126"/>
      <c r="AI1053" s="126"/>
      <c r="AJ1053" s="126"/>
      <c r="AK1053" s="383"/>
      <c r="AL1053" s="126"/>
      <c r="AM1053" s="126"/>
      <c r="AN1053" s="126"/>
      <c r="AO1053" s="126"/>
      <c r="AP1053" s="126"/>
      <c r="AQ1053" s="126"/>
      <c r="AR1053" s="126"/>
    </row>
    <row r="1054" ht="12.75" customHeight="1">
      <c r="A1054" s="126"/>
      <c r="B1054" s="126"/>
      <c r="C1054" s="126"/>
      <c r="D1054" s="126"/>
      <c r="E1054" s="126"/>
      <c r="F1054" s="126"/>
      <c r="G1054" s="126"/>
      <c r="H1054" s="126"/>
      <c r="I1054" s="126"/>
      <c r="J1054" s="126"/>
      <c r="K1054" s="126"/>
      <c r="L1054" s="126"/>
      <c r="M1054" s="126"/>
      <c r="N1054" s="126"/>
      <c r="O1054" s="126"/>
      <c r="P1054" s="126"/>
      <c r="Q1054" s="126"/>
      <c r="R1054" s="126"/>
      <c r="S1054" s="126"/>
      <c r="T1054" s="126"/>
      <c r="U1054" s="126"/>
      <c r="V1054" s="126"/>
      <c r="W1054" s="126"/>
      <c r="X1054" s="692"/>
      <c r="Y1054" s="126"/>
      <c r="Z1054" s="126"/>
      <c r="AA1054" s="126"/>
      <c r="AB1054" s="126"/>
      <c r="AC1054" s="126"/>
      <c r="AD1054" s="126"/>
      <c r="AE1054" s="126"/>
      <c r="AF1054" s="126"/>
      <c r="AG1054" s="126"/>
      <c r="AH1054" s="126"/>
      <c r="AI1054" s="126"/>
      <c r="AJ1054" s="126"/>
      <c r="AK1054" s="383"/>
      <c r="AL1054" s="126"/>
      <c r="AM1054" s="126"/>
      <c r="AN1054" s="126"/>
      <c r="AO1054" s="126"/>
      <c r="AP1054" s="126"/>
      <c r="AQ1054" s="126"/>
      <c r="AR1054" s="126"/>
    </row>
    <row r="1055" ht="12.75" customHeight="1">
      <c r="A1055" s="126"/>
      <c r="B1055" s="126"/>
      <c r="C1055" s="126"/>
      <c r="D1055" s="126"/>
      <c r="E1055" s="126"/>
      <c r="F1055" s="126"/>
      <c r="G1055" s="126"/>
      <c r="H1055" s="126"/>
      <c r="I1055" s="126"/>
      <c r="J1055" s="126"/>
      <c r="K1055" s="126"/>
      <c r="L1055" s="126"/>
      <c r="M1055" s="126"/>
      <c r="N1055" s="126"/>
      <c r="O1055" s="126"/>
      <c r="P1055" s="126"/>
      <c r="Q1055" s="126"/>
      <c r="R1055" s="126"/>
      <c r="S1055" s="126"/>
      <c r="T1055" s="126"/>
      <c r="U1055" s="126"/>
      <c r="V1055" s="126"/>
      <c r="W1055" s="126"/>
      <c r="X1055" s="692"/>
      <c r="Y1055" s="126"/>
      <c r="Z1055" s="126"/>
      <c r="AA1055" s="126"/>
      <c r="AB1055" s="126"/>
      <c r="AC1055" s="126"/>
      <c r="AD1055" s="126"/>
      <c r="AE1055" s="126"/>
      <c r="AF1055" s="126"/>
      <c r="AG1055" s="126"/>
      <c r="AH1055" s="126"/>
      <c r="AI1055" s="126"/>
      <c r="AJ1055" s="126"/>
      <c r="AK1055" s="383"/>
      <c r="AL1055" s="126"/>
      <c r="AM1055" s="126"/>
      <c r="AN1055" s="126"/>
      <c r="AO1055" s="126"/>
      <c r="AP1055" s="126"/>
      <c r="AQ1055" s="126"/>
      <c r="AR1055" s="126"/>
    </row>
    <row r="1056" ht="12.75" customHeight="1">
      <c r="A1056" s="126"/>
      <c r="B1056" s="126"/>
      <c r="C1056" s="126"/>
      <c r="D1056" s="126"/>
      <c r="E1056" s="126"/>
      <c r="F1056" s="126"/>
      <c r="G1056" s="126"/>
      <c r="H1056" s="126"/>
      <c r="I1056" s="126"/>
      <c r="J1056" s="126"/>
      <c r="K1056" s="126"/>
      <c r="L1056" s="126"/>
      <c r="M1056" s="126"/>
      <c r="N1056" s="126"/>
      <c r="O1056" s="126"/>
      <c r="P1056" s="126"/>
      <c r="Q1056" s="126"/>
      <c r="R1056" s="126"/>
      <c r="S1056" s="126"/>
      <c r="T1056" s="126"/>
      <c r="U1056" s="126"/>
      <c r="V1056" s="126"/>
      <c r="W1056" s="126"/>
      <c r="X1056" s="692"/>
      <c r="Y1056" s="126"/>
      <c r="Z1056" s="126"/>
      <c r="AA1056" s="126"/>
      <c r="AB1056" s="126"/>
      <c r="AC1056" s="126"/>
      <c r="AD1056" s="126"/>
      <c r="AE1056" s="126"/>
      <c r="AF1056" s="126"/>
      <c r="AG1056" s="126"/>
      <c r="AH1056" s="126"/>
      <c r="AI1056" s="126"/>
      <c r="AJ1056" s="126"/>
      <c r="AK1056" s="383"/>
      <c r="AL1056" s="126"/>
      <c r="AM1056" s="126"/>
      <c r="AN1056" s="126"/>
      <c r="AO1056" s="126"/>
      <c r="AP1056" s="126"/>
      <c r="AQ1056" s="126"/>
      <c r="AR1056" s="126"/>
    </row>
    <row r="1057" ht="12.75" customHeight="1">
      <c r="A1057" s="126"/>
      <c r="B1057" s="126"/>
      <c r="C1057" s="126"/>
      <c r="D1057" s="126"/>
      <c r="E1057" s="126"/>
      <c r="F1057" s="126"/>
      <c r="G1057" s="126"/>
      <c r="H1057" s="126"/>
      <c r="I1057" s="126"/>
      <c r="J1057" s="126"/>
      <c r="K1057" s="126"/>
      <c r="L1057" s="126"/>
      <c r="M1057" s="126"/>
      <c r="N1057" s="126"/>
      <c r="O1057" s="126"/>
      <c r="P1057" s="126"/>
      <c r="Q1057" s="126"/>
      <c r="R1057" s="126"/>
      <c r="S1057" s="126"/>
      <c r="T1057" s="126"/>
      <c r="U1057" s="126"/>
      <c r="V1057" s="126"/>
      <c r="W1057" s="126"/>
      <c r="X1057" s="692"/>
      <c r="Y1057" s="126"/>
      <c r="Z1057" s="126"/>
      <c r="AA1057" s="126"/>
      <c r="AB1057" s="126"/>
      <c r="AC1057" s="126"/>
      <c r="AD1057" s="126"/>
      <c r="AE1057" s="126"/>
      <c r="AF1057" s="126"/>
      <c r="AG1057" s="126"/>
      <c r="AH1057" s="126"/>
      <c r="AI1057" s="126"/>
      <c r="AJ1057" s="126"/>
      <c r="AK1057" s="383"/>
      <c r="AL1057" s="126"/>
      <c r="AM1057" s="126"/>
      <c r="AN1057" s="126"/>
      <c r="AO1057" s="126"/>
      <c r="AP1057" s="126"/>
      <c r="AQ1057" s="126"/>
      <c r="AR1057" s="126"/>
    </row>
    <row r="1058" ht="12.75" customHeight="1">
      <c r="A1058" s="126"/>
      <c r="B1058" s="126"/>
      <c r="C1058" s="126"/>
      <c r="D1058" s="126"/>
      <c r="E1058" s="126"/>
      <c r="F1058" s="126"/>
      <c r="G1058" s="126"/>
      <c r="H1058" s="126"/>
      <c r="I1058" s="126"/>
      <c r="J1058" s="126"/>
      <c r="K1058" s="126"/>
      <c r="L1058" s="126"/>
      <c r="M1058" s="126"/>
      <c r="N1058" s="126"/>
      <c r="O1058" s="126"/>
      <c r="P1058" s="126"/>
      <c r="Q1058" s="126"/>
      <c r="R1058" s="126"/>
      <c r="S1058" s="126"/>
      <c r="T1058" s="126"/>
      <c r="U1058" s="126"/>
      <c r="V1058" s="126"/>
      <c r="W1058" s="126"/>
      <c r="X1058" s="692"/>
      <c r="Y1058" s="126"/>
      <c r="Z1058" s="126"/>
      <c r="AA1058" s="126"/>
      <c r="AB1058" s="126"/>
      <c r="AC1058" s="126"/>
      <c r="AD1058" s="126"/>
      <c r="AE1058" s="126"/>
      <c r="AF1058" s="126"/>
      <c r="AG1058" s="126"/>
      <c r="AH1058" s="126"/>
      <c r="AI1058" s="126"/>
      <c r="AJ1058" s="126"/>
      <c r="AK1058" s="383"/>
      <c r="AL1058" s="126"/>
      <c r="AM1058" s="126"/>
      <c r="AN1058" s="126"/>
      <c r="AO1058" s="126"/>
      <c r="AP1058" s="126"/>
      <c r="AQ1058" s="126"/>
      <c r="AR1058" s="126"/>
    </row>
    <row r="1059" ht="12.75" customHeight="1">
      <c r="A1059" s="126"/>
      <c r="B1059" s="126"/>
      <c r="C1059" s="126"/>
      <c r="D1059" s="126"/>
      <c r="E1059" s="126"/>
      <c r="F1059" s="126"/>
      <c r="G1059" s="126"/>
      <c r="H1059" s="126"/>
      <c r="I1059" s="126"/>
      <c r="J1059" s="126"/>
      <c r="K1059" s="126"/>
      <c r="L1059" s="126"/>
      <c r="M1059" s="126"/>
      <c r="N1059" s="126"/>
      <c r="O1059" s="126"/>
      <c r="P1059" s="126"/>
      <c r="Q1059" s="126"/>
      <c r="R1059" s="126"/>
      <c r="S1059" s="126"/>
      <c r="T1059" s="126"/>
      <c r="U1059" s="126"/>
      <c r="V1059" s="126"/>
      <c r="W1059" s="126"/>
      <c r="X1059" s="692"/>
      <c r="Y1059" s="126"/>
      <c r="Z1059" s="126"/>
      <c r="AA1059" s="126"/>
      <c r="AB1059" s="126"/>
      <c r="AC1059" s="126"/>
      <c r="AD1059" s="126"/>
      <c r="AE1059" s="126"/>
      <c r="AF1059" s="126"/>
      <c r="AG1059" s="126"/>
      <c r="AH1059" s="126"/>
      <c r="AI1059" s="126"/>
      <c r="AJ1059" s="126"/>
      <c r="AK1059" s="383"/>
      <c r="AL1059" s="126"/>
      <c r="AM1059" s="126"/>
      <c r="AN1059" s="126"/>
      <c r="AO1059" s="126"/>
      <c r="AP1059" s="126"/>
      <c r="AQ1059" s="126"/>
      <c r="AR1059" s="126"/>
    </row>
    <row r="1060" ht="12.75" customHeight="1">
      <c r="A1060" s="126"/>
      <c r="B1060" s="126"/>
      <c r="C1060" s="126"/>
      <c r="D1060" s="126"/>
      <c r="E1060" s="126"/>
      <c r="F1060" s="126"/>
      <c r="G1060" s="126"/>
      <c r="H1060" s="126"/>
      <c r="I1060" s="126"/>
      <c r="J1060" s="126"/>
      <c r="K1060" s="126"/>
      <c r="L1060" s="126"/>
      <c r="M1060" s="126"/>
      <c r="N1060" s="126"/>
      <c r="O1060" s="126"/>
      <c r="P1060" s="126"/>
      <c r="Q1060" s="126"/>
      <c r="R1060" s="126"/>
      <c r="S1060" s="126"/>
      <c r="T1060" s="126"/>
      <c r="U1060" s="126"/>
      <c r="V1060" s="126"/>
      <c r="W1060" s="126"/>
      <c r="X1060" s="692"/>
      <c r="Y1060" s="126"/>
      <c r="Z1060" s="126"/>
      <c r="AA1060" s="126"/>
      <c r="AB1060" s="126"/>
      <c r="AC1060" s="126"/>
      <c r="AD1060" s="126"/>
      <c r="AE1060" s="126"/>
      <c r="AF1060" s="126"/>
      <c r="AG1060" s="126"/>
      <c r="AH1060" s="126"/>
      <c r="AI1060" s="126"/>
      <c r="AJ1060" s="126"/>
      <c r="AK1060" s="383"/>
      <c r="AL1060" s="126"/>
      <c r="AM1060" s="126"/>
      <c r="AN1060" s="126"/>
      <c r="AO1060" s="126"/>
      <c r="AP1060" s="126"/>
      <c r="AQ1060" s="126"/>
      <c r="AR1060" s="126"/>
    </row>
    <row r="1061" ht="12.75" customHeight="1">
      <c r="A1061" s="126"/>
      <c r="B1061" s="126"/>
      <c r="C1061" s="126"/>
      <c r="D1061" s="126"/>
      <c r="E1061" s="126"/>
      <c r="F1061" s="126"/>
      <c r="G1061" s="126"/>
      <c r="H1061" s="126"/>
      <c r="I1061" s="126"/>
      <c r="J1061" s="126"/>
      <c r="K1061" s="126"/>
      <c r="L1061" s="126"/>
      <c r="M1061" s="126"/>
      <c r="N1061" s="126"/>
      <c r="O1061" s="126"/>
      <c r="P1061" s="126"/>
      <c r="Q1061" s="126"/>
      <c r="R1061" s="126"/>
      <c r="S1061" s="126"/>
      <c r="T1061" s="126"/>
      <c r="U1061" s="126"/>
      <c r="V1061" s="126"/>
      <c r="W1061" s="126"/>
      <c r="X1061" s="692"/>
      <c r="Y1061" s="126"/>
      <c r="Z1061" s="126"/>
      <c r="AA1061" s="126"/>
      <c r="AB1061" s="126"/>
      <c r="AC1061" s="126"/>
      <c r="AD1061" s="126"/>
      <c r="AE1061" s="126"/>
      <c r="AF1061" s="126"/>
      <c r="AG1061" s="126"/>
      <c r="AH1061" s="126"/>
      <c r="AI1061" s="126"/>
      <c r="AJ1061" s="126"/>
      <c r="AK1061" s="383"/>
      <c r="AL1061" s="126"/>
      <c r="AM1061" s="126"/>
      <c r="AN1061" s="126"/>
      <c r="AO1061" s="126"/>
      <c r="AP1061" s="126"/>
      <c r="AQ1061" s="126"/>
      <c r="AR1061" s="126"/>
    </row>
    <row r="1062" ht="12.75" customHeight="1">
      <c r="A1062" s="126"/>
      <c r="B1062" s="126"/>
      <c r="C1062" s="126"/>
      <c r="D1062" s="126"/>
      <c r="E1062" s="126"/>
      <c r="F1062" s="126"/>
      <c r="G1062" s="126"/>
      <c r="H1062" s="126"/>
      <c r="I1062" s="126"/>
      <c r="J1062" s="126"/>
      <c r="K1062" s="126"/>
      <c r="L1062" s="126"/>
      <c r="M1062" s="126"/>
      <c r="N1062" s="126"/>
      <c r="O1062" s="126"/>
      <c r="P1062" s="126"/>
      <c r="Q1062" s="126"/>
      <c r="R1062" s="126"/>
      <c r="S1062" s="126"/>
      <c r="T1062" s="126"/>
      <c r="U1062" s="126"/>
      <c r="V1062" s="126"/>
      <c r="W1062" s="126"/>
      <c r="X1062" s="692"/>
      <c r="Y1062" s="126"/>
      <c r="Z1062" s="126"/>
      <c r="AA1062" s="126"/>
      <c r="AB1062" s="126"/>
      <c r="AC1062" s="126"/>
      <c r="AD1062" s="126"/>
      <c r="AE1062" s="126"/>
      <c r="AF1062" s="126"/>
      <c r="AG1062" s="126"/>
      <c r="AH1062" s="126"/>
      <c r="AI1062" s="126"/>
      <c r="AJ1062" s="126"/>
      <c r="AK1062" s="383"/>
      <c r="AL1062" s="126"/>
      <c r="AM1062" s="126"/>
      <c r="AN1062" s="126"/>
      <c r="AO1062" s="126"/>
      <c r="AP1062" s="126"/>
      <c r="AQ1062" s="126"/>
      <c r="AR1062" s="126"/>
    </row>
    <row r="1063" ht="12.75" customHeight="1">
      <c r="A1063" s="126"/>
      <c r="B1063" s="126"/>
      <c r="C1063" s="126"/>
      <c r="D1063" s="126"/>
      <c r="E1063" s="126"/>
      <c r="F1063" s="126"/>
      <c r="G1063" s="126"/>
      <c r="H1063" s="126"/>
      <c r="I1063" s="126"/>
      <c r="J1063" s="126"/>
      <c r="K1063" s="126"/>
      <c r="L1063" s="126"/>
      <c r="M1063" s="126"/>
      <c r="N1063" s="126"/>
      <c r="O1063" s="126"/>
      <c r="P1063" s="126"/>
      <c r="Q1063" s="126"/>
      <c r="R1063" s="126"/>
      <c r="S1063" s="126"/>
      <c r="T1063" s="126"/>
      <c r="U1063" s="126"/>
      <c r="V1063" s="126"/>
      <c r="W1063" s="126"/>
      <c r="X1063" s="692"/>
      <c r="Y1063" s="126"/>
      <c r="Z1063" s="126"/>
      <c r="AA1063" s="126"/>
      <c r="AB1063" s="126"/>
      <c r="AC1063" s="126"/>
      <c r="AD1063" s="126"/>
      <c r="AE1063" s="126"/>
      <c r="AF1063" s="126"/>
      <c r="AG1063" s="126"/>
      <c r="AH1063" s="126"/>
      <c r="AI1063" s="126"/>
      <c r="AJ1063" s="126"/>
      <c r="AK1063" s="383"/>
      <c r="AL1063" s="126"/>
      <c r="AM1063" s="126"/>
      <c r="AN1063" s="126"/>
      <c r="AO1063" s="126"/>
      <c r="AP1063" s="126"/>
      <c r="AQ1063" s="126"/>
      <c r="AR1063" s="126"/>
    </row>
    <row r="1064" ht="12.75" customHeight="1">
      <c r="A1064" s="126"/>
      <c r="B1064" s="126"/>
      <c r="C1064" s="126"/>
      <c r="D1064" s="126"/>
      <c r="E1064" s="126"/>
      <c r="F1064" s="126"/>
      <c r="G1064" s="126"/>
      <c r="H1064" s="126"/>
      <c r="I1064" s="126"/>
      <c r="J1064" s="126"/>
      <c r="K1064" s="126"/>
      <c r="L1064" s="126"/>
      <c r="M1064" s="126"/>
      <c r="N1064" s="126"/>
      <c r="O1064" s="126"/>
      <c r="P1064" s="126"/>
      <c r="Q1064" s="126"/>
      <c r="R1064" s="126"/>
      <c r="S1064" s="126"/>
      <c r="T1064" s="126"/>
      <c r="U1064" s="126"/>
      <c r="V1064" s="126"/>
      <c r="W1064" s="126"/>
      <c r="X1064" s="692"/>
      <c r="Y1064" s="126"/>
      <c r="Z1064" s="126"/>
      <c r="AA1064" s="126"/>
      <c r="AB1064" s="126"/>
      <c r="AC1064" s="126"/>
      <c r="AD1064" s="126"/>
      <c r="AE1064" s="126"/>
      <c r="AF1064" s="126"/>
      <c r="AG1064" s="126"/>
      <c r="AH1064" s="126"/>
      <c r="AI1064" s="126"/>
      <c r="AJ1064" s="126"/>
      <c r="AK1064" s="383"/>
      <c r="AL1064" s="126"/>
      <c r="AM1064" s="126"/>
      <c r="AN1064" s="126"/>
      <c r="AO1064" s="126"/>
      <c r="AP1064" s="126"/>
      <c r="AQ1064" s="126"/>
      <c r="AR1064" s="126"/>
    </row>
    <row r="1065" ht="12.75" customHeight="1">
      <c r="A1065" s="126"/>
      <c r="B1065" s="126"/>
      <c r="C1065" s="126"/>
      <c r="D1065" s="126"/>
      <c r="E1065" s="126"/>
      <c r="F1065" s="126"/>
      <c r="G1065" s="126"/>
      <c r="H1065" s="126"/>
      <c r="I1065" s="126"/>
      <c r="J1065" s="126"/>
      <c r="K1065" s="126"/>
      <c r="L1065" s="126"/>
      <c r="M1065" s="126"/>
      <c r="N1065" s="126"/>
      <c r="O1065" s="126"/>
      <c r="P1065" s="126"/>
      <c r="Q1065" s="126"/>
      <c r="R1065" s="126"/>
      <c r="S1065" s="126"/>
      <c r="T1065" s="126"/>
      <c r="U1065" s="126"/>
      <c r="V1065" s="126"/>
      <c r="W1065" s="126"/>
      <c r="X1065" s="692"/>
      <c r="Y1065" s="126"/>
      <c r="Z1065" s="126"/>
      <c r="AA1065" s="126"/>
      <c r="AB1065" s="126"/>
      <c r="AC1065" s="126"/>
      <c r="AD1065" s="126"/>
      <c r="AE1065" s="126"/>
      <c r="AF1065" s="126"/>
      <c r="AG1065" s="126"/>
      <c r="AH1065" s="126"/>
      <c r="AI1065" s="126"/>
      <c r="AJ1065" s="126"/>
      <c r="AK1065" s="383"/>
      <c r="AL1065" s="126"/>
      <c r="AM1065" s="126"/>
      <c r="AN1065" s="126"/>
      <c r="AO1065" s="126"/>
      <c r="AP1065" s="126"/>
      <c r="AQ1065" s="126"/>
      <c r="AR1065" s="126"/>
    </row>
    <row r="1066" ht="12.75" customHeight="1">
      <c r="A1066" s="126"/>
      <c r="B1066" s="126"/>
      <c r="C1066" s="126"/>
      <c r="D1066" s="126"/>
      <c r="E1066" s="126"/>
      <c r="F1066" s="126"/>
      <c r="G1066" s="126"/>
      <c r="H1066" s="126"/>
      <c r="I1066" s="126"/>
      <c r="J1066" s="126"/>
      <c r="K1066" s="126"/>
      <c r="L1066" s="126"/>
      <c r="M1066" s="126"/>
      <c r="N1066" s="126"/>
      <c r="O1066" s="126"/>
      <c r="P1066" s="126"/>
      <c r="Q1066" s="126"/>
      <c r="R1066" s="126"/>
      <c r="S1066" s="126"/>
      <c r="T1066" s="126"/>
      <c r="U1066" s="126"/>
      <c r="V1066" s="126"/>
      <c r="W1066" s="126"/>
      <c r="X1066" s="692"/>
      <c r="Y1066" s="126"/>
      <c r="Z1066" s="126"/>
      <c r="AA1066" s="126"/>
      <c r="AB1066" s="126"/>
      <c r="AC1066" s="126"/>
      <c r="AD1066" s="126"/>
      <c r="AE1066" s="126"/>
      <c r="AF1066" s="126"/>
      <c r="AG1066" s="126"/>
      <c r="AH1066" s="126"/>
      <c r="AI1066" s="126"/>
      <c r="AJ1066" s="126"/>
      <c r="AK1066" s="383"/>
      <c r="AL1066" s="126"/>
      <c r="AM1066" s="126"/>
      <c r="AN1066" s="126"/>
      <c r="AO1066" s="126"/>
      <c r="AP1066" s="126"/>
      <c r="AQ1066" s="126"/>
      <c r="AR1066" s="126"/>
    </row>
    <row r="1067" ht="12.75" customHeight="1">
      <c r="A1067" s="126"/>
      <c r="B1067" s="126"/>
      <c r="C1067" s="126"/>
      <c r="D1067" s="126"/>
      <c r="E1067" s="126"/>
      <c r="F1067" s="126"/>
      <c r="G1067" s="126"/>
      <c r="H1067" s="126"/>
      <c r="I1067" s="126"/>
      <c r="J1067" s="126"/>
      <c r="K1067" s="126"/>
      <c r="L1067" s="126"/>
      <c r="M1067" s="126"/>
      <c r="N1067" s="126"/>
      <c r="O1067" s="126"/>
      <c r="P1067" s="126"/>
      <c r="Q1067" s="126"/>
      <c r="R1067" s="126"/>
      <c r="S1067" s="126"/>
      <c r="T1067" s="126"/>
      <c r="U1067" s="126"/>
      <c r="V1067" s="126"/>
      <c r="W1067" s="126"/>
      <c r="X1067" s="692"/>
      <c r="Y1067" s="126"/>
      <c r="Z1067" s="126"/>
      <c r="AA1067" s="126"/>
      <c r="AB1067" s="126"/>
      <c r="AC1067" s="126"/>
      <c r="AD1067" s="126"/>
      <c r="AE1067" s="126"/>
      <c r="AF1067" s="126"/>
      <c r="AG1067" s="126"/>
      <c r="AH1067" s="126"/>
      <c r="AI1067" s="126"/>
      <c r="AJ1067" s="126"/>
      <c r="AK1067" s="383"/>
      <c r="AL1067" s="126"/>
      <c r="AM1067" s="126"/>
      <c r="AN1067" s="126"/>
      <c r="AO1067" s="126"/>
      <c r="AP1067" s="126"/>
      <c r="AQ1067" s="126"/>
      <c r="AR1067" s="126"/>
    </row>
    <row r="1068" ht="12.75" customHeight="1">
      <c r="A1068" s="126"/>
      <c r="B1068" s="126"/>
      <c r="C1068" s="126"/>
      <c r="D1068" s="126"/>
      <c r="E1068" s="126"/>
      <c r="F1068" s="126"/>
      <c r="G1068" s="126"/>
      <c r="H1068" s="126"/>
      <c r="I1068" s="126"/>
      <c r="J1068" s="126"/>
      <c r="K1068" s="126"/>
      <c r="L1068" s="126"/>
      <c r="M1068" s="126"/>
      <c r="N1068" s="126"/>
      <c r="O1068" s="126"/>
      <c r="P1068" s="126"/>
      <c r="Q1068" s="126"/>
      <c r="R1068" s="126"/>
      <c r="S1068" s="126"/>
      <c r="T1068" s="126"/>
      <c r="U1068" s="126"/>
      <c r="V1068" s="126"/>
      <c r="W1068" s="126"/>
      <c r="X1068" s="692"/>
      <c r="Y1068" s="126"/>
      <c r="Z1068" s="126"/>
      <c r="AA1068" s="126"/>
      <c r="AB1068" s="126"/>
      <c r="AC1068" s="126"/>
      <c r="AD1068" s="126"/>
      <c r="AE1068" s="126"/>
      <c r="AF1068" s="126"/>
      <c r="AG1068" s="126"/>
      <c r="AH1068" s="126"/>
      <c r="AI1068" s="126"/>
      <c r="AJ1068" s="126"/>
      <c r="AK1068" s="383"/>
      <c r="AL1068" s="126"/>
      <c r="AM1068" s="126"/>
      <c r="AN1068" s="126"/>
      <c r="AO1068" s="126"/>
      <c r="AP1068" s="126"/>
      <c r="AQ1068" s="126"/>
      <c r="AR1068" s="126"/>
    </row>
    <row r="1069" ht="12.75" customHeight="1">
      <c r="A1069" s="126"/>
      <c r="B1069" s="126"/>
      <c r="C1069" s="126"/>
      <c r="D1069" s="126"/>
      <c r="E1069" s="126"/>
      <c r="F1069" s="126"/>
      <c r="G1069" s="126"/>
      <c r="H1069" s="126"/>
      <c r="I1069" s="126"/>
      <c r="J1069" s="126"/>
      <c r="K1069" s="126"/>
      <c r="L1069" s="126"/>
      <c r="M1069" s="126"/>
      <c r="N1069" s="126"/>
      <c r="O1069" s="126"/>
      <c r="P1069" s="126"/>
      <c r="Q1069" s="126"/>
      <c r="R1069" s="126"/>
      <c r="S1069" s="126"/>
      <c r="T1069" s="126"/>
      <c r="U1069" s="126"/>
      <c r="V1069" s="126"/>
      <c r="W1069" s="126"/>
      <c r="X1069" s="692"/>
      <c r="Y1069" s="126"/>
      <c r="Z1069" s="126"/>
      <c r="AA1069" s="126"/>
      <c r="AB1069" s="126"/>
      <c r="AC1069" s="126"/>
      <c r="AD1069" s="126"/>
      <c r="AE1069" s="126"/>
      <c r="AF1069" s="126"/>
      <c r="AG1069" s="126"/>
      <c r="AH1069" s="126"/>
      <c r="AI1069" s="126"/>
      <c r="AJ1069" s="126"/>
      <c r="AK1069" s="383"/>
      <c r="AL1069" s="126"/>
      <c r="AM1069" s="126"/>
      <c r="AN1069" s="126"/>
      <c r="AO1069" s="126"/>
      <c r="AP1069" s="126"/>
      <c r="AQ1069" s="126"/>
      <c r="AR1069" s="126"/>
    </row>
    <row r="1070" ht="12.75" customHeight="1">
      <c r="A1070" s="126"/>
      <c r="B1070" s="126"/>
      <c r="C1070" s="126"/>
      <c r="D1070" s="126"/>
      <c r="E1070" s="126"/>
      <c r="F1070" s="126"/>
      <c r="G1070" s="126"/>
      <c r="H1070" s="126"/>
      <c r="I1070" s="126"/>
      <c r="J1070" s="126"/>
      <c r="K1070" s="126"/>
      <c r="L1070" s="126"/>
      <c r="M1070" s="126"/>
      <c r="N1070" s="126"/>
      <c r="O1070" s="126"/>
      <c r="P1070" s="126"/>
      <c r="Q1070" s="126"/>
      <c r="R1070" s="126"/>
      <c r="S1070" s="126"/>
      <c r="T1070" s="126"/>
      <c r="U1070" s="126"/>
      <c r="V1070" s="126"/>
      <c r="W1070" s="126"/>
      <c r="X1070" s="692"/>
      <c r="Y1070" s="126"/>
      <c r="Z1070" s="126"/>
      <c r="AA1070" s="126"/>
      <c r="AB1070" s="126"/>
      <c r="AC1070" s="126"/>
      <c r="AD1070" s="126"/>
      <c r="AE1070" s="126"/>
      <c r="AF1070" s="126"/>
      <c r="AG1070" s="126"/>
      <c r="AH1070" s="126"/>
      <c r="AI1070" s="126"/>
      <c r="AJ1070" s="126"/>
      <c r="AK1070" s="383"/>
      <c r="AL1070" s="126"/>
      <c r="AM1070" s="126"/>
      <c r="AN1070" s="126"/>
      <c r="AO1070" s="126"/>
      <c r="AP1070" s="126"/>
      <c r="AQ1070" s="126"/>
      <c r="AR1070" s="126"/>
    </row>
    <row r="1071" ht="12.75" customHeight="1">
      <c r="A1071" s="126"/>
      <c r="B1071" s="126"/>
      <c r="C1071" s="126"/>
      <c r="D1071" s="126"/>
      <c r="E1071" s="126"/>
      <c r="F1071" s="126"/>
      <c r="G1071" s="126"/>
      <c r="H1071" s="126"/>
      <c r="I1071" s="126"/>
      <c r="J1071" s="126"/>
      <c r="K1071" s="126"/>
      <c r="L1071" s="126"/>
      <c r="M1071" s="126"/>
      <c r="N1071" s="126"/>
      <c r="O1071" s="126"/>
      <c r="P1071" s="126"/>
      <c r="Q1071" s="126"/>
      <c r="R1071" s="126"/>
      <c r="S1071" s="126"/>
      <c r="T1071" s="126"/>
      <c r="U1071" s="126"/>
      <c r="V1071" s="126"/>
      <c r="W1071" s="126"/>
      <c r="X1071" s="692"/>
      <c r="Y1071" s="126"/>
      <c r="Z1071" s="126"/>
      <c r="AA1071" s="126"/>
      <c r="AB1071" s="126"/>
      <c r="AC1071" s="126"/>
      <c r="AD1071" s="126"/>
      <c r="AE1071" s="126"/>
      <c r="AF1071" s="126"/>
      <c r="AG1071" s="126"/>
      <c r="AH1071" s="126"/>
      <c r="AI1071" s="126"/>
      <c r="AJ1071" s="126"/>
      <c r="AK1071" s="383"/>
      <c r="AL1071" s="126"/>
      <c r="AM1071" s="126"/>
      <c r="AN1071" s="126"/>
      <c r="AO1071" s="126"/>
      <c r="AP1071" s="126"/>
      <c r="AQ1071" s="126"/>
      <c r="AR1071" s="126"/>
    </row>
    <row r="1072" ht="12.75" customHeight="1">
      <c r="A1072" s="126"/>
      <c r="B1072" s="126"/>
      <c r="C1072" s="126"/>
      <c r="D1072" s="126"/>
      <c r="E1072" s="126"/>
      <c r="F1072" s="126"/>
      <c r="G1072" s="126"/>
      <c r="H1072" s="126"/>
      <c r="I1072" s="126"/>
      <c r="J1072" s="126"/>
      <c r="K1072" s="126"/>
      <c r="L1072" s="126"/>
      <c r="M1072" s="126"/>
      <c r="N1072" s="126"/>
      <c r="O1072" s="126"/>
      <c r="P1072" s="126"/>
      <c r="Q1072" s="126"/>
      <c r="R1072" s="126"/>
      <c r="S1072" s="126"/>
      <c r="T1072" s="126"/>
      <c r="U1072" s="126"/>
      <c r="V1072" s="126"/>
      <c r="W1072" s="126"/>
      <c r="X1072" s="692"/>
      <c r="Y1072" s="126"/>
      <c r="Z1072" s="126"/>
      <c r="AA1072" s="126"/>
      <c r="AB1072" s="126"/>
      <c r="AC1072" s="126"/>
      <c r="AD1072" s="126"/>
      <c r="AE1072" s="126"/>
      <c r="AF1072" s="126"/>
      <c r="AG1072" s="126"/>
      <c r="AH1072" s="126"/>
      <c r="AI1072" s="126"/>
      <c r="AJ1072" s="126"/>
      <c r="AK1072" s="383"/>
      <c r="AL1072" s="126"/>
      <c r="AM1072" s="126"/>
      <c r="AN1072" s="126"/>
      <c r="AO1072" s="126"/>
      <c r="AP1072" s="126"/>
      <c r="AQ1072" s="126"/>
      <c r="AR1072" s="126"/>
    </row>
    <row r="1073" ht="12.75" customHeight="1">
      <c r="A1073" s="126"/>
      <c r="B1073" s="126"/>
      <c r="C1073" s="126"/>
      <c r="D1073" s="126"/>
      <c r="E1073" s="126"/>
      <c r="F1073" s="126"/>
      <c r="G1073" s="126"/>
      <c r="H1073" s="126"/>
      <c r="I1073" s="126"/>
      <c r="J1073" s="126"/>
      <c r="K1073" s="126"/>
      <c r="L1073" s="126"/>
      <c r="M1073" s="126"/>
      <c r="N1073" s="126"/>
      <c r="O1073" s="126"/>
      <c r="P1073" s="126"/>
      <c r="Q1073" s="126"/>
      <c r="R1073" s="126"/>
      <c r="S1073" s="126"/>
      <c r="T1073" s="126"/>
      <c r="U1073" s="126"/>
      <c r="V1073" s="126"/>
      <c r="W1073" s="126"/>
      <c r="X1073" s="692"/>
      <c r="Y1073" s="126"/>
      <c r="Z1073" s="126"/>
      <c r="AA1073" s="126"/>
      <c r="AB1073" s="126"/>
      <c r="AC1073" s="126"/>
      <c r="AD1073" s="126"/>
      <c r="AE1073" s="126"/>
      <c r="AF1073" s="126"/>
      <c r="AG1073" s="126"/>
      <c r="AH1073" s="126"/>
      <c r="AI1073" s="126"/>
      <c r="AJ1073" s="126"/>
      <c r="AK1073" s="383"/>
      <c r="AL1073" s="126"/>
      <c r="AM1073" s="126"/>
      <c r="AN1073" s="126"/>
      <c r="AO1073" s="126"/>
      <c r="AP1073" s="126"/>
      <c r="AQ1073" s="126"/>
      <c r="AR1073" s="126"/>
    </row>
    <row r="1074" ht="12.75" customHeight="1">
      <c r="A1074" s="126"/>
      <c r="B1074" s="126"/>
      <c r="C1074" s="126"/>
      <c r="D1074" s="126"/>
      <c r="E1074" s="126"/>
      <c r="F1074" s="126"/>
      <c r="G1074" s="126"/>
      <c r="H1074" s="126"/>
      <c r="I1074" s="126"/>
      <c r="J1074" s="126"/>
      <c r="K1074" s="126"/>
      <c r="L1074" s="126"/>
      <c r="M1074" s="126"/>
      <c r="N1074" s="126"/>
      <c r="O1074" s="126"/>
      <c r="P1074" s="126"/>
      <c r="Q1074" s="126"/>
      <c r="R1074" s="126"/>
      <c r="S1074" s="126"/>
      <c r="T1074" s="126"/>
      <c r="U1074" s="126"/>
      <c r="V1074" s="126"/>
      <c r="W1074" s="126"/>
      <c r="X1074" s="692"/>
      <c r="Y1074" s="126"/>
      <c r="Z1074" s="126"/>
      <c r="AA1074" s="126"/>
      <c r="AB1074" s="126"/>
      <c r="AC1074" s="126"/>
      <c r="AD1074" s="126"/>
      <c r="AE1074" s="126"/>
      <c r="AF1074" s="126"/>
      <c r="AG1074" s="126"/>
      <c r="AH1074" s="126"/>
      <c r="AI1074" s="126"/>
      <c r="AJ1074" s="126"/>
      <c r="AK1074" s="383"/>
      <c r="AL1074" s="126"/>
      <c r="AM1074" s="126"/>
      <c r="AN1074" s="126"/>
      <c r="AO1074" s="126"/>
      <c r="AP1074" s="126"/>
      <c r="AQ1074" s="126"/>
      <c r="AR1074" s="126"/>
    </row>
    <row r="1075" ht="12.75" customHeight="1">
      <c r="A1075" s="126"/>
      <c r="B1075" s="126"/>
      <c r="C1075" s="126"/>
      <c r="D1075" s="126"/>
      <c r="E1075" s="126"/>
      <c r="F1075" s="126"/>
      <c r="G1075" s="126"/>
      <c r="H1075" s="126"/>
      <c r="I1075" s="126"/>
      <c r="J1075" s="126"/>
      <c r="K1075" s="126"/>
      <c r="L1075" s="126"/>
      <c r="M1075" s="126"/>
      <c r="N1075" s="126"/>
      <c r="O1075" s="126"/>
      <c r="P1075" s="126"/>
      <c r="Q1075" s="126"/>
      <c r="R1075" s="126"/>
      <c r="S1075" s="126"/>
      <c r="T1075" s="126"/>
      <c r="U1075" s="126"/>
      <c r="V1075" s="126"/>
      <c r="W1075" s="126"/>
      <c r="X1075" s="692"/>
      <c r="Y1075" s="126"/>
      <c r="Z1075" s="126"/>
      <c r="AA1075" s="126"/>
      <c r="AB1075" s="126"/>
      <c r="AC1075" s="126"/>
      <c r="AD1075" s="126"/>
      <c r="AE1075" s="126"/>
      <c r="AF1075" s="126"/>
      <c r="AG1075" s="126"/>
      <c r="AH1075" s="126"/>
      <c r="AI1075" s="126"/>
      <c r="AJ1075" s="126"/>
      <c r="AK1075" s="383"/>
      <c r="AL1075" s="126"/>
      <c r="AM1075" s="126"/>
      <c r="AN1075" s="126"/>
      <c r="AO1075" s="126"/>
      <c r="AP1075" s="126"/>
      <c r="AQ1075" s="126"/>
      <c r="AR1075" s="126"/>
    </row>
    <row r="1076" ht="12.75" customHeight="1">
      <c r="A1076" s="126"/>
      <c r="B1076" s="126"/>
      <c r="C1076" s="126"/>
      <c r="D1076" s="126"/>
      <c r="E1076" s="126"/>
      <c r="F1076" s="126"/>
      <c r="G1076" s="126"/>
      <c r="H1076" s="126"/>
      <c r="I1076" s="126"/>
      <c r="J1076" s="126"/>
      <c r="K1076" s="126"/>
      <c r="L1076" s="126"/>
      <c r="M1076" s="126"/>
      <c r="N1076" s="126"/>
      <c r="O1076" s="126"/>
      <c r="P1076" s="126"/>
      <c r="Q1076" s="126"/>
      <c r="R1076" s="126"/>
      <c r="S1076" s="126"/>
      <c r="T1076" s="126"/>
      <c r="U1076" s="126"/>
      <c r="V1076" s="126"/>
      <c r="W1076" s="126"/>
      <c r="X1076" s="692"/>
      <c r="Y1076" s="126"/>
      <c r="Z1076" s="126"/>
      <c r="AA1076" s="126"/>
      <c r="AB1076" s="126"/>
      <c r="AC1076" s="126"/>
      <c r="AD1076" s="126"/>
      <c r="AE1076" s="126"/>
      <c r="AF1076" s="126"/>
      <c r="AG1076" s="126"/>
      <c r="AH1076" s="126"/>
      <c r="AI1076" s="126"/>
      <c r="AJ1076" s="126"/>
      <c r="AK1076" s="383"/>
      <c r="AL1076" s="126"/>
      <c r="AM1076" s="126"/>
      <c r="AN1076" s="126"/>
      <c r="AO1076" s="126"/>
      <c r="AP1076" s="126"/>
      <c r="AQ1076" s="126"/>
      <c r="AR1076" s="126"/>
    </row>
    <row r="1077" ht="12.75" customHeight="1">
      <c r="A1077" s="126"/>
      <c r="B1077" s="126"/>
      <c r="C1077" s="126"/>
      <c r="D1077" s="126"/>
      <c r="E1077" s="126"/>
      <c r="F1077" s="126"/>
      <c r="G1077" s="126"/>
      <c r="H1077" s="126"/>
      <c r="I1077" s="126"/>
      <c r="J1077" s="126"/>
      <c r="K1077" s="126"/>
      <c r="L1077" s="126"/>
      <c r="M1077" s="126"/>
      <c r="N1077" s="126"/>
      <c r="O1077" s="126"/>
      <c r="P1077" s="126"/>
      <c r="Q1077" s="126"/>
      <c r="R1077" s="126"/>
      <c r="S1077" s="126"/>
      <c r="T1077" s="126"/>
      <c r="U1077" s="126"/>
      <c r="V1077" s="126"/>
      <c r="W1077" s="126"/>
      <c r="X1077" s="692"/>
      <c r="Y1077" s="126"/>
      <c r="Z1077" s="126"/>
      <c r="AA1077" s="126"/>
      <c r="AB1077" s="126"/>
      <c r="AC1077" s="126"/>
      <c r="AD1077" s="126"/>
      <c r="AE1077" s="126"/>
      <c r="AF1077" s="126"/>
      <c r="AG1077" s="126"/>
      <c r="AH1077" s="126"/>
      <c r="AI1077" s="126"/>
      <c r="AJ1077" s="126"/>
      <c r="AK1077" s="383"/>
      <c r="AL1077" s="126"/>
      <c r="AM1077" s="126"/>
      <c r="AN1077" s="126"/>
      <c r="AO1077" s="126"/>
      <c r="AP1077" s="126"/>
      <c r="AQ1077" s="126"/>
      <c r="AR1077" s="126"/>
    </row>
    <row r="1078" ht="12.75" customHeight="1">
      <c r="A1078" s="126"/>
      <c r="B1078" s="126"/>
      <c r="C1078" s="126"/>
      <c r="D1078" s="126"/>
      <c r="E1078" s="126"/>
      <c r="F1078" s="126"/>
      <c r="G1078" s="126"/>
      <c r="H1078" s="126"/>
      <c r="I1078" s="126"/>
      <c r="J1078" s="126"/>
      <c r="K1078" s="126"/>
      <c r="L1078" s="126"/>
      <c r="M1078" s="126"/>
      <c r="N1078" s="126"/>
      <c r="O1078" s="126"/>
      <c r="P1078" s="126"/>
      <c r="Q1078" s="126"/>
      <c r="R1078" s="126"/>
      <c r="S1078" s="126"/>
      <c r="T1078" s="126"/>
      <c r="U1078" s="126"/>
      <c r="V1078" s="126"/>
      <c r="W1078" s="126"/>
      <c r="X1078" s="692"/>
      <c r="Y1078" s="126"/>
      <c r="Z1078" s="126"/>
      <c r="AA1078" s="126"/>
      <c r="AB1078" s="126"/>
      <c r="AC1078" s="126"/>
      <c r="AD1078" s="126"/>
      <c r="AE1078" s="126"/>
      <c r="AF1078" s="126"/>
      <c r="AG1078" s="126"/>
      <c r="AH1078" s="126"/>
      <c r="AI1078" s="126"/>
      <c r="AJ1078" s="126"/>
      <c r="AK1078" s="383"/>
      <c r="AL1078" s="126"/>
      <c r="AM1078" s="126"/>
      <c r="AN1078" s="126"/>
      <c r="AO1078" s="126"/>
      <c r="AP1078" s="126"/>
      <c r="AQ1078" s="126"/>
      <c r="AR1078" s="126"/>
    </row>
    <row r="1079" ht="12.75" customHeight="1">
      <c r="A1079" s="126"/>
      <c r="B1079" s="126"/>
      <c r="C1079" s="126"/>
      <c r="D1079" s="126"/>
      <c r="E1079" s="126"/>
      <c r="F1079" s="126"/>
      <c r="G1079" s="126"/>
      <c r="H1079" s="126"/>
      <c r="I1079" s="126"/>
      <c r="J1079" s="126"/>
      <c r="K1079" s="126"/>
      <c r="L1079" s="126"/>
      <c r="M1079" s="126"/>
      <c r="N1079" s="126"/>
      <c r="O1079" s="126"/>
      <c r="P1079" s="126"/>
      <c r="Q1079" s="126"/>
      <c r="R1079" s="126"/>
      <c r="S1079" s="126"/>
      <c r="T1079" s="126"/>
      <c r="U1079" s="126"/>
      <c r="V1079" s="126"/>
      <c r="W1079" s="126"/>
      <c r="X1079" s="692"/>
      <c r="Y1079" s="126"/>
      <c r="Z1079" s="126"/>
      <c r="AA1079" s="126"/>
      <c r="AB1079" s="126"/>
      <c r="AC1079" s="126"/>
      <c r="AD1079" s="126"/>
      <c r="AE1079" s="126"/>
      <c r="AF1079" s="126"/>
      <c r="AG1079" s="126"/>
      <c r="AH1079" s="126"/>
      <c r="AI1079" s="126"/>
      <c r="AJ1079" s="126"/>
      <c r="AK1079" s="383"/>
      <c r="AL1079" s="126"/>
      <c r="AM1079" s="126"/>
      <c r="AN1079" s="126"/>
      <c r="AO1079" s="126"/>
      <c r="AP1079" s="126"/>
      <c r="AQ1079" s="126"/>
      <c r="AR1079" s="126"/>
    </row>
    <row r="1080" ht="12.75" customHeight="1">
      <c r="A1080" s="126"/>
      <c r="B1080" s="126"/>
      <c r="C1080" s="126"/>
      <c r="D1080" s="126"/>
      <c r="E1080" s="126"/>
      <c r="F1080" s="126"/>
      <c r="G1080" s="126"/>
      <c r="H1080" s="126"/>
      <c r="I1080" s="126"/>
      <c r="J1080" s="126"/>
      <c r="K1080" s="126"/>
      <c r="L1080" s="126"/>
      <c r="M1080" s="126"/>
      <c r="N1080" s="126"/>
      <c r="O1080" s="126"/>
      <c r="P1080" s="126"/>
      <c r="Q1080" s="126"/>
      <c r="R1080" s="126"/>
      <c r="S1080" s="126"/>
      <c r="T1080" s="126"/>
      <c r="U1080" s="126"/>
      <c r="V1080" s="126"/>
      <c r="W1080" s="126"/>
      <c r="X1080" s="692"/>
      <c r="Y1080" s="126"/>
      <c r="Z1080" s="126"/>
      <c r="AA1080" s="126"/>
      <c r="AB1080" s="126"/>
      <c r="AC1080" s="126"/>
      <c r="AD1080" s="126"/>
      <c r="AE1080" s="126"/>
      <c r="AF1080" s="126"/>
      <c r="AG1080" s="126"/>
      <c r="AH1080" s="126"/>
      <c r="AI1080" s="126"/>
      <c r="AJ1080" s="126"/>
      <c r="AK1080" s="383"/>
      <c r="AL1080" s="126"/>
      <c r="AM1080" s="126"/>
      <c r="AN1080" s="126"/>
      <c r="AO1080" s="126"/>
      <c r="AP1080" s="126"/>
      <c r="AQ1080" s="126"/>
      <c r="AR1080" s="126"/>
    </row>
    <row r="1081" ht="12.75" customHeight="1">
      <c r="A1081" s="126"/>
      <c r="B1081" s="126"/>
      <c r="C1081" s="126"/>
      <c r="D1081" s="126"/>
      <c r="E1081" s="126"/>
      <c r="F1081" s="126"/>
      <c r="G1081" s="126"/>
      <c r="H1081" s="126"/>
      <c r="I1081" s="126"/>
      <c r="J1081" s="126"/>
      <c r="K1081" s="126"/>
      <c r="L1081" s="126"/>
      <c r="M1081" s="126"/>
      <c r="N1081" s="126"/>
      <c r="O1081" s="126"/>
      <c r="P1081" s="126"/>
      <c r="Q1081" s="126"/>
      <c r="R1081" s="126"/>
      <c r="S1081" s="126"/>
      <c r="T1081" s="126"/>
      <c r="U1081" s="126"/>
      <c r="V1081" s="126"/>
      <c r="W1081" s="126"/>
      <c r="X1081" s="692"/>
      <c r="Y1081" s="126"/>
      <c r="Z1081" s="126"/>
      <c r="AA1081" s="126"/>
      <c r="AB1081" s="126"/>
      <c r="AC1081" s="126"/>
      <c r="AD1081" s="126"/>
      <c r="AE1081" s="126"/>
      <c r="AF1081" s="126"/>
      <c r="AG1081" s="126"/>
      <c r="AH1081" s="126"/>
      <c r="AI1081" s="126"/>
      <c r="AJ1081" s="126"/>
      <c r="AK1081" s="383"/>
      <c r="AL1081" s="126"/>
      <c r="AM1081" s="126"/>
      <c r="AN1081" s="126"/>
      <c r="AO1081" s="126"/>
      <c r="AP1081" s="126"/>
      <c r="AQ1081" s="126"/>
      <c r="AR1081" s="126"/>
    </row>
    <row r="1082" ht="12.75" customHeight="1">
      <c r="A1082" s="126"/>
      <c r="B1082" s="126"/>
      <c r="C1082" s="126"/>
      <c r="D1082" s="126"/>
      <c r="E1082" s="126"/>
      <c r="F1082" s="126"/>
      <c r="G1082" s="126"/>
      <c r="H1082" s="126"/>
      <c r="I1082" s="126"/>
      <c r="J1082" s="126"/>
      <c r="K1082" s="126"/>
      <c r="L1082" s="126"/>
      <c r="M1082" s="126"/>
      <c r="N1082" s="126"/>
      <c r="O1082" s="126"/>
      <c r="P1082" s="126"/>
      <c r="Q1082" s="126"/>
      <c r="R1082" s="126"/>
      <c r="S1082" s="126"/>
      <c r="T1082" s="126"/>
      <c r="U1082" s="126"/>
      <c r="V1082" s="126"/>
      <c r="W1082" s="126"/>
      <c r="X1082" s="692"/>
      <c r="Y1082" s="126"/>
      <c r="Z1082" s="126"/>
      <c r="AA1082" s="126"/>
      <c r="AB1082" s="126"/>
      <c r="AC1082" s="126"/>
      <c r="AD1082" s="126"/>
      <c r="AE1082" s="126"/>
      <c r="AF1082" s="126"/>
      <c r="AG1082" s="126"/>
      <c r="AH1082" s="126"/>
      <c r="AI1082" s="126"/>
      <c r="AJ1082" s="126"/>
      <c r="AK1082" s="383"/>
      <c r="AL1082" s="126"/>
      <c r="AM1082" s="126"/>
      <c r="AN1082" s="126"/>
      <c r="AO1082" s="126"/>
      <c r="AP1082" s="126"/>
      <c r="AQ1082" s="126"/>
      <c r="AR1082" s="126"/>
    </row>
    <row r="1083" ht="12.75" customHeight="1">
      <c r="A1083" s="126"/>
      <c r="B1083" s="126"/>
      <c r="C1083" s="126"/>
      <c r="D1083" s="126"/>
      <c r="E1083" s="126"/>
      <c r="F1083" s="126"/>
      <c r="G1083" s="126"/>
      <c r="H1083" s="126"/>
      <c r="I1083" s="126"/>
      <c r="J1083" s="126"/>
      <c r="K1083" s="126"/>
      <c r="L1083" s="126"/>
      <c r="M1083" s="126"/>
      <c r="N1083" s="126"/>
      <c r="O1083" s="126"/>
      <c r="P1083" s="126"/>
      <c r="Q1083" s="126"/>
      <c r="R1083" s="126"/>
      <c r="S1083" s="126"/>
      <c r="T1083" s="126"/>
      <c r="U1083" s="126"/>
      <c r="V1083" s="126"/>
      <c r="W1083" s="126"/>
      <c r="X1083" s="692"/>
      <c r="Y1083" s="126"/>
      <c r="Z1083" s="126"/>
      <c r="AA1083" s="126"/>
      <c r="AB1083" s="126"/>
      <c r="AC1083" s="126"/>
      <c r="AD1083" s="126"/>
      <c r="AE1083" s="126"/>
      <c r="AF1083" s="126"/>
      <c r="AG1083" s="126"/>
      <c r="AH1083" s="126"/>
      <c r="AI1083" s="126"/>
      <c r="AJ1083" s="126"/>
      <c r="AK1083" s="383"/>
      <c r="AL1083" s="126"/>
      <c r="AM1083" s="126"/>
      <c r="AN1083" s="126"/>
      <c r="AO1083" s="126"/>
      <c r="AP1083" s="126"/>
      <c r="AQ1083" s="126"/>
      <c r="AR1083" s="126"/>
    </row>
  </sheetData>
  <autoFilter ref="$C$8:$AP$182"/>
  <mergeCells count="105">
    <mergeCell ref="K3:L3"/>
    <mergeCell ref="K4:L4"/>
    <mergeCell ref="G8:H8"/>
    <mergeCell ref="K8:L8"/>
    <mergeCell ref="AL1:AN1"/>
    <mergeCell ref="G2:H2"/>
    <mergeCell ref="I2:J2"/>
    <mergeCell ref="K2:L2"/>
    <mergeCell ref="G3:H3"/>
    <mergeCell ref="I3:J3"/>
    <mergeCell ref="G4:H4"/>
    <mergeCell ref="AL7:AN7"/>
    <mergeCell ref="AL9:AN9"/>
    <mergeCell ref="AL10:AN10"/>
    <mergeCell ref="AL11:AN11"/>
    <mergeCell ref="AL12:AN12"/>
    <mergeCell ref="AL13:AN13"/>
    <mergeCell ref="AL14:AN14"/>
    <mergeCell ref="AL15:AN15"/>
    <mergeCell ref="AL16:AN16"/>
    <mergeCell ref="AL18:AN18"/>
    <mergeCell ref="AL19:AN19"/>
    <mergeCell ref="AL20:AN20"/>
    <mergeCell ref="AL21:AN21"/>
    <mergeCell ref="AL22:AN22"/>
    <mergeCell ref="AL23:AN23"/>
    <mergeCell ref="AL24:AN24"/>
    <mergeCell ref="AL25:AN25"/>
    <mergeCell ref="AL26:AN26"/>
    <mergeCell ref="AL27:AN27"/>
    <mergeCell ref="AL28:AN28"/>
    <mergeCell ref="AL29:AN29"/>
    <mergeCell ref="AL30:AN30"/>
    <mergeCell ref="AL31:AN31"/>
    <mergeCell ref="AL32:AN32"/>
    <mergeCell ref="AL33:AN33"/>
    <mergeCell ref="AL34:AN34"/>
    <mergeCell ref="AL35:AN35"/>
    <mergeCell ref="AL36:AN36"/>
    <mergeCell ref="AL37:AN37"/>
    <mergeCell ref="AL38:AN38"/>
    <mergeCell ref="AL39:AN39"/>
    <mergeCell ref="AL40:AN40"/>
    <mergeCell ref="AL41:AN41"/>
    <mergeCell ref="AL42:AN42"/>
    <mergeCell ref="AL43:AN43"/>
    <mergeCell ref="G108:V108"/>
    <mergeCell ref="G109:V109"/>
    <mergeCell ref="G110:V110"/>
    <mergeCell ref="AL94:AN94"/>
    <mergeCell ref="AL95:AN95"/>
    <mergeCell ref="Y97:Z97"/>
    <mergeCell ref="AD97:AE97"/>
    <mergeCell ref="G105:V105"/>
    <mergeCell ref="G106:X106"/>
    <mergeCell ref="G107:V107"/>
    <mergeCell ref="AL44:AN44"/>
    <mergeCell ref="AL45:AN45"/>
    <mergeCell ref="AL46:AN46"/>
    <mergeCell ref="AL47:AN47"/>
    <mergeCell ref="AL48:AN48"/>
    <mergeCell ref="AL49:AN49"/>
    <mergeCell ref="AL50:AN50"/>
    <mergeCell ref="AL51:AN51"/>
    <mergeCell ref="AL52:AN52"/>
    <mergeCell ref="AL53:AN53"/>
    <mergeCell ref="AL54:AN54"/>
    <mergeCell ref="AL55:AN55"/>
    <mergeCell ref="AL56:AN56"/>
    <mergeCell ref="AL57:AN57"/>
    <mergeCell ref="AL58:AN58"/>
    <mergeCell ref="AL59:AN59"/>
    <mergeCell ref="AL60:AN60"/>
    <mergeCell ref="AL61:AN61"/>
    <mergeCell ref="AL62:AN62"/>
    <mergeCell ref="AL63:AN63"/>
    <mergeCell ref="AL64:AN64"/>
    <mergeCell ref="AL65:AN65"/>
    <mergeCell ref="AL66:AN66"/>
    <mergeCell ref="AL67:AN67"/>
    <mergeCell ref="AL68:AN68"/>
    <mergeCell ref="AL69:AN69"/>
    <mergeCell ref="AL70:AN70"/>
    <mergeCell ref="AL71:AN71"/>
    <mergeCell ref="AL72:AN72"/>
    <mergeCell ref="AL73:AN73"/>
    <mergeCell ref="AL74:AN74"/>
    <mergeCell ref="AL75:AN75"/>
    <mergeCell ref="AL76:AN76"/>
    <mergeCell ref="AL77:AN77"/>
    <mergeCell ref="AL78:AN78"/>
    <mergeCell ref="AL79:AN79"/>
    <mergeCell ref="AL80:AN80"/>
    <mergeCell ref="AL81:AN81"/>
    <mergeCell ref="AL82:AN82"/>
    <mergeCell ref="AL83:AN83"/>
    <mergeCell ref="AL84:AN84"/>
    <mergeCell ref="AL85:AN85"/>
    <mergeCell ref="AL86:AN86"/>
    <mergeCell ref="AL87:AN87"/>
    <mergeCell ref="AL88:AN88"/>
    <mergeCell ref="AL89:AN89"/>
    <mergeCell ref="AL90:AN90"/>
    <mergeCell ref="AL91:AN91"/>
    <mergeCell ref="AL92:AN92"/>
  </mergeCells>
  <conditionalFormatting sqref="K8:K104 L8:N8 O8:O104 P8 Q8:R104 L10:M104 N10:N12 P10:P104 N14:N104 Y96:AC96 AD96:AD182 AE96:AG97 AH96:AH182 AI97 AJ97:AK182 AE99:AF182 AG99 AI99:AI182 AG101:AG182 K111:R133">
    <cfRule type="cellIs" dxfId="9" priority="1" operator="equal">
      <formula>"Input"</formula>
    </cfRule>
  </conditionalFormatting>
  <conditionalFormatting sqref="K10:K104">
    <cfRule type="containsText" dxfId="21" priority="2" operator="containsText" text="NEW">
      <formula>NOT(ISERROR(SEARCH(("NEW"),(K10))))</formula>
    </cfRule>
  </conditionalFormatting>
  <dataValidations>
    <dataValidation type="list" allowBlank="1" showErrorMessage="1" sqref="K53">
      <formula1>"Used,Trade,New"</formula1>
    </dataValidation>
    <dataValidation type="list" allowBlank="1" showErrorMessage="1" sqref="W8:X52 W54:X105 W107:X118">
      <formula1>SalesRoster</formula1>
    </dataValidation>
    <dataValidation type="list" allowBlank="1" showErrorMessage="1" sqref="W53:X53">
      <formula1>SalesRoster</formula1>
    </dataValidation>
    <dataValidation type="list" allowBlank="1" showErrorMessage="1" sqref="K8:K52 K54:K104 K111:K118">
      <formula1>"Used,Trade,New"</formula1>
    </dataValidation>
  </dataValidations>
  <printOptions gridLines="1" horizontalCentered="1" verticalCentered="1"/>
  <pageMargins bottom="0.75" footer="0.0" header="0.0" left="0.25" right="0.25"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8.25"/>
    <col customWidth="1" min="2" max="2" width="15.88"/>
    <col customWidth="1" min="3" max="3" width="20.25"/>
    <col customWidth="1" min="6" max="6" width="6.75"/>
    <col customWidth="1" min="7" max="7" width="7.25"/>
    <col customWidth="1" min="8" max="10" width="6.75"/>
    <col customWidth="1" min="11" max="12" width="7.25"/>
    <col customWidth="1" min="13" max="14" width="6.75"/>
    <col customWidth="1" min="15" max="15" width="7.88"/>
  </cols>
  <sheetData>
    <row r="1">
      <c r="A1" s="693"/>
      <c r="B1" s="694"/>
      <c r="C1" s="695"/>
      <c r="D1" s="695"/>
      <c r="E1" s="696"/>
      <c r="G1" s="697"/>
      <c r="H1" s="697"/>
      <c r="I1" s="697"/>
      <c r="J1" s="697"/>
      <c r="K1" s="697"/>
    </row>
    <row r="2">
      <c r="A2" s="698"/>
      <c r="B2" s="699"/>
      <c r="C2" s="700"/>
      <c r="D2" s="701"/>
      <c r="E2" s="702"/>
      <c r="F2" s="703" t="s">
        <v>741</v>
      </c>
      <c r="G2" s="703" t="s">
        <v>742</v>
      </c>
      <c r="H2" s="703" t="s">
        <v>743</v>
      </c>
      <c r="I2" s="703" t="s">
        <v>744</v>
      </c>
      <c r="J2" s="703" t="s">
        <v>745</v>
      </c>
      <c r="K2" s="703" t="s">
        <v>746</v>
      </c>
      <c r="L2" s="703"/>
      <c r="M2" s="703"/>
      <c r="N2" s="703"/>
      <c r="O2" s="703"/>
      <c r="P2" s="704"/>
      <c r="Q2" s="146"/>
    </row>
    <row r="3">
      <c r="A3" s="700"/>
      <c r="B3" s="699"/>
      <c r="C3" s="700"/>
      <c r="D3" s="705" t="s">
        <v>575</v>
      </c>
      <c r="E3" s="706"/>
      <c r="F3" s="707">
        <f t="shared" ref="F3:K3" si="1">F15</f>
        <v>37</v>
      </c>
      <c r="G3" s="707">
        <f t="shared" si="1"/>
        <v>16</v>
      </c>
      <c r="H3" s="707">
        <f t="shared" si="1"/>
        <v>36</v>
      </c>
      <c r="I3" s="707">
        <f t="shared" si="1"/>
        <v>50</v>
      </c>
      <c r="J3" s="707">
        <f t="shared" si="1"/>
        <v>78</v>
      </c>
      <c r="K3" s="707">
        <f t="shared" si="1"/>
        <v>100</v>
      </c>
      <c r="L3" s="707"/>
      <c r="M3" s="707"/>
      <c r="N3" s="707"/>
      <c r="O3" s="707"/>
      <c r="P3" s="707"/>
      <c r="Q3" s="146"/>
    </row>
    <row r="4">
      <c r="A4" s="708" t="s">
        <v>747</v>
      </c>
      <c r="B4" s="709" t="s">
        <v>748</v>
      </c>
      <c r="C4" s="708" t="s">
        <v>749</v>
      </c>
      <c r="D4" s="710" t="s">
        <v>750</v>
      </c>
      <c r="E4" s="707" t="s">
        <v>751</v>
      </c>
      <c r="F4" s="707" t="s">
        <v>752</v>
      </c>
      <c r="G4" s="707" t="s">
        <v>753</v>
      </c>
      <c r="H4" s="707" t="s">
        <v>754</v>
      </c>
      <c r="I4" s="707" t="s">
        <v>755</v>
      </c>
      <c r="J4" s="707" t="s">
        <v>756</v>
      </c>
      <c r="K4" s="707" t="s">
        <v>757</v>
      </c>
      <c r="L4" s="711"/>
      <c r="M4" s="711"/>
      <c r="N4" s="711"/>
      <c r="O4" s="707"/>
      <c r="P4" s="707"/>
      <c r="Q4" s="146"/>
    </row>
    <row r="5">
      <c r="A5" s="712">
        <v>9777.0</v>
      </c>
      <c r="B5" s="713">
        <f t="shared" ref="B5:B9" si="2">E5/A5</f>
        <v>0.00439807712</v>
      </c>
      <c r="C5" s="712" t="s">
        <v>758</v>
      </c>
      <c r="D5" s="712">
        <v>60608.0</v>
      </c>
      <c r="E5" s="714">
        <f t="shared" ref="E5:E9" si="3">SUM(F5:K5)</f>
        <v>43</v>
      </c>
      <c r="F5" s="715"/>
      <c r="G5" s="293"/>
      <c r="H5" s="293"/>
      <c r="I5" s="293">
        <v>4.0</v>
      </c>
      <c r="J5" s="293">
        <v>19.0</v>
      </c>
      <c r="K5" s="293">
        <v>20.0</v>
      </c>
      <c r="L5" s="716"/>
      <c r="M5" s="716"/>
      <c r="N5" s="716"/>
      <c r="O5" s="716"/>
      <c r="P5" s="717"/>
      <c r="Q5" s="146"/>
    </row>
    <row r="6">
      <c r="A6" s="712">
        <v>10462.0</v>
      </c>
      <c r="B6" s="713">
        <f t="shared" si="2"/>
        <v>0.006882049321</v>
      </c>
      <c r="C6" s="712" t="s">
        <v>758</v>
      </c>
      <c r="D6" s="712">
        <v>60609.0</v>
      </c>
      <c r="E6" s="714">
        <f t="shared" si="3"/>
        <v>72</v>
      </c>
      <c r="F6" s="715">
        <v>16.0</v>
      </c>
      <c r="G6" s="293">
        <v>8.0</v>
      </c>
      <c r="H6" s="293">
        <v>12.0</v>
      </c>
      <c r="I6" s="293">
        <v>12.0</v>
      </c>
      <c r="J6" s="293">
        <v>14.0</v>
      </c>
      <c r="K6" s="293">
        <v>10.0</v>
      </c>
      <c r="L6" s="716"/>
      <c r="M6" s="716"/>
      <c r="N6" s="718"/>
      <c r="O6" s="716"/>
      <c r="P6" s="717"/>
      <c r="Q6" s="146"/>
    </row>
    <row r="7">
      <c r="A7" s="712">
        <v>10434.0</v>
      </c>
      <c r="B7" s="713">
        <f t="shared" si="2"/>
        <v>0.005750431282</v>
      </c>
      <c r="C7" s="712" t="s">
        <v>758</v>
      </c>
      <c r="D7" s="712">
        <v>60623.0</v>
      </c>
      <c r="E7" s="714">
        <f t="shared" si="3"/>
        <v>60</v>
      </c>
      <c r="F7" s="715"/>
      <c r="G7" s="293"/>
      <c r="H7" s="293">
        <v>5.0</v>
      </c>
      <c r="I7" s="293">
        <v>9.0</v>
      </c>
      <c r="J7" s="293">
        <v>16.0</v>
      </c>
      <c r="K7" s="293">
        <v>30.0</v>
      </c>
      <c r="L7" s="716"/>
      <c r="M7" s="716"/>
      <c r="N7" s="716"/>
      <c r="O7" s="716"/>
      <c r="P7" s="717"/>
      <c r="Q7" s="146"/>
    </row>
    <row r="8">
      <c r="A8" s="712">
        <v>9773.0</v>
      </c>
      <c r="B8" s="713">
        <f t="shared" si="2"/>
        <v>0.009618336232</v>
      </c>
      <c r="C8" s="712" t="s">
        <v>758</v>
      </c>
      <c r="D8" s="712">
        <v>60632.0</v>
      </c>
      <c r="E8" s="714">
        <f t="shared" si="3"/>
        <v>94</v>
      </c>
      <c r="F8" s="715">
        <v>16.0</v>
      </c>
      <c r="G8" s="293">
        <v>7.0</v>
      </c>
      <c r="H8" s="293">
        <v>13.0</v>
      </c>
      <c r="I8" s="293">
        <v>17.0</v>
      </c>
      <c r="J8" s="293">
        <v>17.0</v>
      </c>
      <c r="K8" s="293">
        <v>24.0</v>
      </c>
      <c r="L8" s="716"/>
      <c r="M8" s="716"/>
      <c r="N8" s="716"/>
      <c r="O8" s="716"/>
      <c r="P8" s="717"/>
      <c r="Q8" s="146"/>
    </row>
    <row r="9">
      <c r="A9" s="712">
        <v>9621.0</v>
      </c>
      <c r="B9" s="713">
        <f t="shared" si="2"/>
        <v>0.004989086374</v>
      </c>
      <c r="C9" s="712" t="s">
        <v>759</v>
      </c>
      <c r="D9" s="712">
        <v>60804.0</v>
      </c>
      <c r="E9" s="714">
        <f t="shared" si="3"/>
        <v>48</v>
      </c>
      <c r="F9" s="715">
        <v>5.0</v>
      </c>
      <c r="G9" s="293">
        <v>1.0</v>
      </c>
      <c r="H9" s="293">
        <v>6.0</v>
      </c>
      <c r="I9" s="293">
        <v>8.0</v>
      </c>
      <c r="J9" s="293">
        <v>12.0</v>
      </c>
      <c r="K9" s="293">
        <v>16.0</v>
      </c>
      <c r="L9" s="716"/>
      <c r="M9" s="716"/>
      <c r="N9" s="716"/>
      <c r="O9" s="716"/>
      <c r="P9" s="717"/>
      <c r="Q9" s="146"/>
    </row>
    <row r="10">
      <c r="A10" s="719"/>
      <c r="B10" s="720"/>
      <c r="C10" s="721"/>
      <c r="D10" s="719"/>
      <c r="E10" s="714"/>
      <c r="F10" s="715"/>
      <c r="G10" s="293"/>
      <c r="H10" s="293"/>
      <c r="I10" s="293"/>
      <c r="J10" s="293"/>
      <c r="K10" s="293"/>
      <c r="L10" s="716"/>
      <c r="M10" s="716"/>
      <c r="N10" s="716"/>
      <c r="O10" s="716"/>
      <c r="P10" s="717"/>
      <c r="Q10" s="146"/>
    </row>
    <row r="11">
      <c r="A11" s="722"/>
      <c r="B11" s="723"/>
      <c r="C11" s="724"/>
      <c r="D11" s="725"/>
      <c r="E11" s="714"/>
      <c r="F11" s="196"/>
      <c r="G11" s="264"/>
      <c r="H11" s="264"/>
      <c r="I11" s="264"/>
      <c r="J11" s="293"/>
      <c r="K11" s="293"/>
      <c r="L11" s="196"/>
      <c r="M11" s="196"/>
      <c r="N11" s="196"/>
      <c r="O11" s="726"/>
      <c r="P11" s="146"/>
      <c r="Q11" s="146"/>
    </row>
    <row r="12">
      <c r="A12" s="704">
        <f>SUM(A5:A9)</f>
        <v>50067</v>
      </c>
      <c r="B12" s="723"/>
      <c r="C12" s="724"/>
      <c r="D12" s="725"/>
      <c r="E12" s="714"/>
      <c r="F12" s="196"/>
      <c r="G12" s="264"/>
      <c r="H12" s="264"/>
      <c r="I12" s="264"/>
      <c r="J12" s="293"/>
      <c r="K12" s="293"/>
      <c r="L12" s="196"/>
      <c r="M12" s="196"/>
      <c r="N12" s="196"/>
      <c r="O12" s="726"/>
      <c r="P12" s="146"/>
      <c r="Q12" s="146"/>
    </row>
    <row r="13">
      <c r="A13" s="727"/>
      <c r="B13" s="699"/>
      <c r="C13" s="700"/>
      <c r="D13" s="728"/>
      <c r="E13" s="729"/>
      <c r="F13" s="196"/>
      <c r="G13" s="264"/>
      <c r="H13" s="264"/>
      <c r="I13" s="264"/>
      <c r="J13" s="264"/>
      <c r="K13" s="264"/>
      <c r="L13" s="196"/>
      <c r="M13" s="196"/>
      <c r="N13" s="196"/>
      <c r="O13" s="196"/>
      <c r="P13" s="146"/>
      <c r="Q13" s="146"/>
    </row>
    <row r="14">
      <c r="A14" s="700"/>
      <c r="B14" s="699"/>
      <c r="C14" s="700"/>
      <c r="D14" s="730" t="s">
        <v>760</v>
      </c>
      <c r="E14" s="706"/>
      <c r="F14" s="196"/>
      <c r="G14" s="264"/>
      <c r="H14" s="731"/>
      <c r="I14" s="731"/>
      <c r="J14" s="264"/>
      <c r="K14" s="264"/>
      <c r="L14" s="196"/>
      <c r="M14" s="196"/>
      <c r="N14" s="196"/>
      <c r="O14" s="196"/>
      <c r="P14" s="146"/>
      <c r="Q14" s="146"/>
    </row>
    <row r="15">
      <c r="A15" s="700"/>
      <c r="B15" s="699"/>
      <c r="C15" s="700"/>
      <c r="D15" s="730" t="s">
        <v>761</v>
      </c>
      <c r="E15" s="706"/>
      <c r="F15" s="718">
        <f t="shared" ref="F15:O15" si="4">SUM(F5:F14)</f>
        <v>37</v>
      </c>
      <c r="G15" s="264">
        <f t="shared" si="4"/>
        <v>16</v>
      </c>
      <c r="H15" s="264">
        <f t="shared" si="4"/>
        <v>36</v>
      </c>
      <c r="I15" s="264">
        <f t="shared" si="4"/>
        <v>50</v>
      </c>
      <c r="J15" s="264">
        <f t="shared" si="4"/>
        <v>78</v>
      </c>
      <c r="K15" s="264">
        <f t="shared" si="4"/>
        <v>100</v>
      </c>
      <c r="L15" s="718">
        <f t="shared" si="4"/>
        <v>0</v>
      </c>
      <c r="M15" s="718">
        <f t="shared" si="4"/>
        <v>0</v>
      </c>
      <c r="N15" s="718">
        <f t="shared" si="4"/>
        <v>0</v>
      </c>
      <c r="O15" s="718">
        <f t="shared" si="4"/>
        <v>0</v>
      </c>
      <c r="P15" s="718">
        <f>SUM(P5:P8)</f>
        <v>0</v>
      </c>
      <c r="Q15" s="718">
        <f>SUM(Q5:Q13)</f>
        <v>0</v>
      </c>
    </row>
    <row r="16">
      <c r="A16" s="700"/>
      <c r="B16" s="699"/>
      <c r="C16" s="700"/>
      <c r="D16" s="701"/>
      <c r="E16" s="702"/>
      <c r="F16" s="732"/>
      <c r="G16" s="727"/>
      <c r="H16" s="727"/>
      <c r="I16" s="727"/>
      <c r="J16" s="727"/>
      <c r="K16" s="727"/>
      <c r="L16" s="126"/>
      <c r="M16" s="126"/>
      <c r="N16" s="126"/>
      <c r="O16" s="126"/>
      <c r="P16" s="126"/>
      <c r="Q16" s="126"/>
    </row>
    <row r="17">
      <c r="A17" s="733" t="s">
        <v>761</v>
      </c>
      <c r="B17" s="699"/>
      <c r="C17" s="734"/>
      <c r="D17" s="735">
        <f>SUM(F15:K15)</f>
        <v>317</v>
      </c>
      <c r="E17" s="736"/>
      <c r="F17" s="727" t="s">
        <v>5</v>
      </c>
      <c r="G17" s="727"/>
      <c r="H17" s="727"/>
      <c r="I17" s="727"/>
      <c r="J17" s="727" t="s">
        <v>5</v>
      </c>
      <c r="K17" s="727">
        <f>SUM(F15:K15)</f>
        <v>317</v>
      </c>
      <c r="L17" s="126"/>
      <c r="M17" s="126"/>
      <c r="N17" s="126"/>
      <c r="O17" s="126"/>
      <c r="P17" s="126"/>
      <c r="Q17" s="126"/>
    </row>
    <row r="18">
      <c r="A18" s="700"/>
      <c r="B18" s="699"/>
      <c r="C18" s="700"/>
      <c r="D18" s="737"/>
      <c r="E18" s="738"/>
      <c r="F18" s="739"/>
      <c r="G18" s="739"/>
      <c r="H18" s="739"/>
      <c r="I18" s="739"/>
      <c r="J18" s="739"/>
      <c r="K18" s="739"/>
      <c r="L18" s="732"/>
      <c r="M18" s="740"/>
      <c r="N18" s="740"/>
      <c r="O18" s="740"/>
      <c r="P18" s="126"/>
      <c r="Q18" s="126"/>
    </row>
    <row r="19">
      <c r="A19" s="700"/>
      <c r="B19" s="699"/>
      <c r="C19" s="700"/>
      <c r="D19" s="737"/>
      <c r="E19" s="741"/>
      <c r="F19" s="698"/>
      <c r="G19" s="698"/>
      <c r="H19" s="698"/>
      <c r="I19" s="698"/>
      <c r="J19" s="698"/>
      <c r="K19" s="698"/>
      <c r="L19" s="740"/>
      <c r="M19" s="740"/>
      <c r="N19" s="740"/>
      <c r="O19" s="740"/>
      <c r="P19" s="126"/>
      <c r="Q19" s="126"/>
    </row>
    <row r="20">
      <c r="A20" s="742"/>
      <c r="B20" s="742"/>
      <c r="C20" s="742" t="s">
        <v>762</v>
      </c>
      <c r="D20" s="742">
        <v>200.0</v>
      </c>
      <c r="E20" s="742"/>
      <c r="F20" s="742"/>
      <c r="G20" s="742"/>
      <c r="H20" s="693"/>
      <c r="I20" s="693"/>
      <c r="J20" s="693"/>
      <c r="K20" s="693"/>
    </row>
    <row r="21">
      <c r="A21" s="742"/>
      <c r="B21" s="742"/>
      <c r="C21" s="742"/>
      <c r="D21" s="742"/>
      <c r="E21" s="742"/>
      <c r="F21" s="742"/>
      <c r="G21" s="742"/>
      <c r="H21" s="693"/>
      <c r="I21" s="693"/>
      <c r="J21" s="693"/>
      <c r="K21" s="693"/>
    </row>
    <row r="22">
      <c r="A22" s="742"/>
      <c r="B22" s="742"/>
      <c r="C22" s="742"/>
      <c r="D22" s="742"/>
      <c r="E22" s="742"/>
      <c r="F22" s="742"/>
      <c r="G22" s="742"/>
      <c r="H22" s="697"/>
      <c r="I22" s="697"/>
      <c r="J22" s="697"/>
      <c r="K22" s="697"/>
    </row>
    <row r="23">
      <c r="A23" s="742"/>
      <c r="B23" s="742"/>
      <c r="C23" s="742"/>
      <c r="D23" s="742"/>
      <c r="E23" s="742"/>
      <c r="F23" s="742"/>
      <c r="G23" s="742"/>
      <c r="H23" s="697"/>
      <c r="I23" s="697"/>
      <c r="J23" s="697"/>
      <c r="K23" s="697"/>
    </row>
    <row r="24">
      <c r="A24" s="742"/>
      <c r="B24" s="742"/>
      <c r="C24" s="742"/>
      <c r="D24" s="742"/>
      <c r="E24" s="742"/>
      <c r="F24" s="742"/>
      <c r="G24" s="742"/>
      <c r="H24" s="697"/>
      <c r="I24" s="697"/>
      <c r="J24" s="697"/>
      <c r="K24" s="697"/>
    </row>
    <row r="25">
      <c r="A25" s="743"/>
      <c r="B25" s="694"/>
      <c r="C25" s="695"/>
      <c r="D25" s="695"/>
      <c r="E25" s="696"/>
      <c r="G25" s="697"/>
      <c r="H25" s="697"/>
      <c r="I25" s="697"/>
      <c r="J25" s="697"/>
      <c r="K25" s="697"/>
    </row>
    <row r="26">
      <c r="A26" s="695"/>
      <c r="B26" s="694"/>
      <c r="C26" s="695"/>
      <c r="D26" s="695"/>
      <c r="E26" s="696"/>
      <c r="G26" s="697"/>
      <c r="H26" s="697"/>
      <c r="I26" s="697"/>
      <c r="J26" s="697"/>
      <c r="K26" s="697"/>
    </row>
    <row r="27">
      <c r="A27" s="695"/>
      <c r="B27" s="694"/>
      <c r="C27" s="695"/>
      <c r="D27" s="695"/>
      <c r="E27" s="696"/>
      <c r="G27" s="697"/>
      <c r="H27" s="697"/>
      <c r="I27" s="697"/>
      <c r="J27" s="697"/>
      <c r="K27" s="697"/>
    </row>
    <row r="28">
      <c r="A28" s="695"/>
      <c r="B28" s="694"/>
      <c r="C28" s="695"/>
      <c r="D28" s="695"/>
      <c r="E28" s="696"/>
      <c r="G28" s="697"/>
      <c r="H28" s="697"/>
      <c r="I28" s="697"/>
      <c r="J28" s="697"/>
      <c r="K28" s="697"/>
    </row>
    <row r="29">
      <c r="A29" s="695"/>
      <c r="B29" s="694"/>
      <c r="C29" s="695"/>
      <c r="D29" s="695"/>
      <c r="E29" s="696"/>
      <c r="G29" s="697"/>
      <c r="H29" s="697"/>
      <c r="I29" s="697"/>
      <c r="J29" s="697"/>
      <c r="K29" s="697"/>
    </row>
    <row r="30">
      <c r="A30" s="695"/>
      <c r="B30" s="694"/>
      <c r="C30" s="695"/>
      <c r="D30" s="695"/>
      <c r="E30" s="696"/>
      <c r="G30" s="697"/>
      <c r="H30" s="697"/>
      <c r="I30" s="697"/>
      <c r="J30" s="697"/>
      <c r="K30" s="697"/>
    </row>
    <row r="31">
      <c r="A31" s="695"/>
      <c r="B31" s="694"/>
      <c r="C31" s="695"/>
      <c r="D31" s="695"/>
      <c r="E31" s="696"/>
      <c r="G31" s="697"/>
      <c r="H31" s="697"/>
      <c r="I31" s="697"/>
      <c r="J31" s="697"/>
      <c r="K31" s="697"/>
    </row>
    <row r="32">
      <c r="A32" s="695"/>
      <c r="B32" s="694"/>
      <c r="C32" s="695"/>
      <c r="D32" s="695"/>
      <c r="E32" s="696"/>
      <c r="G32" s="697"/>
      <c r="H32" s="697"/>
      <c r="I32" s="697"/>
      <c r="J32" s="697"/>
      <c r="K32" s="697"/>
    </row>
    <row r="33">
      <c r="A33" s="695"/>
      <c r="B33" s="694"/>
      <c r="C33" s="695"/>
      <c r="D33" s="695"/>
      <c r="E33" s="696"/>
      <c r="G33" s="697"/>
      <c r="H33" s="697"/>
      <c r="I33" s="697"/>
      <c r="J33" s="697"/>
      <c r="K33" s="697"/>
    </row>
    <row r="34">
      <c r="A34" s="695"/>
      <c r="B34" s="694"/>
      <c r="C34" s="695"/>
      <c r="D34" s="695"/>
      <c r="E34" s="696"/>
      <c r="G34" s="697"/>
      <c r="H34" s="697"/>
      <c r="I34" s="697"/>
      <c r="J34" s="697"/>
      <c r="K34" s="697"/>
    </row>
    <row r="35">
      <c r="A35" s="695"/>
      <c r="B35" s="694"/>
      <c r="C35" s="695"/>
      <c r="D35" s="695"/>
      <c r="E35" s="696"/>
      <c r="G35" s="697"/>
      <c r="H35" s="697"/>
      <c r="I35" s="697"/>
      <c r="J35" s="697"/>
      <c r="K35" s="697"/>
    </row>
    <row r="36">
      <c r="A36" s="695"/>
      <c r="B36" s="694"/>
      <c r="C36" s="695"/>
      <c r="D36" s="695"/>
      <c r="E36" s="696"/>
      <c r="G36" s="697"/>
      <c r="H36" s="697"/>
      <c r="I36" s="697"/>
      <c r="J36" s="697"/>
      <c r="K36" s="697"/>
    </row>
    <row r="37">
      <c r="A37" s="695"/>
      <c r="B37" s="694"/>
      <c r="C37" s="695"/>
      <c r="D37" s="695"/>
      <c r="E37" s="696"/>
      <c r="G37" s="697"/>
      <c r="H37" s="697"/>
      <c r="I37" s="697"/>
      <c r="J37" s="697"/>
      <c r="K37" s="697"/>
    </row>
    <row r="38">
      <c r="A38" s="695"/>
      <c r="B38" s="694"/>
      <c r="C38" s="695"/>
      <c r="D38" s="695"/>
      <c r="E38" s="696"/>
      <c r="G38" s="697"/>
      <c r="H38" s="697"/>
      <c r="I38" s="697"/>
      <c r="J38" s="697"/>
      <c r="K38" s="697"/>
    </row>
    <row r="39">
      <c r="A39" s="695"/>
      <c r="B39" s="694"/>
      <c r="C39" s="695"/>
      <c r="D39" s="695"/>
      <c r="E39" s="696"/>
      <c r="G39" s="697"/>
      <c r="H39" s="697"/>
      <c r="I39" s="697"/>
      <c r="J39" s="697"/>
      <c r="K39" s="697"/>
    </row>
    <row r="40">
      <c r="A40" s="695"/>
      <c r="B40" s="694"/>
      <c r="C40" s="695"/>
      <c r="D40" s="695"/>
      <c r="E40" s="696"/>
      <c r="G40" s="697"/>
      <c r="H40" s="697"/>
      <c r="I40" s="697"/>
      <c r="J40" s="697"/>
      <c r="K40" s="697"/>
    </row>
    <row r="41">
      <c r="A41" s="695"/>
      <c r="B41" s="694"/>
      <c r="C41" s="695"/>
      <c r="D41" s="695"/>
      <c r="E41" s="696"/>
      <c r="G41" s="697"/>
      <c r="H41" s="697"/>
      <c r="I41" s="697"/>
      <c r="J41" s="697"/>
      <c r="K41" s="697"/>
    </row>
    <row r="42">
      <c r="A42" s="695"/>
      <c r="B42" s="694"/>
      <c r="C42" s="695"/>
      <c r="D42" s="695"/>
      <c r="E42" s="696"/>
      <c r="G42" s="697"/>
      <c r="H42" s="697"/>
      <c r="I42" s="697"/>
      <c r="J42" s="697"/>
      <c r="K42" s="697"/>
    </row>
    <row r="43">
      <c r="A43" s="695"/>
      <c r="B43" s="694"/>
      <c r="C43" s="695"/>
      <c r="D43" s="695"/>
      <c r="E43" s="696"/>
      <c r="G43" s="697"/>
      <c r="H43" s="697"/>
      <c r="I43" s="697"/>
      <c r="J43" s="697"/>
      <c r="K43" s="697"/>
    </row>
    <row r="44">
      <c r="A44" s="695"/>
      <c r="B44" s="694"/>
      <c r="C44" s="695"/>
      <c r="D44" s="695"/>
      <c r="E44" s="696"/>
      <c r="G44" s="697"/>
      <c r="H44" s="697"/>
      <c r="I44" s="697"/>
      <c r="J44" s="697"/>
      <c r="K44" s="697"/>
    </row>
    <row r="45">
      <c r="A45" s="695"/>
      <c r="B45" s="694"/>
      <c r="C45" s="695"/>
      <c r="D45" s="695"/>
      <c r="E45" s="696"/>
      <c r="G45" s="697"/>
      <c r="H45" s="697"/>
      <c r="I45" s="697"/>
      <c r="J45" s="697"/>
      <c r="K45" s="697"/>
    </row>
    <row r="46">
      <c r="A46" s="695"/>
      <c r="B46" s="694"/>
      <c r="C46" s="695"/>
      <c r="D46" s="695"/>
      <c r="E46" s="696"/>
      <c r="G46" s="697"/>
      <c r="H46" s="697"/>
      <c r="I46" s="697"/>
      <c r="J46" s="697"/>
      <c r="K46" s="697"/>
    </row>
    <row r="47">
      <c r="A47" s="695"/>
      <c r="B47" s="694"/>
      <c r="C47" s="695"/>
      <c r="D47" s="695"/>
      <c r="E47" s="696"/>
      <c r="G47" s="697"/>
      <c r="H47" s="697"/>
      <c r="I47" s="697"/>
      <c r="J47" s="697"/>
      <c r="K47" s="697"/>
    </row>
    <row r="48">
      <c r="A48" s="695"/>
      <c r="B48" s="694"/>
      <c r="C48" s="695"/>
      <c r="D48" s="695"/>
      <c r="E48" s="696"/>
      <c r="G48" s="697"/>
      <c r="H48" s="697"/>
      <c r="I48" s="697"/>
      <c r="J48" s="697"/>
      <c r="K48" s="697"/>
    </row>
    <row r="49">
      <c r="A49" s="695"/>
      <c r="B49" s="694"/>
      <c r="C49" s="695"/>
      <c r="D49" s="695"/>
      <c r="E49" s="696"/>
      <c r="G49" s="697"/>
      <c r="H49" s="697"/>
      <c r="I49" s="697"/>
      <c r="J49" s="697"/>
      <c r="K49" s="697"/>
    </row>
    <row r="50">
      <c r="A50" s="695"/>
      <c r="B50" s="694"/>
      <c r="C50" s="695"/>
      <c r="D50" s="695"/>
      <c r="E50" s="696"/>
      <c r="G50" s="697"/>
      <c r="H50" s="697"/>
      <c r="I50" s="697"/>
      <c r="J50" s="697"/>
      <c r="K50" s="697"/>
    </row>
    <row r="51">
      <c r="A51" s="695"/>
      <c r="B51" s="694"/>
      <c r="C51" s="695"/>
      <c r="D51" s="695"/>
      <c r="E51" s="696"/>
      <c r="G51" s="697"/>
      <c r="H51" s="697"/>
      <c r="I51" s="697"/>
      <c r="J51" s="697"/>
      <c r="K51" s="697"/>
    </row>
    <row r="52">
      <c r="A52" s="695"/>
      <c r="B52" s="694"/>
      <c r="C52" s="695"/>
      <c r="D52" s="695"/>
      <c r="E52" s="696"/>
      <c r="G52" s="697"/>
      <c r="H52" s="697"/>
      <c r="I52" s="697"/>
      <c r="J52" s="697"/>
      <c r="K52" s="697"/>
    </row>
    <row r="53">
      <c r="A53" s="695"/>
      <c r="B53" s="694"/>
      <c r="C53" s="695"/>
      <c r="D53" s="695"/>
      <c r="E53" s="696"/>
      <c r="G53" s="697"/>
      <c r="H53" s="697"/>
      <c r="I53" s="697"/>
      <c r="J53" s="697"/>
      <c r="K53" s="697"/>
    </row>
    <row r="54">
      <c r="A54" s="695"/>
      <c r="B54" s="694"/>
      <c r="C54" s="695"/>
      <c r="D54" s="695"/>
      <c r="E54" s="696"/>
      <c r="G54" s="697"/>
      <c r="H54" s="697"/>
      <c r="I54" s="697"/>
      <c r="J54" s="697"/>
      <c r="K54" s="697"/>
    </row>
    <row r="55">
      <c r="A55" s="695"/>
      <c r="B55" s="694"/>
      <c r="C55" s="695"/>
      <c r="D55" s="695"/>
      <c r="E55" s="696"/>
      <c r="G55" s="697"/>
      <c r="H55" s="697"/>
      <c r="I55" s="697"/>
      <c r="J55" s="697"/>
      <c r="K55" s="697"/>
    </row>
    <row r="56">
      <c r="A56" s="695"/>
      <c r="B56" s="694"/>
      <c r="C56" s="695"/>
      <c r="D56" s="695"/>
      <c r="E56" s="696"/>
      <c r="G56" s="697"/>
      <c r="H56" s="697"/>
      <c r="I56" s="697"/>
      <c r="J56" s="697"/>
      <c r="K56" s="697"/>
    </row>
    <row r="57">
      <c r="A57" s="695"/>
      <c r="B57" s="694"/>
      <c r="C57" s="695"/>
      <c r="D57" s="695"/>
      <c r="E57" s="696"/>
      <c r="G57" s="697"/>
      <c r="H57" s="697"/>
      <c r="I57" s="697"/>
      <c r="J57" s="697"/>
      <c r="K57" s="697"/>
    </row>
    <row r="58">
      <c r="A58" s="695"/>
      <c r="B58" s="694"/>
      <c r="C58" s="695"/>
      <c r="D58" s="695"/>
      <c r="E58" s="696"/>
      <c r="G58" s="697"/>
      <c r="H58" s="697"/>
      <c r="I58" s="697"/>
      <c r="J58" s="697"/>
      <c r="K58" s="697"/>
    </row>
    <row r="59">
      <c r="A59" s="695"/>
      <c r="B59" s="694"/>
      <c r="C59" s="695"/>
      <c r="D59" s="695"/>
      <c r="E59" s="696"/>
      <c r="G59" s="697"/>
      <c r="H59" s="697"/>
      <c r="I59" s="697"/>
      <c r="J59" s="697"/>
      <c r="K59" s="697"/>
    </row>
    <row r="60">
      <c r="A60" s="695"/>
      <c r="B60" s="694"/>
      <c r="C60" s="695"/>
      <c r="D60" s="695"/>
      <c r="E60" s="696"/>
      <c r="G60" s="697"/>
      <c r="H60" s="697"/>
      <c r="I60" s="697"/>
      <c r="J60" s="697"/>
      <c r="K60" s="697"/>
    </row>
    <row r="61">
      <c r="A61" s="695"/>
      <c r="B61" s="694"/>
      <c r="C61" s="695"/>
      <c r="D61" s="695"/>
      <c r="E61" s="696"/>
      <c r="G61" s="697"/>
      <c r="H61" s="697"/>
      <c r="I61" s="697"/>
      <c r="J61" s="697"/>
      <c r="K61" s="697"/>
    </row>
    <row r="62">
      <c r="A62" s="695"/>
      <c r="B62" s="694"/>
      <c r="C62" s="695"/>
      <c r="D62" s="695"/>
      <c r="E62" s="696"/>
      <c r="G62" s="697"/>
      <c r="H62" s="697"/>
      <c r="I62" s="697"/>
      <c r="J62" s="697"/>
      <c r="K62" s="697"/>
    </row>
    <row r="63">
      <c r="A63" s="695"/>
      <c r="B63" s="694"/>
      <c r="C63" s="695"/>
      <c r="D63" s="695"/>
      <c r="E63" s="696"/>
      <c r="G63" s="697"/>
      <c r="H63" s="697"/>
      <c r="I63" s="697"/>
      <c r="J63" s="697"/>
      <c r="K63" s="697"/>
    </row>
    <row r="64">
      <c r="A64" s="695"/>
      <c r="B64" s="694"/>
      <c r="C64" s="695"/>
      <c r="D64" s="695"/>
      <c r="E64" s="696"/>
      <c r="G64" s="697"/>
      <c r="H64" s="697"/>
      <c r="I64" s="697"/>
      <c r="J64" s="697"/>
      <c r="K64" s="697"/>
    </row>
    <row r="65">
      <c r="A65" s="695"/>
      <c r="B65" s="694"/>
      <c r="C65" s="695"/>
      <c r="D65" s="695"/>
      <c r="E65" s="696"/>
      <c r="G65" s="697"/>
      <c r="H65" s="697"/>
      <c r="I65" s="697"/>
      <c r="J65" s="697"/>
      <c r="K65" s="697"/>
    </row>
    <row r="66">
      <c r="A66" s="695"/>
      <c r="B66" s="694"/>
      <c r="C66" s="695"/>
      <c r="D66" s="695"/>
      <c r="E66" s="696"/>
      <c r="G66" s="697"/>
      <c r="H66" s="697"/>
      <c r="I66" s="697"/>
      <c r="J66" s="697"/>
      <c r="K66" s="697"/>
    </row>
    <row r="67">
      <c r="A67" s="695"/>
      <c r="B67" s="694"/>
      <c r="C67" s="695"/>
      <c r="D67" s="695"/>
      <c r="E67" s="696"/>
      <c r="G67" s="697"/>
      <c r="H67" s="697"/>
      <c r="I67" s="697"/>
      <c r="J67" s="697"/>
      <c r="K67" s="697"/>
    </row>
    <row r="68">
      <c r="A68" s="695"/>
      <c r="B68" s="694"/>
      <c r="C68" s="695"/>
      <c r="D68" s="695"/>
      <c r="E68" s="696"/>
      <c r="G68" s="697"/>
      <c r="H68" s="697"/>
      <c r="I68" s="697"/>
      <c r="J68" s="697"/>
      <c r="K68" s="697"/>
    </row>
    <row r="69">
      <c r="A69" s="695"/>
      <c r="B69" s="694"/>
      <c r="C69" s="695"/>
      <c r="D69" s="695"/>
      <c r="E69" s="696"/>
      <c r="G69" s="697"/>
      <c r="H69" s="697"/>
      <c r="I69" s="697"/>
      <c r="J69" s="697"/>
      <c r="K69" s="697"/>
    </row>
    <row r="70">
      <c r="A70" s="695"/>
      <c r="B70" s="694"/>
      <c r="C70" s="695"/>
      <c r="D70" s="695"/>
      <c r="E70" s="696"/>
      <c r="G70" s="697"/>
      <c r="H70" s="697"/>
      <c r="I70" s="697"/>
      <c r="J70" s="697"/>
      <c r="K70" s="697"/>
    </row>
    <row r="71">
      <c r="A71" s="695"/>
      <c r="B71" s="694"/>
      <c r="C71" s="695"/>
      <c r="D71" s="695"/>
      <c r="E71" s="696"/>
      <c r="G71" s="697"/>
      <c r="H71" s="697"/>
      <c r="I71" s="697"/>
      <c r="J71" s="697"/>
      <c r="K71" s="697"/>
    </row>
    <row r="72">
      <c r="A72" s="695"/>
      <c r="B72" s="694"/>
      <c r="C72" s="695"/>
      <c r="D72" s="695"/>
      <c r="E72" s="696"/>
      <c r="G72" s="697"/>
      <c r="H72" s="697"/>
      <c r="I72" s="697"/>
      <c r="J72" s="697"/>
      <c r="K72" s="697"/>
    </row>
    <row r="73">
      <c r="A73" s="695"/>
      <c r="B73" s="694"/>
      <c r="C73" s="695"/>
      <c r="D73" s="695"/>
      <c r="E73" s="696"/>
      <c r="G73" s="697"/>
      <c r="H73" s="697"/>
      <c r="I73" s="697"/>
      <c r="J73" s="697"/>
      <c r="K73" s="697"/>
    </row>
    <row r="74">
      <c r="A74" s="695"/>
      <c r="B74" s="694"/>
      <c r="C74" s="695"/>
      <c r="D74" s="695"/>
      <c r="E74" s="696"/>
      <c r="G74" s="697"/>
      <c r="H74" s="697"/>
      <c r="I74" s="697"/>
      <c r="J74" s="697"/>
      <c r="K74" s="697"/>
    </row>
    <row r="75">
      <c r="A75" s="695"/>
      <c r="B75" s="694"/>
      <c r="C75" s="695"/>
      <c r="D75" s="695"/>
      <c r="E75" s="696"/>
      <c r="G75" s="697"/>
      <c r="H75" s="697"/>
      <c r="I75" s="697"/>
      <c r="J75" s="697"/>
      <c r="K75" s="697"/>
    </row>
    <row r="76">
      <c r="A76" s="695"/>
      <c r="B76" s="694"/>
      <c r="C76" s="695"/>
      <c r="D76" s="695"/>
      <c r="E76" s="696"/>
      <c r="G76" s="697"/>
      <c r="H76" s="697"/>
      <c r="I76" s="697"/>
      <c r="J76" s="697"/>
      <c r="K76" s="697"/>
    </row>
    <row r="77">
      <c r="A77" s="695"/>
      <c r="B77" s="694"/>
      <c r="C77" s="695"/>
      <c r="D77" s="695"/>
      <c r="E77" s="696"/>
      <c r="G77" s="697"/>
      <c r="H77" s="697"/>
      <c r="I77" s="697"/>
      <c r="J77" s="697"/>
      <c r="K77" s="697"/>
    </row>
    <row r="78">
      <c r="A78" s="695"/>
      <c r="B78" s="694"/>
      <c r="C78" s="695"/>
      <c r="D78" s="695"/>
      <c r="E78" s="696"/>
      <c r="G78" s="697"/>
      <c r="H78" s="697"/>
      <c r="I78" s="697"/>
      <c r="J78" s="697"/>
      <c r="K78" s="697"/>
    </row>
    <row r="79">
      <c r="A79" s="695"/>
      <c r="B79" s="694"/>
      <c r="C79" s="695"/>
      <c r="D79" s="695"/>
      <c r="E79" s="696"/>
      <c r="G79" s="697"/>
      <c r="H79" s="697"/>
      <c r="I79" s="697"/>
      <c r="J79" s="697"/>
      <c r="K79" s="697"/>
    </row>
    <row r="80">
      <c r="A80" s="695"/>
      <c r="B80" s="694"/>
      <c r="C80" s="695"/>
      <c r="D80" s="695"/>
      <c r="E80" s="696"/>
      <c r="G80" s="697"/>
      <c r="H80" s="697"/>
      <c r="I80" s="697"/>
      <c r="J80" s="697"/>
      <c r="K80" s="697"/>
    </row>
    <row r="81">
      <c r="A81" s="695"/>
      <c r="B81" s="694"/>
      <c r="C81" s="695"/>
      <c r="D81" s="695"/>
      <c r="E81" s="696"/>
      <c r="G81" s="697"/>
      <c r="H81" s="697"/>
      <c r="I81" s="697"/>
      <c r="J81" s="697"/>
      <c r="K81" s="697"/>
    </row>
    <row r="82">
      <c r="A82" s="695"/>
      <c r="B82" s="694"/>
      <c r="C82" s="695"/>
      <c r="D82" s="695"/>
      <c r="E82" s="696"/>
      <c r="G82" s="697"/>
      <c r="H82" s="697"/>
      <c r="I82" s="697"/>
      <c r="J82" s="697"/>
      <c r="K82" s="697"/>
    </row>
    <row r="83">
      <c r="A83" s="695"/>
      <c r="B83" s="694"/>
      <c r="C83" s="695"/>
      <c r="D83" s="695"/>
      <c r="E83" s="696"/>
      <c r="G83" s="697"/>
      <c r="H83" s="697"/>
      <c r="I83" s="697"/>
      <c r="J83" s="697"/>
      <c r="K83" s="697"/>
    </row>
    <row r="84">
      <c r="A84" s="695"/>
      <c r="B84" s="694"/>
      <c r="C84" s="695"/>
      <c r="D84" s="695"/>
      <c r="E84" s="696"/>
      <c r="G84" s="697"/>
      <c r="H84" s="697"/>
      <c r="I84" s="697"/>
      <c r="J84" s="697"/>
      <c r="K84" s="697"/>
    </row>
    <row r="85">
      <c r="A85" s="695"/>
      <c r="B85" s="694"/>
      <c r="C85" s="695"/>
      <c r="D85" s="695"/>
      <c r="E85" s="696"/>
      <c r="G85" s="697"/>
      <c r="H85" s="697"/>
      <c r="I85" s="697"/>
      <c r="J85" s="697"/>
      <c r="K85" s="697"/>
    </row>
    <row r="86">
      <c r="A86" s="695"/>
      <c r="B86" s="694"/>
      <c r="C86" s="695"/>
      <c r="D86" s="695"/>
      <c r="E86" s="696"/>
      <c r="G86" s="697"/>
      <c r="H86" s="697"/>
      <c r="I86" s="697"/>
      <c r="J86" s="697"/>
      <c r="K86" s="697"/>
    </row>
    <row r="87">
      <c r="A87" s="695"/>
      <c r="B87" s="694"/>
      <c r="C87" s="695"/>
      <c r="D87" s="695"/>
      <c r="E87" s="696"/>
      <c r="G87" s="697"/>
      <c r="H87" s="697"/>
      <c r="I87" s="697"/>
      <c r="J87" s="697"/>
      <c r="K87" s="697"/>
    </row>
    <row r="88">
      <c r="A88" s="695"/>
      <c r="B88" s="694"/>
      <c r="C88" s="695"/>
      <c r="D88" s="695"/>
      <c r="E88" s="696"/>
      <c r="G88" s="697"/>
      <c r="H88" s="697"/>
      <c r="I88" s="697"/>
      <c r="J88" s="697"/>
      <c r="K88" s="697"/>
    </row>
    <row r="89">
      <c r="A89" s="695"/>
      <c r="B89" s="694"/>
      <c r="C89" s="695"/>
      <c r="D89" s="695"/>
      <c r="E89" s="696"/>
      <c r="G89" s="697"/>
      <c r="H89" s="697"/>
      <c r="I89" s="697"/>
      <c r="J89" s="697"/>
      <c r="K89" s="697"/>
    </row>
    <row r="90">
      <c r="A90" s="695"/>
      <c r="B90" s="694"/>
      <c r="C90" s="695"/>
      <c r="D90" s="695"/>
      <c r="E90" s="696"/>
      <c r="G90" s="697"/>
      <c r="H90" s="697"/>
      <c r="I90" s="697"/>
      <c r="J90" s="697"/>
      <c r="K90" s="697"/>
    </row>
    <row r="91">
      <c r="A91" s="695"/>
      <c r="B91" s="694"/>
      <c r="C91" s="695"/>
      <c r="D91" s="695"/>
      <c r="E91" s="696"/>
      <c r="G91" s="697"/>
      <c r="H91" s="697"/>
      <c r="I91" s="697"/>
      <c r="J91" s="697"/>
      <c r="K91" s="697"/>
    </row>
    <row r="92">
      <c r="A92" s="695"/>
      <c r="B92" s="694"/>
      <c r="C92" s="695"/>
      <c r="D92" s="695"/>
      <c r="E92" s="696"/>
      <c r="G92" s="697"/>
      <c r="H92" s="697"/>
      <c r="I92" s="697"/>
      <c r="J92" s="697"/>
      <c r="K92" s="697"/>
    </row>
    <row r="93">
      <c r="A93" s="695"/>
      <c r="B93" s="694"/>
      <c r="C93" s="695"/>
      <c r="D93" s="695"/>
      <c r="E93" s="696"/>
      <c r="G93" s="697"/>
      <c r="H93" s="697"/>
      <c r="I93" s="697"/>
      <c r="J93" s="697"/>
      <c r="K93" s="697"/>
    </row>
    <row r="94">
      <c r="A94" s="695"/>
      <c r="B94" s="694"/>
      <c r="C94" s="695"/>
      <c r="D94" s="695"/>
      <c r="E94" s="696"/>
      <c r="G94" s="697"/>
      <c r="H94" s="697"/>
      <c r="I94" s="697"/>
      <c r="J94" s="697"/>
      <c r="K94" s="697"/>
    </row>
    <row r="95">
      <c r="A95" s="695"/>
      <c r="B95" s="694"/>
      <c r="C95" s="695"/>
      <c r="D95" s="695"/>
      <c r="E95" s="696"/>
      <c r="G95" s="697"/>
      <c r="H95" s="697"/>
      <c r="I95" s="697"/>
      <c r="J95" s="697"/>
      <c r="K95" s="697"/>
    </row>
    <row r="96">
      <c r="A96" s="695"/>
      <c r="B96" s="694"/>
      <c r="C96" s="695"/>
      <c r="D96" s="695"/>
      <c r="E96" s="696"/>
      <c r="G96" s="697"/>
      <c r="H96" s="697"/>
      <c r="I96" s="697"/>
      <c r="J96" s="697"/>
      <c r="K96" s="697"/>
    </row>
    <row r="97">
      <c r="A97" s="695"/>
      <c r="B97" s="694"/>
      <c r="C97" s="695"/>
      <c r="D97" s="695"/>
      <c r="E97" s="696"/>
      <c r="G97" s="697"/>
      <c r="H97" s="697"/>
      <c r="I97" s="697"/>
      <c r="J97" s="697"/>
      <c r="K97" s="697"/>
    </row>
    <row r="98">
      <c r="A98" s="695"/>
      <c r="B98" s="694"/>
      <c r="C98" s="695"/>
      <c r="D98" s="695"/>
      <c r="E98" s="696"/>
      <c r="G98" s="697"/>
      <c r="H98" s="697"/>
      <c r="I98" s="697"/>
      <c r="J98" s="697"/>
      <c r="K98" s="697"/>
    </row>
    <row r="99">
      <c r="A99" s="695"/>
      <c r="B99" s="694"/>
      <c r="C99" s="695"/>
      <c r="D99" s="695"/>
      <c r="E99" s="696"/>
      <c r="G99" s="697"/>
      <c r="H99" s="697"/>
      <c r="I99" s="697"/>
      <c r="J99" s="697"/>
      <c r="K99" s="697"/>
    </row>
    <row r="100">
      <c r="A100" s="695"/>
      <c r="B100" s="694"/>
      <c r="C100" s="695"/>
      <c r="D100" s="695"/>
      <c r="E100" s="696"/>
      <c r="G100" s="697"/>
      <c r="H100" s="697"/>
      <c r="I100" s="697"/>
      <c r="J100" s="697"/>
      <c r="K100" s="697"/>
    </row>
    <row r="101">
      <c r="A101" s="695"/>
      <c r="B101" s="694"/>
      <c r="C101" s="695"/>
      <c r="D101" s="695"/>
      <c r="E101" s="696"/>
      <c r="G101" s="697"/>
      <c r="H101" s="697"/>
      <c r="I101" s="697"/>
      <c r="J101" s="697"/>
      <c r="K101" s="697"/>
    </row>
    <row r="102">
      <c r="A102" s="695"/>
      <c r="B102" s="694"/>
      <c r="C102" s="695"/>
      <c r="D102" s="695"/>
      <c r="E102" s="696"/>
      <c r="G102" s="697"/>
      <c r="H102" s="697"/>
      <c r="I102" s="697"/>
      <c r="J102" s="697"/>
      <c r="K102" s="697"/>
    </row>
    <row r="103">
      <c r="A103" s="695"/>
      <c r="B103" s="694"/>
      <c r="C103" s="695"/>
      <c r="D103" s="695"/>
      <c r="E103" s="696"/>
      <c r="G103" s="697"/>
      <c r="H103" s="697"/>
      <c r="I103" s="697"/>
      <c r="J103" s="697"/>
      <c r="K103" s="697"/>
    </row>
    <row r="104">
      <c r="A104" s="695"/>
      <c r="B104" s="694"/>
      <c r="C104" s="695"/>
      <c r="D104" s="695"/>
      <c r="E104" s="696"/>
      <c r="G104" s="697"/>
      <c r="H104" s="697"/>
      <c r="I104" s="697"/>
      <c r="J104" s="697"/>
      <c r="K104" s="697"/>
    </row>
    <row r="105">
      <c r="A105" s="695"/>
      <c r="B105" s="694"/>
      <c r="C105" s="695"/>
      <c r="D105" s="695"/>
      <c r="E105" s="696"/>
      <c r="G105" s="697"/>
      <c r="H105" s="697"/>
      <c r="I105" s="697"/>
      <c r="J105" s="697"/>
      <c r="K105" s="697"/>
    </row>
    <row r="106">
      <c r="A106" s="695"/>
      <c r="B106" s="694"/>
      <c r="C106" s="695"/>
      <c r="D106" s="695"/>
      <c r="E106" s="696"/>
      <c r="G106" s="697"/>
      <c r="H106" s="697"/>
      <c r="I106" s="697"/>
      <c r="J106" s="697"/>
      <c r="K106" s="697"/>
    </row>
    <row r="107">
      <c r="A107" s="695"/>
      <c r="B107" s="694"/>
      <c r="C107" s="695"/>
      <c r="D107" s="695"/>
      <c r="E107" s="696"/>
      <c r="G107" s="697"/>
      <c r="H107" s="697"/>
      <c r="I107" s="697"/>
      <c r="J107" s="697"/>
      <c r="K107" s="697"/>
    </row>
    <row r="108">
      <c r="A108" s="695"/>
      <c r="B108" s="694"/>
      <c r="C108" s="695"/>
      <c r="D108" s="695"/>
      <c r="E108" s="696"/>
      <c r="G108" s="697"/>
      <c r="H108" s="697"/>
      <c r="I108" s="697"/>
      <c r="J108" s="697"/>
      <c r="K108" s="697"/>
    </row>
    <row r="109">
      <c r="A109" s="695"/>
      <c r="B109" s="694"/>
      <c r="C109" s="695"/>
      <c r="D109" s="695"/>
      <c r="E109" s="696"/>
      <c r="G109" s="697"/>
      <c r="H109" s="697"/>
      <c r="I109" s="697"/>
      <c r="J109" s="697"/>
      <c r="K109" s="697"/>
    </row>
    <row r="110">
      <c r="A110" s="695"/>
      <c r="B110" s="694"/>
      <c r="C110" s="695"/>
      <c r="D110" s="695"/>
      <c r="E110" s="696"/>
      <c r="G110" s="697"/>
      <c r="H110" s="697"/>
      <c r="I110" s="697"/>
      <c r="J110" s="697"/>
      <c r="K110" s="697"/>
    </row>
    <row r="111">
      <c r="A111" s="695"/>
      <c r="B111" s="694"/>
      <c r="C111" s="695"/>
      <c r="D111" s="695"/>
      <c r="E111" s="696"/>
      <c r="G111" s="697"/>
      <c r="H111" s="697"/>
      <c r="I111" s="697"/>
      <c r="J111" s="697"/>
      <c r="K111" s="697"/>
    </row>
    <row r="112">
      <c r="A112" s="695"/>
      <c r="B112" s="694"/>
      <c r="C112" s="695"/>
      <c r="D112" s="695"/>
      <c r="E112" s="696"/>
      <c r="G112" s="697"/>
      <c r="H112" s="697"/>
      <c r="I112" s="697"/>
      <c r="J112" s="697"/>
      <c r="K112" s="697"/>
    </row>
    <row r="113">
      <c r="A113" s="695"/>
      <c r="B113" s="694"/>
      <c r="C113" s="695"/>
      <c r="D113" s="695"/>
      <c r="E113" s="696"/>
      <c r="G113" s="697"/>
      <c r="H113" s="697"/>
      <c r="I113" s="697"/>
      <c r="J113" s="697"/>
      <c r="K113" s="697"/>
    </row>
    <row r="114">
      <c r="A114" s="695"/>
      <c r="B114" s="694"/>
      <c r="C114" s="695"/>
      <c r="D114" s="695"/>
      <c r="E114" s="696"/>
      <c r="G114" s="697"/>
      <c r="H114" s="697"/>
      <c r="I114" s="697"/>
      <c r="J114" s="697"/>
      <c r="K114" s="697"/>
    </row>
    <row r="115">
      <c r="A115" s="695"/>
      <c r="B115" s="694"/>
      <c r="C115" s="695"/>
      <c r="D115" s="695"/>
      <c r="E115" s="696"/>
      <c r="G115" s="697"/>
      <c r="H115" s="697"/>
      <c r="I115" s="697"/>
      <c r="J115" s="697"/>
      <c r="K115" s="697"/>
    </row>
    <row r="116">
      <c r="A116" s="695"/>
      <c r="B116" s="694"/>
      <c r="C116" s="695"/>
      <c r="D116" s="695"/>
      <c r="E116" s="696"/>
      <c r="G116" s="697"/>
      <c r="H116" s="697"/>
      <c r="I116" s="697"/>
      <c r="J116" s="697"/>
      <c r="K116" s="697"/>
    </row>
    <row r="117">
      <c r="A117" s="695"/>
      <c r="B117" s="694"/>
      <c r="C117" s="695"/>
      <c r="D117" s="695"/>
      <c r="E117" s="696"/>
      <c r="G117" s="697"/>
      <c r="H117" s="697"/>
      <c r="I117" s="697"/>
      <c r="J117" s="697"/>
      <c r="K117" s="697"/>
    </row>
    <row r="118">
      <c r="A118" s="695"/>
      <c r="B118" s="694"/>
      <c r="C118" s="695"/>
      <c r="D118" s="695"/>
      <c r="E118" s="696"/>
      <c r="G118" s="697"/>
      <c r="H118" s="697"/>
      <c r="I118" s="697"/>
      <c r="J118" s="697"/>
      <c r="K118" s="697"/>
    </row>
    <row r="119">
      <c r="A119" s="695"/>
      <c r="B119" s="694"/>
      <c r="C119" s="695"/>
      <c r="D119" s="695"/>
      <c r="E119" s="696"/>
      <c r="G119" s="697"/>
      <c r="H119" s="697"/>
      <c r="I119" s="697"/>
      <c r="J119" s="697"/>
      <c r="K119" s="697"/>
    </row>
    <row r="120">
      <c r="A120" s="695"/>
      <c r="B120" s="694"/>
      <c r="C120" s="695"/>
      <c r="D120" s="695"/>
      <c r="E120" s="696"/>
      <c r="G120" s="697"/>
      <c r="H120" s="697"/>
      <c r="I120" s="697"/>
      <c r="J120" s="697"/>
      <c r="K120" s="697"/>
    </row>
    <row r="121">
      <c r="A121" s="695"/>
      <c r="B121" s="694"/>
      <c r="C121" s="695"/>
      <c r="D121" s="695"/>
      <c r="E121" s="696"/>
      <c r="G121" s="697"/>
      <c r="H121" s="697"/>
      <c r="I121" s="697"/>
      <c r="J121" s="697"/>
      <c r="K121" s="697"/>
    </row>
    <row r="122">
      <c r="A122" s="695"/>
      <c r="B122" s="694"/>
      <c r="C122" s="695"/>
      <c r="D122" s="695"/>
      <c r="E122" s="696"/>
      <c r="G122" s="697"/>
      <c r="H122" s="697"/>
      <c r="I122" s="697"/>
      <c r="J122" s="697"/>
      <c r="K122" s="697"/>
    </row>
    <row r="123">
      <c r="A123" s="695"/>
      <c r="B123" s="694"/>
      <c r="C123" s="695"/>
      <c r="D123" s="695"/>
      <c r="E123" s="696"/>
      <c r="G123" s="697"/>
      <c r="H123" s="697"/>
      <c r="I123" s="697"/>
      <c r="J123" s="697"/>
      <c r="K123" s="697"/>
    </row>
    <row r="124">
      <c r="A124" s="695"/>
      <c r="B124" s="694"/>
      <c r="C124" s="695"/>
      <c r="D124" s="695"/>
      <c r="E124" s="696"/>
      <c r="G124" s="697"/>
      <c r="H124" s="697"/>
      <c r="I124" s="697"/>
      <c r="J124" s="697"/>
      <c r="K124" s="697"/>
    </row>
    <row r="125">
      <c r="A125" s="695"/>
      <c r="B125" s="694"/>
      <c r="C125" s="695"/>
      <c r="D125" s="695"/>
      <c r="E125" s="696"/>
      <c r="G125" s="697"/>
      <c r="H125" s="697"/>
      <c r="I125" s="697"/>
      <c r="J125" s="697"/>
      <c r="K125" s="697"/>
    </row>
    <row r="126">
      <c r="A126" s="695"/>
      <c r="B126" s="694"/>
      <c r="C126" s="695"/>
      <c r="D126" s="695"/>
      <c r="E126" s="696"/>
      <c r="G126" s="697"/>
      <c r="H126" s="697"/>
      <c r="I126" s="697"/>
      <c r="J126" s="697"/>
      <c r="K126" s="697"/>
    </row>
    <row r="127">
      <c r="A127" s="695"/>
      <c r="B127" s="694"/>
      <c r="C127" s="695"/>
      <c r="D127" s="695"/>
      <c r="E127" s="696"/>
      <c r="G127" s="697"/>
      <c r="H127" s="697"/>
      <c r="I127" s="697"/>
      <c r="J127" s="697"/>
      <c r="K127" s="697"/>
    </row>
    <row r="128">
      <c r="A128" s="695"/>
      <c r="B128" s="694"/>
      <c r="C128" s="695"/>
      <c r="D128" s="695"/>
      <c r="E128" s="696"/>
      <c r="G128" s="697"/>
      <c r="H128" s="697"/>
      <c r="I128" s="697"/>
      <c r="J128" s="697"/>
      <c r="K128" s="697"/>
    </row>
    <row r="129">
      <c r="A129" s="695"/>
      <c r="B129" s="694"/>
      <c r="C129" s="695"/>
      <c r="D129" s="695"/>
      <c r="E129" s="696"/>
      <c r="G129" s="697"/>
      <c r="H129" s="697"/>
      <c r="I129" s="697"/>
      <c r="J129" s="697"/>
      <c r="K129" s="697"/>
    </row>
    <row r="130">
      <c r="A130" s="695"/>
      <c r="B130" s="694"/>
      <c r="C130" s="695"/>
      <c r="D130" s="695"/>
      <c r="E130" s="696"/>
      <c r="G130" s="697"/>
      <c r="H130" s="697"/>
      <c r="I130" s="697"/>
      <c r="J130" s="697"/>
      <c r="K130" s="697"/>
    </row>
    <row r="131">
      <c r="A131" s="695"/>
      <c r="B131" s="694"/>
      <c r="C131" s="695"/>
      <c r="D131" s="695"/>
      <c r="E131" s="696"/>
      <c r="G131" s="697"/>
      <c r="H131" s="697"/>
      <c r="I131" s="697"/>
      <c r="J131" s="697"/>
      <c r="K131" s="697"/>
    </row>
    <row r="132">
      <c r="A132" s="695"/>
      <c r="B132" s="694"/>
      <c r="C132" s="695"/>
      <c r="D132" s="695"/>
      <c r="E132" s="696"/>
      <c r="G132" s="697"/>
      <c r="H132" s="697"/>
      <c r="I132" s="697"/>
      <c r="J132" s="697"/>
      <c r="K132" s="697"/>
    </row>
    <row r="133">
      <c r="A133" s="695"/>
      <c r="B133" s="694"/>
      <c r="C133" s="695"/>
      <c r="D133" s="695"/>
      <c r="E133" s="696"/>
      <c r="G133" s="697"/>
      <c r="H133" s="697"/>
      <c r="I133" s="697"/>
      <c r="J133" s="697"/>
      <c r="K133" s="697"/>
    </row>
    <row r="134">
      <c r="A134" s="695"/>
      <c r="B134" s="694"/>
      <c r="C134" s="695"/>
      <c r="D134" s="695"/>
      <c r="E134" s="696"/>
      <c r="G134" s="697"/>
      <c r="H134" s="697"/>
      <c r="I134" s="697"/>
      <c r="J134" s="697"/>
      <c r="K134" s="697"/>
    </row>
    <row r="135">
      <c r="A135" s="695"/>
      <c r="B135" s="694"/>
      <c r="C135" s="695"/>
      <c r="D135" s="695"/>
      <c r="E135" s="696"/>
      <c r="G135" s="697"/>
      <c r="H135" s="697"/>
      <c r="I135" s="697"/>
      <c r="J135" s="697"/>
      <c r="K135" s="697"/>
    </row>
    <row r="136">
      <c r="A136" s="695"/>
      <c r="B136" s="694"/>
      <c r="C136" s="695"/>
      <c r="D136" s="695"/>
      <c r="E136" s="696"/>
      <c r="G136" s="697"/>
      <c r="H136" s="697"/>
      <c r="I136" s="697"/>
      <c r="J136" s="697"/>
      <c r="K136" s="697"/>
    </row>
    <row r="137">
      <c r="A137" s="695"/>
      <c r="B137" s="694"/>
      <c r="C137" s="695"/>
      <c r="D137" s="695"/>
      <c r="E137" s="696"/>
      <c r="G137" s="697"/>
      <c r="H137" s="697"/>
      <c r="I137" s="697"/>
      <c r="J137" s="697"/>
      <c r="K137" s="697"/>
    </row>
    <row r="138">
      <c r="A138" s="695"/>
      <c r="B138" s="694"/>
      <c r="C138" s="695"/>
      <c r="D138" s="695"/>
      <c r="E138" s="696"/>
      <c r="G138" s="697"/>
      <c r="H138" s="697"/>
      <c r="I138" s="697"/>
      <c r="J138" s="697"/>
      <c r="K138" s="697"/>
    </row>
    <row r="139">
      <c r="A139" s="695"/>
      <c r="B139" s="694"/>
      <c r="C139" s="695"/>
      <c r="D139" s="695"/>
      <c r="E139" s="696"/>
      <c r="G139" s="697"/>
      <c r="H139" s="697"/>
      <c r="I139" s="697"/>
      <c r="J139" s="697"/>
      <c r="K139" s="697"/>
    </row>
    <row r="140">
      <c r="A140" s="695"/>
      <c r="B140" s="694"/>
      <c r="C140" s="695"/>
      <c r="D140" s="695"/>
      <c r="E140" s="696"/>
      <c r="G140" s="697"/>
      <c r="H140" s="697"/>
      <c r="I140" s="697"/>
      <c r="J140" s="697"/>
      <c r="K140" s="697"/>
    </row>
    <row r="141">
      <c r="A141" s="695"/>
      <c r="B141" s="694"/>
      <c r="C141" s="695"/>
      <c r="D141" s="695"/>
      <c r="E141" s="696"/>
      <c r="G141" s="697"/>
      <c r="H141" s="697"/>
      <c r="I141" s="697"/>
      <c r="J141" s="697"/>
      <c r="K141" s="697"/>
    </row>
    <row r="142">
      <c r="A142" s="695"/>
      <c r="B142" s="694"/>
      <c r="C142" s="695"/>
      <c r="D142" s="695"/>
      <c r="E142" s="696"/>
      <c r="G142" s="697"/>
      <c r="H142" s="697"/>
      <c r="I142" s="697"/>
      <c r="J142" s="697"/>
      <c r="K142" s="697"/>
    </row>
    <row r="143">
      <c r="A143" s="695"/>
      <c r="B143" s="694"/>
      <c r="C143" s="695"/>
      <c r="D143" s="695"/>
      <c r="E143" s="696"/>
      <c r="G143" s="697"/>
      <c r="H143" s="697"/>
      <c r="I143" s="697"/>
      <c r="J143" s="697"/>
      <c r="K143" s="697"/>
    </row>
    <row r="144">
      <c r="A144" s="695"/>
      <c r="B144" s="694"/>
      <c r="C144" s="695"/>
      <c r="D144" s="695"/>
      <c r="E144" s="696"/>
      <c r="G144" s="697"/>
      <c r="H144" s="697"/>
      <c r="I144" s="697"/>
      <c r="J144" s="697"/>
      <c r="K144" s="697"/>
    </row>
    <row r="145">
      <c r="A145" s="695"/>
      <c r="B145" s="694"/>
      <c r="C145" s="695"/>
      <c r="D145" s="695"/>
      <c r="E145" s="696"/>
      <c r="G145" s="697"/>
      <c r="H145" s="697"/>
      <c r="I145" s="697"/>
      <c r="J145" s="697"/>
      <c r="K145" s="697"/>
    </row>
    <row r="146">
      <c r="A146" s="695"/>
      <c r="B146" s="694"/>
      <c r="C146" s="695"/>
      <c r="D146" s="695"/>
      <c r="E146" s="696"/>
      <c r="G146" s="697"/>
      <c r="H146" s="697"/>
      <c r="I146" s="697"/>
      <c r="J146" s="697"/>
      <c r="K146" s="697"/>
    </row>
    <row r="147">
      <c r="A147" s="695"/>
      <c r="B147" s="694"/>
      <c r="C147" s="695"/>
      <c r="D147" s="695"/>
      <c r="E147" s="696"/>
      <c r="G147" s="697"/>
      <c r="H147" s="697"/>
      <c r="I147" s="697"/>
      <c r="J147" s="697"/>
      <c r="K147" s="697"/>
    </row>
    <row r="148">
      <c r="A148" s="695"/>
      <c r="B148" s="694"/>
      <c r="C148" s="695"/>
      <c r="D148" s="695"/>
      <c r="E148" s="696"/>
      <c r="G148" s="697"/>
      <c r="H148" s="697"/>
      <c r="I148" s="697"/>
      <c r="J148" s="697"/>
      <c r="K148" s="697"/>
    </row>
    <row r="149">
      <c r="A149" s="695"/>
      <c r="B149" s="694"/>
      <c r="C149" s="695"/>
      <c r="D149" s="695"/>
      <c r="E149" s="696"/>
      <c r="G149" s="697"/>
      <c r="H149" s="697"/>
      <c r="I149" s="697"/>
      <c r="J149" s="697"/>
      <c r="K149" s="697"/>
    </row>
    <row r="150">
      <c r="A150" s="695"/>
      <c r="B150" s="694"/>
      <c r="C150" s="695"/>
      <c r="D150" s="695"/>
      <c r="E150" s="696"/>
      <c r="G150" s="697"/>
      <c r="H150" s="697"/>
      <c r="I150" s="697"/>
      <c r="J150" s="697"/>
      <c r="K150" s="697"/>
    </row>
    <row r="151">
      <c r="A151" s="695"/>
      <c r="B151" s="694"/>
      <c r="C151" s="695"/>
      <c r="D151" s="695"/>
      <c r="E151" s="696"/>
      <c r="G151" s="697"/>
      <c r="H151" s="697"/>
      <c r="I151" s="697"/>
      <c r="J151" s="697"/>
      <c r="K151" s="697"/>
    </row>
    <row r="152">
      <c r="A152" s="695"/>
      <c r="B152" s="694"/>
      <c r="C152" s="695"/>
      <c r="D152" s="695"/>
      <c r="E152" s="696"/>
      <c r="G152" s="697"/>
      <c r="H152" s="697"/>
      <c r="I152" s="697"/>
      <c r="J152" s="697"/>
      <c r="K152" s="697"/>
    </row>
    <row r="153">
      <c r="A153" s="695"/>
      <c r="B153" s="694"/>
      <c r="C153" s="695"/>
      <c r="D153" s="695"/>
      <c r="E153" s="696"/>
      <c r="G153" s="697"/>
      <c r="H153" s="697"/>
      <c r="I153" s="697"/>
      <c r="J153" s="697"/>
      <c r="K153" s="697"/>
    </row>
    <row r="154">
      <c r="A154" s="695"/>
      <c r="B154" s="694"/>
      <c r="C154" s="695"/>
      <c r="D154" s="695"/>
      <c r="E154" s="696"/>
      <c r="G154" s="697"/>
      <c r="H154" s="697"/>
      <c r="I154" s="697"/>
      <c r="J154" s="697"/>
      <c r="K154" s="697"/>
    </row>
    <row r="155">
      <c r="A155" s="695"/>
      <c r="B155" s="694"/>
      <c r="C155" s="695"/>
      <c r="D155" s="695"/>
      <c r="E155" s="696"/>
      <c r="G155" s="697"/>
      <c r="H155" s="697"/>
      <c r="I155" s="697"/>
      <c r="J155" s="697"/>
      <c r="K155" s="697"/>
    </row>
    <row r="156">
      <c r="A156" s="695"/>
      <c r="B156" s="694"/>
      <c r="C156" s="695"/>
      <c r="D156" s="695"/>
      <c r="E156" s="696"/>
      <c r="G156" s="697"/>
      <c r="H156" s="697"/>
      <c r="I156" s="697"/>
      <c r="J156" s="697"/>
      <c r="K156" s="697"/>
    </row>
    <row r="157">
      <c r="A157" s="695"/>
      <c r="B157" s="694"/>
      <c r="C157" s="695"/>
      <c r="D157" s="695"/>
      <c r="E157" s="696"/>
      <c r="G157" s="697"/>
      <c r="H157" s="697"/>
      <c r="I157" s="697"/>
      <c r="J157" s="697"/>
      <c r="K157" s="697"/>
    </row>
    <row r="158">
      <c r="A158" s="695"/>
      <c r="B158" s="694"/>
      <c r="C158" s="695"/>
      <c r="D158" s="695"/>
      <c r="E158" s="696"/>
      <c r="G158" s="697"/>
      <c r="H158" s="697"/>
      <c r="I158" s="697"/>
      <c r="J158" s="697"/>
      <c r="K158" s="697"/>
    </row>
    <row r="159">
      <c r="A159" s="695"/>
      <c r="B159" s="694"/>
      <c r="C159" s="695"/>
      <c r="D159" s="695"/>
      <c r="E159" s="696"/>
      <c r="G159" s="697"/>
      <c r="H159" s="697"/>
      <c r="I159" s="697"/>
      <c r="J159" s="697"/>
      <c r="K159" s="697"/>
    </row>
    <row r="160">
      <c r="A160" s="695"/>
      <c r="B160" s="694"/>
      <c r="C160" s="695"/>
      <c r="D160" s="695"/>
      <c r="E160" s="696"/>
      <c r="G160" s="697"/>
      <c r="H160" s="697"/>
      <c r="I160" s="697"/>
      <c r="J160" s="697"/>
      <c r="K160" s="697"/>
    </row>
    <row r="161">
      <c r="A161" s="695"/>
      <c r="B161" s="694"/>
      <c r="C161" s="695"/>
      <c r="D161" s="695"/>
      <c r="E161" s="696"/>
      <c r="G161" s="697"/>
      <c r="H161" s="697"/>
      <c r="I161" s="697"/>
      <c r="J161" s="697"/>
      <c r="K161" s="697"/>
    </row>
    <row r="162">
      <c r="A162" s="695"/>
      <c r="B162" s="694"/>
      <c r="C162" s="695"/>
      <c r="D162" s="695"/>
      <c r="E162" s="696"/>
      <c r="G162" s="697"/>
      <c r="H162" s="697"/>
      <c r="I162" s="697"/>
      <c r="J162" s="697"/>
      <c r="K162" s="697"/>
    </row>
    <row r="163">
      <c r="A163" s="695"/>
      <c r="B163" s="694"/>
      <c r="C163" s="695"/>
      <c r="D163" s="695"/>
      <c r="E163" s="696"/>
      <c r="G163" s="697"/>
      <c r="H163" s="697"/>
      <c r="I163" s="697"/>
      <c r="J163" s="697"/>
      <c r="K163" s="697"/>
    </row>
    <row r="164">
      <c r="A164" s="695"/>
      <c r="B164" s="694"/>
      <c r="C164" s="695"/>
      <c r="D164" s="695"/>
      <c r="E164" s="696"/>
      <c r="G164" s="697"/>
      <c r="H164" s="697"/>
      <c r="I164" s="697"/>
      <c r="J164" s="697"/>
      <c r="K164" s="697"/>
    </row>
    <row r="165">
      <c r="A165" s="695"/>
      <c r="B165" s="694"/>
      <c r="C165" s="695"/>
      <c r="D165" s="695"/>
      <c r="E165" s="696"/>
      <c r="G165" s="697"/>
      <c r="H165" s="697"/>
      <c r="I165" s="697"/>
      <c r="J165" s="697"/>
      <c r="K165" s="697"/>
    </row>
    <row r="166">
      <c r="A166" s="695"/>
      <c r="B166" s="694"/>
      <c r="C166" s="695"/>
      <c r="D166" s="695"/>
      <c r="E166" s="696"/>
      <c r="G166" s="697"/>
      <c r="H166" s="697"/>
      <c r="I166" s="697"/>
      <c r="J166" s="697"/>
      <c r="K166" s="697"/>
    </row>
    <row r="167">
      <c r="A167" s="695"/>
      <c r="B167" s="694"/>
      <c r="C167" s="695"/>
      <c r="D167" s="695"/>
      <c r="E167" s="696"/>
      <c r="G167" s="697"/>
      <c r="H167" s="697"/>
      <c r="I167" s="697"/>
      <c r="J167" s="697"/>
      <c r="K167" s="697"/>
    </row>
    <row r="168">
      <c r="A168" s="695"/>
      <c r="B168" s="694"/>
      <c r="C168" s="695"/>
      <c r="D168" s="695"/>
      <c r="E168" s="696"/>
      <c r="G168" s="697"/>
      <c r="H168" s="697"/>
      <c r="I168" s="697"/>
      <c r="J168" s="697"/>
      <c r="K168" s="697"/>
    </row>
    <row r="169">
      <c r="A169" s="695"/>
      <c r="B169" s="694"/>
      <c r="C169" s="695"/>
      <c r="D169" s="695"/>
      <c r="E169" s="696"/>
      <c r="G169" s="697"/>
      <c r="H169" s="697"/>
      <c r="I169" s="697"/>
      <c r="J169" s="697"/>
      <c r="K169" s="697"/>
    </row>
    <row r="170">
      <c r="A170" s="695"/>
      <c r="B170" s="694"/>
      <c r="C170" s="695"/>
      <c r="D170" s="695"/>
      <c r="E170" s="696"/>
      <c r="G170" s="697"/>
      <c r="H170" s="697"/>
      <c r="I170" s="697"/>
      <c r="J170" s="697"/>
      <c r="K170" s="697"/>
    </row>
    <row r="171">
      <c r="A171" s="695"/>
      <c r="B171" s="694"/>
      <c r="C171" s="695"/>
      <c r="D171" s="695"/>
      <c r="E171" s="696"/>
      <c r="G171" s="697"/>
      <c r="H171" s="697"/>
      <c r="I171" s="697"/>
      <c r="J171" s="697"/>
      <c r="K171" s="697"/>
    </row>
    <row r="172">
      <c r="A172" s="695"/>
      <c r="B172" s="694"/>
      <c r="C172" s="695"/>
      <c r="D172" s="695"/>
      <c r="E172" s="696"/>
      <c r="G172" s="697"/>
      <c r="H172" s="697"/>
      <c r="I172" s="697"/>
      <c r="J172" s="697"/>
      <c r="K172" s="697"/>
    </row>
    <row r="173">
      <c r="A173" s="695"/>
      <c r="B173" s="694"/>
      <c r="C173" s="695"/>
      <c r="D173" s="695"/>
      <c r="E173" s="696"/>
      <c r="G173" s="697"/>
      <c r="H173" s="697"/>
      <c r="I173" s="697"/>
      <c r="J173" s="697"/>
      <c r="K173" s="697"/>
    </row>
    <row r="174">
      <c r="A174" s="695"/>
      <c r="B174" s="694"/>
      <c r="C174" s="695"/>
      <c r="D174" s="695"/>
      <c r="E174" s="696"/>
      <c r="G174" s="697"/>
      <c r="H174" s="697"/>
      <c r="I174" s="697"/>
      <c r="J174" s="697"/>
      <c r="K174" s="697"/>
    </row>
    <row r="175">
      <c r="A175" s="695"/>
      <c r="B175" s="694"/>
      <c r="C175" s="695"/>
      <c r="D175" s="695"/>
      <c r="E175" s="696"/>
      <c r="G175" s="697"/>
      <c r="H175" s="697"/>
      <c r="I175" s="697"/>
      <c r="J175" s="697"/>
      <c r="K175" s="697"/>
    </row>
    <row r="176">
      <c r="A176" s="695"/>
      <c r="B176" s="694"/>
      <c r="C176" s="695"/>
      <c r="D176" s="695"/>
      <c r="E176" s="696"/>
      <c r="G176" s="697"/>
      <c r="H176" s="697"/>
      <c r="I176" s="697"/>
      <c r="J176" s="697"/>
      <c r="K176" s="697"/>
    </row>
    <row r="177">
      <c r="A177" s="695"/>
      <c r="B177" s="694"/>
      <c r="C177" s="695"/>
      <c r="D177" s="695"/>
      <c r="E177" s="696"/>
      <c r="G177" s="697"/>
      <c r="H177" s="697"/>
      <c r="I177" s="697"/>
      <c r="J177" s="697"/>
      <c r="K177" s="697"/>
    </row>
    <row r="178">
      <c r="A178" s="695"/>
      <c r="B178" s="694"/>
      <c r="C178" s="695"/>
      <c r="D178" s="695"/>
      <c r="E178" s="696"/>
      <c r="G178" s="697"/>
      <c r="H178" s="697"/>
      <c r="I178" s="697"/>
      <c r="J178" s="697"/>
      <c r="K178" s="697"/>
    </row>
    <row r="179">
      <c r="A179" s="695"/>
      <c r="B179" s="694"/>
      <c r="C179" s="695"/>
      <c r="D179" s="695"/>
      <c r="E179" s="696"/>
      <c r="G179" s="697"/>
      <c r="H179" s="697"/>
      <c r="I179" s="697"/>
      <c r="J179" s="697"/>
      <c r="K179" s="697"/>
    </row>
    <row r="180">
      <c r="A180" s="695"/>
      <c r="B180" s="694"/>
      <c r="C180" s="695"/>
      <c r="D180" s="695"/>
      <c r="E180" s="696"/>
      <c r="G180" s="697"/>
      <c r="H180" s="697"/>
      <c r="I180" s="697"/>
      <c r="J180" s="697"/>
      <c r="K180" s="697"/>
    </row>
    <row r="181">
      <c r="A181" s="695"/>
      <c r="B181" s="694"/>
      <c r="C181" s="695"/>
      <c r="D181" s="695"/>
      <c r="E181" s="696"/>
      <c r="G181" s="697"/>
      <c r="H181" s="697"/>
      <c r="I181" s="697"/>
      <c r="J181" s="697"/>
      <c r="K181" s="697"/>
    </row>
    <row r="182">
      <c r="A182" s="695"/>
      <c r="B182" s="694"/>
      <c r="C182" s="695"/>
      <c r="D182" s="695"/>
      <c r="E182" s="696"/>
      <c r="G182" s="697"/>
      <c r="H182" s="697"/>
      <c r="I182" s="697"/>
      <c r="J182" s="697"/>
      <c r="K182" s="697"/>
    </row>
    <row r="183">
      <c r="A183" s="695"/>
      <c r="B183" s="694"/>
      <c r="C183" s="695"/>
      <c r="D183" s="695"/>
      <c r="E183" s="696"/>
      <c r="G183" s="697"/>
      <c r="H183" s="697"/>
      <c r="I183" s="697"/>
      <c r="J183" s="697"/>
      <c r="K183" s="697"/>
    </row>
    <row r="184">
      <c r="A184" s="695"/>
      <c r="B184" s="694"/>
      <c r="C184" s="695"/>
      <c r="D184" s="695"/>
      <c r="E184" s="696"/>
      <c r="G184" s="697"/>
      <c r="H184" s="697"/>
      <c r="I184" s="697"/>
      <c r="J184" s="697"/>
      <c r="K184" s="697"/>
    </row>
    <row r="185">
      <c r="A185" s="695"/>
      <c r="B185" s="694"/>
      <c r="C185" s="695"/>
      <c r="D185" s="695"/>
      <c r="E185" s="696"/>
      <c r="G185" s="697"/>
      <c r="H185" s="697"/>
      <c r="I185" s="697"/>
      <c r="J185" s="697"/>
      <c r="K185" s="697"/>
    </row>
    <row r="186">
      <c r="A186" s="695"/>
      <c r="B186" s="694"/>
      <c r="C186" s="695"/>
      <c r="D186" s="695"/>
      <c r="E186" s="696"/>
      <c r="G186" s="697"/>
      <c r="H186" s="697"/>
      <c r="I186" s="697"/>
      <c r="J186" s="697"/>
      <c r="K186" s="697"/>
    </row>
    <row r="187">
      <c r="A187" s="695"/>
      <c r="B187" s="694"/>
      <c r="C187" s="695"/>
      <c r="D187" s="695"/>
      <c r="E187" s="696"/>
      <c r="G187" s="697"/>
      <c r="H187" s="697"/>
      <c r="I187" s="697"/>
      <c r="J187" s="697"/>
      <c r="K187" s="697"/>
    </row>
    <row r="188">
      <c r="A188" s="695"/>
      <c r="B188" s="694"/>
      <c r="C188" s="695"/>
      <c r="D188" s="695"/>
      <c r="E188" s="696"/>
      <c r="G188" s="697"/>
      <c r="H188" s="697"/>
      <c r="I188" s="697"/>
      <c r="J188" s="697"/>
      <c r="K188" s="697"/>
    </row>
    <row r="189">
      <c r="A189" s="695"/>
      <c r="B189" s="694"/>
      <c r="C189" s="695"/>
      <c r="D189" s="695"/>
      <c r="E189" s="696"/>
      <c r="G189" s="697"/>
      <c r="H189" s="697"/>
      <c r="I189" s="697"/>
      <c r="J189" s="697"/>
      <c r="K189" s="697"/>
    </row>
    <row r="190">
      <c r="A190" s="695"/>
      <c r="B190" s="694"/>
      <c r="C190" s="695"/>
      <c r="D190" s="695"/>
      <c r="E190" s="696"/>
      <c r="G190" s="697"/>
      <c r="H190" s="697"/>
      <c r="I190" s="697"/>
      <c r="J190" s="697"/>
      <c r="K190" s="697"/>
    </row>
    <row r="191">
      <c r="A191" s="695"/>
      <c r="B191" s="694"/>
      <c r="C191" s="695"/>
      <c r="D191" s="695"/>
      <c r="E191" s="696"/>
      <c r="G191" s="697"/>
      <c r="H191" s="697"/>
      <c r="I191" s="697"/>
      <c r="J191" s="697"/>
      <c r="K191" s="697"/>
    </row>
    <row r="192">
      <c r="A192" s="695"/>
      <c r="B192" s="694"/>
      <c r="C192" s="695"/>
      <c r="D192" s="695"/>
      <c r="E192" s="696"/>
      <c r="G192" s="697"/>
      <c r="H192" s="697"/>
      <c r="I192" s="697"/>
      <c r="J192" s="697"/>
      <c r="K192" s="697"/>
    </row>
    <row r="193">
      <c r="A193" s="695"/>
      <c r="B193" s="694"/>
      <c r="C193" s="695"/>
      <c r="D193" s="695"/>
      <c r="E193" s="696"/>
      <c r="G193" s="697"/>
      <c r="H193" s="697"/>
      <c r="I193" s="697"/>
      <c r="J193" s="697"/>
      <c r="K193" s="697"/>
    </row>
    <row r="194">
      <c r="A194" s="695"/>
      <c r="B194" s="694"/>
      <c r="C194" s="695"/>
      <c r="D194" s="695"/>
      <c r="E194" s="696"/>
      <c r="G194" s="697"/>
      <c r="H194" s="697"/>
      <c r="I194" s="697"/>
      <c r="J194" s="697"/>
      <c r="K194" s="697"/>
    </row>
    <row r="195">
      <c r="A195" s="695"/>
      <c r="B195" s="694"/>
      <c r="C195" s="695"/>
      <c r="D195" s="695"/>
      <c r="E195" s="696"/>
      <c r="G195" s="697"/>
      <c r="H195" s="697"/>
      <c r="I195" s="697"/>
      <c r="J195" s="697"/>
      <c r="K195" s="697"/>
    </row>
    <row r="196">
      <c r="A196" s="695"/>
      <c r="B196" s="694"/>
      <c r="C196" s="695"/>
      <c r="D196" s="695"/>
      <c r="E196" s="696"/>
      <c r="G196" s="697"/>
      <c r="H196" s="697"/>
      <c r="I196" s="697"/>
      <c r="J196" s="697"/>
      <c r="K196" s="697"/>
    </row>
    <row r="197">
      <c r="A197" s="695"/>
      <c r="B197" s="694"/>
      <c r="C197" s="695"/>
      <c r="D197" s="695"/>
      <c r="E197" s="696"/>
      <c r="G197" s="697"/>
      <c r="H197" s="697"/>
      <c r="I197" s="697"/>
      <c r="J197" s="697"/>
      <c r="K197" s="697"/>
    </row>
    <row r="198">
      <c r="A198" s="695"/>
      <c r="B198" s="694"/>
      <c r="C198" s="695"/>
      <c r="D198" s="695"/>
      <c r="E198" s="696"/>
      <c r="G198" s="697"/>
      <c r="H198" s="697"/>
      <c r="I198" s="697"/>
      <c r="J198" s="697"/>
      <c r="K198" s="697"/>
    </row>
    <row r="199">
      <c r="A199" s="695"/>
      <c r="B199" s="694"/>
      <c r="C199" s="695"/>
      <c r="D199" s="695"/>
      <c r="E199" s="696"/>
      <c r="G199" s="697"/>
      <c r="H199" s="697"/>
      <c r="I199" s="697"/>
      <c r="J199" s="697"/>
      <c r="K199" s="697"/>
    </row>
    <row r="200">
      <c r="A200" s="695"/>
      <c r="B200" s="694"/>
      <c r="C200" s="695"/>
      <c r="D200" s="695"/>
      <c r="E200" s="696"/>
      <c r="G200" s="697"/>
      <c r="H200" s="697"/>
      <c r="I200" s="697"/>
      <c r="J200" s="697"/>
      <c r="K200" s="697"/>
    </row>
    <row r="201">
      <c r="A201" s="695"/>
      <c r="B201" s="694"/>
      <c r="C201" s="695"/>
      <c r="D201" s="695"/>
      <c r="E201" s="696"/>
      <c r="G201" s="697"/>
      <c r="H201" s="697"/>
      <c r="I201" s="697"/>
      <c r="J201" s="697"/>
      <c r="K201" s="697"/>
    </row>
    <row r="202">
      <c r="A202" s="695"/>
      <c r="B202" s="694"/>
      <c r="C202" s="695"/>
      <c r="D202" s="695"/>
      <c r="E202" s="696"/>
      <c r="G202" s="697"/>
      <c r="H202" s="697"/>
      <c r="I202" s="697"/>
      <c r="J202" s="697"/>
      <c r="K202" s="697"/>
    </row>
    <row r="203">
      <c r="A203" s="695"/>
      <c r="B203" s="694"/>
      <c r="C203" s="695"/>
      <c r="D203" s="695"/>
      <c r="E203" s="696"/>
      <c r="G203" s="697"/>
      <c r="H203" s="697"/>
      <c r="I203" s="697"/>
      <c r="J203" s="697"/>
      <c r="K203" s="697"/>
    </row>
    <row r="204">
      <c r="A204" s="695"/>
      <c r="B204" s="694"/>
      <c r="C204" s="695"/>
      <c r="D204" s="695"/>
      <c r="E204" s="696"/>
      <c r="G204" s="697"/>
      <c r="H204" s="697"/>
      <c r="I204" s="697"/>
      <c r="J204" s="697"/>
      <c r="K204" s="697"/>
    </row>
    <row r="205">
      <c r="A205" s="695"/>
      <c r="B205" s="694"/>
      <c r="C205" s="695"/>
      <c r="D205" s="695"/>
      <c r="E205" s="696"/>
      <c r="G205" s="697"/>
      <c r="H205" s="697"/>
      <c r="I205" s="697"/>
      <c r="J205" s="697"/>
      <c r="K205" s="697"/>
    </row>
    <row r="206">
      <c r="A206" s="695"/>
      <c r="B206" s="694"/>
      <c r="C206" s="695"/>
      <c r="D206" s="695"/>
      <c r="E206" s="696"/>
      <c r="G206" s="697"/>
      <c r="H206" s="697"/>
      <c r="I206" s="697"/>
      <c r="J206" s="697"/>
      <c r="K206" s="697"/>
    </row>
    <row r="207">
      <c r="A207" s="695"/>
      <c r="B207" s="694"/>
      <c r="C207" s="695"/>
      <c r="D207" s="695"/>
      <c r="E207" s="696"/>
      <c r="G207" s="697"/>
      <c r="H207" s="697"/>
      <c r="I207" s="697"/>
      <c r="J207" s="697"/>
      <c r="K207" s="697"/>
    </row>
    <row r="208">
      <c r="A208" s="695"/>
      <c r="B208" s="694"/>
      <c r="C208" s="695"/>
      <c r="D208" s="695"/>
      <c r="E208" s="696"/>
      <c r="G208" s="697"/>
      <c r="H208" s="697"/>
      <c r="I208" s="697"/>
      <c r="J208" s="697"/>
      <c r="K208" s="697"/>
    </row>
    <row r="209">
      <c r="A209" s="695"/>
      <c r="B209" s="694"/>
      <c r="C209" s="695"/>
      <c r="D209" s="695"/>
      <c r="E209" s="696"/>
      <c r="G209" s="697"/>
      <c r="H209" s="697"/>
      <c r="I209" s="697"/>
      <c r="J209" s="697"/>
      <c r="K209" s="697"/>
    </row>
    <row r="210">
      <c r="A210" s="695"/>
      <c r="B210" s="694"/>
      <c r="C210" s="695"/>
      <c r="D210" s="695"/>
      <c r="E210" s="696"/>
      <c r="G210" s="697"/>
      <c r="H210" s="697"/>
      <c r="I210" s="697"/>
      <c r="J210" s="697"/>
      <c r="K210" s="697"/>
    </row>
    <row r="211">
      <c r="A211" s="695"/>
      <c r="B211" s="694"/>
      <c r="C211" s="695"/>
      <c r="D211" s="695"/>
      <c r="E211" s="696"/>
      <c r="G211" s="697"/>
      <c r="H211" s="697"/>
      <c r="I211" s="697"/>
      <c r="J211" s="697"/>
      <c r="K211" s="697"/>
    </row>
    <row r="212">
      <c r="A212" s="695"/>
      <c r="B212" s="694"/>
      <c r="C212" s="695"/>
      <c r="D212" s="695"/>
      <c r="E212" s="696"/>
      <c r="G212" s="697"/>
      <c r="H212" s="697"/>
      <c r="I212" s="697"/>
      <c r="J212" s="697"/>
      <c r="K212" s="697"/>
    </row>
    <row r="213">
      <c r="A213" s="695"/>
      <c r="B213" s="694"/>
      <c r="C213" s="695"/>
      <c r="D213" s="695"/>
      <c r="E213" s="696"/>
      <c r="G213" s="697"/>
      <c r="H213" s="697"/>
      <c r="I213" s="697"/>
      <c r="J213" s="697"/>
      <c r="K213" s="697"/>
    </row>
    <row r="214">
      <c r="A214" s="695"/>
      <c r="B214" s="694"/>
      <c r="C214" s="695"/>
      <c r="D214" s="695"/>
      <c r="E214" s="696"/>
      <c r="G214" s="697"/>
      <c r="H214" s="697"/>
      <c r="I214" s="697"/>
      <c r="J214" s="697"/>
      <c r="K214" s="697"/>
    </row>
    <row r="215">
      <c r="A215" s="695"/>
      <c r="B215" s="694"/>
      <c r="C215" s="695"/>
      <c r="D215" s="695"/>
      <c r="E215" s="696"/>
      <c r="G215" s="697"/>
      <c r="H215" s="697"/>
      <c r="I215" s="697"/>
      <c r="J215" s="697"/>
      <c r="K215" s="697"/>
    </row>
    <row r="216">
      <c r="A216" s="695"/>
      <c r="B216" s="694"/>
      <c r="C216" s="695"/>
      <c r="D216" s="695"/>
      <c r="E216" s="696"/>
      <c r="G216" s="697"/>
      <c r="H216" s="697"/>
      <c r="I216" s="697"/>
      <c r="J216" s="697"/>
      <c r="K216" s="697"/>
    </row>
    <row r="217">
      <c r="A217" s="695"/>
      <c r="B217" s="694"/>
      <c r="C217" s="695"/>
      <c r="D217" s="695"/>
      <c r="E217" s="696"/>
      <c r="G217" s="697"/>
      <c r="H217" s="697"/>
      <c r="I217" s="697"/>
      <c r="J217" s="697"/>
      <c r="K217" s="697"/>
    </row>
    <row r="218">
      <c r="A218" s="695"/>
      <c r="B218" s="694"/>
      <c r="C218" s="695"/>
      <c r="D218" s="695"/>
      <c r="E218" s="696"/>
      <c r="G218" s="697"/>
      <c r="H218" s="697"/>
      <c r="I218" s="697"/>
      <c r="J218" s="697"/>
      <c r="K218" s="697"/>
    </row>
    <row r="219">
      <c r="A219" s="695"/>
      <c r="B219" s="694"/>
      <c r="C219" s="695"/>
      <c r="D219" s="695"/>
      <c r="E219" s="696"/>
      <c r="G219" s="697"/>
      <c r="H219" s="697"/>
      <c r="I219" s="697"/>
      <c r="J219" s="697"/>
      <c r="K219" s="697"/>
    </row>
    <row r="220">
      <c r="A220" s="695"/>
      <c r="B220" s="694"/>
      <c r="C220" s="695"/>
      <c r="D220" s="695"/>
      <c r="E220" s="696"/>
      <c r="G220" s="697"/>
      <c r="H220" s="697"/>
      <c r="I220" s="697"/>
      <c r="J220" s="697"/>
      <c r="K220" s="697"/>
    </row>
    <row r="221">
      <c r="A221" s="695"/>
      <c r="B221" s="694"/>
      <c r="C221" s="695"/>
      <c r="D221" s="695"/>
      <c r="E221" s="696"/>
      <c r="G221" s="697"/>
      <c r="H221" s="697"/>
      <c r="I221" s="697"/>
      <c r="J221" s="697"/>
      <c r="K221" s="697"/>
    </row>
    <row r="222">
      <c r="A222" s="695"/>
      <c r="B222" s="694"/>
      <c r="C222" s="695"/>
      <c r="D222" s="695"/>
      <c r="E222" s="696"/>
      <c r="G222" s="697"/>
      <c r="H222" s="697"/>
      <c r="I222" s="697"/>
      <c r="J222" s="697"/>
      <c r="K222" s="697"/>
    </row>
    <row r="223">
      <c r="A223" s="695"/>
      <c r="B223" s="694"/>
      <c r="C223" s="695"/>
      <c r="D223" s="695"/>
      <c r="E223" s="696"/>
      <c r="G223" s="697"/>
      <c r="H223" s="697"/>
      <c r="I223" s="697"/>
      <c r="J223" s="697"/>
      <c r="K223" s="697"/>
    </row>
    <row r="224">
      <c r="A224" s="695"/>
      <c r="B224" s="694"/>
      <c r="C224" s="695"/>
      <c r="D224" s="695"/>
      <c r="E224" s="696"/>
      <c r="G224" s="697"/>
      <c r="H224" s="697"/>
      <c r="I224" s="697"/>
      <c r="J224" s="697"/>
      <c r="K224" s="697"/>
    </row>
    <row r="225">
      <c r="A225" s="695"/>
      <c r="B225" s="694"/>
      <c r="C225" s="695"/>
      <c r="D225" s="695"/>
      <c r="E225" s="696"/>
      <c r="G225" s="697"/>
      <c r="H225" s="697"/>
      <c r="I225" s="697"/>
      <c r="J225" s="697"/>
      <c r="K225" s="697"/>
    </row>
    <row r="226">
      <c r="A226" s="695"/>
      <c r="B226" s="694"/>
      <c r="C226" s="695"/>
      <c r="D226" s="695"/>
      <c r="E226" s="696"/>
      <c r="G226" s="697"/>
      <c r="H226" s="697"/>
      <c r="I226" s="697"/>
      <c r="J226" s="697"/>
      <c r="K226" s="697"/>
    </row>
    <row r="227">
      <c r="A227" s="695"/>
      <c r="B227" s="694"/>
      <c r="C227" s="695"/>
      <c r="D227" s="695"/>
      <c r="E227" s="696"/>
      <c r="G227" s="697"/>
      <c r="H227" s="697"/>
      <c r="I227" s="697"/>
      <c r="J227" s="697"/>
      <c r="K227" s="697"/>
    </row>
    <row r="228">
      <c r="A228" s="695"/>
      <c r="B228" s="694"/>
      <c r="C228" s="695"/>
      <c r="D228" s="695"/>
      <c r="E228" s="696"/>
      <c r="G228" s="697"/>
      <c r="H228" s="697"/>
      <c r="I228" s="697"/>
      <c r="J228" s="697"/>
      <c r="K228" s="697"/>
    </row>
    <row r="229">
      <c r="A229" s="695"/>
      <c r="B229" s="694"/>
      <c r="C229" s="695"/>
      <c r="D229" s="695"/>
      <c r="E229" s="696"/>
      <c r="G229" s="697"/>
      <c r="H229" s="697"/>
      <c r="I229" s="697"/>
      <c r="J229" s="697"/>
      <c r="K229" s="697"/>
    </row>
    <row r="230">
      <c r="A230" s="695"/>
      <c r="B230" s="694"/>
      <c r="C230" s="695"/>
      <c r="D230" s="695"/>
      <c r="E230" s="696"/>
      <c r="G230" s="697"/>
      <c r="H230" s="697"/>
      <c r="I230" s="697"/>
      <c r="J230" s="697"/>
      <c r="K230" s="697"/>
    </row>
    <row r="231">
      <c r="A231" s="695"/>
      <c r="B231" s="694"/>
      <c r="C231" s="695"/>
      <c r="D231" s="695"/>
      <c r="E231" s="696"/>
      <c r="G231" s="697"/>
      <c r="H231" s="697"/>
      <c r="I231" s="697"/>
      <c r="J231" s="697"/>
      <c r="K231" s="697"/>
    </row>
    <row r="232">
      <c r="A232" s="695"/>
      <c r="B232" s="694"/>
      <c r="C232" s="695"/>
      <c r="D232" s="695"/>
      <c r="E232" s="696"/>
      <c r="G232" s="697"/>
      <c r="H232" s="697"/>
      <c r="I232" s="697"/>
      <c r="J232" s="697"/>
      <c r="K232" s="697"/>
    </row>
    <row r="233">
      <c r="A233" s="695"/>
      <c r="B233" s="694"/>
      <c r="C233" s="695"/>
      <c r="D233" s="695"/>
      <c r="E233" s="696"/>
      <c r="G233" s="697"/>
      <c r="H233" s="697"/>
      <c r="I233" s="697"/>
      <c r="J233" s="697"/>
      <c r="K233" s="697"/>
    </row>
    <row r="234">
      <c r="A234" s="695"/>
      <c r="B234" s="694"/>
      <c r="C234" s="695"/>
      <c r="D234" s="695"/>
      <c r="E234" s="696"/>
      <c r="G234" s="697"/>
      <c r="H234" s="697"/>
      <c r="I234" s="697"/>
      <c r="J234" s="697"/>
      <c r="K234" s="697"/>
    </row>
    <row r="235">
      <c r="A235" s="695"/>
      <c r="B235" s="694"/>
      <c r="C235" s="695"/>
      <c r="D235" s="695"/>
      <c r="E235" s="696"/>
      <c r="G235" s="697"/>
      <c r="H235" s="697"/>
      <c r="I235" s="697"/>
      <c r="J235" s="697"/>
      <c r="K235" s="697"/>
    </row>
    <row r="236">
      <c r="A236" s="695"/>
      <c r="B236" s="694"/>
      <c r="C236" s="695"/>
      <c r="D236" s="695"/>
      <c r="E236" s="696"/>
      <c r="G236" s="697"/>
      <c r="H236" s="697"/>
      <c r="I236" s="697"/>
      <c r="J236" s="697"/>
      <c r="K236" s="697"/>
    </row>
    <row r="237">
      <c r="A237" s="695"/>
      <c r="B237" s="694"/>
      <c r="C237" s="695"/>
      <c r="D237" s="695"/>
      <c r="E237" s="696"/>
      <c r="G237" s="697"/>
      <c r="H237" s="697"/>
      <c r="I237" s="697"/>
      <c r="J237" s="697"/>
      <c r="K237" s="697"/>
    </row>
    <row r="238">
      <c r="A238" s="695"/>
      <c r="B238" s="694"/>
      <c r="C238" s="695"/>
      <c r="D238" s="695"/>
      <c r="E238" s="696"/>
      <c r="G238" s="697"/>
      <c r="H238" s="697"/>
      <c r="I238" s="697"/>
      <c r="J238" s="697"/>
      <c r="K238" s="697"/>
    </row>
    <row r="239">
      <c r="A239" s="695"/>
      <c r="B239" s="694"/>
      <c r="C239" s="695"/>
      <c r="D239" s="695"/>
      <c r="E239" s="696"/>
      <c r="G239" s="697"/>
      <c r="H239" s="697"/>
      <c r="I239" s="697"/>
      <c r="J239" s="697"/>
      <c r="K239" s="697"/>
    </row>
    <row r="240">
      <c r="A240" s="695"/>
      <c r="B240" s="694"/>
      <c r="C240" s="695"/>
      <c r="D240" s="695"/>
      <c r="E240" s="696"/>
      <c r="G240" s="697"/>
      <c r="H240" s="697"/>
      <c r="I240" s="697"/>
      <c r="J240" s="697"/>
      <c r="K240" s="697"/>
    </row>
    <row r="241">
      <c r="A241" s="695"/>
      <c r="B241" s="694"/>
      <c r="C241" s="695"/>
      <c r="D241" s="695"/>
      <c r="E241" s="696"/>
      <c r="G241" s="697"/>
      <c r="H241" s="697"/>
      <c r="I241" s="697"/>
      <c r="J241" s="697"/>
      <c r="K241" s="697"/>
    </row>
    <row r="242">
      <c r="A242" s="695"/>
      <c r="B242" s="694"/>
      <c r="C242" s="695"/>
      <c r="D242" s="695"/>
      <c r="E242" s="696"/>
      <c r="G242" s="697"/>
      <c r="H242" s="697"/>
      <c r="I242" s="697"/>
      <c r="J242" s="697"/>
      <c r="K242" s="697"/>
    </row>
    <row r="243">
      <c r="A243" s="695"/>
      <c r="B243" s="694"/>
      <c r="C243" s="695"/>
      <c r="D243" s="695"/>
      <c r="E243" s="696"/>
      <c r="G243" s="697"/>
      <c r="H243" s="697"/>
      <c r="I243" s="697"/>
      <c r="J243" s="697"/>
      <c r="K243" s="697"/>
    </row>
    <row r="244">
      <c r="A244" s="695"/>
      <c r="B244" s="694"/>
      <c r="C244" s="695"/>
      <c r="D244" s="695"/>
      <c r="E244" s="696"/>
      <c r="G244" s="697"/>
      <c r="H244" s="697"/>
      <c r="I244" s="697"/>
      <c r="J244" s="697"/>
      <c r="K244" s="697"/>
    </row>
    <row r="245">
      <c r="A245" s="695"/>
      <c r="B245" s="694"/>
      <c r="C245" s="695"/>
      <c r="D245" s="695"/>
      <c r="E245" s="696"/>
      <c r="G245" s="697"/>
      <c r="H245" s="697"/>
      <c r="I245" s="697"/>
      <c r="J245" s="697"/>
      <c r="K245" s="697"/>
    </row>
    <row r="246">
      <c r="A246" s="695"/>
      <c r="B246" s="694"/>
      <c r="C246" s="695"/>
      <c r="D246" s="695"/>
      <c r="E246" s="696"/>
      <c r="G246" s="697"/>
      <c r="H246" s="697"/>
      <c r="I246" s="697"/>
      <c r="J246" s="697"/>
      <c r="K246" s="697"/>
    </row>
    <row r="247">
      <c r="A247" s="695"/>
      <c r="B247" s="694"/>
      <c r="C247" s="695"/>
      <c r="D247" s="695"/>
      <c r="E247" s="696"/>
      <c r="G247" s="697"/>
      <c r="H247" s="697"/>
      <c r="I247" s="697"/>
      <c r="J247" s="697"/>
      <c r="K247" s="697"/>
    </row>
    <row r="248">
      <c r="A248" s="695"/>
      <c r="B248" s="694"/>
      <c r="C248" s="695"/>
      <c r="D248" s="695"/>
      <c r="E248" s="696"/>
      <c r="G248" s="697"/>
      <c r="H248" s="697"/>
      <c r="I248" s="697"/>
      <c r="J248" s="697"/>
      <c r="K248" s="697"/>
    </row>
    <row r="249">
      <c r="A249" s="695"/>
      <c r="B249" s="694"/>
      <c r="C249" s="695"/>
      <c r="D249" s="695"/>
      <c r="E249" s="696"/>
      <c r="G249" s="697"/>
      <c r="H249" s="697"/>
      <c r="I249" s="697"/>
      <c r="J249" s="697"/>
      <c r="K249" s="697"/>
    </row>
    <row r="250">
      <c r="A250" s="695"/>
      <c r="B250" s="694"/>
      <c r="C250" s="695"/>
      <c r="D250" s="695"/>
      <c r="E250" s="696"/>
      <c r="G250" s="697"/>
      <c r="H250" s="697"/>
      <c r="I250" s="697"/>
      <c r="J250" s="697"/>
      <c r="K250" s="697"/>
    </row>
    <row r="251">
      <c r="A251" s="695"/>
      <c r="B251" s="694"/>
      <c r="C251" s="695"/>
      <c r="D251" s="695"/>
      <c r="E251" s="696"/>
      <c r="G251" s="697"/>
      <c r="H251" s="697"/>
      <c r="I251" s="697"/>
      <c r="J251" s="697"/>
      <c r="K251" s="697"/>
    </row>
    <row r="252">
      <c r="A252" s="695"/>
      <c r="B252" s="694"/>
      <c r="C252" s="695"/>
      <c r="D252" s="695"/>
      <c r="E252" s="696"/>
      <c r="G252" s="697"/>
      <c r="H252" s="697"/>
      <c r="I252" s="697"/>
      <c r="J252" s="697"/>
      <c r="K252" s="697"/>
    </row>
    <row r="253">
      <c r="A253" s="695"/>
      <c r="B253" s="694"/>
      <c r="C253" s="695"/>
      <c r="D253" s="695"/>
      <c r="E253" s="696"/>
      <c r="G253" s="697"/>
      <c r="H253" s="697"/>
      <c r="I253" s="697"/>
      <c r="J253" s="697"/>
      <c r="K253" s="697"/>
    </row>
    <row r="254">
      <c r="A254" s="695"/>
      <c r="B254" s="694"/>
      <c r="C254" s="695"/>
      <c r="D254" s="695"/>
      <c r="E254" s="696"/>
      <c r="G254" s="697"/>
      <c r="H254" s="697"/>
      <c r="I254" s="697"/>
      <c r="J254" s="697"/>
      <c r="K254" s="697"/>
    </row>
    <row r="255">
      <c r="A255" s="695"/>
      <c r="B255" s="694"/>
      <c r="C255" s="695"/>
      <c r="D255" s="695"/>
      <c r="E255" s="696"/>
      <c r="G255" s="697"/>
      <c r="H255" s="697"/>
      <c r="I255" s="697"/>
      <c r="J255" s="697"/>
      <c r="K255" s="697"/>
    </row>
    <row r="256">
      <c r="A256" s="695"/>
      <c r="B256" s="694"/>
      <c r="C256" s="695"/>
      <c r="D256" s="695"/>
      <c r="E256" s="696"/>
      <c r="G256" s="697"/>
      <c r="H256" s="697"/>
      <c r="I256" s="697"/>
      <c r="J256" s="697"/>
      <c r="K256" s="697"/>
    </row>
    <row r="257">
      <c r="A257" s="695"/>
      <c r="B257" s="694"/>
      <c r="C257" s="695"/>
      <c r="D257" s="695"/>
      <c r="E257" s="696"/>
      <c r="G257" s="697"/>
      <c r="H257" s="697"/>
      <c r="I257" s="697"/>
      <c r="J257" s="697"/>
      <c r="K257" s="697"/>
    </row>
    <row r="258">
      <c r="A258" s="695"/>
      <c r="B258" s="694"/>
      <c r="C258" s="695"/>
      <c r="D258" s="695"/>
      <c r="E258" s="696"/>
      <c r="G258" s="697"/>
      <c r="H258" s="697"/>
      <c r="I258" s="697"/>
      <c r="J258" s="697"/>
      <c r="K258" s="697"/>
    </row>
    <row r="259">
      <c r="A259" s="695"/>
      <c r="B259" s="694"/>
      <c r="C259" s="695"/>
      <c r="D259" s="695"/>
      <c r="E259" s="696"/>
      <c r="G259" s="697"/>
      <c r="H259" s="697"/>
      <c r="I259" s="697"/>
      <c r="J259" s="697"/>
      <c r="K259" s="697"/>
    </row>
    <row r="260">
      <c r="A260" s="695"/>
      <c r="B260" s="694"/>
      <c r="C260" s="695"/>
      <c r="D260" s="695"/>
      <c r="E260" s="696"/>
      <c r="G260" s="697"/>
      <c r="H260" s="697"/>
      <c r="I260" s="697"/>
      <c r="J260" s="697"/>
      <c r="K260" s="697"/>
    </row>
    <row r="261">
      <c r="A261" s="695"/>
      <c r="B261" s="694"/>
      <c r="C261" s="695"/>
      <c r="D261" s="695"/>
      <c r="E261" s="696"/>
      <c r="G261" s="697"/>
      <c r="H261" s="697"/>
      <c r="I261" s="697"/>
      <c r="J261" s="697"/>
      <c r="K261" s="697"/>
    </row>
    <row r="262">
      <c r="A262" s="695"/>
      <c r="B262" s="694"/>
      <c r="C262" s="695"/>
      <c r="D262" s="695"/>
      <c r="E262" s="696"/>
      <c r="G262" s="697"/>
      <c r="H262" s="697"/>
      <c r="I262" s="697"/>
      <c r="J262" s="697"/>
      <c r="K262" s="697"/>
    </row>
    <row r="263">
      <c r="A263" s="695"/>
      <c r="B263" s="694"/>
      <c r="C263" s="695"/>
      <c r="D263" s="695"/>
      <c r="E263" s="696"/>
      <c r="G263" s="697"/>
      <c r="H263" s="697"/>
      <c r="I263" s="697"/>
      <c r="J263" s="697"/>
      <c r="K263" s="697"/>
    </row>
    <row r="264">
      <c r="A264" s="695"/>
      <c r="B264" s="694"/>
      <c r="C264" s="695"/>
      <c r="D264" s="695"/>
      <c r="E264" s="696"/>
      <c r="G264" s="697"/>
      <c r="H264" s="697"/>
      <c r="I264" s="697"/>
      <c r="J264" s="697"/>
      <c r="K264" s="697"/>
    </row>
    <row r="265">
      <c r="A265" s="695"/>
      <c r="B265" s="694"/>
      <c r="C265" s="695"/>
      <c r="D265" s="695"/>
      <c r="E265" s="696"/>
      <c r="G265" s="697"/>
      <c r="H265" s="697"/>
      <c r="I265" s="697"/>
      <c r="J265" s="697"/>
      <c r="K265" s="697"/>
    </row>
    <row r="266">
      <c r="A266" s="695"/>
      <c r="B266" s="694"/>
      <c r="C266" s="695"/>
      <c r="D266" s="695"/>
      <c r="E266" s="696"/>
      <c r="G266" s="697"/>
      <c r="H266" s="697"/>
      <c r="I266" s="697"/>
      <c r="J266" s="697"/>
      <c r="K266" s="697"/>
    </row>
    <row r="267">
      <c r="A267" s="695"/>
      <c r="B267" s="694"/>
      <c r="C267" s="695"/>
      <c r="D267" s="695"/>
      <c r="E267" s="696"/>
      <c r="G267" s="697"/>
      <c r="H267" s="697"/>
      <c r="I267" s="697"/>
      <c r="J267" s="697"/>
      <c r="K267" s="697"/>
    </row>
    <row r="268">
      <c r="A268" s="695"/>
      <c r="B268" s="694"/>
      <c r="C268" s="695"/>
      <c r="D268" s="695"/>
      <c r="E268" s="696"/>
      <c r="G268" s="697"/>
      <c r="H268" s="697"/>
      <c r="I268" s="697"/>
      <c r="J268" s="697"/>
      <c r="K268" s="697"/>
    </row>
    <row r="269">
      <c r="A269" s="695"/>
      <c r="B269" s="694"/>
      <c r="C269" s="695"/>
      <c r="D269" s="695"/>
      <c r="E269" s="696"/>
      <c r="G269" s="697"/>
      <c r="H269" s="697"/>
      <c r="I269" s="697"/>
      <c r="J269" s="697"/>
      <c r="K269" s="697"/>
    </row>
    <row r="270">
      <c r="A270" s="695"/>
      <c r="B270" s="694"/>
      <c r="C270" s="695"/>
      <c r="D270" s="695"/>
      <c r="E270" s="696"/>
      <c r="G270" s="697"/>
      <c r="H270" s="697"/>
      <c r="I270" s="697"/>
      <c r="J270" s="697"/>
      <c r="K270" s="697"/>
    </row>
    <row r="271">
      <c r="A271" s="695"/>
      <c r="B271" s="694"/>
      <c r="C271" s="695"/>
      <c r="D271" s="695"/>
      <c r="E271" s="696"/>
      <c r="G271" s="697"/>
      <c r="H271" s="697"/>
      <c r="I271" s="697"/>
      <c r="J271" s="697"/>
      <c r="K271" s="697"/>
    </row>
    <row r="272">
      <c r="A272" s="695"/>
      <c r="B272" s="694"/>
      <c r="C272" s="695"/>
      <c r="D272" s="695"/>
      <c r="E272" s="696"/>
      <c r="G272" s="697"/>
      <c r="H272" s="697"/>
      <c r="I272" s="697"/>
      <c r="J272" s="697"/>
      <c r="K272" s="697"/>
    </row>
    <row r="273">
      <c r="A273" s="695"/>
      <c r="B273" s="694"/>
      <c r="C273" s="695"/>
      <c r="D273" s="695"/>
      <c r="E273" s="696"/>
      <c r="G273" s="697"/>
      <c r="H273" s="697"/>
      <c r="I273" s="697"/>
      <c r="J273" s="697"/>
      <c r="K273" s="697"/>
    </row>
    <row r="274">
      <c r="A274" s="695"/>
      <c r="B274" s="694"/>
      <c r="C274" s="695"/>
      <c r="D274" s="695"/>
      <c r="E274" s="696"/>
      <c r="G274" s="697"/>
      <c r="H274" s="697"/>
      <c r="I274" s="697"/>
      <c r="J274" s="697"/>
      <c r="K274" s="697"/>
    </row>
    <row r="275">
      <c r="A275" s="695"/>
      <c r="B275" s="694"/>
      <c r="C275" s="695"/>
      <c r="D275" s="695"/>
      <c r="E275" s="696"/>
      <c r="G275" s="697"/>
      <c r="H275" s="697"/>
      <c r="I275" s="697"/>
      <c r="J275" s="697"/>
      <c r="K275" s="697"/>
    </row>
    <row r="276">
      <c r="A276" s="695"/>
      <c r="B276" s="694"/>
      <c r="C276" s="695"/>
      <c r="D276" s="695"/>
      <c r="E276" s="696"/>
      <c r="G276" s="697"/>
      <c r="H276" s="697"/>
      <c r="I276" s="697"/>
      <c r="J276" s="697"/>
      <c r="K276" s="697"/>
    </row>
    <row r="277">
      <c r="A277" s="695"/>
      <c r="B277" s="694"/>
      <c r="C277" s="695"/>
      <c r="D277" s="695"/>
      <c r="E277" s="696"/>
      <c r="G277" s="697"/>
      <c r="H277" s="697"/>
      <c r="I277" s="697"/>
      <c r="J277" s="697"/>
      <c r="K277" s="697"/>
    </row>
    <row r="278">
      <c r="A278" s="695"/>
      <c r="B278" s="694"/>
      <c r="C278" s="695"/>
      <c r="D278" s="695"/>
      <c r="E278" s="696"/>
      <c r="G278" s="697"/>
      <c r="H278" s="697"/>
      <c r="I278" s="697"/>
      <c r="J278" s="697"/>
      <c r="K278" s="697"/>
    </row>
    <row r="279">
      <c r="A279" s="695"/>
      <c r="B279" s="694"/>
      <c r="C279" s="695"/>
      <c r="D279" s="695"/>
      <c r="E279" s="696"/>
      <c r="G279" s="697"/>
      <c r="H279" s="697"/>
      <c r="I279" s="697"/>
      <c r="J279" s="697"/>
      <c r="K279" s="697"/>
    </row>
    <row r="280">
      <c r="A280" s="695"/>
      <c r="B280" s="694"/>
      <c r="C280" s="695"/>
      <c r="D280" s="695"/>
      <c r="E280" s="696"/>
      <c r="G280" s="697"/>
      <c r="H280" s="697"/>
      <c r="I280" s="697"/>
      <c r="J280" s="697"/>
      <c r="K280" s="697"/>
    </row>
    <row r="281">
      <c r="A281" s="695"/>
      <c r="B281" s="694"/>
      <c r="C281" s="695"/>
      <c r="D281" s="695"/>
      <c r="E281" s="696"/>
      <c r="G281" s="697"/>
      <c r="H281" s="697"/>
      <c r="I281" s="697"/>
      <c r="J281" s="697"/>
      <c r="K281" s="697"/>
    </row>
    <row r="282">
      <c r="A282" s="695"/>
      <c r="B282" s="694"/>
      <c r="C282" s="695"/>
      <c r="D282" s="695"/>
      <c r="E282" s="696"/>
      <c r="G282" s="697"/>
      <c r="H282" s="697"/>
      <c r="I282" s="697"/>
      <c r="J282" s="697"/>
      <c r="K282" s="697"/>
    </row>
    <row r="283">
      <c r="A283" s="695"/>
      <c r="B283" s="694"/>
      <c r="C283" s="695"/>
      <c r="D283" s="695"/>
      <c r="E283" s="696"/>
      <c r="G283" s="697"/>
      <c r="H283" s="697"/>
      <c r="I283" s="697"/>
      <c r="J283" s="697"/>
      <c r="K283" s="697"/>
    </row>
    <row r="284">
      <c r="A284" s="695"/>
      <c r="B284" s="694"/>
      <c r="C284" s="695"/>
      <c r="D284" s="695"/>
      <c r="E284" s="696"/>
      <c r="G284" s="697"/>
      <c r="H284" s="697"/>
      <c r="I284" s="697"/>
      <c r="J284" s="697"/>
      <c r="K284" s="697"/>
    </row>
    <row r="285">
      <c r="A285" s="695"/>
      <c r="B285" s="694"/>
      <c r="C285" s="695"/>
      <c r="D285" s="695"/>
      <c r="E285" s="696"/>
      <c r="G285" s="697"/>
      <c r="H285" s="697"/>
      <c r="I285" s="697"/>
      <c r="J285" s="697"/>
      <c r="K285" s="697"/>
    </row>
    <row r="286">
      <c r="A286" s="695"/>
      <c r="B286" s="694"/>
      <c r="C286" s="695"/>
      <c r="D286" s="695"/>
      <c r="E286" s="696"/>
      <c r="G286" s="697"/>
      <c r="H286" s="697"/>
      <c r="I286" s="697"/>
      <c r="J286" s="697"/>
      <c r="K286" s="697"/>
    </row>
    <row r="287">
      <c r="A287" s="695"/>
      <c r="B287" s="694"/>
      <c r="C287" s="695"/>
      <c r="D287" s="695"/>
      <c r="E287" s="696"/>
      <c r="G287" s="697"/>
      <c r="H287" s="697"/>
      <c r="I287" s="697"/>
      <c r="J287" s="697"/>
      <c r="K287" s="697"/>
    </row>
    <row r="288">
      <c r="A288" s="695"/>
      <c r="B288" s="694"/>
      <c r="C288" s="695"/>
      <c r="D288" s="695"/>
      <c r="E288" s="696"/>
      <c r="G288" s="697"/>
      <c r="H288" s="697"/>
      <c r="I288" s="697"/>
      <c r="J288" s="697"/>
      <c r="K288" s="697"/>
    </row>
    <row r="289">
      <c r="A289" s="695"/>
      <c r="B289" s="694"/>
      <c r="C289" s="695"/>
      <c r="D289" s="695"/>
      <c r="E289" s="696"/>
      <c r="G289" s="697"/>
      <c r="H289" s="697"/>
      <c r="I289" s="697"/>
      <c r="J289" s="697"/>
      <c r="K289" s="697"/>
    </row>
    <row r="290">
      <c r="A290" s="695"/>
      <c r="B290" s="694"/>
      <c r="C290" s="695"/>
      <c r="D290" s="695"/>
      <c r="E290" s="696"/>
      <c r="G290" s="697"/>
      <c r="H290" s="697"/>
      <c r="I290" s="697"/>
      <c r="J290" s="697"/>
      <c r="K290" s="697"/>
    </row>
    <row r="291">
      <c r="A291" s="695"/>
      <c r="B291" s="694"/>
      <c r="C291" s="695"/>
      <c r="D291" s="695"/>
      <c r="E291" s="696"/>
      <c r="G291" s="697"/>
      <c r="H291" s="697"/>
      <c r="I291" s="697"/>
      <c r="J291" s="697"/>
      <c r="K291" s="697"/>
    </row>
    <row r="292">
      <c r="A292" s="695"/>
      <c r="B292" s="694"/>
      <c r="C292" s="695"/>
      <c r="D292" s="695"/>
      <c r="E292" s="696"/>
      <c r="G292" s="697"/>
      <c r="H292" s="697"/>
      <c r="I292" s="697"/>
      <c r="J292" s="697"/>
      <c r="K292" s="697"/>
    </row>
    <row r="293">
      <c r="A293" s="695"/>
      <c r="B293" s="694"/>
      <c r="C293" s="695"/>
      <c r="D293" s="695"/>
      <c r="E293" s="696"/>
      <c r="G293" s="697"/>
      <c r="H293" s="697"/>
      <c r="I293" s="697"/>
      <c r="J293" s="697"/>
      <c r="K293" s="697"/>
    </row>
    <row r="294">
      <c r="A294" s="695"/>
      <c r="B294" s="694"/>
      <c r="C294" s="695"/>
      <c r="D294" s="695"/>
      <c r="E294" s="696"/>
      <c r="G294" s="697"/>
      <c r="H294" s="697"/>
      <c r="I294" s="697"/>
      <c r="J294" s="697"/>
      <c r="K294" s="697"/>
    </row>
    <row r="295">
      <c r="A295" s="695"/>
      <c r="B295" s="694"/>
      <c r="C295" s="695"/>
      <c r="D295" s="695"/>
      <c r="E295" s="696"/>
      <c r="G295" s="697"/>
      <c r="H295" s="697"/>
      <c r="I295" s="697"/>
      <c r="J295" s="697"/>
      <c r="K295" s="697"/>
    </row>
    <row r="296">
      <c r="A296" s="695"/>
      <c r="B296" s="694"/>
      <c r="C296" s="695"/>
      <c r="D296" s="695"/>
      <c r="E296" s="696"/>
      <c r="G296" s="697"/>
      <c r="H296" s="697"/>
      <c r="I296" s="697"/>
      <c r="J296" s="697"/>
      <c r="K296" s="697"/>
    </row>
    <row r="297">
      <c r="A297" s="695"/>
      <c r="B297" s="694"/>
      <c r="C297" s="695"/>
      <c r="D297" s="695"/>
      <c r="E297" s="696"/>
      <c r="G297" s="697"/>
      <c r="H297" s="697"/>
      <c r="I297" s="697"/>
      <c r="J297" s="697"/>
      <c r="K297" s="697"/>
    </row>
    <row r="298">
      <c r="A298" s="695"/>
      <c r="B298" s="694"/>
      <c r="C298" s="695"/>
      <c r="D298" s="695"/>
      <c r="E298" s="696"/>
      <c r="G298" s="697"/>
      <c r="H298" s="697"/>
      <c r="I298" s="697"/>
      <c r="J298" s="697"/>
      <c r="K298" s="697"/>
    </row>
    <row r="299">
      <c r="A299" s="695"/>
      <c r="B299" s="694"/>
      <c r="C299" s="695"/>
      <c r="D299" s="695"/>
      <c r="E299" s="696"/>
      <c r="G299" s="697"/>
      <c r="H299" s="697"/>
      <c r="I299" s="697"/>
      <c r="J299" s="697"/>
      <c r="K299" s="697"/>
    </row>
    <row r="300">
      <c r="A300" s="695"/>
      <c r="B300" s="694"/>
      <c r="C300" s="695"/>
      <c r="D300" s="695"/>
      <c r="E300" s="696"/>
      <c r="G300" s="697"/>
      <c r="H300" s="697"/>
      <c r="I300" s="697"/>
      <c r="J300" s="697"/>
      <c r="K300" s="697"/>
    </row>
    <row r="301">
      <c r="A301" s="695"/>
      <c r="B301" s="694"/>
      <c r="C301" s="695"/>
      <c r="D301" s="695"/>
      <c r="E301" s="696"/>
      <c r="G301" s="697"/>
      <c r="H301" s="697"/>
      <c r="I301" s="697"/>
      <c r="J301" s="697"/>
      <c r="K301" s="697"/>
    </row>
    <row r="302">
      <c r="A302" s="695"/>
      <c r="B302" s="694"/>
      <c r="C302" s="695"/>
      <c r="D302" s="695"/>
      <c r="E302" s="696"/>
      <c r="G302" s="697"/>
      <c r="H302" s="697"/>
      <c r="I302" s="697"/>
      <c r="J302" s="697"/>
      <c r="K302" s="697"/>
    </row>
    <row r="303">
      <c r="A303" s="695"/>
      <c r="B303" s="694"/>
      <c r="C303" s="695"/>
      <c r="D303" s="695"/>
      <c r="E303" s="696"/>
      <c r="G303" s="697"/>
      <c r="H303" s="697"/>
      <c r="I303" s="697"/>
      <c r="J303" s="697"/>
      <c r="K303" s="697"/>
    </row>
    <row r="304">
      <c r="A304" s="695"/>
      <c r="B304" s="694"/>
      <c r="C304" s="695"/>
      <c r="D304" s="695"/>
      <c r="E304" s="696"/>
      <c r="G304" s="697"/>
      <c r="H304" s="697"/>
      <c r="I304" s="697"/>
      <c r="J304" s="697"/>
      <c r="K304" s="697"/>
    </row>
    <row r="305">
      <c r="A305" s="695"/>
      <c r="B305" s="694"/>
      <c r="C305" s="695"/>
      <c r="D305" s="695"/>
      <c r="E305" s="696"/>
      <c r="G305" s="697"/>
      <c r="H305" s="697"/>
      <c r="I305" s="697"/>
      <c r="J305" s="697"/>
      <c r="K305" s="697"/>
    </row>
    <row r="306">
      <c r="A306" s="695"/>
      <c r="B306" s="694"/>
      <c r="C306" s="695"/>
      <c r="D306" s="695"/>
      <c r="E306" s="696"/>
      <c r="G306" s="697"/>
      <c r="H306" s="697"/>
      <c r="I306" s="697"/>
      <c r="J306" s="697"/>
      <c r="K306" s="697"/>
    </row>
    <row r="307">
      <c r="A307" s="695"/>
      <c r="B307" s="694"/>
      <c r="C307" s="695"/>
      <c r="D307" s="695"/>
      <c r="E307" s="696"/>
      <c r="G307" s="697"/>
      <c r="H307" s="697"/>
      <c r="I307" s="697"/>
      <c r="J307" s="697"/>
      <c r="K307" s="697"/>
    </row>
    <row r="308">
      <c r="A308" s="695"/>
      <c r="B308" s="694"/>
      <c r="C308" s="695"/>
      <c r="D308" s="695"/>
      <c r="E308" s="696"/>
      <c r="G308" s="697"/>
      <c r="H308" s="697"/>
      <c r="I308" s="697"/>
      <c r="J308" s="697"/>
      <c r="K308" s="697"/>
    </row>
    <row r="309">
      <c r="A309" s="695"/>
      <c r="B309" s="694"/>
      <c r="C309" s="695"/>
      <c r="D309" s="695"/>
      <c r="E309" s="696"/>
      <c r="G309" s="697"/>
      <c r="H309" s="697"/>
      <c r="I309" s="697"/>
      <c r="J309" s="697"/>
      <c r="K309" s="697"/>
    </row>
    <row r="310">
      <c r="A310" s="695"/>
      <c r="B310" s="694"/>
      <c r="C310" s="695"/>
      <c r="D310" s="695"/>
      <c r="E310" s="696"/>
      <c r="G310" s="697"/>
      <c r="H310" s="697"/>
      <c r="I310" s="697"/>
      <c r="J310" s="697"/>
      <c r="K310" s="697"/>
    </row>
    <row r="311">
      <c r="A311" s="695"/>
      <c r="B311" s="694"/>
      <c r="C311" s="695"/>
      <c r="D311" s="695"/>
      <c r="E311" s="696"/>
      <c r="G311" s="697"/>
      <c r="H311" s="697"/>
      <c r="I311" s="697"/>
      <c r="J311" s="697"/>
      <c r="K311" s="697"/>
    </row>
    <row r="312">
      <c r="A312" s="695"/>
      <c r="B312" s="694"/>
      <c r="C312" s="695"/>
      <c r="D312" s="695"/>
      <c r="E312" s="696"/>
      <c r="G312" s="697"/>
      <c r="H312" s="697"/>
      <c r="I312" s="697"/>
      <c r="J312" s="697"/>
      <c r="K312" s="697"/>
    </row>
    <row r="313">
      <c r="A313" s="695"/>
      <c r="B313" s="694"/>
      <c r="C313" s="695"/>
      <c r="D313" s="695"/>
      <c r="E313" s="696"/>
      <c r="G313" s="697"/>
      <c r="H313" s="697"/>
      <c r="I313" s="697"/>
      <c r="J313" s="697"/>
      <c r="K313" s="697"/>
    </row>
    <row r="314">
      <c r="A314" s="695"/>
      <c r="B314" s="694"/>
      <c r="C314" s="695"/>
      <c r="D314" s="695"/>
      <c r="E314" s="696"/>
      <c r="G314" s="697"/>
      <c r="H314" s="697"/>
      <c r="I314" s="697"/>
      <c r="J314" s="697"/>
      <c r="K314" s="697"/>
    </row>
    <row r="315">
      <c r="A315" s="695"/>
      <c r="B315" s="694"/>
      <c r="C315" s="695"/>
      <c r="D315" s="695"/>
      <c r="E315" s="696"/>
      <c r="G315" s="697"/>
      <c r="H315" s="697"/>
      <c r="I315" s="697"/>
      <c r="J315" s="697"/>
      <c r="K315" s="697"/>
    </row>
    <row r="316">
      <c r="A316" s="695"/>
      <c r="B316" s="694"/>
      <c r="C316" s="695"/>
      <c r="D316" s="695"/>
      <c r="E316" s="696"/>
      <c r="G316" s="697"/>
      <c r="H316" s="697"/>
      <c r="I316" s="697"/>
      <c r="J316" s="697"/>
      <c r="K316" s="697"/>
    </row>
    <row r="317">
      <c r="A317" s="695"/>
      <c r="B317" s="694"/>
      <c r="C317" s="695"/>
      <c r="D317" s="695"/>
      <c r="E317" s="696"/>
      <c r="G317" s="697"/>
      <c r="H317" s="697"/>
      <c r="I317" s="697"/>
      <c r="J317" s="697"/>
      <c r="K317" s="697"/>
    </row>
    <row r="318">
      <c r="A318" s="695"/>
      <c r="B318" s="694"/>
      <c r="C318" s="695"/>
      <c r="D318" s="695"/>
      <c r="E318" s="696"/>
      <c r="G318" s="697"/>
      <c r="H318" s="697"/>
      <c r="I318" s="697"/>
      <c r="J318" s="697"/>
      <c r="K318" s="697"/>
    </row>
    <row r="319">
      <c r="A319" s="695"/>
      <c r="B319" s="694"/>
      <c r="C319" s="695"/>
      <c r="D319" s="695"/>
      <c r="E319" s="696"/>
      <c r="G319" s="697"/>
      <c r="H319" s="697"/>
      <c r="I319" s="697"/>
      <c r="J319" s="697"/>
      <c r="K319" s="697"/>
    </row>
    <row r="320">
      <c r="A320" s="695"/>
      <c r="B320" s="694"/>
      <c r="C320" s="695"/>
      <c r="D320" s="695"/>
      <c r="E320" s="696"/>
      <c r="G320" s="697"/>
      <c r="H320" s="697"/>
      <c r="I320" s="697"/>
      <c r="J320" s="697"/>
      <c r="K320" s="697"/>
    </row>
    <row r="321">
      <c r="A321" s="695"/>
      <c r="B321" s="694"/>
      <c r="C321" s="695"/>
      <c r="D321" s="695"/>
      <c r="E321" s="696"/>
      <c r="G321" s="697"/>
      <c r="H321" s="697"/>
      <c r="I321" s="697"/>
      <c r="J321" s="697"/>
      <c r="K321" s="697"/>
    </row>
    <row r="322">
      <c r="A322" s="695"/>
      <c r="B322" s="694"/>
      <c r="C322" s="695"/>
      <c r="D322" s="695"/>
      <c r="E322" s="696"/>
      <c r="G322" s="697"/>
      <c r="H322" s="697"/>
      <c r="I322" s="697"/>
      <c r="J322" s="697"/>
      <c r="K322" s="697"/>
    </row>
    <row r="323">
      <c r="A323" s="695"/>
      <c r="B323" s="694"/>
      <c r="C323" s="695"/>
      <c r="D323" s="695"/>
      <c r="E323" s="696"/>
      <c r="G323" s="697"/>
      <c r="H323" s="697"/>
      <c r="I323" s="697"/>
      <c r="J323" s="697"/>
      <c r="K323" s="697"/>
    </row>
    <row r="324">
      <c r="A324" s="695"/>
      <c r="B324" s="694"/>
      <c r="C324" s="695"/>
      <c r="D324" s="695"/>
      <c r="E324" s="696"/>
      <c r="G324" s="697"/>
      <c r="H324" s="697"/>
      <c r="I324" s="697"/>
      <c r="J324" s="697"/>
      <c r="K324" s="697"/>
    </row>
    <row r="325">
      <c r="A325" s="695"/>
      <c r="B325" s="694"/>
      <c r="C325" s="695"/>
      <c r="D325" s="695"/>
      <c r="E325" s="696"/>
      <c r="G325" s="697"/>
      <c r="H325" s="697"/>
      <c r="I325" s="697"/>
      <c r="J325" s="697"/>
      <c r="K325" s="697"/>
    </row>
    <row r="326">
      <c r="A326" s="695"/>
      <c r="B326" s="694"/>
      <c r="C326" s="695"/>
      <c r="D326" s="695"/>
      <c r="E326" s="696"/>
      <c r="G326" s="697"/>
      <c r="H326" s="697"/>
      <c r="I326" s="697"/>
      <c r="J326" s="697"/>
      <c r="K326" s="697"/>
    </row>
    <row r="327">
      <c r="A327" s="695"/>
      <c r="B327" s="694"/>
      <c r="C327" s="695"/>
      <c r="D327" s="695"/>
      <c r="E327" s="696"/>
      <c r="G327" s="697"/>
      <c r="H327" s="697"/>
      <c r="I327" s="697"/>
      <c r="J327" s="697"/>
      <c r="K327" s="697"/>
    </row>
    <row r="328">
      <c r="A328" s="695"/>
      <c r="B328" s="694"/>
      <c r="C328" s="695"/>
      <c r="D328" s="695"/>
      <c r="E328" s="696"/>
      <c r="G328" s="697"/>
      <c r="H328" s="697"/>
      <c r="I328" s="697"/>
      <c r="J328" s="697"/>
      <c r="K328" s="697"/>
    </row>
    <row r="329">
      <c r="A329" s="695"/>
      <c r="B329" s="694"/>
      <c r="C329" s="695"/>
      <c r="D329" s="695"/>
      <c r="E329" s="696"/>
      <c r="G329" s="697"/>
      <c r="H329" s="697"/>
      <c r="I329" s="697"/>
      <c r="J329" s="697"/>
      <c r="K329" s="697"/>
    </row>
    <row r="330">
      <c r="A330" s="695"/>
      <c r="B330" s="694"/>
      <c r="C330" s="695"/>
      <c r="D330" s="695"/>
      <c r="E330" s="696"/>
      <c r="G330" s="697"/>
      <c r="H330" s="697"/>
      <c r="I330" s="697"/>
      <c r="J330" s="697"/>
      <c r="K330" s="697"/>
    </row>
    <row r="331">
      <c r="A331" s="695"/>
      <c r="B331" s="694"/>
      <c r="C331" s="695"/>
      <c r="D331" s="695"/>
      <c r="E331" s="696"/>
      <c r="G331" s="697"/>
      <c r="H331" s="697"/>
      <c r="I331" s="697"/>
      <c r="J331" s="697"/>
      <c r="K331" s="697"/>
    </row>
    <row r="332">
      <c r="A332" s="695"/>
      <c r="B332" s="694"/>
      <c r="C332" s="695"/>
      <c r="D332" s="695"/>
      <c r="E332" s="696"/>
      <c r="G332" s="697"/>
      <c r="H332" s="697"/>
      <c r="I332" s="697"/>
      <c r="J332" s="697"/>
      <c r="K332" s="697"/>
    </row>
    <row r="333">
      <c r="A333" s="695"/>
      <c r="B333" s="694"/>
      <c r="C333" s="695"/>
      <c r="D333" s="695"/>
      <c r="E333" s="696"/>
      <c r="G333" s="697"/>
      <c r="H333" s="697"/>
      <c r="I333" s="697"/>
      <c r="J333" s="697"/>
      <c r="K333" s="697"/>
    </row>
    <row r="334">
      <c r="A334" s="695"/>
      <c r="B334" s="694"/>
      <c r="C334" s="695"/>
      <c r="D334" s="695"/>
      <c r="E334" s="696"/>
      <c r="G334" s="697"/>
      <c r="H334" s="697"/>
      <c r="I334" s="697"/>
      <c r="J334" s="697"/>
      <c r="K334" s="697"/>
    </row>
    <row r="335">
      <c r="A335" s="695"/>
      <c r="B335" s="694"/>
      <c r="C335" s="695"/>
      <c r="D335" s="695"/>
      <c r="E335" s="696"/>
      <c r="G335" s="697"/>
      <c r="H335" s="697"/>
      <c r="I335" s="697"/>
      <c r="J335" s="697"/>
      <c r="K335" s="697"/>
    </row>
    <row r="336">
      <c r="A336" s="695"/>
      <c r="B336" s="694"/>
      <c r="C336" s="695"/>
      <c r="D336" s="695"/>
      <c r="E336" s="696"/>
      <c r="G336" s="697"/>
      <c r="H336" s="697"/>
      <c r="I336" s="697"/>
      <c r="J336" s="697"/>
      <c r="K336" s="697"/>
    </row>
    <row r="337">
      <c r="A337" s="695"/>
      <c r="B337" s="694"/>
      <c r="C337" s="695"/>
      <c r="D337" s="695"/>
      <c r="E337" s="696"/>
      <c r="G337" s="697"/>
      <c r="H337" s="697"/>
      <c r="I337" s="697"/>
      <c r="J337" s="697"/>
      <c r="K337" s="697"/>
    </row>
    <row r="338">
      <c r="A338" s="695"/>
      <c r="B338" s="694"/>
      <c r="C338" s="695"/>
      <c r="D338" s="695"/>
      <c r="E338" s="696"/>
      <c r="G338" s="697"/>
      <c r="H338" s="697"/>
      <c r="I338" s="697"/>
      <c r="J338" s="697"/>
      <c r="K338" s="697"/>
    </row>
    <row r="339">
      <c r="A339" s="695"/>
      <c r="B339" s="694"/>
      <c r="C339" s="695"/>
      <c r="D339" s="695"/>
      <c r="E339" s="696"/>
      <c r="G339" s="697"/>
      <c r="H339" s="697"/>
      <c r="I339" s="697"/>
      <c r="J339" s="697"/>
      <c r="K339" s="697"/>
    </row>
    <row r="340">
      <c r="A340" s="695"/>
      <c r="B340" s="694"/>
      <c r="C340" s="695"/>
      <c r="D340" s="695"/>
      <c r="E340" s="696"/>
      <c r="G340" s="697"/>
      <c r="H340" s="697"/>
      <c r="I340" s="697"/>
      <c r="J340" s="697"/>
      <c r="K340" s="697"/>
    </row>
    <row r="341">
      <c r="A341" s="695"/>
      <c r="B341" s="694"/>
      <c r="C341" s="695"/>
      <c r="D341" s="695"/>
      <c r="E341" s="696"/>
      <c r="G341" s="697"/>
      <c r="H341" s="697"/>
      <c r="I341" s="697"/>
      <c r="J341" s="697"/>
      <c r="K341" s="697"/>
    </row>
    <row r="342">
      <c r="A342" s="695"/>
      <c r="B342" s="694"/>
      <c r="C342" s="695"/>
      <c r="D342" s="695"/>
      <c r="E342" s="696"/>
      <c r="G342" s="697"/>
      <c r="H342" s="697"/>
      <c r="I342" s="697"/>
      <c r="J342" s="697"/>
      <c r="K342" s="697"/>
    </row>
    <row r="343">
      <c r="A343" s="695"/>
      <c r="B343" s="694"/>
      <c r="C343" s="695"/>
      <c r="D343" s="695"/>
      <c r="E343" s="696"/>
      <c r="G343" s="697"/>
      <c r="H343" s="697"/>
      <c r="I343" s="697"/>
      <c r="J343" s="697"/>
      <c r="K343" s="697"/>
    </row>
    <row r="344">
      <c r="A344" s="695"/>
      <c r="B344" s="694"/>
      <c r="C344" s="695"/>
      <c r="D344" s="695"/>
      <c r="E344" s="696"/>
      <c r="G344" s="697"/>
      <c r="H344" s="697"/>
      <c r="I344" s="697"/>
      <c r="J344" s="697"/>
      <c r="K344" s="697"/>
    </row>
    <row r="345">
      <c r="A345" s="695"/>
      <c r="B345" s="694"/>
      <c r="C345" s="695"/>
      <c r="D345" s="695"/>
      <c r="E345" s="696"/>
      <c r="G345" s="697"/>
      <c r="H345" s="697"/>
      <c r="I345" s="697"/>
      <c r="J345" s="697"/>
      <c r="K345" s="697"/>
    </row>
    <row r="346">
      <c r="A346" s="695"/>
      <c r="B346" s="694"/>
      <c r="C346" s="695"/>
      <c r="D346" s="695"/>
      <c r="E346" s="696"/>
      <c r="G346" s="697"/>
      <c r="H346" s="697"/>
      <c r="I346" s="697"/>
      <c r="J346" s="697"/>
      <c r="K346" s="697"/>
    </row>
    <row r="347">
      <c r="A347" s="695"/>
      <c r="B347" s="694"/>
      <c r="C347" s="695"/>
      <c r="D347" s="695"/>
      <c r="E347" s="696"/>
      <c r="G347" s="697"/>
      <c r="H347" s="697"/>
      <c r="I347" s="697"/>
      <c r="J347" s="697"/>
      <c r="K347" s="697"/>
    </row>
    <row r="348">
      <c r="A348" s="695"/>
      <c r="B348" s="694"/>
      <c r="C348" s="695"/>
      <c r="D348" s="695"/>
      <c r="E348" s="696"/>
      <c r="G348" s="697"/>
      <c r="H348" s="697"/>
      <c r="I348" s="697"/>
      <c r="J348" s="697"/>
      <c r="K348" s="697"/>
    </row>
    <row r="349">
      <c r="A349" s="695"/>
      <c r="B349" s="694"/>
      <c r="C349" s="695"/>
      <c r="D349" s="695"/>
      <c r="E349" s="696"/>
      <c r="G349" s="697"/>
      <c r="H349" s="697"/>
      <c r="I349" s="697"/>
      <c r="J349" s="697"/>
      <c r="K349" s="697"/>
    </row>
    <row r="350">
      <c r="A350" s="695"/>
      <c r="B350" s="694"/>
      <c r="C350" s="695"/>
      <c r="D350" s="695"/>
      <c r="E350" s="696"/>
      <c r="G350" s="697"/>
      <c r="H350" s="697"/>
      <c r="I350" s="697"/>
      <c r="J350" s="697"/>
      <c r="K350" s="697"/>
    </row>
    <row r="351">
      <c r="A351" s="695"/>
      <c r="B351" s="694"/>
      <c r="C351" s="695"/>
      <c r="D351" s="695"/>
      <c r="E351" s="696"/>
      <c r="G351" s="697"/>
      <c r="H351" s="697"/>
      <c r="I351" s="697"/>
      <c r="J351" s="697"/>
      <c r="K351" s="697"/>
    </row>
    <row r="352">
      <c r="A352" s="695"/>
      <c r="B352" s="694"/>
      <c r="C352" s="695"/>
      <c r="D352" s="695"/>
      <c r="E352" s="696"/>
      <c r="G352" s="697"/>
      <c r="H352" s="697"/>
      <c r="I352" s="697"/>
      <c r="J352" s="697"/>
      <c r="K352" s="697"/>
    </row>
    <row r="353">
      <c r="A353" s="695"/>
      <c r="B353" s="694"/>
      <c r="C353" s="695"/>
      <c r="D353" s="695"/>
      <c r="E353" s="696"/>
      <c r="G353" s="697"/>
      <c r="H353" s="697"/>
      <c r="I353" s="697"/>
      <c r="J353" s="697"/>
      <c r="K353" s="697"/>
    </row>
    <row r="354">
      <c r="A354" s="695"/>
      <c r="B354" s="694"/>
      <c r="C354" s="695"/>
      <c r="D354" s="695"/>
      <c r="E354" s="696"/>
      <c r="G354" s="697"/>
      <c r="H354" s="697"/>
      <c r="I354" s="697"/>
      <c r="J354" s="697"/>
      <c r="K354" s="697"/>
    </row>
    <row r="355">
      <c r="A355" s="695"/>
      <c r="B355" s="694"/>
      <c r="C355" s="695"/>
      <c r="D355" s="695"/>
      <c r="E355" s="696"/>
      <c r="G355" s="697"/>
      <c r="H355" s="697"/>
      <c r="I355" s="697"/>
      <c r="J355" s="697"/>
      <c r="K355" s="697"/>
    </row>
    <row r="356">
      <c r="A356" s="695"/>
      <c r="B356" s="694"/>
      <c r="C356" s="695"/>
      <c r="D356" s="695"/>
      <c r="E356" s="696"/>
      <c r="G356" s="697"/>
      <c r="H356" s="697"/>
      <c r="I356" s="697"/>
      <c r="J356" s="697"/>
      <c r="K356" s="697"/>
    </row>
    <row r="357">
      <c r="A357" s="695"/>
      <c r="B357" s="694"/>
      <c r="C357" s="695"/>
      <c r="D357" s="695"/>
      <c r="E357" s="696"/>
      <c r="G357" s="697"/>
      <c r="H357" s="697"/>
      <c r="I357" s="697"/>
      <c r="J357" s="697"/>
      <c r="K357" s="697"/>
    </row>
    <row r="358">
      <c r="A358" s="695"/>
      <c r="B358" s="694"/>
      <c r="C358" s="695"/>
      <c r="D358" s="695"/>
      <c r="E358" s="696"/>
      <c r="G358" s="697"/>
      <c r="H358" s="697"/>
      <c r="I358" s="697"/>
      <c r="J358" s="697"/>
      <c r="K358" s="697"/>
    </row>
    <row r="359">
      <c r="A359" s="695"/>
      <c r="B359" s="694"/>
      <c r="C359" s="695"/>
      <c r="D359" s="695"/>
      <c r="E359" s="696"/>
      <c r="G359" s="697"/>
      <c r="H359" s="697"/>
      <c r="I359" s="697"/>
      <c r="J359" s="697"/>
      <c r="K359" s="697"/>
    </row>
    <row r="360">
      <c r="A360" s="695"/>
      <c r="B360" s="694"/>
      <c r="C360" s="695"/>
      <c r="D360" s="695"/>
      <c r="E360" s="696"/>
      <c r="G360" s="697"/>
      <c r="H360" s="697"/>
      <c r="I360" s="697"/>
      <c r="J360" s="697"/>
      <c r="K360" s="697"/>
    </row>
    <row r="361">
      <c r="A361" s="695"/>
      <c r="B361" s="694"/>
      <c r="C361" s="695"/>
      <c r="D361" s="695"/>
      <c r="E361" s="696"/>
      <c r="G361" s="697"/>
      <c r="H361" s="697"/>
      <c r="I361" s="697"/>
      <c r="J361" s="697"/>
      <c r="K361" s="697"/>
    </row>
    <row r="362">
      <c r="A362" s="695"/>
      <c r="B362" s="694"/>
      <c r="C362" s="695"/>
      <c r="D362" s="695"/>
      <c r="E362" s="696"/>
      <c r="G362" s="697"/>
      <c r="H362" s="697"/>
      <c r="I362" s="697"/>
      <c r="J362" s="697"/>
      <c r="K362" s="697"/>
    </row>
    <row r="363">
      <c r="A363" s="695"/>
      <c r="B363" s="694"/>
      <c r="C363" s="695"/>
      <c r="D363" s="695"/>
      <c r="E363" s="696"/>
      <c r="G363" s="697"/>
      <c r="H363" s="697"/>
      <c r="I363" s="697"/>
      <c r="J363" s="697"/>
      <c r="K363" s="697"/>
    </row>
    <row r="364">
      <c r="A364" s="695"/>
      <c r="B364" s="694"/>
      <c r="C364" s="695"/>
      <c r="D364" s="695"/>
      <c r="E364" s="696"/>
      <c r="G364" s="697"/>
      <c r="H364" s="697"/>
      <c r="I364" s="697"/>
      <c r="J364" s="697"/>
      <c r="K364" s="697"/>
    </row>
    <row r="365">
      <c r="A365" s="695"/>
      <c r="B365" s="694"/>
      <c r="C365" s="695"/>
      <c r="D365" s="695"/>
      <c r="E365" s="696"/>
      <c r="G365" s="697"/>
      <c r="H365" s="697"/>
      <c r="I365" s="697"/>
      <c r="J365" s="697"/>
      <c r="K365" s="697"/>
    </row>
    <row r="366">
      <c r="A366" s="695"/>
      <c r="B366" s="694"/>
      <c r="C366" s="695"/>
      <c r="D366" s="695"/>
      <c r="E366" s="696"/>
      <c r="G366" s="697"/>
      <c r="H366" s="697"/>
      <c r="I366" s="697"/>
      <c r="J366" s="697"/>
      <c r="K366" s="697"/>
    </row>
    <row r="367">
      <c r="A367" s="695"/>
      <c r="B367" s="694"/>
      <c r="C367" s="695"/>
      <c r="D367" s="695"/>
      <c r="E367" s="696"/>
      <c r="G367" s="697"/>
      <c r="H367" s="697"/>
      <c r="I367" s="697"/>
      <c r="J367" s="697"/>
      <c r="K367" s="697"/>
    </row>
    <row r="368">
      <c r="A368" s="695"/>
      <c r="B368" s="694"/>
      <c r="C368" s="695"/>
      <c r="D368" s="695"/>
      <c r="E368" s="696"/>
      <c r="G368" s="697"/>
      <c r="H368" s="697"/>
      <c r="I368" s="697"/>
      <c r="J368" s="697"/>
      <c r="K368" s="697"/>
    </row>
    <row r="369">
      <c r="A369" s="695"/>
      <c r="B369" s="694"/>
      <c r="C369" s="695"/>
      <c r="D369" s="695"/>
      <c r="E369" s="696"/>
      <c r="G369" s="697"/>
      <c r="H369" s="697"/>
      <c r="I369" s="697"/>
      <c r="J369" s="697"/>
      <c r="K369" s="697"/>
    </row>
    <row r="370">
      <c r="A370" s="695"/>
      <c r="B370" s="694"/>
      <c r="C370" s="695"/>
      <c r="D370" s="695"/>
      <c r="E370" s="696"/>
      <c r="G370" s="697"/>
      <c r="H370" s="697"/>
      <c r="I370" s="697"/>
      <c r="J370" s="697"/>
      <c r="K370" s="697"/>
    </row>
    <row r="371">
      <c r="A371" s="695"/>
      <c r="B371" s="694"/>
      <c r="C371" s="695"/>
      <c r="D371" s="695"/>
      <c r="E371" s="696"/>
      <c r="G371" s="697"/>
      <c r="H371" s="697"/>
      <c r="I371" s="697"/>
      <c r="J371" s="697"/>
      <c r="K371" s="697"/>
    </row>
    <row r="372">
      <c r="A372" s="695"/>
      <c r="B372" s="694"/>
      <c r="C372" s="695"/>
      <c r="D372" s="695"/>
      <c r="E372" s="696"/>
      <c r="G372" s="697"/>
      <c r="H372" s="697"/>
      <c r="I372" s="697"/>
      <c r="J372" s="697"/>
      <c r="K372" s="697"/>
    </row>
    <row r="373">
      <c r="A373" s="695"/>
      <c r="B373" s="694"/>
      <c r="C373" s="695"/>
      <c r="D373" s="695"/>
      <c r="E373" s="696"/>
      <c r="G373" s="697"/>
      <c r="H373" s="697"/>
      <c r="I373" s="697"/>
      <c r="J373" s="697"/>
      <c r="K373" s="697"/>
    </row>
    <row r="374">
      <c r="A374" s="695"/>
      <c r="B374" s="694"/>
      <c r="C374" s="695"/>
      <c r="D374" s="695"/>
      <c r="E374" s="696"/>
      <c r="G374" s="697"/>
      <c r="H374" s="697"/>
      <c r="I374" s="697"/>
      <c r="J374" s="697"/>
      <c r="K374" s="697"/>
    </row>
    <row r="375">
      <c r="A375" s="695"/>
      <c r="B375" s="694"/>
      <c r="C375" s="695"/>
      <c r="D375" s="695"/>
      <c r="E375" s="696"/>
      <c r="G375" s="697"/>
      <c r="H375" s="697"/>
      <c r="I375" s="697"/>
      <c r="J375" s="697"/>
      <c r="K375" s="697"/>
    </row>
    <row r="376">
      <c r="A376" s="695"/>
      <c r="B376" s="694"/>
      <c r="C376" s="695"/>
      <c r="D376" s="695"/>
      <c r="E376" s="696"/>
      <c r="G376" s="697"/>
      <c r="H376" s="697"/>
      <c r="I376" s="697"/>
      <c r="J376" s="697"/>
      <c r="K376" s="697"/>
    </row>
    <row r="377">
      <c r="A377" s="695"/>
      <c r="B377" s="694"/>
      <c r="C377" s="695"/>
      <c r="D377" s="695"/>
      <c r="E377" s="696"/>
      <c r="G377" s="697"/>
      <c r="H377" s="697"/>
      <c r="I377" s="697"/>
      <c r="J377" s="697"/>
      <c r="K377" s="697"/>
    </row>
    <row r="378">
      <c r="A378" s="695"/>
      <c r="B378" s="694"/>
      <c r="C378" s="695"/>
      <c r="D378" s="695"/>
      <c r="E378" s="696"/>
      <c r="G378" s="697"/>
      <c r="H378" s="697"/>
      <c r="I378" s="697"/>
      <c r="J378" s="697"/>
      <c r="K378" s="697"/>
    </row>
    <row r="379">
      <c r="A379" s="695"/>
      <c r="B379" s="694"/>
      <c r="C379" s="695"/>
      <c r="D379" s="695"/>
      <c r="E379" s="696"/>
      <c r="G379" s="697"/>
      <c r="H379" s="697"/>
      <c r="I379" s="697"/>
      <c r="J379" s="697"/>
      <c r="K379" s="697"/>
    </row>
    <row r="380">
      <c r="A380" s="695"/>
      <c r="B380" s="694"/>
      <c r="C380" s="695"/>
      <c r="D380" s="695"/>
      <c r="E380" s="696"/>
      <c r="G380" s="697"/>
      <c r="H380" s="697"/>
      <c r="I380" s="697"/>
      <c r="J380" s="697"/>
      <c r="K380" s="697"/>
    </row>
    <row r="381">
      <c r="A381" s="695"/>
      <c r="B381" s="694"/>
      <c r="C381" s="695"/>
      <c r="D381" s="695"/>
      <c r="E381" s="696"/>
      <c r="G381" s="697"/>
      <c r="H381" s="697"/>
      <c r="I381" s="697"/>
      <c r="J381" s="697"/>
      <c r="K381" s="697"/>
    </row>
    <row r="382">
      <c r="A382" s="695"/>
      <c r="B382" s="694"/>
      <c r="C382" s="695"/>
      <c r="D382" s="695"/>
      <c r="E382" s="696"/>
      <c r="G382" s="697"/>
      <c r="H382" s="697"/>
      <c r="I382" s="697"/>
      <c r="J382" s="697"/>
      <c r="K382" s="697"/>
    </row>
    <row r="383">
      <c r="A383" s="695"/>
      <c r="B383" s="694"/>
      <c r="C383" s="695"/>
      <c r="D383" s="695"/>
      <c r="E383" s="696"/>
      <c r="G383" s="697"/>
      <c r="H383" s="697"/>
      <c r="I383" s="697"/>
      <c r="J383" s="697"/>
      <c r="K383" s="697"/>
    </row>
    <row r="384">
      <c r="A384" s="695"/>
      <c r="B384" s="694"/>
      <c r="C384" s="695"/>
      <c r="D384" s="695"/>
      <c r="E384" s="696"/>
      <c r="G384" s="697"/>
      <c r="H384" s="697"/>
      <c r="I384" s="697"/>
      <c r="J384" s="697"/>
      <c r="K384" s="697"/>
    </row>
    <row r="385">
      <c r="A385" s="695"/>
      <c r="B385" s="694"/>
      <c r="C385" s="695"/>
      <c r="D385" s="695"/>
      <c r="E385" s="696"/>
      <c r="G385" s="697"/>
      <c r="H385" s="697"/>
      <c r="I385" s="697"/>
      <c r="J385" s="697"/>
      <c r="K385" s="697"/>
    </row>
    <row r="386">
      <c r="A386" s="695"/>
      <c r="B386" s="694"/>
      <c r="C386" s="695"/>
      <c r="D386" s="695"/>
      <c r="E386" s="696"/>
      <c r="G386" s="697"/>
      <c r="H386" s="697"/>
      <c r="I386" s="697"/>
      <c r="J386" s="697"/>
      <c r="K386" s="697"/>
    </row>
    <row r="387">
      <c r="A387" s="695"/>
      <c r="B387" s="694"/>
      <c r="C387" s="695"/>
      <c r="D387" s="695"/>
      <c r="E387" s="696"/>
      <c r="G387" s="697"/>
      <c r="H387" s="697"/>
      <c r="I387" s="697"/>
      <c r="J387" s="697"/>
      <c r="K387" s="697"/>
    </row>
    <row r="388">
      <c r="A388" s="695"/>
      <c r="B388" s="694"/>
      <c r="C388" s="695"/>
      <c r="D388" s="695"/>
      <c r="E388" s="696"/>
      <c r="G388" s="697"/>
      <c r="H388" s="697"/>
      <c r="I388" s="697"/>
      <c r="J388" s="697"/>
      <c r="K388" s="697"/>
    </row>
    <row r="389">
      <c r="A389" s="695"/>
      <c r="B389" s="694"/>
      <c r="C389" s="695"/>
      <c r="D389" s="695"/>
      <c r="E389" s="696"/>
      <c r="G389" s="697"/>
      <c r="H389" s="697"/>
      <c r="I389" s="697"/>
      <c r="J389" s="697"/>
      <c r="K389" s="697"/>
    </row>
    <row r="390">
      <c r="A390" s="695"/>
      <c r="B390" s="694"/>
      <c r="C390" s="695"/>
      <c r="D390" s="695"/>
      <c r="E390" s="696"/>
      <c r="G390" s="697"/>
      <c r="H390" s="697"/>
      <c r="I390" s="697"/>
      <c r="J390" s="697"/>
      <c r="K390" s="697"/>
    </row>
    <row r="391">
      <c r="A391" s="695"/>
      <c r="B391" s="694"/>
      <c r="C391" s="695"/>
      <c r="D391" s="695"/>
      <c r="E391" s="696"/>
      <c r="G391" s="697"/>
      <c r="H391" s="697"/>
      <c r="I391" s="697"/>
      <c r="J391" s="697"/>
      <c r="K391" s="697"/>
    </row>
    <row r="392">
      <c r="A392" s="695"/>
      <c r="B392" s="694"/>
      <c r="C392" s="695"/>
      <c r="D392" s="695"/>
      <c r="E392" s="696"/>
      <c r="G392" s="697"/>
      <c r="H392" s="697"/>
      <c r="I392" s="697"/>
      <c r="J392" s="697"/>
      <c r="K392" s="697"/>
    </row>
    <row r="393">
      <c r="A393" s="695"/>
      <c r="B393" s="694"/>
      <c r="C393" s="695"/>
      <c r="D393" s="695"/>
      <c r="E393" s="696"/>
      <c r="G393" s="697"/>
      <c r="H393" s="697"/>
      <c r="I393" s="697"/>
      <c r="J393" s="697"/>
      <c r="K393" s="697"/>
    </row>
    <row r="394">
      <c r="A394" s="695"/>
      <c r="B394" s="694"/>
      <c r="C394" s="695"/>
      <c r="D394" s="695"/>
      <c r="E394" s="696"/>
      <c r="G394" s="697"/>
      <c r="H394" s="697"/>
      <c r="I394" s="697"/>
      <c r="J394" s="697"/>
      <c r="K394" s="697"/>
    </row>
    <row r="395">
      <c r="A395" s="695"/>
      <c r="B395" s="694"/>
      <c r="C395" s="695"/>
      <c r="D395" s="695"/>
      <c r="E395" s="696"/>
      <c r="G395" s="697"/>
      <c r="H395" s="697"/>
      <c r="I395" s="697"/>
      <c r="J395" s="697"/>
      <c r="K395" s="697"/>
    </row>
    <row r="396">
      <c r="A396" s="695"/>
      <c r="B396" s="694"/>
      <c r="C396" s="695"/>
      <c r="D396" s="695"/>
      <c r="E396" s="696"/>
      <c r="G396" s="697"/>
      <c r="H396" s="697"/>
      <c r="I396" s="697"/>
      <c r="J396" s="697"/>
      <c r="K396" s="697"/>
    </row>
    <row r="397">
      <c r="A397" s="695"/>
      <c r="B397" s="694"/>
      <c r="C397" s="695"/>
      <c r="D397" s="695"/>
      <c r="E397" s="696"/>
      <c r="G397" s="697"/>
      <c r="H397" s="697"/>
      <c r="I397" s="697"/>
      <c r="J397" s="697"/>
      <c r="K397" s="697"/>
    </row>
    <row r="398">
      <c r="A398" s="695"/>
      <c r="B398" s="694"/>
      <c r="C398" s="695"/>
      <c r="D398" s="695"/>
      <c r="E398" s="696"/>
      <c r="G398" s="697"/>
      <c r="H398" s="697"/>
      <c r="I398" s="697"/>
      <c r="J398" s="697"/>
      <c r="K398" s="697"/>
    </row>
    <row r="399">
      <c r="A399" s="695"/>
      <c r="B399" s="694"/>
      <c r="C399" s="695"/>
      <c r="D399" s="695"/>
      <c r="E399" s="696"/>
      <c r="G399" s="697"/>
      <c r="H399" s="697"/>
      <c r="I399" s="697"/>
      <c r="J399" s="697"/>
      <c r="K399" s="697"/>
    </row>
    <row r="400">
      <c r="A400" s="695"/>
      <c r="B400" s="694"/>
      <c r="C400" s="695"/>
      <c r="D400" s="695"/>
      <c r="E400" s="696"/>
      <c r="G400" s="697"/>
      <c r="H400" s="697"/>
      <c r="I400" s="697"/>
      <c r="J400" s="697"/>
      <c r="K400" s="697"/>
    </row>
    <row r="401">
      <c r="A401" s="695"/>
      <c r="B401" s="694"/>
      <c r="C401" s="695"/>
      <c r="D401" s="695"/>
      <c r="E401" s="696"/>
      <c r="G401" s="697"/>
      <c r="H401" s="697"/>
      <c r="I401" s="697"/>
      <c r="J401" s="697"/>
      <c r="K401" s="697"/>
    </row>
    <row r="402">
      <c r="A402" s="695"/>
      <c r="B402" s="694"/>
      <c r="C402" s="695"/>
      <c r="D402" s="695"/>
      <c r="E402" s="696"/>
      <c r="G402" s="697"/>
      <c r="H402" s="697"/>
      <c r="I402" s="697"/>
      <c r="J402" s="697"/>
      <c r="K402" s="697"/>
    </row>
    <row r="403">
      <c r="A403" s="695"/>
      <c r="B403" s="694"/>
      <c r="C403" s="695"/>
      <c r="D403" s="695"/>
      <c r="E403" s="696"/>
      <c r="G403" s="697"/>
      <c r="H403" s="697"/>
      <c r="I403" s="697"/>
      <c r="J403" s="697"/>
      <c r="K403" s="697"/>
    </row>
    <row r="404">
      <c r="A404" s="695"/>
      <c r="B404" s="694"/>
      <c r="C404" s="695"/>
      <c r="D404" s="695"/>
      <c r="E404" s="696"/>
      <c r="G404" s="697"/>
      <c r="H404" s="697"/>
      <c r="I404" s="697"/>
      <c r="J404" s="697"/>
      <c r="K404" s="697"/>
    </row>
    <row r="405">
      <c r="A405" s="695"/>
      <c r="B405" s="694"/>
      <c r="C405" s="695"/>
      <c r="D405" s="695"/>
      <c r="E405" s="696"/>
      <c r="G405" s="697"/>
      <c r="H405" s="697"/>
      <c r="I405" s="697"/>
      <c r="J405" s="697"/>
      <c r="K405" s="697"/>
    </row>
    <row r="406">
      <c r="A406" s="695"/>
      <c r="B406" s="694"/>
      <c r="C406" s="695"/>
      <c r="D406" s="695"/>
      <c r="E406" s="696"/>
      <c r="G406" s="697"/>
      <c r="H406" s="697"/>
      <c r="I406" s="697"/>
      <c r="J406" s="697"/>
      <c r="K406" s="697"/>
    </row>
    <row r="407">
      <c r="A407" s="695"/>
      <c r="B407" s="694"/>
      <c r="C407" s="695"/>
      <c r="D407" s="695"/>
      <c r="E407" s="696"/>
      <c r="G407" s="697"/>
      <c r="H407" s="697"/>
      <c r="I407" s="697"/>
      <c r="J407" s="697"/>
      <c r="K407" s="697"/>
    </row>
    <row r="408">
      <c r="A408" s="695"/>
      <c r="B408" s="694"/>
      <c r="C408" s="695"/>
      <c r="D408" s="695"/>
      <c r="E408" s="696"/>
      <c r="G408" s="697"/>
      <c r="H408" s="697"/>
      <c r="I408" s="697"/>
      <c r="J408" s="697"/>
      <c r="K408" s="697"/>
    </row>
    <row r="409">
      <c r="A409" s="695"/>
      <c r="B409" s="694"/>
      <c r="C409" s="695"/>
      <c r="D409" s="695"/>
      <c r="E409" s="696"/>
      <c r="G409" s="697"/>
      <c r="H409" s="697"/>
      <c r="I409" s="697"/>
      <c r="J409" s="697"/>
      <c r="K409" s="697"/>
    </row>
    <row r="410">
      <c r="A410" s="695"/>
      <c r="B410" s="694"/>
      <c r="C410" s="695"/>
      <c r="D410" s="695"/>
      <c r="E410" s="696"/>
      <c r="G410" s="697"/>
      <c r="H410" s="697"/>
      <c r="I410" s="697"/>
      <c r="J410" s="697"/>
      <c r="K410" s="697"/>
    </row>
    <row r="411">
      <c r="A411" s="695"/>
      <c r="B411" s="694"/>
      <c r="C411" s="695"/>
      <c r="D411" s="695"/>
      <c r="E411" s="696"/>
      <c r="G411" s="697"/>
      <c r="H411" s="697"/>
      <c r="I411" s="697"/>
      <c r="J411" s="697"/>
      <c r="K411" s="697"/>
    </row>
    <row r="412">
      <c r="A412" s="695"/>
      <c r="B412" s="694"/>
      <c r="C412" s="695"/>
      <c r="D412" s="695"/>
      <c r="E412" s="696"/>
      <c r="G412" s="697"/>
      <c r="H412" s="697"/>
      <c r="I412" s="697"/>
      <c r="J412" s="697"/>
      <c r="K412" s="697"/>
    </row>
    <row r="413">
      <c r="A413" s="695"/>
      <c r="B413" s="694"/>
      <c r="C413" s="695"/>
      <c r="D413" s="695"/>
      <c r="E413" s="696"/>
      <c r="G413" s="697"/>
      <c r="H413" s="697"/>
      <c r="I413" s="697"/>
      <c r="J413" s="697"/>
      <c r="K413" s="697"/>
    </row>
    <row r="414">
      <c r="A414" s="695"/>
      <c r="B414" s="694"/>
      <c r="C414" s="695"/>
      <c r="D414" s="695"/>
      <c r="E414" s="696"/>
      <c r="G414" s="697"/>
      <c r="H414" s="697"/>
      <c r="I414" s="697"/>
      <c r="J414" s="697"/>
      <c r="K414" s="697"/>
    </row>
    <row r="415">
      <c r="A415" s="695"/>
      <c r="B415" s="694"/>
      <c r="C415" s="695"/>
      <c r="D415" s="695"/>
      <c r="E415" s="696"/>
      <c r="G415" s="697"/>
      <c r="H415" s="697"/>
      <c r="I415" s="697"/>
      <c r="J415" s="697"/>
      <c r="K415" s="697"/>
    </row>
    <row r="416">
      <c r="A416" s="695"/>
      <c r="B416" s="694"/>
      <c r="C416" s="695"/>
      <c r="D416" s="695"/>
      <c r="E416" s="696"/>
      <c r="G416" s="697"/>
      <c r="H416" s="697"/>
      <c r="I416" s="697"/>
      <c r="J416" s="697"/>
      <c r="K416" s="697"/>
    </row>
    <row r="417">
      <c r="A417" s="695"/>
      <c r="B417" s="694"/>
      <c r="C417" s="695"/>
      <c r="D417" s="695"/>
      <c r="E417" s="696"/>
      <c r="G417" s="697"/>
      <c r="H417" s="697"/>
      <c r="I417" s="697"/>
      <c r="J417" s="697"/>
      <c r="K417" s="697"/>
    </row>
    <row r="418">
      <c r="A418" s="695"/>
      <c r="B418" s="694"/>
      <c r="C418" s="695"/>
      <c r="D418" s="695"/>
      <c r="E418" s="696"/>
      <c r="G418" s="697"/>
      <c r="H418" s="697"/>
      <c r="I418" s="697"/>
      <c r="J418" s="697"/>
      <c r="K418" s="697"/>
    </row>
    <row r="419">
      <c r="A419" s="695"/>
      <c r="B419" s="694"/>
      <c r="C419" s="695"/>
      <c r="D419" s="695"/>
      <c r="E419" s="696"/>
      <c r="G419" s="697"/>
      <c r="H419" s="697"/>
      <c r="I419" s="697"/>
      <c r="J419" s="697"/>
      <c r="K419" s="697"/>
    </row>
    <row r="420">
      <c r="A420" s="695"/>
      <c r="B420" s="694"/>
      <c r="C420" s="695"/>
      <c r="D420" s="695"/>
      <c r="E420" s="696"/>
      <c r="G420" s="697"/>
      <c r="H420" s="697"/>
      <c r="I420" s="697"/>
      <c r="J420" s="697"/>
      <c r="K420" s="697"/>
    </row>
    <row r="421">
      <c r="A421" s="695"/>
      <c r="B421" s="694"/>
      <c r="C421" s="695"/>
      <c r="D421" s="695"/>
      <c r="E421" s="696"/>
      <c r="G421" s="697"/>
      <c r="H421" s="697"/>
      <c r="I421" s="697"/>
      <c r="J421" s="697"/>
      <c r="K421" s="697"/>
    </row>
    <row r="422">
      <c r="A422" s="695"/>
      <c r="B422" s="694"/>
      <c r="C422" s="695"/>
      <c r="D422" s="695"/>
      <c r="E422" s="696"/>
      <c r="G422" s="697"/>
      <c r="H422" s="697"/>
      <c r="I422" s="697"/>
      <c r="J422" s="697"/>
      <c r="K422" s="697"/>
    </row>
    <row r="423">
      <c r="A423" s="695"/>
      <c r="B423" s="694"/>
      <c r="C423" s="695"/>
      <c r="D423" s="695"/>
      <c r="E423" s="696"/>
      <c r="G423" s="697"/>
      <c r="H423" s="697"/>
      <c r="I423" s="697"/>
      <c r="J423" s="697"/>
      <c r="K423" s="697"/>
    </row>
    <row r="424">
      <c r="A424" s="695"/>
      <c r="B424" s="694"/>
      <c r="C424" s="695"/>
      <c r="D424" s="695"/>
      <c r="E424" s="696"/>
      <c r="G424" s="697"/>
      <c r="H424" s="697"/>
      <c r="I424" s="697"/>
      <c r="J424" s="697"/>
      <c r="K424" s="697"/>
    </row>
    <row r="425">
      <c r="A425" s="695"/>
      <c r="B425" s="694"/>
      <c r="C425" s="695"/>
      <c r="D425" s="695"/>
      <c r="E425" s="696"/>
      <c r="G425" s="697"/>
      <c r="H425" s="697"/>
      <c r="I425" s="697"/>
      <c r="J425" s="697"/>
      <c r="K425" s="697"/>
    </row>
    <row r="426">
      <c r="A426" s="695"/>
      <c r="B426" s="694"/>
      <c r="C426" s="695"/>
      <c r="D426" s="695"/>
      <c r="E426" s="696"/>
      <c r="G426" s="697"/>
      <c r="H426" s="697"/>
      <c r="I426" s="697"/>
      <c r="J426" s="697"/>
      <c r="K426" s="697"/>
    </row>
    <row r="427">
      <c r="A427" s="695"/>
      <c r="B427" s="694"/>
      <c r="C427" s="695"/>
      <c r="D427" s="695"/>
      <c r="E427" s="696"/>
      <c r="G427" s="697"/>
      <c r="H427" s="697"/>
      <c r="I427" s="697"/>
      <c r="J427" s="697"/>
      <c r="K427" s="697"/>
    </row>
    <row r="428">
      <c r="A428" s="695"/>
      <c r="B428" s="694"/>
      <c r="C428" s="695"/>
      <c r="D428" s="695"/>
      <c r="E428" s="696"/>
      <c r="G428" s="697"/>
      <c r="H428" s="697"/>
      <c r="I428" s="697"/>
      <c r="J428" s="697"/>
      <c r="K428" s="697"/>
    </row>
    <row r="429">
      <c r="A429" s="695"/>
      <c r="B429" s="694"/>
      <c r="C429" s="695"/>
      <c r="D429" s="695"/>
      <c r="E429" s="696"/>
      <c r="G429" s="697"/>
      <c r="H429" s="697"/>
      <c r="I429" s="697"/>
      <c r="J429" s="697"/>
      <c r="K429" s="697"/>
    </row>
    <row r="430">
      <c r="A430" s="695"/>
      <c r="B430" s="694"/>
      <c r="C430" s="695"/>
      <c r="D430" s="695"/>
      <c r="E430" s="696"/>
      <c r="G430" s="697"/>
      <c r="H430" s="697"/>
      <c r="I430" s="697"/>
      <c r="J430" s="697"/>
      <c r="K430" s="697"/>
    </row>
    <row r="431">
      <c r="A431" s="695"/>
      <c r="B431" s="694"/>
      <c r="C431" s="695"/>
      <c r="D431" s="695"/>
      <c r="E431" s="696"/>
      <c r="G431" s="697"/>
      <c r="H431" s="697"/>
      <c r="I431" s="697"/>
      <c r="J431" s="697"/>
      <c r="K431" s="697"/>
    </row>
    <row r="432">
      <c r="A432" s="695"/>
      <c r="B432" s="694"/>
      <c r="C432" s="695"/>
      <c r="D432" s="695"/>
      <c r="E432" s="696"/>
      <c r="G432" s="697"/>
      <c r="H432" s="697"/>
      <c r="I432" s="697"/>
      <c r="J432" s="697"/>
      <c r="K432" s="697"/>
    </row>
    <row r="433">
      <c r="A433" s="695"/>
      <c r="B433" s="694"/>
      <c r="C433" s="695"/>
      <c r="D433" s="695"/>
      <c r="E433" s="696"/>
      <c r="G433" s="697"/>
      <c r="H433" s="697"/>
      <c r="I433" s="697"/>
      <c r="J433" s="697"/>
      <c r="K433" s="697"/>
    </row>
    <row r="434">
      <c r="A434" s="695"/>
      <c r="B434" s="694"/>
      <c r="C434" s="695"/>
      <c r="D434" s="695"/>
      <c r="E434" s="696"/>
      <c r="G434" s="697"/>
      <c r="H434" s="697"/>
      <c r="I434" s="697"/>
      <c r="J434" s="697"/>
      <c r="K434" s="697"/>
    </row>
    <row r="435">
      <c r="A435" s="695"/>
      <c r="B435" s="694"/>
      <c r="C435" s="695"/>
      <c r="D435" s="695"/>
      <c r="E435" s="696"/>
      <c r="G435" s="697"/>
      <c r="H435" s="697"/>
      <c r="I435" s="697"/>
      <c r="J435" s="697"/>
      <c r="K435" s="697"/>
    </row>
    <row r="436">
      <c r="A436" s="695"/>
      <c r="B436" s="694"/>
      <c r="C436" s="695"/>
      <c r="D436" s="695"/>
      <c r="E436" s="696"/>
      <c r="G436" s="697"/>
      <c r="H436" s="697"/>
      <c r="I436" s="697"/>
      <c r="J436" s="697"/>
      <c r="K436" s="697"/>
    </row>
    <row r="437">
      <c r="A437" s="695"/>
      <c r="B437" s="694"/>
      <c r="C437" s="695"/>
      <c r="D437" s="695"/>
      <c r="E437" s="696"/>
      <c r="G437" s="697"/>
      <c r="H437" s="697"/>
      <c r="I437" s="697"/>
      <c r="J437" s="697"/>
      <c r="K437" s="697"/>
    </row>
    <row r="438">
      <c r="A438" s="695"/>
      <c r="B438" s="694"/>
      <c r="C438" s="695"/>
      <c r="D438" s="695"/>
      <c r="E438" s="696"/>
      <c r="G438" s="697"/>
      <c r="H438" s="697"/>
      <c r="I438" s="697"/>
      <c r="J438" s="697"/>
      <c r="K438" s="697"/>
    </row>
    <row r="439">
      <c r="A439" s="695"/>
      <c r="B439" s="694"/>
      <c r="C439" s="695"/>
      <c r="D439" s="695"/>
      <c r="E439" s="696"/>
      <c r="G439" s="697"/>
      <c r="H439" s="697"/>
      <c r="I439" s="697"/>
      <c r="J439" s="697"/>
      <c r="K439" s="697"/>
    </row>
    <row r="440">
      <c r="A440" s="695"/>
      <c r="B440" s="694"/>
      <c r="C440" s="695"/>
      <c r="D440" s="695"/>
      <c r="E440" s="696"/>
      <c r="G440" s="697"/>
      <c r="H440" s="697"/>
      <c r="I440" s="697"/>
      <c r="J440" s="697"/>
      <c r="K440" s="697"/>
    </row>
    <row r="441">
      <c r="A441" s="695"/>
      <c r="B441" s="694"/>
      <c r="C441" s="695"/>
      <c r="D441" s="695"/>
      <c r="E441" s="696"/>
      <c r="G441" s="697"/>
      <c r="H441" s="697"/>
      <c r="I441" s="697"/>
      <c r="J441" s="697"/>
      <c r="K441" s="697"/>
    </row>
    <row r="442">
      <c r="A442" s="695"/>
      <c r="B442" s="694"/>
      <c r="C442" s="695"/>
      <c r="D442" s="695"/>
      <c r="E442" s="696"/>
      <c r="G442" s="697"/>
      <c r="H442" s="697"/>
      <c r="I442" s="697"/>
      <c r="J442" s="697"/>
      <c r="K442" s="697"/>
    </row>
    <row r="443">
      <c r="A443" s="695"/>
      <c r="B443" s="694"/>
      <c r="C443" s="695"/>
      <c r="D443" s="695"/>
      <c r="E443" s="696"/>
      <c r="G443" s="697"/>
      <c r="H443" s="697"/>
      <c r="I443" s="697"/>
      <c r="J443" s="697"/>
      <c r="K443" s="697"/>
    </row>
    <row r="444">
      <c r="A444" s="695"/>
      <c r="B444" s="694"/>
      <c r="C444" s="695"/>
      <c r="D444" s="695"/>
      <c r="E444" s="696"/>
      <c r="G444" s="697"/>
      <c r="H444" s="697"/>
      <c r="I444" s="697"/>
      <c r="J444" s="697"/>
      <c r="K444" s="697"/>
    </row>
    <row r="445">
      <c r="A445" s="695"/>
      <c r="B445" s="694"/>
      <c r="C445" s="695"/>
      <c r="D445" s="695"/>
      <c r="E445" s="696"/>
      <c r="G445" s="697"/>
      <c r="H445" s="697"/>
      <c r="I445" s="697"/>
      <c r="J445" s="697"/>
      <c r="K445" s="697"/>
    </row>
    <row r="446">
      <c r="A446" s="695"/>
      <c r="B446" s="694"/>
      <c r="C446" s="695"/>
      <c r="D446" s="695"/>
      <c r="E446" s="696"/>
      <c r="G446" s="697"/>
      <c r="H446" s="697"/>
      <c r="I446" s="697"/>
      <c r="J446" s="697"/>
      <c r="K446" s="697"/>
    </row>
    <row r="447">
      <c r="A447" s="695"/>
      <c r="B447" s="694"/>
      <c r="C447" s="695"/>
      <c r="D447" s="695"/>
      <c r="E447" s="696"/>
      <c r="G447" s="697"/>
      <c r="H447" s="697"/>
      <c r="I447" s="697"/>
      <c r="J447" s="697"/>
      <c r="K447" s="697"/>
    </row>
    <row r="448">
      <c r="A448" s="695"/>
      <c r="B448" s="694"/>
      <c r="C448" s="695"/>
      <c r="D448" s="695"/>
      <c r="E448" s="696"/>
      <c r="G448" s="697"/>
      <c r="H448" s="697"/>
      <c r="I448" s="697"/>
      <c r="J448" s="697"/>
      <c r="K448" s="697"/>
    </row>
    <row r="449">
      <c r="A449" s="695"/>
      <c r="B449" s="694"/>
      <c r="C449" s="695"/>
      <c r="D449" s="695"/>
      <c r="E449" s="696"/>
      <c r="G449" s="697"/>
      <c r="H449" s="697"/>
      <c r="I449" s="697"/>
      <c r="J449" s="697"/>
      <c r="K449" s="697"/>
    </row>
    <row r="450">
      <c r="A450" s="695"/>
      <c r="B450" s="694"/>
      <c r="C450" s="695"/>
      <c r="D450" s="695"/>
      <c r="E450" s="696"/>
      <c r="G450" s="697"/>
      <c r="H450" s="697"/>
      <c r="I450" s="697"/>
      <c r="J450" s="697"/>
      <c r="K450" s="697"/>
    </row>
    <row r="451">
      <c r="A451" s="695"/>
      <c r="B451" s="694"/>
      <c r="C451" s="695"/>
      <c r="D451" s="695"/>
      <c r="E451" s="696"/>
      <c r="G451" s="697"/>
      <c r="H451" s="697"/>
      <c r="I451" s="697"/>
      <c r="J451" s="697"/>
      <c r="K451" s="697"/>
    </row>
    <row r="452">
      <c r="A452" s="695"/>
      <c r="B452" s="694"/>
      <c r="C452" s="695"/>
      <c r="D452" s="695"/>
      <c r="E452" s="696"/>
      <c r="G452" s="697"/>
      <c r="H452" s="697"/>
      <c r="I452" s="697"/>
      <c r="J452" s="697"/>
      <c r="K452" s="697"/>
    </row>
    <row r="453">
      <c r="A453" s="695"/>
      <c r="B453" s="694"/>
      <c r="C453" s="695"/>
      <c r="D453" s="695"/>
      <c r="E453" s="696"/>
      <c r="G453" s="697"/>
      <c r="H453" s="697"/>
      <c r="I453" s="697"/>
      <c r="J453" s="697"/>
      <c r="K453" s="697"/>
    </row>
    <row r="454">
      <c r="A454" s="695"/>
      <c r="B454" s="694"/>
      <c r="C454" s="695"/>
      <c r="D454" s="695"/>
      <c r="E454" s="696"/>
      <c r="G454" s="697"/>
      <c r="H454" s="697"/>
      <c r="I454" s="697"/>
      <c r="J454" s="697"/>
      <c r="K454" s="697"/>
    </row>
    <row r="455">
      <c r="A455" s="695"/>
      <c r="B455" s="694"/>
      <c r="C455" s="695"/>
      <c r="D455" s="695"/>
      <c r="E455" s="696"/>
      <c r="G455" s="697"/>
      <c r="H455" s="697"/>
      <c r="I455" s="697"/>
      <c r="J455" s="697"/>
      <c r="K455" s="697"/>
    </row>
    <row r="456">
      <c r="A456" s="695"/>
      <c r="B456" s="694"/>
      <c r="C456" s="695"/>
      <c r="D456" s="695"/>
      <c r="E456" s="696"/>
      <c r="G456" s="697"/>
      <c r="H456" s="697"/>
      <c r="I456" s="697"/>
      <c r="J456" s="697"/>
      <c r="K456" s="697"/>
    </row>
    <row r="457">
      <c r="A457" s="695"/>
      <c r="B457" s="694"/>
      <c r="C457" s="695"/>
      <c r="D457" s="695"/>
      <c r="E457" s="696"/>
      <c r="G457" s="697"/>
      <c r="H457" s="697"/>
      <c r="I457" s="697"/>
      <c r="J457" s="697"/>
      <c r="K457" s="697"/>
    </row>
    <row r="458">
      <c r="A458" s="695"/>
      <c r="B458" s="694"/>
      <c r="C458" s="695"/>
      <c r="D458" s="695"/>
      <c r="E458" s="696"/>
      <c r="G458" s="697"/>
      <c r="H458" s="697"/>
      <c r="I458" s="697"/>
      <c r="J458" s="697"/>
      <c r="K458" s="697"/>
    </row>
    <row r="459">
      <c r="A459" s="695"/>
      <c r="B459" s="694"/>
      <c r="C459" s="695"/>
      <c r="D459" s="695"/>
      <c r="E459" s="696"/>
      <c r="G459" s="697"/>
      <c r="H459" s="697"/>
      <c r="I459" s="697"/>
      <c r="J459" s="697"/>
      <c r="K459" s="697"/>
    </row>
    <row r="460">
      <c r="A460" s="695"/>
      <c r="B460" s="694"/>
      <c r="C460" s="695"/>
      <c r="D460" s="695"/>
      <c r="E460" s="696"/>
      <c r="G460" s="697"/>
      <c r="H460" s="697"/>
      <c r="I460" s="697"/>
      <c r="J460" s="697"/>
      <c r="K460" s="697"/>
    </row>
    <row r="461">
      <c r="A461" s="695"/>
      <c r="B461" s="694"/>
      <c r="C461" s="695"/>
      <c r="D461" s="695"/>
      <c r="E461" s="696"/>
      <c r="G461" s="697"/>
      <c r="H461" s="697"/>
      <c r="I461" s="697"/>
      <c r="J461" s="697"/>
      <c r="K461" s="697"/>
    </row>
    <row r="462">
      <c r="A462" s="695"/>
      <c r="B462" s="694"/>
      <c r="C462" s="695"/>
      <c r="D462" s="695"/>
      <c r="E462" s="696"/>
      <c r="G462" s="697"/>
      <c r="H462" s="697"/>
      <c r="I462" s="697"/>
      <c r="J462" s="697"/>
      <c r="K462" s="697"/>
    </row>
    <row r="463">
      <c r="A463" s="695"/>
      <c r="B463" s="694"/>
      <c r="C463" s="695"/>
      <c r="D463" s="695"/>
      <c r="E463" s="696"/>
      <c r="G463" s="697"/>
      <c r="H463" s="697"/>
      <c r="I463" s="697"/>
      <c r="J463" s="697"/>
      <c r="K463" s="697"/>
    </row>
    <row r="464">
      <c r="A464" s="695"/>
      <c r="B464" s="694"/>
      <c r="C464" s="695"/>
      <c r="D464" s="695"/>
      <c r="E464" s="696"/>
      <c r="G464" s="697"/>
      <c r="H464" s="697"/>
      <c r="I464" s="697"/>
      <c r="J464" s="697"/>
      <c r="K464" s="697"/>
    </row>
    <row r="465">
      <c r="A465" s="695"/>
      <c r="B465" s="694"/>
      <c r="C465" s="695"/>
      <c r="D465" s="695"/>
      <c r="E465" s="696"/>
      <c r="G465" s="697"/>
      <c r="H465" s="697"/>
      <c r="I465" s="697"/>
      <c r="J465" s="697"/>
      <c r="K465" s="697"/>
    </row>
    <row r="466">
      <c r="A466" s="695"/>
      <c r="B466" s="694"/>
      <c r="C466" s="695"/>
      <c r="D466" s="695"/>
      <c r="E466" s="696"/>
      <c r="G466" s="697"/>
      <c r="H466" s="697"/>
      <c r="I466" s="697"/>
      <c r="J466" s="697"/>
      <c r="K466" s="697"/>
    </row>
    <row r="467">
      <c r="A467" s="695"/>
      <c r="B467" s="694"/>
      <c r="C467" s="695"/>
      <c r="D467" s="695"/>
      <c r="E467" s="696"/>
      <c r="G467" s="697"/>
      <c r="H467" s="697"/>
      <c r="I467" s="697"/>
      <c r="J467" s="697"/>
      <c r="K467" s="697"/>
    </row>
    <row r="468">
      <c r="A468" s="695"/>
      <c r="B468" s="694"/>
      <c r="C468" s="695"/>
      <c r="D468" s="695"/>
      <c r="E468" s="696"/>
      <c r="G468" s="697"/>
      <c r="H468" s="697"/>
      <c r="I468" s="697"/>
      <c r="J468" s="697"/>
      <c r="K468" s="697"/>
    </row>
    <row r="469">
      <c r="A469" s="695"/>
      <c r="B469" s="694"/>
      <c r="C469" s="695"/>
      <c r="D469" s="695"/>
      <c r="E469" s="696"/>
      <c r="G469" s="697"/>
      <c r="H469" s="697"/>
      <c r="I469" s="697"/>
      <c r="J469" s="697"/>
      <c r="K469" s="697"/>
    </row>
    <row r="470">
      <c r="A470" s="695"/>
      <c r="B470" s="694"/>
      <c r="C470" s="695"/>
      <c r="D470" s="695"/>
      <c r="E470" s="696"/>
      <c r="G470" s="697"/>
      <c r="H470" s="697"/>
      <c r="I470" s="697"/>
      <c r="J470" s="697"/>
      <c r="K470" s="697"/>
    </row>
    <row r="471">
      <c r="A471" s="695"/>
      <c r="B471" s="694"/>
      <c r="C471" s="695"/>
      <c r="D471" s="695"/>
      <c r="E471" s="696"/>
      <c r="G471" s="697"/>
      <c r="H471" s="697"/>
      <c r="I471" s="697"/>
      <c r="J471" s="697"/>
      <c r="K471" s="697"/>
    </row>
    <row r="472">
      <c r="A472" s="695"/>
      <c r="B472" s="694"/>
      <c r="C472" s="695"/>
      <c r="D472" s="695"/>
      <c r="E472" s="696"/>
      <c r="G472" s="697"/>
      <c r="H472" s="697"/>
      <c r="I472" s="697"/>
      <c r="J472" s="697"/>
      <c r="K472" s="697"/>
    </row>
    <row r="473">
      <c r="A473" s="695"/>
      <c r="B473" s="694"/>
      <c r="C473" s="695"/>
      <c r="D473" s="695"/>
      <c r="E473" s="696"/>
      <c r="G473" s="697"/>
      <c r="H473" s="697"/>
      <c r="I473" s="697"/>
      <c r="J473" s="697"/>
      <c r="K473" s="697"/>
    </row>
    <row r="474">
      <c r="A474" s="695"/>
      <c r="B474" s="694"/>
      <c r="C474" s="695"/>
      <c r="D474" s="695"/>
      <c r="E474" s="696"/>
      <c r="G474" s="697"/>
      <c r="H474" s="697"/>
      <c r="I474" s="697"/>
      <c r="J474" s="697"/>
      <c r="K474" s="697"/>
    </row>
    <row r="475">
      <c r="A475" s="695"/>
      <c r="B475" s="694"/>
      <c r="C475" s="695"/>
      <c r="D475" s="695"/>
      <c r="E475" s="696"/>
      <c r="G475" s="697"/>
      <c r="H475" s="697"/>
      <c r="I475" s="697"/>
      <c r="J475" s="697"/>
      <c r="K475" s="697"/>
    </row>
    <row r="476">
      <c r="A476" s="695"/>
      <c r="B476" s="694"/>
      <c r="C476" s="695"/>
      <c r="D476" s="695"/>
      <c r="E476" s="696"/>
      <c r="G476" s="697"/>
      <c r="H476" s="697"/>
      <c r="I476" s="697"/>
      <c r="J476" s="697"/>
      <c r="K476" s="697"/>
    </row>
    <row r="477">
      <c r="A477" s="695"/>
      <c r="B477" s="694"/>
      <c r="C477" s="695"/>
      <c r="D477" s="695"/>
      <c r="E477" s="696"/>
      <c r="G477" s="697"/>
      <c r="H477" s="697"/>
      <c r="I477" s="697"/>
      <c r="J477" s="697"/>
      <c r="K477" s="697"/>
    </row>
    <row r="478">
      <c r="A478" s="695"/>
      <c r="B478" s="694"/>
      <c r="C478" s="695"/>
      <c r="D478" s="695"/>
      <c r="E478" s="696"/>
      <c r="G478" s="697"/>
      <c r="H478" s="697"/>
      <c r="I478" s="697"/>
      <c r="J478" s="697"/>
      <c r="K478" s="697"/>
    </row>
    <row r="479">
      <c r="A479" s="695"/>
      <c r="B479" s="694"/>
      <c r="C479" s="695"/>
      <c r="D479" s="695"/>
      <c r="E479" s="696"/>
      <c r="G479" s="697"/>
      <c r="H479" s="697"/>
      <c r="I479" s="697"/>
      <c r="J479" s="697"/>
      <c r="K479" s="697"/>
    </row>
    <row r="480">
      <c r="A480" s="695"/>
      <c r="B480" s="694"/>
      <c r="C480" s="695"/>
      <c r="D480" s="695"/>
      <c r="E480" s="696"/>
      <c r="G480" s="697"/>
      <c r="H480" s="697"/>
      <c r="I480" s="697"/>
      <c r="J480" s="697"/>
      <c r="K480" s="697"/>
    </row>
    <row r="481">
      <c r="A481" s="695"/>
      <c r="B481" s="694"/>
      <c r="C481" s="695"/>
      <c r="D481" s="695"/>
      <c r="E481" s="696"/>
      <c r="G481" s="697"/>
      <c r="H481" s="697"/>
      <c r="I481" s="697"/>
      <c r="J481" s="697"/>
      <c r="K481" s="697"/>
    </row>
    <row r="482">
      <c r="A482" s="695"/>
      <c r="B482" s="694"/>
      <c r="C482" s="695"/>
      <c r="D482" s="695"/>
      <c r="E482" s="696"/>
      <c r="G482" s="697"/>
      <c r="H482" s="697"/>
      <c r="I482" s="697"/>
      <c r="J482" s="697"/>
      <c r="K482" s="697"/>
    </row>
    <row r="483">
      <c r="A483" s="695"/>
      <c r="B483" s="694"/>
      <c r="C483" s="695"/>
      <c r="D483" s="695"/>
      <c r="E483" s="696"/>
      <c r="G483" s="697"/>
      <c r="H483" s="697"/>
      <c r="I483" s="697"/>
      <c r="J483" s="697"/>
      <c r="K483" s="697"/>
    </row>
    <row r="484">
      <c r="A484" s="695"/>
      <c r="B484" s="694"/>
      <c r="C484" s="695"/>
      <c r="D484" s="695"/>
      <c r="E484" s="696"/>
      <c r="G484" s="697"/>
      <c r="H484" s="697"/>
      <c r="I484" s="697"/>
      <c r="J484" s="697"/>
      <c r="K484" s="697"/>
    </row>
    <row r="485">
      <c r="A485" s="695"/>
      <c r="B485" s="694"/>
      <c r="C485" s="695"/>
      <c r="D485" s="695"/>
      <c r="E485" s="696"/>
      <c r="G485" s="697"/>
      <c r="H485" s="697"/>
      <c r="I485" s="697"/>
      <c r="J485" s="697"/>
      <c r="K485" s="697"/>
    </row>
    <row r="486">
      <c r="A486" s="695"/>
      <c r="B486" s="694"/>
      <c r="C486" s="695"/>
      <c r="D486" s="695"/>
      <c r="E486" s="696"/>
      <c r="G486" s="697"/>
      <c r="H486" s="697"/>
      <c r="I486" s="697"/>
      <c r="J486" s="697"/>
      <c r="K486" s="697"/>
    </row>
    <row r="487">
      <c r="A487" s="695"/>
      <c r="B487" s="694"/>
      <c r="C487" s="695"/>
      <c r="D487" s="695"/>
      <c r="E487" s="696"/>
      <c r="G487" s="697"/>
      <c r="H487" s="697"/>
      <c r="I487" s="697"/>
      <c r="J487" s="697"/>
      <c r="K487" s="697"/>
    </row>
    <row r="488">
      <c r="A488" s="695"/>
      <c r="B488" s="694"/>
      <c r="C488" s="695"/>
      <c r="D488" s="695"/>
      <c r="E488" s="696"/>
      <c r="G488" s="697"/>
      <c r="H488" s="697"/>
      <c r="I488" s="697"/>
      <c r="J488" s="697"/>
      <c r="K488" s="697"/>
    </row>
    <row r="489">
      <c r="A489" s="695"/>
      <c r="B489" s="694"/>
      <c r="C489" s="695"/>
      <c r="D489" s="695"/>
      <c r="E489" s="696"/>
      <c r="G489" s="697"/>
      <c r="H489" s="697"/>
      <c r="I489" s="697"/>
      <c r="J489" s="697"/>
      <c r="K489" s="697"/>
    </row>
    <row r="490">
      <c r="A490" s="695"/>
      <c r="B490" s="694"/>
      <c r="C490" s="695"/>
      <c r="D490" s="695"/>
      <c r="E490" s="696"/>
      <c r="G490" s="697"/>
      <c r="H490" s="697"/>
      <c r="I490" s="697"/>
      <c r="J490" s="697"/>
      <c r="K490" s="697"/>
    </row>
    <row r="491">
      <c r="A491" s="695"/>
      <c r="B491" s="694"/>
      <c r="C491" s="695"/>
      <c r="D491" s="695"/>
      <c r="E491" s="696"/>
      <c r="G491" s="697"/>
      <c r="H491" s="697"/>
      <c r="I491" s="697"/>
      <c r="J491" s="697"/>
      <c r="K491" s="697"/>
    </row>
    <row r="492">
      <c r="A492" s="695"/>
      <c r="B492" s="694"/>
      <c r="C492" s="695"/>
      <c r="D492" s="695"/>
      <c r="E492" s="696"/>
      <c r="G492" s="697"/>
      <c r="H492" s="697"/>
      <c r="I492" s="697"/>
      <c r="J492" s="697"/>
      <c r="K492" s="697"/>
    </row>
    <row r="493">
      <c r="A493" s="695"/>
      <c r="B493" s="694"/>
      <c r="C493" s="695"/>
      <c r="D493" s="695"/>
      <c r="E493" s="696"/>
      <c r="G493" s="697"/>
      <c r="H493" s="697"/>
      <c r="I493" s="697"/>
      <c r="J493" s="697"/>
      <c r="K493" s="697"/>
    </row>
    <row r="494">
      <c r="A494" s="695"/>
      <c r="B494" s="694"/>
      <c r="C494" s="695"/>
      <c r="D494" s="695"/>
      <c r="E494" s="696"/>
      <c r="G494" s="697"/>
      <c r="H494" s="697"/>
      <c r="I494" s="697"/>
      <c r="J494" s="697"/>
      <c r="K494" s="697"/>
    </row>
    <row r="495">
      <c r="A495" s="695"/>
      <c r="B495" s="694"/>
      <c r="C495" s="695"/>
      <c r="D495" s="695"/>
      <c r="E495" s="696"/>
      <c r="G495" s="697"/>
      <c r="H495" s="697"/>
      <c r="I495" s="697"/>
      <c r="J495" s="697"/>
      <c r="K495" s="697"/>
    </row>
    <row r="496">
      <c r="A496" s="695"/>
      <c r="B496" s="694"/>
      <c r="C496" s="695"/>
      <c r="D496" s="695"/>
      <c r="E496" s="696"/>
      <c r="G496" s="697"/>
      <c r="H496" s="697"/>
      <c r="I496" s="697"/>
      <c r="J496" s="697"/>
      <c r="K496" s="697"/>
    </row>
    <row r="497">
      <c r="A497" s="695"/>
      <c r="B497" s="694"/>
      <c r="C497" s="695"/>
      <c r="D497" s="695"/>
      <c r="E497" s="696"/>
      <c r="G497" s="697"/>
      <c r="H497" s="697"/>
      <c r="I497" s="697"/>
      <c r="J497" s="697"/>
      <c r="K497" s="697"/>
    </row>
    <row r="498">
      <c r="A498" s="695"/>
      <c r="B498" s="694"/>
      <c r="C498" s="695"/>
      <c r="D498" s="695"/>
      <c r="E498" s="696"/>
      <c r="G498" s="697"/>
      <c r="H498" s="697"/>
      <c r="I498" s="697"/>
      <c r="J498" s="697"/>
      <c r="K498" s="697"/>
    </row>
    <row r="499">
      <c r="A499" s="695"/>
      <c r="B499" s="694"/>
      <c r="C499" s="695"/>
      <c r="D499" s="695"/>
      <c r="E499" s="696"/>
      <c r="G499" s="697"/>
      <c r="H499" s="697"/>
      <c r="I499" s="697"/>
      <c r="J499" s="697"/>
      <c r="K499" s="697"/>
    </row>
    <row r="500">
      <c r="A500" s="695"/>
      <c r="B500" s="694"/>
      <c r="C500" s="695"/>
      <c r="D500" s="695"/>
      <c r="E500" s="696"/>
      <c r="G500" s="697"/>
      <c r="H500" s="697"/>
      <c r="I500" s="697"/>
      <c r="J500" s="697"/>
      <c r="K500" s="697"/>
    </row>
    <row r="501">
      <c r="A501" s="695"/>
      <c r="B501" s="694"/>
      <c r="C501" s="695"/>
      <c r="D501" s="695"/>
      <c r="E501" s="696"/>
      <c r="G501" s="697"/>
      <c r="H501" s="697"/>
      <c r="I501" s="697"/>
      <c r="J501" s="697"/>
      <c r="K501" s="697"/>
    </row>
    <row r="502">
      <c r="A502" s="695"/>
      <c r="B502" s="694"/>
      <c r="C502" s="695"/>
      <c r="D502" s="695"/>
      <c r="E502" s="696"/>
      <c r="G502" s="697"/>
      <c r="H502" s="697"/>
      <c r="I502" s="697"/>
      <c r="J502" s="697"/>
      <c r="K502" s="697"/>
    </row>
    <row r="503">
      <c r="A503" s="695"/>
      <c r="B503" s="694"/>
      <c r="C503" s="695"/>
      <c r="D503" s="695"/>
      <c r="E503" s="696"/>
      <c r="G503" s="697"/>
      <c r="H503" s="697"/>
      <c r="I503" s="697"/>
      <c r="J503" s="697"/>
      <c r="K503" s="697"/>
    </row>
    <row r="504">
      <c r="A504" s="695"/>
      <c r="B504" s="694"/>
      <c r="C504" s="695"/>
      <c r="D504" s="695"/>
      <c r="E504" s="696"/>
      <c r="G504" s="697"/>
      <c r="H504" s="697"/>
      <c r="I504" s="697"/>
      <c r="J504" s="697"/>
      <c r="K504" s="697"/>
    </row>
    <row r="505">
      <c r="A505" s="695"/>
      <c r="B505" s="694"/>
      <c r="C505" s="695"/>
      <c r="D505" s="695"/>
      <c r="E505" s="696"/>
      <c r="G505" s="697"/>
      <c r="H505" s="697"/>
      <c r="I505" s="697"/>
      <c r="J505" s="697"/>
      <c r="K505" s="697"/>
    </row>
    <row r="506">
      <c r="A506" s="695"/>
      <c r="B506" s="694"/>
      <c r="C506" s="695"/>
      <c r="D506" s="695"/>
      <c r="E506" s="696"/>
      <c r="G506" s="697"/>
      <c r="H506" s="697"/>
      <c r="I506" s="697"/>
      <c r="J506" s="697"/>
      <c r="K506" s="697"/>
    </row>
    <row r="507">
      <c r="A507" s="695"/>
      <c r="B507" s="694"/>
      <c r="C507" s="695"/>
      <c r="D507" s="695"/>
      <c r="E507" s="696"/>
      <c r="G507" s="697"/>
      <c r="H507" s="697"/>
      <c r="I507" s="697"/>
      <c r="J507" s="697"/>
      <c r="K507" s="697"/>
    </row>
    <row r="508">
      <c r="A508" s="695"/>
      <c r="B508" s="694"/>
      <c r="C508" s="695"/>
      <c r="D508" s="695"/>
      <c r="E508" s="696"/>
      <c r="G508" s="697"/>
      <c r="H508" s="697"/>
      <c r="I508" s="697"/>
      <c r="J508" s="697"/>
      <c r="K508" s="697"/>
    </row>
    <row r="509">
      <c r="A509" s="695"/>
      <c r="B509" s="694"/>
      <c r="C509" s="695"/>
      <c r="D509" s="695"/>
      <c r="E509" s="696"/>
      <c r="G509" s="697"/>
      <c r="H509" s="697"/>
      <c r="I509" s="697"/>
      <c r="J509" s="697"/>
      <c r="K509" s="697"/>
    </row>
    <row r="510">
      <c r="A510" s="695"/>
      <c r="B510" s="694"/>
      <c r="C510" s="695"/>
      <c r="D510" s="695"/>
      <c r="E510" s="696"/>
      <c r="G510" s="697"/>
      <c r="H510" s="697"/>
      <c r="I510" s="697"/>
      <c r="J510" s="697"/>
      <c r="K510" s="697"/>
    </row>
    <row r="511">
      <c r="A511" s="695"/>
      <c r="B511" s="694"/>
      <c r="C511" s="695"/>
      <c r="D511" s="695"/>
      <c r="E511" s="696"/>
      <c r="G511" s="697"/>
      <c r="H511" s="697"/>
      <c r="I511" s="697"/>
      <c r="J511" s="697"/>
      <c r="K511" s="697"/>
    </row>
    <row r="512">
      <c r="A512" s="695"/>
      <c r="B512" s="694"/>
      <c r="C512" s="695"/>
      <c r="D512" s="695"/>
      <c r="E512" s="696"/>
      <c r="G512" s="697"/>
      <c r="H512" s="697"/>
      <c r="I512" s="697"/>
      <c r="J512" s="697"/>
      <c r="K512" s="697"/>
    </row>
    <row r="513">
      <c r="A513" s="695"/>
      <c r="B513" s="694"/>
      <c r="C513" s="695"/>
      <c r="D513" s="695"/>
      <c r="E513" s="696"/>
      <c r="G513" s="697"/>
      <c r="H513" s="697"/>
      <c r="I513" s="697"/>
      <c r="J513" s="697"/>
      <c r="K513" s="697"/>
    </row>
    <row r="514">
      <c r="A514" s="695"/>
      <c r="B514" s="694"/>
      <c r="C514" s="695"/>
      <c r="D514" s="695"/>
      <c r="E514" s="696"/>
      <c r="G514" s="697"/>
      <c r="H514" s="697"/>
      <c r="I514" s="697"/>
      <c r="J514" s="697"/>
      <c r="K514" s="697"/>
    </row>
    <row r="515">
      <c r="A515" s="695"/>
      <c r="B515" s="694"/>
      <c r="C515" s="695"/>
      <c r="D515" s="695"/>
      <c r="E515" s="696"/>
      <c r="G515" s="697"/>
      <c r="H515" s="697"/>
      <c r="I515" s="697"/>
      <c r="J515" s="697"/>
      <c r="K515" s="697"/>
    </row>
    <row r="516">
      <c r="A516" s="695"/>
      <c r="B516" s="694"/>
      <c r="C516" s="695"/>
      <c r="D516" s="695"/>
      <c r="E516" s="696"/>
      <c r="G516" s="697"/>
      <c r="H516" s="697"/>
      <c r="I516" s="697"/>
      <c r="J516" s="697"/>
      <c r="K516" s="697"/>
    </row>
    <row r="517">
      <c r="A517" s="695"/>
      <c r="B517" s="694"/>
      <c r="C517" s="695"/>
      <c r="D517" s="695"/>
      <c r="E517" s="696"/>
      <c r="G517" s="697"/>
      <c r="H517" s="697"/>
      <c r="I517" s="697"/>
      <c r="J517" s="697"/>
      <c r="K517" s="697"/>
    </row>
    <row r="518">
      <c r="A518" s="695"/>
      <c r="B518" s="694"/>
      <c r="C518" s="695"/>
      <c r="D518" s="695"/>
      <c r="E518" s="696"/>
      <c r="G518" s="697"/>
      <c r="H518" s="697"/>
      <c r="I518" s="697"/>
      <c r="J518" s="697"/>
      <c r="K518" s="697"/>
    </row>
    <row r="519">
      <c r="A519" s="695"/>
      <c r="B519" s="694"/>
      <c r="C519" s="695"/>
      <c r="D519" s="695"/>
      <c r="E519" s="696"/>
      <c r="G519" s="697"/>
      <c r="H519" s="697"/>
      <c r="I519" s="697"/>
      <c r="J519" s="697"/>
      <c r="K519" s="697"/>
    </row>
    <row r="520">
      <c r="A520" s="695"/>
      <c r="B520" s="694"/>
      <c r="C520" s="695"/>
      <c r="D520" s="695"/>
      <c r="E520" s="696"/>
      <c r="G520" s="697"/>
      <c r="H520" s="697"/>
      <c r="I520" s="697"/>
      <c r="J520" s="697"/>
      <c r="K520" s="697"/>
    </row>
    <row r="521">
      <c r="A521" s="695"/>
      <c r="B521" s="694"/>
      <c r="C521" s="695"/>
      <c r="D521" s="695"/>
      <c r="E521" s="696"/>
      <c r="G521" s="697"/>
      <c r="H521" s="697"/>
      <c r="I521" s="697"/>
      <c r="J521" s="697"/>
      <c r="K521" s="697"/>
    </row>
    <row r="522">
      <c r="A522" s="695"/>
      <c r="B522" s="694"/>
      <c r="C522" s="695"/>
      <c r="D522" s="695"/>
      <c r="E522" s="696"/>
      <c r="G522" s="697"/>
      <c r="H522" s="697"/>
      <c r="I522" s="697"/>
      <c r="J522" s="697"/>
      <c r="K522" s="697"/>
    </row>
    <row r="523">
      <c r="A523" s="695"/>
      <c r="B523" s="694"/>
      <c r="C523" s="695"/>
      <c r="D523" s="695"/>
      <c r="E523" s="696"/>
      <c r="G523" s="697"/>
      <c r="H523" s="697"/>
      <c r="I523" s="697"/>
      <c r="J523" s="697"/>
      <c r="K523" s="697"/>
    </row>
    <row r="524">
      <c r="A524" s="695"/>
      <c r="B524" s="694"/>
      <c r="C524" s="695"/>
      <c r="D524" s="695"/>
      <c r="E524" s="696"/>
      <c r="G524" s="697"/>
      <c r="H524" s="697"/>
      <c r="I524" s="697"/>
      <c r="J524" s="697"/>
      <c r="K524" s="697"/>
    </row>
    <row r="525">
      <c r="A525" s="695"/>
      <c r="B525" s="694"/>
      <c r="C525" s="695"/>
      <c r="D525" s="695"/>
      <c r="E525" s="696"/>
      <c r="G525" s="697"/>
      <c r="H525" s="697"/>
      <c r="I525" s="697"/>
      <c r="J525" s="697"/>
      <c r="K525" s="697"/>
    </row>
    <row r="526">
      <c r="A526" s="695"/>
      <c r="B526" s="694"/>
      <c r="C526" s="695"/>
      <c r="D526" s="695"/>
      <c r="E526" s="696"/>
      <c r="G526" s="697"/>
      <c r="H526" s="697"/>
      <c r="I526" s="697"/>
      <c r="J526" s="697"/>
      <c r="K526" s="697"/>
    </row>
    <row r="527">
      <c r="A527" s="695"/>
      <c r="B527" s="694"/>
      <c r="C527" s="695"/>
      <c r="D527" s="695"/>
      <c r="E527" s="696"/>
      <c r="G527" s="697"/>
      <c r="H527" s="697"/>
      <c r="I527" s="697"/>
      <c r="J527" s="697"/>
      <c r="K527" s="697"/>
    </row>
    <row r="528">
      <c r="A528" s="695"/>
      <c r="B528" s="694"/>
      <c r="C528" s="695"/>
      <c r="D528" s="695"/>
      <c r="E528" s="696"/>
      <c r="G528" s="697"/>
      <c r="H528" s="697"/>
      <c r="I528" s="697"/>
      <c r="J528" s="697"/>
      <c r="K528" s="697"/>
    </row>
    <row r="529">
      <c r="A529" s="695"/>
      <c r="B529" s="694"/>
      <c r="C529" s="695"/>
      <c r="D529" s="695"/>
      <c r="E529" s="696"/>
      <c r="G529" s="697"/>
      <c r="H529" s="697"/>
      <c r="I529" s="697"/>
      <c r="J529" s="697"/>
      <c r="K529" s="697"/>
    </row>
    <row r="530">
      <c r="A530" s="695"/>
      <c r="B530" s="694"/>
      <c r="C530" s="695"/>
      <c r="D530" s="695"/>
      <c r="E530" s="696"/>
      <c r="G530" s="697"/>
      <c r="H530" s="697"/>
      <c r="I530" s="697"/>
      <c r="J530" s="697"/>
      <c r="K530" s="697"/>
    </row>
    <row r="531">
      <c r="A531" s="695"/>
      <c r="B531" s="694"/>
      <c r="C531" s="695"/>
      <c r="D531" s="695"/>
      <c r="E531" s="696"/>
      <c r="G531" s="697"/>
      <c r="H531" s="697"/>
      <c r="I531" s="697"/>
      <c r="J531" s="697"/>
      <c r="K531" s="697"/>
    </row>
    <row r="532">
      <c r="A532" s="695"/>
      <c r="B532" s="694"/>
      <c r="C532" s="695"/>
      <c r="D532" s="695"/>
      <c r="E532" s="696"/>
      <c r="G532" s="697"/>
      <c r="H532" s="697"/>
      <c r="I532" s="697"/>
      <c r="J532" s="697"/>
      <c r="K532" s="697"/>
    </row>
    <row r="533">
      <c r="A533" s="695"/>
      <c r="B533" s="694"/>
      <c r="C533" s="695"/>
      <c r="D533" s="695"/>
      <c r="E533" s="696"/>
      <c r="G533" s="697"/>
      <c r="H533" s="697"/>
      <c r="I533" s="697"/>
      <c r="J533" s="697"/>
      <c r="K533" s="697"/>
    </row>
    <row r="534">
      <c r="A534" s="695"/>
      <c r="B534" s="694"/>
      <c r="C534" s="695"/>
      <c r="D534" s="695"/>
      <c r="E534" s="696"/>
      <c r="G534" s="697"/>
      <c r="H534" s="697"/>
      <c r="I534" s="697"/>
      <c r="J534" s="697"/>
      <c r="K534" s="697"/>
    </row>
    <row r="535">
      <c r="A535" s="695"/>
      <c r="B535" s="694"/>
      <c r="C535" s="695"/>
      <c r="D535" s="695"/>
      <c r="E535" s="696"/>
      <c r="G535" s="697"/>
      <c r="H535" s="697"/>
      <c r="I535" s="697"/>
      <c r="J535" s="697"/>
      <c r="K535" s="697"/>
    </row>
    <row r="536">
      <c r="A536" s="695"/>
      <c r="B536" s="694"/>
      <c r="C536" s="695"/>
      <c r="D536" s="695"/>
      <c r="E536" s="696"/>
      <c r="G536" s="697"/>
      <c r="H536" s="697"/>
      <c r="I536" s="697"/>
      <c r="J536" s="697"/>
      <c r="K536" s="697"/>
    </row>
    <row r="537">
      <c r="A537" s="695"/>
      <c r="B537" s="694"/>
      <c r="C537" s="695"/>
      <c r="D537" s="695"/>
      <c r="E537" s="696"/>
      <c r="G537" s="697"/>
      <c r="H537" s="697"/>
      <c r="I537" s="697"/>
      <c r="J537" s="697"/>
      <c r="K537" s="697"/>
    </row>
    <row r="538">
      <c r="A538" s="695"/>
      <c r="B538" s="694"/>
      <c r="C538" s="695"/>
      <c r="D538" s="695"/>
      <c r="E538" s="696"/>
      <c r="G538" s="697"/>
      <c r="H538" s="697"/>
      <c r="I538" s="697"/>
      <c r="J538" s="697"/>
      <c r="K538" s="697"/>
    </row>
    <row r="539">
      <c r="A539" s="695"/>
      <c r="B539" s="694"/>
      <c r="C539" s="695"/>
      <c r="D539" s="695"/>
      <c r="E539" s="696"/>
      <c r="G539" s="697"/>
      <c r="H539" s="697"/>
      <c r="I539" s="697"/>
      <c r="J539" s="697"/>
      <c r="K539" s="697"/>
    </row>
    <row r="540">
      <c r="A540" s="695"/>
      <c r="B540" s="694"/>
      <c r="C540" s="695"/>
      <c r="D540" s="695"/>
      <c r="E540" s="696"/>
      <c r="G540" s="697"/>
      <c r="H540" s="697"/>
      <c r="I540" s="697"/>
      <c r="J540" s="697"/>
      <c r="K540" s="697"/>
    </row>
    <row r="541">
      <c r="A541" s="695"/>
      <c r="B541" s="694"/>
      <c r="C541" s="695"/>
      <c r="D541" s="695"/>
      <c r="E541" s="696"/>
      <c r="G541" s="697"/>
      <c r="H541" s="697"/>
      <c r="I541" s="697"/>
      <c r="J541" s="697"/>
      <c r="K541" s="697"/>
    </row>
    <row r="542">
      <c r="A542" s="695"/>
      <c r="B542" s="694"/>
      <c r="C542" s="695"/>
      <c r="D542" s="695"/>
      <c r="E542" s="696"/>
      <c r="G542" s="697"/>
      <c r="H542" s="697"/>
      <c r="I542" s="697"/>
      <c r="J542" s="697"/>
      <c r="K542" s="697"/>
    </row>
    <row r="543">
      <c r="A543" s="695"/>
      <c r="B543" s="694"/>
      <c r="C543" s="695"/>
      <c r="D543" s="695"/>
      <c r="E543" s="696"/>
      <c r="G543" s="697"/>
      <c r="H543" s="697"/>
      <c r="I543" s="697"/>
      <c r="J543" s="697"/>
      <c r="K543" s="697"/>
    </row>
    <row r="544">
      <c r="A544" s="695"/>
      <c r="B544" s="694"/>
      <c r="C544" s="695"/>
      <c r="D544" s="695"/>
      <c r="E544" s="696"/>
      <c r="G544" s="697"/>
      <c r="H544" s="697"/>
      <c r="I544" s="697"/>
      <c r="J544" s="697"/>
      <c r="K544" s="697"/>
    </row>
    <row r="545">
      <c r="A545" s="695"/>
      <c r="B545" s="694"/>
      <c r="C545" s="695"/>
      <c r="D545" s="695"/>
      <c r="E545" s="696"/>
      <c r="G545" s="697"/>
      <c r="H545" s="697"/>
      <c r="I545" s="697"/>
      <c r="J545" s="697"/>
      <c r="K545" s="697"/>
    </row>
    <row r="546">
      <c r="A546" s="695"/>
      <c r="B546" s="694"/>
      <c r="C546" s="695"/>
      <c r="D546" s="695"/>
      <c r="E546" s="696"/>
      <c r="G546" s="697"/>
      <c r="H546" s="697"/>
      <c r="I546" s="697"/>
      <c r="J546" s="697"/>
      <c r="K546" s="697"/>
    </row>
    <row r="547">
      <c r="A547" s="695"/>
      <c r="B547" s="694"/>
      <c r="C547" s="695"/>
      <c r="D547" s="695"/>
      <c r="E547" s="696"/>
      <c r="G547" s="697"/>
      <c r="H547" s="697"/>
      <c r="I547" s="697"/>
      <c r="J547" s="697"/>
      <c r="K547" s="697"/>
    </row>
    <row r="548">
      <c r="A548" s="695"/>
      <c r="B548" s="694"/>
      <c r="C548" s="695"/>
      <c r="D548" s="695"/>
      <c r="E548" s="696"/>
      <c r="G548" s="697"/>
      <c r="H548" s="697"/>
      <c r="I548" s="697"/>
      <c r="J548" s="697"/>
      <c r="K548" s="697"/>
    </row>
    <row r="549">
      <c r="A549" s="695"/>
      <c r="B549" s="694"/>
      <c r="C549" s="695"/>
      <c r="D549" s="695"/>
      <c r="E549" s="696"/>
      <c r="G549" s="697"/>
      <c r="H549" s="697"/>
      <c r="I549" s="697"/>
      <c r="J549" s="697"/>
      <c r="K549" s="697"/>
    </row>
    <row r="550">
      <c r="A550" s="695"/>
      <c r="B550" s="694"/>
      <c r="C550" s="695"/>
      <c r="D550" s="695"/>
      <c r="E550" s="696"/>
      <c r="G550" s="697"/>
      <c r="H550" s="697"/>
      <c r="I550" s="697"/>
      <c r="J550" s="697"/>
      <c r="K550" s="697"/>
    </row>
    <row r="551">
      <c r="A551" s="695"/>
      <c r="B551" s="694"/>
      <c r="C551" s="695"/>
      <c r="D551" s="695"/>
      <c r="E551" s="696"/>
      <c r="G551" s="697"/>
      <c r="H551" s="697"/>
      <c r="I551" s="697"/>
      <c r="J551" s="697"/>
      <c r="K551" s="697"/>
    </row>
    <row r="552">
      <c r="A552" s="695"/>
      <c r="B552" s="694"/>
      <c r="C552" s="695"/>
      <c r="D552" s="695"/>
      <c r="E552" s="696"/>
      <c r="G552" s="697"/>
      <c r="H552" s="697"/>
      <c r="I552" s="697"/>
      <c r="J552" s="697"/>
      <c r="K552" s="697"/>
    </row>
    <row r="553">
      <c r="A553" s="695"/>
      <c r="B553" s="694"/>
      <c r="C553" s="695"/>
      <c r="D553" s="695"/>
      <c r="E553" s="696"/>
      <c r="G553" s="697"/>
      <c r="H553" s="697"/>
      <c r="I553" s="697"/>
      <c r="J553" s="697"/>
      <c r="K553" s="697"/>
    </row>
    <row r="554">
      <c r="A554" s="695"/>
      <c r="B554" s="694"/>
      <c r="C554" s="695"/>
      <c r="D554" s="695"/>
      <c r="E554" s="696"/>
      <c r="G554" s="697"/>
      <c r="H554" s="697"/>
      <c r="I554" s="697"/>
      <c r="J554" s="697"/>
      <c r="K554" s="697"/>
    </row>
    <row r="555">
      <c r="A555" s="695"/>
      <c r="B555" s="694"/>
      <c r="C555" s="695"/>
      <c r="D555" s="695"/>
      <c r="E555" s="696"/>
      <c r="G555" s="697"/>
      <c r="H555" s="697"/>
      <c r="I555" s="697"/>
      <c r="J555" s="697"/>
      <c r="K555" s="697"/>
    </row>
    <row r="556">
      <c r="A556" s="695"/>
      <c r="B556" s="694"/>
      <c r="C556" s="695"/>
      <c r="D556" s="695"/>
      <c r="E556" s="696"/>
      <c r="G556" s="697"/>
      <c r="H556" s="697"/>
      <c r="I556" s="697"/>
      <c r="J556" s="697"/>
      <c r="K556" s="697"/>
    </row>
    <row r="557">
      <c r="A557" s="695"/>
      <c r="B557" s="694"/>
      <c r="C557" s="695"/>
      <c r="D557" s="695"/>
      <c r="E557" s="696"/>
      <c r="G557" s="697"/>
      <c r="H557" s="697"/>
      <c r="I557" s="697"/>
      <c r="J557" s="697"/>
      <c r="K557" s="697"/>
    </row>
    <row r="558">
      <c r="A558" s="695"/>
      <c r="B558" s="694"/>
      <c r="C558" s="695"/>
      <c r="D558" s="695"/>
      <c r="E558" s="696"/>
      <c r="G558" s="697"/>
      <c r="H558" s="697"/>
      <c r="I558" s="697"/>
      <c r="J558" s="697"/>
      <c r="K558" s="697"/>
    </row>
    <row r="559">
      <c r="A559" s="695"/>
      <c r="B559" s="694"/>
      <c r="C559" s="695"/>
      <c r="D559" s="695"/>
      <c r="E559" s="696"/>
      <c r="G559" s="697"/>
      <c r="H559" s="697"/>
      <c r="I559" s="697"/>
      <c r="J559" s="697"/>
      <c r="K559" s="697"/>
    </row>
    <row r="560">
      <c r="A560" s="695"/>
      <c r="B560" s="694"/>
      <c r="C560" s="695"/>
      <c r="D560" s="695"/>
      <c r="E560" s="696"/>
      <c r="G560" s="697"/>
      <c r="H560" s="697"/>
      <c r="I560" s="697"/>
      <c r="J560" s="697"/>
      <c r="K560" s="697"/>
    </row>
    <row r="561">
      <c r="A561" s="695"/>
      <c r="B561" s="694"/>
      <c r="C561" s="695"/>
      <c r="D561" s="695"/>
      <c r="E561" s="696"/>
      <c r="G561" s="697"/>
      <c r="H561" s="697"/>
      <c r="I561" s="697"/>
      <c r="J561" s="697"/>
      <c r="K561" s="697"/>
    </row>
    <row r="562">
      <c r="A562" s="695"/>
      <c r="B562" s="694"/>
      <c r="C562" s="695"/>
      <c r="D562" s="695"/>
      <c r="E562" s="696"/>
      <c r="G562" s="697"/>
      <c r="H562" s="697"/>
      <c r="I562" s="697"/>
      <c r="J562" s="697"/>
      <c r="K562" s="697"/>
    </row>
    <row r="563">
      <c r="A563" s="695"/>
      <c r="B563" s="694"/>
      <c r="C563" s="695"/>
      <c r="D563" s="695"/>
      <c r="E563" s="696"/>
      <c r="G563" s="697"/>
      <c r="H563" s="697"/>
      <c r="I563" s="697"/>
      <c r="J563" s="697"/>
      <c r="K563" s="697"/>
    </row>
    <row r="564">
      <c r="A564" s="695"/>
      <c r="B564" s="694"/>
      <c r="C564" s="695"/>
      <c r="D564" s="695"/>
      <c r="E564" s="696"/>
      <c r="G564" s="697"/>
      <c r="H564" s="697"/>
      <c r="I564" s="697"/>
      <c r="J564" s="697"/>
      <c r="K564" s="697"/>
    </row>
    <row r="565">
      <c r="A565" s="695"/>
      <c r="B565" s="694"/>
      <c r="C565" s="695"/>
      <c r="D565" s="695"/>
      <c r="E565" s="696"/>
      <c r="G565" s="697"/>
      <c r="H565" s="697"/>
      <c r="I565" s="697"/>
      <c r="J565" s="697"/>
      <c r="K565" s="697"/>
    </row>
    <row r="566">
      <c r="A566" s="695"/>
      <c r="B566" s="694"/>
      <c r="C566" s="695"/>
      <c r="D566" s="695"/>
      <c r="E566" s="696"/>
      <c r="G566" s="697"/>
      <c r="H566" s="697"/>
      <c r="I566" s="697"/>
      <c r="J566" s="697"/>
      <c r="K566" s="697"/>
    </row>
    <row r="567">
      <c r="A567" s="695"/>
      <c r="B567" s="694"/>
      <c r="C567" s="695"/>
      <c r="D567" s="695"/>
      <c r="E567" s="696"/>
      <c r="G567" s="697"/>
      <c r="H567" s="697"/>
      <c r="I567" s="697"/>
      <c r="J567" s="697"/>
      <c r="K567" s="697"/>
    </row>
    <row r="568">
      <c r="A568" s="695"/>
      <c r="B568" s="694"/>
      <c r="C568" s="695"/>
      <c r="D568" s="695"/>
      <c r="E568" s="696"/>
      <c r="G568" s="697"/>
      <c r="H568" s="697"/>
      <c r="I568" s="697"/>
      <c r="J568" s="697"/>
      <c r="K568" s="697"/>
    </row>
    <row r="569">
      <c r="A569" s="695"/>
      <c r="B569" s="694"/>
      <c r="C569" s="695"/>
      <c r="D569" s="695"/>
      <c r="E569" s="696"/>
      <c r="G569" s="697"/>
      <c r="H569" s="697"/>
      <c r="I569" s="697"/>
      <c r="J569" s="697"/>
      <c r="K569" s="697"/>
    </row>
    <row r="570">
      <c r="A570" s="695"/>
      <c r="B570" s="694"/>
      <c r="C570" s="695"/>
      <c r="D570" s="695"/>
      <c r="E570" s="696"/>
      <c r="G570" s="697"/>
      <c r="H570" s="697"/>
      <c r="I570" s="697"/>
      <c r="J570" s="697"/>
      <c r="K570" s="697"/>
    </row>
    <row r="571">
      <c r="A571" s="695"/>
      <c r="B571" s="694"/>
      <c r="C571" s="695"/>
      <c r="D571" s="695"/>
      <c r="E571" s="696"/>
      <c r="G571" s="697"/>
      <c r="H571" s="697"/>
      <c r="I571" s="697"/>
      <c r="J571" s="697"/>
      <c r="K571" s="697"/>
    </row>
    <row r="572">
      <c r="A572" s="695"/>
      <c r="B572" s="694"/>
      <c r="C572" s="695"/>
      <c r="D572" s="695"/>
      <c r="E572" s="696"/>
      <c r="G572" s="697"/>
      <c r="H572" s="697"/>
      <c r="I572" s="697"/>
      <c r="J572" s="697"/>
      <c r="K572" s="697"/>
    </row>
    <row r="573">
      <c r="A573" s="695"/>
      <c r="B573" s="694"/>
      <c r="C573" s="695"/>
      <c r="D573" s="695"/>
      <c r="E573" s="696"/>
      <c r="G573" s="697"/>
      <c r="H573" s="697"/>
      <c r="I573" s="697"/>
      <c r="J573" s="697"/>
      <c r="K573" s="697"/>
    </row>
    <row r="574">
      <c r="A574" s="695"/>
      <c r="B574" s="694"/>
      <c r="C574" s="695"/>
      <c r="D574" s="695"/>
      <c r="E574" s="696"/>
      <c r="G574" s="697"/>
      <c r="H574" s="697"/>
      <c r="I574" s="697"/>
      <c r="J574" s="697"/>
      <c r="K574" s="697"/>
    </row>
    <row r="575">
      <c r="A575" s="695"/>
      <c r="B575" s="694"/>
      <c r="C575" s="695"/>
      <c r="D575" s="695"/>
      <c r="E575" s="696"/>
      <c r="G575" s="697"/>
      <c r="H575" s="697"/>
      <c r="I575" s="697"/>
      <c r="J575" s="697"/>
      <c r="K575" s="697"/>
    </row>
    <row r="576">
      <c r="A576" s="695"/>
      <c r="B576" s="694"/>
      <c r="C576" s="695"/>
      <c r="D576" s="695"/>
      <c r="E576" s="696"/>
      <c r="G576" s="697"/>
      <c r="H576" s="697"/>
      <c r="I576" s="697"/>
      <c r="J576" s="697"/>
      <c r="K576" s="697"/>
    </row>
    <row r="577">
      <c r="A577" s="695"/>
      <c r="B577" s="694"/>
      <c r="C577" s="695"/>
      <c r="D577" s="695"/>
      <c r="E577" s="696"/>
      <c r="G577" s="697"/>
      <c r="H577" s="697"/>
      <c r="I577" s="697"/>
      <c r="J577" s="697"/>
      <c r="K577" s="697"/>
    </row>
    <row r="578">
      <c r="A578" s="695"/>
      <c r="B578" s="694"/>
      <c r="C578" s="695"/>
      <c r="D578" s="695"/>
      <c r="E578" s="696"/>
      <c r="G578" s="697"/>
      <c r="H578" s="697"/>
      <c r="I578" s="697"/>
      <c r="J578" s="697"/>
      <c r="K578" s="697"/>
    </row>
    <row r="579">
      <c r="A579" s="695"/>
      <c r="B579" s="694"/>
      <c r="C579" s="695"/>
      <c r="D579" s="695"/>
      <c r="E579" s="696"/>
      <c r="G579" s="697"/>
      <c r="H579" s="697"/>
      <c r="I579" s="697"/>
      <c r="J579" s="697"/>
      <c r="K579" s="697"/>
    </row>
    <row r="580">
      <c r="A580" s="695"/>
      <c r="B580" s="694"/>
      <c r="C580" s="695"/>
      <c r="D580" s="695"/>
      <c r="E580" s="696"/>
      <c r="G580" s="697"/>
      <c r="H580" s="697"/>
      <c r="I580" s="697"/>
      <c r="J580" s="697"/>
      <c r="K580" s="697"/>
    </row>
    <row r="581">
      <c r="A581" s="695"/>
      <c r="B581" s="694"/>
      <c r="C581" s="695"/>
      <c r="D581" s="695"/>
      <c r="E581" s="696"/>
      <c r="G581" s="697"/>
      <c r="H581" s="697"/>
      <c r="I581" s="697"/>
      <c r="J581" s="697"/>
      <c r="K581" s="697"/>
    </row>
    <row r="582">
      <c r="A582" s="695"/>
      <c r="B582" s="694"/>
      <c r="C582" s="695"/>
      <c r="D582" s="695"/>
      <c r="E582" s="696"/>
      <c r="G582" s="697"/>
      <c r="H582" s="697"/>
      <c r="I582" s="697"/>
      <c r="J582" s="697"/>
      <c r="K582" s="697"/>
    </row>
    <row r="583">
      <c r="A583" s="695"/>
      <c r="B583" s="694"/>
      <c r="C583" s="695"/>
      <c r="D583" s="695"/>
      <c r="E583" s="696"/>
      <c r="G583" s="697"/>
      <c r="H583" s="697"/>
      <c r="I583" s="697"/>
      <c r="J583" s="697"/>
      <c r="K583" s="697"/>
    </row>
    <row r="584">
      <c r="A584" s="695"/>
      <c r="B584" s="694"/>
      <c r="C584" s="695"/>
      <c r="D584" s="695"/>
      <c r="E584" s="696"/>
      <c r="G584" s="697"/>
      <c r="H584" s="697"/>
      <c r="I584" s="697"/>
      <c r="J584" s="697"/>
      <c r="K584" s="697"/>
    </row>
    <row r="585">
      <c r="A585" s="695"/>
      <c r="B585" s="694"/>
      <c r="C585" s="695"/>
      <c r="D585" s="695"/>
      <c r="E585" s="696"/>
      <c r="G585" s="697"/>
      <c r="H585" s="697"/>
      <c r="I585" s="697"/>
      <c r="J585" s="697"/>
      <c r="K585" s="697"/>
    </row>
    <row r="586">
      <c r="A586" s="695"/>
      <c r="B586" s="694"/>
      <c r="C586" s="695"/>
      <c r="D586" s="695"/>
      <c r="E586" s="696"/>
      <c r="G586" s="697"/>
      <c r="H586" s="697"/>
      <c r="I586" s="697"/>
      <c r="J586" s="697"/>
      <c r="K586" s="697"/>
    </row>
    <row r="587">
      <c r="A587" s="695"/>
      <c r="B587" s="694"/>
      <c r="C587" s="695"/>
      <c r="D587" s="695"/>
      <c r="E587" s="696"/>
      <c r="G587" s="697"/>
      <c r="H587" s="697"/>
      <c r="I587" s="697"/>
      <c r="J587" s="697"/>
      <c r="K587" s="697"/>
    </row>
    <row r="588">
      <c r="A588" s="695"/>
      <c r="B588" s="694"/>
      <c r="C588" s="695"/>
      <c r="D588" s="695"/>
      <c r="E588" s="696"/>
      <c r="G588" s="697"/>
      <c r="H588" s="697"/>
      <c r="I588" s="697"/>
      <c r="J588" s="697"/>
      <c r="K588" s="697"/>
    </row>
    <row r="589">
      <c r="A589" s="695"/>
      <c r="B589" s="694"/>
      <c r="C589" s="695"/>
      <c r="D589" s="695"/>
      <c r="E589" s="696"/>
      <c r="G589" s="697"/>
      <c r="H589" s="697"/>
      <c r="I589" s="697"/>
      <c r="J589" s="697"/>
      <c r="K589" s="697"/>
    </row>
    <row r="590">
      <c r="A590" s="695"/>
      <c r="B590" s="694"/>
      <c r="C590" s="695"/>
      <c r="D590" s="695"/>
      <c r="E590" s="696"/>
      <c r="G590" s="697"/>
      <c r="H590" s="697"/>
      <c r="I590" s="697"/>
      <c r="J590" s="697"/>
      <c r="K590" s="697"/>
    </row>
    <row r="591">
      <c r="A591" s="695"/>
      <c r="B591" s="694"/>
      <c r="C591" s="695"/>
      <c r="D591" s="695"/>
      <c r="E591" s="696"/>
      <c r="G591" s="697"/>
      <c r="H591" s="697"/>
      <c r="I591" s="697"/>
      <c r="J591" s="697"/>
      <c r="K591" s="697"/>
    </row>
    <row r="592">
      <c r="A592" s="695"/>
      <c r="B592" s="694"/>
      <c r="C592" s="695"/>
      <c r="D592" s="695"/>
      <c r="E592" s="696"/>
      <c r="G592" s="697"/>
      <c r="H592" s="697"/>
      <c r="I592" s="697"/>
      <c r="J592" s="697"/>
      <c r="K592" s="697"/>
    </row>
    <row r="593">
      <c r="A593" s="695"/>
      <c r="B593" s="694"/>
      <c r="C593" s="695"/>
      <c r="D593" s="695"/>
      <c r="E593" s="696"/>
      <c r="G593" s="697"/>
      <c r="H593" s="697"/>
      <c r="I593" s="697"/>
      <c r="J593" s="697"/>
      <c r="K593" s="697"/>
    </row>
    <row r="594">
      <c r="A594" s="695"/>
      <c r="B594" s="694"/>
      <c r="C594" s="695"/>
      <c r="D594" s="695"/>
      <c r="E594" s="696"/>
      <c r="G594" s="697"/>
      <c r="H594" s="697"/>
      <c r="I594" s="697"/>
      <c r="J594" s="697"/>
      <c r="K594" s="697"/>
    </row>
    <row r="595">
      <c r="A595" s="695"/>
      <c r="B595" s="694"/>
      <c r="C595" s="695"/>
      <c r="D595" s="695"/>
      <c r="E595" s="696"/>
      <c r="G595" s="697"/>
      <c r="H595" s="697"/>
      <c r="I595" s="697"/>
      <c r="J595" s="697"/>
      <c r="K595" s="697"/>
    </row>
    <row r="596">
      <c r="A596" s="695"/>
      <c r="B596" s="694"/>
      <c r="C596" s="695"/>
      <c r="D596" s="695"/>
      <c r="E596" s="696"/>
      <c r="G596" s="697"/>
      <c r="H596" s="697"/>
      <c r="I596" s="697"/>
      <c r="J596" s="697"/>
      <c r="K596" s="697"/>
    </row>
    <row r="597">
      <c r="A597" s="695"/>
      <c r="B597" s="694"/>
      <c r="C597" s="695"/>
      <c r="D597" s="695"/>
      <c r="E597" s="696"/>
      <c r="G597" s="697"/>
      <c r="H597" s="697"/>
      <c r="I597" s="697"/>
      <c r="J597" s="697"/>
      <c r="K597" s="697"/>
    </row>
    <row r="598">
      <c r="A598" s="695"/>
      <c r="B598" s="694"/>
      <c r="C598" s="695"/>
      <c r="D598" s="695"/>
      <c r="E598" s="696"/>
      <c r="G598" s="697"/>
      <c r="H598" s="697"/>
      <c r="I598" s="697"/>
      <c r="J598" s="697"/>
      <c r="K598" s="697"/>
    </row>
    <row r="599">
      <c r="A599" s="695"/>
      <c r="B599" s="694"/>
      <c r="C599" s="695"/>
      <c r="D599" s="695"/>
      <c r="E599" s="696"/>
      <c r="G599" s="697"/>
      <c r="H599" s="697"/>
      <c r="I599" s="697"/>
      <c r="J599" s="697"/>
      <c r="K599" s="697"/>
    </row>
    <row r="600">
      <c r="A600" s="695"/>
      <c r="B600" s="694"/>
      <c r="C600" s="695"/>
      <c r="D600" s="695"/>
      <c r="E600" s="696"/>
      <c r="G600" s="697"/>
      <c r="H600" s="697"/>
      <c r="I600" s="697"/>
      <c r="J600" s="697"/>
      <c r="K600" s="697"/>
    </row>
    <row r="601">
      <c r="A601" s="695"/>
      <c r="B601" s="694"/>
      <c r="C601" s="695"/>
      <c r="D601" s="695"/>
      <c r="E601" s="696"/>
      <c r="G601" s="697"/>
      <c r="H601" s="697"/>
      <c r="I601" s="697"/>
      <c r="J601" s="697"/>
      <c r="K601" s="697"/>
    </row>
    <row r="602">
      <c r="A602" s="695"/>
      <c r="B602" s="694"/>
      <c r="C602" s="695"/>
      <c r="D602" s="695"/>
      <c r="E602" s="696"/>
      <c r="G602" s="697"/>
      <c r="H602" s="697"/>
      <c r="I602" s="697"/>
      <c r="J602" s="697"/>
      <c r="K602" s="697"/>
    </row>
    <row r="603">
      <c r="A603" s="695"/>
      <c r="B603" s="694"/>
      <c r="C603" s="695"/>
      <c r="D603" s="695"/>
      <c r="E603" s="696"/>
      <c r="G603" s="697"/>
      <c r="H603" s="697"/>
      <c r="I603" s="697"/>
      <c r="J603" s="697"/>
      <c r="K603" s="697"/>
    </row>
    <row r="604">
      <c r="A604" s="695"/>
      <c r="B604" s="694"/>
      <c r="C604" s="695"/>
      <c r="D604" s="695"/>
      <c r="E604" s="696"/>
      <c r="G604" s="697"/>
      <c r="H604" s="697"/>
      <c r="I604" s="697"/>
      <c r="J604" s="697"/>
      <c r="K604" s="697"/>
    </row>
    <row r="605">
      <c r="A605" s="695"/>
      <c r="B605" s="694"/>
      <c r="C605" s="695"/>
      <c r="D605" s="695"/>
      <c r="E605" s="696"/>
      <c r="G605" s="697"/>
      <c r="H605" s="697"/>
      <c r="I605" s="697"/>
      <c r="J605" s="697"/>
      <c r="K605" s="697"/>
    </row>
    <row r="606">
      <c r="A606" s="695"/>
      <c r="B606" s="694"/>
      <c r="C606" s="695"/>
      <c r="D606" s="695"/>
      <c r="E606" s="696"/>
      <c r="G606" s="697"/>
      <c r="H606" s="697"/>
      <c r="I606" s="697"/>
      <c r="J606" s="697"/>
      <c r="K606" s="697"/>
    </row>
    <row r="607">
      <c r="A607" s="695"/>
      <c r="B607" s="694"/>
      <c r="C607" s="695"/>
      <c r="D607" s="695"/>
      <c r="E607" s="696"/>
      <c r="G607" s="697"/>
      <c r="H607" s="697"/>
      <c r="I607" s="697"/>
      <c r="J607" s="697"/>
      <c r="K607" s="697"/>
    </row>
    <row r="608">
      <c r="A608" s="695"/>
      <c r="B608" s="694"/>
      <c r="C608" s="695"/>
      <c r="D608" s="695"/>
      <c r="E608" s="696"/>
      <c r="G608" s="697"/>
      <c r="H608" s="697"/>
      <c r="I608" s="697"/>
      <c r="J608" s="697"/>
      <c r="K608" s="697"/>
    </row>
    <row r="609">
      <c r="A609" s="695"/>
      <c r="B609" s="694"/>
      <c r="C609" s="695"/>
      <c r="D609" s="695"/>
      <c r="E609" s="696"/>
      <c r="G609" s="697"/>
      <c r="H609" s="697"/>
      <c r="I609" s="697"/>
      <c r="J609" s="697"/>
      <c r="K609" s="697"/>
    </row>
    <row r="610">
      <c r="A610" s="695"/>
      <c r="B610" s="694"/>
      <c r="C610" s="695"/>
      <c r="D610" s="695"/>
      <c r="E610" s="696"/>
      <c r="G610" s="697"/>
      <c r="H610" s="697"/>
      <c r="I610" s="697"/>
      <c r="J610" s="697"/>
      <c r="K610" s="697"/>
    </row>
    <row r="611">
      <c r="A611" s="695"/>
      <c r="B611" s="694"/>
      <c r="C611" s="695"/>
      <c r="D611" s="695"/>
      <c r="E611" s="696"/>
      <c r="G611" s="697"/>
      <c r="H611" s="697"/>
      <c r="I611" s="697"/>
      <c r="J611" s="697"/>
      <c r="K611" s="697"/>
    </row>
    <row r="612">
      <c r="A612" s="695"/>
      <c r="B612" s="694"/>
      <c r="C612" s="695"/>
      <c r="D612" s="695"/>
      <c r="E612" s="696"/>
      <c r="G612" s="697"/>
      <c r="H612" s="697"/>
      <c r="I612" s="697"/>
      <c r="J612" s="697"/>
      <c r="K612" s="697"/>
    </row>
    <row r="613">
      <c r="A613" s="695"/>
      <c r="B613" s="694"/>
      <c r="C613" s="695"/>
      <c r="D613" s="695"/>
      <c r="E613" s="696"/>
      <c r="G613" s="697"/>
      <c r="H613" s="697"/>
      <c r="I613" s="697"/>
      <c r="J613" s="697"/>
      <c r="K613" s="697"/>
    </row>
    <row r="614">
      <c r="A614" s="695"/>
      <c r="B614" s="694"/>
      <c r="C614" s="695"/>
      <c r="D614" s="695"/>
      <c r="E614" s="696"/>
      <c r="G614" s="697"/>
      <c r="H614" s="697"/>
      <c r="I614" s="697"/>
      <c r="J614" s="697"/>
      <c r="K614" s="697"/>
    </row>
    <row r="615">
      <c r="A615" s="695"/>
      <c r="B615" s="694"/>
      <c r="C615" s="695"/>
      <c r="D615" s="695"/>
      <c r="E615" s="696"/>
      <c r="G615" s="697"/>
      <c r="H615" s="697"/>
      <c r="I615" s="697"/>
      <c r="J615" s="697"/>
      <c r="K615" s="697"/>
    </row>
    <row r="616">
      <c r="A616" s="695"/>
      <c r="B616" s="694"/>
      <c r="C616" s="695"/>
      <c r="D616" s="695"/>
      <c r="E616" s="696"/>
      <c r="G616" s="697"/>
      <c r="H616" s="697"/>
      <c r="I616" s="697"/>
      <c r="J616" s="697"/>
      <c r="K616" s="697"/>
    </row>
    <row r="617">
      <c r="A617" s="695"/>
      <c r="B617" s="694"/>
      <c r="C617" s="695"/>
      <c r="D617" s="695"/>
      <c r="E617" s="696"/>
      <c r="G617" s="697"/>
      <c r="H617" s="697"/>
      <c r="I617" s="697"/>
      <c r="J617" s="697"/>
      <c r="K617" s="697"/>
    </row>
    <row r="618">
      <c r="A618" s="695"/>
      <c r="B618" s="694"/>
      <c r="C618" s="695"/>
      <c r="D618" s="695"/>
      <c r="E618" s="696"/>
      <c r="G618" s="697"/>
      <c r="H618" s="697"/>
      <c r="I618" s="697"/>
      <c r="J618" s="697"/>
      <c r="K618" s="697"/>
    </row>
    <row r="619">
      <c r="A619" s="695"/>
      <c r="B619" s="694"/>
      <c r="C619" s="695"/>
      <c r="D619" s="695"/>
      <c r="E619" s="696"/>
      <c r="G619" s="697"/>
      <c r="H619" s="697"/>
      <c r="I619" s="697"/>
      <c r="J619" s="697"/>
      <c r="K619" s="697"/>
    </row>
    <row r="620">
      <c r="A620" s="695"/>
      <c r="B620" s="694"/>
      <c r="C620" s="695"/>
      <c r="D620" s="695"/>
      <c r="E620" s="696"/>
      <c r="G620" s="697"/>
      <c r="H620" s="697"/>
      <c r="I620" s="697"/>
      <c r="J620" s="697"/>
      <c r="K620" s="697"/>
    </row>
    <row r="621">
      <c r="A621" s="695"/>
      <c r="B621" s="694"/>
      <c r="C621" s="695"/>
      <c r="D621" s="695"/>
      <c r="E621" s="696"/>
      <c r="G621" s="697"/>
      <c r="H621" s="697"/>
      <c r="I621" s="697"/>
      <c r="J621" s="697"/>
      <c r="K621" s="697"/>
    </row>
    <row r="622">
      <c r="A622" s="695"/>
      <c r="B622" s="694"/>
      <c r="C622" s="695"/>
      <c r="D622" s="695"/>
      <c r="E622" s="696"/>
      <c r="G622" s="697"/>
      <c r="H622" s="697"/>
      <c r="I622" s="697"/>
      <c r="J622" s="697"/>
      <c r="K622" s="697"/>
    </row>
    <row r="623">
      <c r="A623" s="695"/>
      <c r="B623" s="694"/>
      <c r="C623" s="695"/>
      <c r="D623" s="695"/>
      <c r="E623" s="696"/>
      <c r="G623" s="697"/>
      <c r="H623" s="697"/>
      <c r="I623" s="697"/>
      <c r="J623" s="697"/>
      <c r="K623" s="697"/>
    </row>
    <row r="624">
      <c r="A624" s="695"/>
      <c r="B624" s="694"/>
      <c r="C624" s="695"/>
      <c r="D624" s="695"/>
      <c r="E624" s="696"/>
      <c r="G624" s="697"/>
      <c r="H624" s="697"/>
      <c r="I624" s="697"/>
      <c r="J624" s="697"/>
      <c r="K624" s="697"/>
    </row>
    <row r="625">
      <c r="A625" s="695"/>
      <c r="B625" s="694"/>
      <c r="C625" s="695"/>
      <c r="D625" s="695"/>
      <c r="E625" s="696"/>
      <c r="G625" s="697"/>
      <c r="H625" s="697"/>
      <c r="I625" s="697"/>
      <c r="J625" s="697"/>
      <c r="K625" s="697"/>
    </row>
    <row r="626">
      <c r="A626" s="695"/>
      <c r="B626" s="694"/>
      <c r="C626" s="695"/>
      <c r="D626" s="695"/>
      <c r="E626" s="696"/>
      <c r="G626" s="697"/>
      <c r="H626" s="697"/>
      <c r="I626" s="697"/>
      <c r="J626" s="697"/>
      <c r="K626" s="697"/>
    </row>
    <row r="627">
      <c r="A627" s="695"/>
      <c r="B627" s="694"/>
      <c r="C627" s="695"/>
      <c r="D627" s="695"/>
      <c r="E627" s="696"/>
      <c r="G627" s="697"/>
      <c r="H627" s="697"/>
      <c r="I627" s="697"/>
      <c r="J627" s="697"/>
      <c r="K627" s="697"/>
    </row>
    <row r="628">
      <c r="A628" s="695"/>
      <c r="B628" s="694"/>
      <c r="C628" s="695"/>
      <c r="D628" s="695"/>
      <c r="E628" s="696"/>
      <c r="G628" s="697"/>
      <c r="H628" s="697"/>
      <c r="I628" s="697"/>
      <c r="J628" s="697"/>
      <c r="K628" s="697"/>
    </row>
    <row r="629">
      <c r="A629" s="695"/>
      <c r="B629" s="694"/>
      <c r="C629" s="695"/>
      <c r="D629" s="695"/>
      <c r="E629" s="696"/>
      <c r="G629" s="697"/>
      <c r="H629" s="697"/>
      <c r="I629" s="697"/>
      <c r="J629" s="697"/>
      <c r="K629" s="697"/>
    </row>
    <row r="630">
      <c r="A630" s="695"/>
      <c r="B630" s="694"/>
      <c r="C630" s="695"/>
      <c r="D630" s="695"/>
      <c r="E630" s="696"/>
      <c r="G630" s="697"/>
      <c r="H630" s="697"/>
      <c r="I630" s="697"/>
      <c r="J630" s="697"/>
      <c r="K630" s="697"/>
    </row>
    <row r="631">
      <c r="A631" s="695"/>
      <c r="B631" s="694"/>
      <c r="C631" s="695"/>
      <c r="D631" s="695"/>
      <c r="E631" s="696"/>
      <c r="G631" s="697"/>
      <c r="H631" s="697"/>
      <c r="I631" s="697"/>
      <c r="J631" s="697"/>
      <c r="K631" s="697"/>
    </row>
    <row r="632">
      <c r="A632" s="695"/>
      <c r="B632" s="694"/>
      <c r="C632" s="695"/>
      <c r="D632" s="695"/>
      <c r="E632" s="696"/>
      <c r="G632" s="697"/>
      <c r="H632" s="697"/>
      <c r="I632" s="697"/>
      <c r="J632" s="697"/>
      <c r="K632" s="697"/>
    </row>
    <row r="633">
      <c r="A633" s="695"/>
      <c r="B633" s="694"/>
      <c r="C633" s="695"/>
      <c r="D633" s="695"/>
      <c r="E633" s="696"/>
      <c r="G633" s="697"/>
      <c r="H633" s="697"/>
      <c r="I633" s="697"/>
      <c r="J633" s="697"/>
      <c r="K633" s="697"/>
    </row>
    <row r="634">
      <c r="A634" s="695"/>
      <c r="B634" s="694"/>
      <c r="C634" s="695"/>
      <c r="D634" s="695"/>
      <c r="E634" s="696"/>
      <c r="G634" s="697"/>
      <c r="H634" s="697"/>
      <c r="I634" s="697"/>
      <c r="J634" s="697"/>
      <c r="K634" s="697"/>
    </row>
    <row r="635">
      <c r="A635" s="695"/>
      <c r="B635" s="694"/>
      <c r="C635" s="695"/>
      <c r="D635" s="695"/>
      <c r="E635" s="696"/>
      <c r="G635" s="697"/>
      <c r="H635" s="697"/>
      <c r="I635" s="697"/>
      <c r="J635" s="697"/>
      <c r="K635" s="697"/>
    </row>
    <row r="636">
      <c r="A636" s="695"/>
      <c r="B636" s="694"/>
      <c r="C636" s="695"/>
      <c r="D636" s="695"/>
      <c r="E636" s="696"/>
      <c r="G636" s="697"/>
      <c r="H636" s="697"/>
      <c r="I636" s="697"/>
      <c r="J636" s="697"/>
      <c r="K636" s="697"/>
    </row>
    <row r="637">
      <c r="A637" s="695"/>
      <c r="B637" s="694"/>
      <c r="C637" s="695"/>
      <c r="D637" s="695"/>
      <c r="E637" s="696"/>
      <c r="G637" s="697"/>
      <c r="H637" s="697"/>
      <c r="I637" s="697"/>
      <c r="J637" s="697"/>
      <c r="K637" s="697"/>
    </row>
    <row r="638">
      <c r="A638" s="695"/>
      <c r="B638" s="694"/>
      <c r="C638" s="695"/>
      <c r="D638" s="695"/>
      <c r="E638" s="696"/>
      <c r="G638" s="697"/>
      <c r="H638" s="697"/>
      <c r="I638" s="697"/>
      <c r="J638" s="697"/>
      <c r="K638" s="697"/>
    </row>
    <row r="639">
      <c r="A639" s="695"/>
      <c r="B639" s="694"/>
      <c r="C639" s="695"/>
      <c r="D639" s="695"/>
      <c r="E639" s="696"/>
      <c r="G639" s="697"/>
      <c r="H639" s="697"/>
      <c r="I639" s="697"/>
      <c r="J639" s="697"/>
      <c r="K639" s="697"/>
    </row>
    <row r="640">
      <c r="A640" s="695"/>
      <c r="B640" s="694"/>
      <c r="C640" s="695"/>
      <c r="D640" s="695"/>
      <c r="E640" s="696"/>
      <c r="G640" s="697"/>
      <c r="H640" s="697"/>
      <c r="I640" s="697"/>
      <c r="J640" s="697"/>
      <c r="K640" s="697"/>
    </row>
    <row r="641">
      <c r="A641" s="695"/>
      <c r="B641" s="694"/>
      <c r="C641" s="695"/>
      <c r="D641" s="695"/>
      <c r="E641" s="696"/>
      <c r="G641" s="697"/>
      <c r="H641" s="697"/>
      <c r="I641" s="697"/>
      <c r="J641" s="697"/>
      <c r="K641" s="697"/>
    </row>
    <row r="642">
      <c r="A642" s="695"/>
      <c r="B642" s="694"/>
      <c r="C642" s="695"/>
      <c r="D642" s="695"/>
      <c r="E642" s="696"/>
      <c r="G642" s="697"/>
      <c r="H642" s="697"/>
      <c r="I642" s="697"/>
      <c r="J642" s="697"/>
      <c r="K642" s="697"/>
    </row>
    <row r="643">
      <c r="A643" s="695"/>
      <c r="B643" s="694"/>
      <c r="C643" s="695"/>
      <c r="D643" s="695"/>
      <c r="E643" s="696"/>
      <c r="G643" s="697"/>
      <c r="H643" s="697"/>
      <c r="I643" s="697"/>
      <c r="J643" s="697"/>
      <c r="K643" s="697"/>
    </row>
    <row r="644">
      <c r="A644" s="695"/>
      <c r="B644" s="694"/>
      <c r="C644" s="695"/>
      <c r="D644" s="695"/>
      <c r="E644" s="696"/>
      <c r="G644" s="697"/>
      <c r="H644" s="697"/>
      <c r="I644" s="697"/>
      <c r="J644" s="697"/>
      <c r="K644" s="697"/>
    </row>
    <row r="645">
      <c r="A645" s="695"/>
      <c r="B645" s="694"/>
      <c r="C645" s="695"/>
      <c r="D645" s="695"/>
      <c r="E645" s="696"/>
      <c r="G645" s="697"/>
      <c r="H645" s="697"/>
      <c r="I645" s="697"/>
      <c r="J645" s="697"/>
      <c r="K645" s="697"/>
    </row>
    <row r="646">
      <c r="A646" s="695"/>
      <c r="B646" s="694"/>
      <c r="C646" s="695"/>
      <c r="D646" s="695"/>
      <c r="E646" s="696"/>
      <c r="G646" s="697"/>
      <c r="H646" s="697"/>
      <c r="I646" s="697"/>
      <c r="J646" s="697"/>
      <c r="K646" s="697"/>
    </row>
    <row r="647">
      <c r="A647" s="695"/>
      <c r="B647" s="694"/>
      <c r="C647" s="695"/>
      <c r="D647" s="695"/>
      <c r="E647" s="696"/>
      <c r="G647" s="697"/>
      <c r="H647" s="697"/>
      <c r="I647" s="697"/>
      <c r="J647" s="697"/>
      <c r="K647" s="697"/>
    </row>
    <row r="648">
      <c r="A648" s="695"/>
      <c r="B648" s="694"/>
      <c r="C648" s="695"/>
      <c r="D648" s="695"/>
      <c r="E648" s="696"/>
      <c r="G648" s="697"/>
      <c r="H648" s="697"/>
      <c r="I648" s="697"/>
      <c r="J648" s="697"/>
      <c r="K648" s="697"/>
    </row>
    <row r="649">
      <c r="A649" s="695"/>
      <c r="B649" s="694"/>
      <c r="C649" s="695"/>
      <c r="D649" s="695"/>
      <c r="E649" s="696"/>
      <c r="G649" s="697"/>
      <c r="H649" s="697"/>
      <c r="I649" s="697"/>
      <c r="J649" s="697"/>
      <c r="K649" s="697"/>
    </row>
    <row r="650">
      <c r="A650" s="695"/>
      <c r="B650" s="694"/>
      <c r="C650" s="695"/>
      <c r="D650" s="695"/>
      <c r="E650" s="696"/>
      <c r="G650" s="697"/>
      <c r="H650" s="697"/>
      <c r="I650" s="697"/>
      <c r="J650" s="697"/>
      <c r="K650" s="697"/>
    </row>
    <row r="651">
      <c r="A651" s="695"/>
      <c r="B651" s="694"/>
      <c r="C651" s="695"/>
      <c r="D651" s="695"/>
      <c r="E651" s="696"/>
      <c r="G651" s="697"/>
      <c r="H651" s="697"/>
      <c r="I651" s="697"/>
      <c r="J651" s="697"/>
      <c r="K651" s="697"/>
    </row>
    <row r="652">
      <c r="A652" s="695"/>
      <c r="B652" s="694"/>
      <c r="C652" s="695"/>
      <c r="D652" s="695"/>
      <c r="E652" s="696"/>
      <c r="G652" s="697"/>
      <c r="H652" s="697"/>
      <c r="I652" s="697"/>
      <c r="J652" s="697"/>
      <c r="K652" s="697"/>
    </row>
    <row r="653">
      <c r="A653" s="695"/>
      <c r="B653" s="694"/>
      <c r="C653" s="695"/>
      <c r="D653" s="695"/>
      <c r="E653" s="696"/>
      <c r="G653" s="697"/>
      <c r="H653" s="697"/>
      <c r="I653" s="697"/>
      <c r="J653" s="697"/>
      <c r="K653" s="697"/>
    </row>
    <row r="654">
      <c r="A654" s="695"/>
      <c r="B654" s="694"/>
      <c r="C654" s="695"/>
      <c r="D654" s="695"/>
      <c r="E654" s="696"/>
      <c r="G654" s="697"/>
      <c r="H654" s="697"/>
      <c r="I654" s="697"/>
      <c r="J654" s="697"/>
      <c r="K654" s="697"/>
    </row>
    <row r="655">
      <c r="A655" s="695"/>
      <c r="B655" s="694"/>
      <c r="C655" s="695"/>
      <c r="D655" s="695"/>
      <c r="E655" s="696"/>
      <c r="G655" s="697"/>
      <c r="H655" s="697"/>
      <c r="I655" s="697"/>
      <c r="J655" s="697"/>
      <c r="K655" s="697"/>
    </row>
    <row r="656">
      <c r="A656" s="695"/>
      <c r="B656" s="694"/>
      <c r="C656" s="695"/>
      <c r="D656" s="695"/>
      <c r="E656" s="696"/>
      <c r="G656" s="697"/>
      <c r="H656" s="697"/>
      <c r="I656" s="697"/>
      <c r="J656" s="697"/>
      <c r="K656" s="697"/>
    </row>
    <row r="657">
      <c r="A657" s="695"/>
      <c r="B657" s="694"/>
      <c r="C657" s="695"/>
      <c r="D657" s="695"/>
      <c r="E657" s="696"/>
      <c r="G657" s="697"/>
      <c r="H657" s="697"/>
      <c r="I657" s="697"/>
      <c r="J657" s="697"/>
      <c r="K657" s="697"/>
    </row>
    <row r="658">
      <c r="A658" s="695"/>
      <c r="B658" s="694"/>
      <c r="C658" s="695"/>
      <c r="D658" s="695"/>
      <c r="E658" s="696"/>
      <c r="G658" s="697"/>
      <c r="H658" s="697"/>
      <c r="I658" s="697"/>
      <c r="J658" s="697"/>
      <c r="K658" s="697"/>
    </row>
    <row r="659">
      <c r="A659" s="695"/>
      <c r="B659" s="694"/>
      <c r="C659" s="695"/>
      <c r="D659" s="695"/>
      <c r="E659" s="696"/>
      <c r="G659" s="697"/>
      <c r="H659" s="697"/>
      <c r="I659" s="697"/>
      <c r="J659" s="697"/>
      <c r="K659" s="697"/>
    </row>
    <row r="660">
      <c r="A660" s="695"/>
      <c r="B660" s="694"/>
      <c r="C660" s="695"/>
      <c r="D660" s="695"/>
      <c r="E660" s="696"/>
      <c r="G660" s="697"/>
      <c r="H660" s="697"/>
      <c r="I660" s="697"/>
      <c r="J660" s="697"/>
      <c r="K660" s="697"/>
    </row>
    <row r="661">
      <c r="A661" s="695"/>
      <c r="B661" s="694"/>
      <c r="C661" s="695"/>
      <c r="D661" s="695"/>
      <c r="E661" s="696"/>
      <c r="G661" s="697"/>
      <c r="H661" s="697"/>
      <c r="I661" s="697"/>
      <c r="J661" s="697"/>
      <c r="K661" s="697"/>
    </row>
    <row r="662">
      <c r="A662" s="695"/>
      <c r="B662" s="694"/>
      <c r="C662" s="695"/>
      <c r="D662" s="695"/>
      <c r="E662" s="696"/>
      <c r="G662" s="697"/>
      <c r="H662" s="697"/>
      <c r="I662" s="697"/>
      <c r="J662" s="697"/>
      <c r="K662" s="697"/>
    </row>
    <row r="663">
      <c r="A663" s="695"/>
      <c r="B663" s="694"/>
      <c r="C663" s="695"/>
      <c r="D663" s="695"/>
      <c r="E663" s="696"/>
      <c r="G663" s="697"/>
      <c r="H663" s="697"/>
      <c r="I663" s="697"/>
      <c r="J663" s="697"/>
      <c r="K663" s="697"/>
    </row>
    <row r="664">
      <c r="A664" s="695"/>
      <c r="B664" s="694"/>
      <c r="C664" s="695"/>
      <c r="D664" s="695"/>
      <c r="E664" s="696"/>
      <c r="G664" s="697"/>
      <c r="H664" s="697"/>
      <c r="I664" s="697"/>
      <c r="J664" s="697"/>
      <c r="K664" s="697"/>
    </row>
    <row r="665">
      <c r="A665" s="695"/>
      <c r="B665" s="694"/>
      <c r="C665" s="695"/>
      <c r="D665" s="695"/>
      <c r="E665" s="696"/>
      <c r="G665" s="697"/>
      <c r="H665" s="697"/>
      <c r="I665" s="697"/>
      <c r="J665" s="697"/>
      <c r="K665" s="697"/>
    </row>
    <row r="666">
      <c r="A666" s="695"/>
      <c r="B666" s="694"/>
      <c r="C666" s="695"/>
      <c r="D666" s="695"/>
      <c r="E666" s="696"/>
      <c r="G666" s="697"/>
      <c r="H666" s="697"/>
      <c r="I666" s="697"/>
      <c r="J666" s="697"/>
      <c r="K666" s="697"/>
    </row>
    <row r="667">
      <c r="A667" s="695"/>
      <c r="B667" s="694"/>
      <c r="C667" s="695"/>
      <c r="D667" s="695"/>
      <c r="E667" s="696"/>
      <c r="G667" s="697"/>
      <c r="H667" s="697"/>
      <c r="I667" s="697"/>
      <c r="J667" s="697"/>
      <c r="K667" s="697"/>
    </row>
    <row r="668">
      <c r="A668" s="695"/>
      <c r="B668" s="694"/>
      <c r="C668" s="695"/>
      <c r="D668" s="695"/>
      <c r="E668" s="696"/>
      <c r="G668" s="697"/>
      <c r="H668" s="697"/>
      <c r="I668" s="697"/>
      <c r="J668" s="697"/>
      <c r="K668" s="697"/>
    </row>
    <row r="669">
      <c r="A669" s="695"/>
      <c r="B669" s="694"/>
      <c r="C669" s="695"/>
      <c r="D669" s="695"/>
      <c r="E669" s="696"/>
      <c r="G669" s="697"/>
      <c r="H669" s="697"/>
      <c r="I669" s="697"/>
      <c r="J669" s="697"/>
      <c r="K669" s="697"/>
    </row>
    <row r="670">
      <c r="A670" s="695"/>
      <c r="B670" s="694"/>
      <c r="C670" s="695"/>
      <c r="D670" s="695"/>
      <c r="E670" s="696"/>
      <c r="G670" s="697"/>
      <c r="H670" s="697"/>
      <c r="I670" s="697"/>
      <c r="J670" s="697"/>
      <c r="K670" s="697"/>
    </row>
    <row r="671">
      <c r="A671" s="695"/>
      <c r="B671" s="694"/>
      <c r="C671" s="695"/>
      <c r="D671" s="695"/>
      <c r="E671" s="696"/>
      <c r="G671" s="697"/>
      <c r="H671" s="697"/>
      <c r="I671" s="697"/>
      <c r="J671" s="697"/>
      <c r="K671" s="697"/>
    </row>
    <row r="672">
      <c r="A672" s="695"/>
      <c r="B672" s="694"/>
      <c r="C672" s="695"/>
      <c r="D672" s="695"/>
      <c r="E672" s="696"/>
      <c r="G672" s="697"/>
      <c r="H672" s="697"/>
      <c r="I672" s="697"/>
      <c r="J672" s="697"/>
      <c r="K672" s="697"/>
    </row>
    <row r="673">
      <c r="A673" s="695"/>
      <c r="B673" s="694"/>
      <c r="C673" s="695"/>
      <c r="D673" s="695"/>
      <c r="E673" s="696"/>
      <c r="G673" s="697"/>
      <c r="H673" s="697"/>
      <c r="I673" s="697"/>
      <c r="J673" s="697"/>
      <c r="K673" s="697"/>
    </row>
    <row r="674">
      <c r="A674" s="695"/>
      <c r="B674" s="694"/>
      <c r="C674" s="695"/>
      <c r="D674" s="695"/>
      <c r="E674" s="696"/>
      <c r="G674" s="697"/>
      <c r="H674" s="697"/>
      <c r="I674" s="697"/>
      <c r="J674" s="697"/>
      <c r="K674" s="697"/>
    </row>
    <row r="675">
      <c r="A675" s="695"/>
      <c r="B675" s="694"/>
      <c r="C675" s="695"/>
      <c r="D675" s="695"/>
      <c r="E675" s="696"/>
      <c r="G675" s="697"/>
      <c r="H675" s="697"/>
      <c r="I675" s="697"/>
      <c r="J675" s="697"/>
      <c r="K675" s="697"/>
    </row>
    <row r="676">
      <c r="A676" s="695"/>
      <c r="B676" s="694"/>
      <c r="C676" s="695"/>
      <c r="D676" s="695"/>
      <c r="E676" s="696"/>
      <c r="G676" s="697"/>
      <c r="H676" s="697"/>
      <c r="I676" s="697"/>
      <c r="J676" s="697"/>
      <c r="K676" s="697"/>
    </row>
    <row r="677">
      <c r="A677" s="695"/>
      <c r="B677" s="694"/>
      <c r="C677" s="695"/>
      <c r="D677" s="695"/>
      <c r="E677" s="696"/>
      <c r="G677" s="697"/>
      <c r="H677" s="697"/>
      <c r="I677" s="697"/>
      <c r="J677" s="697"/>
      <c r="K677" s="697"/>
    </row>
    <row r="678">
      <c r="A678" s="695"/>
      <c r="B678" s="694"/>
      <c r="C678" s="695"/>
      <c r="D678" s="695"/>
      <c r="E678" s="696"/>
      <c r="G678" s="697"/>
      <c r="H678" s="697"/>
      <c r="I678" s="697"/>
      <c r="J678" s="697"/>
      <c r="K678" s="697"/>
    </row>
    <row r="679">
      <c r="A679" s="695"/>
      <c r="B679" s="694"/>
      <c r="C679" s="695"/>
      <c r="D679" s="695"/>
      <c r="E679" s="696"/>
      <c r="G679" s="697"/>
      <c r="H679" s="697"/>
      <c r="I679" s="697"/>
      <c r="J679" s="697"/>
      <c r="K679" s="697"/>
    </row>
    <row r="680">
      <c r="A680" s="695"/>
      <c r="B680" s="694"/>
      <c r="C680" s="695"/>
      <c r="D680" s="695"/>
      <c r="E680" s="696"/>
      <c r="G680" s="697"/>
      <c r="H680" s="697"/>
      <c r="I680" s="697"/>
      <c r="J680" s="697"/>
      <c r="K680" s="697"/>
    </row>
    <row r="681">
      <c r="A681" s="695"/>
      <c r="B681" s="694"/>
      <c r="C681" s="695"/>
      <c r="D681" s="695"/>
      <c r="E681" s="696"/>
      <c r="G681" s="697"/>
      <c r="H681" s="697"/>
      <c r="I681" s="697"/>
      <c r="J681" s="697"/>
      <c r="K681" s="697"/>
    </row>
    <row r="682">
      <c r="A682" s="695"/>
      <c r="B682" s="694"/>
      <c r="C682" s="695"/>
      <c r="D682" s="695"/>
      <c r="E682" s="696"/>
      <c r="G682" s="697"/>
      <c r="H682" s="697"/>
      <c r="I682" s="697"/>
      <c r="J682" s="697"/>
      <c r="K682" s="697"/>
    </row>
    <row r="683">
      <c r="A683" s="695"/>
      <c r="B683" s="694"/>
      <c r="C683" s="695"/>
      <c r="D683" s="695"/>
      <c r="E683" s="696"/>
      <c r="G683" s="697"/>
      <c r="H683" s="697"/>
      <c r="I683" s="697"/>
      <c r="J683" s="697"/>
      <c r="K683" s="697"/>
    </row>
    <row r="684">
      <c r="A684" s="695"/>
      <c r="B684" s="694"/>
      <c r="C684" s="695"/>
      <c r="D684" s="695"/>
      <c r="E684" s="696"/>
      <c r="G684" s="697"/>
      <c r="H684" s="697"/>
      <c r="I684" s="697"/>
      <c r="J684" s="697"/>
      <c r="K684" s="697"/>
    </row>
    <row r="685">
      <c r="A685" s="695"/>
      <c r="B685" s="694"/>
      <c r="C685" s="695"/>
      <c r="D685" s="695"/>
      <c r="E685" s="696"/>
      <c r="G685" s="697"/>
      <c r="H685" s="697"/>
      <c r="I685" s="697"/>
      <c r="J685" s="697"/>
      <c r="K685" s="697"/>
    </row>
    <row r="686">
      <c r="A686" s="695"/>
      <c r="B686" s="694"/>
      <c r="C686" s="695"/>
      <c r="D686" s="695"/>
      <c r="E686" s="696"/>
      <c r="G686" s="697"/>
      <c r="H686" s="697"/>
      <c r="I686" s="697"/>
      <c r="J686" s="697"/>
      <c r="K686" s="697"/>
    </row>
    <row r="687">
      <c r="A687" s="695"/>
      <c r="B687" s="694"/>
      <c r="C687" s="695"/>
      <c r="D687" s="695"/>
      <c r="E687" s="696"/>
      <c r="G687" s="697"/>
      <c r="H687" s="697"/>
      <c r="I687" s="697"/>
      <c r="J687" s="697"/>
      <c r="K687" s="697"/>
    </row>
    <row r="688">
      <c r="A688" s="695"/>
      <c r="B688" s="694"/>
      <c r="C688" s="695"/>
      <c r="D688" s="695"/>
      <c r="E688" s="696"/>
      <c r="G688" s="697"/>
      <c r="H688" s="697"/>
      <c r="I688" s="697"/>
      <c r="J688" s="697"/>
      <c r="K688" s="697"/>
    </row>
    <row r="689">
      <c r="A689" s="695"/>
      <c r="B689" s="694"/>
      <c r="C689" s="695"/>
      <c r="D689" s="695"/>
      <c r="E689" s="696"/>
      <c r="G689" s="697"/>
      <c r="H689" s="697"/>
      <c r="I689" s="697"/>
      <c r="J689" s="697"/>
      <c r="K689" s="697"/>
    </row>
    <row r="690">
      <c r="A690" s="695"/>
      <c r="B690" s="694"/>
      <c r="C690" s="695"/>
      <c r="D690" s="695"/>
      <c r="E690" s="696"/>
      <c r="G690" s="697"/>
      <c r="H690" s="697"/>
      <c r="I690" s="697"/>
      <c r="J690" s="697"/>
      <c r="K690" s="697"/>
    </row>
    <row r="691">
      <c r="A691" s="695"/>
      <c r="B691" s="694"/>
      <c r="C691" s="695"/>
      <c r="D691" s="695"/>
      <c r="E691" s="696"/>
      <c r="G691" s="697"/>
      <c r="H691" s="697"/>
      <c r="I691" s="697"/>
      <c r="J691" s="697"/>
      <c r="K691" s="697"/>
    </row>
    <row r="692">
      <c r="A692" s="695"/>
      <c r="B692" s="694"/>
      <c r="C692" s="695"/>
      <c r="D692" s="695"/>
      <c r="E692" s="696"/>
      <c r="G692" s="697"/>
      <c r="H692" s="697"/>
      <c r="I692" s="697"/>
      <c r="J692" s="697"/>
      <c r="K692" s="697"/>
    </row>
    <row r="693">
      <c r="A693" s="695"/>
      <c r="B693" s="694"/>
      <c r="C693" s="695"/>
      <c r="D693" s="695"/>
      <c r="E693" s="696"/>
      <c r="G693" s="697"/>
      <c r="H693" s="697"/>
      <c r="I693" s="697"/>
      <c r="J693" s="697"/>
      <c r="K693" s="697"/>
    </row>
    <row r="694">
      <c r="A694" s="695"/>
      <c r="B694" s="694"/>
      <c r="C694" s="695"/>
      <c r="D694" s="695"/>
      <c r="E694" s="696"/>
      <c r="G694" s="697"/>
      <c r="H694" s="697"/>
      <c r="I694" s="697"/>
      <c r="J694" s="697"/>
      <c r="K694" s="697"/>
    </row>
    <row r="695">
      <c r="A695" s="695"/>
      <c r="B695" s="694"/>
      <c r="C695" s="695"/>
      <c r="D695" s="695"/>
      <c r="E695" s="696"/>
      <c r="G695" s="697"/>
      <c r="H695" s="697"/>
      <c r="I695" s="697"/>
      <c r="J695" s="697"/>
      <c r="K695" s="697"/>
    </row>
    <row r="696">
      <c r="A696" s="695"/>
      <c r="B696" s="694"/>
      <c r="C696" s="695"/>
      <c r="D696" s="695"/>
      <c r="E696" s="696"/>
      <c r="G696" s="697"/>
      <c r="H696" s="697"/>
      <c r="I696" s="697"/>
      <c r="J696" s="697"/>
      <c r="K696" s="697"/>
    </row>
    <row r="697">
      <c r="A697" s="695"/>
      <c r="B697" s="694"/>
      <c r="C697" s="695"/>
      <c r="D697" s="695"/>
      <c r="E697" s="696"/>
      <c r="G697" s="697"/>
      <c r="H697" s="697"/>
      <c r="I697" s="697"/>
      <c r="J697" s="697"/>
      <c r="K697" s="697"/>
    </row>
    <row r="698">
      <c r="A698" s="695"/>
      <c r="B698" s="694"/>
      <c r="C698" s="695"/>
      <c r="D698" s="695"/>
      <c r="E698" s="696"/>
      <c r="G698" s="697"/>
      <c r="H698" s="697"/>
      <c r="I698" s="697"/>
      <c r="J698" s="697"/>
      <c r="K698" s="697"/>
    </row>
    <row r="699">
      <c r="A699" s="695"/>
      <c r="B699" s="694"/>
      <c r="C699" s="695"/>
      <c r="D699" s="695"/>
      <c r="E699" s="696"/>
      <c r="G699" s="697"/>
      <c r="H699" s="697"/>
      <c r="I699" s="697"/>
      <c r="J699" s="697"/>
      <c r="K699" s="697"/>
    </row>
    <row r="700">
      <c r="A700" s="695"/>
      <c r="B700" s="694"/>
      <c r="C700" s="695"/>
      <c r="D700" s="695"/>
      <c r="E700" s="696"/>
      <c r="G700" s="697"/>
      <c r="H700" s="697"/>
      <c r="I700" s="697"/>
      <c r="J700" s="697"/>
      <c r="K700" s="697"/>
    </row>
    <row r="701">
      <c r="A701" s="695"/>
      <c r="B701" s="694"/>
      <c r="C701" s="695"/>
      <c r="D701" s="695"/>
      <c r="E701" s="696"/>
      <c r="G701" s="697"/>
      <c r="H701" s="697"/>
      <c r="I701" s="697"/>
      <c r="J701" s="697"/>
      <c r="K701" s="697"/>
    </row>
    <row r="702">
      <c r="A702" s="695"/>
      <c r="B702" s="694"/>
      <c r="C702" s="695"/>
      <c r="D702" s="695"/>
      <c r="E702" s="696"/>
      <c r="G702" s="697"/>
      <c r="H702" s="697"/>
      <c r="I702" s="697"/>
      <c r="J702" s="697"/>
      <c r="K702" s="697"/>
    </row>
    <row r="703">
      <c r="A703" s="695"/>
      <c r="B703" s="694"/>
      <c r="C703" s="695"/>
      <c r="D703" s="695"/>
      <c r="E703" s="696"/>
      <c r="G703" s="697"/>
      <c r="H703" s="697"/>
      <c r="I703" s="697"/>
      <c r="J703" s="697"/>
      <c r="K703" s="697"/>
    </row>
    <row r="704">
      <c r="A704" s="695"/>
      <c r="B704" s="694"/>
      <c r="C704" s="695"/>
      <c r="D704" s="695"/>
      <c r="E704" s="696"/>
      <c r="G704" s="697"/>
      <c r="H704" s="697"/>
      <c r="I704" s="697"/>
      <c r="J704" s="697"/>
      <c r="K704" s="697"/>
    </row>
    <row r="705">
      <c r="A705" s="695"/>
      <c r="B705" s="694"/>
      <c r="C705" s="695"/>
      <c r="D705" s="695"/>
      <c r="E705" s="696"/>
      <c r="G705" s="697"/>
      <c r="H705" s="697"/>
      <c r="I705" s="697"/>
      <c r="J705" s="697"/>
      <c r="K705" s="697"/>
    </row>
    <row r="706">
      <c r="A706" s="695"/>
      <c r="B706" s="694"/>
      <c r="C706" s="695"/>
      <c r="D706" s="695"/>
      <c r="E706" s="696"/>
      <c r="G706" s="697"/>
      <c r="H706" s="697"/>
      <c r="I706" s="697"/>
      <c r="J706" s="697"/>
      <c r="K706" s="697"/>
    </row>
    <row r="707">
      <c r="A707" s="695"/>
      <c r="B707" s="694"/>
      <c r="C707" s="695"/>
      <c r="D707" s="695"/>
      <c r="E707" s="696"/>
      <c r="G707" s="697"/>
      <c r="H707" s="697"/>
      <c r="I707" s="697"/>
      <c r="J707" s="697"/>
      <c r="K707" s="697"/>
    </row>
    <row r="708">
      <c r="A708" s="695"/>
      <c r="B708" s="694"/>
      <c r="C708" s="695"/>
      <c r="D708" s="695"/>
      <c r="E708" s="696"/>
      <c r="G708" s="697"/>
      <c r="H708" s="697"/>
      <c r="I708" s="697"/>
      <c r="J708" s="697"/>
      <c r="K708" s="697"/>
    </row>
    <row r="709">
      <c r="A709" s="695"/>
      <c r="B709" s="694"/>
      <c r="C709" s="695"/>
      <c r="D709" s="695"/>
      <c r="E709" s="696"/>
      <c r="G709" s="697"/>
      <c r="H709" s="697"/>
      <c r="I709" s="697"/>
      <c r="J709" s="697"/>
      <c r="K709" s="697"/>
    </row>
    <row r="710">
      <c r="A710" s="695"/>
      <c r="B710" s="694"/>
      <c r="C710" s="695"/>
      <c r="D710" s="695"/>
      <c r="E710" s="696"/>
      <c r="G710" s="697"/>
      <c r="H710" s="697"/>
      <c r="I710" s="697"/>
      <c r="J710" s="697"/>
      <c r="K710" s="697"/>
    </row>
    <row r="711">
      <c r="A711" s="695"/>
      <c r="B711" s="694"/>
      <c r="C711" s="695"/>
      <c r="D711" s="695"/>
      <c r="E711" s="696"/>
      <c r="G711" s="697"/>
      <c r="H711" s="697"/>
      <c r="I711" s="697"/>
      <c r="J711" s="697"/>
      <c r="K711" s="697"/>
    </row>
    <row r="712">
      <c r="A712" s="695"/>
      <c r="B712" s="694"/>
      <c r="C712" s="695"/>
      <c r="D712" s="695"/>
      <c r="E712" s="696"/>
      <c r="G712" s="697"/>
      <c r="H712" s="697"/>
      <c r="I712" s="697"/>
      <c r="J712" s="697"/>
      <c r="K712" s="697"/>
    </row>
    <row r="713">
      <c r="A713" s="695"/>
      <c r="B713" s="694"/>
      <c r="C713" s="695"/>
      <c r="D713" s="695"/>
      <c r="E713" s="696"/>
      <c r="G713" s="697"/>
      <c r="H713" s="697"/>
      <c r="I713" s="697"/>
      <c r="J713" s="697"/>
      <c r="K713" s="697"/>
    </row>
    <row r="714">
      <c r="A714" s="695"/>
      <c r="B714" s="694"/>
      <c r="C714" s="695"/>
      <c r="D714" s="695"/>
      <c r="E714" s="696"/>
      <c r="G714" s="697"/>
      <c r="H714" s="697"/>
      <c r="I714" s="697"/>
      <c r="J714" s="697"/>
      <c r="K714" s="697"/>
    </row>
    <row r="715">
      <c r="A715" s="695"/>
      <c r="B715" s="694"/>
      <c r="C715" s="695"/>
      <c r="D715" s="695"/>
      <c r="E715" s="696"/>
      <c r="G715" s="697"/>
      <c r="H715" s="697"/>
      <c r="I715" s="697"/>
      <c r="J715" s="697"/>
      <c r="K715" s="697"/>
    </row>
    <row r="716">
      <c r="A716" s="695"/>
      <c r="B716" s="694"/>
      <c r="C716" s="695"/>
      <c r="D716" s="695"/>
      <c r="E716" s="696"/>
      <c r="G716" s="697"/>
      <c r="H716" s="697"/>
      <c r="I716" s="697"/>
      <c r="J716" s="697"/>
      <c r="K716" s="697"/>
    </row>
    <row r="717">
      <c r="A717" s="695"/>
      <c r="B717" s="694"/>
      <c r="C717" s="695"/>
      <c r="D717" s="695"/>
      <c r="E717" s="696"/>
      <c r="G717" s="697"/>
      <c r="H717" s="697"/>
      <c r="I717" s="697"/>
      <c r="J717" s="697"/>
      <c r="K717" s="697"/>
    </row>
    <row r="718">
      <c r="A718" s="695"/>
      <c r="B718" s="694"/>
      <c r="C718" s="695"/>
      <c r="D718" s="695"/>
      <c r="E718" s="696"/>
      <c r="G718" s="697"/>
      <c r="H718" s="697"/>
      <c r="I718" s="697"/>
      <c r="J718" s="697"/>
      <c r="K718" s="697"/>
    </row>
    <row r="719">
      <c r="A719" s="695"/>
      <c r="B719" s="694"/>
      <c r="C719" s="695"/>
      <c r="D719" s="695"/>
      <c r="E719" s="696"/>
      <c r="G719" s="697"/>
      <c r="H719" s="697"/>
      <c r="I719" s="697"/>
      <c r="J719" s="697"/>
      <c r="K719" s="697"/>
    </row>
    <row r="720">
      <c r="A720" s="695"/>
      <c r="B720" s="694"/>
      <c r="C720" s="695"/>
      <c r="D720" s="695"/>
      <c r="E720" s="696"/>
      <c r="G720" s="697"/>
      <c r="H720" s="697"/>
      <c r="I720" s="697"/>
      <c r="J720" s="697"/>
      <c r="K720" s="697"/>
    </row>
    <row r="721">
      <c r="A721" s="695"/>
      <c r="B721" s="694"/>
      <c r="C721" s="695"/>
      <c r="D721" s="695"/>
      <c r="E721" s="696"/>
      <c r="G721" s="697"/>
      <c r="H721" s="697"/>
      <c r="I721" s="697"/>
      <c r="J721" s="697"/>
      <c r="K721" s="697"/>
    </row>
    <row r="722">
      <c r="A722" s="695"/>
      <c r="B722" s="694"/>
      <c r="C722" s="695"/>
      <c r="D722" s="695"/>
      <c r="E722" s="696"/>
      <c r="G722" s="697"/>
      <c r="H722" s="697"/>
      <c r="I722" s="697"/>
      <c r="J722" s="697"/>
      <c r="K722" s="697"/>
    </row>
    <row r="723">
      <c r="A723" s="695"/>
      <c r="B723" s="694"/>
      <c r="C723" s="695"/>
      <c r="D723" s="695"/>
      <c r="E723" s="696"/>
      <c r="G723" s="697"/>
      <c r="H723" s="697"/>
      <c r="I723" s="697"/>
      <c r="J723" s="697"/>
      <c r="K723" s="697"/>
    </row>
    <row r="724">
      <c r="A724" s="695"/>
      <c r="B724" s="694"/>
      <c r="C724" s="695"/>
      <c r="D724" s="695"/>
      <c r="E724" s="696"/>
      <c r="G724" s="697"/>
      <c r="H724" s="697"/>
      <c r="I724" s="697"/>
      <c r="J724" s="697"/>
      <c r="K724" s="697"/>
    </row>
    <row r="725">
      <c r="A725" s="695"/>
      <c r="B725" s="694"/>
      <c r="C725" s="695"/>
      <c r="D725" s="695"/>
      <c r="E725" s="696"/>
      <c r="G725" s="697"/>
      <c r="H725" s="697"/>
      <c r="I725" s="697"/>
      <c r="J725" s="697"/>
      <c r="K725" s="697"/>
    </row>
    <row r="726">
      <c r="A726" s="695"/>
      <c r="B726" s="694"/>
      <c r="C726" s="695"/>
      <c r="D726" s="695"/>
      <c r="E726" s="696"/>
      <c r="G726" s="697"/>
      <c r="H726" s="697"/>
      <c r="I726" s="697"/>
      <c r="J726" s="697"/>
      <c r="K726" s="697"/>
    </row>
    <row r="727">
      <c r="A727" s="695"/>
      <c r="B727" s="694"/>
      <c r="C727" s="695"/>
      <c r="D727" s="695"/>
      <c r="E727" s="696"/>
      <c r="G727" s="697"/>
      <c r="H727" s="697"/>
      <c r="I727" s="697"/>
      <c r="J727" s="697"/>
      <c r="K727" s="697"/>
    </row>
    <row r="728">
      <c r="A728" s="695"/>
      <c r="B728" s="694"/>
      <c r="C728" s="695"/>
      <c r="D728" s="695"/>
      <c r="E728" s="696"/>
      <c r="G728" s="697"/>
      <c r="H728" s="697"/>
      <c r="I728" s="697"/>
      <c r="J728" s="697"/>
      <c r="K728" s="697"/>
    </row>
    <row r="729">
      <c r="A729" s="695"/>
      <c r="B729" s="694"/>
      <c r="C729" s="695"/>
      <c r="D729" s="695"/>
      <c r="E729" s="696"/>
      <c r="G729" s="697"/>
      <c r="H729" s="697"/>
      <c r="I729" s="697"/>
      <c r="J729" s="697"/>
      <c r="K729" s="697"/>
    </row>
    <row r="730">
      <c r="A730" s="695"/>
      <c r="B730" s="694"/>
      <c r="C730" s="695"/>
      <c r="D730" s="695"/>
      <c r="E730" s="696"/>
      <c r="G730" s="697"/>
      <c r="H730" s="697"/>
      <c r="I730" s="697"/>
      <c r="J730" s="697"/>
      <c r="K730" s="697"/>
    </row>
    <row r="731">
      <c r="A731" s="695"/>
      <c r="B731" s="694"/>
      <c r="C731" s="695"/>
      <c r="D731" s="695"/>
      <c r="E731" s="696"/>
      <c r="G731" s="697"/>
      <c r="H731" s="697"/>
      <c r="I731" s="697"/>
      <c r="J731" s="697"/>
      <c r="K731" s="697"/>
    </row>
    <row r="732">
      <c r="A732" s="695"/>
      <c r="B732" s="694"/>
      <c r="C732" s="695"/>
      <c r="D732" s="695"/>
      <c r="E732" s="696"/>
      <c r="G732" s="697"/>
      <c r="H732" s="697"/>
      <c r="I732" s="697"/>
      <c r="J732" s="697"/>
      <c r="K732" s="697"/>
    </row>
    <row r="733">
      <c r="A733" s="695"/>
      <c r="B733" s="694"/>
      <c r="C733" s="695"/>
      <c r="D733" s="695"/>
      <c r="E733" s="696"/>
      <c r="G733" s="697"/>
      <c r="H733" s="697"/>
      <c r="I733" s="697"/>
      <c r="J733" s="697"/>
      <c r="K733" s="697"/>
    </row>
    <row r="734">
      <c r="A734" s="695"/>
      <c r="B734" s="694"/>
      <c r="C734" s="695"/>
      <c r="D734" s="695"/>
      <c r="E734" s="696"/>
      <c r="G734" s="697"/>
      <c r="H734" s="697"/>
      <c r="I734" s="697"/>
      <c r="J734" s="697"/>
      <c r="K734" s="697"/>
    </row>
    <row r="735">
      <c r="A735" s="695"/>
      <c r="B735" s="694"/>
      <c r="C735" s="695"/>
      <c r="D735" s="695"/>
      <c r="E735" s="696"/>
      <c r="G735" s="697"/>
      <c r="H735" s="697"/>
      <c r="I735" s="697"/>
      <c r="J735" s="697"/>
      <c r="K735" s="697"/>
    </row>
    <row r="736">
      <c r="A736" s="695"/>
      <c r="B736" s="694"/>
      <c r="C736" s="695"/>
      <c r="D736" s="695"/>
      <c r="E736" s="696"/>
      <c r="G736" s="697"/>
      <c r="H736" s="697"/>
      <c r="I736" s="697"/>
      <c r="J736" s="697"/>
      <c r="K736" s="697"/>
    </row>
    <row r="737">
      <c r="A737" s="695"/>
      <c r="B737" s="694"/>
      <c r="C737" s="695"/>
      <c r="D737" s="695"/>
      <c r="E737" s="696"/>
      <c r="G737" s="697"/>
      <c r="H737" s="697"/>
      <c r="I737" s="697"/>
      <c r="J737" s="697"/>
      <c r="K737" s="697"/>
    </row>
    <row r="738">
      <c r="A738" s="695"/>
      <c r="B738" s="694"/>
      <c r="C738" s="695"/>
      <c r="D738" s="695"/>
      <c r="E738" s="696"/>
      <c r="G738" s="697"/>
      <c r="H738" s="697"/>
      <c r="I738" s="697"/>
      <c r="J738" s="697"/>
      <c r="K738" s="697"/>
    </row>
    <row r="739">
      <c r="A739" s="695"/>
      <c r="B739" s="694"/>
      <c r="C739" s="695"/>
      <c r="D739" s="695"/>
      <c r="E739" s="696"/>
      <c r="G739" s="697"/>
      <c r="H739" s="697"/>
      <c r="I739" s="697"/>
      <c r="J739" s="697"/>
      <c r="K739" s="697"/>
    </row>
    <row r="740">
      <c r="A740" s="695"/>
      <c r="B740" s="694"/>
      <c r="C740" s="695"/>
      <c r="D740" s="695"/>
      <c r="E740" s="696"/>
      <c r="G740" s="697"/>
      <c r="H740" s="697"/>
      <c r="I740" s="697"/>
      <c r="J740" s="697"/>
      <c r="K740" s="697"/>
    </row>
    <row r="741">
      <c r="A741" s="695"/>
      <c r="B741" s="694"/>
      <c r="C741" s="695"/>
      <c r="D741" s="695"/>
      <c r="E741" s="696"/>
      <c r="G741" s="697"/>
      <c r="H741" s="697"/>
      <c r="I741" s="697"/>
      <c r="J741" s="697"/>
      <c r="K741" s="697"/>
    </row>
    <row r="742">
      <c r="A742" s="695"/>
      <c r="B742" s="694"/>
      <c r="C742" s="695"/>
      <c r="D742" s="695"/>
      <c r="E742" s="696"/>
      <c r="G742" s="697"/>
      <c r="H742" s="697"/>
      <c r="I742" s="697"/>
      <c r="J742" s="697"/>
      <c r="K742" s="697"/>
    </row>
    <row r="743">
      <c r="A743" s="695"/>
      <c r="B743" s="694"/>
      <c r="C743" s="695"/>
      <c r="D743" s="695"/>
      <c r="E743" s="696"/>
      <c r="G743" s="697"/>
      <c r="H743" s="697"/>
      <c r="I743" s="697"/>
      <c r="J743" s="697"/>
      <c r="K743" s="697"/>
    </row>
    <row r="744">
      <c r="A744" s="695"/>
      <c r="B744" s="694"/>
      <c r="C744" s="695"/>
      <c r="D744" s="695"/>
      <c r="E744" s="696"/>
      <c r="G744" s="697"/>
      <c r="H744" s="697"/>
      <c r="I744" s="697"/>
      <c r="J744" s="697"/>
      <c r="K744" s="697"/>
    </row>
    <row r="745">
      <c r="A745" s="695"/>
      <c r="B745" s="694"/>
      <c r="C745" s="695"/>
      <c r="D745" s="695"/>
      <c r="E745" s="696"/>
      <c r="G745" s="697"/>
      <c r="H745" s="697"/>
      <c r="I745" s="697"/>
      <c r="J745" s="697"/>
      <c r="K745" s="697"/>
    </row>
    <row r="746">
      <c r="A746" s="695"/>
      <c r="B746" s="694"/>
      <c r="C746" s="695"/>
      <c r="D746" s="695"/>
      <c r="E746" s="696"/>
      <c r="G746" s="697"/>
      <c r="H746" s="697"/>
      <c r="I746" s="697"/>
      <c r="J746" s="697"/>
      <c r="K746" s="697"/>
    </row>
    <row r="747">
      <c r="A747" s="695"/>
      <c r="B747" s="694"/>
      <c r="C747" s="695"/>
      <c r="D747" s="695"/>
      <c r="E747" s="696"/>
      <c r="G747" s="697"/>
      <c r="H747" s="697"/>
      <c r="I747" s="697"/>
      <c r="J747" s="697"/>
      <c r="K747" s="697"/>
    </row>
    <row r="748">
      <c r="A748" s="695"/>
      <c r="B748" s="694"/>
      <c r="C748" s="695"/>
      <c r="D748" s="695"/>
      <c r="E748" s="696"/>
      <c r="G748" s="697"/>
      <c r="H748" s="697"/>
      <c r="I748" s="697"/>
      <c r="J748" s="697"/>
      <c r="K748" s="697"/>
    </row>
    <row r="749">
      <c r="A749" s="695"/>
      <c r="B749" s="694"/>
      <c r="C749" s="695"/>
      <c r="D749" s="695"/>
      <c r="E749" s="696"/>
      <c r="G749" s="697"/>
      <c r="H749" s="697"/>
      <c r="I749" s="697"/>
      <c r="J749" s="697"/>
      <c r="K749" s="697"/>
    </row>
    <row r="750">
      <c r="A750" s="695"/>
      <c r="B750" s="694"/>
      <c r="C750" s="695"/>
      <c r="D750" s="695"/>
      <c r="E750" s="696"/>
      <c r="G750" s="697"/>
      <c r="H750" s="697"/>
      <c r="I750" s="697"/>
      <c r="J750" s="697"/>
      <c r="K750" s="697"/>
    </row>
    <row r="751">
      <c r="A751" s="695"/>
      <c r="B751" s="694"/>
      <c r="C751" s="695"/>
      <c r="D751" s="695"/>
      <c r="E751" s="696"/>
      <c r="G751" s="697"/>
      <c r="H751" s="697"/>
      <c r="I751" s="697"/>
      <c r="J751" s="697"/>
      <c r="K751" s="697"/>
    </row>
    <row r="752">
      <c r="A752" s="695"/>
      <c r="B752" s="694"/>
      <c r="C752" s="695"/>
      <c r="D752" s="695"/>
      <c r="E752" s="696"/>
      <c r="G752" s="697"/>
      <c r="H752" s="697"/>
      <c r="I752" s="697"/>
      <c r="J752" s="697"/>
      <c r="K752" s="697"/>
    </row>
    <row r="753">
      <c r="A753" s="695"/>
      <c r="B753" s="694"/>
      <c r="C753" s="695"/>
      <c r="D753" s="695"/>
      <c r="E753" s="696"/>
      <c r="G753" s="697"/>
      <c r="H753" s="697"/>
      <c r="I753" s="697"/>
      <c r="J753" s="697"/>
      <c r="K753" s="697"/>
    </row>
    <row r="754">
      <c r="A754" s="695"/>
      <c r="B754" s="694"/>
      <c r="C754" s="695"/>
      <c r="D754" s="695"/>
      <c r="E754" s="696"/>
      <c r="G754" s="697"/>
      <c r="H754" s="697"/>
      <c r="I754" s="697"/>
      <c r="J754" s="697"/>
      <c r="K754" s="697"/>
    </row>
    <row r="755">
      <c r="A755" s="695"/>
      <c r="B755" s="694"/>
      <c r="C755" s="695"/>
      <c r="D755" s="695"/>
      <c r="E755" s="696"/>
      <c r="G755" s="697"/>
      <c r="H755" s="697"/>
      <c r="I755" s="697"/>
      <c r="J755" s="697"/>
      <c r="K755" s="697"/>
    </row>
    <row r="756">
      <c r="A756" s="695"/>
      <c r="B756" s="694"/>
      <c r="C756" s="695"/>
      <c r="D756" s="695"/>
      <c r="E756" s="696"/>
      <c r="G756" s="697"/>
      <c r="H756" s="697"/>
      <c r="I756" s="697"/>
      <c r="J756" s="697"/>
      <c r="K756" s="697"/>
    </row>
    <row r="757">
      <c r="A757" s="695"/>
      <c r="B757" s="694"/>
      <c r="C757" s="695"/>
      <c r="D757" s="695"/>
      <c r="E757" s="696"/>
      <c r="G757" s="697"/>
      <c r="H757" s="697"/>
      <c r="I757" s="697"/>
      <c r="J757" s="697"/>
      <c r="K757" s="697"/>
    </row>
    <row r="758">
      <c r="A758" s="695"/>
      <c r="B758" s="694"/>
      <c r="C758" s="695"/>
      <c r="D758" s="695"/>
      <c r="E758" s="696"/>
      <c r="G758" s="697"/>
      <c r="H758" s="697"/>
      <c r="I758" s="697"/>
      <c r="J758" s="697"/>
      <c r="K758" s="697"/>
    </row>
    <row r="759">
      <c r="A759" s="695"/>
      <c r="B759" s="694"/>
      <c r="C759" s="695"/>
      <c r="D759" s="695"/>
      <c r="E759" s="696"/>
      <c r="G759" s="697"/>
      <c r="H759" s="697"/>
      <c r="I759" s="697"/>
      <c r="J759" s="697"/>
      <c r="K759" s="697"/>
    </row>
    <row r="760">
      <c r="A760" s="695"/>
      <c r="B760" s="694"/>
      <c r="C760" s="695"/>
      <c r="D760" s="695"/>
      <c r="E760" s="696"/>
      <c r="G760" s="697"/>
      <c r="H760" s="697"/>
      <c r="I760" s="697"/>
      <c r="J760" s="697"/>
      <c r="K760" s="697"/>
    </row>
    <row r="761">
      <c r="A761" s="695"/>
      <c r="B761" s="694"/>
      <c r="C761" s="695"/>
      <c r="D761" s="695"/>
      <c r="E761" s="696"/>
      <c r="G761" s="697"/>
      <c r="H761" s="697"/>
      <c r="I761" s="697"/>
      <c r="J761" s="697"/>
      <c r="K761" s="697"/>
    </row>
    <row r="762">
      <c r="A762" s="695"/>
      <c r="B762" s="694"/>
      <c r="C762" s="695"/>
      <c r="D762" s="695"/>
      <c r="E762" s="696"/>
      <c r="G762" s="697"/>
      <c r="H762" s="697"/>
      <c r="I762" s="697"/>
      <c r="J762" s="697"/>
      <c r="K762" s="697"/>
    </row>
    <row r="763">
      <c r="A763" s="695"/>
      <c r="B763" s="694"/>
      <c r="C763" s="695"/>
      <c r="D763" s="695"/>
      <c r="E763" s="696"/>
      <c r="G763" s="697"/>
      <c r="H763" s="697"/>
      <c r="I763" s="697"/>
      <c r="J763" s="697"/>
      <c r="K763" s="697"/>
    </row>
    <row r="764">
      <c r="A764" s="695"/>
      <c r="B764" s="694"/>
      <c r="C764" s="695"/>
      <c r="D764" s="695"/>
      <c r="E764" s="696"/>
      <c r="G764" s="697"/>
      <c r="H764" s="697"/>
      <c r="I764" s="697"/>
      <c r="J764" s="697"/>
      <c r="K764" s="697"/>
    </row>
    <row r="765">
      <c r="A765" s="695"/>
      <c r="B765" s="694"/>
      <c r="C765" s="695"/>
      <c r="D765" s="695"/>
      <c r="E765" s="696"/>
      <c r="G765" s="697"/>
      <c r="H765" s="697"/>
      <c r="I765" s="697"/>
      <c r="J765" s="697"/>
      <c r="K765" s="697"/>
    </row>
    <row r="766">
      <c r="A766" s="695"/>
      <c r="B766" s="694"/>
      <c r="C766" s="695"/>
      <c r="D766" s="695"/>
      <c r="E766" s="696"/>
      <c r="G766" s="697"/>
      <c r="H766" s="697"/>
      <c r="I766" s="697"/>
      <c r="J766" s="697"/>
      <c r="K766" s="697"/>
    </row>
    <row r="767">
      <c r="A767" s="695"/>
      <c r="B767" s="694"/>
      <c r="C767" s="695"/>
      <c r="D767" s="695"/>
      <c r="E767" s="696"/>
      <c r="G767" s="697"/>
      <c r="H767" s="697"/>
      <c r="I767" s="697"/>
      <c r="J767" s="697"/>
      <c r="K767" s="697"/>
    </row>
    <row r="768">
      <c r="A768" s="695"/>
      <c r="B768" s="694"/>
      <c r="C768" s="695"/>
      <c r="D768" s="695"/>
      <c r="E768" s="696"/>
      <c r="G768" s="697"/>
      <c r="H768" s="697"/>
      <c r="I768" s="697"/>
      <c r="J768" s="697"/>
      <c r="K768" s="697"/>
    </row>
    <row r="769">
      <c r="A769" s="695"/>
      <c r="B769" s="694"/>
      <c r="C769" s="695"/>
      <c r="D769" s="695"/>
      <c r="E769" s="696"/>
      <c r="G769" s="697"/>
      <c r="H769" s="697"/>
      <c r="I769" s="697"/>
      <c r="J769" s="697"/>
      <c r="K769" s="697"/>
    </row>
    <row r="770">
      <c r="A770" s="695"/>
      <c r="B770" s="694"/>
      <c r="C770" s="695"/>
      <c r="D770" s="695"/>
      <c r="E770" s="696"/>
      <c r="G770" s="697"/>
      <c r="H770" s="697"/>
      <c r="I770" s="697"/>
      <c r="J770" s="697"/>
      <c r="K770" s="697"/>
    </row>
    <row r="771">
      <c r="A771" s="695"/>
      <c r="B771" s="694"/>
      <c r="C771" s="695"/>
      <c r="D771" s="695"/>
      <c r="E771" s="696"/>
      <c r="G771" s="697"/>
      <c r="H771" s="697"/>
      <c r="I771" s="697"/>
      <c r="J771" s="697"/>
      <c r="K771" s="697"/>
    </row>
    <row r="772">
      <c r="A772" s="695"/>
      <c r="B772" s="694"/>
      <c r="C772" s="695"/>
      <c r="D772" s="695"/>
      <c r="E772" s="696"/>
      <c r="G772" s="697"/>
      <c r="H772" s="697"/>
      <c r="I772" s="697"/>
      <c r="J772" s="697"/>
      <c r="K772" s="697"/>
    </row>
    <row r="773">
      <c r="A773" s="695"/>
      <c r="B773" s="694"/>
      <c r="C773" s="695"/>
      <c r="D773" s="695"/>
      <c r="E773" s="696"/>
      <c r="G773" s="697"/>
      <c r="H773" s="697"/>
      <c r="I773" s="697"/>
      <c r="J773" s="697"/>
      <c r="K773" s="697"/>
    </row>
    <row r="774">
      <c r="A774" s="695"/>
      <c r="B774" s="694"/>
      <c r="C774" s="695"/>
      <c r="D774" s="695"/>
      <c r="E774" s="696"/>
      <c r="G774" s="697"/>
      <c r="H774" s="697"/>
      <c r="I774" s="697"/>
      <c r="J774" s="697"/>
      <c r="K774" s="697"/>
    </row>
    <row r="775">
      <c r="A775" s="695"/>
      <c r="B775" s="694"/>
      <c r="C775" s="695"/>
      <c r="D775" s="695"/>
      <c r="E775" s="696"/>
      <c r="G775" s="697"/>
      <c r="H775" s="697"/>
      <c r="I775" s="697"/>
      <c r="J775" s="697"/>
      <c r="K775" s="697"/>
    </row>
    <row r="776">
      <c r="A776" s="695"/>
      <c r="B776" s="694"/>
      <c r="C776" s="695"/>
      <c r="D776" s="695"/>
      <c r="E776" s="696"/>
      <c r="G776" s="697"/>
      <c r="H776" s="697"/>
      <c r="I776" s="697"/>
      <c r="J776" s="697"/>
      <c r="K776" s="697"/>
    </row>
    <row r="777">
      <c r="A777" s="695"/>
      <c r="B777" s="694"/>
      <c r="C777" s="695"/>
      <c r="D777" s="695"/>
      <c r="E777" s="696"/>
      <c r="G777" s="697"/>
      <c r="H777" s="697"/>
      <c r="I777" s="697"/>
      <c r="J777" s="697"/>
      <c r="K777" s="697"/>
    </row>
    <row r="778">
      <c r="A778" s="695"/>
      <c r="B778" s="694"/>
      <c r="C778" s="695"/>
      <c r="D778" s="695"/>
      <c r="E778" s="696"/>
      <c r="G778" s="697"/>
      <c r="H778" s="697"/>
      <c r="I778" s="697"/>
      <c r="J778" s="697"/>
      <c r="K778" s="697"/>
    </row>
    <row r="779">
      <c r="A779" s="695"/>
      <c r="B779" s="694"/>
      <c r="C779" s="695"/>
      <c r="D779" s="695"/>
      <c r="E779" s="696"/>
      <c r="G779" s="697"/>
      <c r="H779" s="697"/>
      <c r="I779" s="697"/>
      <c r="J779" s="697"/>
      <c r="K779" s="697"/>
    </row>
    <row r="780">
      <c r="A780" s="695"/>
      <c r="B780" s="694"/>
      <c r="C780" s="695"/>
      <c r="D780" s="695"/>
      <c r="E780" s="696"/>
      <c r="G780" s="697"/>
      <c r="H780" s="697"/>
      <c r="I780" s="697"/>
      <c r="J780" s="697"/>
      <c r="K780" s="697"/>
    </row>
    <row r="781">
      <c r="A781" s="695"/>
      <c r="B781" s="694"/>
      <c r="C781" s="695"/>
      <c r="D781" s="695"/>
      <c r="E781" s="696"/>
      <c r="G781" s="697"/>
      <c r="H781" s="697"/>
      <c r="I781" s="697"/>
      <c r="J781" s="697"/>
      <c r="K781" s="697"/>
    </row>
    <row r="782">
      <c r="A782" s="695"/>
      <c r="B782" s="694"/>
      <c r="C782" s="695"/>
      <c r="D782" s="695"/>
      <c r="E782" s="696"/>
      <c r="G782" s="697"/>
      <c r="H782" s="697"/>
      <c r="I782" s="697"/>
      <c r="J782" s="697"/>
      <c r="K782" s="697"/>
    </row>
    <row r="783">
      <c r="A783" s="695"/>
      <c r="B783" s="694"/>
      <c r="C783" s="695"/>
      <c r="D783" s="695"/>
      <c r="E783" s="696"/>
      <c r="G783" s="697"/>
      <c r="H783" s="697"/>
      <c r="I783" s="697"/>
      <c r="J783" s="697"/>
      <c r="K783" s="697"/>
    </row>
    <row r="784">
      <c r="A784" s="695"/>
      <c r="B784" s="694"/>
      <c r="C784" s="695"/>
      <c r="D784" s="695"/>
      <c r="E784" s="696"/>
      <c r="G784" s="697"/>
      <c r="H784" s="697"/>
      <c r="I784" s="697"/>
      <c r="J784" s="697"/>
      <c r="K784" s="697"/>
    </row>
    <row r="785">
      <c r="A785" s="695"/>
      <c r="B785" s="694"/>
      <c r="C785" s="695"/>
      <c r="D785" s="695"/>
      <c r="E785" s="696"/>
      <c r="G785" s="697"/>
      <c r="H785" s="697"/>
      <c r="I785" s="697"/>
      <c r="J785" s="697"/>
      <c r="K785" s="697"/>
    </row>
    <row r="786">
      <c r="A786" s="695"/>
      <c r="B786" s="694"/>
      <c r="C786" s="695"/>
      <c r="D786" s="695"/>
      <c r="E786" s="696"/>
      <c r="G786" s="697"/>
      <c r="H786" s="697"/>
      <c r="I786" s="697"/>
      <c r="J786" s="697"/>
      <c r="K786" s="697"/>
    </row>
    <row r="787">
      <c r="A787" s="695"/>
      <c r="B787" s="694"/>
      <c r="C787" s="695"/>
      <c r="D787" s="695"/>
      <c r="E787" s="696"/>
      <c r="G787" s="697"/>
      <c r="H787" s="697"/>
      <c r="I787" s="697"/>
      <c r="J787" s="697"/>
      <c r="K787" s="697"/>
    </row>
    <row r="788">
      <c r="A788" s="695"/>
      <c r="B788" s="694"/>
      <c r="C788" s="695"/>
      <c r="D788" s="695"/>
      <c r="E788" s="696"/>
      <c r="G788" s="697"/>
      <c r="H788" s="697"/>
      <c r="I788" s="697"/>
      <c r="J788" s="697"/>
      <c r="K788" s="697"/>
    </row>
    <row r="789">
      <c r="A789" s="695"/>
      <c r="B789" s="694"/>
      <c r="C789" s="695"/>
      <c r="D789" s="695"/>
      <c r="E789" s="696"/>
      <c r="G789" s="697"/>
      <c r="H789" s="697"/>
      <c r="I789" s="697"/>
      <c r="J789" s="697"/>
      <c r="K789" s="697"/>
    </row>
    <row r="790">
      <c r="A790" s="695"/>
      <c r="B790" s="694"/>
      <c r="C790" s="695"/>
      <c r="D790" s="695"/>
      <c r="E790" s="696"/>
      <c r="G790" s="697"/>
      <c r="H790" s="697"/>
      <c r="I790" s="697"/>
      <c r="J790" s="697"/>
      <c r="K790" s="697"/>
    </row>
    <row r="791">
      <c r="A791" s="695"/>
      <c r="B791" s="694"/>
      <c r="C791" s="695"/>
      <c r="D791" s="695"/>
      <c r="E791" s="696"/>
      <c r="G791" s="697"/>
      <c r="H791" s="697"/>
      <c r="I791" s="697"/>
      <c r="J791" s="697"/>
      <c r="K791" s="697"/>
    </row>
    <row r="792">
      <c r="A792" s="695"/>
      <c r="B792" s="694"/>
      <c r="C792" s="695"/>
      <c r="D792" s="695"/>
      <c r="E792" s="696"/>
      <c r="G792" s="697"/>
      <c r="H792" s="697"/>
      <c r="I792" s="697"/>
      <c r="J792" s="697"/>
      <c r="K792" s="697"/>
    </row>
    <row r="793">
      <c r="A793" s="695"/>
      <c r="B793" s="694"/>
      <c r="C793" s="695"/>
      <c r="D793" s="695"/>
      <c r="E793" s="696"/>
      <c r="G793" s="697"/>
      <c r="H793" s="697"/>
      <c r="I793" s="697"/>
      <c r="J793" s="697"/>
      <c r="K793" s="697"/>
    </row>
    <row r="794">
      <c r="A794" s="695"/>
      <c r="B794" s="694"/>
      <c r="C794" s="695"/>
      <c r="D794" s="695"/>
      <c r="E794" s="696"/>
      <c r="G794" s="697"/>
      <c r="H794" s="697"/>
      <c r="I794" s="697"/>
      <c r="J794" s="697"/>
      <c r="K794" s="697"/>
    </row>
    <row r="795">
      <c r="A795" s="695"/>
      <c r="B795" s="694"/>
      <c r="C795" s="695"/>
      <c r="D795" s="695"/>
      <c r="E795" s="696"/>
      <c r="G795" s="697"/>
      <c r="H795" s="697"/>
      <c r="I795" s="697"/>
      <c r="J795" s="697"/>
      <c r="K795" s="697"/>
    </row>
    <row r="796">
      <c r="A796" s="695"/>
      <c r="B796" s="694"/>
      <c r="C796" s="695"/>
      <c r="D796" s="695"/>
      <c r="E796" s="696"/>
      <c r="G796" s="697"/>
      <c r="H796" s="697"/>
      <c r="I796" s="697"/>
      <c r="J796" s="697"/>
      <c r="K796" s="697"/>
    </row>
    <row r="797">
      <c r="A797" s="695"/>
      <c r="B797" s="694"/>
      <c r="C797" s="695"/>
      <c r="D797" s="695"/>
      <c r="E797" s="696"/>
      <c r="G797" s="697"/>
      <c r="H797" s="697"/>
      <c r="I797" s="697"/>
      <c r="J797" s="697"/>
      <c r="K797" s="697"/>
    </row>
    <row r="798">
      <c r="A798" s="695"/>
      <c r="B798" s="694"/>
      <c r="C798" s="695"/>
      <c r="D798" s="695"/>
      <c r="E798" s="696"/>
      <c r="G798" s="697"/>
      <c r="H798" s="697"/>
      <c r="I798" s="697"/>
      <c r="J798" s="697"/>
      <c r="K798" s="697"/>
    </row>
    <row r="799">
      <c r="A799" s="695"/>
      <c r="B799" s="694"/>
      <c r="C799" s="695"/>
      <c r="D799" s="695"/>
      <c r="E799" s="696"/>
      <c r="G799" s="697"/>
      <c r="H799" s="697"/>
      <c r="I799" s="697"/>
      <c r="J799" s="697"/>
      <c r="K799" s="697"/>
    </row>
    <row r="800">
      <c r="A800" s="695"/>
      <c r="B800" s="694"/>
      <c r="C800" s="695"/>
      <c r="D800" s="695"/>
      <c r="E800" s="696"/>
      <c r="G800" s="697"/>
      <c r="H800" s="697"/>
      <c r="I800" s="697"/>
      <c r="J800" s="697"/>
      <c r="K800" s="697"/>
    </row>
    <row r="801">
      <c r="A801" s="695"/>
      <c r="B801" s="694"/>
      <c r="C801" s="695"/>
      <c r="D801" s="695"/>
      <c r="E801" s="696"/>
      <c r="G801" s="697"/>
      <c r="H801" s="697"/>
      <c r="I801" s="697"/>
      <c r="J801" s="697"/>
      <c r="K801" s="697"/>
    </row>
    <row r="802">
      <c r="A802" s="695"/>
      <c r="B802" s="694"/>
      <c r="C802" s="695"/>
      <c r="D802" s="695"/>
      <c r="E802" s="696"/>
      <c r="G802" s="697"/>
      <c r="H802" s="697"/>
      <c r="I802" s="697"/>
      <c r="J802" s="697"/>
      <c r="K802" s="697"/>
    </row>
    <row r="803">
      <c r="A803" s="695"/>
      <c r="B803" s="694"/>
      <c r="C803" s="695"/>
      <c r="D803" s="695"/>
      <c r="E803" s="696"/>
      <c r="G803" s="697"/>
      <c r="H803" s="697"/>
      <c r="I803" s="697"/>
      <c r="J803" s="697"/>
      <c r="K803" s="697"/>
    </row>
    <row r="804">
      <c r="A804" s="695"/>
      <c r="B804" s="694"/>
      <c r="C804" s="695"/>
      <c r="D804" s="695"/>
      <c r="E804" s="696"/>
      <c r="G804" s="697"/>
      <c r="H804" s="697"/>
      <c r="I804" s="697"/>
      <c r="J804" s="697"/>
      <c r="K804" s="697"/>
    </row>
    <row r="805">
      <c r="A805" s="695"/>
      <c r="B805" s="694"/>
      <c r="C805" s="695"/>
      <c r="D805" s="695"/>
      <c r="E805" s="696"/>
      <c r="G805" s="697"/>
      <c r="H805" s="697"/>
      <c r="I805" s="697"/>
      <c r="J805" s="697"/>
      <c r="K805" s="697"/>
    </row>
    <row r="806">
      <c r="A806" s="695"/>
      <c r="B806" s="694"/>
      <c r="C806" s="695"/>
      <c r="D806" s="695"/>
      <c r="E806" s="696"/>
      <c r="G806" s="697"/>
      <c r="H806" s="697"/>
      <c r="I806" s="697"/>
      <c r="J806" s="697"/>
      <c r="K806" s="697"/>
    </row>
    <row r="807">
      <c r="A807" s="695"/>
      <c r="B807" s="694"/>
      <c r="C807" s="695"/>
      <c r="D807" s="695"/>
      <c r="E807" s="696"/>
      <c r="G807" s="697"/>
      <c r="H807" s="697"/>
      <c r="I807" s="697"/>
      <c r="J807" s="697"/>
      <c r="K807" s="697"/>
    </row>
    <row r="808">
      <c r="A808" s="695"/>
      <c r="B808" s="694"/>
      <c r="C808" s="695"/>
      <c r="D808" s="695"/>
      <c r="E808" s="696"/>
      <c r="G808" s="697"/>
      <c r="H808" s="697"/>
      <c r="I808" s="697"/>
      <c r="J808" s="697"/>
      <c r="K808" s="697"/>
    </row>
    <row r="809">
      <c r="A809" s="695"/>
      <c r="B809" s="694"/>
      <c r="C809" s="695"/>
      <c r="D809" s="695"/>
      <c r="E809" s="696"/>
      <c r="G809" s="697"/>
      <c r="H809" s="697"/>
      <c r="I809" s="697"/>
      <c r="J809" s="697"/>
      <c r="K809" s="697"/>
    </row>
    <row r="810">
      <c r="A810" s="695"/>
      <c r="B810" s="694"/>
      <c r="C810" s="695"/>
      <c r="D810" s="695"/>
      <c r="E810" s="696"/>
      <c r="G810" s="697"/>
      <c r="H810" s="697"/>
      <c r="I810" s="697"/>
      <c r="J810" s="697"/>
      <c r="K810" s="697"/>
    </row>
    <row r="811">
      <c r="A811" s="695"/>
      <c r="B811" s="694"/>
      <c r="C811" s="695"/>
      <c r="D811" s="695"/>
      <c r="E811" s="696"/>
      <c r="G811" s="697"/>
      <c r="H811" s="697"/>
      <c r="I811" s="697"/>
      <c r="J811" s="697"/>
      <c r="K811" s="697"/>
    </row>
    <row r="812">
      <c r="A812" s="695"/>
      <c r="B812" s="694"/>
      <c r="C812" s="695"/>
      <c r="D812" s="695"/>
      <c r="E812" s="696"/>
      <c r="G812" s="697"/>
      <c r="H812" s="697"/>
      <c r="I812" s="697"/>
      <c r="J812" s="697"/>
      <c r="K812" s="697"/>
    </row>
    <row r="813">
      <c r="A813" s="695"/>
      <c r="B813" s="694"/>
      <c r="C813" s="695"/>
      <c r="D813" s="695"/>
      <c r="E813" s="696"/>
      <c r="G813" s="697"/>
      <c r="H813" s="697"/>
      <c r="I813" s="697"/>
      <c r="J813" s="697"/>
      <c r="K813" s="697"/>
    </row>
    <row r="814">
      <c r="A814" s="695"/>
      <c r="B814" s="694"/>
      <c r="C814" s="695"/>
      <c r="D814" s="695"/>
      <c r="E814" s="696"/>
      <c r="G814" s="697"/>
      <c r="H814" s="697"/>
      <c r="I814" s="697"/>
      <c r="J814" s="697"/>
      <c r="K814" s="697"/>
    </row>
    <row r="815">
      <c r="A815" s="695"/>
      <c r="B815" s="694"/>
      <c r="C815" s="695"/>
      <c r="D815" s="695"/>
      <c r="E815" s="696"/>
      <c r="G815" s="697"/>
      <c r="H815" s="697"/>
      <c r="I815" s="697"/>
      <c r="J815" s="697"/>
      <c r="K815" s="697"/>
    </row>
    <row r="816">
      <c r="A816" s="695"/>
      <c r="B816" s="694"/>
      <c r="C816" s="695"/>
      <c r="D816" s="695"/>
      <c r="E816" s="696"/>
      <c r="G816" s="697"/>
      <c r="H816" s="697"/>
      <c r="I816" s="697"/>
      <c r="J816" s="697"/>
      <c r="K816" s="697"/>
    </row>
    <row r="817">
      <c r="A817" s="695"/>
      <c r="B817" s="694"/>
      <c r="C817" s="695"/>
      <c r="D817" s="695"/>
      <c r="E817" s="696"/>
      <c r="G817" s="697"/>
      <c r="H817" s="697"/>
      <c r="I817" s="697"/>
      <c r="J817" s="697"/>
      <c r="K817" s="697"/>
    </row>
    <row r="818">
      <c r="A818" s="695"/>
      <c r="B818" s="694"/>
      <c r="C818" s="695"/>
      <c r="D818" s="695"/>
      <c r="E818" s="696"/>
      <c r="G818" s="697"/>
      <c r="H818" s="697"/>
      <c r="I818" s="697"/>
      <c r="J818" s="697"/>
      <c r="K818" s="697"/>
    </row>
    <row r="819">
      <c r="A819" s="695"/>
      <c r="B819" s="694"/>
      <c r="C819" s="695"/>
      <c r="D819" s="695"/>
      <c r="E819" s="696"/>
      <c r="G819" s="697"/>
      <c r="H819" s="697"/>
      <c r="I819" s="697"/>
      <c r="J819" s="697"/>
      <c r="K819" s="697"/>
    </row>
    <row r="820">
      <c r="A820" s="695"/>
      <c r="B820" s="694"/>
      <c r="C820" s="695"/>
      <c r="D820" s="695"/>
      <c r="E820" s="696"/>
      <c r="G820" s="697"/>
      <c r="H820" s="697"/>
      <c r="I820" s="697"/>
      <c r="J820" s="697"/>
      <c r="K820" s="697"/>
    </row>
    <row r="821">
      <c r="A821" s="695"/>
      <c r="B821" s="694"/>
      <c r="C821" s="695"/>
      <c r="D821" s="695"/>
      <c r="E821" s="696"/>
      <c r="G821" s="697"/>
      <c r="H821" s="697"/>
      <c r="I821" s="697"/>
      <c r="J821" s="697"/>
      <c r="K821" s="697"/>
    </row>
    <row r="822">
      <c r="A822" s="695"/>
      <c r="B822" s="694"/>
      <c r="C822" s="695"/>
      <c r="D822" s="695"/>
      <c r="E822" s="696"/>
      <c r="G822" s="697"/>
      <c r="H822" s="697"/>
      <c r="I822" s="697"/>
      <c r="J822" s="697"/>
      <c r="K822" s="697"/>
    </row>
    <row r="823">
      <c r="A823" s="695"/>
      <c r="B823" s="694"/>
      <c r="C823" s="695"/>
      <c r="D823" s="695"/>
      <c r="E823" s="696"/>
      <c r="G823" s="697"/>
      <c r="H823" s="697"/>
      <c r="I823" s="697"/>
      <c r="J823" s="697"/>
      <c r="K823" s="697"/>
    </row>
    <row r="824">
      <c r="A824" s="695"/>
      <c r="B824" s="694"/>
      <c r="C824" s="695"/>
      <c r="D824" s="695"/>
      <c r="E824" s="696"/>
      <c r="G824" s="697"/>
      <c r="H824" s="697"/>
      <c r="I824" s="697"/>
      <c r="J824" s="697"/>
      <c r="K824" s="697"/>
    </row>
    <row r="825">
      <c r="A825" s="695"/>
      <c r="B825" s="694"/>
      <c r="C825" s="695"/>
      <c r="D825" s="695"/>
      <c r="E825" s="696"/>
      <c r="G825" s="697"/>
      <c r="H825" s="697"/>
      <c r="I825" s="697"/>
      <c r="J825" s="697"/>
      <c r="K825" s="697"/>
    </row>
    <row r="826">
      <c r="A826" s="695"/>
      <c r="B826" s="694"/>
      <c r="C826" s="695"/>
      <c r="D826" s="695"/>
      <c r="E826" s="696"/>
      <c r="G826" s="697"/>
      <c r="H826" s="697"/>
      <c r="I826" s="697"/>
      <c r="J826" s="697"/>
      <c r="K826" s="697"/>
    </row>
    <row r="827">
      <c r="A827" s="695"/>
      <c r="B827" s="694"/>
      <c r="C827" s="695"/>
      <c r="D827" s="695"/>
      <c r="E827" s="696"/>
      <c r="G827" s="697"/>
      <c r="H827" s="697"/>
      <c r="I827" s="697"/>
      <c r="J827" s="697"/>
      <c r="K827" s="697"/>
    </row>
    <row r="828">
      <c r="A828" s="695"/>
      <c r="B828" s="694"/>
      <c r="C828" s="695"/>
      <c r="D828" s="695"/>
      <c r="E828" s="696"/>
      <c r="G828" s="697"/>
      <c r="H828" s="697"/>
      <c r="I828" s="697"/>
      <c r="J828" s="697"/>
      <c r="K828" s="697"/>
    </row>
    <row r="829">
      <c r="A829" s="695"/>
      <c r="B829" s="694"/>
      <c r="C829" s="695"/>
      <c r="D829" s="695"/>
      <c r="E829" s="696"/>
      <c r="G829" s="697"/>
      <c r="H829" s="697"/>
      <c r="I829" s="697"/>
      <c r="J829" s="697"/>
      <c r="K829" s="697"/>
    </row>
    <row r="830">
      <c r="A830" s="695"/>
      <c r="B830" s="694"/>
      <c r="C830" s="695"/>
      <c r="D830" s="695"/>
      <c r="E830" s="696"/>
      <c r="G830" s="697"/>
      <c r="H830" s="697"/>
      <c r="I830" s="697"/>
      <c r="J830" s="697"/>
      <c r="K830" s="697"/>
    </row>
    <row r="831">
      <c r="A831" s="695"/>
      <c r="B831" s="694"/>
      <c r="C831" s="695"/>
      <c r="D831" s="695"/>
      <c r="E831" s="696"/>
      <c r="G831" s="697"/>
      <c r="H831" s="697"/>
      <c r="I831" s="697"/>
      <c r="J831" s="697"/>
      <c r="K831" s="697"/>
    </row>
    <row r="832">
      <c r="A832" s="695"/>
      <c r="B832" s="694"/>
      <c r="C832" s="695"/>
      <c r="D832" s="695"/>
      <c r="E832" s="696"/>
      <c r="G832" s="697"/>
      <c r="H832" s="697"/>
      <c r="I832" s="697"/>
      <c r="J832" s="697"/>
      <c r="K832" s="697"/>
    </row>
    <row r="833">
      <c r="A833" s="695"/>
      <c r="B833" s="694"/>
      <c r="C833" s="695"/>
      <c r="D833" s="695"/>
      <c r="E833" s="696"/>
      <c r="G833" s="697"/>
      <c r="H833" s="697"/>
      <c r="I833" s="697"/>
      <c r="J833" s="697"/>
      <c r="K833" s="697"/>
    </row>
    <row r="834">
      <c r="A834" s="695"/>
      <c r="B834" s="694"/>
      <c r="C834" s="695"/>
      <c r="D834" s="695"/>
      <c r="E834" s="696"/>
      <c r="G834" s="697"/>
      <c r="H834" s="697"/>
      <c r="I834" s="697"/>
      <c r="J834" s="697"/>
      <c r="K834" s="697"/>
    </row>
    <row r="835">
      <c r="A835" s="695"/>
      <c r="B835" s="694"/>
      <c r="C835" s="695"/>
      <c r="D835" s="695"/>
      <c r="E835" s="696"/>
      <c r="G835" s="697"/>
      <c r="H835" s="697"/>
      <c r="I835" s="697"/>
      <c r="J835" s="697"/>
      <c r="K835" s="697"/>
    </row>
    <row r="836">
      <c r="A836" s="695"/>
      <c r="B836" s="694"/>
      <c r="C836" s="695"/>
      <c r="D836" s="695"/>
      <c r="E836" s="696"/>
      <c r="G836" s="697"/>
      <c r="H836" s="697"/>
      <c r="I836" s="697"/>
      <c r="J836" s="697"/>
      <c r="K836" s="697"/>
    </row>
    <row r="837">
      <c r="A837" s="695"/>
      <c r="B837" s="694"/>
      <c r="C837" s="695"/>
      <c r="D837" s="695"/>
      <c r="E837" s="696"/>
      <c r="G837" s="697"/>
      <c r="H837" s="697"/>
      <c r="I837" s="697"/>
      <c r="J837" s="697"/>
      <c r="K837" s="697"/>
    </row>
    <row r="838">
      <c r="A838" s="695"/>
      <c r="B838" s="694"/>
      <c r="C838" s="695"/>
      <c r="D838" s="695"/>
      <c r="E838" s="696"/>
      <c r="G838" s="697"/>
      <c r="H838" s="697"/>
      <c r="I838" s="697"/>
      <c r="J838" s="697"/>
      <c r="K838" s="697"/>
    </row>
    <row r="839">
      <c r="A839" s="695"/>
      <c r="B839" s="694"/>
      <c r="C839" s="695"/>
      <c r="D839" s="695"/>
      <c r="E839" s="696"/>
      <c r="G839" s="697"/>
      <c r="H839" s="697"/>
      <c r="I839" s="697"/>
      <c r="J839" s="697"/>
      <c r="K839" s="697"/>
    </row>
    <row r="840">
      <c r="A840" s="695"/>
      <c r="B840" s="694"/>
      <c r="C840" s="695"/>
      <c r="D840" s="695"/>
      <c r="E840" s="696"/>
      <c r="G840" s="697"/>
      <c r="H840" s="697"/>
      <c r="I840" s="697"/>
      <c r="J840" s="697"/>
      <c r="K840" s="697"/>
    </row>
    <row r="841">
      <c r="A841" s="695"/>
      <c r="B841" s="694"/>
      <c r="C841" s="695"/>
      <c r="D841" s="695"/>
      <c r="E841" s="696"/>
      <c r="G841" s="697"/>
      <c r="H841" s="697"/>
      <c r="I841" s="697"/>
      <c r="J841" s="697"/>
      <c r="K841" s="697"/>
    </row>
    <row r="842">
      <c r="A842" s="695"/>
      <c r="B842" s="694"/>
      <c r="C842" s="695"/>
      <c r="D842" s="695"/>
      <c r="E842" s="696"/>
      <c r="G842" s="697"/>
      <c r="H842" s="697"/>
      <c r="I842" s="697"/>
      <c r="J842" s="697"/>
      <c r="K842" s="697"/>
    </row>
    <row r="843">
      <c r="A843" s="695"/>
      <c r="B843" s="694"/>
      <c r="C843" s="695"/>
      <c r="D843" s="695"/>
      <c r="E843" s="696"/>
      <c r="G843" s="697"/>
      <c r="H843" s="697"/>
      <c r="I843" s="697"/>
      <c r="J843" s="697"/>
      <c r="K843" s="697"/>
    </row>
    <row r="844">
      <c r="A844" s="695"/>
      <c r="B844" s="694"/>
      <c r="C844" s="695"/>
      <c r="D844" s="695"/>
      <c r="E844" s="696"/>
      <c r="G844" s="697"/>
      <c r="H844" s="697"/>
      <c r="I844" s="697"/>
      <c r="J844" s="697"/>
      <c r="K844" s="697"/>
    </row>
    <row r="845">
      <c r="A845" s="695"/>
      <c r="B845" s="694"/>
      <c r="C845" s="695"/>
      <c r="D845" s="695"/>
      <c r="E845" s="696"/>
      <c r="G845" s="697"/>
      <c r="H845" s="697"/>
      <c r="I845" s="697"/>
      <c r="J845" s="697"/>
      <c r="K845" s="697"/>
    </row>
    <row r="846">
      <c r="A846" s="695"/>
      <c r="B846" s="694"/>
      <c r="C846" s="695"/>
      <c r="D846" s="695"/>
      <c r="E846" s="696"/>
      <c r="G846" s="697"/>
      <c r="H846" s="697"/>
      <c r="I846" s="697"/>
      <c r="J846" s="697"/>
      <c r="K846" s="697"/>
    </row>
    <row r="847">
      <c r="A847" s="695"/>
      <c r="B847" s="694"/>
      <c r="C847" s="695"/>
      <c r="D847" s="695"/>
      <c r="E847" s="696"/>
      <c r="G847" s="697"/>
      <c r="H847" s="697"/>
      <c r="I847" s="697"/>
      <c r="J847" s="697"/>
      <c r="K847" s="697"/>
    </row>
    <row r="848">
      <c r="A848" s="695"/>
      <c r="B848" s="694"/>
      <c r="C848" s="695"/>
      <c r="D848" s="695"/>
      <c r="E848" s="696"/>
      <c r="G848" s="697"/>
      <c r="H848" s="697"/>
      <c r="I848" s="697"/>
      <c r="J848" s="697"/>
      <c r="K848" s="697"/>
    </row>
    <row r="849">
      <c r="A849" s="695"/>
      <c r="B849" s="694"/>
      <c r="C849" s="695"/>
      <c r="D849" s="695"/>
      <c r="E849" s="696"/>
      <c r="G849" s="697"/>
      <c r="H849" s="697"/>
      <c r="I849" s="697"/>
      <c r="J849" s="697"/>
      <c r="K849" s="697"/>
    </row>
    <row r="850">
      <c r="A850" s="695"/>
      <c r="B850" s="694"/>
      <c r="C850" s="695"/>
      <c r="D850" s="695"/>
      <c r="E850" s="696"/>
      <c r="G850" s="697"/>
      <c r="H850" s="697"/>
      <c r="I850" s="697"/>
      <c r="J850" s="697"/>
      <c r="K850" s="697"/>
    </row>
    <row r="851">
      <c r="A851" s="695"/>
      <c r="B851" s="694"/>
      <c r="C851" s="695"/>
      <c r="D851" s="695"/>
      <c r="E851" s="696"/>
      <c r="G851" s="697"/>
      <c r="H851" s="697"/>
      <c r="I851" s="697"/>
      <c r="J851" s="697"/>
      <c r="K851" s="697"/>
    </row>
    <row r="852">
      <c r="A852" s="695"/>
      <c r="B852" s="694"/>
      <c r="C852" s="695"/>
      <c r="D852" s="695"/>
      <c r="E852" s="696"/>
      <c r="G852" s="697"/>
      <c r="H852" s="697"/>
      <c r="I852" s="697"/>
      <c r="J852" s="697"/>
      <c r="K852" s="697"/>
    </row>
    <row r="853">
      <c r="A853" s="695"/>
      <c r="B853" s="694"/>
      <c r="C853" s="695"/>
      <c r="D853" s="695"/>
      <c r="E853" s="696"/>
      <c r="G853" s="697"/>
      <c r="H853" s="697"/>
      <c r="I853" s="697"/>
      <c r="J853" s="697"/>
      <c r="K853" s="697"/>
    </row>
    <row r="854">
      <c r="A854" s="695"/>
      <c r="B854" s="694"/>
      <c r="C854" s="695"/>
      <c r="D854" s="695"/>
      <c r="E854" s="696"/>
      <c r="G854" s="697"/>
      <c r="H854" s="697"/>
      <c r="I854" s="697"/>
      <c r="J854" s="697"/>
      <c r="K854" s="697"/>
    </row>
    <row r="855">
      <c r="A855" s="695"/>
      <c r="B855" s="694"/>
      <c r="C855" s="695"/>
      <c r="D855" s="695"/>
      <c r="E855" s="696"/>
      <c r="G855" s="697"/>
      <c r="H855" s="697"/>
      <c r="I855" s="697"/>
      <c r="J855" s="697"/>
      <c r="K855" s="697"/>
    </row>
    <row r="856">
      <c r="A856" s="695"/>
      <c r="B856" s="694"/>
      <c r="C856" s="695"/>
      <c r="D856" s="695"/>
      <c r="E856" s="696"/>
      <c r="G856" s="697"/>
      <c r="H856" s="697"/>
      <c r="I856" s="697"/>
      <c r="J856" s="697"/>
      <c r="K856" s="697"/>
    </row>
    <row r="857">
      <c r="A857" s="695"/>
      <c r="B857" s="694"/>
      <c r="C857" s="695"/>
      <c r="D857" s="695"/>
      <c r="E857" s="696"/>
      <c r="G857" s="697"/>
      <c r="H857" s="697"/>
      <c r="I857" s="697"/>
      <c r="J857" s="697"/>
      <c r="K857" s="697"/>
    </row>
    <row r="858">
      <c r="A858" s="695"/>
      <c r="B858" s="694"/>
      <c r="C858" s="695"/>
      <c r="D858" s="695"/>
      <c r="E858" s="696"/>
      <c r="G858" s="697"/>
      <c r="H858" s="697"/>
      <c r="I858" s="697"/>
      <c r="J858" s="697"/>
      <c r="K858" s="697"/>
    </row>
    <row r="859">
      <c r="A859" s="695"/>
      <c r="B859" s="694"/>
      <c r="C859" s="695"/>
      <c r="D859" s="695"/>
      <c r="E859" s="696"/>
      <c r="G859" s="697"/>
      <c r="H859" s="697"/>
      <c r="I859" s="697"/>
      <c r="J859" s="697"/>
      <c r="K859" s="697"/>
    </row>
    <row r="860">
      <c r="A860" s="695"/>
      <c r="B860" s="694"/>
      <c r="C860" s="695"/>
      <c r="D860" s="695"/>
      <c r="E860" s="696"/>
      <c r="G860" s="697"/>
      <c r="H860" s="697"/>
      <c r="I860" s="697"/>
      <c r="J860" s="697"/>
      <c r="K860" s="697"/>
    </row>
    <row r="861">
      <c r="A861" s="695"/>
      <c r="B861" s="694"/>
      <c r="C861" s="695"/>
      <c r="D861" s="695"/>
      <c r="E861" s="696"/>
      <c r="G861" s="697"/>
      <c r="H861" s="697"/>
      <c r="I861" s="697"/>
      <c r="J861" s="697"/>
      <c r="K861" s="697"/>
    </row>
    <row r="862">
      <c r="A862" s="695"/>
      <c r="B862" s="694"/>
      <c r="C862" s="695"/>
      <c r="D862" s="695"/>
      <c r="E862" s="696"/>
      <c r="G862" s="697"/>
      <c r="H862" s="697"/>
      <c r="I862" s="697"/>
      <c r="J862" s="697"/>
      <c r="K862" s="697"/>
    </row>
    <row r="863">
      <c r="A863" s="695"/>
      <c r="B863" s="694"/>
      <c r="C863" s="695"/>
      <c r="D863" s="695"/>
      <c r="E863" s="696"/>
      <c r="G863" s="697"/>
      <c r="H863" s="697"/>
      <c r="I863" s="697"/>
      <c r="J863" s="697"/>
      <c r="K863" s="697"/>
    </row>
    <row r="864">
      <c r="A864" s="695"/>
      <c r="B864" s="694"/>
      <c r="C864" s="695"/>
      <c r="D864" s="695"/>
      <c r="E864" s="696"/>
      <c r="G864" s="697"/>
      <c r="H864" s="697"/>
      <c r="I864" s="697"/>
      <c r="J864" s="697"/>
      <c r="K864" s="697"/>
    </row>
    <row r="865">
      <c r="A865" s="695"/>
      <c r="B865" s="694"/>
      <c r="C865" s="695"/>
      <c r="D865" s="695"/>
      <c r="E865" s="696"/>
      <c r="G865" s="697"/>
      <c r="H865" s="697"/>
      <c r="I865" s="697"/>
      <c r="J865" s="697"/>
      <c r="K865" s="697"/>
    </row>
    <row r="866">
      <c r="A866" s="695"/>
      <c r="B866" s="694"/>
      <c r="C866" s="695"/>
      <c r="D866" s="695"/>
      <c r="E866" s="696"/>
      <c r="G866" s="697"/>
      <c r="H866" s="697"/>
      <c r="I866" s="697"/>
      <c r="J866" s="697"/>
      <c r="K866" s="697"/>
    </row>
    <row r="867">
      <c r="A867" s="695"/>
      <c r="B867" s="694"/>
      <c r="C867" s="695"/>
      <c r="D867" s="695"/>
      <c r="E867" s="696"/>
      <c r="G867" s="697"/>
      <c r="H867" s="697"/>
      <c r="I867" s="697"/>
      <c r="J867" s="697"/>
      <c r="K867" s="697"/>
    </row>
    <row r="868">
      <c r="A868" s="695"/>
      <c r="B868" s="694"/>
      <c r="C868" s="695"/>
      <c r="D868" s="695"/>
      <c r="E868" s="696"/>
      <c r="G868" s="697"/>
      <c r="H868" s="697"/>
      <c r="I868" s="697"/>
      <c r="J868" s="697"/>
      <c r="K868" s="697"/>
    </row>
    <row r="869">
      <c r="A869" s="695"/>
      <c r="B869" s="694"/>
      <c r="C869" s="695"/>
      <c r="D869" s="695"/>
      <c r="E869" s="696"/>
      <c r="G869" s="697"/>
      <c r="H869" s="697"/>
      <c r="I869" s="697"/>
      <c r="J869" s="697"/>
      <c r="K869" s="697"/>
    </row>
    <row r="870">
      <c r="A870" s="695"/>
      <c r="B870" s="694"/>
      <c r="C870" s="695"/>
      <c r="D870" s="695"/>
      <c r="E870" s="696"/>
      <c r="G870" s="697"/>
      <c r="H870" s="697"/>
      <c r="I870" s="697"/>
      <c r="J870" s="697"/>
      <c r="K870" s="697"/>
    </row>
    <row r="871">
      <c r="A871" s="695"/>
      <c r="B871" s="694"/>
      <c r="C871" s="695"/>
      <c r="D871" s="695"/>
      <c r="E871" s="696"/>
      <c r="G871" s="697"/>
      <c r="H871" s="697"/>
      <c r="I871" s="697"/>
      <c r="J871" s="697"/>
      <c r="K871" s="697"/>
    </row>
    <row r="872">
      <c r="A872" s="695"/>
      <c r="B872" s="694"/>
      <c r="C872" s="695"/>
      <c r="D872" s="695"/>
      <c r="E872" s="696"/>
      <c r="G872" s="697"/>
      <c r="H872" s="697"/>
      <c r="I872" s="697"/>
      <c r="J872" s="697"/>
      <c r="K872" s="697"/>
    </row>
    <row r="873">
      <c r="A873" s="695"/>
      <c r="B873" s="694"/>
      <c r="C873" s="695"/>
      <c r="D873" s="695"/>
      <c r="E873" s="696"/>
      <c r="G873" s="697"/>
      <c r="H873" s="697"/>
      <c r="I873" s="697"/>
      <c r="J873" s="697"/>
      <c r="K873" s="697"/>
    </row>
    <row r="874">
      <c r="A874" s="695"/>
      <c r="B874" s="694"/>
      <c r="C874" s="695"/>
      <c r="D874" s="695"/>
      <c r="E874" s="696"/>
      <c r="G874" s="697"/>
      <c r="H874" s="697"/>
      <c r="I874" s="697"/>
      <c r="J874" s="697"/>
      <c r="K874" s="697"/>
    </row>
    <row r="875">
      <c r="A875" s="695"/>
      <c r="B875" s="694"/>
      <c r="C875" s="695"/>
      <c r="D875" s="695"/>
      <c r="E875" s="696"/>
      <c r="G875" s="697"/>
      <c r="H875" s="697"/>
      <c r="I875" s="697"/>
      <c r="J875" s="697"/>
      <c r="K875" s="697"/>
    </row>
    <row r="876">
      <c r="A876" s="695"/>
      <c r="B876" s="694"/>
      <c r="C876" s="695"/>
      <c r="D876" s="695"/>
      <c r="E876" s="696"/>
      <c r="G876" s="697"/>
      <c r="H876" s="697"/>
      <c r="I876" s="697"/>
      <c r="J876" s="697"/>
      <c r="K876" s="697"/>
    </row>
    <row r="877">
      <c r="A877" s="695"/>
      <c r="B877" s="694"/>
      <c r="C877" s="695"/>
      <c r="D877" s="695"/>
      <c r="E877" s="696"/>
      <c r="G877" s="697"/>
      <c r="H877" s="697"/>
      <c r="I877" s="697"/>
      <c r="J877" s="697"/>
      <c r="K877" s="697"/>
    </row>
    <row r="878">
      <c r="A878" s="695"/>
      <c r="B878" s="694"/>
      <c r="C878" s="695"/>
      <c r="D878" s="695"/>
      <c r="E878" s="696"/>
      <c r="G878" s="697"/>
      <c r="H878" s="697"/>
      <c r="I878" s="697"/>
      <c r="J878" s="697"/>
      <c r="K878" s="697"/>
    </row>
    <row r="879">
      <c r="A879" s="695"/>
      <c r="B879" s="694"/>
      <c r="C879" s="695"/>
      <c r="D879" s="695"/>
      <c r="E879" s="696"/>
      <c r="G879" s="697"/>
      <c r="H879" s="697"/>
      <c r="I879" s="697"/>
      <c r="J879" s="697"/>
      <c r="K879" s="697"/>
    </row>
    <row r="880">
      <c r="A880" s="695"/>
      <c r="B880" s="694"/>
      <c r="C880" s="695"/>
      <c r="D880" s="695"/>
      <c r="E880" s="696"/>
      <c r="G880" s="697"/>
      <c r="H880" s="697"/>
      <c r="I880" s="697"/>
      <c r="J880" s="697"/>
      <c r="K880" s="697"/>
    </row>
    <row r="881">
      <c r="A881" s="695"/>
      <c r="B881" s="694"/>
      <c r="C881" s="695"/>
      <c r="D881" s="695"/>
      <c r="E881" s="696"/>
      <c r="G881" s="697"/>
      <c r="H881" s="697"/>
      <c r="I881" s="697"/>
      <c r="J881" s="697"/>
      <c r="K881" s="697"/>
    </row>
    <row r="882">
      <c r="A882" s="695"/>
      <c r="B882" s="694"/>
      <c r="C882" s="695"/>
      <c r="D882" s="695"/>
      <c r="E882" s="696"/>
      <c r="G882" s="697"/>
      <c r="H882" s="697"/>
      <c r="I882" s="697"/>
      <c r="J882" s="697"/>
      <c r="K882" s="697"/>
    </row>
    <row r="883">
      <c r="A883" s="695"/>
      <c r="B883" s="694"/>
      <c r="C883" s="695"/>
      <c r="D883" s="695"/>
      <c r="E883" s="696"/>
      <c r="G883" s="697"/>
      <c r="H883" s="697"/>
      <c r="I883" s="697"/>
      <c r="J883" s="697"/>
      <c r="K883" s="697"/>
    </row>
    <row r="884">
      <c r="A884" s="695"/>
      <c r="B884" s="694"/>
      <c r="C884" s="695"/>
      <c r="D884" s="695"/>
      <c r="E884" s="696"/>
      <c r="G884" s="697"/>
      <c r="H884" s="697"/>
      <c r="I884" s="697"/>
      <c r="J884" s="697"/>
      <c r="K884" s="697"/>
    </row>
    <row r="885">
      <c r="A885" s="695"/>
      <c r="B885" s="694"/>
      <c r="C885" s="695"/>
      <c r="D885" s="695"/>
      <c r="E885" s="696"/>
      <c r="G885" s="697"/>
      <c r="H885" s="697"/>
      <c r="I885" s="697"/>
      <c r="J885" s="697"/>
      <c r="K885" s="697"/>
    </row>
    <row r="886">
      <c r="A886" s="695"/>
      <c r="B886" s="694"/>
      <c r="C886" s="695"/>
      <c r="D886" s="695"/>
      <c r="E886" s="696"/>
      <c r="G886" s="697"/>
      <c r="H886" s="697"/>
      <c r="I886" s="697"/>
      <c r="J886" s="697"/>
      <c r="K886" s="697"/>
    </row>
    <row r="887">
      <c r="A887" s="695"/>
      <c r="B887" s="694"/>
      <c r="C887" s="695"/>
      <c r="D887" s="695"/>
      <c r="E887" s="696"/>
      <c r="G887" s="697"/>
      <c r="H887" s="697"/>
      <c r="I887" s="697"/>
      <c r="J887" s="697"/>
      <c r="K887" s="697"/>
    </row>
    <row r="888">
      <c r="A888" s="695"/>
      <c r="B888" s="694"/>
      <c r="C888" s="695"/>
      <c r="D888" s="695"/>
      <c r="E888" s="696"/>
      <c r="G888" s="697"/>
      <c r="H888" s="697"/>
      <c r="I888" s="697"/>
      <c r="J888" s="697"/>
      <c r="K888" s="697"/>
    </row>
    <row r="889">
      <c r="A889" s="695"/>
      <c r="B889" s="694"/>
      <c r="C889" s="695"/>
      <c r="D889" s="695"/>
      <c r="E889" s="696"/>
      <c r="G889" s="697"/>
      <c r="H889" s="697"/>
      <c r="I889" s="697"/>
      <c r="J889" s="697"/>
      <c r="K889" s="697"/>
    </row>
    <row r="890">
      <c r="A890" s="695"/>
      <c r="B890" s="694"/>
      <c r="C890" s="695"/>
      <c r="D890" s="695"/>
      <c r="E890" s="696"/>
      <c r="G890" s="697"/>
      <c r="H890" s="697"/>
      <c r="I890" s="697"/>
      <c r="J890" s="697"/>
      <c r="K890" s="697"/>
    </row>
    <row r="891">
      <c r="A891" s="695"/>
      <c r="B891" s="694"/>
      <c r="C891" s="695"/>
      <c r="D891" s="695"/>
      <c r="E891" s="696"/>
      <c r="G891" s="697"/>
      <c r="H891" s="697"/>
      <c r="I891" s="697"/>
      <c r="J891" s="697"/>
      <c r="K891" s="697"/>
    </row>
    <row r="892">
      <c r="A892" s="695"/>
      <c r="B892" s="694"/>
      <c r="C892" s="695"/>
      <c r="D892" s="695"/>
      <c r="E892" s="696"/>
      <c r="G892" s="697"/>
      <c r="H892" s="697"/>
      <c r="I892" s="697"/>
      <c r="J892" s="697"/>
      <c r="K892" s="697"/>
    </row>
    <row r="893">
      <c r="A893" s="695"/>
      <c r="B893" s="694"/>
      <c r="C893" s="695"/>
      <c r="D893" s="695"/>
      <c r="E893" s="696"/>
      <c r="G893" s="697"/>
      <c r="H893" s="697"/>
      <c r="I893" s="697"/>
      <c r="J893" s="697"/>
      <c r="K893" s="697"/>
    </row>
    <row r="894">
      <c r="A894" s="695"/>
      <c r="B894" s="694"/>
      <c r="C894" s="695"/>
      <c r="D894" s="695"/>
      <c r="E894" s="696"/>
      <c r="G894" s="697"/>
      <c r="H894" s="697"/>
      <c r="I894" s="697"/>
      <c r="J894" s="697"/>
      <c r="K894" s="697"/>
    </row>
    <row r="895">
      <c r="A895" s="695"/>
      <c r="B895" s="694"/>
      <c r="C895" s="695"/>
      <c r="D895" s="695"/>
      <c r="E895" s="696"/>
      <c r="G895" s="697"/>
      <c r="H895" s="697"/>
      <c r="I895" s="697"/>
      <c r="J895" s="697"/>
      <c r="K895" s="697"/>
    </row>
    <row r="896">
      <c r="A896" s="695"/>
      <c r="B896" s="694"/>
      <c r="C896" s="695"/>
      <c r="D896" s="695"/>
      <c r="E896" s="696"/>
      <c r="G896" s="697"/>
      <c r="H896" s="697"/>
      <c r="I896" s="697"/>
      <c r="J896" s="697"/>
      <c r="K896" s="697"/>
    </row>
    <row r="897">
      <c r="A897" s="695"/>
      <c r="B897" s="694"/>
      <c r="C897" s="695"/>
      <c r="D897" s="695"/>
      <c r="E897" s="696"/>
      <c r="G897" s="697"/>
      <c r="H897" s="697"/>
      <c r="I897" s="697"/>
      <c r="J897" s="697"/>
      <c r="K897" s="697"/>
    </row>
    <row r="898">
      <c r="A898" s="695"/>
      <c r="B898" s="694"/>
      <c r="C898" s="695"/>
      <c r="D898" s="695"/>
      <c r="E898" s="696"/>
      <c r="G898" s="697"/>
      <c r="H898" s="697"/>
      <c r="I898" s="697"/>
      <c r="J898" s="697"/>
      <c r="K898" s="697"/>
    </row>
    <row r="899">
      <c r="A899" s="695"/>
      <c r="B899" s="694"/>
      <c r="C899" s="695"/>
      <c r="D899" s="695"/>
      <c r="E899" s="696"/>
      <c r="G899" s="697"/>
      <c r="H899" s="697"/>
      <c r="I899" s="697"/>
      <c r="J899" s="697"/>
      <c r="K899" s="697"/>
    </row>
    <row r="900">
      <c r="A900" s="695"/>
      <c r="B900" s="694"/>
      <c r="C900" s="695"/>
      <c r="D900" s="695"/>
      <c r="E900" s="696"/>
      <c r="G900" s="697"/>
      <c r="H900" s="697"/>
      <c r="I900" s="697"/>
      <c r="J900" s="697"/>
      <c r="K900" s="697"/>
    </row>
    <row r="901">
      <c r="A901" s="695"/>
      <c r="B901" s="694"/>
      <c r="C901" s="695"/>
      <c r="D901" s="695"/>
      <c r="E901" s="696"/>
      <c r="G901" s="697"/>
      <c r="H901" s="697"/>
      <c r="I901" s="697"/>
      <c r="J901" s="697"/>
      <c r="K901" s="697"/>
    </row>
    <row r="902">
      <c r="A902" s="695"/>
      <c r="B902" s="694"/>
      <c r="C902" s="695"/>
      <c r="D902" s="695"/>
      <c r="E902" s="696"/>
      <c r="G902" s="697"/>
      <c r="H902" s="697"/>
      <c r="I902" s="697"/>
      <c r="J902" s="697"/>
      <c r="K902" s="697"/>
    </row>
    <row r="903">
      <c r="A903" s="695"/>
      <c r="B903" s="694"/>
      <c r="C903" s="695"/>
      <c r="D903" s="695"/>
      <c r="E903" s="696"/>
      <c r="G903" s="697"/>
      <c r="H903" s="697"/>
      <c r="I903" s="697"/>
      <c r="J903" s="697"/>
      <c r="K903" s="697"/>
    </row>
    <row r="904">
      <c r="A904" s="695"/>
      <c r="B904" s="694"/>
      <c r="C904" s="695"/>
      <c r="D904" s="695"/>
      <c r="E904" s="696"/>
      <c r="G904" s="697"/>
      <c r="H904" s="697"/>
      <c r="I904" s="697"/>
      <c r="J904" s="697"/>
      <c r="K904" s="697"/>
    </row>
    <row r="905">
      <c r="A905" s="695"/>
      <c r="B905" s="694"/>
      <c r="C905" s="695"/>
      <c r="D905" s="695"/>
      <c r="E905" s="696"/>
      <c r="G905" s="697"/>
      <c r="H905" s="697"/>
      <c r="I905" s="697"/>
      <c r="J905" s="697"/>
      <c r="K905" s="697"/>
    </row>
    <row r="906">
      <c r="A906" s="695"/>
      <c r="B906" s="694"/>
      <c r="C906" s="695"/>
      <c r="D906" s="695"/>
      <c r="E906" s="696"/>
      <c r="G906" s="697"/>
      <c r="H906" s="697"/>
      <c r="I906" s="697"/>
      <c r="J906" s="697"/>
      <c r="K906" s="697"/>
    </row>
    <row r="907">
      <c r="A907" s="695"/>
      <c r="B907" s="694"/>
      <c r="C907" s="695"/>
      <c r="D907" s="695"/>
      <c r="E907" s="696"/>
      <c r="G907" s="697"/>
      <c r="H907" s="697"/>
      <c r="I907" s="697"/>
      <c r="J907" s="697"/>
      <c r="K907" s="697"/>
    </row>
    <row r="908">
      <c r="A908" s="695"/>
      <c r="B908" s="694"/>
      <c r="C908" s="695"/>
      <c r="D908" s="695"/>
      <c r="E908" s="696"/>
      <c r="G908" s="697"/>
      <c r="H908" s="697"/>
      <c r="I908" s="697"/>
      <c r="J908" s="697"/>
      <c r="K908" s="697"/>
    </row>
    <row r="909">
      <c r="A909" s="695"/>
      <c r="B909" s="694"/>
      <c r="C909" s="695"/>
      <c r="D909" s="695"/>
      <c r="E909" s="696"/>
      <c r="G909" s="697"/>
      <c r="H909" s="697"/>
      <c r="I909" s="697"/>
      <c r="J909" s="697"/>
      <c r="K909" s="697"/>
    </row>
    <row r="910">
      <c r="A910" s="695"/>
      <c r="B910" s="694"/>
      <c r="C910" s="695"/>
      <c r="D910" s="695"/>
      <c r="E910" s="696"/>
      <c r="G910" s="697"/>
      <c r="H910" s="697"/>
      <c r="I910" s="697"/>
      <c r="J910" s="697"/>
      <c r="K910" s="697"/>
    </row>
    <row r="911">
      <c r="A911" s="695"/>
      <c r="B911" s="694"/>
      <c r="C911" s="695"/>
      <c r="D911" s="695"/>
      <c r="E911" s="696"/>
      <c r="G911" s="697"/>
      <c r="H911" s="697"/>
      <c r="I911" s="697"/>
      <c r="J911" s="697"/>
      <c r="K911" s="697"/>
    </row>
    <row r="912">
      <c r="A912" s="695"/>
      <c r="B912" s="694"/>
      <c r="C912" s="695"/>
      <c r="D912" s="695"/>
      <c r="E912" s="696"/>
      <c r="G912" s="697"/>
      <c r="H912" s="697"/>
      <c r="I912" s="697"/>
      <c r="J912" s="697"/>
      <c r="K912" s="697"/>
    </row>
    <row r="913">
      <c r="A913" s="695"/>
      <c r="B913" s="694"/>
      <c r="C913" s="695"/>
      <c r="D913" s="695"/>
      <c r="E913" s="696"/>
      <c r="G913" s="697"/>
      <c r="H913" s="697"/>
      <c r="I913" s="697"/>
      <c r="J913" s="697"/>
      <c r="K913" s="697"/>
    </row>
    <row r="914">
      <c r="A914" s="695"/>
      <c r="B914" s="694"/>
      <c r="C914" s="695"/>
      <c r="D914" s="695"/>
      <c r="E914" s="696"/>
      <c r="G914" s="697"/>
      <c r="H914" s="697"/>
      <c r="I914" s="697"/>
      <c r="J914" s="697"/>
      <c r="K914" s="697"/>
    </row>
    <row r="915">
      <c r="A915" s="695"/>
      <c r="B915" s="694"/>
      <c r="C915" s="695"/>
      <c r="D915" s="695"/>
      <c r="E915" s="696"/>
      <c r="G915" s="697"/>
      <c r="H915" s="697"/>
      <c r="I915" s="697"/>
      <c r="J915" s="697"/>
      <c r="K915" s="697"/>
    </row>
    <row r="916">
      <c r="A916" s="695"/>
      <c r="B916" s="694"/>
      <c r="C916" s="695"/>
      <c r="D916" s="695"/>
      <c r="E916" s="696"/>
      <c r="G916" s="697"/>
      <c r="H916" s="697"/>
      <c r="I916" s="697"/>
      <c r="J916" s="697"/>
      <c r="K916" s="697"/>
    </row>
    <row r="917">
      <c r="A917" s="695"/>
      <c r="B917" s="694"/>
      <c r="C917" s="695"/>
      <c r="D917" s="695"/>
      <c r="E917" s="696"/>
      <c r="G917" s="697"/>
      <c r="H917" s="697"/>
      <c r="I917" s="697"/>
      <c r="J917" s="697"/>
      <c r="K917" s="697"/>
    </row>
    <row r="918">
      <c r="A918" s="695"/>
      <c r="B918" s="694"/>
      <c r="C918" s="695"/>
      <c r="D918" s="695"/>
      <c r="E918" s="696"/>
      <c r="G918" s="697"/>
      <c r="H918" s="697"/>
      <c r="I918" s="697"/>
      <c r="J918" s="697"/>
      <c r="K918" s="697"/>
    </row>
    <row r="919">
      <c r="A919" s="695"/>
      <c r="B919" s="694"/>
      <c r="C919" s="695"/>
      <c r="D919" s="695"/>
      <c r="E919" s="696"/>
      <c r="G919" s="697"/>
      <c r="H919" s="697"/>
      <c r="I919" s="697"/>
      <c r="J919" s="697"/>
      <c r="K919" s="697"/>
    </row>
    <row r="920">
      <c r="A920" s="695"/>
      <c r="B920" s="694"/>
      <c r="C920" s="695"/>
      <c r="D920" s="695"/>
      <c r="E920" s="696"/>
      <c r="G920" s="697"/>
      <c r="H920" s="697"/>
      <c r="I920" s="697"/>
      <c r="J920" s="697"/>
      <c r="K920" s="697"/>
    </row>
    <row r="921">
      <c r="A921" s="695"/>
      <c r="B921" s="694"/>
      <c r="C921" s="695"/>
      <c r="D921" s="695"/>
      <c r="E921" s="696"/>
      <c r="G921" s="697"/>
      <c r="H921" s="697"/>
      <c r="I921" s="697"/>
      <c r="J921" s="697"/>
      <c r="K921" s="697"/>
    </row>
    <row r="922">
      <c r="A922" s="695"/>
      <c r="B922" s="694"/>
      <c r="C922" s="695"/>
      <c r="D922" s="695"/>
      <c r="E922" s="696"/>
      <c r="G922" s="697"/>
      <c r="H922" s="697"/>
      <c r="I922" s="697"/>
      <c r="J922" s="697"/>
      <c r="K922" s="697"/>
    </row>
    <row r="923">
      <c r="A923" s="695"/>
      <c r="B923" s="694"/>
      <c r="C923" s="695"/>
      <c r="D923" s="695"/>
      <c r="E923" s="696"/>
      <c r="G923" s="697"/>
      <c r="H923" s="697"/>
      <c r="I923" s="697"/>
      <c r="J923" s="697"/>
      <c r="K923" s="697"/>
    </row>
    <row r="924">
      <c r="A924" s="695"/>
      <c r="B924" s="694"/>
      <c r="C924" s="695"/>
      <c r="D924" s="695"/>
      <c r="E924" s="696"/>
      <c r="G924" s="697"/>
      <c r="H924" s="697"/>
      <c r="I924" s="697"/>
      <c r="J924" s="697"/>
      <c r="K924" s="697"/>
    </row>
    <row r="925">
      <c r="A925" s="695"/>
      <c r="B925" s="694"/>
      <c r="C925" s="695"/>
      <c r="D925" s="695"/>
      <c r="E925" s="696"/>
      <c r="G925" s="697"/>
      <c r="H925" s="697"/>
      <c r="I925" s="697"/>
      <c r="J925" s="697"/>
      <c r="K925" s="697"/>
    </row>
    <row r="926">
      <c r="A926" s="695"/>
      <c r="B926" s="694"/>
      <c r="C926" s="695"/>
      <c r="D926" s="695"/>
      <c r="E926" s="696"/>
      <c r="G926" s="697"/>
      <c r="H926" s="697"/>
      <c r="I926" s="697"/>
      <c r="J926" s="697"/>
      <c r="K926" s="697"/>
    </row>
    <row r="927">
      <c r="A927" s="695"/>
      <c r="B927" s="694"/>
      <c r="C927" s="695"/>
      <c r="D927" s="695"/>
      <c r="E927" s="696"/>
      <c r="G927" s="697"/>
      <c r="H927" s="697"/>
      <c r="I927" s="697"/>
      <c r="J927" s="697"/>
      <c r="K927" s="697"/>
    </row>
    <row r="928">
      <c r="A928" s="695"/>
      <c r="B928" s="694"/>
      <c r="C928" s="695"/>
      <c r="D928" s="695"/>
      <c r="E928" s="696"/>
      <c r="G928" s="697"/>
      <c r="H928" s="697"/>
      <c r="I928" s="697"/>
      <c r="J928" s="697"/>
      <c r="K928" s="697"/>
    </row>
    <row r="929">
      <c r="A929" s="695"/>
      <c r="B929" s="694"/>
      <c r="C929" s="695"/>
      <c r="D929" s="695"/>
      <c r="E929" s="696"/>
      <c r="G929" s="697"/>
      <c r="H929" s="697"/>
      <c r="I929" s="697"/>
      <c r="J929" s="697"/>
      <c r="K929" s="697"/>
    </row>
    <row r="930">
      <c r="A930" s="695"/>
      <c r="B930" s="694"/>
      <c r="C930" s="695"/>
      <c r="D930" s="695"/>
      <c r="E930" s="696"/>
      <c r="G930" s="697"/>
      <c r="H930" s="697"/>
      <c r="I930" s="697"/>
      <c r="J930" s="697"/>
      <c r="K930" s="697"/>
    </row>
    <row r="931">
      <c r="A931" s="695"/>
      <c r="B931" s="694"/>
      <c r="C931" s="695"/>
      <c r="D931" s="695"/>
      <c r="E931" s="696"/>
      <c r="G931" s="697"/>
      <c r="H931" s="697"/>
      <c r="I931" s="697"/>
      <c r="J931" s="697"/>
      <c r="K931" s="697"/>
    </row>
    <row r="932">
      <c r="A932" s="695"/>
      <c r="B932" s="694"/>
      <c r="C932" s="695"/>
      <c r="D932" s="695"/>
      <c r="E932" s="696"/>
      <c r="G932" s="697"/>
      <c r="H932" s="697"/>
      <c r="I932" s="697"/>
      <c r="J932" s="697"/>
      <c r="K932" s="697"/>
    </row>
    <row r="933">
      <c r="A933" s="695"/>
      <c r="B933" s="694"/>
      <c r="C933" s="695"/>
      <c r="D933" s="695"/>
      <c r="E933" s="696"/>
      <c r="G933" s="697"/>
      <c r="H933" s="697"/>
      <c r="I933" s="697"/>
      <c r="J933" s="697"/>
      <c r="K933" s="697"/>
    </row>
    <row r="934">
      <c r="A934" s="695"/>
      <c r="B934" s="694"/>
      <c r="C934" s="695"/>
      <c r="D934" s="695"/>
      <c r="E934" s="696"/>
      <c r="G934" s="697"/>
      <c r="H934" s="697"/>
      <c r="I934" s="697"/>
      <c r="J934" s="697"/>
      <c r="K934" s="697"/>
    </row>
    <row r="935">
      <c r="A935" s="695"/>
      <c r="B935" s="694"/>
      <c r="C935" s="695"/>
      <c r="D935" s="695"/>
      <c r="E935" s="696"/>
      <c r="G935" s="697"/>
      <c r="H935" s="697"/>
      <c r="I935" s="697"/>
      <c r="J935" s="697"/>
      <c r="K935" s="697"/>
    </row>
    <row r="936">
      <c r="A936" s="695"/>
      <c r="B936" s="694"/>
      <c r="C936" s="695"/>
      <c r="D936" s="695"/>
      <c r="E936" s="696"/>
      <c r="G936" s="697"/>
      <c r="H936" s="697"/>
      <c r="I936" s="697"/>
      <c r="J936" s="697"/>
      <c r="K936" s="697"/>
    </row>
    <row r="937">
      <c r="A937" s="695"/>
      <c r="B937" s="694"/>
      <c r="C937" s="695"/>
      <c r="D937" s="695"/>
      <c r="E937" s="696"/>
      <c r="G937" s="697"/>
      <c r="H937" s="697"/>
      <c r="I937" s="697"/>
      <c r="J937" s="697"/>
      <c r="K937" s="697"/>
    </row>
    <row r="938">
      <c r="A938" s="695"/>
      <c r="B938" s="694"/>
      <c r="C938" s="695"/>
      <c r="D938" s="695"/>
      <c r="E938" s="696"/>
      <c r="G938" s="697"/>
      <c r="H938" s="697"/>
      <c r="I938" s="697"/>
      <c r="J938" s="697"/>
      <c r="K938" s="697"/>
    </row>
    <row r="939">
      <c r="A939" s="695"/>
      <c r="B939" s="694"/>
      <c r="C939" s="695"/>
      <c r="D939" s="695"/>
      <c r="E939" s="696"/>
      <c r="G939" s="697"/>
      <c r="H939" s="697"/>
      <c r="I939" s="697"/>
      <c r="J939" s="697"/>
      <c r="K939" s="697"/>
    </row>
    <row r="940">
      <c r="A940" s="695"/>
      <c r="B940" s="694"/>
      <c r="C940" s="695"/>
      <c r="D940" s="695"/>
      <c r="E940" s="696"/>
      <c r="G940" s="697"/>
      <c r="H940" s="697"/>
      <c r="I940" s="697"/>
      <c r="J940" s="697"/>
      <c r="K940" s="697"/>
    </row>
    <row r="941">
      <c r="A941" s="695"/>
      <c r="B941" s="694"/>
      <c r="C941" s="695"/>
      <c r="D941" s="695"/>
      <c r="E941" s="696"/>
      <c r="G941" s="697"/>
      <c r="H941" s="697"/>
      <c r="I941" s="697"/>
      <c r="J941" s="697"/>
      <c r="K941" s="697"/>
    </row>
    <row r="942">
      <c r="A942" s="695"/>
      <c r="B942" s="694"/>
      <c r="C942" s="695"/>
      <c r="D942" s="695"/>
      <c r="E942" s="696"/>
      <c r="G942" s="697"/>
      <c r="H942" s="697"/>
      <c r="I942" s="697"/>
      <c r="J942" s="697"/>
      <c r="K942" s="697"/>
    </row>
    <row r="943">
      <c r="A943" s="695"/>
      <c r="B943" s="694"/>
      <c r="C943" s="695"/>
      <c r="D943" s="695"/>
      <c r="E943" s="696"/>
      <c r="G943" s="697"/>
      <c r="H943" s="697"/>
      <c r="I943" s="697"/>
      <c r="J943" s="697"/>
      <c r="K943" s="697"/>
    </row>
    <row r="944">
      <c r="A944" s="695"/>
      <c r="B944" s="694"/>
      <c r="C944" s="695"/>
      <c r="D944" s="695"/>
      <c r="E944" s="696"/>
      <c r="G944" s="697"/>
      <c r="H944" s="697"/>
      <c r="I944" s="697"/>
      <c r="J944" s="697"/>
      <c r="K944" s="697"/>
    </row>
    <row r="945">
      <c r="A945" s="695"/>
      <c r="B945" s="694"/>
      <c r="C945" s="695"/>
      <c r="D945" s="695"/>
      <c r="E945" s="696"/>
      <c r="G945" s="697"/>
      <c r="H945" s="697"/>
      <c r="I945" s="697"/>
      <c r="J945" s="697"/>
      <c r="K945" s="697"/>
    </row>
    <row r="946">
      <c r="A946" s="695"/>
      <c r="B946" s="694"/>
      <c r="C946" s="695"/>
      <c r="D946" s="695"/>
      <c r="E946" s="696"/>
      <c r="G946" s="697"/>
      <c r="H946" s="697"/>
      <c r="I946" s="697"/>
      <c r="J946" s="697"/>
      <c r="K946" s="697"/>
    </row>
    <row r="947">
      <c r="A947" s="695"/>
      <c r="B947" s="694"/>
      <c r="C947" s="695"/>
      <c r="D947" s="695"/>
      <c r="E947" s="696"/>
      <c r="G947" s="697"/>
      <c r="H947" s="697"/>
      <c r="I947" s="697"/>
      <c r="J947" s="697"/>
      <c r="K947" s="697"/>
    </row>
    <row r="948">
      <c r="A948" s="695"/>
      <c r="B948" s="694"/>
      <c r="C948" s="695"/>
      <c r="D948" s="695"/>
      <c r="E948" s="696"/>
      <c r="G948" s="697"/>
      <c r="H948" s="697"/>
      <c r="I948" s="697"/>
      <c r="J948" s="697"/>
      <c r="K948" s="697"/>
    </row>
    <row r="949">
      <c r="A949" s="695"/>
      <c r="B949" s="694"/>
      <c r="C949" s="695"/>
      <c r="D949" s="695"/>
      <c r="E949" s="696"/>
      <c r="G949" s="697"/>
      <c r="H949" s="697"/>
      <c r="I949" s="697"/>
      <c r="J949" s="697"/>
      <c r="K949" s="697"/>
    </row>
    <row r="950">
      <c r="A950" s="695"/>
      <c r="B950" s="694"/>
      <c r="C950" s="695"/>
      <c r="D950" s="695"/>
      <c r="E950" s="696"/>
      <c r="G950" s="697"/>
      <c r="H950" s="697"/>
      <c r="I950" s="697"/>
      <c r="J950" s="697"/>
      <c r="K950" s="697"/>
    </row>
    <row r="951">
      <c r="A951" s="695"/>
      <c r="B951" s="694"/>
      <c r="C951" s="695"/>
      <c r="D951" s="695"/>
      <c r="E951" s="696"/>
      <c r="G951" s="697"/>
      <c r="H951" s="697"/>
      <c r="I951" s="697"/>
      <c r="J951" s="697"/>
      <c r="K951" s="697"/>
    </row>
    <row r="952">
      <c r="A952" s="695"/>
      <c r="B952" s="694"/>
      <c r="C952" s="695"/>
      <c r="D952" s="695"/>
      <c r="E952" s="696"/>
      <c r="G952" s="697"/>
      <c r="H952" s="697"/>
      <c r="I952" s="697"/>
      <c r="J952" s="697"/>
      <c r="K952" s="697"/>
    </row>
    <row r="953">
      <c r="A953" s="695"/>
      <c r="B953" s="694"/>
      <c r="C953" s="695"/>
      <c r="D953" s="695"/>
      <c r="E953" s="696"/>
      <c r="G953" s="697"/>
      <c r="H953" s="697"/>
      <c r="I953" s="697"/>
      <c r="J953" s="697"/>
      <c r="K953" s="697"/>
    </row>
    <row r="954">
      <c r="A954" s="695"/>
      <c r="B954" s="694"/>
      <c r="C954" s="695"/>
      <c r="D954" s="695"/>
      <c r="E954" s="696"/>
      <c r="G954" s="697"/>
      <c r="H954" s="697"/>
      <c r="I954" s="697"/>
      <c r="J954" s="697"/>
      <c r="K954" s="697"/>
    </row>
    <row r="955">
      <c r="A955" s="695"/>
      <c r="B955" s="694"/>
      <c r="C955" s="695"/>
      <c r="D955" s="695"/>
      <c r="E955" s="696"/>
      <c r="G955" s="697"/>
      <c r="H955" s="697"/>
      <c r="I955" s="697"/>
      <c r="J955" s="697"/>
      <c r="K955" s="697"/>
    </row>
    <row r="956">
      <c r="A956" s="695"/>
      <c r="B956" s="694"/>
      <c r="C956" s="695"/>
      <c r="D956" s="695"/>
      <c r="E956" s="696"/>
      <c r="G956" s="697"/>
      <c r="H956" s="697"/>
      <c r="I956" s="697"/>
      <c r="J956" s="697"/>
      <c r="K956" s="697"/>
    </row>
    <row r="957">
      <c r="A957" s="695"/>
      <c r="B957" s="694"/>
      <c r="C957" s="695"/>
      <c r="D957" s="695"/>
      <c r="E957" s="696"/>
      <c r="G957" s="697"/>
      <c r="H957" s="697"/>
      <c r="I957" s="697"/>
      <c r="J957" s="697"/>
      <c r="K957" s="697"/>
    </row>
    <row r="958">
      <c r="A958" s="695"/>
      <c r="B958" s="694"/>
      <c r="C958" s="695"/>
      <c r="D958" s="695"/>
      <c r="E958" s="696"/>
      <c r="G958" s="697"/>
      <c r="H958" s="697"/>
      <c r="I958" s="697"/>
      <c r="J958" s="697"/>
      <c r="K958" s="697"/>
    </row>
    <row r="959">
      <c r="A959" s="695"/>
      <c r="B959" s="694"/>
      <c r="C959" s="695"/>
      <c r="D959" s="695"/>
      <c r="E959" s="696"/>
      <c r="G959" s="697"/>
      <c r="H959" s="697"/>
      <c r="I959" s="697"/>
      <c r="J959" s="697"/>
      <c r="K959" s="697"/>
    </row>
    <row r="960">
      <c r="A960" s="695"/>
      <c r="B960" s="694"/>
      <c r="C960" s="695"/>
      <c r="D960" s="695"/>
      <c r="E960" s="696"/>
      <c r="G960" s="697"/>
      <c r="H960" s="697"/>
      <c r="I960" s="697"/>
      <c r="J960" s="697"/>
      <c r="K960" s="697"/>
    </row>
    <row r="961">
      <c r="A961" s="695"/>
      <c r="B961" s="694"/>
      <c r="C961" s="695"/>
      <c r="D961" s="695"/>
      <c r="E961" s="696"/>
      <c r="G961" s="697"/>
      <c r="H961" s="697"/>
      <c r="I961" s="697"/>
      <c r="J961" s="697"/>
      <c r="K961" s="697"/>
    </row>
    <row r="962">
      <c r="A962" s="695"/>
      <c r="B962" s="694"/>
      <c r="C962" s="695"/>
      <c r="D962" s="695"/>
      <c r="E962" s="696"/>
      <c r="G962" s="697"/>
      <c r="H962" s="697"/>
      <c r="I962" s="697"/>
      <c r="J962" s="697"/>
      <c r="K962" s="697"/>
    </row>
    <row r="963">
      <c r="A963" s="695"/>
      <c r="B963" s="694"/>
      <c r="C963" s="695"/>
      <c r="D963" s="695"/>
      <c r="E963" s="696"/>
      <c r="G963" s="697"/>
      <c r="H963" s="697"/>
      <c r="I963" s="697"/>
      <c r="J963" s="697"/>
      <c r="K963" s="697"/>
    </row>
    <row r="964">
      <c r="A964" s="695"/>
      <c r="B964" s="694"/>
      <c r="C964" s="695"/>
      <c r="D964" s="695"/>
      <c r="E964" s="696"/>
      <c r="G964" s="697"/>
      <c r="H964" s="697"/>
      <c r="I964" s="697"/>
      <c r="J964" s="697"/>
      <c r="K964" s="697"/>
    </row>
    <row r="965">
      <c r="A965" s="695"/>
      <c r="B965" s="694"/>
      <c r="C965" s="695"/>
      <c r="D965" s="695"/>
      <c r="E965" s="696"/>
      <c r="G965" s="697"/>
      <c r="H965" s="697"/>
      <c r="I965" s="697"/>
      <c r="J965" s="697"/>
      <c r="K965" s="697"/>
    </row>
    <row r="966">
      <c r="A966" s="695"/>
      <c r="B966" s="694"/>
      <c r="C966" s="695"/>
      <c r="D966" s="695"/>
      <c r="E966" s="696"/>
      <c r="G966" s="697"/>
      <c r="H966" s="697"/>
      <c r="I966" s="697"/>
      <c r="J966" s="697"/>
      <c r="K966" s="697"/>
    </row>
    <row r="967">
      <c r="A967" s="695"/>
      <c r="B967" s="694"/>
      <c r="C967" s="695"/>
      <c r="D967" s="695"/>
      <c r="E967" s="696"/>
      <c r="G967" s="697"/>
      <c r="H967" s="697"/>
      <c r="I967" s="697"/>
      <c r="J967" s="697"/>
      <c r="K967" s="697"/>
    </row>
    <row r="968">
      <c r="A968" s="695"/>
      <c r="B968" s="694"/>
      <c r="C968" s="695"/>
      <c r="D968" s="695"/>
      <c r="E968" s="696"/>
      <c r="G968" s="697"/>
      <c r="H968" s="697"/>
      <c r="I968" s="697"/>
      <c r="J968" s="697"/>
      <c r="K968" s="697"/>
    </row>
    <row r="969">
      <c r="A969" s="695"/>
      <c r="B969" s="694"/>
      <c r="C969" s="695"/>
      <c r="D969" s="695"/>
      <c r="E969" s="696"/>
      <c r="G969" s="697"/>
      <c r="H969" s="697"/>
      <c r="I969" s="697"/>
      <c r="J969" s="697"/>
      <c r="K969" s="697"/>
    </row>
    <row r="970">
      <c r="A970" s="695"/>
      <c r="B970" s="694"/>
      <c r="C970" s="695"/>
      <c r="D970" s="695"/>
      <c r="E970" s="696"/>
      <c r="G970" s="697"/>
      <c r="H970" s="697"/>
      <c r="I970" s="697"/>
      <c r="J970" s="697"/>
      <c r="K970" s="697"/>
    </row>
    <row r="971">
      <c r="A971" s="695"/>
      <c r="B971" s="694"/>
      <c r="C971" s="695"/>
      <c r="D971" s="695"/>
      <c r="E971" s="696"/>
      <c r="G971" s="697"/>
      <c r="H971" s="697"/>
      <c r="I971" s="697"/>
      <c r="J971" s="697"/>
      <c r="K971" s="697"/>
    </row>
    <row r="972">
      <c r="A972" s="695"/>
      <c r="B972" s="694"/>
      <c r="C972" s="695"/>
      <c r="D972" s="695"/>
      <c r="E972" s="696"/>
      <c r="G972" s="697"/>
      <c r="H972" s="697"/>
      <c r="I972" s="697"/>
      <c r="J972" s="697"/>
      <c r="K972" s="697"/>
    </row>
    <row r="973">
      <c r="A973" s="695"/>
      <c r="B973" s="694"/>
      <c r="C973" s="695"/>
      <c r="D973" s="695"/>
      <c r="E973" s="696"/>
      <c r="G973" s="697"/>
      <c r="H973" s="697"/>
      <c r="I973" s="697"/>
      <c r="J973" s="697"/>
      <c r="K973" s="697"/>
    </row>
    <row r="974">
      <c r="A974" s="695"/>
      <c r="B974" s="694"/>
      <c r="C974" s="695"/>
      <c r="D974" s="695"/>
      <c r="E974" s="696"/>
      <c r="G974" s="697"/>
      <c r="H974" s="697"/>
      <c r="I974" s="697"/>
      <c r="J974" s="697"/>
      <c r="K974" s="697"/>
    </row>
    <row r="975">
      <c r="A975" s="695"/>
      <c r="B975" s="694"/>
      <c r="C975" s="695"/>
      <c r="D975" s="695"/>
      <c r="E975" s="696"/>
      <c r="G975" s="697"/>
      <c r="H975" s="697"/>
      <c r="I975" s="697"/>
      <c r="J975" s="697"/>
      <c r="K975" s="697"/>
    </row>
    <row r="976">
      <c r="A976" s="695"/>
      <c r="B976" s="694"/>
      <c r="C976" s="695"/>
      <c r="D976" s="695"/>
      <c r="E976" s="696"/>
      <c r="G976" s="697"/>
      <c r="H976" s="697"/>
      <c r="I976" s="697"/>
      <c r="J976" s="697"/>
      <c r="K976" s="697"/>
    </row>
    <row r="977">
      <c r="A977" s="695"/>
      <c r="B977" s="694"/>
      <c r="C977" s="695"/>
      <c r="D977" s="695"/>
      <c r="E977" s="696"/>
      <c r="G977" s="697"/>
      <c r="H977" s="697"/>
      <c r="I977" s="697"/>
      <c r="J977" s="697"/>
      <c r="K977" s="697"/>
    </row>
    <row r="978">
      <c r="A978" s="695"/>
      <c r="B978" s="694"/>
      <c r="C978" s="695"/>
      <c r="D978" s="695"/>
      <c r="E978" s="696"/>
      <c r="G978" s="697"/>
      <c r="H978" s="697"/>
      <c r="I978" s="697"/>
      <c r="J978" s="697"/>
      <c r="K978" s="697"/>
    </row>
    <row r="979">
      <c r="A979" s="695"/>
      <c r="B979" s="694"/>
      <c r="C979" s="695"/>
      <c r="D979" s="695"/>
      <c r="E979" s="696"/>
      <c r="G979" s="697"/>
      <c r="H979" s="697"/>
      <c r="I979" s="697"/>
      <c r="J979" s="697"/>
      <c r="K979" s="697"/>
    </row>
    <row r="980">
      <c r="A980" s="695"/>
      <c r="B980" s="694"/>
      <c r="C980" s="695"/>
      <c r="D980" s="695"/>
      <c r="E980" s="696"/>
      <c r="G980" s="697"/>
      <c r="H980" s="697"/>
      <c r="I980" s="697"/>
      <c r="J980" s="697"/>
      <c r="K980" s="697"/>
    </row>
    <row r="981">
      <c r="A981" s="695"/>
      <c r="B981" s="694"/>
      <c r="C981" s="695"/>
      <c r="D981" s="695"/>
      <c r="E981" s="696"/>
      <c r="G981" s="697"/>
      <c r="H981" s="697"/>
      <c r="I981" s="697"/>
      <c r="J981" s="697"/>
      <c r="K981" s="697"/>
    </row>
    <row r="982">
      <c r="A982" s="695"/>
      <c r="B982" s="694"/>
      <c r="C982" s="695"/>
      <c r="D982" s="695"/>
      <c r="E982" s="696"/>
      <c r="G982" s="697"/>
      <c r="H982" s="697"/>
      <c r="I982" s="697"/>
      <c r="J982" s="697"/>
      <c r="K982" s="697"/>
    </row>
    <row r="983">
      <c r="A983" s="695"/>
      <c r="B983" s="694"/>
      <c r="C983" s="695"/>
      <c r="D983" s="695"/>
      <c r="E983" s="696"/>
      <c r="G983" s="697"/>
      <c r="H983" s="697"/>
      <c r="I983" s="697"/>
      <c r="J983" s="697"/>
      <c r="K983" s="697"/>
    </row>
    <row r="984">
      <c r="A984" s="695"/>
      <c r="B984" s="694"/>
      <c r="C984" s="695"/>
      <c r="D984" s="695"/>
      <c r="E984" s="696"/>
      <c r="G984" s="697"/>
      <c r="H984" s="697"/>
      <c r="I984" s="697"/>
      <c r="J984" s="697"/>
      <c r="K984" s="697"/>
    </row>
    <row r="985">
      <c r="A985" s="695"/>
      <c r="B985" s="694"/>
      <c r="C985" s="695"/>
      <c r="D985" s="695"/>
      <c r="E985" s="696"/>
      <c r="G985" s="697"/>
      <c r="H985" s="697"/>
      <c r="I985" s="697"/>
      <c r="J985" s="697"/>
      <c r="K985" s="697"/>
    </row>
    <row r="986">
      <c r="A986" s="695"/>
      <c r="B986" s="694"/>
      <c r="C986" s="695"/>
      <c r="D986" s="695"/>
      <c r="E986" s="696"/>
      <c r="G986" s="697"/>
      <c r="H986" s="697"/>
      <c r="I986" s="697"/>
      <c r="J986" s="697"/>
      <c r="K986" s="697"/>
    </row>
    <row r="987">
      <c r="A987" s="695"/>
      <c r="B987" s="694"/>
      <c r="C987" s="695"/>
      <c r="D987" s="695"/>
      <c r="E987" s="696"/>
      <c r="G987" s="697"/>
      <c r="H987" s="697"/>
      <c r="I987" s="697"/>
      <c r="J987" s="697"/>
      <c r="K987" s="697"/>
    </row>
    <row r="988">
      <c r="A988" s="695"/>
      <c r="B988" s="694"/>
      <c r="C988" s="695"/>
      <c r="D988" s="695"/>
      <c r="E988" s="696"/>
      <c r="G988" s="697"/>
      <c r="H988" s="697"/>
      <c r="I988" s="697"/>
      <c r="J988" s="697"/>
      <c r="K988" s="697"/>
    </row>
    <row r="989">
      <c r="A989" s="695"/>
      <c r="B989" s="694"/>
      <c r="C989" s="695"/>
      <c r="D989" s="695"/>
      <c r="E989" s="696"/>
      <c r="G989" s="697"/>
      <c r="H989" s="697"/>
      <c r="I989" s="697"/>
      <c r="J989" s="697"/>
      <c r="K989" s="697"/>
    </row>
    <row r="990">
      <c r="A990" s="695"/>
      <c r="B990" s="694"/>
      <c r="C990" s="695"/>
      <c r="D990" s="695"/>
      <c r="E990" s="696"/>
      <c r="G990" s="697"/>
      <c r="H990" s="697"/>
      <c r="I990" s="697"/>
      <c r="J990" s="697"/>
      <c r="K990" s="697"/>
    </row>
    <row r="991">
      <c r="A991" s="695"/>
      <c r="B991" s="694"/>
      <c r="C991" s="695"/>
      <c r="D991" s="695"/>
      <c r="E991" s="696"/>
      <c r="G991" s="697"/>
      <c r="H991" s="697"/>
      <c r="I991" s="697"/>
      <c r="J991" s="697"/>
      <c r="K991" s="697"/>
    </row>
    <row r="992">
      <c r="A992" s="695"/>
      <c r="B992" s="694"/>
      <c r="C992" s="695"/>
      <c r="D992" s="695"/>
      <c r="E992" s="696"/>
      <c r="G992" s="697"/>
      <c r="H992" s="697"/>
      <c r="I992" s="697"/>
      <c r="J992" s="697"/>
      <c r="K992" s="697"/>
    </row>
    <row r="993">
      <c r="A993" s="695"/>
      <c r="B993" s="694"/>
      <c r="C993" s="695"/>
      <c r="D993" s="695"/>
      <c r="E993" s="696"/>
      <c r="G993" s="697"/>
      <c r="H993" s="697"/>
      <c r="I993" s="697"/>
      <c r="J993" s="697"/>
      <c r="K993" s="697"/>
    </row>
    <row r="994">
      <c r="A994" s="695"/>
      <c r="B994" s="694"/>
      <c r="C994" s="695"/>
      <c r="D994" s="695"/>
      <c r="E994" s="696"/>
      <c r="G994" s="697"/>
      <c r="H994" s="697"/>
      <c r="I994" s="697"/>
      <c r="J994" s="697"/>
      <c r="K994" s="697"/>
    </row>
    <row r="995">
      <c r="A995" s="695"/>
      <c r="B995" s="694"/>
      <c r="C995" s="695"/>
      <c r="D995" s="695"/>
      <c r="E995" s="696"/>
      <c r="G995" s="697"/>
      <c r="H995" s="697"/>
      <c r="I995" s="697"/>
      <c r="J995" s="697"/>
      <c r="K995" s="697"/>
    </row>
    <row r="996">
      <c r="A996" s="695"/>
      <c r="B996" s="694"/>
      <c r="C996" s="695"/>
      <c r="D996" s="695"/>
      <c r="E996" s="696"/>
      <c r="G996" s="697"/>
      <c r="H996" s="697"/>
      <c r="I996" s="697"/>
      <c r="J996" s="697"/>
      <c r="K996" s="697"/>
    </row>
    <row r="997">
      <c r="A997" s="695"/>
      <c r="B997" s="694"/>
      <c r="C997" s="695"/>
      <c r="D997" s="695"/>
      <c r="E997" s="696"/>
      <c r="G997" s="697"/>
      <c r="H997" s="697"/>
      <c r="I997" s="697"/>
      <c r="J997" s="697"/>
      <c r="K997" s="697"/>
    </row>
    <row r="998">
      <c r="A998" s="695"/>
      <c r="B998" s="694"/>
      <c r="C998" s="695"/>
      <c r="D998" s="695"/>
      <c r="E998" s="696"/>
      <c r="G998" s="697"/>
      <c r="H998" s="697"/>
      <c r="I998" s="697"/>
      <c r="J998" s="697"/>
      <c r="K998" s="697"/>
    </row>
    <row r="999">
      <c r="A999" s="695"/>
      <c r="B999" s="694"/>
      <c r="C999" s="695"/>
      <c r="D999" s="695"/>
      <c r="E999" s="696"/>
      <c r="G999" s="697"/>
      <c r="H999" s="697"/>
      <c r="I999" s="697"/>
      <c r="J999" s="697"/>
      <c r="K999" s="697"/>
    </row>
    <row r="1000">
      <c r="A1000" s="695"/>
      <c r="B1000" s="694"/>
      <c r="C1000" s="695"/>
      <c r="D1000" s="695"/>
      <c r="E1000" s="696"/>
      <c r="G1000" s="697"/>
      <c r="H1000" s="697"/>
      <c r="I1000" s="697"/>
      <c r="J1000" s="697"/>
      <c r="K1000" s="697"/>
    </row>
    <row r="1001">
      <c r="A1001" s="695"/>
      <c r="B1001" s="694"/>
      <c r="C1001" s="695"/>
      <c r="D1001" s="695"/>
      <c r="E1001" s="696"/>
      <c r="G1001" s="697"/>
      <c r="H1001" s="697"/>
      <c r="I1001" s="697"/>
      <c r="J1001" s="697"/>
      <c r="K1001" s="697"/>
    </row>
  </sheetData>
  <printOptions gridLines="1" horizontalCentered="1"/>
  <pageMargins bottom="0.75" footer="0.0" header="0.0" left="0.25" right="0.25" top="0.75"/>
  <pageSetup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3" width="5.63"/>
    <col customWidth="1" min="6" max="6" width="20.63"/>
    <col hidden="1" min="7" max="7" width="12.63"/>
    <col customWidth="1" hidden="1" min="8" max="8" width="13.63"/>
    <col customWidth="1" min="9" max="9" width="8.13"/>
    <col customWidth="1" min="10" max="10" width="7.75"/>
    <col customWidth="1" min="11" max="11" width="9.63"/>
    <col customWidth="1" min="12" max="12" width="11.75"/>
    <col customWidth="1" min="13" max="13" width="19.88"/>
    <col customWidth="1" hidden="1" min="14" max="14" width="14.0"/>
    <col customWidth="1" min="16" max="16" width="6.38"/>
    <col customWidth="1" min="17" max="17" width="8.63"/>
    <col customWidth="1" min="20" max="20" width="16.63"/>
    <col customWidth="1" min="21" max="21" width="15.75"/>
  </cols>
  <sheetData>
    <row r="1">
      <c r="A1" s="744" t="s">
        <v>763</v>
      </c>
      <c r="B1" s="745"/>
      <c r="C1" s="745"/>
      <c r="D1" s="746"/>
      <c r="E1" s="747"/>
      <c r="F1" s="747"/>
      <c r="G1" s="747"/>
      <c r="H1" s="747"/>
      <c r="I1" s="748"/>
      <c r="J1" s="748"/>
      <c r="K1" s="744"/>
      <c r="L1" s="744"/>
      <c r="M1" s="744"/>
      <c r="N1" s="749"/>
      <c r="O1" s="749"/>
      <c r="P1" s="749"/>
      <c r="Q1" s="750"/>
      <c r="R1" s="749"/>
      <c r="S1" s="749"/>
      <c r="T1" s="749"/>
      <c r="U1" s="749"/>
    </row>
    <row r="2">
      <c r="A2" s="745"/>
      <c r="B2" s="745"/>
      <c r="C2" s="745"/>
      <c r="D2" s="746"/>
      <c r="E2" s="747"/>
      <c r="F2" s="747"/>
      <c r="G2" s="747"/>
      <c r="H2" s="747"/>
      <c r="I2" s="748"/>
      <c r="J2" s="748"/>
      <c r="K2" s="744"/>
      <c r="L2" s="744"/>
      <c r="M2" s="744"/>
      <c r="N2" s="749"/>
      <c r="O2" s="749"/>
      <c r="P2" s="749"/>
      <c r="Q2" s="750"/>
      <c r="R2" s="749"/>
      <c r="S2" s="749"/>
      <c r="T2" s="749"/>
      <c r="U2" s="749"/>
    </row>
    <row r="3">
      <c r="A3" s="745"/>
      <c r="B3" s="751"/>
      <c r="C3" s="752"/>
      <c r="D3" s="753"/>
      <c r="E3" s="754"/>
      <c r="F3" s="754"/>
      <c r="G3" s="754"/>
      <c r="H3" s="754"/>
      <c r="I3" s="755"/>
      <c r="J3" s="755"/>
      <c r="K3" s="756"/>
      <c r="L3" s="756"/>
      <c r="M3" s="756"/>
      <c r="N3" s="757"/>
      <c r="O3" s="757"/>
      <c r="P3" s="757"/>
      <c r="Q3" s="758"/>
      <c r="R3" s="757"/>
      <c r="S3" s="757"/>
      <c r="T3" s="757"/>
      <c r="U3" s="759"/>
    </row>
    <row r="4">
      <c r="A4" s="745"/>
      <c r="B4" s="760"/>
      <c r="C4" s="761"/>
      <c r="D4" s="762"/>
      <c r="E4" s="763"/>
      <c r="F4" s="763"/>
      <c r="G4" s="763"/>
      <c r="H4" s="763"/>
      <c r="I4" s="764"/>
      <c r="J4" s="764"/>
      <c r="K4" s="765"/>
      <c r="L4" s="765"/>
      <c r="M4" s="765"/>
      <c r="N4" s="766"/>
      <c r="O4" s="766"/>
      <c r="P4" s="766"/>
      <c r="Q4" s="767"/>
      <c r="R4" s="766"/>
      <c r="S4" s="766"/>
      <c r="T4" s="766"/>
      <c r="U4" s="768"/>
    </row>
    <row r="5">
      <c r="A5" s="745"/>
      <c r="B5" s="760"/>
      <c r="C5" s="761"/>
      <c r="D5" s="769"/>
      <c r="E5" s="770" t="s">
        <v>764</v>
      </c>
      <c r="F5" s="771"/>
      <c r="G5" s="772" t="s">
        <v>5</v>
      </c>
      <c r="H5" s="766"/>
      <c r="I5" s="766"/>
      <c r="J5" s="766"/>
      <c r="K5" s="766"/>
      <c r="L5" s="766"/>
      <c r="M5" s="766"/>
      <c r="N5" s="766"/>
      <c r="O5" s="766"/>
      <c r="P5" s="766"/>
      <c r="Q5" s="767"/>
      <c r="R5" s="766"/>
      <c r="S5" s="766"/>
      <c r="T5" s="766"/>
      <c r="U5" s="768"/>
    </row>
    <row r="6">
      <c r="A6" s="745"/>
      <c r="B6" s="760"/>
      <c r="C6" s="761"/>
      <c r="D6" s="769" t="s">
        <v>5</v>
      </c>
      <c r="E6" s="769"/>
      <c r="F6" s="773"/>
      <c r="G6" s="773"/>
      <c r="H6" s="766"/>
      <c r="I6" s="766"/>
      <c r="J6" s="766"/>
      <c r="K6" s="766"/>
      <c r="L6" s="766"/>
      <c r="M6" s="766"/>
      <c r="N6" s="766"/>
      <c r="O6" s="766"/>
      <c r="P6" s="766"/>
      <c r="Q6" s="767"/>
      <c r="R6" s="766"/>
      <c r="S6" s="766"/>
      <c r="T6" s="766"/>
      <c r="U6" s="768"/>
    </row>
    <row r="7">
      <c r="A7" s="745"/>
      <c r="B7" s="760"/>
      <c r="C7" s="761"/>
      <c r="D7" s="774" t="s">
        <v>96</v>
      </c>
      <c r="E7" s="775"/>
      <c r="F7" s="776"/>
      <c r="G7" s="775"/>
      <c r="H7" s="777"/>
      <c r="I7" s="777"/>
      <c r="J7" s="777"/>
      <c r="K7" s="777"/>
      <c r="L7" s="777"/>
      <c r="M7" s="777"/>
      <c r="N7" s="777"/>
      <c r="O7" s="777"/>
      <c r="P7" s="777"/>
      <c r="Q7" s="778"/>
      <c r="R7" s="777"/>
      <c r="S7" s="777"/>
      <c r="T7" s="779"/>
      <c r="U7" s="768"/>
    </row>
    <row r="8">
      <c r="A8" s="745"/>
      <c r="B8" s="760"/>
      <c r="C8" s="761"/>
      <c r="D8" s="780" t="s">
        <v>5</v>
      </c>
      <c r="Q8" s="781"/>
      <c r="T8" s="782"/>
      <c r="U8" s="768"/>
    </row>
    <row r="9">
      <c r="A9" s="745"/>
      <c r="B9" s="760"/>
      <c r="C9" s="761"/>
      <c r="D9" s="783" t="s">
        <v>765</v>
      </c>
      <c r="E9" s="784" t="s">
        <v>190</v>
      </c>
      <c r="F9" s="784" t="s">
        <v>766</v>
      </c>
      <c r="G9" s="785" t="s">
        <v>767</v>
      </c>
      <c r="H9" s="786" t="s">
        <v>768</v>
      </c>
      <c r="I9" s="784" t="s">
        <v>769</v>
      </c>
      <c r="J9" s="787" t="s">
        <v>770</v>
      </c>
      <c r="K9" s="110"/>
      <c r="L9" s="111"/>
      <c r="M9" s="788" t="s">
        <v>572</v>
      </c>
      <c r="N9" s="785" t="s">
        <v>771</v>
      </c>
      <c r="O9" s="785" t="s">
        <v>772</v>
      </c>
      <c r="P9" s="789" t="s">
        <v>773</v>
      </c>
      <c r="Q9" s="790" t="s">
        <v>774</v>
      </c>
      <c r="R9" s="789" t="s">
        <v>775</v>
      </c>
      <c r="S9" s="791" t="s">
        <v>776</v>
      </c>
      <c r="T9" s="792"/>
      <c r="U9" s="768"/>
    </row>
    <row r="10">
      <c r="A10" s="745"/>
      <c r="B10" s="760"/>
      <c r="C10" s="761"/>
      <c r="D10" s="793"/>
      <c r="E10" s="794"/>
      <c r="F10" s="794"/>
      <c r="G10" s="794"/>
      <c r="H10" s="794"/>
      <c r="I10" s="794"/>
      <c r="J10" s="795"/>
      <c r="K10" s="795"/>
      <c r="L10" s="795"/>
      <c r="M10" s="415"/>
      <c r="N10" s="794"/>
      <c r="O10" s="794"/>
      <c r="P10" s="796"/>
      <c r="Q10" s="796"/>
      <c r="R10" s="796"/>
      <c r="S10" s="797"/>
      <c r="T10" s="798"/>
      <c r="U10" s="768"/>
    </row>
    <row r="11">
      <c r="A11" s="744"/>
      <c r="B11" s="799"/>
      <c r="C11" s="800">
        <v>1.0</v>
      </c>
      <c r="D11" s="801"/>
      <c r="E11" s="802" t="s">
        <v>497</v>
      </c>
      <c r="F11" s="803" t="s">
        <v>590</v>
      </c>
      <c r="G11" s="804"/>
      <c r="H11" s="804"/>
      <c r="I11" s="805" t="s">
        <v>592</v>
      </c>
      <c r="J11" s="806">
        <v>2025.0</v>
      </c>
      <c r="K11" s="807" t="s">
        <v>207</v>
      </c>
      <c r="L11" s="807" t="s">
        <v>289</v>
      </c>
      <c r="M11" s="808" t="s">
        <v>777</v>
      </c>
      <c r="N11" s="809"/>
      <c r="O11" s="810">
        <v>5113.2</v>
      </c>
      <c r="P11" s="811">
        <v>0.0</v>
      </c>
      <c r="Q11" s="812">
        <v>0.125</v>
      </c>
      <c r="R11" s="813">
        <f t="shared" ref="R11:R14" si="1">O11*Q11</f>
        <v>639.15</v>
      </c>
      <c r="S11" s="811">
        <v>0.0</v>
      </c>
      <c r="T11" s="814"/>
      <c r="U11" s="768"/>
    </row>
    <row r="12">
      <c r="A12" s="744"/>
      <c r="B12" s="799"/>
      <c r="C12" s="815">
        <v>2.0</v>
      </c>
      <c r="D12" s="816"/>
      <c r="E12" s="802" t="s">
        <v>640</v>
      </c>
      <c r="F12" s="803" t="s">
        <v>641</v>
      </c>
      <c r="G12" s="817"/>
      <c r="H12" s="817"/>
      <c r="I12" s="818" t="s">
        <v>598</v>
      </c>
      <c r="J12" s="806">
        <v>2025.0</v>
      </c>
      <c r="K12" s="807" t="s">
        <v>207</v>
      </c>
      <c r="L12" s="807" t="s">
        <v>240</v>
      </c>
      <c r="M12" s="819"/>
      <c r="N12" s="809"/>
      <c r="O12" s="820">
        <v>9464.81</v>
      </c>
      <c r="P12" s="811">
        <v>0.0</v>
      </c>
      <c r="Q12" s="812">
        <v>0.25</v>
      </c>
      <c r="R12" s="813">
        <f t="shared" si="1"/>
        <v>2366.2025</v>
      </c>
      <c r="S12" s="811">
        <v>0.0</v>
      </c>
      <c r="T12" s="814"/>
      <c r="U12" s="768"/>
    </row>
    <row r="13">
      <c r="A13" s="744"/>
      <c r="B13" s="799"/>
      <c r="C13" s="815">
        <v>3.0</v>
      </c>
      <c r="D13" s="821"/>
      <c r="E13" s="822" t="s">
        <v>500</v>
      </c>
      <c r="F13" s="823" t="s">
        <v>659</v>
      </c>
      <c r="G13" s="824"/>
      <c r="H13" s="824"/>
      <c r="I13" s="825" t="s">
        <v>592</v>
      </c>
      <c r="J13" s="826">
        <v>2023.0</v>
      </c>
      <c r="K13" s="827" t="s">
        <v>660</v>
      </c>
      <c r="L13" s="827" t="s">
        <v>661</v>
      </c>
      <c r="M13" s="819"/>
      <c r="N13" s="809"/>
      <c r="O13" s="810">
        <v>3758.31</v>
      </c>
      <c r="P13" s="811">
        <v>0.0</v>
      </c>
      <c r="Q13" s="812">
        <v>0.25</v>
      </c>
      <c r="R13" s="813">
        <f t="shared" si="1"/>
        <v>939.5775</v>
      </c>
      <c r="S13" s="811">
        <v>0.0</v>
      </c>
      <c r="T13" s="814"/>
      <c r="U13" s="768"/>
    </row>
    <row r="14" hidden="1">
      <c r="A14" s="744"/>
      <c r="B14" s="799"/>
      <c r="C14" s="815"/>
      <c r="D14" s="828"/>
      <c r="E14" s="829"/>
      <c r="F14" s="809"/>
      <c r="G14" s="809"/>
      <c r="H14" s="809"/>
      <c r="I14" s="830"/>
      <c r="J14" s="831"/>
      <c r="K14" s="831"/>
      <c r="L14" s="831"/>
      <c r="M14" s="809"/>
      <c r="N14" s="809"/>
      <c r="O14" s="832"/>
      <c r="P14" s="811">
        <v>0.0</v>
      </c>
      <c r="Q14" s="812">
        <v>0.25</v>
      </c>
      <c r="R14" s="813">
        <f t="shared" si="1"/>
        <v>0</v>
      </c>
      <c r="S14" s="811">
        <f>R14/2</f>
        <v>0</v>
      </c>
      <c r="T14" s="814"/>
      <c r="U14" s="768"/>
    </row>
    <row r="15" hidden="1">
      <c r="A15" s="744"/>
      <c r="B15" s="799"/>
      <c r="C15" s="815"/>
      <c r="D15" s="828"/>
      <c r="E15" s="829"/>
      <c r="F15" s="809"/>
      <c r="G15" s="809"/>
      <c r="H15" s="809"/>
      <c r="I15" s="830"/>
      <c r="J15" s="831"/>
      <c r="K15" s="831"/>
      <c r="L15" s="831"/>
      <c r="M15" s="809"/>
      <c r="N15" s="809"/>
      <c r="O15" s="832"/>
      <c r="P15" s="833">
        <v>0.0</v>
      </c>
      <c r="Q15" s="812">
        <v>0.25</v>
      </c>
      <c r="R15" s="813">
        <f t="shared" ref="R15:R26" si="2">SUM(O15-P15)*0.25</f>
        <v>0</v>
      </c>
      <c r="S15" s="811">
        <v>0.0</v>
      </c>
      <c r="T15" s="782"/>
      <c r="U15" s="768"/>
    </row>
    <row r="16" hidden="1">
      <c r="A16" s="745"/>
      <c r="B16" s="760"/>
      <c r="C16" s="815"/>
      <c r="D16" s="828"/>
      <c r="E16" s="829"/>
      <c r="F16" s="809"/>
      <c r="G16" s="809"/>
      <c r="H16" s="809"/>
      <c r="I16" s="830"/>
      <c r="J16" s="831"/>
      <c r="K16" s="831"/>
      <c r="L16" s="831"/>
      <c r="M16" s="809"/>
      <c r="N16" s="809"/>
      <c r="O16" s="832"/>
      <c r="P16" s="833"/>
      <c r="Q16" s="812">
        <v>0.25</v>
      </c>
      <c r="R16" s="813">
        <f t="shared" si="2"/>
        <v>0</v>
      </c>
      <c r="S16" s="811">
        <v>0.0</v>
      </c>
      <c r="T16" s="782"/>
      <c r="U16" s="768"/>
    </row>
    <row r="17" hidden="1">
      <c r="A17" s="745"/>
      <c r="B17" s="760"/>
      <c r="C17" s="815"/>
      <c r="D17" s="828"/>
      <c r="E17" s="829"/>
      <c r="F17" s="809"/>
      <c r="G17" s="809"/>
      <c r="H17" s="809"/>
      <c r="I17" s="830"/>
      <c r="J17" s="831"/>
      <c r="K17" s="831"/>
      <c r="L17" s="831"/>
      <c r="M17" s="809"/>
      <c r="N17" s="809"/>
      <c r="O17" s="832"/>
      <c r="P17" s="811"/>
      <c r="Q17" s="812">
        <v>0.25</v>
      </c>
      <c r="R17" s="813">
        <f t="shared" si="2"/>
        <v>0</v>
      </c>
      <c r="S17" s="811">
        <v>0.0</v>
      </c>
      <c r="T17" s="782"/>
      <c r="U17" s="768"/>
    </row>
    <row r="18" hidden="1">
      <c r="A18" s="745"/>
      <c r="B18" s="760"/>
      <c r="C18" s="834"/>
      <c r="D18" s="835"/>
      <c r="E18" s="836"/>
      <c r="F18" s="837"/>
      <c r="G18" s="837"/>
      <c r="H18" s="804"/>
      <c r="I18" s="809"/>
      <c r="J18" s="838"/>
      <c r="K18" s="839"/>
      <c r="L18" s="840"/>
      <c r="M18" s="833"/>
      <c r="N18" s="833"/>
      <c r="O18" s="841"/>
      <c r="P18" s="839"/>
      <c r="Q18" s="812">
        <v>0.25</v>
      </c>
      <c r="R18" s="813">
        <f t="shared" si="2"/>
        <v>0</v>
      </c>
      <c r="S18" s="813">
        <f t="shared" ref="S18:S27" si="3">(O18*0.25)/2</f>
        <v>0</v>
      </c>
      <c r="T18" s="782"/>
      <c r="U18" s="768"/>
    </row>
    <row r="19" hidden="1">
      <c r="A19" s="745"/>
      <c r="B19" s="760"/>
      <c r="C19" s="834"/>
      <c r="D19" s="842"/>
      <c r="E19" s="831"/>
      <c r="F19" s="831"/>
      <c r="G19" s="831"/>
      <c r="H19" s="809"/>
      <c r="I19" s="809"/>
      <c r="J19" s="744"/>
      <c r="K19" s="839"/>
      <c r="L19" s="843"/>
      <c r="M19" s="839"/>
      <c r="N19" s="839"/>
      <c r="O19" s="841"/>
      <c r="P19" s="839"/>
      <c r="Q19" s="812">
        <v>0.25</v>
      </c>
      <c r="R19" s="813">
        <f t="shared" si="2"/>
        <v>0</v>
      </c>
      <c r="S19" s="813">
        <f t="shared" si="3"/>
        <v>0</v>
      </c>
      <c r="T19" s="782"/>
      <c r="U19" s="768"/>
    </row>
    <row r="20" hidden="1">
      <c r="A20" s="745"/>
      <c r="B20" s="760"/>
      <c r="C20" s="834"/>
      <c r="D20" s="842"/>
      <c r="E20" s="831"/>
      <c r="F20" s="831"/>
      <c r="G20" s="831"/>
      <c r="H20" s="809"/>
      <c r="I20" s="809"/>
      <c r="J20" s="832"/>
      <c r="K20" s="839"/>
      <c r="L20" s="840"/>
      <c r="M20" s="839"/>
      <c r="N20" s="839"/>
      <c r="O20" s="841"/>
      <c r="P20" s="839"/>
      <c r="Q20" s="812">
        <v>0.25</v>
      </c>
      <c r="R20" s="813">
        <f t="shared" si="2"/>
        <v>0</v>
      </c>
      <c r="S20" s="813">
        <f t="shared" si="3"/>
        <v>0</v>
      </c>
      <c r="T20" s="782"/>
      <c r="U20" s="768"/>
    </row>
    <row r="21" hidden="1">
      <c r="A21" s="745"/>
      <c r="B21" s="760"/>
      <c r="C21" s="834"/>
      <c r="D21" s="842"/>
      <c r="E21" s="831"/>
      <c r="F21" s="831"/>
      <c r="G21" s="831"/>
      <c r="H21" s="809"/>
      <c r="I21" s="844"/>
      <c r="J21" s="832"/>
      <c r="K21" s="839"/>
      <c r="L21" s="840"/>
      <c r="M21" s="839"/>
      <c r="N21" s="839"/>
      <c r="O21" s="841"/>
      <c r="P21" s="839"/>
      <c r="Q21" s="812">
        <v>0.25</v>
      </c>
      <c r="R21" s="813">
        <f t="shared" si="2"/>
        <v>0</v>
      </c>
      <c r="S21" s="813">
        <f t="shared" si="3"/>
        <v>0</v>
      </c>
      <c r="T21" s="782"/>
      <c r="U21" s="768"/>
    </row>
    <row r="22" hidden="1">
      <c r="A22" s="745"/>
      <c r="B22" s="760"/>
      <c r="C22" s="834"/>
      <c r="D22" s="835"/>
      <c r="E22" s="836"/>
      <c r="F22" s="837"/>
      <c r="G22" s="837"/>
      <c r="H22" s="804"/>
      <c r="I22" s="809"/>
      <c r="J22" s="838"/>
      <c r="K22" s="839"/>
      <c r="L22" s="840"/>
      <c r="M22" s="839"/>
      <c r="N22" s="839"/>
      <c r="O22" s="841"/>
      <c r="P22" s="839"/>
      <c r="Q22" s="812">
        <v>0.25</v>
      </c>
      <c r="R22" s="813">
        <f t="shared" si="2"/>
        <v>0</v>
      </c>
      <c r="S22" s="813">
        <f t="shared" si="3"/>
        <v>0</v>
      </c>
      <c r="T22" s="782"/>
      <c r="U22" s="768"/>
    </row>
    <row r="23" hidden="1">
      <c r="A23" s="745"/>
      <c r="B23" s="760"/>
      <c r="C23" s="834"/>
      <c r="D23" s="842"/>
      <c r="E23" s="831"/>
      <c r="F23" s="831"/>
      <c r="G23" s="831"/>
      <c r="H23" s="809"/>
      <c r="I23" s="809"/>
      <c r="J23" s="744"/>
      <c r="K23" s="839"/>
      <c r="L23" s="840"/>
      <c r="M23" s="839"/>
      <c r="N23" s="839"/>
      <c r="O23" s="841"/>
      <c r="P23" s="839"/>
      <c r="Q23" s="812">
        <v>0.25</v>
      </c>
      <c r="R23" s="813">
        <f t="shared" si="2"/>
        <v>0</v>
      </c>
      <c r="S23" s="813">
        <f t="shared" si="3"/>
        <v>0</v>
      </c>
      <c r="T23" s="782"/>
      <c r="U23" s="768"/>
    </row>
    <row r="24" hidden="1">
      <c r="A24" s="745"/>
      <c r="B24" s="760"/>
      <c r="C24" s="834"/>
      <c r="D24" s="842"/>
      <c r="E24" s="831"/>
      <c r="F24" s="831"/>
      <c r="G24" s="831"/>
      <c r="H24" s="809"/>
      <c r="I24" s="809"/>
      <c r="J24" s="832"/>
      <c r="K24" s="839"/>
      <c r="L24" s="840"/>
      <c r="M24" s="839"/>
      <c r="N24" s="839"/>
      <c r="O24" s="841"/>
      <c r="P24" s="839"/>
      <c r="Q24" s="812">
        <v>0.25</v>
      </c>
      <c r="R24" s="813">
        <f t="shared" si="2"/>
        <v>0</v>
      </c>
      <c r="S24" s="813">
        <f t="shared" si="3"/>
        <v>0</v>
      </c>
      <c r="T24" s="782"/>
      <c r="U24" s="768"/>
    </row>
    <row r="25" hidden="1">
      <c r="A25" s="745"/>
      <c r="B25" s="760"/>
      <c r="C25" s="834"/>
      <c r="D25" s="835"/>
      <c r="E25" s="836"/>
      <c r="F25" s="837"/>
      <c r="G25" s="837"/>
      <c r="H25" s="804"/>
      <c r="I25" s="809"/>
      <c r="J25" s="838"/>
      <c r="K25" s="839"/>
      <c r="L25" s="840"/>
      <c r="M25" s="839"/>
      <c r="N25" s="839"/>
      <c r="O25" s="841"/>
      <c r="P25" s="839"/>
      <c r="Q25" s="812">
        <v>0.25</v>
      </c>
      <c r="R25" s="813">
        <f t="shared" si="2"/>
        <v>0</v>
      </c>
      <c r="S25" s="813">
        <f t="shared" si="3"/>
        <v>0</v>
      </c>
      <c r="T25" s="782"/>
      <c r="U25" s="768"/>
    </row>
    <row r="26" hidden="1">
      <c r="A26" s="745"/>
      <c r="B26" s="760"/>
      <c r="C26" s="834"/>
      <c r="D26" s="842"/>
      <c r="E26" s="831"/>
      <c r="F26" s="831"/>
      <c r="G26" s="831"/>
      <c r="H26" s="809"/>
      <c r="I26" s="809"/>
      <c r="J26" s="744"/>
      <c r="K26" s="839"/>
      <c r="L26" s="840"/>
      <c r="M26" s="839"/>
      <c r="N26" s="839"/>
      <c r="O26" s="841"/>
      <c r="P26" s="839"/>
      <c r="Q26" s="812">
        <v>0.25</v>
      </c>
      <c r="R26" s="813">
        <f t="shared" si="2"/>
        <v>0</v>
      </c>
      <c r="S26" s="813">
        <f t="shared" si="3"/>
        <v>0</v>
      </c>
      <c r="T26" s="782"/>
      <c r="U26" s="768"/>
    </row>
    <row r="27" hidden="1">
      <c r="A27" s="745"/>
      <c r="B27" s="760"/>
      <c r="C27" s="834"/>
      <c r="D27" s="842"/>
      <c r="E27" s="831"/>
      <c r="F27" s="831"/>
      <c r="G27" s="831"/>
      <c r="H27" s="809"/>
      <c r="I27" s="809"/>
      <c r="J27" s="832"/>
      <c r="K27" s="839"/>
      <c r="L27" s="840"/>
      <c r="M27" s="839"/>
      <c r="N27" s="839"/>
      <c r="O27" s="841"/>
      <c r="P27" s="839"/>
      <c r="Q27" s="812">
        <v>0.25</v>
      </c>
      <c r="R27" s="813">
        <f>(O27*0.25)/2</f>
        <v>0</v>
      </c>
      <c r="S27" s="813">
        <f t="shared" si="3"/>
        <v>0</v>
      </c>
      <c r="T27" s="782"/>
      <c r="U27" s="768"/>
    </row>
    <row r="28">
      <c r="A28" s="745"/>
      <c r="B28" s="760"/>
      <c r="C28" s="815">
        <v>4.0</v>
      </c>
      <c r="D28" s="842"/>
      <c r="E28" s="822" t="s">
        <v>505</v>
      </c>
      <c r="F28" s="823" t="s">
        <v>659</v>
      </c>
      <c r="G28" s="831"/>
      <c r="H28" s="809"/>
      <c r="I28" s="845" t="s">
        <v>592</v>
      </c>
      <c r="J28" s="846">
        <v>2022.0</v>
      </c>
      <c r="K28" s="847" t="s">
        <v>667</v>
      </c>
      <c r="L28" s="848">
        <v>1500.0</v>
      </c>
      <c r="M28" s="839"/>
      <c r="N28" s="839"/>
      <c r="O28" s="810">
        <v>6061.7</v>
      </c>
      <c r="P28" s="839"/>
      <c r="Q28" s="812">
        <v>0.25</v>
      </c>
      <c r="R28" s="813">
        <f t="shared" ref="R28:R31" si="4">O28*Q28</f>
        <v>1515.425</v>
      </c>
      <c r="S28" s="811">
        <v>0.0</v>
      </c>
      <c r="T28" s="782"/>
      <c r="U28" s="768"/>
    </row>
    <row r="29">
      <c r="A29" s="745"/>
      <c r="B29" s="760"/>
      <c r="C29" s="815">
        <v>5.0</v>
      </c>
      <c r="D29" s="835"/>
      <c r="E29" s="849" t="s">
        <v>695</v>
      </c>
      <c r="F29" s="850" t="s">
        <v>696</v>
      </c>
      <c r="G29" s="809"/>
      <c r="H29" s="809"/>
      <c r="I29" s="851" t="s">
        <v>598</v>
      </c>
      <c r="J29" s="850" t="s">
        <v>618</v>
      </c>
      <c r="K29" s="850" t="s">
        <v>207</v>
      </c>
      <c r="L29" s="850" t="s">
        <v>208</v>
      </c>
      <c r="M29" s="852" t="s">
        <v>778</v>
      </c>
      <c r="N29" s="809"/>
      <c r="O29" s="853">
        <v>5791.53</v>
      </c>
      <c r="P29" s="811">
        <v>0.0</v>
      </c>
      <c r="Q29" s="812">
        <v>0.125</v>
      </c>
      <c r="R29" s="813">
        <f t="shared" si="4"/>
        <v>723.94125</v>
      </c>
      <c r="S29" s="811">
        <v>0.0</v>
      </c>
      <c r="T29" s="782"/>
      <c r="U29" s="768"/>
    </row>
    <row r="30">
      <c r="A30" s="745"/>
      <c r="B30" s="760"/>
      <c r="C30" s="815">
        <v>6.0</v>
      </c>
      <c r="D30" s="842"/>
      <c r="E30" s="854" t="s">
        <v>699</v>
      </c>
      <c r="F30" s="855" t="s">
        <v>700</v>
      </c>
      <c r="G30" s="809"/>
      <c r="H30" s="809"/>
      <c r="I30" s="851" t="s">
        <v>598</v>
      </c>
      <c r="J30" s="855" t="s">
        <v>618</v>
      </c>
      <c r="K30" s="855" t="s">
        <v>207</v>
      </c>
      <c r="L30" s="855" t="s">
        <v>208</v>
      </c>
      <c r="M30" s="852" t="s">
        <v>778</v>
      </c>
      <c r="N30" s="809"/>
      <c r="O30" s="856">
        <v>7291.53</v>
      </c>
      <c r="P30" s="811">
        <v>0.0</v>
      </c>
      <c r="Q30" s="812">
        <v>0.125</v>
      </c>
      <c r="R30" s="813">
        <f t="shared" si="4"/>
        <v>911.44125</v>
      </c>
      <c r="S30" s="811">
        <v>0.0</v>
      </c>
      <c r="T30" s="782"/>
      <c r="U30" s="768"/>
    </row>
    <row r="31">
      <c r="A31" s="745"/>
      <c r="B31" s="760"/>
      <c r="C31" s="815">
        <v>7.0</v>
      </c>
      <c r="D31" s="842"/>
      <c r="E31" s="849" t="s">
        <v>373</v>
      </c>
      <c r="F31" s="850" t="s">
        <v>716</v>
      </c>
      <c r="G31" s="857"/>
      <c r="H31" s="824"/>
      <c r="I31" s="858" t="s">
        <v>592</v>
      </c>
      <c r="J31" s="850" t="s">
        <v>718</v>
      </c>
      <c r="K31" s="850" t="s">
        <v>224</v>
      </c>
      <c r="L31" s="850" t="s">
        <v>719</v>
      </c>
      <c r="M31" s="852" t="s">
        <v>779</v>
      </c>
      <c r="N31" s="809"/>
      <c r="O31" s="859">
        <v>2000.0</v>
      </c>
      <c r="P31" s="860">
        <v>0.0</v>
      </c>
      <c r="Q31" s="812">
        <v>0.125</v>
      </c>
      <c r="R31" s="813">
        <f t="shared" si="4"/>
        <v>250</v>
      </c>
      <c r="S31" s="811">
        <v>0.0</v>
      </c>
      <c r="T31" s="782"/>
      <c r="U31" s="768"/>
    </row>
    <row r="32">
      <c r="A32" s="745"/>
      <c r="B32" s="760"/>
      <c r="C32" s="834"/>
      <c r="D32" s="842"/>
      <c r="E32" s="854" t="s">
        <v>678</v>
      </c>
      <c r="F32" s="855" t="s">
        <v>679</v>
      </c>
      <c r="G32" s="809"/>
      <c r="H32" s="809"/>
      <c r="I32" s="851" t="s">
        <v>598</v>
      </c>
      <c r="J32" s="855" t="s">
        <v>618</v>
      </c>
      <c r="K32" s="855" t="s">
        <v>207</v>
      </c>
      <c r="L32" s="855" t="s">
        <v>289</v>
      </c>
      <c r="M32" s="819" t="s">
        <v>780</v>
      </c>
      <c r="N32" s="809"/>
      <c r="O32" s="861">
        <v>6124.05</v>
      </c>
      <c r="P32" s="811">
        <v>0.0</v>
      </c>
      <c r="Q32" s="812">
        <v>0.125</v>
      </c>
      <c r="R32" s="813">
        <f t="shared" ref="R32:R33" si="5">(O32*0.25)/2</f>
        <v>765.50625</v>
      </c>
      <c r="S32" s="813">
        <f t="shared" ref="S32:S33" si="6">(O32*0.25)/2</f>
        <v>765.50625</v>
      </c>
      <c r="T32" s="782"/>
      <c r="U32" s="768"/>
    </row>
    <row r="33">
      <c r="A33" s="745"/>
      <c r="B33" s="760"/>
      <c r="C33" s="834"/>
      <c r="D33" s="835"/>
      <c r="E33" s="862"/>
      <c r="F33" s="862"/>
      <c r="G33" s="837"/>
      <c r="H33" s="804"/>
      <c r="I33" s="863"/>
      <c r="J33" s="810"/>
      <c r="K33" s="862"/>
      <c r="L33" s="862"/>
      <c r="M33" s="839"/>
      <c r="N33" s="839"/>
      <c r="O33" s="864"/>
      <c r="P33" s="865"/>
      <c r="Q33" s="812">
        <v>0.25</v>
      </c>
      <c r="R33" s="813">
        <f t="shared" si="5"/>
        <v>0</v>
      </c>
      <c r="S33" s="813">
        <f t="shared" si="6"/>
        <v>0</v>
      </c>
      <c r="T33" s="782"/>
      <c r="U33" s="768"/>
    </row>
    <row r="34">
      <c r="A34" s="745"/>
      <c r="B34" s="760"/>
      <c r="C34" s="834"/>
      <c r="D34" s="842"/>
      <c r="E34" s="831"/>
      <c r="F34" s="831"/>
      <c r="G34" s="831"/>
      <c r="H34" s="809"/>
      <c r="I34" s="809"/>
      <c r="J34" s="744"/>
      <c r="K34" s="833"/>
      <c r="L34" s="843"/>
      <c r="M34" s="839"/>
      <c r="N34" s="839"/>
      <c r="O34" s="841"/>
      <c r="P34" s="839"/>
      <c r="Q34" s="812">
        <v>0.25</v>
      </c>
      <c r="R34" s="811">
        <v>0.0</v>
      </c>
      <c r="S34" s="811">
        <v>0.0</v>
      </c>
      <c r="T34" s="814" t="s">
        <v>5</v>
      </c>
      <c r="U34" s="768"/>
    </row>
    <row r="35">
      <c r="A35" s="745"/>
      <c r="B35" s="760"/>
      <c r="C35" s="866"/>
      <c r="D35" s="842"/>
      <c r="E35" s="831"/>
      <c r="F35" s="831"/>
      <c r="G35" s="831"/>
      <c r="H35" s="809"/>
      <c r="I35" s="809"/>
      <c r="J35" s="832"/>
      <c r="K35" s="839"/>
      <c r="L35" s="840"/>
      <c r="M35" s="839"/>
      <c r="N35" s="839"/>
      <c r="O35" s="867"/>
      <c r="P35" s="839"/>
      <c r="Q35" s="812">
        <v>0.25</v>
      </c>
      <c r="R35" s="868">
        <f>(O35*0.25)/2</f>
        <v>0</v>
      </c>
      <c r="S35" s="868">
        <f>(O35*0.25)/2</f>
        <v>0</v>
      </c>
      <c r="T35" s="782"/>
      <c r="U35" s="768"/>
    </row>
    <row r="36">
      <c r="A36" s="749"/>
      <c r="B36" s="869"/>
      <c r="C36" s="766"/>
      <c r="D36" s="870"/>
      <c r="O36" s="871">
        <f>SUM(O11:O35)</f>
        <v>45605.13</v>
      </c>
      <c r="Q36" s="781"/>
      <c r="R36" s="872">
        <f>SUM(R11:R34)</f>
        <v>8111.24375</v>
      </c>
      <c r="S36" s="873"/>
      <c r="T36" s="782"/>
      <c r="U36" s="768"/>
    </row>
    <row r="37">
      <c r="A37" s="874"/>
      <c r="B37" s="875"/>
      <c r="C37" s="876">
        <f>SUM(C11:C35)</f>
        <v>28</v>
      </c>
      <c r="D37" s="870"/>
      <c r="M37" s="695"/>
      <c r="N37" s="877" t="s">
        <v>781</v>
      </c>
      <c r="O37" s="878" t="s">
        <v>5</v>
      </c>
      <c r="Q37" s="781"/>
      <c r="R37" s="879" t="s">
        <v>5</v>
      </c>
      <c r="T37" s="782"/>
      <c r="U37" s="768"/>
    </row>
    <row r="38">
      <c r="A38" s="745"/>
      <c r="B38" s="760"/>
      <c r="C38" s="761"/>
      <c r="D38" s="880"/>
      <c r="E38" s="881"/>
      <c r="F38" s="881"/>
      <c r="G38" s="881"/>
      <c r="H38" s="881"/>
      <c r="I38" s="881"/>
      <c r="J38" s="881"/>
      <c r="K38" s="881"/>
      <c r="L38" s="881"/>
      <c r="M38" s="881"/>
      <c r="N38" s="881"/>
      <c r="O38" s="881"/>
      <c r="P38" s="881"/>
      <c r="Q38" s="882"/>
      <c r="R38" s="881"/>
      <c r="S38" s="881"/>
      <c r="T38" s="883"/>
      <c r="U38" s="768"/>
    </row>
    <row r="39">
      <c r="A39" s="745"/>
      <c r="B39" s="760"/>
      <c r="C39" s="761"/>
      <c r="D39" s="766"/>
      <c r="E39" s="766"/>
      <c r="F39" s="766"/>
      <c r="G39" s="766"/>
      <c r="H39" s="766"/>
      <c r="I39" s="766"/>
      <c r="J39" s="766"/>
      <c r="K39" s="766"/>
      <c r="L39" s="766"/>
      <c r="M39" s="766"/>
      <c r="N39" s="766"/>
      <c r="O39" s="766"/>
      <c r="P39" s="766"/>
      <c r="Q39" s="767"/>
      <c r="R39" s="766"/>
      <c r="S39" s="766"/>
      <c r="T39" s="766"/>
      <c r="U39" s="768"/>
    </row>
    <row r="40">
      <c r="A40" s="745"/>
      <c r="B40" s="760"/>
      <c r="C40" s="761"/>
      <c r="D40" s="773" t="s">
        <v>5</v>
      </c>
      <c r="E40" s="766"/>
      <c r="F40" s="766"/>
      <c r="G40" s="766"/>
      <c r="H40" s="766"/>
      <c r="I40" s="766"/>
      <c r="J40" s="766"/>
      <c r="K40" s="766"/>
      <c r="L40" s="766"/>
      <c r="M40" s="766"/>
      <c r="N40" s="766"/>
      <c r="O40" s="766"/>
      <c r="P40" s="766"/>
      <c r="Q40" s="767"/>
      <c r="R40" s="766"/>
      <c r="S40" s="766"/>
      <c r="T40" s="766"/>
      <c r="U40" s="768"/>
    </row>
    <row r="41">
      <c r="A41" s="745"/>
      <c r="B41" s="760"/>
      <c r="C41" s="761"/>
      <c r="D41" s="884" t="s">
        <v>45</v>
      </c>
      <c r="E41" s="885"/>
      <c r="F41" s="886" t="s">
        <v>5</v>
      </c>
      <c r="G41" s="885"/>
      <c r="H41" s="11"/>
      <c r="I41" s="11"/>
      <c r="J41" s="11"/>
      <c r="K41" s="11"/>
      <c r="L41" s="11"/>
      <c r="M41" s="11"/>
      <c r="N41" s="11"/>
      <c r="O41" s="11"/>
      <c r="P41" s="11"/>
      <c r="Q41" s="887"/>
      <c r="R41" s="11"/>
      <c r="S41" s="11"/>
      <c r="T41" s="888"/>
      <c r="U41" s="768"/>
    </row>
    <row r="42">
      <c r="A42" s="745"/>
      <c r="B42" s="760"/>
      <c r="C42" s="761"/>
      <c r="D42" s="889"/>
      <c r="Q42" s="781"/>
      <c r="T42" s="890"/>
      <c r="U42" s="768"/>
    </row>
    <row r="43">
      <c r="A43" s="745"/>
      <c r="B43" s="760"/>
      <c r="C43" s="761"/>
      <c r="D43" s="891" t="s">
        <v>765</v>
      </c>
      <c r="E43" s="784" t="s">
        <v>190</v>
      </c>
      <c r="F43" s="784" t="s">
        <v>766</v>
      </c>
      <c r="G43" s="785" t="s">
        <v>767</v>
      </c>
      <c r="H43" s="786" t="s">
        <v>768</v>
      </c>
      <c r="I43" s="784" t="s">
        <v>769</v>
      </c>
      <c r="J43" s="787" t="s">
        <v>770</v>
      </c>
      <c r="K43" s="110"/>
      <c r="L43" s="111"/>
      <c r="M43" s="788" t="s">
        <v>572</v>
      </c>
      <c r="N43" s="785" t="s">
        <v>771</v>
      </c>
      <c r="O43" s="785" t="s">
        <v>772</v>
      </c>
      <c r="P43" s="789" t="s">
        <v>773</v>
      </c>
      <c r="Q43" s="790" t="s">
        <v>774</v>
      </c>
      <c r="R43" s="789" t="s">
        <v>775</v>
      </c>
      <c r="S43" s="791" t="s">
        <v>776</v>
      </c>
      <c r="T43" s="892"/>
      <c r="U43" s="768"/>
    </row>
    <row r="44">
      <c r="A44" s="745"/>
      <c r="B44" s="760"/>
      <c r="C44" s="761"/>
      <c r="D44" s="893"/>
      <c r="E44" s="794"/>
      <c r="F44" s="794"/>
      <c r="G44" s="794"/>
      <c r="H44" s="794"/>
      <c r="I44" s="794"/>
      <c r="J44" s="795" t="s">
        <v>191</v>
      </c>
      <c r="K44" s="795" t="s">
        <v>192</v>
      </c>
      <c r="L44" s="795" t="s">
        <v>193</v>
      </c>
      <c r="M44" s="415"/>
      <c r="N44" s="794"/>
      <c r="O44" s="794"/>
      <c r="P44" s="796"/>
      <c r="Q44" s="796"/>
      <c r="R44" s="796"/>
      <c r="S44" s="797"/>
      <c r="T44" s="894"/>
      <c r="U44" s="768"/>
    </row>
    <row r="45">
      <c r="A45" s="744"/>
      <c r="B45" s="799"/>
      <c r="C45" s="895">
        <v>1.0</v>
      </c>
      <c r="D45" s="896"/>
      <c r="E45" s="802" t="s">
        <v>497</v>
      </c>
      <c r="F45" s="803" t="s">
        <v>590</v>
      </c>
      <c r="G45" s="804"/>
      <c r="H45" s="804"/>
      <c r="I45" s="805" t="s">
        <v>592</v>
      </c>
      <c r="J45" s="806">
        <v>2025.0</v>
      </c>
      <c r="K45" s="807" t="s">
        <v>207</v>
      </c>
      <c r="L45" s="807" t="s">
        <v>289</v>
      </c>
      <c r="M45" s="577" t="s">
        <v>780</v>
      </c>
      <c r="N45" s="897"/>
      <c r="O45" s="462">
        <v>5113.2</v>
      </c>
      <c r="P45" s="811">
        <v>0.0</v>
      </c>
      <c r="Q45" s="812">
        <v>0.125</v>
      </c>
      <c r="R45" s="813">
        <f t="shared" ref="R45:R65" si="7">O45*Q45</f>
        <v>639.15</v>
      </c>
      <c r="S45" s="811">
        <v>0.0</v>
      </c>
      <c r="T45" s="898" t="s">
        <v>5</v>
      </c>
      <c r="U45" s="768"/>
    </row>
    <row r="46">
      <c r="A46" s="744"/>
      <c r="B46" s="799"/>
      <c r="C46" s="899">
        <v>2.0</v>
      </c>
      <c r="D46" s="900"/>
      <c r="E46" s="822" t="s">
        <v>652</v>
      </c>
      <c r="F46" s="823" t="s">
        <v>653</v>
      </c>
      <c r="G46" s="817"/>
      <c r="H46" s="817"/>
      <c r="I46" s="818" t="s">
        <v>598</v>
      </c>
      <c r="J46" s="826">
        <v>2026.0</v>
      </c>
      <c r="K46" s="827" t="s">
        <v>207</v>
      </c>
      <c r="L46" s="901" t="s">
        <v>208</v>
      </c>
      <c r="M46" s="897" t="s">
        <v>782</v>
      </c>
      <c r="N46" s="809"/>
      <c r="O46" s="810">
        <v>4589.8</v>
      </c>
      <c r="P46" s="811">
        <v>0.0</v>
      </c>
      <c r="Q46" s="812">
        <v>0.125</v>
      </c>
      <c r="R46" s="813">
        <f t="shared" si="7"/>
        <v>573.725</v>
      </c>
      <c r="S46" s="811">
        <v>0.0</v>
      </c>
      <c r="T46" s="898" t="s">
        <v>5</v>
      </c>
      <c r="U46" s="768"/>
    </row>
    <row r="47">
      <c r="A47" s="744"/>
      <c r="B47" s="799"/>
      <c r="C47" s="899">
        <v>3.0</v>
      </c>
      <c r="D47" s="902"/>
      <c r="E47" s="854" t="s">
        <v>486</v>
      </c>
      <c r="F47" s="855" t="s">
        <v>656</v>
      </c>
      <c r="G47" s="804"/>
      <c r="H47" s="804"/>
      <c r="I47" s="903" t="s">
        <v>592</v>
      </c>
      <c r="J47" s="855" t="s">
        <v>657</v>
      </c>
      <c r="K47" s="855" t="s">
        <v>207</v>
      </c>
      <c r="L47" s="855" t="s">
        <v>289</v>
      </c>
      <c r="M47" s="904" t="s">
        <v>782</v>
      </c>
      <c r="N47" s="844"/>
      <c r="O47" s="820">
        <v>2157.0</v>
      </c>
      <c r="P47" s="811">
        <v>0.0</v>
      </c>
      <c r="Q47" s="812">
        <v>0.125</v>
      </c>
      <c r="R47" s="811">
        <f t="shared" si="7"/>
        <v>269.625</v>
      </c>
      <c r="S47" s="811">
        <v>0.0</v>
      </c>
      <c r="T47" s="898" t="s">
        <v>5</v>
      </c>
      <c r="U47" s="768"/>
    </row>
    <row r="48">
      <c r="A48" s="744"/>
      <c r="B48" s="799"/>
      <c r="C48" s="899">
        <v>4.0</v>
      </c>
      <c r="D48" s="902"/>
      <c r="E48" s="849" t="s">
        <v>400</v>
      </c>
      <c r="F48" s="850" t="s">
        <v>723</v>
      </c>
      <c r="G48" s="809"/>
      <c r="H48" s="809"/>
      <c r="I48" s="858" t="s">
        <v>592</v>
      </c>
      <c r="J48" s="850" t="s">
        <v>693</v>
      </c>
      <c r="K48" s="850" t="s">
        <v>207</v>
      </c>
      <c r="L48" s="850" t="s">
        <v>213</v>
      </c>
      <c r="M48" s="809"/>
      <c r="N48" s="809"/>
      <c r="O48" s="905">
        <v>2000.0</v>
      </c>
      <c r="P48" s="811">
        <v>0.0</v>
      </c>
      <c r="Q48" s="812">
        <v>0.25</v>
      </c>
      <c r="R48" s="811">
        <f t="shared" si="7"/>
        <v>500</v>
      </c>
      <c r="S48" s="811"/>
      <c r="T48" s="898"/>
      <c r="U48" s="768"/>
    </row>
    <row r="49">
      <c r="A49" s="745"/>
      <c r="B49" s="760"/>
      <c r="C49" s="899"/>
      <c r="D49" s="902"/>
      <c r="E49" s="829"/>
      <c r="F49" s="809"/>
      <c r="G49" s="809"/>
      <c r="H49" s="809"/>
      <c r="I49" s="830"/>
      <c r="J49" s="831"/>
      <c r="K49" s="831"/>
      <c r="L49" s="831"/>
      <c r="M49" s="809"/>
      <c r="N49" s="809"/>
      <c r="O49" s="832"/>
      <c r="P49" s="811">
        <v>0.0</v>
      </c>
      <c r="Q49" s="812">
        <v>0.25</v>
      </c>
      <c r="R49" s="811">
        <f t="shared" si="7"/>
        <v>0</v>
      </c>
      <c r="S49" s="811">
        <v>0.0</v>
      </c>
      <c r="T49" s="890"/>
      <c r="U49" s="768"/>
    </row>
    <row r="50" hidden="1">
      <c r="A50" s="745"/>
      <c r="B50" s="760"/>
      <c r="C50" s="899"/>
      <c r="D50" s="902"/>
      <c r="E50" s="829"/>
      <c r="F50" s="809"/>
      <c r="G50" s="809"/>
      <c r="H50" s="809"/>
      <c r="I50" s="830"/>
      <c r="J50" s="831"/>
      <c r="K50" s="831"/>
      <c r="L50" s="831"/>
      <c r="M50" s="809"/>
      <c r="N50" s="809"/>
      <c r="O50" s="832"/>
      <c r="P50" s="811"/>
      <c r="Q50" s="812">
        <v>0.25</v>
      </c>
      <c r="R50" s="811">
        <f t="shared" si="7"/>
        <v>0</v>
      </c>
      <c r="S50" s="811">
        <f>R50</f>
        <v>0</v>
      </c>
      <c r="T50" s="890"/>
      <c r="U50" s="768"/>
    </row>
    <row r="51" hidden="1">
      <c r="A51" s="745"/>
      <c r="B51" s="760"/>
      <c r="C51" s="899"/>
      <c r="D51" s="902"/>
      <c r="E51" s="829"/>
      <c r="F51" s="809"/>
      <c r="G51" s="809"/>
      <c r="H51" s="809"/>
      <c r="I51" s="830"/>
      <c r="J51" s="831"/>
      <c r="K51" s="831"/>
      <c r="L51" s="831"/>
      <c r="M51" s="809"/>
      <c r="N51" s="844"/>
      <c r="O51" s="832"/>
      <c r="P51" s="811"/>
      <c r="Q51" s="812">
        <v>0.25</v>
      </c>
      <c r="R51" s="811">
        <f t="shared" si="7"/>
        <v>0</v>
      </c>
      <c r="S51" s="811">
        <v>0.0</v>
      </c>
      <c r="T51" s="890"/>
      <c r="U51" s="768"/>
    </row>
    <row r="52" hidden="1">
      <c r="A52" s="745"/>
      <c r="B52" s="760"/>
      <c r="C52" s="906"/>
      <c r="D52" s="907"/>
      <c r="E52" s="828"/>
      <c r="F52" s="828"/>
      <c r="G52" s="828"/>
      <c r="H52" s="897"/>
      <c r="I52" s="908"/>
      <c r="J52" s="905"/>
      <c r="K52" s="909"/>
      <c r="L52" s="910"/>
      <c r="M52" s="911"/>
      <c r="N52" s="911"/>
      <c r="O52" s="912"/>
      <c r="P52" s="909"/>
      <c r="Q52" s="812">
        <v>0.25</v>
      </c>
      <c r="R52" s="811">
        <f t="shared" si="7"/>
        <v>0</v>
      </c>
      <c r="S52" s="913">
        <v>0.0</v>
      </c>
      <c r="T52" s="890"/>
      <c r="U52" s="768"/>
    </row>
    <row r="53" hidden="1">
      <c r="A53" s="745"/>
      <c r="B53" s="760"/>
      <c r="C53" s="906"/>
      <c r="D53" s="914"/>
      <c r="E53" s="836"/>
      <c r="F53" s="837"/>
      <c r="G53" s="837"/>
      <c r="H53" s="804"/>
      <c r="I53" s="809"/>
      <c r="J53" s="838"/>
      <c r="K53" s="839"/>
      <c r="L53" s="840"/>
      <c r="M53" s="839"/>
      <c r="N53" s="839"/>
      <c r="O53" s="841"/>
      <c r="P53" s="833"/>
      <c r="Q53" s="812">
        <v>0.25</v>
      </c>
      <c r="R53" s="811">
        <f t="shared" si="7"/>
        <v>0</v>
      </c>
      <c r="S53" s="813">
        <f t="shared" ref="S53:S70" si="8">(O53*0.25)/2</f>
        <v>0</v>
      </c>
      <c r="T53" s="890"/>
      <c r="U53" s="768"/>
    </row>
    <row r="54" hidden="1">
      <c r="A54" s="745"/>
      <c r="B54" s="760"/>
      <c r="C54" s="906"/>
      <c r="D54" s="915"/>
      <c r="E54" s="831"/>
      <c r="F54" s="831"/>
      <c r="G54" s="831"/>
      <c r="H54" s="809"/>
      <c r="I54" s="809"/>
      <c r="J54" s="744"/>
      <c r="K54" s="839"/>
      <c r="L54" s="843" t="s">
        <v>5</v>
      </c>
      <c r="M54" s="839"/>
      <c r="N54" s="839"/>
      <c r="O54" s="841"/>
      <c r="P54" s="839"/>
      <c r="Q54" s="812">
        <v>0.25</v>
      </c>
      <c r="R54" s="811">
        <f t="shared" si="7"/>
        <v>0</v>
      </c>
      <c r="S54" s="813">
        <f t="shared" si="8"/>
        <v>0</v>
      </c>
      <c r="T54" s="890"/>
      <c r="U54" s="768"/>
    </row>
    <row r="55" hidden="1">
      <c r="A55" s="745"/>
      <c r="B55" s="760"/>
      <c r="C55" s="906"/>
      <c r="D55" s="915"/>
      <c r="E55" s="831"/>
      <c r="F55" s="831"/>
      <c r="G55" s="831"/>
      <c r="H55" s="809"/>
      <c r="I55" s="809"/>
      <c r="J55" s="832"/>
      <c r="K55" s="839"/>
      <c r="L55" s="840"/>
      <c r="M55" s="839"/>
      <c r="N55" s="839"/>
      <c r="O55" s="841"/>
      <c r="P55" s="839"/>
      <c r="Q55" s="812">
        <v>0.25</v>
      </c>
      <c r="R55" s="811">
        <f t="shared" si="7"/>
        <v>0</v>
      </c>
      <c r="S55" s="813">
        <f t="shared" si="8"/>
        <v>0</v>
      </c>
      <c r="T55" s="890"/>
      <c r="U55" s="768"/>
    </row>
    <row r="56" hidden="1">
      <c r="A56" s="745"/>
      <c r="B56" s="760"/>
      <c r="C56" s="906"/>
      <c r="D56" s="915"/>
      <c r="E56" s="831"/>
      <c r="F56" s="831"/>
      <c r="G56" s="831"/>
      <c r="H56" s="809"/>
      <c r="I56" s="844"/>
      <c r="J56" s="832"/>
      <c r="K56" s="839"/>
      <c r="L56" s="840"/>
      <c r="M56" s="839"/>
      <c r="N56" s="839"/>
      <c r="O56" s="841"/>
      <c r="P56" s="839"/>
      <c r="Q56" s="812">
        <v>0.25</v>
      </c>
      <c r="R56" s="811">
        <f t="shared" si="7"/>
        <v>0</v>
      </c>
      <c r="S56" s="813">
        <f t="shared" si="8"/>
        <v>0</v>
      </c>
      <c r="T56" s="890"/>
      <c r="U56" s="768"/>
    </row>
    <row r="57" hidden="1">
      <c r="A57" s="745"/>
      <c r="B57" s="760"/>
      <c r="C57" s="906"/>
      <c r="D57" s="914"/>
      <c r="E57" s="836"/>
      <c r="F57" s="837"/>
      <c r="G57" s="837"/>
      <c r="H57" s="804"/>
      <c r="I57" s="809"/>
      <c r="J57" s="838"/>
      <c r="K57" s="839"/>
      <c r="L57" s="840"/>
      <c r="M57" s="839"/>
      <c r="N57" s="839"/>
      <c r="O57" s="841"/>
      <c r="P57" s="839"/>
      <c r="Q57" s="812">
        <v>0.25</v>
      </c>
      <c r="R57" s="811">
        <f t="shared" si="7"/>
        <v>0</v>
      </c>
      <c r="S57" s="813">
        <f t="shared" si="8"/>
        <v>0</v>
      </c>
      <c r="T57" s="890"/>
      <c r="U57" s="768"/>
    </row>
    <row r="58" hidden="1">
      <c r="A58" s="745"/>
      <c r="B58" s="760"/>
      <c r="C58" s="906"/>
      <c r="D58" s="915"/>
      <c r="E58" s="831"/>
      <c r="F58" s="831"/>
      <c r="G58" s="831"/>
      <c r="H58" s="809"/>
      <c r="I58" s="809"/>
      <c r="J58" s="744"/>
      <c r="K58" s="839"/>
      <c r="L58" s="840"/>
      <c r="M58" s="839"/>
      <c r="N58" s="839"/>
      <c r="O58" s="841"/>
      <c r="P58" s="839"/>
      <c r="Q58" s="812">
        <v>0.25</v>
      </c>
      <c r="R58" s="811">
        <f t="shared" si="7"/>
        <v>0</v>
      </c>
      <c r="S58" s="813">
        <f t="shared" si="8"/>
        <v>0</v>
      </c>
      <c r="T58" s="890"/>
      <c r="U58" s="768"/>
    </row>
    <row r="59" hidden="1">
      <c r="A59" s="745"/>
      <c r="B59" s="760"/>
      <c r="C59" s="906"/>
      <c r="D59" s="915"/>
      <c r="E59" s="831"/>
      <c r="F59" s="831"/>
      <c r="G59" s="831"/>
      <c r="H59" s="809"/>
      <c r="I59" s="809"/>
      <c r="J59" s="832"/>
      <c r="K59" s="839"/>
      <c r="L59" s="840"/>
      <c r="M59" s="839"/>
      <c r="N59" s="839"/>
      <c r="O59" s="841"/>
      <c r="P59" s="839"/>
      <c r="Q59" s="812">
        <v>0.25</v>
      </c>
      <c r="R59" s="811">
        <f t="shared" si="7"/>
        <v>0</v>
      </c>
      <c r="S59" s="813">
        <f t="shared" si="8"/>
        <v>0</v>
      </c>
      <c r="T59" s="890"/>
      <c r="U59" s="768"/>
    </row>
    <row r="60" hidden="1">
      <c r="A60" s="745"/>
      <c r="B60" s="760"/>
      <c r="C60" s="906"/>
      <c r="D60" s="914"/>
      <c r="E60" s="836"/>
      <c r="F60" s="837"/>
      <c r="G60" s="837"/>
      <c r="H60" s="804"/>
      <c r="I60" s="809"/>
      <c r="J60" s="838"/>
      <c r="K60" s="839"/>
      <c r="L60" s="840"/>
      <c r="M60" s="839"/>
      <c r="N60" s="839"/>
      <c r="O60" s="841"/>
      <c r="P60" s="839"/>
      <c r="Q60" s="812">
        <v>0.25</v>
      </c>
      <c r="R60" s="811">
        <f t="shared" si="7"/>
        <v>0</v>
      </c>
      <c r="S60" s="813">
        <f t="shared" si="8"/>
        <v>0</v>
      </c>
      <c r="T60" s="890"/>
      <c r="U60" s="768"/>
    </row>
    <row r="61">
      <c r="A61" s="745"/>
      <c r="B61" s="760"/>
      <c r="C61" s="906"/>
      <c r="D61" s="915"/>
      <c r="E61" s="831"/>
      <c r="F61" s="831"/>
      <c r="G61" s="831"/>
      <c r="H61" s="809"/>
      <c r="I61" s="809"/>
      <c r="J61" s="744"/>
      <c r="K61" s="839"/>
      <c r="L61" s="840"/>
      <c r="M61" s="839"/>
      <c r="N61" s="839"/>
      <c r="O61" s="841"/>
      <c r="P61" s="833">
        <v>0.0</v>
      </c>
      <c r="Q61" s="812">
        <v>0.25</v>
      </c>
      <c r="R61" s="811">
        <f t="shared" si="7"/>
        <v>0</v>
      </c>
      <c r="S61" s="813">
        <f t="shared" si="8"/>
        <v>0</v>
      </c>
      <c r="T61" s="890"/>
      <c r="U61" s="768"/>
    </row>
    <row r="62">
      <c r="A62" s="745"/>
      <c r="B62" s="760"/>
      <c r="C62" s="906"/>
      <c r="D62" s="915"/>
      <c r="E62" s="831"/>
      <c r="F62" s="831"/>
      <c r="G62" s="831"/>
      <c r="H62" s="809"/>
      <c r="I62" s="809"/>
      <c r="J62" s="832"/>
      <c r="K62" s="839"/>
      <c r="L62" s="840"/>
      <c r="M62" s="839"/>
      <c r="N62" s="839"/>
      <c r="O62" s="841"/>
      <c r="P62" s="833">
        <v>0.0</v>
      </c>
      <c r="Q62" s="812">
        <v>0.25</v>
      </c>
      <c r="R62" s="811">
        <f t="shared" si="7"/>
        <v>0</v>
      </c>
      <c r="S62" s="813">
        <f t="shared" si="8"/>
        <v>0</v>
      </c>
      <c r="T62" s="890"/>
      <c r="U62" s="768"/>
    </row>
    <row r="63">
      <c r="A63" s="745"/>
      <c r="B63" s="760"/>
      <c r="C63" s="906"/>
      <c r="D63" s="915"/>
      <c r="E63" s="831"/>
      <c r="F63" s="831"/>
      <c r="G63" s="831"/>
      <c r="H63" s="809"/>
      <c r="I63" s="844"/>
      <c r="J63" s="832"/>
      <c r="K63" s="839"/>
      <c r="L63" s="840"/>
      <c r="M63" s="839"/>
      <c r="N63" s="839"/>
      <c r="O63" s="841"/>
      <c r="P63" s="839"/>
      <c r="Q63" s="812">
        <v>0.25</v>
      </c>
      <c r="R63" s="811">
        <f t="shared" si="7"/>
        <v>0</v>
      </c>
      <c r="S63" s="813">
        <f t="shared" si="8"/>
        <v>0</v>
      </c>
      <c r="T63" s="890"/>
      <c r="U63" s="768"/>
    </row>
    <row r="64">
      <c r="A64" s="745"/>
      <c r="B64" s="760"/>
      <c r="C64" s="906"/>
      <c r="D64" s="914"/>
      <c r="E64" s="836"/>
      <c r="F64" s="837"/>
      <c r="G64" s="837"/>
      <c r="H64" s="804"/>
      <c r="I64" s="809"/>
      <c r="J64" s="838"/>
      <c r="K64" s="839"/>
      <c r="L64" s="840"/>
      <c r="M64" s="839"/>
      <c r="N64" s="839"/>
      <c r="O64" s="841"/>
      <c r="P64" s="839"/>
      <c r="Q64" s="812">
        <v>0.25</v>
      </c>
      <c r="R64" s="811">
        <f t="shared" si="7"/>
        <v>0</v>
      </c>
      <c r="S64" s="813">
        <f t="shared" si="8"/>
        <v>0</v>
      </c>
      <c r="T64" s="890"/>
      <c r="U64" s="768"/>
    </row>
    <row r="65">
      <c r="A65" s="745"/>
      <c r="B65" s="760"/>
      <c r="C65" s="906"/>
      <c r="D65" s="915"/>
      <c r="E65" s="831"/>
      <c r="F65" s="831"/>
      <c r="G65" s="831"/>
      <c r="H65" s="809"/>
      <c r="I65" s="809"/>
      <c r="J65" s="744"/>
      <c r="K65" s="839"/>
      <c r="L65" s="840"/>
      <c r="M65" s="839"/>
      <c r="N65" s="839"/>
      <c r="O65" s="841"/>
      <c r="P65" s="839"/>
      <c r="Q65" s="812">
        <v>0.25</v>
      </c>
      <c r="R65" s="811">
        <f t="shared" si="7"/>
        <v>0</v>
      </c>
      <c r="S65" s="813">
        <f t="shared" si="8"/>
        <v>0</v>
      </c>
      <c r="T65" s="890"/>
      <c r="U65" s="768"/>
    </row>
    <row r="66">
      <c r="A66" s="745"/>
      <c r="B66" s="760"/>
      <c r="C66" s="906"/>
      <c r="D66" s="915"/>
      <c r="E66" s="831"/>
      <c r="F66" s="831"/>
      <c r="G66" s="831"/>
      <c r="H66" s="809"/>
      <c r="I66" s="809"/>
      <c r="J66" s="832"/>
      <c r="K66" s="839"/>
      <c r="L66" s="840"/>
      <c r="M66" s="839"/>
      <c r="N66" s="839"/>
      <c r="O66" s="841"/>
      <c r="P66" s="839"/>
      <c r="Q66" s="812">
        <v>0.25</v>
      </c>
      <c r="R66" s="813">
        <f t="shared" ref="R66:R70" si="9">(O66*0.25)/2</f>
        <v>0</v>
      </c>
      <c r="S66" s="813">
        <f t="shared" si="8"/>
        <v>0</v>
      </c>
      <c r="T66" s="890"/>
      <c r="U66" s="768"/>
    </row>
    <row r="67">
      <c r="A67" s="745"/>
      <c r="B67" s="760"/>
      <c r="C67" s="906"/>
      <c r="D67" s="915"/>
      <c r="E67" s="831"/>
      <c r="F67" s="831"/>
      <c r="G67" s="831"/>
      <c r="H67" s="809"/>
      <c r="I67" s="844"/>
      <c r="J67" s="832"/>
      <c r="K67" s="839"/>
      <c r="L67" s="840"/>
      <c r="M67" s="839"/>
      <c r="N67" s="839"/>
      <c r="O67" s="841"/>
      <c r="P67" s="839"/>
      <c r="Q67" s="812">
        <v>0.25</v>
      </c>
      <c r="R67" s="813">
        <f t="shared" si="9"/>
        <v>0</v>
      </c>
      <c r="S67" s="813">
        <f t="shared" si="8"/>
        <v>0</v>
      </c>
      <c r="T67" s="890"/>
      <c r="U67" s="768"/>
    </row>
    <row r="68">
      <c r="A68" s="745"/>
      <c r="B68" s="760"/>
      <c r="C68" s="906"/>
      <c r="D68" s="914"/>
      <c r="E68" s="836"/>
      <c r="F68" s="837"/>
      <c r="G68" s="837"/>
      <c r="H68" s="804"/>
      <c r="I68" s="809"/>
      <c r="J68" s="838"/>
      <c r="K68" s="839"/>
      <c r="L68" s="840"/>
      <c r="M68" s="839"/>
      <c r="N68" s="839"/>
      <c r="O68" s="841"/>
      <c r="P68" s="839"/>
      <c r="Q68" s="812">
        <v>0.25</v>
      </c>
      <c r="R68" s="813">
        <f t="shared" si="9"/>
        <v>0</v>
      </c>
      <c r="S68" s="813">
        <f t="shared" si="8"/>
        <v>0</v>
      </c>
      <c r="T68" s="890"/>
      <c r="U68" s="768"/>
    </row>
    <row r="69">
      <c r="A69" s="745"/>
      <c r="B69" s="760"/>
      <c r="C69" s="906"/>
      <c r="D69" s="915"/>
      <c r="E69" s="831"/>
      <c r="F69" s="831"/>
      <c r="G69" s="831"/>
      <c r="H69" s="809"/>
      <c r="I69" s="809"/>
      <c r="J69" s="744"/>
      <c r="K69" s="839"/>
      <c r="L69" s="840"/>
      <c r="M69" s="839"/>
      <c r="N69" s="839"/>
      <c r="O69" s="841"/>
      <c r="P69" s="839"/>
      <c r="Q69" s="812">
        <v>0.25</v>
      </c>
      <c r="R69" s="813">
        <f t="shared" si="9"/>
        <v>0</v>
      </c>
      <c r="S69" s="813">
        <f t="shared" si="8"/>
        <v>0</v>
      </c>
      <c r="T69" s="890"/>
      <c r="U69" s="768"/>
    </row>
    <row r="70">
      <c r="A70" s="745"/>
      <c r="B70" s="760"/>
      <c r="C70" s="916"/>
      <c r="D70" s="915"/>
      <c r="E70" s="831"/>
      <c r="F70" s="831"/>
      <c r="G70" s="831"/>
      <c r="H70" s="809"/>
      <c r="I70" s="809"/>
      <c r="J70" s="832"/>
      <c r="K70" s="839"/>
      <c r="L70" s="840"/>
      <c r="M70" s="839"/>
      <c r="N70" s="839"/>
      <c r="O70" s="867"/>
      <c r="P70" s="839"/>
      <c r="Q70" s="812">
        <v>0.25</v>
      </c>
      <c r="R70" s="868">
        <f t="shared" si="9"/>
        <v>0</v>
      </c>
      <c r="S70" s="868">
        <f t="shared" si="8"/>
        <v>0</v>
      </c>
      <c r="T70" s="890"/>
      <c r="U70" s="768"/>
    </row>
    <row r="71">
      <c r="A71" s="745"/>
      <c r="B71" s="760"/>
      <c r="C71" s="766"/>
      <c r="D71" s="889"/>
      <c r="O71" s="871">
        <f>SUM(O45:O70)</f>
        <v>13860</v>
      </c>
      <c r="Q71" s="781"/>
      <c r="R71" s="872">
        <f>SUM(R45:R54)</f>
        <v>1982.5</v>
      </c>
      <c r="S71" s="917">
        <f>SUM(S45:S70)</f>
        <v>0</v>
      </c>
      <c r="T71" s="898" t="s">
        <v>5</v>
      </c>
      <c r="U71" s="768"/>
    </row>
    <row r="72">
      <c r="A72" s="745"/>
      <c r="B72" s="760"/>
      <c r="C72" s="918">
        <f>SUM(C45:C70)</f>
        <v>10</v>
      </c>
      <c r="D72" s="919"/>
      <c r="M72" s="695"/>
      <c r="N72" s="920" t="s">
        <v>781</v>
      </c>
      <c r="O72" s="921"/>
      <c r="P72" s="749"/>
      <c r="Q72" s="750"/>
      <c r="R72" s="922"/>
      <c r="S72" s="923"/>
      <c r="T72" s="898" t="s">
        <v>5</v>
      </c>
      <c r="U72" s="768"/>
    </row>
    <row r="73">
      <c r="A73" s="745"/>
      <c r="B73" s="760"/>
      <c r="C73" s="761"/>
      <c r="D73" s="924"/>
      <c r="E73" s="925"/>
      <c r="F73" s="925"/>
      <c r="G73" s="925"/>
      <c r="H73" s="925"/>
      <c r="I73" s="925"/>
      <c r="J73" s="925"/>
      <c r="K73" s="925"/>
      <c r="L73" s="925"/>
      <c r="M73" s="925"/>
      <c r="N73" s="925"/>
      <c r="O73" s="926"/>
      <c r="P73" s="926"/>
      <c r="Q73" s="927"/>
      <c r="R73" s="928"/>
      <c r="S73" s="928"/>
      <c r="T73" s="929"/>
      <c r="U73" s="768"/>
    </row>
    <row r="74">
      <c r="A74" s="745"/>
      <c r="B74" s="760"/>
      <c r="C74" s="761"/>
      <c r="D74" s="766"/>
      <c r="E74" s="766"/>
      <c r="F74" s="766"/>
      <c r="G74" s="766"/>
      <c r="H74" s="766"/>
      <c r="I74" s="766"/>
      <c r="J74" s="766"/>
      <c r="K74" s="766"/>
      <c r="L74" s="766"/>
      <c r="M74" s="766"/>
      <c r="N74" s="766"/>
      <c r="O74" s="766"/>
      <c r="P74" s="766"/>
      <c r="Q74" s="767"/>
      <c r="R74" s="766"/>
      <c r="S74" s="766"/>
      <c r="T74" s="766"/>
      <c r="U74" s="768"/>
    </row>
    <row r="75">
      <c r="A75" s="745"/>
      <c r="B75" s="760"/>
      <c r="C75" s="761"/>
      <c r="D75" s="766"/>
      <c r="E75" s="766"/>
      <c r="F75" s="766"/>
      <c r="G75" s="766"/>
      <c r="H75" s="766"/>
      <c r="I75" s="766"/>
      <c r="J75" s="766"/>
      <c r="K75" s="766"/>
      <c r="L75" s="766"/>
      <c r="M75" s="766"/>
      <c r="N75" s="766"/>
      <c r="O75" s="766"/>
      <c r="P75" s="766"/>
      <c r="Q75" s="767"/>
      <c r="R75" s="766"/>
      <c r="S75" s="766"/>
      <c r="T75" s="766"/>
      <c r="U75" s="768"/>
    </row>
    <row r="76">
      <c r="A76" s="745"/>
      <c r="B76" s="760"/>
      <c r="C76" s="761"/>
      <c r="D76" s="774" t="s">
        <v>37</v>
      </c>
      <c r="E76" s="775"/>
      <c r="F76" s="776"/>
      <c r="G76" s="775"/>
      <c r="H76" s="777"/>
      <c r="I76" s="777"/>
      <c r="J76" s="777"/>
      <c r="K76" s="777"/>
      <c r="L76" s="777"/>
      <c r="M76" s="777"/>
      <c r="N76" s="777"/>
      <c r="O76" s="777"/>
      <c r="P76" s="777"/>
      <c r="Q76" s="778"/>
      <c r="R76" s="777"/>
      <c r="S76" s="777"/>
      <c r="T76" s="779"/>
      <c r="U76" s="768"/>
    </row>
    <row r="77">
      <c r="A77" s="745"/>
      <c r="B77" s="760"/>
      <c r="C77" s="761"/>
      <c r="D77" s="780"/>
      <c r="Q77" s="781"/>
      <c r="T77" s="782"/>
      <c r="U77" s="768"/>
    </row>
    <row r="78">
      <c r="A78" s="745"/>
      <c r="B78" s="760"/>
      <c r="C78" s="761"/>
      <c r="D78" s="783"/>
      <c r="E78" s="784" t="s">
        <v>783</v>
      </c>
      <c r="F78" s="784" t="s">
        <v>547</v>
      </c>
      <c r="G78" s="785"/>
      <c r="H78" s="786"/>
      <c r="I78" s="784" t="s">
        <v>784</v>
      </c>
      <c r="J78" s="930" t="s">
        <v>770</v>
      </c>
      <c r="K78" s="110"/>
      <c r="L78" s="111"/>
      <c r="M78" s="788" t="s">
        <v>572</v>
      </c>
      <c r="N78" s="785"/>
      <c r="O78" s="784" t="s">
        <v>560</v>
      </c>
      <c r="P78" s="789" t="s">
        <v>773</v>
      </c>
      <c r="Q78" s="790" t="s">
        <v>774</v>
      </c>
      <c r="R78" s="789" t="s">
        <v>775</v>
      </c>
      <c r="S78" s="791" t="s">
        <v>776</v>
      </c>
      <c r="T78" s="792"/>
      <c r="U78" s="768"/>
    </row>
    <row r="79">
      <c r="A79" s="745"/>
      <c r="B79" s="760"/>
      <c r="C79" s="761"/>
      <c r="D79" s="793"/>
      <c r="E79" s="794"/>
      <c r="F79" s="794"/>
      <c r="G79" s="794"/>
      <c r="H79" s="794"/>
      <c r="I79" s="794"/>
      <c r="J79" s="931" t="s">
        <v>191</v>
      </c>
      <c r="K79" s="931" t="s">
        <v>192</v>
      </c>
      <c r="L79" s="931" t="s">
        <v>193</v>
      </c>
      <c r="M79" s="415"/>
      <c r="N79" s="794"/>
      <c r="O79" s="794"/>
      <c r="P79" s="796"/>
      <c r="Q79" s="796"/>
      <c r="R79" s="796"/>
      <c r="S79" s="797"/>
      <c r="T79" s="798"/>
      <c r="U79" s="768"/>
    </row>
    <row r="80">
      <c r="A80" s="745"/>
      <c r="B80" s="760"/>
      <c r="C80" s="800">
        <v>1.0</v>
      </c>
      <c r="D80" s="821"/>
      <c r="E80" s="802" t="s">
        <v>489</v>
      </c>
      <c r="F80" s="803" t="s">
        <v>603</v>
      </c>
      <c r="G80" s="809"/>
      <c r="H80" s="809"/>
      <c r="I80" s="805" t="s">
        <v>592</v>
      </c>
      <c r="J80" s="806">
        <v>2021.0</v>
      </c>
      <c r="K80" s="807" t="s">
        <v>605</v>
      </c>
      <c r="L80" s="807" t="s">
        <v>606</v>
      </c>
      <c r="M80" s="819"/>
      <c r="N80" s="809"/>
      <c r="O80" s="810">
        <v>3175.92</v>
      </c>
      <c r="P80" s="811">
        <v>0.0</v>
      </c>
      <c r="Q80" s="812">
        <v>0.25</v>
      </c>
      <c r="R80" s="811">
        <f t="shared" ref="R80:R82" si="10">O80*Q80</f>
        <v>793.98</v>
      </c>
      <c r="S80" s="811">
        <v>0.0</v>
      </c>
      <c r="T80" s="814" t="s">
        <v>5</v>
      </c>
      <c r="U80" s="768"/>
    </row>
    <row r="81">
      <c r="A81" s="745"/>
      <c r="B81" s="760"/>
      <c r="C81" s="815">
        <v>2.0</v>
      </c>
      <c r="D81" s="828"/>
      <c r="E81" s="854" t="s">
        <v>721</v>
      </c>
      <c r="F81" s="855" t="s">
        <v>722</v>
      </c>
      <c r="G81" s="809"/>
      <c r="H81" s="809"/>
      <c r="I81" s="851" t="s">
        <v>598</v>
      </c>
      <c r="J81" s="855" t="s">
        <v>618</v>
      </c>
      <c r="K81" s="855" t="s">
        <v>207</v>
      </c>
      <c r="L81" s="855" t="s">
        <v>213</v>
      </c>
      <c r="M81" s="819" t="s">
        <v>782</v>
      </c>
      <c r="N81" s="809"/>
      <c r="O81" s="610">
        <v>4117.56</v>
      </c>
      <c r="P81" s="811">
        <v>0.0</v>
      </c>
      <c r="Q81" s="812">
        <v>0.125</v>
      </c>
      <c r="R81" s="811">
        <f t="shared" si="10"/>
        <v>514.695</v>
      </c>
      <c r="S81" s="811">
        <v>0.0</v>
      </c>
      <c r="T81" s="782"/>
      <c r="U81" s="768"/>
    </row>
    <row r="82">
      <c r="A82" s="745"/>
      <c r="B82" s="760"/>
      <c r="C82" s="815">
        <v>3.0</v>
      </c>
      <c r="D82" s="828"/>
      <c r="E82" s="849" t="s">
        <v>725</v>
      </c>
      <c r="F82" s="850" t="s">
        <v>726</v>
      </c>
      <c r="G82" s="809"/>
      <c r="H82" s="809"/>
      <c r="I82" s="851" t="s">
        <v>598</v>
      </c>
      <c r="J82" s="850" t="s">
        <v>618</v>
      </c>
      <c r="K82" s="850" t="s">
        <v>207</v>
      </c>
      <c r="L82" s="850" t="s">
        <v>208</v>
      </c>
      <c r="M82" s="819" t="s">
        <v>785</v>
      </c>
      <c r="N82" s="809"/>
      <c r="O82" s="545">
        <v>6856.13</v>
      </c>
      <c r="P82" s="811">
        <v>0.0</v>
      </c>
      <c r="Q82" s="812">
        <v>0.125</v>
      </c>
      <c r="R82" s="811">
        <f t="shared" si="10"/>
        <v>857.01625</v>
      </c>
      <c r="S82" s="811">
        <v>0.0</v>
      </c>
      <c r="T82" s="782"/>
      <c r="U82" s="768"/>
    </row>
    <row r="83">
      <c r="A83" s="745"/>
      <c r="B83" s="760"/>
      <c r="C83" s="815">
        <v>4.0</v>
      </c>
      <c r="D83" s="828"/>
      <c r="E83" s="849"/>
      <c r="F83" s="850"/>
      <c r="G83" s="809"/>
      <c r="H83" s="809"/>
      <c r="I83" s="851"/>
      <c r="J83" s="850"/>
      <c r="K83" s="850"/>
      <c r="L83" s="850"/>
      <c r="M83" s="819"/>
      <c r="N83" s="809"/>
      <c r="O83" s="545"/>
      <c r="P83" s="811"/>
      <c r="Q83" s="812"/>
      <c r="R83" s="811"/>
      <c r="S83" s="811">
        <v>0.0</v>
      </c>
      <c r="T83" s="782"/>
      <c r="U83" s="768"/>
    </row>
    <row r="84">
      <c r="A84" s="745"/>
      <c r="B84" s="760"/>
      <c r="C84" s="815"/>
      <c r="D84" s="828"/>
      <c r="E84" s="829"/>
      <c r="F84" s="809"/>
      <c r="G84" s="809"/>
      <c r="H84" s="809"/>
      <c r="I84" s="830"/>
      <c r="J84" s="831"/>
      <c r="K84" s="831"/>
      <c r="L84" s="831"/>
      <c r="M84" s="809"/>
      <c r="N84" s="809"/>
      <c r="O84" s="832"/>
      <c r="P84" s="811">
        <v>0.0</v>
      </c>
      <c r="Q84" s="812">
        <v>0.25</v>
      </c>
      <c r="R84" s="811">
        <f t="shared" ref="R84:R86" si="11">O84*Q84</f>
        <v>0</v>
      </c>
      <c r="S84" s="811">
        <v>0.0</v>
      </c>
      <c r="T84" s="782"/>
      <c r="U84" s="768"/>
    </row>
    <row r="85">
      <c r="A85" s="745"/>
      <c r="B85" s="760"/>
      <c r="C85" s="815"/>
      <c r="D85" s="828"/>
      <c r="E85" s="829"/>
      <c r="F85" s="809"/>
      <c r="G85" s="809"/>
      <c r="H85" s="809"/>
      <c r="I85" s="830"/>
      <c r="J85" s="831"/>
      <c r="K85" s="831"/>
      <c r="L85" s="831"/>
      <c r="M85" s="809"/>
      <c r="N85" s="809"/>
      <c r="O85" s="832"/>
      <c r="P85" s="811">
        <v>0.0</v>
      </c>
      <c r="Q85" s="812">
        <v>0.25</v>
      </c>
      <c r="R85" s="811">
        <f t="shared" si="11"/>
        <v>0</v>
      </c>
      <c r="S85" s="811">
        <v>0.0</v>
      </c>
      <c r="T85" s="782"/>
      <c r="U85" s="768"/>
    </row>
    <row r="86">
      <c r="A86" s="745"/>
      <c r="B86" s="760"/>
      <c r="C86" s="815"/>
      <c r="D86" s="828"/>
      <c r="E86" s="829"/>
      <c r="F86" s="809"/>
      <c r="G86" s="809"/>
      <c r="H86" s="809"/>
      <c r="I86" s="830"/>
      <c r="J86" s="831"/>
      <c r="K86" s="831"/>
      <c r="L86" s="831"/>
      <c r="M86" s="809"/>
      <c r="N86" s="809"/>
      <c r="O86" s="832"/>
      <c r="P86" s="811">
        <v>0.0</v>
      </c>
      <c r="Q86" s="812">
        <v>0.25</v>
      </c>
      <c r="R86" s="811">
        <f t="shared" si="11"/>
        <v>0</v>
      </c>
      <c r="S86" s="811"/>
      <c r="T86" s="782"/>
      <c r="U86" s="768"/>
    </row>
    <row r="87" ht="16.5" customHeight="1">
      <c r="A87" s="745"/>
      <c r="B87" s="760"/>
      <c r="C87" s="932"/>
      <c r="D87" s="657"/>
      <c r="E87" s="621"/>
      <c r="F87" s="621"/>
      <c r="G87" s="609"/>
      <c r="H87" s="468"/>
      <c r="I87" s="933"/>
      <c r="J87" s="933"/>
      <c r="K87" s="933"/>
      <c r="L87" s="621"/>
      <c r="M87" s="609"/>
      <c r="N87" s="652"/>
      <c r="O87" s="132"/>
      <c r="P87" s="934"/>
      <c r="Q87" s="935"/>
      <c r="R87" s="132"/>
      <c r="S87" s="936"/>
      <c r="T87" s="811"/>
      <c r="U87" s="814"/>
    </row>
    <row r="88" hidden="1">
      <c r="A88" s="745"/>
      <c r="B88" s="760"/>
      <c r="C88" s="815">
        <v>7.0</v>
      </c>
      <c r="D88" s="828"/>
      <c r="E88" s="829"/>
      <c r="F88" s="809"/>
      <c r="G88" s="809"/>
      <c r="H88" s="809"/>
      <c r="I88" s="830"/>
      <c r="J88" s="831"/>
      <c r="K88" s="831"/>
      <c r="L88" s="831"/>
      <c r="M88" s="809"/>
      <c r="N88" s="809"/>
      <c r="O88" s="832"/>
      <c r="P88" s="811">
        <v>0.0</v>
      </c>
      <c r="Q88" s="812">
        <v>0.25</v>
      </c>
      <c r="R88" s="811">
        <f t="shared" ref="R88:R91" si="12">O88*Q88</f>
        <v>0</v>
      </c>
      <c r="S88" s="811"/>
      <c r="T88" s="782"/>
      <c r="U88" s="768"/>
    </row>
    <row r="89" hidden="1">
      <c r="A89" s="745"/>
      <c r="B89" s="760"/>
      <c r="C89" s="815">
        <v>7.0</v>
      </c>
      <c r="D89" s="828"/>
      <c r="E89" s="829"/>
      <c r="F89" s="809"/>
      <c r="G89" s="809"/>
      <c r="H89" s="809"/>
      <c r="I89" s="830"/>
      <c r="J89" s="831"/>
      <c r="K89" s="831"/>
      <c r="L89" s="831"/>
      <c r="M89" s="809"/>
      <c r="N89" s="809"/>
      <c r="O89" s="832"/>
      <c r="P89" s="811">
        <v>0.0</v>
      </c>
      <c r="Q89" s="812">
        <v>0.25</v>
      </c>
      <c r="R89" s="811">
        <f t="shared" si="12"/>
        <v>0</v>
      </c>
      <c r="S89" s="811"/>
      <c r="T89" s="782"/>
      <c r="U89" s="768"/>
    </row>
    <row r="90" hidden="1">
      <c r="A90" s="745"/>
      <c r="B90" s="760"/>
      <c r="C90" s="815">
        <v>7.0</v>
      </c>
      <c r="D90" s="828"/>
      <c r="E90" s="829"/>
      <c r="F90" s="809"/>
      <c r="G90" s="809"/>
      <c r="H90" s="809"/>
      <c r="I90" s="830"/>
      <c r="J90" s="831"/>
      <c r="K90" s="831"/>
      <c r="L90" s="831"/>
      <c r="M90" s="809"/>
      <c r="N90" s="809"/>
      <c r="O90" s="832"/>
      <c r="P90" s="811"/>
      <c r="Q90" s="812">
        <v>0.25</v>
      </c>
      <c r="R90" s="811">
        <f t="shared" si="12"/>
        <v>0</v>
      </c>
      <c r="S90" s="811"/>
      <c r="T90" s="782"/>
      <c r="U90" s="768"/>
    </row>
    <row r="91" hidden="1">
      <c r="A91" s="745"/>
      <c r="B91" s="760"/>
      <c r="C91" s="815">
        <v>7.0</v>
      </c>
      <c r="D91" s="828"/>
      <c r="E91" s="829"/>
      <c r="F91" s="809"/>
      <c r="G91" s="809"/>
      <c r="H91" s="809"/>
      <c r="I91" s="830"/>
      <c r="J91" s="831"/>
      <c r="K91" s="831"/>
      <c r="L91" s="831"/>
      <c r="M91" s="809"/>
      <c r="N91" s="809"/>
      <c r="O91" s="832"/>
      <c r="P91" s="811"/>
      <c r="Q91" s="812">
        <v>0.25</v>
      </c>
      <c r="R91" s="811">
        <f t="shared" si="12"/>
        <v>0</v>
      </c>
      <c r="S91" s="811"/>
      <c r="T91" s="782"/>
      <c r="U91" s="768"/>
    </row>
    <row r="92" hidden="1">
      <c r="A92" s="745"/>
      <c r="B92" s="760"/>
      <c r="C92" s="815">
        <v>7.0</v>
      </c>
      <c r="D92" s="828"/>
      <c r="E92" s="829"/>
      <c r="F92" s="809"/>
      <c r="G92" s="809"/>
      <c r="H92" s="809"/>
      <c r="I92" s="830"/>
      <c r="J92" s="831"/>
      <c r="K92" s="831"/>
      <c r="L92" s="831"/>
      <c r="M92" s="809"/>
      <c r="N92" s="809"/>
      <c r="O92" s="832"/>
      <c r="P92" s="811"/>
      <c r="Q92" s="812">
        <v>0.25</v>
      </c>
      <c r="R92" s="811">
        <f t="shared" ref="R92:R104" si="13">SUM(O92-P92)*0.25</f>
        <v>0</v>
      </c>
      <c r="S92" s="811">
        <f t="shared" ref="S92:S111" si="14">(O92*0.25)/2</f>
        <v>0</v>
      </c>
      <c r="T92" s="782"/>
      <c r="U92" s="768"/>
    </row>
    <row r="93" hidden="1">
      <c r="A93" s="745"/>
      <c r="B93" s="760"/>
      <c r="C93" s="815">
        <v>7.0</v>
      </c>
      <c r="D93" s="842"/>
      <c r="E93" s="831"/>
      <c r="F93" s="831"/>
      <c r="G93" s="831"/>
      <c r="H93" s="809"/>
      <c r="I93" s="844"/>
      <c r="J93" s="832"/>
      <c r="K93" s="839"/>
      <c r="L93" s="840"/>
      <c r="M93" s="839"/>
      <c r="N93" s="839"/>
      <c r="O93" s="912"/>
      <c r="P93" s="839"/>
      <c r="Q93" s="812">
        <v>0.25</v>
      </c>
      <c r="R93" s="811">
        <f t="shared" si="13"/>
        <v>0</v>
      </c>
      <c r="S93" s="813">
        <f t="shared" si="14"/>
        <v>0</v>
      </c>
      <c r="T93" s="782"/>
      <c r="U93" s="768"/>
    </row>
    <row r="94" hidden="1">
      <c r="A94" s="745"/>
      <c r="B94" s="760"/>
      <c r="C94" s="815">
        <v>7.0</v>
      </c>
      <c r="D94" s="835"/>
      <c r="E94" s="836"/>
      <c r="F94" s="837"/>
      <c r="G94" s="837"/>
      <c r="H94" s="804"/>
      <c r="I94" s="809"/>
      <c r="J94" s="838"/>
      <c r="K94" s="839"/>
      <c r="L94" s="840"/>
      <c r="M94" s="839"/>
      <c r="N94" s="839"/>
      <c r="O94" s="841"/>
      <c r="P94" s="839"/>
      <c r="Q94" s="812">
        <v>0.25</v>
      </c>
      <c r="R94" s="811">
        <f t="shared" si="13"/>
        <v>0</v>
      </c>
      <c r="S94" s="813">
        <f t="shared" si="14"/>
        <v>0</v>
      </c>
      <c r="T94" s="782"/>
      <c r="U94" s="768"/>
    </row>
    <row r="95" hidden="1">
      <c r="A95" s="745"/>
      <c r="B95" s="760"/>
      <c r="C95" s="815">
        <v>7.0</v>
      </c>
      <c r="D95" s="842"/>
      <c r="E95" s="831"/>
      <c r="F95" s="831"/>
      <c r="G95" s="831"/>
      <c r="H95" s="809"/>
      <c r="I95" s="809"/>
      <c r="J95" s="744"/>
      <c r="K95" s="839"/>
      <c r="L95" s="843" t="s">
        <v>5</v>
      </c>
      <c r="M95" s="839"/>
      <c r="N95" s="839"/>
      <c r="O95" s="841"/>
      <c r="P95" s="839"/>
      <c r="Q95" s="812">
        <v>0.25</v>
      </c>
      <c r="R95" s="811">
        <f t="shared" si="13"/>
        <v>0</v>
      </c>
      <c r="S95" s="813">
        <f t="shared" si="14"/>
        <v>0</v>
      </c>
      <c r="T95" s="782"/>
      <c r="U95" s="768"/>
    </row>
    <row r="96" hidden="1">
      <c r="A96" s="745"/>
      <c r="B96" s="760"/>
      <c r="C96" s="815">
        <v>7.0</v>
      </c>
      <c r="D96" s="842"/>
      <c r="E96" s="831"/>
      <c r="F96" s="831"/>
      <c r="G96" s="831"/>
      <c r="H96" s="809"/>
      <c r="I96" s="809"/>
      <c r="J96" s="832"/>
      <c r="K96" s="839"/>
      <c r="L96" s="840"/>
      <c r="M96" s="839"/>
      <c r="N96" s="839"/>
      <c r="O96" s="841"/>
      <c r="P96" s="839"/>
      <c r="Q96" s="812">
        <v>0.25</v>
      </c>
      <c r="R96" s="811">
        <f t="shared" si="13"/>
        <v>0</v>
      </c>
      <c r="S96" s="813">
        <f t="shared" si="14"/>
        <v>0</v>
      </c>
      <c r="T96" s="782"/>
      <c r="U96" s="768"/>
    </row>
    <row r="97" hidden="1">
      <c r="A97" s="745"/>
      <c r="B97" s="760"/>
      <c r="C97" s="815">
        <v>7.0</v>
      </c>
      <c r="D97" s="842"/>
      <c r="E97" s="831"/>
      <c r="F97" s="831"/>
      <c r="G97" s="831"/>
      <c r="H97" s="809"/>
      <c r="I97" s="844"/>
      <c r="J97" s="832"/>
      <c r="K97" s="839"/>
      <c r="L97" s="840"/>
      <c r="M97" s="839"/>
      <c r="N97" s="839"/>
      <c r="O97" s="841"/>
      <c r="P97" s="839"/>
      <c r="Q97" s="812">
        <v>0.25</v>
      </c>
      <c r="R97" s="811">
        <f t="shared" si="13"/>
        <v>0</v>
      </c>
      <c r="S97" s="813">
        <f t="shared" si="14"/>
        <v>0</v>
      </c>
      <c r="T97" s="782"/>
      <c r="U97" s="768"/>
    </row>
    <row r="98" hidden="1">
      <c r="A98" s="745"/>
      <c r="B98" s="760"/>
      <c r="C98" s="815">
        <v>7.0</v>
      </c>
      <c r="D98" s="835"/>
      <c r="E98" s="836"/>
      <c r="F98" s="837"/>
      <c r="G98" s="837"/>
      <c r="H98" s="804"/>
      <c r="I98" s="809"/>
      <c r="J98" s="838"/>
      <c r="K98" s="839"/>
      <c r="L98" s="840"/>
      <c r="M98" s="839"/>
      <c r="N98" s="839"/>
      <c r="O98" s="841"/>
      <c r="P98" s="839"/>
      <c r="Q98" s="812">
        <v>0.25</v>
      </c>
      <c r="R98" s="811">
        <f t="shared" si="13"/>
        <v>0</v>
      </c>
      <c r="S98" s="813">
        <f t="shared" si="14"/>
        <v>0</v>
      </c>
      <c r="T98" s="782"/>
      <c r="U98" s="768"/>
    </row>
    <row r="99" hidden="1">
      <c r="A99" s="745"/>
      <c r="B99" s="760"/>
      <c r="C99" s="815">
        <v>7.0</v>
      </c>
      <c r="D99" s="842"/>
      <c r="E99" s="831"/>
      <c r="F99" s="831"/>
      <c r="G99" s="831"/>
      <c r="H99" s="809"/>
      <c r="I99" s="809"/>
      <c r="J99" s="744"/>
      <c r="K99" s="839"/>
      <c r="L99" s="840"/>
      <c r="M99" s="839"/>
      <c r="N99" s="839"/>
      <c r="O99" s="841"/>
      <c r="P99" s="839"/>
      <c r="Q99" s="812">
        <v>0.25</v>
      </c>
      <c r="R99" s="811">
        <f t="shared" si="13"/>
        <v>0</v>
      </c>
      <c r="S99" s="813">
        <f t="shared" si="14"/>
        <v>0</v>
      </c>
      <c r="T99" s="782"/>
      <c r="U99" s="768"/>
    </row>
    <row r="100" hidden="1">
      <c r="A100" s="745"/>
      <c r="B100" s="760"/>
      <c r="C100" s="815">
        <v>7.0</v>
      </c>
      <c r="D100" s="842"/>
      <c r="E100" s="831"/>
      <c r="F100" s="831"/>
      <c r="G100" s="831"/>
      <c r="H100" s="809"/>
      <c r="I100" s="809"/>
      <c r="J100" s="832"/>
      <c r="K100" s="839"/>
      <c r="L100" s="840"/>
      <c r="M100" s="839"/>
      <c r="N100" s="839"/>
      <c r="O100" s="841"/>
      <c r="P100" s="839"/>
      <c r="Q100" s="812">
        <v>0.25</v>
      </c>
      <c r="R100" s="811">
        <f t="shared" si="13"/>
        <v>0</v>
      </c>
      <c r="S100" s="813">
        <f t="shared" si="14"/>
        <v>0</v>
      </c>
      <c r="T100" s="782"/>
      <c r="U100" s="768"/>
    </row>
    <row r="101" hidden="1">
      <c r="A101" s="745"/>
      <c r="B101" s="760"/>
      <c r="C101" s="815">
        <v>7.0</v>
      </c>
      <c r="D101" s="835"/>
      <c r="E101" s="836"/>
      <c r="F101" s="837"/>
      <c r="G101" s="837"/>
      <c r="H101" s="804"/>
      <c r="I101" s="809"/>
      <c r="J101" s="838"/>
      <c r="K101" s="839"/>
      <c r="L101" s="840"/>
      <c r="M101" s="839"/>
      <c r="N101" s="839"/>
      <c r="O101" s="841"/>
      <c r="P101" s="839"/>
      <c r="Q101" s="812">
        <v>0.25</v>
      </c>
      <c r="R101" s="811">
        <f t="shared" si="13"/>
        <v>0</v>
      </c>
      <c r="S101" s="813">
        <f t="shared" si="14"/>
        <v>0</v>
      </c>
      <c r="T101" s="782"/>
      <c r="U101" s="768"/>
    </row>
    <row r="102" hidden="1">
      <c r="A102" s="745"/>
      <c r="B102" s="760"/>
      <c r="C102" s="815">
        <v>7.0</v>
      </c>
      <c r="D102" s="842"/>
      <c r="E102" s="831"/>
      <c r="F102" s="831"/>
      <c r="G102" s="831"/>
      <c r="H102" s="809"/>
      <c r="I102" s="809"/>
      <c r="J102" s="744"/>
      <c r="K102" s="839"/>
      <c r="L102" s="840"/>
      <c r="M102" s="839"/>
      <c r="N102" s="839"/>
      <c r="O102" s="841"/>
      <c r="P102" s="839"/>
      <c r="Q102" s="812">
        <v>0.25</v>
      </c>
      <c r="R102" s="811">
        <f t="shared" si="13"/>
        <v>0</v>
      </c>
      <c r="S102" s="813">
        <f t="shared" si="14"/>
        <v>0</v>
      </c>
      <c r="T102" s="782"/>
      <c r="U102" s="768"/>
    </row>
    <row r="103" hidden="1">
      <c r="A103" s="745"/>
      <c r="B103" s="760"/>
      <c r="C103" s="815">
        <v>7.0</v>
      </c>
      <c r="D103" s="842"/>
      <c r="E103" s="831"/>
      <c r="F103" s="831"/>
      <c r="G103" s="831"/>
      <c r="H103" s="809"/>
      <c r="I103" s="809"/>
      <c r="J103" s="832"/>
      <c r="K103" s="839"/>
      <c r="L103" s="840"/>
      <c r="M103" s="839"/>
      <c r="N103" s="839"/>
      <c r="O103" s="841"/>
      <c r="P103" s="839"/>
      <c r="Q103" s="812">
        <v>0.25</v>
      </c>
      <c r="R103" s="811">
        <f t="shared" si="13"/>
        <v>0</v>
      </c>
      <c r="S103" s="813">
        <f t="shared" si="14"/>
        <v>0</v>
      </c>
      <c r="T103" s="782"/>
      <c r="U103" s="768"/>
    </row>
    <row r="104" hidden="1">
      <c r="A104" s="745"/>
      <c r="B104" s="760"/>
      <c r="C104" s="815">
        <v>7.0</v>
      </c>
      <c r="D104" s="842"/>
      <c r="E104" s="831"/>
      <c r="F104" s="831"/>
      <c r="G104" s="831"/>
      <c r="H104" s="809"/>
      <c r="I104" s="844"/>
      <c r="J104" s="832"/>
      <c r="K104" s="839"/>
      <c r="L104" s="840"/>
      <c r="M104" s="839"/>
      <c r="N104" s="839"/>
      <c r="O104" s="841"/>
      <c r="P104" s="839"/>
      <c r="Q104" s="812">
        <v>0.25</v>
      </c>
      <c r="R104" s="811">
        <f t="shared" si="13"/>
        <v>0</v>
      </c>
      <c r="S104" s="813">
        <f t="shared" si="14"/>
        <v>0</v>
      </c>
      <c r="T104" s="782"/>
      <c r="U104" s="768"/>
    </row>
    <row r="105" hidden="1">
      <c r="A105" s="745"/>
      <c r="B105" s="760"/>
      <c r="C105" s="815">
        <v>7.0</v>
      </c>
      <c r="D105" s="835"/>
      <c r="E105" s="836"/>
      <c r="F105" s="837"/>
      <c r="G105" s="837"/>
      <c r="H105" s="804"/>
      <c r="I105" s="809"/>
      <c r="J105" s="838"/>
      <c r="K105" s="839"/>
      <c r="L105" s="840"/>
      <c r="M105" s="839"/>
      <c r="N105" s="839"/>
      <c r="O105" s="841"/>
      <c r="P105" s="839"/>
      <c r="Q105" s="812">
        <v>0.25</v>
      </c>
      <c r="R105" s="813">
        <f t="shared" ref="R105:R111" si="15">(O105*0.25)/2</f>
        <v>0</v>
      </c>
      <c r="S105" s="813">
        <f t="shared" si="14"/>
        <v>0</v>
      </c>
      <c r="T105" s="782"/>
      <c r="U105" s="768"/>
    </row>
    <row r="106" hidden="1">
      <c r="A106" s="745"/>
      <c r="B106" s="760"/>
      <c r="C106" s="815">
        <v>7.0</v>
      </c>
      <c r="D106" s="842"/>
      <c r="E106" s="831"/>
      <c r="F106" s="831"/>
      <c r="G106" s="831"/>
      <c r="H106" s="809"/>
      <c r="I106" s="809"/>
      <c r="J106" s="744"/>
      <c r="K106" s="839"/>
      <c r="L106" s="840"/>
      <c r="M106" s="839"/>
      <c r="N106" s="839"/>
      <c r="O106" s="841"/>
      <c r="P106" s="839"/>
      <c r="Q106" s="812">
        <v>0.25</v>
      </c>
      <c r="R106" s="813">
        <f t="shared" si="15"/>
        <v>0</v>
      </c>
      <c r="S106" s="813">
        <f t="shared" si="14"/>
        <v>0</v>
      </c>
      <c r="T106" s="782"/>
      <c r="U106" s="768"/>
    </row>
    <row r="107" hidden="1">
      <c r="A107" s="745"/>
      <c r="B107" s="760"/>
      <c r="C107" s="815">
        <v>7.0</v>
      </c>
      <c r="D107" s="842"/>
      <c r="E107" s="831"/>
      <c r="F107" s="831"/>
      <c r="G107" s="831"/>
      <c r="H107" s="809"/>
      <c r="I107" s="809"/>
      <c r="J107" s="832"/>
      <c r="K107" s="839"/>
      <c r="L107" s="840"/>
      <c r="M107" s="839"/>
      <c r="N107" s="839"/>
      <c r="O107" s="841"/>
      <c r="P107" s="839"/>
      <c r="Q107" s="812">
        <v>0.25</v>
      </c>
      <c r="R107" s="813">
        <f t="shared" si="15"/>
        <v>0</v>
      </c>
      <c r="S107" s="813">
        <f t="shared" si="14"/>
        <v>0</v>
      </c>
      <c r="T107" s="782"/>
      <c r="U107" s="768"/>
    </row>
    <row r="108" hidden="1">
      <c r="A108" s="745"/>
      <c r="B108" s="760"/>
      <c r="C108" s="815">
        <v>7.0</v>
      </c>
      <c r="D108" s="842"/>
      <c r="E108" s="831"/>
      <c r="F108" s="831"/>
      <c r="G108" s="831"/>
      <c r="H108" s="809"/>
      <c r="I108" s="844"/>
      <c r="J108" s="832"/>
      <c r="K108" s="839"/>
      <c r="L108" s="840"/>
      <c r="M108" s="839"/>
      <c r="N108" s="839"/>
      <c r="O108" s="841"/>
      <c r="P108" s="839"/>
      <c r="Q108" s="812">
        <v>0.25</v>
      </c>
      <c r="R108" s="813">
        <f t="shared" si="15"/>
        <v>0</v>
      </c>
      <c r="S108" s="813">
        <f t="shared" si="14"/>
        <v>0</v>
      </c>
      <c r="T108" s="782"/>
      <c r="U108" s="768"/>
    </row>
    <row r="109" hidden="1">
      <c r="A109" s="745"/>
      <c r="B109" s="760"/>
      <c r="C109" s="815">
        <v>7.0</v>
      </c>
      <c r="D109" s="835"/>
      <c r="E109" s="836"/>
      <c r="F109" s="837"/>
      <c r="G109" s="837"/>
      <c r="H109" s="804"/>
      <c r="I109" s="809"/>
      <c r="J109" s="838"/>
      <c r="K109" s="839"/>
      <c r="L109" s="840"/>
      <c r="M109" s="839"/>
      <c r="N109" s="839"/>
      <c r="O109" s="841"/>
      <c r="P109" s="839"/>
      <c r="Q109" s="812">
        <v>0.25</v>
      </c>
      <c r="R109" s="813">
        <f t="shared" si="15"/>
        <v>0</v>
      </c>
      <c r="S109" s="813">
        <f t="shared" si="14"/>
        <v>0</v>
      </c>
      <c r="T109" s="782"/>
      <c r="U109" s="768"/>
    </row>
    <row r="110" hidden="1">
      <c r="A110" s="745"/>
      <c r="B110" s="760"/>
      <c r="C110" s="815">
        <v>7.0</v>
      </c>
      <c r="D110" s="842"/>
      <c r="E110" s="831"/>
      <c r="F110" s="831"/>
      <c r="G110" s="831"/>
      <c r="H110" s="809"/>
      <c r="I110" s="809"/>
      <c r="J110" s="744"/>
      <c r="K110" s="839"/>
      <c r="L110" s="840"/>
      <c r="M110" s="839"/>
      <c r="N110" s="839"/>
      <c r="O110" s="841"/>
      <c r="P110" s="839"/>
      <c r="Q110" s="812">
        <v>0.25</v>
      </c>
      <c r="R110" s="813">
        <f t="shared" si="15"/>
        <v>0</v>
      </c>
      <c r="S110" s="813">
        <f t="shared" si="14"/>
        <v>0</v>
      </c>
      <c r="T110" s="782"/>
      <c r="U110" s="768"/>
    </row>
    <row r="111" ht="1.5" customHeight="1">
      <c r="A111" s="745"/>
      <c r="B111" s="760"/>
      <c r="C111" s="815">
        <v>7.0</v>
      </c>
      <c r="D111" s="842"/>
      <c r="E111" s="831"/>
      <c r="F111" s="831"/>
      <c r="G111" s="831"/>
      <c r="H111" s="809"/>
      <c r="I111" s="809"/>
      <c r="J111" s="832"/>
      <c r="K111" s="839"/>
      <c r="L111" s="840"/>
      <c r="M111" s="839"/>
      <c r="N111" s="839"/>
      <c r="O111" s="867"/>
      <c r="P111" s="937"/>
      <c r="Q111" s="938">
        <v>0.25</v>
      </c>
      <c r="R111" s="868">
        <f t="shared" si="15"/>
        <v>0</v>
      </c>
      <c r="S111" s="868">
        <f t="shared" si="14"/>
        <v>0</v>
      </c>
      <c r="T111" s="782"/>
      <c r="U111" s="768"/>
    </row>
    <row r="112">
      <c r="A112" s="745"/>
      <c r="B112" s="760"/>
      <c r="C112" s="815"/>
      <c r="D112" s="870"/>
      <c r="O112" s="871">
        <f>SUM(O80:O111)</f>
        <v>14149.61</v>
      </c>
      <c r="P112" s="368"/>
      <c r="Q112" s="939"/>
      <c r="R112" s="940">
        <f t="shared" ref="R112:S112" si="16">SUM(R80:R111)</f>
        <v>2165.69125</v>
      </c>
      <c r="S112" s="941">
        <f t="shared" si="16"/>
        <v>0</v>
      </c>
      <c r="T112" s="782"/>
      <c r="U112" s="768"/>
    </row>
    <row r="113">
      <c r="A113" s="745"/>
      <c r="B113" s="760"/>
      <c r="C113" s="942" t="s">
        <v>5</v>
      </c>
      <c r="D113" s="943"/>
      <c r="N113" s="920" t="s">
        <v>781</v>
      </c>
      <c r="O113" s="921" t="s">
        <v>5</v>
      </c>
      <c r="R113" s="944" t="s">
        <v>5</v>
      </c>
      <c r="T113" s="782"/>
      <c r="U113" s="768"/>
    </row>
    <row r="114">
      <c r="A114" s="745"/>
      <c r="B114" s="760"/>
      <c r="C114" s="761"/>
      <c r="D114" s="870"/>
      <c r="O114" s="921" t="s">
        <v>5</v>
      </c>
      <c r="R114" s="921" t="s">
        <v>5</v>
      </c>
      <c r="T114" s="782"/>
      <c r="U114" s="768"/>
    </row>
    <row r="115">
      <c r="A115" s="745"/>
      <c r="B115" s="760"/>
      <c r="C115" s="761"/>
      <c r="D115" s="880"/>
      <c r="E115" s="881"/>
      <c r="F115" s="881"/>
      <c r="G115" s="881"/>
      <c r="H115" s="881"/>
      <c r="I115" s="881"/>
      <c r="J115" s="881"/>
      <c r="K115" s="881"/>
      <c r="L115" s="881"/>
      <c r="M115" s="881"/>
      <c r="N115" s="881"/>
      <c r="O115" s="881"/>
      <c r="P115" s="881"/>
      <c r="Q115" s="882"/>
      <c r="R115" s="881"/>
      <c r="S115" s="881"/>
      <c r="T115" s="883"/>
      <c r="U115" s="768"/>
    </row>
    <row r="116">
      <c r="A116" s="745"/>
      <c r="B116" s="760"/>
      <c r="C116" s="761"/>
      <c r="D116" s="766"/>
      <c r="E116" s="766"/>
      <c r="F116" s="766"/>
      <c r="G116" s="766"/>
      <c r="H116" s="766"/>
      <c r="I116" s="766"/>
      <c r="J116" s="766"/>
      <c r="K116" s="766"/>
      <c r="L116" s="766"/>
      <c r="M116" s="766"/>
      <c r="N116" s="766"/>
      <c r="O116" s="766"/>
      <c r="P116" s="766"/>
      <c r="Q116" s="767"/>
      <c r="R116" s="766"/>
      <c r="S116" s="766"/>
      <c r="T116" s="766"/>
      <c r="U116" s="768"/>
    </row>
    <row r="117">
      <c r="A117" s="745"/>
      <c r="B117" s="760"/>
      <c r="C117" s="761"/>
      <c r="D117" s="766"/>
      <c r="E117" s="766"/>
      <c r="F117" s="766"/>
      <c r="G117" s="766"/>
      <c r="H117" s="945"/>
      <c r="I117" s="945"/>
      <c r="J117" s="945"/>
      <c r="K117" s="945"/>
      <c r="L117" s="945"/>
      <c r="M117" s="945"/>
      <c r="N117" s="945"/>
      <c r="O117" s="945"/>
      <c r="P117" s="945"/>
      <c r="Q117" s="946"/>
      <c r="R117" s="945"/>
      <c r="S117" s="766"/>
      <c r="T117" s="766"/>
      <c r="U117" s="768"/>
    </row>
    <row r="118">
      <c r="A118" s="745"/>
      <c r="B118" s="760"/>
      <c r="C118" s="761"/>
      <c r="D118" s="774" t="s">
        <v>72</v>
      </c>
      <c r="E118" s="775"/>
      <c r="F118" s="774"/>
      <c r="G118" s="775"/>
      <c r="H118" s="777"/>
      <c r="I118" s="777"/>
      <c r="J118" s="777"/>
      <c r="K118" s="777"/>
      <c r="L118" s="777"/>
      <c r="M118" s="777"/>
      <c r="N118" s="777"/>
      <c r="O118" s="777"/>
      <c r="P118" s="777"/>
      <c r="Q118" s="778"/>
      <c r="R118" s="777"/>
      <c r="S118" s="777"/>
      <c r="T118" s="779"/>
      <c r="U118" s="768"/>
    </row>
    <row r="119">
      <c r="A119" s="745"/>
      <c r="B119" s="760"/>
      <c r="C119" s="761"/>
      <c r="D119" s="870"/>
      <c r="Q119" s="781"/>
      <c r="T119" s="782"/>
      <c r="U119" s="768"/>
    </row>
    <row r="120">
      <c r="A120" s="745"/>
      <c r="B120" s="760"/>
      <c r="C120" s="761"/>
      <c r="D120" s="783" t="s">
        <v>765</v>
      </c>
      <c r="E120" s="784" t="s">
        <v>190</v>
      </c>
      <c r="F120" s="784" t="s">
        <v>766</v>
      </c>
      <c r="G120" s="785" t="s">
        <v>767</v>
      </c>
      <c r="H120" s="786" t="s">
        <v>768</v>
      </c>
      <c r="I120" s="784" t="s">
        <v>769</v>
      </c>
      <c r="J120" s="787" t="s">
        <v>770</v>
      </c>
      <c r="K120" s="110"/>
      <c r="L120" s="111"/>
      <c r="M120" s="788" t="s">
        <v>572</v>
      </c>
      <c r="N120" s="785" t="s">
        <v>771</v>
      </c>
      <c r="O120" s="785" t="s">
        <v>772</v>
      </c>
      <c r="P120" s="789" t="s">
        <v>773</v>
      </c>
      <c r="Q120" s="790" t="s">
        <v>774</v>
      </c>
      <c r="R120" s="789" t="s">
        <v>775</v>
      </c>
      <c r="S120" s="791" t="s">
        <v>776</v>
      </c>
      <c r="T120" s="792"/>
      <c r="U120" s="768"/>
    </row>
    <row r="121">
      <c r="A121" s="745"/>
      <c r="B121" s="760"/>
      <c r="C121" s="761"/>
      <c r="D121" s="793"/>
      <c r="E121" s="794"/>
      <c r="F121" s="794"/>
      <c r="G121" s="794"/>
      <c r="H121" s="794"/>
      <c r="I121" s="794"/>
      <c r="J121" s="795" t="s">
        <v>191</v>
      </c>
      <c r="K121" s="795" t="s">
        <v>192</v>
      </c>
      <c r="L121" s="795" t="s">
        <v>193</v>
      </c>
      <c r="M121" s="415"/>
      <c r="N121" s="794"/>
      <c r="O121" s="794"/>
      <c r="P121" s="796"/>
      <c r="Q121" s="796"/>
      <c r="R121" s="796"/>
      <c r="S121" s="797"/>
      <c r="T121" s="798"/>
      <c r="U121" s="768"/>
    </row>
    <row r="122">
      <c r="A122" s="745"/>
      <c r="B122" s="760"/>
      <c r="C122" s="800">
        <v>1.0</v>
      </c>
      <c r="D122" s="828"/>
      <c r="E122" s="822" t="s">
        <v>610</v>
      </c>
      <c r="F122" s="823" t="s">
        <v>611</v>
      </c>
      <c r="G122" s="809"/>
      <c r="H122" s="809"/>
      <c r="I122" s="818" t="s">
        <v>598</v>
      </c>
      <c r="J122" s="826">
        <v>2026.0</v>
      </c>
      <c r="K122" s="827" t="s">
        <v>207</v>
      </c>
      <c r="L122" s="827" t="s">
        <v>213</v>
      </c>
      <c r="M122" s="809"/>
      <c r="N122" s="809"/>
      <c r="O122" s="810">
        <v>5723.22</v>
      </c>
      <c r="P122" s="811">
        <v>0.0</v>
      </c>
      <c r="Q122" s="812">
        <v>0.25</v>
      </c>
      <c r="R122" s="811">
        <f t="shared" ref="R122:R125" si="17">O122*Q122</f>
        <v>1430.805</v>
      </c>
      <c r="S122" s="811">
        <v>0.0</v>
      </c>
      <c r="T122" s="814" t="s">
        <v>5</v>
      </c>
      <c r="U122" s="768"/>
    </row>
    <row r="123">
      <c r="A123" s="745"/>
      <c r="B123" s="760"/>
      <c r="C123" s="815">
        <v>2.0</v>
      </c>
      <c r="D123" s="816"/>
      <c r="E123" s="849" t="s">
        <v>627</v>
      </c>
      <c r="F123" s="850" t="s">
        <v>628</v>
      </c>
      <c r="G123" s="817"/>
      <c r="H123" s="817"/>
      <c r="I123" s="851" t="s">
        <v>598</v>
      </c>
      <c r="J123" s="850" t="s">
        <v>618</v>
      </c>
      <c r="K123" s="850" t="s">
        <v>207</v>
      </c>
      <c r="L123" s="850" t="s">
        <v>208</v>
      </c>
      <c r="M123" s="897" t="s">
        <v>786</v>
      </c>
      <c r="N123" s="809"/>
      <c r="O123" s="947">
        <v>4459.53</v>
      </c>
      <c r="P123" s="811">
        <v>0.0</v>
      </c>
      <c r="Q123" s="812">
        <v>0.125</v>
      </c>
      <c r="R123" s="811">
        <f t="shared" si="17"/>
        <v>557.44125</v>
      </c>
      <c r="S123" s="811">
        <v>0.0</v>
      </c>
      <c r="T123" s="782"/>
      <c r="U123" s="768"/>
    </row>
    <row r="124">
      <c r="A124" s="745"/>
      <c r="B124" s="760"/>
      <c r="C124" s="815">
        <v>3.0</v>
      </c>
      <c r="D124" s="801"/>
      <c r="E124" s="822" t="s">
        <v>652</v>
      </c>
      <c r="F124" s="823" t="s">
        <v>653</v>
      </c>
      <c r="G124" s="817"/>
      <c r="H124" s="817"/>
      <c r="I124" s="818" t="s">
        <v>598</v>
      </c>
      <c r="J124" s="826">
        <v>2026.0</v>
      </c>
      <c r="K124" s="827" t="s">
        <v>207</v>
      </c>
      <c r="L124" s="901" t="s">
        <v>208</v>
      </c>
      <c r="M124" s="897" t="s">
        <v>777</v>
      </c>
      <c r="N124" s="809"/>
      <c r="O124" s="810">
        <v>4589.8</v>
      </c>
      <c r="P124" s="811">
        <v>0.0</v>
      </c>
      <c r="Q124" s="812">
        <v>0.125</v>
      </c>
      <c r="R124" s="811">
        <f t="shared" si="17"/>
        <v>573.725</v>
      </c>
      <c r="S124" s="811">
        <v>0.0</v>
      </c>
      <c r="T124" s="782"/>
      <c r="U124" s="768"/>
    </row>
    <row r="125">
      <c r="A125" s="745"/>
      <c r="B125" s="760"/>
      <c r="C125" s="815">
        <v>4.0</v>
      </c>
      <c r="D125" s="801"/>
      <c r="E125" s="854" t="s">
        <v>486</v>
      </c>
      <c r="F125" s="855" t="s">
        <v>656</v>
      </c>
      <c r="G125" s="804"/>
      <c r="H125" s="804"/>
      <c r="I125" s="903" t="s">
        <v>592</v>
      </c>
      <c r="J125" s="855" t="s">
        <v>657</v>
      </c>
      <c r="K125" s="855" t="s">
        <v>207</v>
      </c>
      <c r="L125" s="855" t="s">
        <v>289</v>
      </c>
      <c r="M125" s="904" t="s">
        <v>777</v>
      </c>
      <c r="N125" s="844"/>
      <c r="O125" s="820">
        <v>2157.0</v>
      </c>
      <c r="P125" s="811">
        <v>0.0</v>
      </c>
      <c r="Q125" s="812">
        <v>0.125</v>
      </c>
      <c r="R125" s="811">
        <f t="shared" si="17"/>
        <v>269.625</v>
      </c>
      <c r="S125" s="811">
        <v>0.0</v>
      </c>
      <c r="T125" s="782"/>
      <c r="U125" s="768"/>
    </row>
    <row r="126">
      <c r="A126" s="745"/>
      <c r="B126" s="760"/>
      <c r="C126" s="815">
        <v>5.0</v>
      </c>
      <c r="D126" s="828"/>
      <c r="E126" s="854" t="s">
        <v>670</v>
      </c>
      <c r="F126" s="855" t="s">
        <v>671</v>
      </c>
      <c r="G126" s="809"/>
      <c r="H126" s="809"/>
      <c r="I126" s="851" t="s">
        <v>598</v>
      </c>
      <c r="J126" s="855" t="s">
        <v>618</v>
      </c>
      <c r="K126" s="855" t="s">
        <v>207</v>
      </c>
      <c r="L126" s="855" t="s">
        <v>599</v>
      </c>
      <c r="M126" s="897" t="s">
        <v>787</v>
      </c>
      <c r="N126" s="809"/>
      <c r="O126" s="832">
        <v>0.0</v>
      </c>
      <c r="P126" s="811">
        <v>0.0</v>
      </c>
      <c r="Q126" s="812">
        <v>0.125</v>
      </c>
      <c r="R126" s="811">
        <v>250.0</v>
      </c>
      <c r="S126" s="811">
        <v>0.0</v>
      </c>
      <c r="T126" s="782"/>
      <c r="U126" s="768"/>
    </row>
    <row r="127">
      <c r="A127" s="745"/>
      <c r="B127" s="760"/>
      <c r="C127" s="815">
        <v>6.0</v>
      </c>
      <c r="D127" s="828"/>
      <c r="E127" s="854" t="s">
        <v>721</v>
      </c>
      <c r="F127" s="855" t="s">
        <v>722</v>
      </c>
      <c r="G127" s="809"/>
      <c r="H127" s="809"/>
      <c r="I127" s="851" t="s">
        <v>598</v>
      </c>
      <c r="J127" s="855" t="s">
        <v>618</v>
      </c>
      <c r="K127" s="855" t="s">
        <v>207</v>
      </c>
      <c r="L127" s="855" t="s">
        <v>213</v>
      </c>
      <c r="M127" s="819" t="s">
        <v>788</v>
      </c>
      <c r="N127" s="809"/>
      <c r="O127" s="610">
        <v>4117.56</v>
      </c>
      <c r="P127" s="811">
        <v>0.0</v>
      </c>
      <c r="Q127" s="812">
        <v>0.125</v>
      </c>
      <c r="R127" s="811">
        <f>O127*Q127</f>
        <v>514.695</v>
      </c>
      <c r="S127" s="811">
        <v>0.0</v>
      </c>
      <c r="T127" s="782"/>
      <c r="U127" s="768"/>
    </row>
    <row r="128">
      <c r="A128" s="745"/>
      <c r="B128" s="760"/>
      <c r="C128" s="834"/>
      <c r="D128" s="842"/>
      <c r="E128" s="849" t="s">
        <v>725</v>
      </c>
      <c r="F128" s="850" t="s">
        <v>726</v>
      </c>
      <c r="G128" s="809"/>
      <c r="H128" s="809"/>
      <c r="I128" s="851" t="s">
        <v>598</v>
      </c>
      <c r="J128" s="850" t="s">
        <v>618</v>
      </c>
      <c r="K128" s="850" t="s">
        <v>207</v>
      </c>
      <c r="L128" s="850" t="s">
        <v>208</v>
      </c>
      <c r="M128" s="819" t="s">
        <v>789</v>
      </c>
      <c r="N128" s="809"/>
      <c r="O128" s="545">
        <v>6856.13</v>
      </c>
      <c r="P128" s="811"/>
      <c r="Q128" s="812">
        <v>0.125</v>
      </c>
      <c r="R128" s="811"/>
      <c r="S128" s="811"/>
      <c r="T128" s="782"/>
      <c r="U128" s="768"/>
    </row>
    <row r="129" hidden="1">
      <c r="A129" s="745"/>
      <c r="B129" s="760"/>
      <c r="C129" s="834"/>
      <c r="D129" s="842"/>
      <c r="E129" s="831"/>
      <c r="F129" s="831"/>
      <c r="G129" s="831"/>
      <c r="H129" s="809"/>
      <c r="I129" s="844"/>
      <c r="J129" s="831"/>
      <c r="K129" s="833"/>
      <c r="L129" s="843"/>
      <c r="M129" s="839"/>
      <c r="N129" s="839"/>
      <c r="O129" s="832"/>
      <c r="P129" s="811"/>
      <c r="Q129" s="812"/>
      <c r="R129" s="811"/>
      <c r="S129" s="811"/>
      <c r="T129" s="782"/>
      <c r="U129" s="768"/>
    </row>
    <row r="130" hidden="1">
      <c r="A130" s="745"/>
      <c r="B130" s="760"/>
      <c r="C130" s="834"/>
      <c r="D130" s="835"/>
      <c r="E130" s="836"/>
      <c r="F130" s="837"/>
      <c r="G130" s="837"/>
      <c r="H130" s="804"/>
      <c r="I130" s="809"/>
      <c r="J130" s="838"/>
      <c r="K130" s="833"/>
      <c r="L130" s="843"/>
      <c r="M130" s="839"/>
      <c r="N130" s="839"/>
      <c r="O130" s="832"/>
      <c r="P130" s="811"/>
      <c r="Q130" s="812"/>
      <c r="R130" s="811"/>
      <c r="S130" s="811"/>
      <c r="T130" s="814"/>
      <c r="U130" s="768"/>
    </row>
    <row r="131" hidden="1">
      <c r="A131" s="745"/>
      <c r="B131" s="760"/>
      <c r="C131" s="834"/>
      <c r="D131" s="842"/>
      <c r="E131" s="831"/>
      <c r="F131" s="831"/>
      <c r="G131" s="831"/>
      <c r="H131" s="809"/>
      <c r="I131" s="809"/>
      <c r="J131" s="744"/>
      <c r="K131" s="839"/>
      <c r="L131" s="843"/>
      <c r="M131" s="839"/>
      <c r="N131" s="839"/>
      <c r="O131" s="841"/>
      <c r="P131" s="811"/>
      <c r="Q131" s="812"/>
      <c r="R131" s="811"/>
      <c r="S131" s="813"/>
      <c r="T131" s="782"/>
      <c r="U131" s="768"/>
    </row>
    <row r="132" hidden="1">
      <c r="A132" s="745"/>
      <c r="B132" s="760"/>
      <c r="C132" s="834"/>
      <c r="D132" s="842"/>
      <c r="E132" s="831"/>
      <c r="F132" s="831"/>
      <c r="G132" s="831"/>
      <c r="H132" s="809"/>
      <c r="I132" s="809"/>
      <c r="J132" s="832"/>
      <c r="K132" s="839"/>
      <c r="L132" s="840"/>
      <c r="M132" s="839"/>
      <c r="N132" s="839"/>
      <c r="O132" s="841"/>
      <c r="P132" s="811"/>
      <c r="Q132" s="812"/>
      <c r="R132" s="811"/>
      <c r="S132" s="813"/>
      <c r="T132" s="782"/>
      <c r="U132" s="768"/>
    </row>
    <row r="133" hidden="1">
      <c r="A133" s="745"/>
      <c r="B133" s="760"/>
      <c r="C133" s="834"/>
      <c r="D133" s="842"/>
      <c r="E133" s="831"/>
      <c r="F133" s="831"/>
      <c r="G133" s="831"/>
      <c r="H133" s="809"/>
      <c r="I133" s="844"/>
      <c r="J133" s="832"/>
      <c r="K133" s="839"/>
      <c r="L133" s="840"/>
      <c r="M133" s="839"/>
      <c r="N133" s="839"/>
      <c r="O133" s="841"/>
      <c r="P133" s="811"/>
      <c r="Q133" s="812"/>
      <c r="R133" s="811"/>
      <c r="S133" s="813"/>
      <c r="T133" s="782"/>
      <c r="U133" s="768"/>
    </row>
    <row r="134" hidden="1">
      <c r="A134" s="745"/>
      <c r="B134" s="760"/>
      <c r="C134" s="834"/>
      <c r="D134" s="835"/>
      <c r="E134" s="836"/>
      <c r="F134" s="837"/>
      <c r="G134" s="837"/>
      <c r="H134" s="804"/>
      <c r="I134" s="809"/>
      <c r="J134" s="838"/>
      <c r="K134" s="839"/>
      <c r="L134" s="840"/>
      <c r="M134" s="839"/>
      <c r="N134" s="839"/>
      <c r="O134" s="841"/>
      <c r="P134" s="811"/>
      <c r="Q134" s="812"/>
      <c r="R134" s="811"/>
      <c r="S134" s="813"/>
      <c r="T134" s="782"/>
      <c r="U134" s="768"/>
    </row>
    <row r="135" hidden="1">
      <c r="A135" s="745"/>
      <c r="B135" s="760"/>
      <c r="C135" s="834"/>
      <c r="D135" s="842"/>
      <c r="E135" s="831"/>
      <c r="F135" s="831"/>
      <c r="G135" s="831"/>
      <c r="H135" s="809"/>
      <c r="I135" s="809"/>
      <c r="J135" s="744"/>
      <c r="K135" s="839"/>
      <c r="L135" s="840"/>
      <c r="M135" s="839"/>
      <c r="N135" s="839"/>
      <c r="O135" s="841"/>
      <c r="P135" s="811"/>
      <c r="Q135" s="812"/>
      <c r="R135" s="811"/>
      <c r="S135" s="813"/>
      <c r="T135" s="782"/>
      <c r="U135" s="768"/>
    </row>
    <row r="136" hidden="1">
      <c r="A136" s="745"/>
      <c r="B136" s="760"/>
      <c r="C136" s="834"/>
      <c r="D136" s="842"/>
      <c r="E136" s="831"/>
      <c r="F136" s="831"/>
      <c r="G136" s="831"/>
      <c r="H136" s="809"/>
      <c r="I136" s="809"/>
      <c r="J136" s="832"/>
      <c r="K136" s="839"/>
      <c r="L136" s="840"/>
      <c r="M136" s="839"/>
      <c r="N136" s="839"/>
      <c r="O136" s="841"/>
      <c r="P136" s="811"/>
      <c r="Q136" s="812"/>
      <c r="R136" s="813"/>
      <c r="S136" s="813"/>
      <c r="T136" s="782"/>
      <c r="U136" s="768"/>
    </row>
    <row r="137" hidden="1">
      <c r="A137" s="745"/>
      <c r="B137" s="760"/>
      <c r="C137" s="834"/>
      <c r="D137" s="835"/>
      <c r="E137" s="836"/>
      <c r="F137" s="837"/>
      <c r="G137" s="837"/>
      <c r="H137" s="804"/>
      <c r="I137" s="809"/>
      <c r="J137" s="838"/>
      <c r="K137" s="839"/>
      <c r="L137" s="840"/>
      <c r="M137" s="839"/>
      <c r="N137" s="839"/>
      <c r="O137" s="841"/>
      <c r="P137" s="811"/>
      <c r="Q137" s="812"/>
      <c r="R137" s="813"/>
      <c r="S137" s="813"/>
      <c r="T137" s="782"/>
      <c r="U137" s="768"/>
    </row>
    <row r="138" hidden="1">
      <c r="A138" s="745"/>
      <c r="B138" s="760"/>
      <c r="C138" s="834"/>
      <c r="D138" s="842"/>
      <c r="E138" s="831"/>
      <c r="F138" s="831"/>
      <c r="G138" s="831"/>
      <c r="H138" s="809"/>
      <c r="I138" s="809"/>
      <c r="J138" s="744"/>
      <c r="K138" s="839"/>
      <c r="L138" s="840"/>
      <c r="M138" s="839"/>
      <c r="N138" s="839"/>
      <c r="O138" s="841"/>
      <c r="P138" s="839"/>
      <c r="Q138" s="812"/>
      <c r="R138" s="813"/>
      <c r="S138" s="813"/>
      <c r="T138" s="782"/>
      <c r="U138" s="768"/>
    </row>
    <row r="139" hidden="1">
      <c r="A139" s="745"/>
      <c r="B139" s="760"/>
      <c r="C139" s="834"/>
      <c r="D139" s="842"/>
      <c r="E139" s="831"/>
      <c r="F139" s="831"/>
      <c r="G139" s="831"/>
      <c r="H139" s="809"/>
      <c r="I139" s="809"/>
      <c r="J139" s="832"/>
      <c r="K139" s="839"/>
      <c r="L139" s="840"/>
      <c r="M139" s="839"/>
      <c r="N139" s="839"/>
      <c r="O139" s="841"/>
      <c r="P139" s="839"/>
      <c r="Q139" s="812"/>
      <c r="R139" s="813"/>
      <c r="S139" s="813"/>
      <c r="T139" s="782"/>
      <c r="U139" s="768"/>
    </row>
    <row r="140" hidden="1">
      <c r="A140" s="745"/>
      <c r="B140" s="760"/>
      <c r="C140" s="834"/>
      <c r="D140" s="842"/>
      <c r="E140" s="831"/>
      <c r="F140" s="831"/>
      <c r="G140" s="831"/>
      <c r="H140" s="809"/>
      <c r="I140" s="844"/>
      <c r="J140" s="832"/>
      <c r="K140" s="839"/>
      <c r="L140" s="840"/>
      <c r="M140" s="839"/>
      <c r="N140" s="839"/>
      <c r="O140" s="841"/>
      <c r="P140" s="839"/>
      <c r="Q140" s="812"/>
      <c r="R140" s="813"/>
      <c r="S140" s="813"/>
      <c r="T140" s="782"/>
      <c r="U140" s="768"/>
    </row>
    <row r="141" hidden="1">
      <c r="A141" s="745"/>
      <c r="B141" s="760"/>
      <c r="C141" s="834"/>
      <c r="D141" s="835"/>
      <c r="E141" s="836"/>
      <c r="F141" s="837"/>
      <c r="G141" s="837"/>
      <c r="H141" s="804"/>
      <c r="I141" s="809"/>
      <c r="J141" s="838"/>
      <c r="K141" s="839"/>
      <c r="L141" s="840"/>
      <c r="M141" s="839"/>
      <c r="N141" s="839"/>
      <c r="O141" s="841"/>
      <c r="P141" s="839"/>
      <c r="Q141" s="812"/>
      <c r="R141" s="813"/>
      <c r="S141" s="813"/>
      <c r="T141" s="782"/>
      <c r="U141" s="768"/>
    </row>
    <row r="142" hidden="1">
      <c r="A142" s="745"/>
      <c r="B142" s="760"/>
      <c r="C142" s="834"/>
      <c r="D142" s="842"/>
      <c r="E142" s="831"/>
      <c r="F142" s="831"/>
      <c r="G142" s="831"/>
      <c r="H142" s="809"/>
      <c r="I142" s="809"/>
      <c r="J142" s="744"/>
      <c r="K142" s="839"/>
      <c r="L142" s="840"/>
      <c r="M142" s="839"/>
      <c r="N142" s="839"/>
      <c r="O142" s="841"/>
      <c r="P142" s="839"/>
      <c r="Q142" s="812"/>
      <c r="R142" s="813"/>
      <c r="S142" s="813"/>
      <c r="T142" s="782"/>
      <c r="U142" s="768"/>
    </row>
    <row r="143" hidden="1">
      <c r="A143" s="745"/>
      <c r="B143" s="760"/>
      <c r="C143" s="834"/>
      <c r="D143" s="842"/>
      <c r="E143" s="831"/>
      <c r="F143" s="831"/>
      <c r="G143" s="831"/>
      <c r="H143" s="809"/>
      <c r="I143" s="809"/>
      <c r="J143" s="832"/>
      <c r="K143" s="839"/>
      <c r="L143" s="840"/>
      <c r="M143" s="839"/>
      <c r="N143" s="839"/>
      <c r="O143" s="841"/>
      <c r="P143" s="839"/>
      <c r="Q143" s="812"/>
      <c r="R143" s="813"/>
      <c r="S143" s="813"/>
      <c r="T143" s="782"/>
      <c r="U143" s="768"/>
    </row>
    <row r="144" hidden="1">
      <c r="A144" s="745"/>
      <c r="B144" s="760"/>
      <c r="C144" s="834"/>
      <c r="D144" s="842"/>
      <c r="E144" s="831"/>
      <c r="F144" s="831"/>
      <c r="G144" s="831"/>
      <c r="H144" s="809"/>
      <c r="I144" s="844"/>
      <c r="J144" s="832"/>
      <c r="K144" s="839"/>
      <c r="L144" s="840"/>
      <c r="M144" s="839"/>
      <c r="N144" s="839"/>
      <c r="O144" s="841"/>
      <c r="P144" s="839"/>
      <c r="Q144" s="812"/>
      <c r="R144" s="813"/>
      <c r="S144" s="813"/>
      <c r="T144" s="782"/>
      <c r="U144" s="768"/>
    </row>
    <row r="145" hidden="1">
      <c r="A145" s="745"/>
      <c r="B145" s="760"/>
      <c r="C145" s="834"/>
      <c r="D145" s="835"/>
      <c r="E145" s="836"/>
      <c r="F145" s="837"/>
      <c r="G145" s="837"/>
      <c r="H145" s="804"/>
      <c r="I145" s="809"/>
      <c r="J145" s="838"/>
      <c r="K145" s="839"/>
      <c r="L145" s="840"/>
      <c r="M145" s="839"/>
      <c r="N145" s="839"/>
      <c r="O145" s="841"/>
      <c r="P145" s="839"/>
      <c r="Q145" s="812"/>
      <c r="R145" s="813"/>
      <c r="S145" s="813"/>
      <c r="T145" s="782"/>
      <c r="U145" s="768"/>
    </row>
    <row r="146" hidden="1">
      <c r="A146" s="745"/>
      <c r="B146" s="760"/>
      <c r="C146" s="834"/>
      <c r="D146" s="842"/>
      <c r="E146" s="831"/>
      <c r="F146" s="831"/>
      <c r="G146" s="831"/>
      <c r="H146" s="809"/>
      <c r="I146" s="809"/>
      <c r="J146" s="744"/>
      <c r="K146" s="839"/>
      <c r="L146" s="840"/>
      <c r="M146" s="839"/>
      <c r="N146" s="839"/>
      <c r="O146" s="841"/>
      <c r="P146" s="839"/>
      <c r="Q146" s="812"/>
      <c r="R146" s="813"/>
      <c r="S146" s="813"/>
      <c r="T146" s="782"/>
      <c r="U146" s="768"/>
    </row>
    <row r="147" hidden="1">
      <c r="A147" s="745"/>
      <c r="B147" s="760"/>
      <c r="C147" s="866"/>
      <c r="D147" s="842"/>
      <c r="E147" s="831"/>
      <c r="F147" s="831"/>
      <c r="G147" s="831"/>
      <c r="H147" s="809"/>
      <c r="I147" s="809"/>
      <c r="J147" s="832"/>
      <c r="K147" s="839"/>
      <c r="L147" s="840"/>
      <c r="M147" s="839"/>
      <c r="N147" s="839"/>
      <c r="O147" s="867"/>
      <c r="P147" s="839"/>
      <c r="Q147" s="812"/>
      <c r="R147" s="868"/>
      <c r="S147" s="868"/>
      <c r="T147" s="782"/>
      <c r="U147" s="768"/>
    </row>
    <row r="148">
      <c r="A148" s="745"/>
      <c r="B148" s="760"/>
      <c r="C148" s="766"/>
      <c r="D148" s="870"/>
      <c r="O148" s="948"/>
      <c r="Q148" s="781"/>
      <c r="R148" s="940">
        <f>SUM(R122:R147)</f>
        <v>3596.29125</v>
      </c>
      <c r="S148" s="949"/>
      <c r="T148" s="782"/>
      <c r="U148" s="768"/>
    </row>
    <row r="149">
      <c r="A149" s="745"/>
      <c r="B149" s="760"/>
      <c r="C149" s="876">
        <f>SUM(C122:C147)</f>
        <v>21</v>
      </c>
      <c r="D149" s="870"/>
      <c r="L149" s="950"/>
      <c r="M149" s="111"/>
      <c r="N149" s="951" t="s">
        <v>781</v>
      </c>
      <c r="O149" s="952" t="s">
        <v>5</v>
      </c>
      <c r="P149" s="953" t="s">
        <v>5</v>
      </c>
      <c r="R149" s="944" t="s">
        <v>5</v>
      </c>
      <c r="T149" s="782"/>
      <c r="U149" s="768"/>
    </row>
    <row r="150">
      <c r="A150" s="745"/>
      <c r="B150" s="760"/>
      <c r="C150" s="761"/>
      <c r="D150" s="870"/>
      <c r="L150" s="950"/>
      <c r="M150" s="111"/>
      <c r="N150" s="954"/>
      <c r="O150" s="952" t="s">
        <v>5</v>
      </c>
      <c r="P150" s="955" t="s">
        <v>5</v>
      </c>
      <c r="R150" s="944" t="s">
        <v>5</v>
      </c>
      <c r="T150" s="782"/>
      <c r="U150" s="768"/>
    </row>
    <row r="151">
      <c r="A151" s="745"/>
      <c r="B151" s="760"/>
      <c r="C151" s="761"/>
      <c r="D151" s="880"/>
      <c r="E151" s="881"/>
      <c r="F151" s="881"/>
      <c r="G151" s="881"/>
      <c r="H151" s="881"/>
      <c r="I151" s="881"/>
      <c r="J151" s="881"/>
      <c r="K151" s="881"/>
      <c r="L151" s="881"/>
      <c r="M151" s="881"/>
      <c r="N151" s="881"/>
      <c r="O151" s="881"/>
      <c r="P151" s="881"/>
      <c r="Q151" s="882"/>
      <c r="R151" s="881"/>
      <c r="S151" s="881"/>
      <c r="T151" s="883"/>
      <c r="U151" s="768"/>
    </row>
    <row r="152">
      <c r="A152" s="745"/>
      <c r="B152" s="760"/>
      <c r="C152" s="761"/>
      <c r="D152" s="766"/>
      <c r="E152" s="766"/>
      <c r="F152" s="766"/>
      <c r="G152" s="766"/>
      <c r="H152" s="766"/>
      <c r="I152" s="766"/>
      <c r="J152" s="766"/>
      <c r="K152" s="766"/>
      <c r="L152" s="766"/>
      <c r="M152" s="766"/>
      <c r="N152" s="766"/>
      <c r="O152" s="766"/>
      <c r="P152" s="766"/>
      <c r="Q152" s="767"/>
      <c r="R152" s="766"/>
      <c r="S152" s="766"/>
      <c r="T152" s="766"/>
      <c r="U152" s="768"/>
    </row>
    <row r="153">
      <c r="A153" s="745"/>
      <c r="B153" s="760"/>
      <c r="C153" s="761"/>
      <c r="D153" s="766"/>
      <c r="E153" s="766"/>
      <c r="F153" s="766"/>
      <c r="G153" s="766"/>
      <c r="H153" s="766"/>
      <c r="I153" s="766"/>
      <c r="J153" s="766"/>
      <c r="K153" s="766"/>
      <c r="L153" s="766"/>
      <c r="M153" s="766"/>
      <c r="N153" s="766"/>
      <c r="O153" s="766"/>
      <c r="P153" s="766"/>
      <c r="Q153" s="767"/>
      <c r="R153" s="766"/>
      <c r="S153" s="766"/>
      <c r="T153" s="766"/>
      <c r="U153" s="768"/>
    </row>
    <row r="154">
      <c r="A154" s="745"/>
      <c r="B154" s="760"/>
      <c r="C154" s="761"/>
      <c r="D154" s="774" t="s">
        <v>80</v>
      </c>
      <c r="E154" s="775"/>
      <c r="F154" s="774"/>
      <c r="G154" s="775"/>
      <c r="H154" s="777"/>
      <c r="I154" s="777"/>
      <c r="J154" s="777"/>
      <c r="K154" s="777"/>
      <c r="L154" s="777"/>
      <c r="M154" s="777"/>
      <c r="N154" s="777"/>
      <c r="O154" s="777"/>
      <c r="P154" s="777"/>
      <c r="Q154" s="778"/>
      <c r="R154" s="777"/>
      <c r="S154" s="777"/>
      <c r="T154" s="779"/>
      <c r="U154" s="768"/>
    </row>
    <row r="155">
      <c r="A155" s="745"/>
      <c r="B155" s="760"/>
      <c r="C155" s="761"/>
      <c r="D155" s="870"/>
      <c r="Q155" s="781"/>
      <c r="T155" s="782"/>
      <c r="U155" s="768"/>
    </row>
    <row r="156">
      <c r="A156" s="745"/>
      <c r="B156" s="760"/>
      <c r="C156" s="761"/>
      <c r="D156" s="783" t="s">
        <v>765</v>
      </c>
      <c r="E156" s="784" t="s">
        <v>190</v>
      </c>
      <c r="F156" s="784" t="s">
        <v>766</v>
      </c>
      <c r="G156" s="785" t="s">
        <v>767</v>
      </c>
      <c r="H156" s="786" t="s">
        <v>768</v>
      </c>
      <c r="I156" s="784" t="s">
        <v>769</v>
      </c>
      <c r="J156" s="787" t="s">
        <v>770</v>
      </c>
      <c r="K156" s="110"/>
      <c r="L156" s="111"/>
      <c r="M156" s="956" t="s">
        <v>790</v>
      </c>
      <c r="N156" s="785" t="s">
        <v>771</v>
      </c>
      <c r="O156" s="785" t="s">
        <v>772</v>
      </c>
      <c r="P156" s="789" t="s">
        <v>773</v>
      </c>
      <c r="Q156" s="790" t="s">
        <v>774</v>
      </c>
      <c r="R156" s="789" t="s">
        <v>775</v>
      </c>
      <c r="S156" s="791" t="s">
        <v>776</v>
      </c>
      <c r="T156" s="792"/>
      <c r="U156" s="768"/>
    </row>
    <row r="157">
      <c r="A157" s="745"/>
      <c r="B157" s="760"/>
      <c r="C157" s="761"/>
      <c r="D157" s="793"/>
      <c r="E157" s="794"/>
      <c r="F157" s="794"/>
      <c r="G157" s="794"/>
      <c r="H157" s="794"/>
      <c r="I157" s="794"/>
      <c r="J157" s="795" t="s">
        <v>191</v>
      </c>
      <c r="K157" s="795" t="s">
        <v>192</v>
      </c>
      <c r="L157" s="795" t="s">
        <v>193</v>
      </c>
      <c r="M157" s="415"/>
      <c r="N157" s="794"/>
      <c r="O157" s="794"/>
      <c r="P157" s="796"/>
      <c r="Q157" s="796"/>
      <c r="R157" s="796"/>
      <c r="S157" s="797"/>
      <c r="T157" s="798"/>
      <c r="U157" s="768"/>
    </row>
    <row r="158">
      <c r="A158" s="745"/>
      <c r="B158" s="760"/>
      <c r="C158" s="800">
        <v>1.0</v>
      </c>
      <c r="D158" s="801"/>
      <c r="E158" s="802" t="s">
        <v>615</v>
      </c>
      <c r="F158" s="803" t="s">
        <v>616</v>
      </c>
      <c r="G158" s="804"/>
      <c r="H158" s="804"/>
      <c r="I158" s="818" t="s">
        <v>598</v>
      </c>
      <c r="J158" s="806" t="s">
        <v>618</v>
      </c>
      <c r="K158" s="807" t="s">
        <v>207</v>
      </c>
      <c r="L158" s="807" t="s">
        <v>289</v>
      </c>
      <c r="M158" s="804"/>
      <c r="N158" s="809"/>
      <c r="O158" s="838">
        <v>0.0</v>
      </c>
      <c r="P158" s="811">
        <v>0.0</v>
      </c>
      <c r="Q158" s="812">
        <v>0.25</v>
      </c>
      <c r="R158" s="811">
        <v>250.0</v>
      </c>
      <c r="S158" s="811">
        <v>0.0</v>
      </c>
      <c r="T158" s="814" t="s">
        <v>5</v>
      </c>
      <c r="U158" s="768"/>
    </row>
    <row r="159">
      <c r="A159" s="745"/>
      <c r="B159" s="760"/>
      <c r="C159" s="815"/>
      <c r="D159" s="831"/>
      <c r="E159" s="829"/>
      <c r="F159" s="809"/>
      <c r="G159" s="809"/>
      <c r="H159" s="809"/>
      <c r="I159" s="830"/>
      <c r="J159" s="831"/>
      <c r="K159" s="831"/>
      <c r="L159" s="957"/>
      <c r="M159" s="809"/>
      <c r="N159" s="809"/>
      <c r="O159" s="832"/>
      <c r="P159" s="811">
        <v>0.0</v>
      </c>
      <c r="Q159" s="812">
        <v>0.25</v>
      </c>
      <c r="R159" s="811">
        <f t="shared" ref="R159:R162" si="18">SUM(O159-P159)*0.25</f>
        <v>0</v>
      </c>
      <c r="S159" s="811">
        <v>0.0</v>
      </c>
      <c r="T159" s="814" t="s">
        <v>5</v>
      </c>
      <c r="U159" s="768"/>
    </row>
    <row r="160">
      <c r="A160" s="745"/>
      <c r="B160" s="760"/>
      <c r="C160" s="815"/>
      <c r="D160" s="958"/>
      <c r="E160" s="958"/>
      <c r="F160" s="958"/>
      <c r="G160" s="809"/>
      <c r="H160" s="958"/>
      <c r="I160" s="959"/>
      <c r="J160" s="958"/>
      <c r="K160" s="958"/>
      <c r="L160" s="960"/>
      <c r="M160" s="809"/>
      <c r="N160" s="809"/>
      <c r="O160" s="960"/>
      <c r="P160" s="811">
        <v>0.0</v>
      </c>
      <c r="Q160" s="812">
        <v>0.25</v>
      </c>
      <c r="R160" s="811">
        <f t="shared" si="18"/>
        <v>0</v>
      </c>
      <c r="S160" s="811">
        <v>0.0</v>
      </c>
      <c r="T160" s="814" t="s">
        <v>5</v>
      </c>
      <c r="U160" s="961" t="s">
        <v>5</v>
      </c>
    </row>
    <row r="161">
      <c r="A161" s="745"/>
      <c r="B161" s="760"/>
      <c r="C161" s="815"/>
      <c r="D161" s="962"/>
      <c r="E161" s="829"/>
      <c r="F161" s="809"/>
      <c r="G161" s="809"/>
      <c r="H161" s="809"/>
      <c r="I161" s="830"/>
      <c r="J161" s="831"/>
      <c r="K161" s="831"/>
      <c r="L161" s="831"/>
      <c r="M161" s="809"/>
      <c r="N161" s="809"/>
      <c r="O161" s="832"/>
      <c r="P161" s="811">
        <v>0.0</v>
      </c>
      <c r="Q161" s="812">
        <v>0.25</v>
      </c>
      <c r="R161" s="811">
        <f t="shared" si="18"/>
        <v>0</v>
      </c>
      <c r="S161" s="811">
        <v>0.0</v>
      </c>
      <c r="T161" s="782"/>
      <c r="U161" s="768"/>
    </row>
    <row r="162">
      <c r="A162" s="745"/>
      <c r="B162" s="760"/>
      <c r="C162" s="815"/>
      <c r="D162" s="962"/>
      <c r="E162" s="829"/>
      <c r="F162" s="809"/>
      <c r="G162" s="809"/>
      <c r="H162" s="809"/>
      <c r="I162" s="830"/>
      <c r="J162" s="831"/>
      <c r="K162" s="831"/>
      <c r="L162" s="831"/>
      <c r="M162" s="809"/>
      <c r="N162" s="809"/>
      <c r="O162" s="832"/>
      <c r="P162" s="811">
        <v>0.0</v>
      </c>
      <c r="Q162" s="812">
        <v>0.25</v>
      </c>
      <c r="R162" s="811">
        <f t="shared" si="18"/>
        <v>0</v>
      </c>
      <c r="S162" s="811">
        <v>0.0</v>
      </c>
      <c r="T162" s="782"/>
      <c r="U162" s="768"/>
    </row>
    <row r="163" hidden="1">
      <c r="A163" s="745"/>
      <c r="B163" s="760"/>
      <c r="C163" s="815">
        <v>5.5</v>
      </c>
      <c r="D163" s="962"/>
      <c r="E163" s="829"/>
      <c r="F163" s="809"/>
      <c r="G163" s="809"/>
      <c r="H163" s="809"/>
      <c r="I163" s="830"/>
      <c r="J163" s="831"/>
      <c r="K163" s="831"/>
      <c r="L163" s="831"/>
      <c r="M163" s="809"/>
      <c r="N163" s="809"/>
      <c r="O163" s="832"/>
      <c r="P163" s="811"/>
      <c r="Q163" s="812"/>
      <c r="R163" s="811"/>
      <c r="S163" s="811"/>
      <c r="T163" s="782"/>
      <c r="U163" s="768"/>
    </row>
    <row r="164" hidden="1">
      <c r="A164" s="745"/>
      <c r="B164" s="760"/>
      <c r="C164" s="815">
        <v>7.0</v>
      </c>
      <c r="D164" s="962"/>
      <c r="E164" s="829"/>
      <c r="F164" s="809"/>
      <c r="G164" s="809"/>
      <c r="H164" s="809"/>
      <c r="I164" s="830"/>
      <c r="J164" s="831"/>
      <c r="K164" s="831"/>
      <c r="L164" s="831"/>
      <c r="M164" s="809"/>
      <c r="N164" s="809"/>
      <c r="O164" s="832"/>
      <c r="P164" s="811">
        <v>0.0</v>
      </c>
      <c r="Q164" s="812">
        <v>0.25</v>
      </c>
      <c r="R164" s="811">
        <f t="shared" ref="R164:R170" si="19">SUM(O164-P164)*0.25</f>
        <v>0</v>
      </c>
      <c r="S164" s="811">
        <v>0.0</v>
      </c>
      <c r="T164" s="782"/>
      <c r="U164" s="768"/>
    </row>
    <row r="165" hidden="1">
      <c r="A165" s="745"/>
      <c r="B165" s="760"/>
      <c r="C165" s="815">
        <v>7.5</v>
      </c>
      <c r="D165" s="962"/>
      <c r="E165" s="829"/>
      <c r="F165" s="809"/>
      <c r="G165" s="809"/>
      <c r="H165" s="809"/>
      <c r="I165" s="830"/>
      <c r="J165" s="831"/>
      <c r="K165" s="831"/>
      <c r="L165" s="831"/>
      <c r="M165" s="809"/>
      <c r="N165" s="809"/>
      <c r="O165" s="832"/>
      <c r="P165" s="811">
        <v>0.0</v>
      </c>
      <c r="Q165" s="812">
        <v>0.25</v>
      </c>
      <c r="R165" s="811">
        <f t="shared" si="19"/>
        <v>0</v>
      </c>
      <c r="S165" s="811">
        <f>R165</f>
        <v>0</v>
      </c>
      <c r="T165" s="814" t="s">
        <v>114</v>
      </c>
      <c r="U165" s="768"/>
    </row>
    <row r="166" hidden="1">
      <c r="A166" s="745"/>
      <c r="B166" s="760"/>
      <c r="C166" s="815">
        <v>8.5</v>
      </c>
      <c r="D166" s="962"/>
      <c r="E166" s="829"/>
      <c r="F166" s="809"/>
      <c r="G166" s="809"/>
      <c r="H166" s="809"/>
      <c r="I166" s="830"/>
      <c r="J166" s="831"/>
      <c r="K166" s="831"/>
      <c r="L166" s="831"/>
      <c r="M166" s="809"/>
      <c r="N166" s="809"/>
      <c r="O166" s="832"/>
      <c r="P166" s="811">
        <v>0.0</v>
      </c>
      <c r="Q166" s="812">
        <v>0.25</v>
      </c>
      <c r="R166" s="811">
        <f t="shared" si="19"/>
        <v>0</v>
      </c>
      <c r="S166" s="811">
        <v>0.0</v>
      </c>
      <c r="T166" s="782"/>
      <c r="U166" s="768"/>
    </row>
    <row r="167" hidden="1">
      <c r="A167" s="745"/>
      <c r="B167" s="760"/>
      <c r="C167" s="815">
        <v>9.5</v>
      </c>
      <c r="D167" s="962"/>
      <c r="E167" s="829"/>
      <c r="F167" s="809"/>
      <c r="G167" s="809"/>
      <c r="H167" s="809"/>
      <c r="I167" s="830"/>
      <c r="J167" s="831"/>
      <c r="K167" s="831"/>
      <c r="L167" s="831"/>
      <c r="M167" s="809"/>
      <c r="N167" s="809"/>
      <c r="O167" s="832"/>
      <c r="P167" s="811">
        <v>0.0</v>
      </c>
      <c r="Q167" s="812">
        <v>0.25</v>
      </c>
      <c r="R167" s="811">
        <f t="shared" si="19"/>
        <v>0</v>
      </c>
      <c r="S167" s="811">
        <v>0.0</v>
      </c>
      <c r="T167" s="782"/>
      <c r="U167" s="768"/>
    </row>
    <row r="168" hidden="1">
      <c r="A168" s="745"/>
      <c r="B168" s="760"/>
      <c r="C168" s="815"/>
      <c r="D168" s="962"/>
      <c r="E168" s="829"/>
      <c r="F168" s="809"/>
      <c r="G168" s="809"/>
      <c r="H168" s="809"/>
      <c r="I168" s="830"/>
      <c r="J168" s="831"/>
      <c r="K168" s="831"/>
      <c r="L168" s="831"/>
      <c r="M168" s="809"/>
      <c r="N168" s="809"/>
      <c r="O168" s="832"/>
      <c r="P168" s="811"/>
      <c r="Q168" s="812">
        <v>0.25</v>
      </c>
      <c r="R168" s="811">
        <f t="shared" si="19"/>
        <v>0</v>
      </c>
      <c r="S168" s="811">
        <v>0.0</v>
      </c>
      <c r="T168" s="782"/>
      <c r="U168" s="768"/>
    </row>
    <row r="169" hidden="1">
      <c r="A169" s="745"/>
      <c r="B169" s="760"/>
      <c r="C169" s="815"/>
      <c r="D169" s="962"/>
      <c r="E169" s="829"/>
      <c r="F169" s="809"/>
      <c r="G169" s="809"/>
      <c r="H169" s="809"/>
      <c r="I169" s="830"/>
      <c r="J169" s="831"/>
      <c r="K169" s="831"/>
      <c r="L169" s="831"/>
      <c r="M169" s="809"/>
      <c r="N169" s="809"/>
      <c r="O169" s="832"/>
      <c r="P169" s="811"/>
      <c r="Q169" s="812">
        <v>0.25</v>
      </c>
      <c r="R169" s="811">
        <f t="shared" si="19"/>
        <v>0</v>
      </c>
      <c r="S169" s="811">
        <v>0.0</v>
      </c>
      <c r="T169" s="782"/>
      <c r="U169" s="768"/>
    </row>
    <row r="170" hidden="1">
      <c r="A170" s="745"/>
      <c r="B170" s="760"/>
      <c r="C170" s="834"/>
      <c r="D170" s="962"/>
      <c r="E170" s="829"/>
      <c r="F170" s="809"/>
      <c r="G170" s="809"/>
      <c r="H170" s="809"/>
      <c r="I170" s="830"/>
      <c r="J170" s="831"/>
      <c r="K170" s="831"/>
      <c r="L170" s="831"/>
      <c r="M170" s="839"/>
      <c r="N170" s="839"/>
      <c r="O170" s="841"/>
      <c r="P170" s="839"/>
      <c r="Q170" s="812">
        <v>0.25</v>
      </c>
      <c r="R170" s="811">
        <f t="shared" si="19"/>
        <v>0</v>
      </c>
      <c r="S170" s="811">
        <v>0.0</v>
      </c>
      <c r="T170" s="782"/>
      <c r="U170" s="768"/>
    </row>
    <row r="171" hidden="1">
      <c r="A171" s="745"/>
      <c r="B171" s="760"/>
      <c r="C171" s="834"/>
      <c r="D171" s="842"/>
      <c r="E171" s="831"/>
      <c r="F171" s="831"/>
      <c r="G171" s="831"/>
      <c r="H171" s="809"/>
      <c r="I171" s="809"/>
      <c r="J171" s="744"/>
      <c r="K171" s="839"/>
      <c r="L171" s="840"/>
      <c r="M171" s="839"/>
      <c r="N171" s="839"/>
      <c r="O171" s="841"/>
      <c r="P171" s="839"/>
      <c r="Q171" s="812">
        <v>0.25</v>
      </c>
      <c r="R171" s="811">
        <v>0.0</v>
      </c>
      <c r="S171" s="811">
        <f t="shared" ref="S171:S172" si="20">R171</f>
        <v>0</v>
      </c>
      <c r="T171" s="782"/>
      <c r="U171" s="768"/>
    </row>
    <row r="172" hidden="1">
      <c r="A172" s="745"/>
      <c r="B172" s="760"/>
      <c r="C172" s="834"/>
      <c r="D172" s="842"/>
      <c r="E172" s="831"/>
      <c r="F172" s="831"/>
      <c r="G172" s="831"/>
      <c r="H172" s="809"/>
      <c r="I172" s="809"/>
      <c r="J172" s="832"/>
      <c r="K172" s="839"/>
      <c r="L172" s="840"/>
      <c r="M172" s="839"/>
      <c r="N172" s="839"/>
      <c r="O172" s="841"/>
      <c r="P172" s="839"/>
      <c r="Q172" s="812">
        <v>0.25</v>
      </c>
      <c r="R172" s="813">
        <f t="shared" ref="R172:R183" si="21">(O172*0.25)/2</f>
        <v>0</v>
      </c>
      <c r="S172" s="811">
        <f t="shared" si="20"/>
        <v>0</v>
      </c>
      <c r="T172" s="782"/>
      <c r="U172" s="768"/>
    </row>
    <row r="173" hidden="1">
      <c r="A173" s="745"/>
      <c r="B173" s="760"/>
      <c r="C173" s="834"/>
      <c r="D173" s="835"/>
      <c r="E173" s="836"/>
      <c r="F173" s="837"/>
      <c r="G173" s="837"/>
      <c r="H173" s="804"/>
      <c r="I173" s="809"/>
      <c r="J173" s="838"/>
      <c r="K173" s="839"/>
      <c r="L173" s="840"/>
      <c r="M173" s="839"/>
      <c r="N173" s="839"/>
      <c r="O173" s="841"/>
      <c r="P173" s="839"/>
      <c r="Q173" s="812">
        <v>0.25</v>
      </c>
      <c r="R173" s="813">
        <f t="shared" si="21"/>
        <v>0</v>
      </c>
      <c r="S173" s="813">
        <f t="shared" ref="S173:S183" si="22">(O173*0.25)/2</f>
        <v>0</v>
      </c>
      <c r="T173" s="782"/>
      <c r="U173" s="768"/>
    </row>
    <row r="174" hidden="1">
      <c r="A174" s="745"/>
      <c r="B174" s="760"/>
      <c r="C174" s="834"/>
      <c r="D174" s="842"/>
      <c r="E174" s="831"/>
      <c r="F174" s="831"/>
      <c r="G174" s="831"/>
      <c r="H174" s="809"/>
      <c r="I174" s="809"/>
      <c r="J174" s="744"/>
      <c r="K174" s="839"/>
      <c r="L174" s="840"/>
      <c r="M174" s="839"/>
      <c r="N174" s="839"/>
      <c r="O174" s="841"/>
      <c r="P174" s="839"/>
      <c r="Q174" s="812">
        <v>0.25</v>
      </c>
      <c r="R174" s="813">
        <f t="shared" si="21"/>
        <v>0</v>
      </c>
      <c r="S174" s="813">
        <f t="shared" si="22"/>
        <v>0</v>
      </c>
      <c r="T174" s="782"/>
      <c r="U174" s="768"/>
    </row>
    <row r="175" hidden="1">
      <c r="A175" s="745"/>
      <c r="B175" s="760"/>
      <c r="C175" s="834"/>
      <c r="D175" s="842"/>
      <c r="E175" s="831"/>
      <c r="F175" s="831"/>
      <c r="G175" s="831"/>
      <c r="H175" s="809"/>
      <c r="I175" s="809"/>
      <c r="J175" s="832"/>
      <c r="K175" s="839"/>
      <c r="L175" s="840"/>
      <c r="M175" s="839"/>
      <c r="N175" s="839"/>
      <c r="O175" s="841"/>
      <c r="P175" s="839"/>
      <c r="Q175" s="812">
        <v>0.25</v>
      </c>
      <c r="R175" s="813">
        <f t="shared" si="21"/>
        <v>0</v>
      </c>
      <c r="S175" s="813">
        <f t="shared" si="22"/>
        <v>0</v>
      </c>
      <c r="T175" s="782"/>
      <c r="U175" s="768"/>
    </row>
    <row r="176" hidden="1">
      <c r="A176" s="745"/>
      <c r="B176" s="760"/>
      <c r="C176" s="834"/>
      <c r="D176" s="842"/>
      <c r="E176" s="831"/>
      <c r="F176" s="831"/>
      <c r="G176" s="831"/>
      <c r="H176" s="809"/>
      <c r="I176" s="844"/>
      <c r="J176" s="832"/>
      <c r="K176" s="839"/>
      <c r="L176" s="840"/>
      <c r="M176" s="839"/>
      <c r="N176" s="839"/>
      <c r="O176" s="841"/>
      <c r="P176" s="839"/>
      <c r="Q176" s="812">
        <v>0.25</v>
      </c>
      <c r="R176" s="813">
        <f t="shared" si="21"/>
        <v>0</v>
      </c>
      <c r="S176" s="813">
        <f t="shared" si="22"/>
        <v>0</v>
      </c>
      <c r="T176" s="782"/>
      <c r="U176" s="768"/>
    </row>
    <row r="177" hidden="1">
      <c r="A177" s="745"/>
      <c r="B177" s="760"/>
      <c r="C177" s="834"/>
      <c r="D177" s="835"/>
      <c r="E177" s="836"/>
      <c r="F177" s="837"/>
      <c r="G177" s="837"/>
      <c r="H177" s="804"/>
      <c r="I177" s="809"/>
      <c r="J177" s="838"/>
      <c r="K177" s="839"/>
      <c r="L177" s="840"/>
      <c r="M177" s="839"/>
      <c r="N177" s="839"/>
      <c r="O177" s="841"/>
      <c r="P177" s="839"/>
      <c r="Q177" s="812">
        <v>0.25</v>
      </c>
      <c r="R177" s="813">
        <f t="shared" si="21"/>
        <v>0</v>
      </c>
      <c r="S177" s="813">
        <f t="shared" si="22"/>
        <v>0</v>
      </c>
      <c r="T177" s="782"/>
      <c r="U177" s="768"/>
    </row>
    <row r="178" hidden="1">
      <c r="A178" s="745"/>
      <c r="B178" s="760"/>
      <c r="C178" s="834"/>
      <c r="D178" s="842"/>
      <c r="E178" s="831"/>
      <c r="F178" s="831"/>
      <c r="G178" s="831"/>
      <c r="H178" s="809"/>
      <c r="I178" s="809"/>
      <c r="J178" s="744"/>
      <c r="K178" s="839"/>
      <c r="L178" s="840"/>
      <c r="M178" s="839"/>
      <c r="N178" s="839"/>
      <c r="O178" s="841"/>
      <c r="P178" s="839"/>
      <c r="Q178" s="812">
        <v>0.25</v>
      </c>
      <c r="R178" s="813">
        <f t="shared" si="21"/>
        <v>0</v>
      </c>
      <c r="S178" s="813">
        <f t="shared" si="22"/>
        <v>0</v>
      </c>
      <c r="T178" s="782"/>
      <c r="U178" s="768"/>
    </row>
    <row r="179" hidden="1">
      <c r="A179" s="745"/>
      <c r="B179" s="760"/>
      <c r="C179" s="834"/>
      <c r="D179" s="842"/>
      <c r="E179" s="831"/>
      <c r="F179" s="831"/>
      <c r="G179" s="831"/>
      <c r="H179" s="809"/>
      <c r="I179" s="809"/>
      <c r="J179" s="832"/>
      <c r="K179" s="839"/>
      <c r="L179" s="840"/>
      <c r="M179" s="839"/>
      <c r="N179" s="839"/>
      <c r="O179" s="841"/>
      <c r="P179" s="839"/>
      <c r="Q179" s="812">
        <v>0.25</v>
      </c>
      <c r="R179" s="813">
        <f t="shared" si="21"/>
        <v>0</v>
      </c>
      <c r="S179" s="813">
        <f t="shared" si="22"/>
        <v>0</v>
      </c>
      <c r="T179" s="782"/>
      <c r="U179" s="768"/>
    </row>
    <row r="180" hidden="1">
      <c r="A180" s="745"/>
      <c r="B180" s="760"/>
      <c r="C180" s="834"/>
      <c r="D180" s="842"/>
      <c r="E180" s="831"/>
      <c r="F180" s="831"/>
      <c r="G180" s="831"/>
      <c r="H180" s="809"/>
      <c r="I180" s="844"/>
      <c r="J180" s="832"/>
      <c r="K180" s="839"/>
      <c r="L180" s="840"/>
      <c r="M180" s="839"/>
      <c r="N180" s="839"/>
      <c r="O180" s="841"/>
      <c r="P180" s="839"/>
      <c r="Q180" s="812">
        <v>0.25</v>
      </c>
      <c r="R180" s="813">
        <f t="shared" si="21"/>
        <v>0</v>
      </c>
      <c r="S180" s="813">
        <f t="shared" si="22"/>
        <v>0</v>
      </c>
      <c r="T180" s="782"/>
      <c r="U180" s="768"/>
    </row>
    <row r="181" ht="1.5" hidden="1" customHeight="1">
      <c r="A181" s="745"/>
      <c r="B181" s="760"/>
      <c r="C181" s="834"/>
      <c r="D181" s="835"/>
      <c r="E181" s="836"/>
      <c r="F181" s="837"/>
      <c r="G181" s="837"/>
      <c r="H181" s="804"/>
      <c r="I181" s="809"/>
      <c r="J181" s="838"/>
      <c r="K181" s="839"/>
      <c r="L181" s="840"/>
      <c r="M181" s="839"/>
      <c r="N181" s="839"/>
      <c r="O181" s="841"/>
      <c r="P181" s="839"/>
      <c r="Q181" s="812">
        <v>0.25</v>
      </c>
      <c r="R181" s="813">
        <f t="shared" si="21"/>
        <v>0</v>
      </c>
      <c r="S181" s="813">
        <f t="shared" si="22"/>
        <v>0</v>
      </c>
      <c r="T181" s="782"/>
      <c r="U181" s="768"/>
    </row>
    <row r="182" ht="1.5" customHeight="1">
      <c r="A182" s="745"/>
      <c r="B182" s="760"/>
      <c r="C182" s="834"/>
      <c r="D182" s="842"/>
      <c r="E182" s="831"/>
      <c r="F182" s="831"/>
      <c r="G182" s="831"/>
      <c r="H182" s="809"/>
      <c r="I182" s="809"/>
      <c r="J182" s="744"/>
      <c r="K182" s="839"/>
      <c r="L182" s="840"/>
      <c r="M182" s="839"/>
      <c r="N182" s="839"/>
      <c r="O182" s="841"/>
      <c r="P182" s="839"/>
      <c r="Q182" s="812">
        <v>0.25</v>
      </c>
      <c r="R182" s="813">
        <f t="shared" si="21"/>
        <v>0</v>
      </c>
      <c r="S182" s="813">
        <f t="shared" si="22"/>
        <v>0</v>
      </c>
      <c r="T182" s="782"/>
      <c r="U182" s="768"/>
    </row>
    <row r="183" ht="1.5" customHeight="1">
      <c r="A183" s="745"/>
      <c r="B183" s="760"/>
      <c r="C183" s="866"/>
      <c r="D183" s="842"/>
      <c r="E183" s="831"/>
      <c r="F183" s="831"/>
      <c r="G183" s="831"/>
      <c r="H183" s="809"/>
      <c r="I183" s="809"/>
      <c r="J183" s="832"/>
      <c r="K183" s="839"/>
      <c r="L183" s="840"/>
      <c r="M183" s="839"/>
      <c r="N183" s="839"/>
      <c r="O183" s="867"/>
      <c r="P183" s="839"/>
      <c r="Q183" s="812">
        <v>0.25</v>
      </c>
      <c r="R183" s="868">
        <f t="shared" si="21"/>
        <v>0</v>
      </c>
      <c r="S183" s="868">
        <f t="shared" si="22"/>
        <v>0</v>
      </c>
      <c r="T183" s="782"/>
      <c r="U183" s="768"/>
    </row>
    <row r="184">
      <c r="A184" s="745"/>
      <c r="B184" s="760"/>
      <c r="C184" s="766"/>
      <c r="D184" s="870"/>
      <c r="O184" s="963"/>
      <c r="Q184" s="781"/>
      <c r="R184" s="964">
        <f t="shared" ref="R184:S184" si="23">SUM(R158:R183)</f>
        <v>250</v>
      </c>
      <c r="S184" s="941">
        <f t="shared" si="23"/>
        <v>0</v>
      </c>
      <c r="T184" s="782"/>
      <c r="U184" s="768"/>
    </row>
    <row r="185">
      <c r="A185" s="745"/>
      <c r="B185" s="760"/>
      <c r="C185" s="876">
        <f>SUM(C158:C183)</f>
        <v>39</v>
      </c>
      <c r="D185" s="870"/>
      <c r="L185" s="774"/>
      <c r="M185" s="775"/>
      <c r="N185" s="877" t="s">
        <v>781</v>
      </c>
      <c r="O185" s="872"/>
      <c r="Q185" s="781"/>
      <c r="R185" s="879" t="s">
        <v>5</v>
      </c>
      <c r="T185" s="782"/>
      <c r="U185" s="768"/>
    </row>
    <row r="186">
      <c r="A186" s="745"/>
      <c r="B186" s="760"/>
      <c r="C186" s="761"/>
      <c r="D186" s="870"/>
      <c r="F186" s="965"/>
      <c r="G186" s="965"/>
      <c r="H186" s="749"/>
      <c r="I186" s="749"/>
      <c r="J186" s="749"/>
      <c r="K186" s="749"/>
      <c r="L186" s="774"/>
      <c r="M186" s="775"/>
      <c r="N186" s="749"/>
      <c r="O186" s="872">
        <f>SUM(O158:O162)</f>
        <v>0</v>
      </c>
      <c r="P186" s="749"/>
      <c r="Q186" s="750"/>
      <c r="R186" s="749"/>
      <c r="S186" s="749"/>
      <c r="T186" s="782"/>
      <c r="U186" s="766"/>
      <c r="V186" s="749"/>
    </row>
    <row r="187">
      <c r="A187" s="745"/>
      <c r="B187" s="760"/>
      <c r="C187" s="761"/>
      <c r="D187" s="880"/>
      <c r="E187" s="881"/>
      <c r="F187" s="966"/>
      <c r="G187" s="881"/>
      <c r="H187" s="967"/>
      <c r="I187" s="881"/>
      <c r="J187" s="967"/>
      <c r="K187" s="967"/>
      <c r="L187" s="967"/>
      <c r="M187" s="967"/>
      <c r="N187" s="967"/>
      <c r="O187" s="967"/>
      <c r="P187" s="967"/>
      <c r="Q187" s="968"/>
      <c r="R187" s="967"/>
      <c r="S187" s="967"/>
      <c r="T187" s="883"/>
      <c r="U187" s="766"/>
      <c r="V187" s="749"/>
    </row>
    <row r="188">
      <c r="A188" s="745"/>
      <c r="B188" s="760"/>
      <c r="C188" s="761"/>
      <c r="D188" s="766"/>
      <c r="E188" s="766"/>
      <c r="F188" s="766"/>
      <c r="G188" s="766"/>
      <c r="H188" s="766"/>
      <c r="I188" s="766"/>
      <c r="J188" s="766"/>
      <c r="K188" s="766"/>
      <c r="L188" s="766"/>
      <c r="M188" s="766"/>
      <c r="N188" s="766"/>
      <c r="O188" s="766"/>
      <c r="P188" s="766"/>
      <c r="Q188" s="767"/>
      <c r="R188" s="766"/>
      <c r="S188" s="766"/>
      <c r="T188" s="766"/>
      <c r="U188" s="766"/>
      <c r="V188" s="749"/>
    </row>
    <row r="189">
      <c r="A189" s="745"/>
      <c r="B189" s="760"/>
      <c r="C189" s="761"/>
      <c r="D189" s="766"/>
      <c r="E189" s="766"/>
      <c r="F189" s="766"/>
      <c r="G189" s="766"/>
      <c r="H189" s="766"/>
      <c r="I189" s="766"/>
      <c r="J189" s="766"/>
      <c r="K189" s="766"/>
      <c r="L189" s="766"/>
      <c r="M189" s="766"/>
      <c r="N189" s="766"/>
      <c r="O189" s="766"/>
      <c r="P189" s="766"/>
      <c r="Q189" s="767"/>
      <c r="R189" s="766"/>
      <c r="S189" s="766"/>
      <c r="T189" s="766"/>
      <c r="U189" s="765"/>
      <c r="V189" s="744"/>
    </row>
    <row r="190">
      <c r="A190" s="745"/>
      <c r="B190" s="760"/>
      <c r="C190" s="761"/>
      <c r="D190" s="774" t="s">
        <v>59</v>
      </c>
      <c r="E190" s="775"/>
      <c r="F190" s="776" t="s">
        <v>5</v>
      </c>
      <c r="G190" s="775"/>
      <c r="H190" s="777"/>
      <c r="I190" s="777"/>
      <c r="J190" s="777"/>
      <c r="K190" s="777"/>
      <c r="L190" s="777"/>
      <c r="M190" s="777"/>
      <c r="N190" s="777"/>
      <c r="O190" s="777"/>
      <c r="P190" s="777"/>
      <c r="Q190" s="778"/>
      <c r="R190" s="777"/>
      <c r="S190" s="777"/>
      <c r="T190" s="779"/>
      <c r="U190" s="744"/>
      <c r="V190" s="744"/>
    </row>
    <row r="191">
      <c r="A191" s="745"/>
      <c r="B191" s="760"/>
      <c r="C191" s="761"/>
      <c r="D191" s="870"/>
      <c r="Q191" s="781"/>
      <c r="T191" s="782"/>
      <c r="U191" s="969"/>
      <c r="V191" s="970"/>
    </row>
    <row r="192">
      <c r="A192" s="745"/>
      <c r="B192" s="760"/>
      <c r="C192" s="761"/>
      <c r="D192" s="783" t="s">
        <v>765</v>
      </c>
      <c r="E192" s="784" t="s">
        <v>190</v>
      </c>
      <c r="F192" s="784" t="s">
        <v>766</v>
      </c>
      <c r="G192" s="785" t="s">
        <v>767</v>
      </c>
      <c r="H192" s="786" t="s">
        <v>768</v>
      </c>
      <c r="I192" s="784" t="s">
        <v>769</v>
      </c>
      <c r="J192" s="787" t="s">
        <v>770</v>
      </c>
      <c r="K192" s="110"/>
      <c r="L192" s="111"/>
      <c r="M192" s="788" t="s">
        <v>572</v>
      </c>
      <c r="N192" s="785" t="s">
        <v>771</v>
      </c>
      <c r="O192" s="785" t="s">
        <v>772</v>
      </c>
      <c r="P192" s="789" t="s">
        <v>773</v>
      </c>
      <c r="Q192" s="790" t="s">
        <v>774</v>
      </c>
      <c r="R192" s="789" t="s">
        <v>775</v>
      </c>
      <c r="S192" s="791" t="s">
        <v>776</v>
      </c>
      <c r="T192" s="792"/>
      <c r="U192" s="969"/>
      <c r="V192" s="749"/>
    </row>
    <row r="193">
      <c r="A193" s="745"/>
      <c r="B193" s="760"/>
      <c r="C193" s="761"/>
      <c r="D193" s="793"/>
      <c r="E193" s="794"/>
      <c r="F193" s="794"/>
      <c r="G193" s="794"/>
      <c r="H193" s="794"/>
      <c r="I193" s="794"/>
      <c r="J193" s="795" t="s">
        <v>191</v>
      </c>
      <c r="K193" s="795" t="s">
        <v>192</v>
      </c>
      <c r="L193" s="795" t="s">
        <v>193</v>
      </c>
      <c r="M193" s="415"/>
      <c r="N193" s="794"/>
      <c r="O193" s="794"/>
      <c r="P193" s="796"/>
      <c r="Q193" s="796"/>
      <c r="R193" s="796"/>
      <c r="S193" s="797"/>
      <c r="T193" s="798"/>
      <c r="U193" s="969"/>
      <c r="V193" s="749"/>
    </row>
    <row r="194">
      <c r="A194" s="745"/>
      <c r="B194" s="760"/>
      <c r="C194" s="800">
        <v>1.0</v>
      </c>
      <c r="D194" s="816"/>
      <c r="E194" s="802" t="s">
        <v>493</v>
      </c>
      <c r="F194" s="803" t="s">
        <v>633</v>
      </c>
      <c r="G194" s="803" t="s">
        <v>604</v>
      </c>
      <c r="H194" s="971" t="s">
        <v>592</v>
      </c>
      <c r="I194" s="972" t="s">
        <v>592</v>
      </c>
      <c r="J194" s="973" t="s">
        <v>791</v>
      </c>
      <c r="K194" s="973" t="s">
        <v>634</v>
      </c>
      <c r="L194" s="974" t="s">
        <v>635</v>
      </c>
      <c r="M194" s="809"/>
      <c r="N194" s="809"/>
      <c r="O194" s="947">
        <v>2000.0</v>
      </c>
      <c r="P194" s="811">
        <v>0.0</v>
      </c>
      <c r="Q194" s="812">
        <v>0.25</v>
      </c>
      <c r="R194" s="811">
        <f>O194*0.25</f>
        <v>500</v>
      </c>
      <c r="S194" s="811">
        <v>0.0</v>
      </c>
      <c r="T194" s="814" t="s">
        <v>5</v>
      </c>
      <c r="U194" s="969"/>
      <c r="V194" s="970"/>
    </row>
    <row r="195">
      <c r="A195" s="745"/>
      <c r="B195" s="760"/>
      <c r="C195" s="815"/>
      <c r="D195" s="828"/>
      <c r="E195" s="829"/>
      <c r="F195" s="809"/>
      <c r="G195" s="809"/>
      <c r="H195" s="809"/>
      <c r="I195" s="830"/>
      <c r="J195" s="831"/>
      <c r="K195" s="831"/>
      <c r="L195" s="831"/>
      <c r="M195" s="809"/>
      <c r="N195" s="809"/>
      <c r="O195" s="975"/>
      <c r="P195" s="811">
        <v>0.0</v>
      </c>
      <c r="Q195" s="812">
        <v>0.25</v>
      </c>
      <c r="R195" s="811"/>
      <c r="S195" s="811"/>
      <c r="T195" s="814"/>
      <c r="U195" s="969"/>
      <c r="V195" s="749"/>
    </row>
    <row r="196">
      <c r="A196" s="745"/>
      <c r="B196" s="760"/>
      <c r="C196" s="976"/>
      <c r="D196" s="977"/>
      <c r="E196" s="977"/>
      <c r="F196" s="933"/>
      <c r="G196" s="609"/>
      <c r="H196" s="609"/>
      <c r="I196" s="978"/>
      <c r="J196" s="977"/>
      <c r="K196" s="977"/>
      <c r="L196" s="132"/>
      <c r="M196" s="979"/>
      <c r="N196" s="980"/>
      <c r="O196" s="132"/>
      <c r="P196" s="981"/>
      <c r="Q196" s="812">
        <v>0.25</v>
      </c>
      <c r="R196" s="982"/>
      <c r="S196" s="811"/>
      <c r="T196" s="814"/>
      <c r="U196" s="969"/>
      <c r="V196" s="749"/>
    </row>
    <row r="197">
      <c r="A197" s="745"/>
      <c r="B197" s="760"/>
      <c r="C197" s="815"/>
      <c r="D197" s="962"/>
      <c r="E197" s="829"/>
      <c r="F197" s="809"/>
      <c r="G197" s="809"/>
      <c r="H197" s="809"/>
      <c r="I197" s="830"/>
      <c r="J197" s="831"/>
      <c r="K197" s="831"/>
      <c r="L197" s="831"/>
      <c r="M197" s="809"/>
      <c r="N197" s="809"/>
      <c r="O197" s="832"/>
      <c r="P197" s="811"/>
      <c r="Q197" s="812">
        <v>0.25</v>
      </c>
      <c r="R197" s="811"/>
      <c r="S197" s="811"/>
      <c r="T197" s="814"/>
      <c r="U197" s="969"/>
      <c r="V197" s="749"/>
    </row>
    <row r="198">
      <c r="A198" s="745"/>
      <c r="B198" s="760"/>
      <c r="C198" s="815"/>
      <c r="D198" s="962"/>
      <c r="E198" s="829"/>
      <c r="F198" s="809"/>
      <c r="G198" s="809"/>
      <c r="H198" s="809"/>
      <c r="I198" s="830"/>
      <c r="J198" s="831"/>
      <c r="K198" s="831"/>
      <c r="L198" s="831"/>
      <c r="M198" s="809"/>
      <c r="N198" s="809"/>
      <c r="O198" s="832"/>
      <c r="P198" s="811"/>
      <c r="Q198" s="812">
        <v>0.25</v>
      </c>
      <c r="R198" s="811">
        <f t="shared" ref="R198:R201" si="24">O198*0.25</f>
        <v>0</v>
      </c>
      <c r="S198" s="811">
        <f t="shared" ref="S198:S199" si="25">R198</f>
        <v>0</v>
      </c>
      <c r="T198" s="782"/>
      <c r="U198" s="983"/>
      <c r="V198" s="749"/>
    </row>
    <row r="199" hidden="1">
      <c r="A199" s="745"/>
      <c r="B199" s="760"/>
      <c r="C199" s="815"/>
      <c r="D199" s="962"/>
      <c r="E199" s="829"/>
      <c r="F199" s="809"/>
      <c r="G199" s="809"/>
      <c r="H199" s="809"/>
      <c r="I199" s="830"/>
      <c r="J199" s="831"/>
      <c r="K199" s="831"/>
      <c r="L199" s="831"/>
      <c r="M199" s="809"/>
      <c r="N199" s="809"/>
      <c r="O199" s="832"/>
      <c r="P199" s="811"/>
      <c r="Q199" s="812">
        <v>0.25</v>
      </c>
      <c r="R199" s="811">
        <f t="shared" si="24"/>
        <v>0</v>
      </c>
      <c r="S199" s="811">
        <f t="shared" si="25"/>
        <v>0</v>
      </c>
      <c r="T199" s="782"/>
      <c r="U199" s="983"/>
      <c r="V199" s="749"/>
    </row>
    <row r="200" hidden="1">
      <c r="A200" s="745"/>
      <c r="B200" s="760"/>
      <c r="C200" s="815"/>
      <c r="D200" s="962"/>
      <c r="E200" s="829"/>
      <c r="F200" s="809"/>
      <c r="G200" s="809"/>
      <c r="H200" s="809"/>
      <c r="I200" s="830"/>
      <c r="J200" s="831"/>
      <c r="K200" s="831"/>
      <c r="L200" s="831"/>
      <c r="M200" s="809"/>
      <c r="N200" s="809"/>
      <c r="O200" s="832"/>
      <c r="P200" s="811"/>
      <c r="Q200" s="812">
        <v>0.25</v>
      </c>
      <c r="R200" s="811">
        <f t="shared" si="24"/>
        <v>0</v>
      </c>
      <c r="S200" s="811">
        <v>0.0</v>
      </c>
      <c r="T200" s="782"/>
      <c r="U200" s="983"/>
      <c r="V200" s="749"/>
    </row>
    <row r="201" hidden="1">
      <c r="A201" s="745"/>
      <c r="B201" s="760"/>
      <c r="C201" s="815"/>
      <c r="D201" s="962"/>
      <c r="E201" s="829"/>
      <c r="F201" s="809"/>
      <c r="G201" s="809"/>
      <c r="H201" s="809"/>
      <c r="I201" s="830"/>
      <c r="J201" s="831"/>
      <c r="K201" s="831"/>
      <c r="L201" s="831"/>
      <c r="M201" s="809"/>
      <c r="N201" s="809"/>
      <c r="O201" s="832"/>
      <c r="P201" s="811"/>
      <c r="Q201" s="812">
        <v>0.25</v>
      </c>
      <c r="R201" s="811">
        <f t="shared" si="24"/>
        <v>0</v>
      </c>
      <c r="S201" s="811">
        <v>0.0</v>
      </c>
      <c r="T201" s="782"/>
      <c r="U201" s="983"/>
      <c r="V201" s="749"/>
    </row>
    <row r="202" hidden="1">
      <c r="A202" s="745"/>
      <c r="B202" s="760"/>
      <c r="C202" s="815"/>
      <c r="D202" s="962"/>
      <c r="E202" s="829"/>
      <c r="F202" s="809"/>
      <c r="G202" s="809"/>
      <c r="H202" s="809"/>
      <c r="I202" s="830"/>
      <c r="J202" s="831"/>
      <c r="K202" s="831"/>
      <c r="L202" s="831"/>
      <c r="M202" s="809"/>
      <c r="N202" s="809"/>
      <c r="O202" s="832"/>
      <c r="P202" s="811"/>
      <c r="Q202" s="812">
        <v>0.25</v>
      </c>
      <c r="R202" s="811">
        <v>0.0</v>
      </c>
      <c r="S202" s="811">
        <f t="shared" ref="S202:S208" si="26">R202</f>
        <v>0</v>
      </c>
      <c r="T202" s="782"/>
      <c r="U202" s="983"/>
      <c r="V202" s="749"/>
    </row>
    <row r="203" hidden="1">
      <c r="A203" s="745"/>
      <c r="B203" s="760"/>
      <c r="C203" s="815"/>
      <c r="D203" s="962"/>
      <c r="E203" s="829"/>
      <c r="F203" s="809"/>
      <c r="G203" s="809"/>
      <c r="H203" s="809"/>
      <c r="I203" s="830"/>
      <c r="J203" s="831"/>
      <c r="K203" s="831"/>
      <c r="L203" s="831"/>
      <c r="M203" s="809"/>
      <c r="N203" s="809"/>
      <c r="O203" s="832"/>
      <c r="P203" s="811"/>
      <c r="Q203" s="812">
        <v>0.25</v>
      </c>
      <c r="R203" s="811">
        <v>0.0</v>
      </c>
      <c r="S203" s="811">
        <f t="shared" si="26"/>
        <v>0</v>
      </c>
      <c r="T203" s="782"/>
      <c r="U203" s="983"/>
      <c r="V203" s="749"/>
    </row>
    <row r="204" hidden="1">
      <c r="A204" s="745"/>
      <c r="B204" s="760"/>
      <c r="C204" s="815"/>
      <c r="D204" s="962"/>
      <c r="E204" s="829"/>
      <c r="F204" s="809"/>
      <c r="G204" s="809"/>
      <c r="H204" s="809"/>
      <c r="I204" s="830"/>
      <c r="J204" s="831"/>
      <c r="K204" s="831"/>
      <c r="L204" s="831"/>
      <c r="M204" s="809"/>
      <c r="N204" s="809"/>
      <c r="O204" s="832"/>
      <c r="P204" s="811"/>
      <c r="Q204" s="812">
        <v>0.25</v>
      </c>
      <c r="R204" s="811">
        <v>0.0</v>
      </c>
      <c r="S204" s="811">
        <f t="shared" si="26"/>
        <v>0</v>
      </c>
      <c r="T204" s="782"/>
      <c r="U204" s="983"/>
      <c r="V204" s="749"/>
    </row>
    <row r="205" hidden="1">
      <c r="A205" s="745"/>
      <c r="B205" s="760"/>
      <c r="C205" s="815"/>
      <c r="D205" s="962"/>
      <c r="E205" s="829"/>
      <c r="F205" s="809"/>
      <c r="G205" s="809"/>
      <c r="H205" s="809"/>
      <c r="I205" s="830"/>
      <c r="J205" s="831"/>
      <c r="K205" s="831"/>
      <c r="L205" s="831"/>
      <c r="M205" s="809"/>
      <c r="N205" s="809"/>
      <c r="O205" s="832"/>
      <c r="P205" s="811"/>
      <c r="Q205" s="812">
        <v>0.25</v>
      </c>
      <c r="R205" s="811">
        <v>0.0</v>
      </c>
      <c r="S205" s="811">
        <f t="shared" si="26"/>
        <v>0</v>
      </c>
      <c r="T205" s="782"/>
      <c r="U205" s="983"/>
      <c r="V205" s="749"/>
    </row>
    <row r="206" hidden="1">
      <c r="A206" s="745"/>
      <c r="B206" s="760"/>
      <c r="C206" s="834"/>
      <c r="D206" s="962"/>
      <c r="E206" s="829"/>
      <c r="F206" s="809"/>
      <c r="G206" s="809"/>
      <c r="H206" s="809"/>
      <c r="I206" s="830"/>
      <c r="J206" s="831"/>
      <c r="K206" s="831"/>
      <c r="L206" s="831"/>
      <c r="M206" s="839"/>
      <c r="N206" s="839"/>
      <c r="O206" s="841"/>
      <c r="P206" s="839"/>
      <c r="Q206" s="812">
        <v>0.25</v>
      </c>
      <c r="R206" s="811">
        <v>0.0</v>
      </c>
      <c r="S206" s="811">
        <f t="shared" si="26"/>
        <v>0</v>
      </c>
      <c r="T206" s="782"/>
      <c r="U206" s="983"/>
      <c r="V206" s="749"/>
    </row>
    <row r="207" hidden="1">
      <c r="A207" s="745"/>
      <c r="B207" s="760"/>
      <c r="C207" s="834"/>
      <c r="D207" s="842"/>
      <c r="E207" s="831"/>
      <c r="F207" s="831"/>
      <c r="G207" s="831"/>
      <c r="H207" s="809"/>
      <c r="I207" s="809"/>
      <c r="J207" s="744"/>
      <c r="K207" s="839"/>
      <c r="L207" s="840"/>
      <c r="M207" s="839"/>
      <c r="N207" s="839"/>
      <c r="O207" s="841"/>
      <c r="P207" s="839"/>
      <c r="Q207" s="812">
        <v>0.25</v>
      </c>
      <c r="R207" s="811">
        <v>0.0</v>
      </c>
      <c r="S207" s="811">
        <f t="shared" si="26"/>
        <v>0</v>
      </c>
      <c r="T207" s="782"/>
      <c r="U207" s="983"/>
      <c r="V207" s="749"/>
    </row>
    <row r="208" hidden="1">
      <c r="A208" s="745"/>
      <c r="B208" s="760"/>
      <c r="C208" s="834"/>
      <c r="D208" s="842"/>
      <c r="E208" s="831"/>
      <c r="F208" s="831"/>
      <c r="G208" s="831"/>
      <c r="H208" s="809"/>
      <c r="I208" s="809"/>
      <c r="J208" s="832"/>
      <c r="K208" s="839"/>
      <c r="L208" s="840"/>
      <c r="M208" s="839"/>
      <c r="N208" s="839"/>
      <c r="O208" s="841"/>
      <c r="P208" s="839"/>
      <c r="Q208" s="812">
        <v>0.25</v>
      </c>
      <c r="R208" s="813">
        <f t="shared" ref="R208:R219" si="27">(O208*0.25)/2</f>
        <v>0</v>
      </c>
      <c r="S208" s="811">
        <f t="shared" si="26"/>
        <v>0</v>
      </c>
      <c r="T208" s="782"/>
      <c r="U208" s="983"/>
      <c r="V208" s="749"/>
    </row>
    <row r="209" hidden="1">
      <c r="A209" s="745"/>
      <c r="B209" s="760"/>
      <c r="C209" s="834"/>
      <c r="D209" s="835"/>
      <c r="E209" s="836"/>
      <c r="F209" s="837"/>
      <c r="G209" s="837"/>
      <c r="H209" s="804"/>
      <c r="I209" s="809"/>
      <c r="J209" s="838"/>
      <c r="K209" s="839"/>
      <c r="L209" s="840"/>
      <c r="M209" s="839"/>
      <c r="N209" s="839"/>
      <c r="O209" s="841"/>
      <c r="P209" s="839"/>
      <c r="Q209" s="812">
        <v>0.25</v>
      </c>
      <c r="R209" s="813">
        <f t="shared" si="27"/>
        <v>0</v>
      </c>
      <c r="S209" s="813">
        <f t="shared" ref="S209:S219" si="28">(O209*0.25)/2</f>
        <v>0</v>
      </c>
      <c r="T209" s="782"/>
      <c r="U209" s="983"/>
      <c r="V209" s="749"/>
    </row>
    <row r="210" hidden="1">
      <c r="A210" s="745"/>
      <c r="B210" s="760"/>
      <c r="C210" s="834"/>
      <c r="D210" s="842"/>
      <c r="E210" s="831"/>
      <c r="F210" s="831"/>
      <c r="G210" s="831"/>
      <c r="H210" s="809"/>
      <c r="I210" s="809"/>
      <c r="J210" s="744"/>
      <c r="K210" s="839"/>
      <c r="L210" s="840"/>
      <c r="M210" s="839"/>
      <c r="N210" s="839"/>
      <c r="O210" s="841"/>
      <c r="P210" s="839"/>
      <c r="Q210" s="812">
        <v>0.25</v>
      </c>
      <c r="R210" s="813">
        <f t="shared" si="27"/>
        <v>0</v>
      </c>
      <c r="S210" s="813">
        <f t="shared" si="28"/>
        <v>0</v>
      </c>
      <c r="T210" s="782"/>
      <c r="U210" s="983"/>
      <c r="V210" s="749"/>
    </row>
    <row r="211" hidden="1">
      <c r="A211" s="745"/>
      <c r="B211" s="760"/>
      <c r="C211" s="834"/>
      <c r="D211" s="842"/>
      <c r="E211" s="831"/>
      <c r="F211" s="831"/>
      <c r="G211" s="831"/>
      <c r="H211" s="809"/>
      <c r="I211" s="809"/>
      <c r="J211" s="832"/>
      <c r="K211" s="839"/>
      <c r="L211" s="840"/>
      <c r="M211" s="839"/>
      <c r="N211" s="839"/>
      <c r="O211" s="841"/>
      <c r="P211" s="839"/>
      <c r="Q211" s="812">
        <v>0.25</v>
      </c>
      <c r="R211" s="813">
        <f t="shared" si="27"/>
        <v>0</v>
      </c>
      <c r="S211" s="813">
        <f t="shared" si="28"/>
        <v>0</v>
      </c>
      <c r="T211" s="782"/>
      <c r="U211" s="983"/>
      <c r="V211" s="749"/>
    </row>
    <row r="212" hidden="1">
      <c r="A212" s="745"/>
      <c r="B212" s="760"/>
      <c r="C212" s="834"/>
      <c r="D212" s="842"/>
      <c r="E212" s="831"/>
      <c r="F212" s="831"/>
      <c r="G212" s="831"/>
      <c r="H212" s="809"/>
      <c r="I212" s="844"/>
      <c r="J212" s="832"/>
      <c r="K212" s="839"/>
      <c r="L212" s="840"/>
      <c r="M212" s="839"/>
      <c r="N212" s="839"/>
      <c r="O212" s="841"/>
      <c r="P212" s="839"/>
      <c r="Q212" s="812">
        <v>0.25</v>
      </c>
      <c r="R212" s="813">
        <f t="shared" si="27"/>
        <v>0</v>
      </c>
      <c r="S212" s="813">
        <f t="shared" si="28"/>
        <v>0</v>
      </c>
      <c r="T212" s="782"/>
      <c r="U212" s="983"/>
      <c r="V212" s="749"/>
    </row>
    <row r="213" hidden="1">
      <c r="A213" s="745"/>
      <c r="B213" s="760"/>
      <c r="C213" s="834"/>
      <c r="D213" s="835"/>
      <c r="E213" s="836"/>
      <c r="F213" s="837"/>
      <c r="G213" s="837"/>
      <c r="H213" s="804"/>
      <c r="I213" s="809"/>
      <c r="J213" s="838"/>
      <c r="K213" s="839"/>
      <c r="L213" s="840"/>
      <c r="M213" s="839"/>
      <c r="N213" s="839"/>
      <c r="O213" s="841"/>
      <c r="P213" s="839"/>
      <c r="Q213" s="812">
        <v>0.25</v>
      </c>
      <c r="R213" s="813">
        <f t="shared" si="27"/>
        <v>0</v>
      </c>
      <c r="S213" s="813">
        <f t="shared" si="28"/>
        <v>0</v>
      </c>
      <c r="T213" s="782"/>
      <c r="U213" s="983"/>
      <c r="V213" s="749"/>
    </row>
    <row r="214" hidden="1">
      <c r="A214" s="745"/>
      <c r="B214" s="760"/>
      <c r="C214" s="834"/>
      <c r="D214" s="842"/>
      <c r="E214" s="831"/>
      <c r="F214" s="831"/>
      <c r="G214" s="831"/>
      <c r="H214" s="809"/>
      <c r="I214" s="809"/>
      <c r="J214" s="744"/>
      <c r="K214" s="839"/>
      <c r="L214" s="840"/>
      <c r="M214" s="839"/>
      <c r="N214" s="839"/>
      <c r="O214" s="841"/>
      <c r="P214" s="839"/>
      <c r="Q214" s="812">
        <v>0.25</v>
      </c>
      <c r="R214" s="813">
        <f t="shared" si="27"/>
        <v>0</v>
      </c>
      <c r="S214" s="813">
        <f t="shared" si="28"/>
        <v>0</v>
      </c>
      <c r="T214" s="782"/>
      <c r="U214" s="983"/>
      <c r="V214" s="749"/>
    </row>
    <row r="215" hidden="1">
      <c r="A215" s="745"/>
      <c r="B215" s="760"/>
      <c r="C215" s="834"/>
      <c r="D215" s="842"/>
      <c r="E215" s="831"/>
      <c r="F215" s="831"/>
      <c r="G215" s="831"/>
      <c r="H215" s="809"/>
      <c r="I215" s="809"/>
      <c r="J215" s="832"/>
      <c r="K215" s="839"/>
      <c r="L215" s="840"/>
      <c r="M215" s="839"/>
      <c r="N215" s="839"/>
      <c r="O215" s="841"/>
      <c r="P215" s="839"/>
      <c r="Q215" s="812">
        <v>0.25</v>
      </c>
      <c r="R215" s="813">
        <f t="shared" si="27"/>
        <v>0</v>
      </c>
      <c r="S215" s="813">
        <f t="shared" si="28"/>
        <v>0</v>
      </c>
      <c r="T215" s="782"/>
      <c r="U215" s="983"/>
      <c r="V215" s="749"/>
    </row>
    <row r="216" hidden="1">
      <c r="A216" s="745"/>
      <c r="B216" s="760"/>
      <c r="C216" s="834"/>
      <c r="D216" s="842"/>
      <c r="E216" s="831"/>
      <c r="F216" s="831"/>
      <c r="G216" s="831"/>
      <c r="H216" s="809"/>
      <c r="I216" s="844"/>
      <c r="J216" s="832"/>
      <c r="K216" s="839"/>
      <c r="L216" s="840"/>
      <c r="M216" s="839"/>
      <c r="N216" s="839"/>
      <c r="O216" s="841"/>
      <c r="P216" s="839"/>
      <c r="Q216" s="812">
        <v>0.25</v>
      </c>
      <c r="R216" s="813">
        <f t="shared" si="27"/>
        <v>0</v>
      </c>
      <c r="S216" s="813">
        <f t="shared" si="28"/>
        <v>0</v>
      </c>
      <c r="T216" s="782"/>
      <c r="U216" s="983"/>
      <c r="V216" s="749"/>
    </row>
    <row r="217" hidden="1">
      <c r="A217" s="745"/>
      <c r="B217" s="760"/>
      <c r="C217" s="834"/>
      <c r="D217" s="835"/>
      <c r="E217" s="836"/>
      <c r="F217" s="837"/>
      <c r="G217" s="837"/>
      <c r="H217" s="804"/>
      <c r="I217" s="809"/>
      <c r="J217" s="838"/>
      <c r="K217" s="839"/>
      <c r="L217" s="840"/>
      <c r="M217" s="839"/>
      <c r="N217" s="839"/>
      <c r="O217" s="841"/>
      <c r="P217" s="839"/>
      <c r="Q217" s="812">
        <v>0.25</v>
      </c>
      <c r="R217" s="813">
        <f t="shared" si="27"/>
        <v>0</v>
      </c>
      <c r="S217" s="813">
        <f t="shared" si="28"/>
        <v>0</v>
      </c>
      <c r="T217" s="782"/>
      <c r="U217" s="923"/>
      <c r="V217" s="749"/>
    </row>
    <row r="218" hidden="1">
      <c r="A218" s="745"/>
      <c r="B218" s="760"/>
      <c r="C218" s="834"/>
      <c r="D218" s="842"/>
      <c r="E218" s="831"/>
      <c r="F218" s="831"/>
      <c r="G218" s="831"/>
      <c r="H218" s="809"/>
      <c r="I218" s="809"/>
      <c r="J218" s="744"/>
      <c r="K218" s="839"/>
      <c r="L218" s="840"/>
      <c r="M218" s="839"/>
      <c r="N218" s="839"/>
      <c r="O218" s="841"/>
      <c r="P218" s="839"/>
      <c r="Q218" s="812">
        <v>0.25</v>
      </c>
      <c r="R218" s="813">
        <f t="shared" si="27"/>
        <v>0</v>
      </c>
      <c r="S218" s="813">
        <f t="shared" si="28"/>
        <v>0</v>
      </c>
      <c r="T218" s="782"/>
      <c r="U218" s="749"/>
      <c r="V218" s="749"/>
    </row>
    <row r="219" hidden="1">
      <c r="A219" s="745"/>
      <c r="B219" s="760"/>
      <c r="C219" s="866"/>
      <c r="D219" s="842"/>
      <c r="E219" s="831"/>
      <c r="F219" s="831"/>
      <c r="G219" s="831"/>
      <c r="H219" s="809"/>
      <c r="I219" s="809"/>
      <c r="J219" s="832"/>
      <c r="K219" s="839"/>
      <c r="L219" s="840"/>
      <c r="M219" s="839"/>
      <c r="N219" s="839"/>
      <c r="O219" s="867"/>
      <c r="P219" s="839"/>
      <c r="Q219" s="812">
        <v>0.25</v>
      </c>
      <c r="R219" s="868">
        <f t="shared" si="27"/>
        <v>0</v>
      </c>
      <c r="S219" s="868">
        <f t="shared" si="28"/>
        <v>0</v>
      </c>
      <c r="T219" s="782"/>
      <c r="U219" s="749"/>
      <c r="V219" s="749"/>
    </row>
    <row r="220">
      <c r="A220" s="745"/>
      <c r="B220" s="760"/>
      <c r="C220" s="766"/>
      <c r="D220" s="870"/>
      <c r="O220" s="871">
        <f>SUM(O194:O219)</f>
        <v>2000</v>
      </c>
      <c r="Q220" s="781"/>
      <c r="R220" s="941">
        <f t="shared" ref="R220:S220" si="29">SUM(R194:R219)</f>
        <v>500</v>
      </c>
      <c r="S220" s="941">
        <f t="shared" si="29"/>
        <v>0</v>
      </c>
      <c r="T220" s="782"/>
      <c r="U220" s="749"/>
      <c r="V220" s="749"/>
    </row>
    <row r="221">
      <c r="A221" s="745"/>
      <c r="B221" s="760"/>
      <c r="C221" s="876">
        <f>SUM(C194:C219)</f>
        <v>1</v>
      </c>
      <c r="D221" s="870"/>
      <c r="M221" s="695"/>
      <c r="N221" s="877" t="s">
        <v>781</v>
      </c>
      <c r="O221" s="984"/>
      <c r="P221" s="368"/>
      <c r="Q221" s="369"/>
      <c r="R221" s="985" t="s">
        <v>5</v>
      </c>
      <c r="T221" s="782"/>
      <c r="U221" s="749"/>
      <c r="V221" s="749"/>
    </row>
    <row r="222">
      <c r="A222" s="745"/>
      <c r="B222" s="760"/>
      <c r="C222" s="761"/>
      <c r="D222" s="880"/>
      <c r="E222" s="881"/>
      <c r="F222" s="966"/>
      <c r="G222" s="881"/>
      <c r="H222" s="967"/>
      <c r="I222" s="881"/>
      <c r="J222" s="967"/>
      <c r="K222" s="967"/>
      <c r="L222" s="967"/>
      <c r="M222" s="967"/>
      <c r="N222" s="967"/>
      <c r="O222" s="984" t="s">
        <v>761</v>
      </c>
      <c r="P222" s="368"/>
      <c r="Q222" s="369"/>
      <c r="R222" s="940">
        <f>SUM(R220:R221)</f>
        <v>500</v>
      </c>
      <c r="S222" s="967"/>
      <c r="T222" s="883"/>
      <c r="U222" s="749"/>
      <c r="V222" s="749"/>
    </row>
    <row r="223">
      <c r="A223" s="745"/>
      <c r="B223" s="760"/>
      <c r="C223" s="761"/>
      <c r="F223" s="965"/>
      <c r="G223" s="965"/>
      <c r="H223" s="749"/>
      <c r="I223" s="749"/>
      <c r="J223" s="749"/>
      <c r="K223" s="749"/>
      <c r="L223" s="749"/>
      <c r="M223" s="749"/>
      <c r="N223" s="749"/>
      <c r="O223" s="953"/>
      <c r="P223" s="953"/>
      <c r="Q223" s="986"/>
      <c r="R223" s="987"/>
      <c r="S223" s="749"/>
      <c r="T223" s="749"/>
      <c r="U223" s="749"/>
      <c r="V223" s="749"/>
    </row>
    <row r="224">
      <c r="A224" s="745"/>
      <c r="B224" s="760"/>
      <c r="C224" s="761"/>
      <c r="D224" s="766"/>
      <c r="E224" s="766"/>
      <c r="F224" s="766"/>
      <c r="G224" s="766"/>
      <c r="H224" s="766"/>
      <c r="I224" s="766"/>
      <c r="J224" s="766"/>
      <c r="K224" s="766"/>
      <c r="L224" s="766"/>
      <c r="M224" s="761"/>
      <c r="N224" s="766"/>
      <c r="O224" s="766"/>
      <c r="P224" s="766"/>
      <c r="Q224" s="767"/>
      <c r="R224" s="766"/>
      <c r="S224" s="766"/>
      <c r="T224" s="766"/>
      <c r="U224" s="768"/>
    </row>
    <row r="225">
      <c r="A225" s="745"/>
      <c r="B225" s="760"/>
      <c r="C225" s="761"/>
      <c r="D225" s="766"/>
      <c r="E225" s="766"/>
      <c r="F225" s="766"/>
      <c r="G225" s="766"/>
      <c r="H225" s="766"/>
      <c r="I225" s="766"/>
      <c r="J225" s="766"/>
      <c r="K225" s="766"/>
      <c r="L225" s="766"/>
      <c r="M225" s="766"/>
      <c r="N225" s="766"/>
      <c r="O225" s="766"/>
      <c r="P225" s="766"/>
      <c r="Q225" s="767"/>
      <c r="R225" s="766"/>
      <c r="S225" s="766"/>
      <c r="T225" s="766"/>
      <c r="U225" s="768"/>
    </row>
    <row r="226">
      <c r="A226" s="745"/>
      <c r="B226" s="760"/>
      <c r="C226" s="761"/>
      <c r="D226" s="774" t="s">
        <v>86</v>
      </c>
      <c r="E226" s="775"/>
      <c r="F226" s="776" t="s">
        <v>5</v>
      </c>
      <c r="G226" s="775"/>
      <c r="H226" s="777"/>
      <c r="I226" s="777"/>
      <c r="J226" s="777"/>
      <c r="K226" s="777"/>
      <c r="L226" s="777"/>
      <c r="M226" s="777"/>
      <c r="N226" s="777"/>
      <c r="O226" s="777"/>
      <c r="P226" s="777"/>
      <c r="Q226" s="778"/>
      <c r="R226" s="777"/>
      <c r="S226" s="777"/>
      <c r="T226" s="779"/>
      <c r="U226" s="768"/>
    </row>
    <row r="227">
      <c r="A227" s="745"/>
      <c r="B227" s="760"/>
      <c r="C227" s="761"/>
      <c r="D227" s="870"/>
      <c r="Q227" s="781"/>
      <c r="T227" s="782"/>
      <c r="U227" s="768"/>
    </row>
    <row r="228">
      <c r="A228" s="745"/>
      <c r="B228" s="760"/>
      <c r="C228" s="761"/>
      <c r="D228" s="783" t="s">
        <v>765</v>
      </c>
      <c r="E228" s="784" t="s">
        <v>190</v>
      </c>
      <c r="F228" s="784" t="s">
        <v>766</v>
      </c>
      <c r="G228" s="785" t="s">
        <v>767</v>
      </c>
      <c r="H228" s="786" t="s">
        <v>768</v>
      </c>
      <c r="I228" s="784" t="s">
        <v>769</v>
      </c>
      <c r="J228" s="787" t="s">
        <v>770</v>
      </c>
      <c r="K228" s="110"/>
      <c r="L228" s="111"/>
      <c r="M228" s="956" t="s">
        <v>790</v>
      </c>
      <c r="N228" s="785" t="s">
        <v>771</v>
      </c>
      <c r="O228" s="785" t="s">
        <v>772</v>
      </c>
      <c r="P228" s="789" t="s">
        <v>773</v>
      </c>
      <c r="Q228" s="790" t="s">
        <v>774</v>
      </c>
      <c r="R228" s="789" t="s">
        <v>775</v>
      </c>
      <c r="S228" s="791" t="s">
        <v>776</v>
      </c>
      <c r="T228" s="792"/>
      <c r="U228" s="768"/>
    </row>
    <row r="229">
      <c r="A229" s="745"/>
      <c r="B229" s="760"/>
      <c r="C229" s="761"/>
      <c r="D229" s="793"/>
      <c r="E229" s="794"/>
      <c r="F229" s="794"/>
      <c r="G229" s="794"/>
      <c r="H229" s="794"/>
      <c r="I229" s="794"/>
      <c r="J229" s="795" t="s">
        <v>191</v>
      </c>
      <c r="K229" s="795" t="s">
        <v>192</v>
      </c>
      <c r="L229" s="795" t="s">
        <v>193</v>
      </c>
      <c r="M229" s="415"/>
      <c r="N229" s="794"/>
      <c r="O229" s="794"/>
      <c r="P229" s="796"/>
      <c r="Q229" s="796"/>
      <c r="R229" s="796"/>
      <c r="S229" s="797"/>
      <c r="T229" s="798"/>
      <c r="U229" s="768"/>
    </row>
    <row r="230">
      <c r="A230" s="745"/>
      <c r="B230" s="760"/>
      <c r="C230" s="800"/>
      <c r="D230" s="831"/>
      <c r="E230" s="849" t="s">
        <v>627</v>
      </c>
      <c r="F230" s="850" t="s">
        <v>628</v>
      </c>
      <c r="G230" s="817"/>
      <c r="H230" s="817"/>
      <c r="I230" s="851" t="s">
        <v>598</v>
      </c>
      <c r="J230" s="850" t="s">
        <v>618</v>
      </c>
      <c r="K230" s="850" t="s">
        <v>207</v>
      </c>
      <c r="L230" s="850" t="s">
        <v>208</v>
      </c>
      <c r="M230" s="897" t="s">
        <v>782</v>
      </c>
      <c r="N230" s="809"/>
      <c r="O230" s="947">
        <v>4459.53</v>
      </c>
      <c r="P230" s="811">
        <v>0.0</v>
      </c>
      <c r="Q230" s="812">
        <v>0.125</v>
      </c>
      <c r="R230" s="811">
        <f t="shared" ref="R230:R234" si="30">O230*Q230</f>
        <v>557.44125</v>
      </c>
      <c r="S230" s="811">
        <v>0.0</v>
      </c>
      <c r="T230" s="814"/>
      <c r="U230" s="768"/>
    </row>
    <row r="231">
      <c r="A231" s="745"/>
      <c r="B231" s="760"/>
      <c r="C231" s="815"/>
      <c r="D231" s="828"/>
      <c r="E231" s="829"/>
      <c r="F231" s="809"/>
      <c r="G231" s="809"/>
      <c r="H231" s="809"/>
      <c r="I231" s="830"/>
      <c r="J231" s="831"/>
      <c r="K231" s="831"/>
      <c r="L231" s="957"/>
      <c r="M231" s="809"/>
      <c r="N231" s="809"/>
      <c r="O231" s="832"/>
      <c r="P231" s="811">
        <v>0.0</v>
      </c>
      <c r="Q231" s="812">
        <v>0.25</v>
      </c>
      <c r="R231" s="811">
        <f t="shared" si="30"/>
        <v>0</v>
      </c>
      <c r="S231" s="811">
        <v>0.0</v>
      </c>
      <c r="T231" s="782"/>
      <c r="U231" s="768"/>
    </row>
    <row r="232">
      <c r="A232" s="745"/>
      <c r="B232" s="760"/>
      <c r="C232" s="815"/>
      <c r="D232" s="828"/>
      <c r="E232" s="829"/>
      <c r="F232" s="809"/>
      <c r="G232" s="809"/>
      <c r="H232" s="809"/>
      <c r="I232" s="830"/>
      <c r="J232" s="831"/>
      <c r="K232" s="831"/>
      <c r="L232" s="831"/>
      <c r="M232" s="809"/>
      <c r="N232" s="809"/>
      <c r="O232" s="832"/>
      <c r="P232" s="811">
        <v>0.0</v>
      </c>
      <c r="Q232" s="812">
        <v>0.25</v>
      </c>
      <c r="R232" s="811">
        <f t="shared" si="30"/>
        <v>0</v>
      </c>
      <c r="S232" s="811">
        <v>0.0</v>
      </c>
      <c r="T232" s="782"/>
      <c r="U232" s="768"/>
    </row>
    <row r="233">
      <c r="A233" s="745"/>
      <c r="B233" s="760"/>
      <c r="C233" s="815"/>
      <c r="D233" s="828"/>
      <c r="E233" s="829"/>
      <c r="F233" s="809"/>
      <c r="G233" s="809"/>
      <c r="H233" s="809"/>
      <c r="I233" s="830"/>
      <c r="J233" s="831"/>
      <c r="K233" s="831"/>
      <c r="L233" s="831"/>
      <c r="M233" s="809"/>
      <c r="N233" s="809"/>
      <c r="O233" s="832"/>
      <c r="P233" s="811">
        <v>0.0</v>
      </c>
      <c r="Q233" s="812">
        <v>0.25</v>
      </c>
      <c r="R233" s="811">
        <f t="shared" si="30"/>
        <v>0</v>
      </c>
      <c r="S233" s="811">
        <v>0.0</v>
      </c>
      <c r="T233" s="782"/>
      <c r="U233" s="768"/>
    </row>
    <row r="234">
      <c r="A234" s="745"/>
      <c r="B234" s="760"/>
      <c r="C234" s="815"/>
      <c r="D234" s="828"/>
      <c r="E234" s="829"/>
      <c r="F234" s="809"/>
      <c r="G234" s="809"/>
      <c r="H234" s="809"/>
      <c r="I234" s="830"/>
      <c r="J234" s="831"/>
      <c r="K234" s="831"/>
      <c r="L234" s="831"/>
      <c r="M234" s="809"/>
      <c r="N234" s="809"/>
      <c r="O234" s="832"/>
      <c r="P234" s="811">
        <v>0.0</v>
      </c>
      <c r="Q234" s="812">
        <v>0.25</v>
      </c>
      <c r="R234" s="811">
        <f t="shared" si="30"/>
        <v>0</v>
      </c>
      <c r="S234" s="811">
        <v>0.0</v>
      </c>
      <c r="T234" s="782"/>
      <c r="U234" s="768"/>
    </row>
    <row r="235">
      <c r="A235" s="745"/>
      <c r="B235" s="760"/>
      <c r="C235" s="815"/>
      <c r="D235" s="828"/>
      <c r="E235" s="829"/>
      <c r="F235" s="809"/>
      <c r="G235" s="809"/>
      <c r="H235" s="809"/>
      <c r="I235" s="830"/>
      <c r="J235" s="831"/>
      <c r="K235" s="831"/>
      <c r="L235" s="831"/>
      <c r="M235" s="809"/>
      <c r="N235" s="809"/>
      <c r="O235" s="832"/>
      <c r="P235" s="833">
        <v>0.0</v>
      </c>
      <c r="Q235" s="812">
        <v>0.25</v>
      </c>
      <c r="R235" s="811">
        <f>SUM(O235*Q235)/2</f>
        <v>0</v>
      </c>
      <c r="S235" s="811">
        <f>R235</f>
        <v>0</v>
      </c>
      <c r="T235" s="814"/>
      <c r="U235" s="768"/>
    </row>
    <row r="236" hidden="1">
      <c r="A236" s="745"/>
      <c r="B236" s="760"/>
      <c r="C236" s="834"/>
      <c r="D236" s="828"/>
      <c r="E236" s="829"/>
      <c r="F236" s="809"/>
      <c r="G236" s="809"/>
      <c r="H236" s="809"/>
      <c r="I236" s="830"/>
      <c r="J236" s="831"/>
      <c r="K236" s="831"/>
      <c r="L236" s="831"/>
      <c r="M236" s="833"/>
      <c r="N236" s="839"/>
      <c r="O236" s="832"/>
      <c r="P236" s="839"/>
      <c r="Q236" s="812">
        <v>0.25</v>
      </c>
      <c r="R236" s="811">
        <f t="shared" ref="R236:R255" si="31">O236*Q236</f>
        <v>0</v>
      </c>
      <c r="S236" s="811">
        <v>0.0</v>
      </c>
      <c r="T236" s="782"/>
      <c r="U236" s="768"/>
    </row>
    <row r="237" hidden="1">
      <c r="A237" s="745"/>
      <c r="B237" s="760"/>
      <c r="C237" s="834"/>
      <c r="D237" s="828"/>
      <c r="E237" s="829"/>
      <c r="F237" s="809"/>
      <c r="G237" s="809"/>
      <c r="H237" s="809"/>
      <c r="I237" s="830"/>
      <c r="J237" s="831"/>
      <c r="K237" s="831"/>
      <c r="L237" s="831"/>
      <c r="M237" s="839"/>
      <c r="N237" s="839"/>
      <c r="O237" s="912"/>
      <c r="P237" s="839"/>
      <c r="Q237" s="812">
        <v>0.25</v>
      </c>
      <c r="R237" s="811">
        <f t="shared" si="31"/>
        <v>0</v>
      </c>
      <c r="S237" s="813">
        <f t="shared" ref="S237:S238" si="32">(O237*0.25)/2</f>
        <v>0</v>
      </c>
      <c r="T237" s="782"/>
      <c r="U237" s="768"/>
    </row>
    <row r="238" hidden="1">
      <c r="A238" s="745"/>
      <c r="B238" s="760"/>
      <c r="C238" s="834"/>
      <c r="D238" s="835"/>
      <c r="E238" s="836"/>
      <c r="F238" s="837"/>
      <c r="G238" s="837"/>
      <c r="H238" s="804"/>
      <c r="I238" s="809"/>
      <c r="J238" s="838"/>
      <c r="K238" s="839"/>
      <c r="L238" s="840"/>
      <c r="M238" s="839"/>
      <c r="N238" s="839"/>
      <c r="O238" s="841"/>
      <c r="P238" s="839"/>
      <c r="Q238" s="812">
        <v>0.25</v>
      </c>
      <c r="R238" s="811">
        <f t="shared" si="31"/>
        <v>0</v>
      </c>
      <c r="S238" s="813">
        <f t="shared" si="32"/>
        <v>0</v>
      </c>
      <c r="T238" s="782"/>
      <c r="U238" s="768"/>
    </row>
    <row r="239" hidden="1">
      <c r="A239" s="745"/>
      <c r="B239" s="760"/>
      <c r="C239" s="834"/>
      <c r="D239" s="842"/>
      <c r="E239" s="831"/>
      <c r="F239" s="831"/>
      <c r="G239" s="831"/>
      <c r="H239" s="809"/>
      <c r="I239" s="809"/>
      <c r="J239" s="744"/>
      <c r="K239" s="833"/>
      <c r="L239" s="843"/>
      <c r="M239" s="839"/>
      <c r="N239" s="839"/>
      <c r="O239" s="841"/>
      <c r="P239" s="839"/>
      <c r="Q239" s="812">
        <v>0.25</v>
      </c>
      <c r="R239" s="811">
        <f t="shared" si="31"/>
        <v>0</v>
      </c>
      <c r="S239" s="811">
        <v>0.0</v>
      </c>
      <c r="T239" s="814" t="s">
        <v>5</v>
      </c>
      <c r="U239" s="768"/>
    </row>
    <row r="240" hidden="1">
      <c r="A240" s="745"/>
      <c r="B240" s="760"/>
      <c r="C240" s="834"/>
      <c r="D240" s="842"/>
      <c r="E240" s="831"/>
      <c r="F240" s="831"/>
      <c r="G240" s="831"/>
      <c r="H240" s="809"/>
      <c r="I240" s="809"/>
      <c r="J240" s="832"/>
      <c r="K240" s="833"/>
      <c r="L240" s="843"/>
      <c r="M240" s="839"/>
      <c r="N240" s="839"/>
      <c r="O240" s="841"/>
      <c r="P240" s="839"/>
      <c r="Q240" s="812">
        <v>0.25</v>
      </c>
      <c r="R240" s="811">
        <f t="shared" si="31"/>
        <v>0</v>
      </c>
      <c r="S240" s="813">
        <f t="shared" ref="S240:S255" si="33">(O240*0.25)/2</f>
        <v>0</v>
      </c>
      <c r="T240" s="782"/>
      <c r="U240" s="768"/>
    </row>
    <row r="241" hidden="1">
      <c r="A241" s="745"/>
      <c r="B241" s="760"/>
      <c r="C241" s="834"/>
      <c r="D241" s="842"/>
      <c r="E241" s="831"/>
      <c r="F241" s="831"/>
      <c r="G241" s="831"/>
      <c r="H241" s="809"/>
      <c r="I241" s="844"/>
      <c r="J241" s="832"/>
      <c r="K241" s="833"/>
      <c r="L241" s="843"/>
      <c r="M241" s="839"/>
      <c r="N241" s="839"/>
      <c r="O241" s="841"/>
      <c r="P241" s="839"/>
      <c r="Q241" s="812">
        <v>0.25</v>
      </c>
      <c r="R241" s="811">
        <f t="shared" si="31"/>
        <v>0</v>
      </c>
      <c r="S241" s="813">
        <f t="shared" si="33"/>
        <v>0</v>
      </c>
      <c r="T241" s="782"/>
      <c r="U241" s="768"/>
    </row>
    <row r="242" hidden="1">
      <c r="A242" s="745"/>
      <c r="B242" s="760"/>
      <c r="C242" s="834"/>
      <c r="D242" s="835"/>
      <c r="E242" s="836"/>
      <c r="F242" s="837"/>
      <c r="G242" s="837"/>
      <c r="H242" s="804"/>
      <c r="I242" s="809"/>
      <c r="J242" s="838"/>
      <c r="K242" s="839"/>
      <c r="L242" s="840"/>
      <c r="M242" s="839"/>
      <c r="N242" s="839"/>
      <c r="O242" s="841"/>
      <c r="P242" s="839"/>
      <c r="Q242" s="812">
        <v>0.25</v>
      </c>
      <c r="R242" s="811">
        <f t="shared" si="31"/>
        <v>0</v>
      </c>
      <c r="S242" s="813">
        <f t="shared" si="33"/>
        <v>0</v>
      </c>
      <c r="T242" s="782"/>
      <c r="U242" s="768"/>
    </row>
    <row r="243" hidden="1">
      <c r="A243" s="745"/>
      <c r="B243" s="760"/>
      <c r="C243" s="834"/>
      <c r="D243" s="842"/>
      <c r="E243" s="831"/>
      <c r="F243" s="831"/>
      <c r="G243" s="831"/>
      <c r="H243" s="809"/>
      <c r="I243" s="809"/>
      <c r="J243" s="744"/>
      <c r="K243" s="839"/>
      <c r="L243" s="840"/>
      <c r="M243" s="839"/>
      <c r="N243" s="839"/>
      <c r="O243" s="841"/>
      <c r="P243" s="839"/>
      <c r="Q243" s="812">
        <v>0.25</v>
      </c>
      <c r="R243" s="811">
        <f t="shared" si="31"/>
        <v>0</v>
      </c>
      <c r="S243" s="813">
        <f t="shared" si="33"/>
        <v>0</v>
      </c>
      <c r="T243" s="782"/>
      <c r="U243" s="768"/>
    </row>
    <row r="244" hidden="1">
      <c r="A244" s="745"/>
      <c r="B244" s="760"/>
      <c r="C244" s="834"/>
      <c r="D244" s="842"/>
      <c r="E244" s="831"/>
      <c r="F244" s="831"/>
      <c r="G244" s="831"/>
      <c r="H244" s="809"/>
      <c r="I244" s="809"/>
      <c r="J244" s="832"/>
      <c r="K244" s="839"/>
      <c r="L244" s="840"/>
      <c r="M244" s="839"/>
      <c r="N244" s="839"/>
      <c r="O244" s="841"/>
      <c r="P244" s="839"/>
      <c r="Q244" s="812">
        <v>0.25</v>
      </c>
      <c r="R244" s="811">
        <f t="shared" si="31"/>
        <v>0</v>
      </c>
      <c r="S244" s="813">
        <f t="shared" si="33"/>
        <v>0</v>
      </c>
      <c r="T244" s="782"/>
      <c r="U244" s="768"/>
    </row>
    <row r="245" hidden="1">
      <c r="A245" s="745"/>
      <c r="B245" s="760"/>
      <c r="C245" s="834"/>
      <c r="D245" s="835"/>
      <c r="E245" s="836"/>
      <c r="F245" s="837"/>
      <c r="G245" s="837"/>
      <c r="H245" s="804"/>
      <c r="I245" s="809"/>
      <c r="J245" s="838"/>
      <c r="K245" s="839"/>
      <c r="L245" s="840"/>
      <c r="M245" s="839"/>
      <c r="N245" s="839"/>
      <c r="O245" s="841"/>
      <c r="P245" s="839"/>
      <c r="Q245" s="812">
        <v>0.25</v>
      </c>
      <c r="R245" s="811">
        <f t="shared" si="31"/>
        <v>0</v>
      </c>
      <c r="S245" s="813">
        <f t="shared" si="33"/>
        <v>0</v>
      </c>
      <c r="T245" s="782"/>
      <c r="U245" s="768"/>
    </row>
    <row r="246" hidden="1">
      <c r="A246" s="745"/>
      <c r="B246" s="760"/>
      <c r="C246" s="834"/>
      <c r="D246" s="842"/>
      <c r="E246" s="831"/>
      <c r="F246" s="831"/>
      <c r="G246" s="831"/>
      <c r="H246" s="809"/>
      <c r="I246" s="809"/>
      <c r="J246" s="744"/>
      <c r="K246" s="839"/>
      <c r="L246" s="840"/>
      <c r="M246" s="839"/>
      <c r="N246" s="839"/>
      <c r="O246" s="841"/>
      <c r="P246" s="839"/>
      <c r="Q246" s="812">
        <v>0.25</v>
      </c>
      <c r="R246" s="811">
        <f t="shared" si="31"/>
        <v>0</v>
      </c>
      <c r="S246" s="813">
        <f t="shared" si="33"/>
        <v>0</v>
      </c>
      <c r="T246" s="782"/>
      <c r="U246" s="768"/>
    </row>
    <row r="247" hidden="1">
      <c r="A247" s="745"/>
      <c r="B247" s="760"/>
      <c r="C247" s="834"/>
      <c r="D247" s="842"/>
      <c r="E247" s="831"/>
      <c r="F247" s="831"/>
      <c r="G247" s="831"/>
      <c r="H247" s="809"/>
      <c r="I247" s="809"/>
      <c r="J247" s="832"/>
      <c r="K247" s="839"/>
      <c r="L247" s="840"/>
      <c r="M247" s="839"/>
      <c r="N247" s="839"/>
      <c r="O247" s="841"/>
      <c r="P247" s="839"/>
      <c r="Q247" s="812">
        <v>0.25</v>
      </c>
      <c r="R247" s="811">
        <f t="shared" si="31"/>
        <v>0</v>
      </c>
      <c r="S247" s="813">
        <f t="shared" si="33"/>
        <v>0</v>
      </c>
      <c r="T247" s="782"/>
      <c r="U247" s="768"/>
    </row>
    <row r="248" hidden="1">
      <c r="A248" s="745"/>
      <c r="B248" s="760"/>
      <c r="C248" s="834"/>
      <c r="D248" s="842"/>
      <c r="E248" s="831"/>
      <c r="F248" s="831"/>
      <c r="G248" s="831"/>
      <c r="H248" s="809"/>
      <c r="I248" s="844"/>
      <c r="J248" s="832"/>
      <c r="K248" s="839"/>
      <c r="L248" s="840"/>
      <c r="M248" s="839"/>
      <c r="N248" s="839"/>
      <c r="O248" s="841"/>
      <c r="P248" s="839"/>
      <c r="Q248" s="812">
        <v>0.25</v>
      </c>
      <c r="R248" s="811">
        <f t="shared" si="31"/>
        <v>0</v>
      </c>
      <c r="S248" s="813">
        <f t="shared" si="33"/>
        <v>0</v>
      </c>
      <c r="T248" s="782"/>
      <c r="U248" s="768"/>
    </row>
    <row r="249" hidden="1">
      <c r="A249" s="745"/>
      <c r="B249" s="760"/>
      <c r="C249" s="834"/>
      <c r="D249" s="835"/>
      <c r="E249" s="836"/>
      <c r="F249" s="837"/>
      <c r="G249" s="837"/>
      <c r="H249" s="804"/>
      <c r="I249" s="809"/>
      <c r="J249" s="838"/>
      <c r="K249" s="839"/>
      <c r="L249" s="840"/>
      <c r="M249" s="839"/>
      <c r="N249" s="839"/>
      <c r="O249" s="841"/>
      <c r="P249" s="839"/>
      <c r="Q249" s="812">
        <v>0.25</v>
      </c>
      <c r="R249" s="811">
        <f t="shared" si="31"/>
        <v>0</v>
      </c>
      <c r="S249" s="813">
        <f t="shared" si="33"/>
        <v>0</v>
      </c>
      <c r="T249" s="782"/>
      <c r="U249" s="768"/>
    </row>
    <row r="250" hidden="1">
      <c r="A250" s="745"/>
      <c r="B250" s="760"/>
      <c r="C250" s="834"/>
      <c r="D250" s="842"/>
      <c r="E250" s="831"/>
      <c r="F250" s="831"/>
      <c r="G250" s="831"/>
      <c r="H250" s="809"/>
      <c r="I250" s="809"/>
      <c r="J250" s="744"/>
      <c r="K250" s="839"/>
      <c r="L250" s="840"/>
      <c r="M250" s="839"/>
      <c r="N250" s="839"/>
      <c r="O250" s="841"/>
      <c r="P250" s="839"/>
      <c r="Q250" s="812">
        <v>0.25</v>
      </c>
      <c r="R250" s="811">
        <f t="shared" si="31"/>
        <v>0</v>
      </c>
      <c r="S250" s="813">
        <f t="shared" si="33"/>
        <v>0</v>
      </c>
      <c r="T250" s="782"/>
      <c r="U250" s="768"/>
    </row>
    <row r="251" hidden="1">
      <c r="A251" s="745"/>
      <c r="B251" s="760"/>
      <c r="C251" s="834"/>
      <c r="D251" s="842"/>
      <c r="E251" s="831"/>
      <c r="F251" s="831"/>
      <c r="G251" s="831"/>
      <c r="H251" s="809"/>
      <c r="I251" s="809"/>
      <c r="J251" s="832"/>
      <c r="K251" s="839"/>
      <c r="L251" s="840"/>
      <c r="M251" s="839"/>
      <c r="N251" s="839"/>
      <c r="O251" s="841"/>
      <c r="P251" s="839"/>
      <c r="Q251" s="812">
        <v>0.25</v>
      </c>
      <c r="R251" s="811">
        <f t="shared" si="31"/>
        <v>0</v>
      </c>
      <c r="S251" s="813">
        <f t="shared" si="33"/>
        <v>0</v>
      </c>
      <c r="T251" s="782"/>
      <c r="U251" s="768"/>
    </row>
    <row r="252" hidden="1">
      <c r="A252" s="745"/>
      <c r="B252" s="760"/>
      <c r="C252" s="834"/>
      <c r="D252" s="842"/>
      <c r="E252" s="831"/>
      <c r="F252" s="831"/>
      <c r="G252" s="831"/>
      <c r="H252" s="809"/>
      <c r="I252" s="844"/>
      <c r="J252" s="832"/>
      <c r="K252" s="839"/>
      <c r="L252" s="840"/>
      <c r="M252" s="839"/>
      <c r="N252" s="839"/>
      <c r="O252" s="841"/>
      <c r="P252" s="839"/>
      <c r="Q252" s="812">
        <v>0.25</v>
      </c>
      <c r="R252" s="811">
        <f t="shared" si="31"/>
        <v>0</v>
      </c>
      <c r="S252" s="813">
        <f t="shared" si="33"/>
        <v>0</v>
      </c>
      <c r="T252" s="782"/>
      <c r="U252" s="768"/>
    </row>
    <row r="253" hidden="1">
      <c r="A253" s="745"/>
      <c r="B253" s="760"/>
      <c r="C253" s="834"/>
      <c r="D253" s="835"/>
      <c r="E253" s="836"/>
      <c r="F253" s="837"/>
      <c r="G253" s="837"/>
      <c r="H253" s="804"/>
      <c r="I253" s="809"/>
      <c r="J253" s="838"/>
      <c r="K253" s="839"/>
      <c r="L253" s="840"/>
      <c r="M253" s="839"/>
      <c r="N253" s="839"/>
      <c r="O253" s="841"/>
      <c r="P253" s="839"/>
      <c r="Q253" s="812">
        <v>0.25</v>
      </c>
      <c r="R253" s="811">
        <f t="shared" si="31"/>
        <v>0</v>
      </c>
      <c r="S253" s="813">
        <f t="shared" si="33"/>
        <v>0</v>
      </c>
      <c r="T253" s="782"/>
      <c r="U253" s="768"/>
    </row>
    <row r="254" hidden="1">
      <c r="A254" s="745"/>
      <c r="B254" s="760"/>
      <c r="C254" s="834"/>
      <c r="D254" s="842"/>
      <c r="E254" s="831"/>
      <c r="F254" s="831"/>
      <c r="G254" s="831"/>
      <c r="H254" s="809"/>
      <c r="I254" s="809"/>
      <c r="J254" s="744"/>
      <c r="K254" s="839"/>
      <c r="L254" s="840"/>
      <c r="M254" s="839"/>
      <c r="N254" s="839"/>
      <c r="O254" s="841"/>
      <c r="P254" s="839"/>
      <c r="Q254" s="812">
        <v>0.25</v>
      </c>
      <c r="R254" s="811">
        <f t="shared" si="31"/>
        <v>0</v>
      </c>
      <c r="S254" s="813">
        <f t="shared" si="33"/>
        <v>0</v>
      </c>
      <c r="T254" s="782"/>
      <c r="U254" s="768"/>
    </row>
    <row r="255" hidden="1">
      <c r="A255" s="745"/>
      <c r="B255" s="760"/>
      <c r="C255" s="866"/>
      <c r="D255" s="842"/>
      <c r="E255" s="831"/>
      <c r="F255" s="831"/>
      <c r="G255" s="831"/>
      <c r="H255" s="809"/>
      <c r="I255" s="809"/>
      <c r="J255" s="832"/>
      <c r="K255" s="839"/>
      <c r="L255" s="840"/>
      <c r="M255" s="839"/>
      <c r="N255" s="839"/>
      <c r="O255" s="867"/>
      <c r="P255" s="839"/>
      <c r="Q255" s="812">
        <v>0.25</v>
      </c>
      <c r="R255" s="811">
        <f t="shared" si="31"/>
        <v>0</v>
      </c>
      <c r="S255" s="868">
        <f t="shared" si="33"/>
        <v>0</v>
      </c>
      <c r="T255" s="782"/>
      <c r="U255" s="768"/>
    </row>
    <row r="256">
      <c r="A256" s="745"/>
      <c r="B256" s="760"/>
      <c r="C256" s="766"/>
      <c r="D256" s="870"/>
      <c r="O256" s="871">
        <f>SUM(O230:O255)</f>
        <v>4459.53</v>
      </c>
      <c r="Q256" s="988" t="s">
        <v>5</v>
      </c>
      <c r="R256" s="917">
        <f>SUM(R230:R241)</f>
        <v>557.44125</v>
      </c>
      <c r="S256" s="917">
        <f>SUM(S230:S255)</f>
        <v>0</v>
      </c>
      <c r="T256" s="814" t="s">
        <v>5</v>
      </c>
      <c r="U256" s="768"/>
    </row>
    <row r="257">
      <c r="A257" s="745"/>
      <c r="B257" s="760"/>
      <c r="C257" s="876">
        <f>SUM(C230:C255)</f>
        <v>0</v>
      </c>
      <c r="D257" s="870"/>
      <c r="M257" s="695"/>
      <c r="N257" s="877" t="s">
        <v>781</v>
      </c>
      <c r="O257" s="989" t="s">
        <v>5</v>
      </c>
      <c r="P257" s="368"/>
      <c r="Q257" s="369"/>
      <c r="R257" s="990" t="s">
        <v>5</v>
      </c>
      <c r="T257" s="782"/>
      <c r="U257" s="768"/>
    </row>
    <row r="258">
      <c r="A258" s="745"/>
      <c r="B258" s="760"/>
      <c r="C258" s="761"/>
      <c r="D258" s="870"/>
      <c r="O258" s="989" t="s">
        <v>761</v>
      </c>
      <c r="P258" s="368"/>
      <c r="Q258" s="369"/>
      <c r="R258" s="940">
        <f>SUM(R256:R257)</f>
        <v>557.44125</v>
      </c>
      <c r="T258" s="782"/>
      <c r="U258" s="768"/>
    </row>
    <row r="259">
      <c r="A259" s="745"/>
      <c r="B259" s="760"/>
      <c r="C259" s="761"/>
      <c r="D259" s="880"/>
      <c r="E259" s="881"/>
      <c r="F259" s="881"/>
      <c r="G259" s="881"/>
      <c r="H259" s="881"/>
      <c r="I259" s="881"/>
      <c r="J259" s="881"/>
      <c r="K259" s="881"/>
      <c r="L259" s="881"/>
      <c r="M259" s="881"/>
      <c r="N259" s="881"/>
      <c r="O259" s="881"/>
      <c r="P259" s="881"/>
      <c r="Q259" s="882"/>
      <c r="R259" s="881"/>
      <c r="S259" s="881"/>
      <c r="T259" s="883"/>
      <c r="U259" s="768"/>
    </row>
    <row r="260">
      <c r="A260" s="745"/>
      <c r="B260" s="760"/>
      <c r="C260" s="761"/>
      <c r="D260" s="766"/>
      <c r="E260" s="766"/>
      <c r="F260" s="766"/>
      <c r="G260" s="766"/>
      <c r="H260" s="766"/>
      <c r="I260" s="766"/>
      <c r="J260" s="766"/>
      <c r="K260" s="766"/>
      <c r="L260" s="766"/>
      <c r="M260" s="761"/>
      <c r="N260" s="766"/>
      <c r="O260" s="766"/>
      <c r="P260" s="766"/>
      <c r="Q260" s="767"/>
      <c r="R260" s="766"/>
      <c r="S260" s="766"/>
      <c r="T260" s="766"/>
      <c r="U260" s="768"/>
    </row>
    <row r="261">
      <c r="A261" s="745"/>
      <c r="B261" s="760"/>
      <c r="C261" s="766"/>
      <c r="D261" s="766"/>
      <c r="E261" s="766"/>
      <c r="F261" s="766"/>
      <c r="G261" s="766"/>
      <c r="H261" s="766"/>
      <c r="I261" s="766"/>
      <c r="J261" s="766"/>
      <c r="K261" s="766"/>
      <c r="L261" s="766"/>
      <c r="M261" s="761"/>
      <c r="N261" s="766"/>
      <c r="O261" s="766"/>
      <c r="P261" s="766"/>
      <c r="Q261" s="767"/>
      <c r="R261" s="766"/>
      <c r="S261" s="766"/>
      <c r="T261" s="766"/>
      <c r="U261" s="768"/>
    </row>
    <row r="262">
      <c r="A262" s="745"/>
      <c r="B262" s="760"/>
      <c r="C262" s="761"/>
      <c r="D262" s="774" t="s">
        <v>68</v>
      </c>
      <c r="E262" s="775"/>
      <c r="F262" s="776" t="s">
        <v>5</v>
      </c>
      <c r="G262" s="775"/>
      <c r="H262" s="777"/>
      <c r="I262" s="777"/>
      <c r="J262" s="777"/>
      <c r="K262" s="777"/>
      <c r="L262" s="777"/>
      <c r="M262" s="777"/>
      <c r="N262" s="777"/>
      <c r="O262" s="777"/>
      <c r="P262" s="777"/>
      <c r="Q262" s="778"/>
      <c r="R262" s="777"/>
      <c r="S262" s="777"/>
      <c r="T262" s="779"/>
      <c r="U262" s="768"/>
    </row>
    <row r="263">
      <c r="A263" s="745"/>
      <c r="B263" s="760"/>
      <c r="C263" s="761"/>
      <c r="D263" s="870"/>
      <c r="Q263" s="781"/>
      <c r="T263" s="782"/>
      <c r="U263" s="768"/>
    </row>
    <row r="264">
      <c r="A264" s="745"/>
      <c r="B264" s="760"/>
      <c r="C264" s="761"/>
      <c r="D264" s="783" t="s">
        <v>765</v>
      </c>
      <c r="E264" s="784" t="s">
        <v>190</v>
      </c>
      <c r="F264" s="784" t="s">
        <v>766</v>
      </c>
      <c r="G264" s="785" t="s">
        <v>767</v>
      </c>
      <c r="H264" s="786" t="s">
        <v>768</v>
      </c>
      <c r="I264" s="784" t="s">
        <v>769</v>
      </c>
      <c r="J264" s="787" t="s">
        <v>770</v>
      </c>
      <c r="K264" s="110"/>
      <c r="L264" s="111"/>
      <c r="M264" s="788" t="s">
        <v>572</v>
      </c>
      <c r="N264" s="785" t="s">
        <v>771</v>
      </c>
      <c r="O264" s="785" t="s">
        <v>772</v>
      </c>
      <c r="P264" s="789" t="s">
        <v>773</v>
      </c>
      <c r="Q264" s="790" t="s">
        <v>774</v>
      </c>
      <c r="R264" s="789" t="s">
        <v>775</v>
      </c>
      <c r="S264" s="791" t="s">
        <v>776</v>
      </c>
      <c r="T264" s="792"/>
      <c r="U264" s="768"/>
    </row>
    <row r="265">
      <c r="A265" s="745"/>
      <c r="B265" s="760"/>
      <c r="C265" s="761"/>
      <c r="D265" s="793"/>
      <c r="E265" s="794"/>
      <c r="F265" s="794"/>
      <c r="G265" s="794"/>
      <c r="H265" s="794"/>
      <c r="I265" s="794"/>
      <c r="J265" s="795" t="s">
        <v>191</v>
      </c>
      <c r="K265" s="795" t="s">
        <v>192</v>
      </c>
      <c r="L265" s="795" t="s">
        <v>193</v>
      </c>
      <c r="M265" s="415"/>
      <c r="N265" s="794"/>
      <c r="O265" s="794"/>
      <c r="P265" s="796"/>
      <c r="Q265" s="796"/>
      <c r="R265" s="796"/>
      <c r="S265" s="797"/>
      <c r="T265" s="798"/>
      <c r="U265" s="768"/>
    </row>
    <row r="266">
      <c r="A266" s="745"/>
      <c r="B266" s="760"/>
      <c r="C266" s="800"/>
      <c r="D266" s="828"/>
      <c r="E266" s="822" t="s">
        <v>644</v>
      </c>
      <c r="F266" s="823" t="s">
        <v>645</v>
      </c>
      <c r="G266" s="809"/>
      <c r="H266" s="809"/>
      <c r="I266" s="818" t="s">
        <v>598</v>
      </c>
      <c r="J266" s="826">
        <v>2026.0</v>
      </c>
      <c r="K266" s="827" t="s">
        <v>207</v>
      </c>
      <c r="L266" s="901" t="s">
        <v>289</v>
      </c>
      <c r="M266" s="809"/>
      <c r="N266" s="809"/>
      <c r="O266" s="832">
        <v>0.0</v>
      </c>
      <c r="P266" s="811"/>
      <c r="Q266" s="812">
        <v>0.25</v>
      </c>
      <c r="R266" s="811">
        <v>250.0</v>
      </c>
      <c r="S266" s="811">
        <v>0.0</v>
      </c>
      <c r="T266" s="814" t="s">
        <v>5</v>
      </c>
      <c r="U266" s="768"/>
    </row>
    <row r="267">
      <c r="A267" s="745"/>
      <c r="B267" s="760"/>
      <c r="C267" s="815"/>
      <c r="D267" s="828"/>
      <c r="E267" s="854" t="s">
        <v>670</v>
      </c>
      <c r="F267" s="855" t="s">
        <v>671</v>
      </c>
      <c r="G267" s="809"/>
      <c r="H267" s="809"/>
      <c r="I267" s="851" t="s">
        <v>598</v>
      </c>
      <c r="J267" s="855" t="s">
        <v>618</v>
      </c>
      <c r="K267" s="855" t="s">
        <v>207</v>
      </c>
      <c r="L267" s="855" t="s">
        <v>599</v>
      </c>
      <c r="M267" s="897" t="s">
        <v>782</v>
      </c>
      <c r="N267" s="809"/>
      <c r="O267" s="832">
        <v>0.0</v>
      </c>
      <c r="P267" s="811">
        <v>0.0</v>
      </c>
      <c r="Q267" s="812">
        <v>0.125</v>
      </c>
      <c r="R267" s="811">
        <v>250.0</v>
      </c>
      <c r="S267" s="811">
        <v>0.0</v>
      </c>
      <c r="T267" s="782"/>
      <c r="U267" s="768"/>
    </row>
    <row r="268">
      <c r="A268" s="745"/>
      <c r="B268" s="760"/>
      <c r="C268" s="815"/>
      <c r="D268" s="828"/>
      <c r="E268" s="801"/>
      <c r="F268" s="804"/>
      <c r="G268" s="804"/>
      <c r="H268" s="804"/>
      <c r="I268" s="991"/>
      <c r="J268" s="836"/>
      <c r="K268" s="837"/>
      <c r="L268" s="837"/>
      <c r="M268" s="804"/>
      <c r="N268" s="844"/>
      <c r="O268" s="838"/>
      <c r="P268" s="811"/>
      <c r="Q268" s="812">
        <v>0.25</v>
      </c>
      <c r="R268" s="813">
        <f t="shared" ref="R268:R291" si="34">(((O268)-(P268))*(Q268))</f>
        <v>0</v>
      </c>
      <c r="S268" s="811">
        <v>0.0</v>
      </c>
      <c r="T268" s="782"/>
      <c r="U268" s="768"/>
    </row>
    <row r="269">
      <c r="A269" s="745"/>
      <c r="B269" s="760"/>
      <c r="C269" s="815"/>
      <c r="D269" s="828"/>
      <c r="E269" s="801"/>
      <c r="F269" s="804"/>
      <c r="G269" s="804"/>
      <c r="H269" s="804"/>
      <c r="I269" s="991"/>
      <c r="J269" s="836"/>
      <c r="K269" s="837"/>
      <c r="L269" s="837"/>
      <c r="M269" s="817"/>
      <c r="N269" s="844"/>
      <c r="O269" s="838"/>
      <c r="P269" s="811"/>
      <c r="Q269" s="812">
        <v>0.25</v>
      </c>
      <c r="R269" s="813">
        <f t="shared" si="34"/>
        <v>0</v>
      </c>
      <c r="S269" s="811">
        <v>0.0</v>
      </c>
      <c r="T269" s="782"/>
      <c r="U269" s="768"/>
    </row>
    <row r="270" hidden="1">
      <c r="A270" s="745"/>
      <c r="B270" s="760"/>
      <c r="C270" s="815"/>
      <c r="D270" s="962"/>
      <c r="E270" s="829"/>
      <c r="F270" s="809"/>
      <c r="G270" s="809"/>
      <c r="H270" s="809"/>
      <c r="I270" s="830"/>
      <c r="J270" s="831"/>
      <c r="K270" s="831"/>
      <c r="L270" s="831"/>
      <c r="M270" s="817"/>
      <c r="N270" s="809"/>
      <c r="O270" s="992"/>
      <c r="P270" s="839"/>
      <c r="Q270" s="812">
        <v>0.25</v>
      </c>
      <c r="R270" s="813">
        <f t="shared" si="34"/>
        <v>0</v>
      </c>
      <c r="S270" s="811">
        <v>0.0</v>
      </c>
      <c r="T270" s="782"/>
      <c r="U270" s="768"/>
    </row>
    <row r="271" hidden="1">
      <c r="A271" s="745"/>
      <c r="B271" s="760"/>
      <c r="C271" s="815"/>
      <c r="D271" s="962"/>
      <c r="E271" s="829"/>
      <c r="F271" s="809"/>
      <c r="G271" s="809"/>
      <c r="H271" s="809"/>
      <c r="I271" s="830"/>
      <c r="J271" s="831"/>
      <c r="K271" s="831"/>
      <c r="L271" s="957"/>
      <c r="M271" s="809"/>
      <c r="N271" s="809"/>
      <c r="O271" s="832"/>
      <c r="P271" s="839"/>
      <c r="Q271" s="812">
        <v>0.25</v>
      </c>
      <c r="R271" s="813">
        <f t="shared" si="34"/>
        <v>0</v>
      </c>
      <c r="S271" s="811">
        <v>0.0</v>
      </c>
      <c r="T271" s="782"/>
      <c r="U271" s="768"/>
    </row>
    <row r="272" hidden="1">
      <c r="A272" s="745"/>
      <c r="B272" s="760"/>
      <c r="C272" s="834"/>
      <c r="D272" s="842"/>
      <c r="E272" s="829"/>
      <c r="F272" s="809"/>
      <c r="G272" s="809"/>
      <c r="H272" s="809"/>
      <c r="I272" s="830"/>
      <c r="J272" s="831"/>
      <c r="K272" s="831"/>
      <c r="L272" s="831"/>
      <c r="M272" s="809"/>
      <c r="N272" s="809"/>
      <c r="O272" s="832"/>
      <c r="P272" s="839"/>
      <c r="Q272" s="812">
        <v>0.25</v>
      </c>
      <c r="R272" s="813">
        <f t="shared" si="34"/>
        <v>0</v>
      </c>
      <c r="S272" s="811">
        <v>0.0</v>
      </c>
      <c r="T272" s="782"/>
      <c r="U272" s="768"/>
    </row>
    <row r="273" hidden="1">
      <c r="A273" s="745"/>
      <c r="B273" s="760"/>
      <c r="C273" s="834"/>
      <c r="D273" s="842"/>
      <c r="E273" s="831"/>
      <c r="F273" s="831"/>
      <c r="G273" s="831"/>
      <c r="H273" s="809"/>
      <c r="I273" s="844"/>
      <c r="J273" s="832"/>
      <c r="K273" s="839"/>
      <c r="L273" s="840"/>
      <c r="M273" s="839"/>
      <c r="N273" s="839"/>
      <c r="O273" s="912"/>
      <c r="P273" s="839"/>
      <c r="Q273" s="812">
        <v>0.25</v>
      </c>
      <c r="R273" s="813">
        <f t="shared" si="34"/>
        <v>0</v>
      </c>
      <c r="S273" s="813">
        <f t="shared" ref="S273:S291" si="35">(O273*0.25)/2</f>
        <v>0</v>
      </c>
      <c r="T273" s="782"/>
      <c r="U273" s="768"/>
    </row>
    <row r="274" hidden="1">
      <c r="A274" s="745"/>
      <c r="B274" s="760"/>
      <c r="C274" s="834"/>
      <c r="D274" s="835"/>
      <c r="E274" s="836"/>
      <c r="F274" s="837"/>
      <c r="G274" s="837"/>
      <c r="H274" s="804"/>
      <c r="I274" s="809"/>
      <c r="J274" s="838"/>
      <c r="K274" s="839"/>
      <c r="L274" s="840"/>
      <c r="M274" s="839"/>
      <c r="N274" s="839"/>
      <c r="O274" s="841"/>
      <c r="P274" s="839"/>
      <c r="Q274" s="812">
        <v>0.25</v>
      </c>
      <c r="R274" s="813">
        <f t="shared" si="34"/>
        <v>0</v>
      </c>
      <c r="S274" s="813">
        <f t="shared" si="35"/>
        <v>0</v>
      </c>
      <c r="T274" s="782"/>
      <c r="U274" s="768"/>
    </row>
    <row r="275" hidden="1">
      <c r="A275" s="745"/>
      <c r="B275" s="760"/>
      <c r="C275" s="834"/>
      <c r="D275" s="842"/>
      <c r="E275" s="831"/>
      <c r="F275" s="831"/>
      <c r="G275" s="831"/>
      <c r="H275" s="809"/>
      <c r="I275" s="809"/>
      <c r="J275" s="744"/>
      <c r="K275" s="833"/>
      <c r="L275" s="843"/>
      <c r="M275" s="833"/>
      <c r="N275" s="839"/>
      <c r="O275" s="841"/>
      <c r="P275" s="839"/>
      <c r="Q275" s="812">
        <v>0.25</v>
      </c>
      <c r="R275" s="813">
        <f t="shared" si="34"/>
        <v>0</v>
      </c>
      <c r="S275" s="813">
        <f t="shared" si="35"/>
        <v>0</v>
      </c>
      <c r="T275" s="782"/>
      <c r="U275" s="768"/>
    </row>
    <row r="276" hidden="1">
      <c r="A276" s="745"/>
      <c r="B276" s="760"/>
      <c r="C276" s="834"/>
      <c r="D276" s="842"/>
      <c r="E276" s="831"/>
      <c r="F276" s="831"/>
      <c r="G276" s="831"/>
      <c r="H276" s="809"/>
      <c r="I276" s="809"/>
      <c r="J276" s="832"/>
      <c r="K276" s="833"/>
      <c r="L276" s="843"/>
      <c r="M276" s="833"/>
      <c r="N276" s="839"/>
      <c r="O276" s="841"/>
      <c r="P276" s="839"/>
      <c r="Q276" s="812">
        <v>0.25</v>
      </c>
      <c r="R276" s="813">
        <f t="shared" si="34"/>
        <v>0</v>
      </c>
      <c r="S276" s="813">
        <f t="shared" si="35"/>
        <v>0</v>
      </c>
      <c r="T276" s="782"/>
      <c r="U276" s="768"/>
    </row>
    <row r="277" hidden="1">
      <c r="A277" s="745"/>
      <c r="B277" s="760"/>
      <c r="C277" s="834"/>
      <c r="D277" s="842"/>
      <c r="E277" s="831"/>
      <c r="F277" s="831"/>
      <c r="G277" s="831"/>
      <c r="H277" s="809"/>
      <c r="I277" s="844"/>
      <c r="J277" s="832"/>
      <c r="K277" s="839"/>
      <c r="L277" s="840"/>
      <c r="M277" s="839"/>
      <c r="N277" s="839"/>
      <c r="O277" s="841"/>
      <c r="P277" s="839"/>
      <c r="Q277" s="812">
        <v>0.25</v>
      </c>
      <c r="R277" s="813">
        <f t="shared" si="34"/>
        <v>0</v>
      </c>
      <c r="S277" s="813">
        <f t="shared" si="35"/>
        <v>0</v>
      </c>
      <c r="T277" s="782"/>
      <c r="U277" s="768"/>
    </row>
    <row r="278" hidden="1">
      <c r="A278" s="745"/>
      <c r="B278" s="760"/>
      <c r="C278" s="834"/>
      <c r="D278" s="835"/>
      <c r="E278" s="836"/>
      <c r="F278" s="837"/>
      <c r="G278" s="837"/>
      <c r="H278" s="804"/>
      <c r="I278" s="809"/>
      <c r="J278" s="838"/>
      <c r="K278" s="839"/>
      <c r="L278" s="840"/>
      <c r="M278" s="839"/>
      <c r="N278" s="839"/>
      <c r="O278" s="841"/>
      <c r="P278" s="839"/>
      <c r="Q278" s="812">
        <v>0.25</v>
      </c>
      <c r="R278" s="813">
        <f t="shared" si="34"/>
        <v>0</v>
      </c>
      <c r="S278" s="813">
        <f t="shared" si="35"/>
        <v>0</v>
      </c>
      <c r="T278" s="782"/>
      <c r="U278" s="768"/>
    </row>
    <row r="279" hidden="1">
      <c r="A279" s="745"/>
      <c r="B279" s="760"/>
      <c r="C279" s="834"/>
      <c r="D279" s="842"/>
      <c r="E279" s="831"/>
      <c r="F279" s="831"/>
      <c r="G279" s="831"/>
      <c r="H279" s="809"/>
      <c r="I279" s="809"/>
      <c r="J279" s="744"/>
      <c r="K279" s="839"/>
      <c r="L279" s="840"/>
      <c r="M279" s="839"/>
      <c r="N279" s="839"/>
      <c r="O279" s="841"/>
      <c r="P279" s="839"/>
      <c r="Q279" s="812">
        <v>0.25</v>
      </c>
      <c r="R279" s="813">
        <f t="shared" si="34"/>
        <v>0</v>
      </c>
      <c r="S279" s="813">
        <f t="shared" si="35"/>
        <v>0</v>
      </c>
      <c r="T279" s="782"/>
      <c r="U279" s="768"/>
    </row>
    <row r="280" hidden="1">
      <c r="A280" s="745"/>
      <c r="B280" s="760"/>
      <c r="C280" s="834"/>
      <c r="D280" s="842"/>
      <c r="E280" s="831"/>
      <c r="F280" s="831"/>
      <c r="G280" s="831"/>
      <c r="H280" s="809"/>
      <c r="I280" s="809"/>
      <c r="J280" s="832"/>
      <c r="K280" s="839"/>
      <c r="L280" s="840"/>
      <c r="M280" s="839"/>
      <c r="N280" s="839"/>
      <c r="O280" s="841"/>
      <c r="P280" s="839"/>
      <c r="Q280" s="812">
        <v>0.25</v>
      </c>
      <c r="R280" s="813">
        <f t="shared" si="34"/>
        <v>0</v>
      </c>
      <c r="S280" s="813">
        <f t="shared" si="35"/>
        <v>0</v>
      </c>
      <c r="T280" s="782"/>
      <c r="U280" s="768"/>
    </row>
    <row r="281" hidden="1">
      <c r="A281" s="745"/>
      <c r="B281" s="760"/>
      <c r="C281" s="834"/>
      <c r="D281" s="835"/>
      <c r="E281" s="836"/>
      <c r="F281" s="837"/>
      <c r="G281" s="837"/>
      <c r="H281" s="804"/>
      <c r="I281" s="809"/>
      <c r="J281" s="838"/>
      <c r="K281" s="839"/>
      <c r="L281" s="840"/>
      <c r="M281" s="839"/>
      <c r="N281" s="839"/>
      <c r="O281" s="841"/>
      <c r="P281" s="839"/>
      <c r="Q281" s="812">
        <v>0.25</v>
      </c>
      <c r="R281" s="813">
        <f t="shared" si="34"/>
        <v>0</v>
      </c>
      <c r="S281" s="813">
        <f t="shared" si="35"/>
        <v>0</v>
      </c>
      <c r="T281" s="782"/>
      <c r="U281" s="768"/>
    </row>
    <row r="282" hidden="1">
      <c r="A282" s="745"/>
      <c r="B282" s="760"/>
      <c r="C282" s="834"/>
      <c r="D282" s="842"/>
      <c r="E282" s="831"/>
      <c r="F282" s="831"/>
      <c r="G282" s="831"/>
      <c r="H282" s="809"/>
      <c r="I282" s="809"/>
      <c r="J282" s="744"/>
      <c r="K282" s="839"/>
      <c r="L282" s="840"/>
      <c r="M282" s="839"/>
      <c r="N282" s="839"/>
      <c r="O282" s="841"/>
      <c r="P282" s="839"/>
      <c r="Q282" s="812">
        <v>0.25</v>
      </c>
      <c r="R282" s="813">
        <f t="shared" si="34"/>
        <v>0</v>
      </c>
      <c r="S282" s="813">
        <f t="shared" si="35"/>
        <v>0</v>
      </c>
      <c r="T282" s="782"/>
      <c r="U282" s="768"/>
    </row>
    <row r="283" hidden="1">
      <c r="A283" s="745"/>
      <c r="B283" s="760"/>
      <c r="C283" s="834"/>
      <c r="D283" s="842"/>
      <c r="E283" s="831"/>
      <c r="F283" s="831"/>
      <c r="G283" s="831"/>
      <c r="H283" s="809"/>
      <c r="I283" s="809"/>
      <c r="J283" s="832"/>
      <c r="K283" s="839"/>
      <c r="L283" s="840"/>
      <c r="M283" s="839"/>
      <c r="N283" s="839"/>
      <c r="O283" s="841"/>
      <c r="P283" s="839"/>
      <c r="Q283" s="812">
        <v>0.25</v>
      </c>
      <c r="R283" s="813">
        <f t="shared" si="34"/>
        <v>0</v>
      </c>
      <c r="S283" s="813">
        <f t="shared" si="35"/>
        <v>0</v>
      </c>
      <c r="T283" s="782"/>
      <c r="U283" s="768"/>
    </row>
    <row r="284" hidden="1">
      <c r="A284" s="745"/>
      <c r="B284" s="760"/>
      <c r="C284" s="834"/>
      <c r="D284" s="842"/>
      <c r="E284" s="831"/>
      <c r="F284" s="831"/>
      <c r="G284" s="831"/>
      <c r="H284" s="809"/>
      <c r="I284" s="844"/>
      <c r="J284" s="832"/>
      <c r="K284" s="839"/>
      <c r="L284" s="840"/>
      <c r="M284" s="839"/>
      <c r="N284" s="839"/>
      <c r="O284" s="841"/>
      <c r="P284" s="839"/>
      <c r="Q284" s="812">
        <v>0.25</v>
      </c>
      <c r="R284" s="813">
        <f t="shared" si="34"/>
        <v>0</v>
      </c>
      <c r="S284" s="813">
        <f t="shared" si="35"/>
        <v>0</v>
      </c>
      <c r="T284" s="782"/>
      <c r="U284" s="768"/>
    </row>
    <row r="285">
      <c r="A285" s="745"/>
      <c r="B285" s="760"/>
      <c r="C285" s="834"/>
      <c r="D285" s="835"/>
      <c r="E285" s="836"/>
      <c r="F285" s="837"/>
      <c r="G285" s="837"/>
      <c r="H285" s="804"/>
      <c r="I285" s="809"/>
      <c r="J285" s="838"/>
      <c r="K285" s="839"/>
      <c r="L285" s="840"/>
      <c r="M285" s="839"/>
      <c r="N285" s="839"/>
      <c r="O285" s="841"/>
      <c r="P285" s="839"/>
      <c r="Q285" s="812">
        <v>0.25</v>
      </c>
      <c r="R285" s="813">
        <f t="shared" si="34"/>
        <v>0</v>
      </c>
      <c r="S285" s="813">
        <f t="shared" si="35"/>
        <v>0</v>
      </c>
      <c r="T285" s="782"/>
      <c r="U285" s="768"/>
    </row>
    <row r="286">
      <c r="A286" s="745"/>
      <c r="B286" s="760"/>
      <c r="C286" s="834"/>
      <c r="D286" s="842"/>
      <c r="E286" s="831"/>
      <c r="F286" s="831"/>
      <c r="G286" s="831"/>
      <c r="H286" s="809"/>
      <c r="I286" s="809"/>
      <c r="J286" s="744"/>
      <c r="K286" s="839"/>
      <c r="L286" s="840"/>
      <c r="M286" s="839"/>
      <c r="N286" s="839"/>
      <c r="O286" s="841"/>
      <c r="P286" s="839"/>
      <c r="Q286" s="812">
        <v>0.25</v>
      </c>
      <c r="R286" s="813">
        <f t="shared" si="34"/>
        <v>0</v>
      </c>
      <c r="S286" s="813">
        <f t="shared" si="35"/>
        <v>0</v>
      </c>
      <c r="T286" s="782"/>
      <c r="U286" s="768"/>
    </row>
    <row r="287">
      <c r="A287" s="745"/>
      <c r="B287" s="760"/>
      <c r="C287" s="834"/>
      <c r="D287" s="842"/>
      <c r="E287" s="831"/>
      <c r="F287" s="831"/>
      <c r="G287" s="831"/>
      <c r="H287" s="809"/>
      <c r="I287" s="809"/>
      <c r="J287" s="832"/>
      <c r="K287" s="839"/>
      <c r="L287" s="840"/>
      <c r="M287" s="839"/>
      <c r="N287" s="839"/>
      <c r="O287" s="841"/>
      <c r="P287" s="839"/>
      <c r="Q287" s="812">
        <v>0.25</v>
      </c>
      <c r="R287" s="813">
        <f t="shared" si="34"/>
        <v>0</v>
      </c>
      <c r="S287" s="813">
        <f t="shared" si="35"/>
        <v>0</v>
      </c>
      <c r="T287" s="782"/>
      <c r="U287" s="768"/>
    </row>
    <row r="288">
      <c r="A288" s="745"/>
      <c r="B288" s="760"/>
      <c r="C288" s="834"/>
      <c r="D288" s="842"/>
      <c r="E288" s="831"/>
      <c r="F288" s="831"/>
      <c r="G288" s="831"/>
      <c r="H288" s="809"/>
      <c r="I288" s="844"/>
      <c r="J288" s="832"/>
      <c r="K288" s="839"/>
      <c r="L288" s="840"/>
      <c r="M288" s="839"/>
      <c r="N288" s="839"/>
      <c r="O288" s="841"/>
      <c r="P288" s="839"/>
      <c r="Q288" s="812">
        <v>0.25</v>
      </c>
      <c r="R288" s="813">
        <f t="shared" si="34"/>
        <v>0</v>
      </c>
      <c r="S288" s="813">
        <f t="shared" si="35"/>
        <v>0</v>
      </c>
      <c r="T288" s="782"/>
      <c r="U288" s="768"/>
    </row>
    <row r="289">
      <c r="A289" s="745"/>
      <c r="B289" s="760"/>
      <c r="C289" s="834"/>
      <c r="D289" s="835"/>
      <c r="E289" s="836"/>
      <c r="F289" s="837"/>
      <c r="G289" s="837"/>
      <c r="H289" s="804"/>
      <c r="I289" s="809"/>
      <c r="J289" s="838"/>
      <c r="K289" s="839"/>
      <c r="L289" s="840"/>
      <c r="M289" s="839"/>
      <c r="N289" s="839"/>
      <c r="O289" s="841"/>
      <c r="P289" s="839"/>
      <c r="Q289" s="812">
        <v>0.25</v>
      </c>
      <c r="R289" s="813">
        <f t="shared" si="34"/>
        <v>0</v>
      </c>
      <c r="S289" s="813">
        <f t="shared" si="35"/>
        <v>0</v>
      </c>
      <c r="T289" s="782"/>
      <c r="U289" s="768"/>
    </row>
    <row r="290">
      <c r="A290" s="745"/>
      <c r="B290" s="760"/>
      <c r="C290" s="834"/>
      <c r="D290" s="842"/>
      <c r="E290" s="831"/>
      <c r="F290" s="831"/>
      <c r="G290" s="831"/>
      <c r="H290" s="809"/>
      <c r="I290" s="809"/>
      <c r="J290" s="744"/>
      <c r="K290" s="839"/>
      <c r="L290" s="843"/>
      <c r="M290" s="839"/>
      <c r="N290" s="839"/>
      <c r="O290" s="841"/>
      <c r="P290" s="839"/>
      <c r="Q290" s="812">
        <v>0.25</v>
      </c>
      <c r="R290" s="813">
        <f t="shared" si="34"/>
        <v>0</v>
      </c>
      <c r="S290" s="813">
        <f t="shared" si="35"/>
        <v>0</v>
      </c>
      <c r="T290" s="782"/>
      <c r="U290" s="768"/>
    </row>
    <row r="291">
      <c r="A291" s="745"/>
      <c r="B291" s="760"/>
      <c r="C291" s="866"/>
      <c r="D291" s="842"/>
      <c r="E291" s="831"/>
      <c r="F291" s="831"/>
      <c r="G291" s="831"/>
      <c r="H291" s="809"/>
      <c r="I291" s="809"/>
      <c r="J291" s="832"/>
      <c r="K291" s="839"/>
      <c r="L291" s="840"/>
      <c r="M291" s="839"/>
      <c r="N291" s="839"/>
      <c r="O291" s="867"/>
      <c r="P291" s="839"/>
      <c r="Q291" s="812">
        <v>0.25</v>
      </c>
      <c r="R291" s="813">
        <f t="shared" si="34"/>
        <v>0</v>
      </c>
      <c r="S291" s="868">
        <f t="shared" si="35"/>
        <v>0</v>
      </c>
      <c r="T291" s="782"/>
      <c r="U291" s="768"/>
    </row>
    <row r="292">
      <c r="A292" s="745"/>
      <c r="B292" s="760"/>
      <c r="C292" s="766"/>
      <c r="D292" s="870"/>
      <c r="O292" s="871">
        <f>SUM(O266:O291)</f>
        <v>0</v>
      </c>
      <c r="Q292" s="781"/>
      <c r="R292" s="940">
        <f t="shared" ref="R292:S292" si="36">SUM(R266:R291)</f>
        <v>500</v>
      </c>
      <c r="S292" s="941">
        <f t="shared" si="36"/>
        <v>0</v>
      </c>
      <c r="T292" s="782"/>
      <c r="U292" s="768"/>
    </row>
    <row r="293">
      <c r="A293" s="745"/>
      <c r="B293" s="760"/>
      <c r="C293" s="876">
        <f>SUM(C266:C291)</f>
        <v>0</v>
      </c>
      <c r="D293" s="870"/>
      <c r="M293" s="695"/>
      <c r="N293" s="877" t="s">
        <v>781</v>
      </c>
      <c r="O293" s="878" t="s">
        <v>5</v>
      </c>
      <c r="Q293" s="781"/>
      <c r="R293" s="879" t="s">
        <v>5</v>
      </c>
      <c r="T293" s="782"/>
      <c r="U293" s="768"/>
    </row>
    <row r="294">
      <c r="A294" s="745"/>
      <c r="B294" s="760"/>
      <c r="C294" s="761"/>
      <c r="D294" s="880"/>
      <c r="E294" s="881"/>
      <c r="F294" s="881"/>
      <c r="G294" s="881"/>
      <c r="H294" s="881"/>
      <c r="I294" s="881"/>
      <c r="J294" s="881"/>
      <c r="K294" s="881"/>
      <c r="L294" s="881"/>
      <c r="M294" s="881"/>
      <c r="N294" s="881"/>
      <c r="O294" s="881"/>
      <c r="P294" s="881"/>
      <c r="Q294" s="882"/>
      <c r="R294" s="881"/>
      <c r="S294" s="881"/>
      <c r="T294" s="883"/>
      <c r="U294" s="768"/>
    </row>
    <row r="295">
      <c r="A295" s="745"/>
      <c r="B295" s="760"/>
      <c r="C295" s="761"/>
      <c r="D295" s="993"/>
      <c r="E295" s="994"/>
      <c r="F295" s="994"/>
      <c r="G295" s="994"/>
      <c r="H295" s="995"/>
      <c r="I295" s="995"/>
      <c r="J295" s="996"/>
      <c r="K295" s="766"/>
      <c r="L295" s="997"/>
      <c r="M295" s="766"/>
      <c r="N295" s="766"/>
      <c r="O295" s="766"/>
      <c r="P295" s="766"/>
      <c r="Q295" s="998"/>
      <c r="R295" s="999"/>
      <c r="S295" s="999"/>
      <c r="T295" s="766"/>
      <c r="U295" s="768"/>
    </row>
    <row r="296">
      <c r="A296" s="745"/>
      <c r="B296" s="760"/>
      <c r="C296" s="761"/>
      <c r="D296" s="766"/>
      <c r="E296" s="766"/>
      <c r="F296" s="766"/>
      <c r="G296" s="766"/>
      <c r="H296" s="766"/>
      <c r="I296" s="766"/>
      <c r="J296" s="766"/>
      <c r="K296" s="766"/>
      <c r="L296" s="766"/>
      <c r="M296" s="766"/>
      <c r="N296" s="766"/>
      <c r="O296" s="1000"/>
      <c r="P296" s="766"/>
      <c r="Q296" s="767"/>
      <c r="R296" s="1000"/>
      <c r="S296" s="1000"/>
      <c r="T296" s="766"/>
      <c r="U296" s="768"/>
    </row>
    <row r="297">
      <c r="A297" s="745"/>
      <c r="B297" s="760"/>
      <c r="C297" s="761"/>
      <c r="D297" s="774" t="s">
        <v>64</v>
      </c>
      <c r="E297" s="775"/>
      <c r="F297" s="774" t="s">
        <v>5</v>
      </c>
      <c r="G297" s="1001"/>
      <c r="H297" s="1001"/>
      <c r="I297" s="775"/>
      <c r="J297" s="777"/>
      <c r="K297" s="777"/>
      <c r="L297" s="777"/>
      <c r="M297" s="777"/>
      <c r="N297" s="777"/>
      <c r="O297" s="777"/>
      <c r="P297" s="777"/>
      <c r="Q297" s="778"/>
      <c r="R297" s="777"/>
      <c r="S297" s="777"/>
      <c r="T297" s="779"/>
      <c r="U297" s="768"/>
    </row>
    <row r="298">
      <c r="A298" s="745"/>
      <c r="B298" s="760"/>
      <c r="C298" s="761"/>
      <c r="D298" s="870"/>
      <c r="Q298" s="781"/>
      <c r="T298" s="782"/>
      <c r="U298" s="768"/>
    </row>
    <row r="299">
      <c r="A299" s="745"/>
      <c r="B299" s="760"/>
      <c r="C299" s="761"/>
      <c r="D299" s="783" t="s">
        <v>765</v>
      </c>
      <c r="E299" s="784" t="s">
        <v>190</v>
      </c>
      <c r="F299" s="784" t="s">
        <v>766</v>
      </c>
      <c r="G299" s="785" t="s">
        <v>767</v>
      </c>
      <c r="H299" s="786" t="s">
        <v>768</v>
      </c>
      <c r="I299" s="784" t="s">
        <v>769</v>
      </c>
      <c r="J299" s="787" t="s">
        <v>770</v>
      </c>
      <c r="K299" s="110"/>
      <c r="L299" s="111"/>
      <c r="M299" s="956" t="s">
        <v>790</v>
      </c>
      <c r="N299" s="785" t="s">
        <v>771</v>
      </c>
      <c r="O299" s="785" t="s">
        <v>772</v>
      </c>
      <c r="P299" s="789" t="s">
        <v>773</v>
      </c>
      <c r="Q299" s="790" t="s">
        <v>774</v>
      </c>
      <c r="R299" s="789" t="s">
        <v>775</v>
      </c>
      <c r="S299" s="791" t="s">
        <v>776</v>
      </c>
      <c r="T299" s="792"/>
      <c r="U299" s="768"/>
    </row>
    <row r="300">
      <c r="A300" s="745"/>
      <c r="B300" s="760"/>
      <c r="C300" s="761"/>
      <c r="D300" s="793"/>
      <c r="E300" s="794"/>
      <c r="F300" s="794"/>
      <c r="G300" s="794"/>
      <c r="H300" s="794"/>
      <c r="I300" s="794"/>
      <c r="J300" s="795" t="s">
        <v>191</v>
      </c>
      <c r="K300" s="795" t="s">
        <v>192</v>
      </c>
      <c r="L300" s="795" t="s">
        <v>193</v>
      </c>
      <c r="M300" s="415"/>
      <c r="N300" s="794"/>
      <c r="O300" s="794"/>
      <c r="P300" s="796"/>
      <c r="Q300" s="796"/>
      <c r="R300" s="796"/>
      <c r="S300" s="797"/>
      <c r="T300" s="798"/>
      <c r="U300" s="768"/>
    </row>
    <row r="301">
      <c r="A301" s="745"/>
      <c r="B301" s="760"/>
      <c r="C301" s="800">
        <v>1.0</v>
      </c>
      <c r="D301" s="828"/>
      <c r="E301" s="854" t="s">
        <v>678</v>
      </c>
      <c r="F301" s="855" t="s">
        <v>679</v>
      </c>
      <c r="G301" s="809"/>
      <c r="H301" s="809"/>
      <c r="I301" s="851" t="s">
        <v>598</v>
      </c>
      <c r="J301" s="855" t="s">
        <v>618</v>
      </c>
      <c r="K301" s="855" t="s">
        <v>207</v>
      </c>
      <c r="L301" s="855" t="s">
        <v>289</v>
      </c>
      <c r="M301" s="819" t="s">
        <v>780</v>
      </c>
      <c r="N301" s="809"/>
      <c r="O301" s="861">
        <v>6124.05</v>
      </c>
      <c r="P301" s="811">
        <v>0.0</v>
      </c>
      <c r="Q301" s="812">
        <v>0.125</v>
      </c>
      <c r="R301" s="813">
        <f t="shared" ref="R301:R305" si="37">O301*Q301</f>
        <v>765.50625</v>
      </c>
      <c r="S301" s="811">
        <v>0.0</v>
      </c>
      <c r="T301" s="814" t="s">
        <v>5</v>
      </c>
      <c r="U301" s="768"/>
    </row>
    <row r="302">
      <c r="A302" s="745"/>
      <c r="B302" s="760"/>
      <c r="C302" s="815">
        <v>2.0</v>
      </c>
      <c r="D302" s="828"/>
      <c r="E302" s="849" t="s">
        <v>695</v>
      </c>
      <c r="F302" s="850" t="s">
        <v>696</v>
      </c>
      <c r="G302" s="809"/>
      <c r="H302" s="809"/>
      <c r="I302" s="851" t="s">
        <v>598</v>
      </c>
      <c r="J302" s="850" t="s">
        <v>618</v>
      </c>
      <c r="K302" s="850" t="s">
        <v>207</v>
      </c>
      <c r="L302" s="850" t="s">
        <v>208</v>
      </c>
      <c r="M302" s="852" t="s">
        <v>780</v>
      </c>
      <c r="N302" s="809"/>
      <c r="O302" s="853">
        <v>5791.53</v>
      </c>
      <c r="P302" s="811">
        <v>0.0</v>
      </c>
      <c r="Q302" s="812">
        <v>0.125</v>
      </c>
      <c r="R302" s="813">
        <f t="shared" si="37"/>
        <v>723.94125</v>
      </c>
      <c r="S302" s="811">
        <v>0.0</v>
      </c>
      <c r="T302" s="814" t="s">
        <v>5</v>
      </c>
      <c r="U302" s="768"/>
    </row>
    <row r="303">
      <c r="A303" s="745"/>
      <c r="B303" s="760"/>
      <c r="C303" s="815">
        <v>3.0</v>
      </c>
      <c r="D303" s="962"/>
      <c r="E303" s="854" t="s">
        <v>699</v>
      </c>
      <c r="F303" s="855" t="s">
        <v>700</v>
      </c>
      <c r="G303" s="809"/>
      <c r="H303" s="809"/>
      <c r="I303" s="851" t="s">
        <v>598</v>
      </c>
      <c r="J303" s="855" t="s">
        <v>618</v>
      </c>
      <c r="K303" s="855" t="s">
        <v>207</v>
      </c>
      <c r="L303" s="855" t="s">
        <v>208</v>
      </c>
      <c r="M303" s="819" t="s">
        <v>780</v>
      </c>
      <c r="N303" s="809"/>
      <c r="O303" s="856">
        <v>7291.53</v>
      </c>
      <c r="P303" s="811">
        <v>0.0</v>
      </c>
      <c r="Q303" s="812">
        <v>0.125</v>
      </c>
      <c r="R303" s="813">
        <f t="shared" si="37"/>
        <v>911.44125</v>
      </c>
      <c r="S303" s="811">
        <v>0.0</v>
      </c>
      <c r="T303" s="782"/>
      <c r="U303" s="768"/>
    </row>
    <row r="304">
      <c r="A304" s="745"/>
      <c r="B304" s="760"/>
      <c r="C304" s="815">
        <v>4.0</v>
      </c>
      <c r="D304" s="962"/>
      <c r="E304" s="849" t="s">
        <v>511</v>
      </c>
      <c r="F304" s="850" t="s">
        <v>702</v>
      </c>
      <c r="G304" s="844"/>
      <c r="H304" s="809"/>
      <c r="I304" s="858" t="s">
        <v>592</v>
      </c>
      <c r="J304" s="850" t="s">
        <v>657</v>
      </c>
      <c r="K304" s="850" t="s">
        <v>207</v>
      </c>
      <c r="L304" s="850" t="s">
        <v>240</v>
      </c>
      <c r="M304" s="852" t="s">
        <v>779</v>
      </c>
      <c r="N304" s="844"/>
      <c r="O304" s="859">
        <v>2000.0</v>
      </c>
      <c r="P304" s="811">
        <v>0.0</v>
      </c>
      <c r="Q304" s="812">
        <v>0.125</v>
      </c>
      <c r="R304" s="813">
        <f t="shared" si="37"/>
        <v>250</v>
      </c>
      <c r="S304" s="811">
        <v>0.0</v>
      </c>
      <c r="T304" s="782"/>
      <c r="U304" s="768"/>
    </row>
    <row r="305" hidden="1">
      <c r="A305" s="745"/>
      <c r="B305" s="760"/>
      <c r="C305" s="815">
        <v>5.0</v>
      </c>
      <c r="D305" s="1002"/>
      <c r="E305" s="1003"/>
      <c r="F305" s="1004"/>
      <c r="G305" s="1005"/>
      <c r="H305" s="1005"/>
      <c r="I305" s="1006"/>
      <c r="J305" s="1004"/>
      <c r="K305" s="1004"/>
      <c r="L305" s="1004"/>
      <c r="M305" s="1007"/>
      <c r="N305" s="1005"/>
      <c r="O305" s="1008"/>
      <c r="P305" s="811">
        <v>0.0</v>
      </c>
      <c r="Q305" s="812">
        <v>0.125</v>
      </c>
      <c r="R305" s="811">
        <f t="shared" si="37"/>
        <v>0</v>
      </c>
      <c r="S305" s="811">
        <v>0.0</v>
      </c>
      <c r="T305" s="782"/>
      <c r="U305" s="961" t="s">
        <v>5</v>
      </c>
    </row>
    <row r="306">
      <c r="A306" s="745"/>
      <c r="B306" s="760"/>
      <c r="C306" s="815">
        <v>6.0</v>
      </c>
      <c r="D306" s="1002"/>
      <c r="E306" s="849" t="s">
        <v>728</v>
      </c>
      <c r="F306" s="850" t="s">
        <v>729</v>
      </c>
      <c r="G306" s="809"/>
      <c r="H306" s="809"/>
      <c r="I306" s="851" t="s">
        <v>598</v>
      </c>
      <c r="J306" s="850" t="s">
        <v>618</v>
      </c>
      <c r="K306" s="850" t="s">
        <v>207</v>
      </c>
      <c r="L306" s="850" t="s">
        <v>213</v>
      </c>
      <c r="M306" s="819" t="s">
        <v>788</v>
      </c>
      <c r="N306" s="809"/>
      <c r="O306" s="545">
        <v>902.89</v>
      </c>
      <c r="P306" s="811">
        <v>0.0</v>
      </c>
      <c r="Q306" s="812">
        <v>0.25</v>
      </c>
      <c r="R306" s="811">
        <v>250.0</v>
      </c>
      <c r="S306" s="811">
        <v>0.0</v>
      </c>
      <c r="T306" s="782"/>
      <c r="U306" s="961" t="s">
        <v>5</v>
      </c>
    </row>
    <row r="307" hidden="1">
      <c r="A307" s="745"/>
      <c r="B307" s="760"/>
      <c r="C307" s="834"/>
      <c r="D307" s="842"/>
      <c r="E307" s="831"/>
      <c r="F307" s="831"/>
      <c r="G307" s="831"/>
      <c r="H307" s="809"/>
      <c r="I307" s="809"/>
      <c r="J307" s="832"/>
      <c r="K307" s="833"/>
      <c r="L307" s="843"/>
      <c r="M307" s="839"/>
      <c r="N307" s="839"/>
      <c r="O307" s="832"/>
      <c r="P307" s="811">
        <v>0.0</v>
      </c>
      <c r="Q307" s="812">
        <v>0.25</v>
      </c>
      <c r="R307" s="813">
        <f t="shared" ref="R307:R326" si="38">O307*0.25</f>
        <v>0</v>
      </c>
      <c r="S307" s="811">
        <v>0.0</v>
      </c>
      <c r="T307" s="782"/>
      <c r="U307" s="768"/>
    </row>
    <row r="308" hidden="1">
      <c r="A308" s="745"/>
      <c r="B308" s="760"/>
      <c r="C308" s="834"/>
      <c r="D308" s="842"/>
      <c r="E308" s="831"/>
      <c r="F308" s="831"/>
      <c r="G308" s="831"/>
      <c r="H308" s="809"/>
      <c r="I308" s="809"/>
      <c r="J308" s="832"/>
      <c r="K308" s="833"/>
      <c r="L308" s="843"/>
      <c r="M308" s="839"/>
      <c r="N308" s="839"/>
      <c r="O308" s="832"/>
      <c r="P308" s="811">
        <v>0.0</v>
      </c>
      <c r="Q308" s="812">
        <v>0.25</v>
      </c>
      <c r="R308" s="813">
        <f t="shared" si="38"/>
        <v>0</v>
      </c>
      <c r="S308" s="811">
        <v>0.0</v>
      </c>
      <c r="T308" s="782"/>
      <c r="U308" s="768"/>
    </row>
    <row r="309" hidden="1">
      <c r="A309" s="745"/>
      <c r="B309" s="760"/>
      <c r="C309" s="834"/>
      <c r="D309" s="835"/>
      <c r="E309" s="836"/>
      <c r="F309" s="837"/>
      <c r="G309" s="837"/>
      <c r="H309" s="804"/>
      <c r="I309" s="809"/>
      <c r="J309" s="838"/>
      <c r="K309" s="833"/>
      <c r="L309" s="843"/>
      <c r="M309" s="839"/>
      <c r="N309" s="839"/>
      <c r="O309" s="832"/>
      <c r="P309" s="811">
        <v>0.0</v>
      </c>
      <c r="Q309" s="812">
        <v>0.25</v>
      </c>
      <c r="R309" s="813">
        <f t="shared" si="38"/>
        <v>0</v>
      </c>
      <c r="S309" s="811">
        <v>0.0</v>
      </c>
      <c r="T309" s="782"/>
      <c r="U309" s="768"/>
    </row>
    <row r="310" hidden="1">
      <c r="A310" s="745"/>
      <c r="B310" s="760"/>
      <c r="C310" s="834"/>
      <c r="D310" s="842"/>
      <c r="E310" s="831"/>
      <c r="F310" s="831"/>
      <c r="G310" s="831"/>
      <c r="H310" s="809"/>
      <c r="I310" s="809"/>
      <c r="J310" s="744"/>
      <c r="K310" s="833"/>
      <c r="L310" s="843"/>
      <c r="M310" s="839"/>
      <c r="N310" s="839"/>
      <c r="O310" s="832"/>
      <c r="P310" s="839"/>
      <c r="Q310" s="812">
        <v>0.25</v>
      </c>
      <c r="R310" s="813">
        <f t="shared" si="38"/>
        <v>0</v>
      </c>
      <c r="S310" s="811">
        <v>0.0</v>
      </c>
      <c r="T310" s="782"/>
      <c r="U310" s="768"/>
    </row>
    <row r="311" hidden="1">
      <c r="A311" s="745"/>
      <c r="B311" s="760"/>
      <c r="C311" s="834"/>
      <c r="D311" s="842"/>
      <c r="E311" s="831"/>
      <c r="F311" s="831"/>
      <c r="G311" s="831"/>
      <c r="H311" s="809"/>
      <c r="I311" s="809"/>
      <c r="J311" s="832"/>
      <c r="K311" s="839"/>
      <c r="L311" s="840"/>
      <c r="M311" s="839"/>
      <c r="N311" s="839"/>
      <c r="O311" s="841"/>
      <c r="P311" s="839"/>
      <c r="Q311" s="812">
        <v>0.25</v>
      </c>
      <c r="R311" s="813">
        <f t="shared" si="38"/>
        <v>0</v>
      </c>
      <c r="S311" s="811">
        <v>0.0</v>
      </c>
      <c r="T311" s="782"/>
      <c r="U311" s="768"/>
    </row>
    <row r="312" hidden="1">
      <c r="A312" s="745"/>
      <c r="B312" s="760"/>
      <c r="C312" s="834"/>
      <c r="D312" s="842"/>
      <c r="E312" s="831"/>
      <c r="F312" s="831"/>
      <c r="G312" s="831"/>
      <c r="H312" s="809"/>
      <c r="I312" s="844"/>
      <c r="J312" s="832"/>
      <c r="K312" s="839"/>
      <c r="L312" s="840"/>
      <c r="M312" s="839"/>
      <c r="N312" s="839"/>
      <c r="O312" s="841"/>
      <c r="P312" s="839"/>
      <c r="Q312" s="812">
        <v>0.25</v>
      </c>
      <c r="R312" s="813">
        <f t="shared" si="38"/>
        <v>0</v>
      </c>
      <c r="S312" s="811">
        <v>0.0</v>
      </c>
      <c r="T312" s="782"/>
      <c r="U312" s="768"/>
    </row>
    <row r="313" hidden="1">
      <c r="A313" s="745"/>
      <c r="B313" s="760"/>
      <c r="C313" s="834"/>
      <c r="D313" s="835"/>
      <c r="E313" s="836"/>
      <c r="F313" s="837"/>
      <c r="G313" s="837"/>
      <c r="H313" s="804"/>
      <c r="I313" s="809"/>
      <c r="J313" s="838"/>
      <c r="K313" s="839"/>
      <c r="L313" s="840"/>
      <c r="M313" s="839"/>
      <c r="N313" s="839"/>
      <c r="O313" s="841"/>
      <c r="P313" s="839"/>
      <c r="Q313" s="812">
        <v>0.25</v>
      </c>
      <c r="R313" s="813">
        <f t="shared" si="38"/>
        <v>0</v>
      </c>
      <c r="S313" s="811">
        <v>0.0</v>
      </c>
      <c r="T313" s="782"/>
      <c r="U313" s="768"/>
    </row>
    <row r="314" hidden="1">
      <c r="A314" s="745"/>
      <c r="B314" s="760"/>
      <c r="C314" s="834"/>
      <c r="D314" s="842"/>
      <c r="E314" s="831"/>
      <c r="F314" s="831"/>
      <c r="G314" s="831"/>
      <c r="H314" s="809"/>
      <c r="I314" s="809"/>
      <c r="J314" s="744"/>
      <c r="K314" s="839"/>
      <c r="L314" s="840"/>
      <c r="M314" s="839"/>
      <c r="N314" s="839"/>
      <c r="O314" s="841"/>
      <c r="P314" s="839"/>
      <c r="Q314" s="812">
        <v>0.25</v>
      </c>
      <c r="R314" s="813">
        <f t="shared" si="38"/>
        <v>0</v>
      </c>
      <c r="S314" s="811">
        <v>0.0</v>
      </c>
      <c r="T314" s="782"/>
      <c r="U314" s="768"/>
    </row>
    <row r="315" hidden="1">
      <c r="A315" s="745"/>
      <c r="B315" s="760"/>
      <c r="C315" s="834"/>
      <c r="D315" s="842"/>
      <c r="E315" s="831"/>
      <c r="F315" s="831"/>
      <c r="G315" s="831"/>
      <c r="H315" s="809"/>
      <c r="I315" s="809"/>
      <c r="J315" s="832"/>
      <c r="K315" s="839"/>
      <c r="L315" s="840"/>
      <c r="M315" s="839"/>
      <c r="N315" s="839"/>
      <c r="O315" s="841"/>
      <c r="P315" s="839"/>
      <c r="Q315" s="812">
        <v>0.25</v>
      </c>
      <c r="R315" s="813">
        <f t="shared" si="38"/>
        <v>0</v>
      </c>
      <c r="S315" s="811">
        <v>0.0</v>
      </c>
      <c r="T315" s="782"/>
      <c r="U315" s="768"/>
    </row>
    <row r="316" hidden="1">
      <c r="A316" s="745"/>
      <c r="B316" s="760"/>
      <c r="C316" s="834"/>
      <c r="D316" s="835"/>
      <c r="E316" s="836"/>
      <c r="F316" s="837"/>
      <c r="G316" s="837"/>
      <c r="H316" s="804"/>
      <c r="I316" s="809"/>
      <c r="J316" s="838"/>
      <c r="K316" s="839"/>
      <c r="L316" s="840"/>
      <c r="M316" s="839"/>
      <c r="N316" s="839"/>
      <c r="O316" s="841"/>
      <c r="P316" s="839"/>
      <c r="Q316" s="812">
        <v>0.25</v>
      </c>
      <c r="R316" s="813">
        <f t="shared" si="38"/>
        <v>0</v>
      </c>
      <c r="S316" s="811">
        <v>0.0</v>
      </c>
      <c r="T316" s="782"/>
      <c r="U316" s="768"/>
    </row>
    <row r="317" hidden="1">
      <c r="A317" s="745"/>
      <c r="B317" s="760"/>
      <c r="C317" s="834"/>
      <c r="D317" s="842"/>
      <c r="E317" s="831"/>
      <c r="F317" s="831"/>
      <c r="G317" s="831"/>
      <c r="H317" s="809"/>
      <c r="I317" s="809"/>
      <c r="J317" s="744"/>
      <c r="K317" s="839"/>
      <c r="L317" s="840"/>
      <c r="M317" s="839"/>
      <c r="N317" s="839"/>
      <c r="O317" s="841"/>
      <c r="P317" s="839"/>
      <c r="Q317" s="812">
        <v>0.25</v>
      </c>
      <c r="R317" s="813">
        <f t="shared" si="38"/>
        <v>0</v>
      </c>
      <c r="S317" s="811">
        <v>0.0</v>
      </c>
      <c r="T317" s="782"/>
      <c r="U317" s="768"/>
    </row>
    <row r="318" hidden="1">
      <c r="A318" s="745"/>
      <c r="B318" s="760"/>
      <c r="C318" s="834"/>
      <c r="D318" s="842"/>
      <c r="E318" s="831"/>
      <c r="F318" s="831"/>
      <c r="G318" s="831"/>
      <c r="H318" s="809"/>
      <c r="I318" s="809"/>
      <c r="J318" s="832"/>
      <c r="K318" s="839"/>
      <c r="L318" s="840"/>
      <c r="M318" s="839"/>
      <c r="N318" s="839"/>
      <c r="O318" s="841"/>
      <c r="P318" s="839"/>
      <c r="Q318" s="812">
        <v>0.25</v>
      </c>
      <c r="R318" s="813">
        <f t="shared" si="38"/>
        <v>0</v>
      </c>
      <c r="S318" s="811">
        <v>0.0</v>
      </c>
      <c r="T318" s="782"/>
      <c r="U318" s="768"/>
    </row>
    <row r="319" hidden="1">
      <c r="A319" s="745"/>
      <c r="B319" s="760"/>
      <c r="C319" s="834"/>
      <c r="D319" s="842"/>
      <c r="E319" s="831"/>
      <c r="F319" s="831"/>
      <c r="G319" s="831"/>
      <c r="H319" s="809"/>
      <c r="I319" s="844"/>
      <c r="J319" s="832"/>
      <c r="K319" s="839"/>
      <c r="L319" s="840"/>
      <c r="M319" s="839"/>
      <c r="N319" s="839"/>
      <c r="O319" s="841"/>
      <c r="P319" s="839"/>
      <c r="Q319" s="812">
        <v>0.25</v>
      </c>
      <c r="R319" s="813">
        <f t="shared" si="38"/>
        <v>0</v>
      </c>
      <c r="S319" s="811">
        <v>0.0</v>
      </c>
      <c r="T319" s="782"/>
      <c r="U319" s="768"/>
    </row>
    <row r="320" hidden="1">
      <c r="A320" s="745"/>
      <c r="B320" s="760"/>
      <c r="C320" s="834"/>
      <c r="D320" s="835"/>
      <c r="E320" s="836"/>
      <c r="F320" s="837"/>
      <c r="G320" s="837"/>
      <c r="H320" s="804"/>
      <c r="I320" s="809"/>
      <c r="J320" s="838"/>
      <c r="K320" s="839"/>
      <c r="L320" s="840"/>
      <c r="M320" s="839"/>
      <c r="N320" s="839"/>
      <c r="O320" s="841"/>
      <c r="P320" s="839"/>
      <c r="Q320" s="812">
        <v>0.25</v>
      </c>
      <c r="R320" s="813">
        <f t="shared" si="38"/>
        <v>0</v>
      </c>
      <c r="S320" s="811">
        <v>0.0</v>
      </c>
      <c r="T320" s="782"/>
      <c r="U320" s="768"/>
    </row>
    <row r="321" hidden="1">
      <c r="A321" s="745"/>
      <c r="B321" s="760"/>
      <c r="C321" s="834"/>
      <c r="D321" s="842"/>
      <c r="E321" s="831"/>
      <c r="F321" s="831"/>
      <c r="G321" s="831"/>
      <c r="H321" s="809"/>
      <c r="I321" s="809"/>
      <c r="J321" s="744"/>
      <c r="K321" s="839"/>
      <c r="L321" s="840"/>
      <c r="M321" s="839"/>
      <c r="N321" s="839"/>
      <c r="O321" s="841"/>
      <c r="P321" s="839"/>
      <c r="Q321" s="812">
        <v>0.25</v>
      </c>
      <c r="R321" s="813">
        <f t="shared" si="38"/>
        <v>0</v>
      </c>
      <c r="S321" s="811">
        <v>0.0</v>
      </c>
      <c r="T321" s="782"/>
      <c r="U321" s="768"/>
    </row>
    <row r="322" hidden="1">
      <c r="A322" s="745"/>
      <c r="B322" s="760"/>
      <c r="C322" s="834"/>
      <c r="D322" s="842"/>
      <c r="E322" s="831"/>
      <c r="F322" s="831"/>
      <c r="G322" s="831"/>
      <c r="H322" s="809"/>
      <c r="I322" s="809"/>
      <c r="J322" s="832"/>
      <c r="K322" s="839"/>
      <c r="L322" s="840"/>
      <c r="M322" s="839"/>
      <c r="N322" s="839"/>
      <c r="O322" s="841"/>
      <c r="P322" s="839"/>
      <c r="Q322" s="812">
        <v>0.25</v>
      </c>
      <c r="R322" s="813">
        <f t="shared" si="38"/>
        <v>0</v>
      </c>
      <c r="S322" s="811">
        <v>0.0</v>
      </c>
      <c r="T322" s="782"/>
      <c r="U322" s="768"/>
    </row>
    <row r="323" hidden="1">
      <c r="A323" s="745"/>
      <c r="B323" s="760"/>
      <c r="C323" s="834"/>
      <c r="D323" s="842"/>
      <c r="E323" s="831"/>
      <c r="F323" s="831"/>
      <c r="G323" s="831"/>
      <c r="H323" s="809"/>
      <c r="I323" s="844"/>
      <c r="J323" s="832"/>
      <c r="K323" s="839"/>
      <c r="L323" s="840"/>
      <c r="M323" s="839"/>
      <c r="N323" s="839"/>
      <c r="O323" s="841"/>
      <c r="P323" s="839"/>
      <c r="Q323" s="812">
        <v>0.25</v>
      </c>
      <c r="R323" s="813">
        <f t="shared" si="38"/>
        <v>0</v>
      </c>
      <c r="S323" s="811">
        <v>0.0</v>
      </c>
      <c r="T323" s="782"/>
      <c r="U323" s="768"/>
    </row>
    <row r="324" hidden="1">
      <c r="A324" s="745"/>
      <c r="B324" s="760"/>
      <c r="C324" s="834"/>
      <c r="D324" s="835"/>
      <c r="E324" s="836"/>
      <c r="F324" s="837"/>
      <c r="G324" s="837"/>
      <c r="H324" s="804"/>
      <c r="I324" s="809"/>
      <c r="J324" s="838"/>
      <c r="K324" s="839"/>
      <c r="L324" s="840"/>
      <c r="M324" s="839"/>
      <c r="N324" s="839"/>
      <c r="O324" s="841"/>
      <c r="P324" s="839"/>
      <c r="Q324" s="812">
        <v>0.25</v>
      </c>
      <c r="R324" s="813">
        <f t="shared" si="38"/>
        <v>0</v>
      </c>
      <c r="S324" s="811">
        <v>0.0</v>
      </c>
      <c r="T324" s="782"/>
      <c r="U324" s="768"/>
    </row>
    <row r="325" hidden="1">
      <c r="A325" s="745"/>
      <c r="B325" s="760"/>
      <c r="C325" s="834"/>
      <c r="D325" s="842"/>
      <c r="E325" s="831"/>
      <c r="F325" s="831"/>
      <c r="G325" s="831"/>
      <c r="H325" s="809"/>
      <c r="I325" s="809"/>
      <c r="J325" s="744"/>
      <c r="K325" s="839"/>
      <c r="L325" s="840"/>
      <c r="M325" s="839"/>
      <c r="N325" s="839"/>
      <c r="O325" s="841"/>
      <c r="P325" s="839"/>
      <c r="Q325" s="812">
        <v>0.25</v>
      </c>
      <c r="R325" s="813">
        <f t="shared" si="38"/>
        <v>0</v>
      </c>
      <c r="S325" s="811">
        <v>0.0</v>
      </c>
      <c r="T325" s="782"/>
      <c r="U325" s="768"/>
    </row>
    <row r="326" hidden="1">
      <c r="A326" s="745"/>
      <c r="B326" s="760"/>
      <c r="C326" s="866"/>
      <c r="D326" s="842"/>
      <c r="E326" s="831"/>
      <c r="F326" s="831"/>
      <c r="G326" s="831"/>
      <c r="H326" s="809"/>
      <c r="I326" s="809"/>
      <c r="J326" s="832"/>
      <c r="K326" s="839"/>
      <c r="L326" s="840"/>
      <c r="M326" s="839"/>
      <c r="N326" s="839"/>
      <c r="O326" s="867"/>
      <c r="P326" s="839"/>
      <c r="Q326" s="812">
        <v>0.25</v>
      </c>
      <c r="R326" s="813">
        <f t="shared" si="38"/>
        <v>0</v>
      </c>
      <c r="S326" s="811">
        <v>0.0</v>
      </c>
      <c r="T326" s="782"/>
      <c r="U326" s="961" t="s">
        <v>5</v>
      </c>
    </row>
    <row r="327">
      <c r="A327" s="745"/>
      <c r="B327" s="760"/>
      <c r="C327" s="766"/>
      <c r="D327" s="870"/>
      <c r="O327" s="871">
        <f>SUM(O301:O326)</f>
        <v>22110</v>
      </c>
      <c r="Q327" s="781"/>
      <c r="R327" s="940">
        <f t="shared" ref="R327:S327" si="39">SUM(R301:R326)</f>
        <v>2900.88875</v>
      </c>
      <c r="S327" s="941">
        <f t="shared" si="39"/>
        <v>0</v>
      </c>
      <c r="T327" s="782"/>
      <c r="U327" s="961" t="s">
        <v>5</v>
      </c>
    </row>
    <row r="328">
      <c r="A328" s="745"/>
      <c r="B328" s="760"/>
      <c r="C328" s="876">
        <f>SUM(C301:C326)</f>
        <v>21</v>
      </c>
      <c r="D328" s="870"/>
      <c r="M328" s="695"/>
      <c r="N328" s="1009" t="s">
        <v>781</v>
      </c>
      <c r="O328" s="1010" t="s">
        <v>5</v>
      </c>
      <c r="Q328" s="781"/>
      <c r="R328" s="1011" t="s">
        <v>5</v>
      </c>
      <c r="T328" s="782"/>
      <c r="U328" s="768"/>
    </row>
    <row r="329">
      <c r="A329" s="745"/>
      <c r="B329" s="760"/>
      <c r="C329" s="761"/>
      <c r="D329" s="749"/>
      <c r="E329" s="749"/>
      <c r="F329" s="749"/>
      <c r="G329" s="749"/>
      <c r="H329" s="749"/>
      <c r="I329" s="749"/>
      <c r="J329" s="749"/>
      <c r="K329" s="749"/>
      <c r="L329" s="921"/>
      <c r="N329" s="749"/>
      <c r="O329" s="1012" t="s">
        <v>5</v>
      </c>
      <c r="Q329" s="750"/>
      <c r="R329" s="923"/>
      <c r="S329" s="749"/>
      <c r="T329" s="782"/>
      <c r="U329" s="768"/>
    </row>
    <row r="330">
      <c r="A330" s="745"/>
      <c r="B330" s="760"/>
      <c r="C330" s="761"/>
      <c r="D330" s="749"/>
      <c r="E330" s="749"/>
      <c r="F330" s="749"/>
      <c r="G330" s="749"/>
      <c r="H330" s="749"/>
      <c r="I330" s="749"/>
      <c r="J330" s="749"/>
      <c r="K330" s="749"/>
      <c r="L330" s="921"/>
      <c r="N330" s="749"/>
      <c r="O330" s="1013"/>
      <c r="Q330" s="750"/>
      <c r="R330" s="923"/>
      <c r="S330" s="749"/>
      <c r="T330" s="782"/>
      <c r="U330" s="768"/>
    </row>
    <row r="331">
      <c r="A331" s="745"/>
      <c r="B331" s="760"/>
      <c r="C331" s="761"/>
      <c r="D331" s="965" t="s">
        <v>5</v>
      </c>
      <c r="L331" s="921"/>
      <c r="N331" s="749"/>
      <c r="O331" s="749"/>
      <c r="P331" s="749"/>
      <c r="Q331" s="750"/>
      <c r="R331" s="923"/>
      <c r="S331" s="749"/>
      <c r="T331" s="782"/>
      <c r="U331" s="768"/>
    </row>
    <row r="332">
      <c r="A332" s="745"/>
      <c r="B332" s="760"/>
      <c r="C332" s="761"/>
      <c r="D332" s="749"/>
      <c r="E332" s="749"/>
      <c r="F332" s="749"/>
      <c r="G332" s="749"/>
      <c r="H332" s="749"/>
      <c r="I332" s="749"/>
      <c r="J332" s="749"/>
      <c r="K332" s="749"/>
      <c r="L332" s="749"/>
      <c r="M332" s="749"/>
      <c r="N332" s="749"/>
      <c r="O332" s="749"/>
      <c r="P332" s="749"/>
      <c r="Q332" s="750"/>
      <c r="R332" s="749"/>
      <c r="S332" s="749"/>
      <c r="T332" s="883"/>
      <c r="U332" s="768"/>
    </row>
    <row r="333">
      <c r="A333" s="745"/>
      <c r="B333" s="760"/>
      <c r="C333" s="761"/>
      <c r="D333" s="993"/>
      <c r="E333" s="994"/>
      <c r="F333" s="994"/>
      <c r="G333" s="994"/>
      <c r="H333" s="995"/>
      <c r="I333" s="995"/>
      <c r="J333" s="996"/>
      <c r="K333" s="766"/>
      <c r="L333" s="997"/>
      <c r="M333" s="766"/>
      <c r="N333" s="766"/>
      <c r="O333" s="766"/>
      <c r="P333" s="766"/>
      <c r="Q333" s="998"/>
      <c r="R333" s="1014"/>
      <c r="S333" s="766"/>
      <c r="T333" s="766"/>
      <c r="U333" s="768"/>
    </row>
    <row r="334">
      <c r="A334" s="745"/>
      <c r="B334" s="760"/>
      <c r="C334" s="761"/>
      <c r="D334" s="766"/>
      <c r="E334" s="766"/>
      <c r="F334" s="766"/>
      <c r="G334" s="766"/>
      <c r="H334" s="766"/>
      <c r="I334" s="766"/>
      <c r="J334" s="766"/>
      <c r="K334" s="766"/>
      <c r="L334" s="766"/>
      <c r="M334" s="766"/>
      <c r="N334" s="766"/>
      <c r="O334" s="1000"/>
      <c r="P334" s="766"/>
      <c r="Q334" s="767"/>
      <c r="R334" s="1000"/>
      <c r="S334" s="1000"/>
      <c r="T334" s="766"/>
      <c r="U334" s="768"/>
    </row>
    <row r="335">
      <c r="A335" s="745"/>
      <c r="B335" s="760"/>
      <c r="C335" s="761"/>
      <c r="D335" s="1015" t="s">
        <v>12</v>
      </c>
      <c r="E335" s="775"/>
      <c r="F335" s="1016" t="s">
        <v>792</v>
      </c>
      <c r="G335" s="775"/>
      <c r="H335" s="777"/>
      <c r="I335" s="777"/>
      <c r="J335" s="777"/>
      <c r="K335" s="777"/>
      <c r="L335" s="777"/>
      <c r="M335" s="777"/>
      <c r="N335" s="777"/>
      <c r="O335" s="777"/>
      <c r="P335" s="777"/>
      <c r="Q335" s="778"/>
      <c r="R335" s="777"/>
      <c r="S335" s="777"/>
      <c r="T335" s="779"/>
      <c r="U335" s="768"/>
    </row>
    <row r="336">
      <c r="A336" s="745"/>
      <c r="B336" s="760"/>
      <c r="C336" s="761"/>
      <c r="D336" s="870"/>
      <c r="Q336" s="781"/>
      <c r="T336" s="782"/>
      <c r="U336" s="768"/>
    </row>
    <row r="337">
      <c r="A337" s="745"/>
      <c r="B337" s="760"/>
      <c r="C337" s="761"/>
      <c r="D337" s="783" t="s">
        <v>765</v>
      </c>
      <c r="E337" s="784" t="s">
        <v>190</v>
      </c>
      <c r="F337" s="784" t="s">
        <v>766</v>
      </c>
      <c r="G337" s="785" t="s">
        <v>767</v>
      </c>
      <c r="H337" s="786" t="s">
        <v>768</v>
      </c>
      <c r="I337" s="784" t="s">
        <v>769</v>
      </c>
      <c r="J337" s="787" t="s">
        <v>770</v>
      </c>
      <c r="K337" s="110"/>
      <c r="L337" s="111"/>
      <c r="M337" s="956" t="s">
        <v>790</v>
      </c>
      <c r="N337" s="785" t="s">
        <v>771</v>
      </c>
      <c r="O337" s="785" t="s">
        <v>772</v>
      </c>
      <c r="P337" s="789" t="s">
        <v>773</v>
      </c>
      <c r="Q337" s="790" t="s">
        <v>774</v>
      </c>
      <c r="R337" s="789" t="s">
        <v>775</v>
      </c>
      <c r="S337" s="791" t="s">
        <v>776</v>
      </c>
      <c r="T337" s="792"/>
      <c r="U337" s="768"/>
    </row>
    <row r="338">
      <c r="A338" s="745"/>
      <c r="B338" s="760"/>
      <c r="C338" s="761"/>
      <c r="D338" s="793"/>
      <c r="E338" s="794"/>
      <c r="F338" s="794"/>
      <c r="G338" s="794"/>
      <c r="H338" s="794"/>
      <c r="I338" s="794"/>
      <c r="J338" s="795" t="s">
        <v>191</v>
      </c>
      <c r="K338" s="795" t="s">
        <v>192</v>
      </c>
      <c r="L338" s="795" t="s">
        <v>193</v>
      </c>
      <c r="M338" s="415"/>
      <c r="N338" s="794"/>
      <c r="O338" s="794"/>
      <c r="P338" s="796"/>
      <c r="Q338" s="796"/>
      <c r="R338" s="796"/>
      <c r="S338" s="797"/>
      <c r="T338" s="798"/>
      <c r="U338" s="768"/>
    </row>
    <row r="339">
      <c r="A339" s="745"/>
      <c r="B339" s="760"/>
      <c r="C339" s="800"/>
      <c r="D339" s="801"/>
      <c r="E339" s="849" t="s">
        <v>688</v>
      </c>
      <c r="F339" s="850" t="s">
        <v>689</v>
      </c>
      <c r="G339" s="804"/>
      <c r="H339" s="804"/>
      <c r="I339" s="851" t="s">
        <v>598</v>
      </c>
      <c r="J339" s="850" t="s">
        <v>618</v>
      </c>
      <c r="K339" s="850" t="s">
        <v>207</v>
      </c>
      <c r="L339" s="850" t="s">
        <v>213</v>
      </c>
      <c r="M339" s="852" t="s">
        <v>793</v>
      </c>
      <c r="N339" s="809"/>
      <c r="O339" s="861">
        <v>8111.67</v>
      </c>
      <c r="P339" s="811">
        <v>0.0</v>
      </c>
      <c r="Q339" s="812">
        <v>0.25</v>
      </c>
      <c r="R339" s="813">
        <f>O339*Q339</f>
        <v>2027.9175</v>
      </c>
      <c r="S339" s="811">
        <v>0.0</v>
      </c>
      <c r="T339" s="814" t="s">
        <v>5</v>
      </c>
      <c r="U339" s="768"/>
    </row>
    <row r="340" hidden="1">
      <c r="A340" s="745"/>
      <c r="B340" s="760"/>
      <c r="C340" s="815"/>
      <c r="D340" s="828"/>
      <c r="E340" s="829"/>
      <c r="F340" s="809"/>
      <c r="G340" s="809"/>
      <c r="H340" s="809"/>
      <c r="I340" s="1017"/>
      <c r="J340" s="831"/>
      <c r="K340" s="831"/>
      <c r="L340" s="831"/>
      <c r="M340" s="809"/>
      <c r="N340" s="844"/>
      <c r="O340" s="832"/>
      <c r="P340" s="811"/>
      <c r="Q340" s="812">
        <v>0.25</v>
      </c>
      <c r="R340" s="813">
        <f t="shared" ref="R340:R342" si="40">(((O340)-(P340))*(Q340))</f>
        <v>0</v>
      </c>
      <c r="S340" s="811">
        <v>0.0</v>
      </c>
      <c r="T340" s="782"/>
      <c r="U340" s="961" t="s">
        <v>5</v>
      </c>
    </row>
    <row r="341" hidden="1">
      <c r="A341" s="745"/>
      <c r="B341" s="760"/>
      <c r="C341" s="815"/>
      <c r="D341" s="828"/>
      <c r="E341" s="829"/>
      <c r="F341" s="809"/>
      <c r="G341" s="809"/>
      <c r="H341" s="809"/>
      <c r="I341" s="830"/>
      <c r="J341" s="831"/>
      <c r="K341" s="831"/>
      <c r="L341" s="831"/>
      <c r="M341" s="809"/>
      <c r="N341" s="809"/>
      <c r="O341" s="832"/>
      <c r="P341" s="811"/>
      <c r="Q341" s="812">
        <v>0.25</v>
      </c>
      <c r="R341" s="813">
        <f t="shared" si="40"/>
        <v>0</v>
      </c>
      <c r="S341" s="811">
        <v>0.0</v>
      </c>
      <c r="T341" s="782"/>
      <c r="U341" s="961" t="s">
        <v>5</v>
      </c>
    </row>
    <row r="342" hidden="1">
      <c r="A342" s="745"/>
      <c r="B342" s="760"/>
      <c r="C342" s="815"/>
      <c r="D342" s="828"/>
      <c r="E342" s="829"/>
      <c r="F342" s="809"/>
      <c r="G342" s="809"/>
      <c r="H342" s="809"/>
      <c r="I342" s="830"/>
      <c r="J342" s="831"/>
      <c r="K342" s="831"/>
      <c r="L342" s="831"/>
      <c r="M342" s="809"/>
      <c r="N342" s="844"/>
      <c r="O342" s="832"/>
      <c r="P342" s="811"/>
      <c r="Q342" s="812">
        <v>0.25</v>
      </c>
      <c r="R342" s="813">
        <f t="shared" si="40"/>
        <v>0</v>
      </c>
      <c r="S342" s="811">
        <v>0.0</v>
      </c>
      <c r="T342" s="782"/>
      <c r="U342" s="768"/>
    </row>
    <row r="343" hidden="1">
      <c r="A343" s="745"/>
      <c r="B343" s="760"/>
      <c r="C343" s="834"/>
      <c r="D343" s="842"/>
      <c r="E343" s="831"/>
      <c r="F343" s="831"/>
      <c r="G343" s="831"/>
      <c r="H343" s="809"/>
      <c r="I343" s="809"/>
      <c r="J343" s="744"/>
      <c r="K343" s="839"/>
      <c r="L343" s="840"/>
      <c r="M343" s="839"/>
      <c r="N343" s="839"/>
      <c r="O343" s="841"/>
      <c r="P343" s="839"/>
      <c r="Q343" s="812">
        <v>0.25</v>
      </c>
      <c r="R343" s="813">
        <f t="shared" ref="R343:R352" si="41">(O343*0.25)/2</f>
        <v>0</v>
      </c>
      <c r="S343" s="813">
        <f t="shared" ref="S343:S352" si="42">(O343*0.25)/2</f>
        <v>0</v>
      </c>
      <c r="T343" s="782"/>
      <c r="U343" s="768"/>
    </row>
    <row r="344" hidden="1">
      <c r="A344" s="745"/>
      <c r="B344" s="760"/>
      <c r="C344" s="834"/>
      <c r="D344" s="842"/>
      <c r="E344" s="831"/>
      <c r="F344" s="831"/>
      <c r="G344" s="831"/>
      <c r="H344" s="809"/>
      <c r="I344" s="809"/>
      <c r="J344" s="832"/>
      <c r="K344" s="839"/>
      <c r="L344" s="840"/>
      <c r="M344" s="839"/>
      <c r="N344" s="839"/>
      <c r="O344" s="841"/>
      <c r="P344" s="839"/>
      <c r="Q344" s="812">
        <v>0.25</v>
      </c>
      <c r="R344" s="813">
        <f t="shared" si="41"/>
        <v>0</v>
      </c>
      <c r="S344" s="813">
        <f t="shared" si="42"/>
        <v>0</v>
      </c>
      <c r="T344" s="782"/>
      <c r="U344" s="768"/>
    </row>
    <row r="345" hidden="1">
      <c r="A345" s="745"/>
      <c r="B345" s="760"/>
      <c r="C345" s="834"/>
      <c r="D345" s="842"/>
      <c r="E345" s="831"/>
      <c r="F345" s="831"/>
      <c r="G345" s="831"/>
      <c r="H345" s="809"/>
      <c r="I345" s="844"/>
      <c r="J345" s="832"/>
      <c r="K345" s="839"/>
      <c r="L345" s="840"/>
      <c r="M345" s="839"/>
      <c r="N345" s="839"/>
      <c r="O345" s="841"/>
      <c r="P345" s="839"/>
      <c r="Q345" s="812">
        <v>0.25</v>
      </c>
      <c r="R345" s="813">
        <f t="shared" si="41"/>
        <v>0</v>
      </c>
      <c r="S345" s="813">
        <f t="shared" si="42"/>
        <v>0</v>
      </c>
      <c r="T345" s="782"/>
      <c r="U345" s="768"/>
    </row>
    <row r="346" hidden="1">
      <c r="A346" s="745"/>
      <c r="B346" s="760"/>
      <c r="C346" s="834"/>
      <c r="D346" s="835"/>
      <c r="E346" s="836"/>
      <c r="F346" s="837"/>
      <c r="G346" s="837"/>
      <c r="H346" s="804"/>
      <c r="I346" s="809"/>
      <c r="J346" s="838"/>
      <c r="K346" s="839"/>
      <c r="L346" s="840"/>
      <c r="M346" s="839"/>
      <c r="N346" s="839"/>
      <c r="O346" s="841"/>
      <c r="P346" s="839"/>
      <c r="Q346" s="812">
        <v>0.25</v>
      </c>
      <c r="R346" s="813">
        <f t="shared" si="41"/>
        <v>0</v>
      </c>
      <c r="S346" s="813">
        <f t="shared" si="42"/>
        <v>0</v>
      </c>
      <c r="T346" s="782"/>
      <c r="U346" s="768"/>
    </row>
    <row r="347" hidden="1">
      <c r="A347" s="745"/>
      <c r="B347" s="760"/>
      <c r="C347" s="834"/>
      <c r="D347" s="842"/>
      <c r="E347" s="831"/>
      <c r="F347" s="831"/>
      <c r="G347" s="831"/>
      <c r="H347" s="809"/>
      <c r="I347" s="809"/>
      <c r="J347" s="744"/>
      <c r="K347" s="839"/>
      <c r="L347" s="840"/>
      <c r="M347" s="839"/>
      <c r="N347" s="839"/>
      <c r="O347" s="841"/>
      <c r="P347" s="839"/>
      <c r="Q347" s="812">
        <v>0.25</v>
      </c>
      <c r="R347" s="813">
        <f t="shared" si="41"/>
        <v>0</v>
      </c>
      <c r="S347" s="813">
        <f t="shared" si="42"/>
        <v>0</v>
      </c>
      <c r="T347" s="782"/>
      <c r="U347" s="768"/>
    </row>
    <row r="348" hidden="1">
      <c r="A348" s="745"/>
      <c r="B348" s="760"/>
      <c r="C348" s="834"/>
      <c r="D348" s="842"/>
      <c r="E348" s="831"/>
      <c r="F348" s="831"/>
      <c r="G348" s="831"/>
      <c r="H348" s="809"/>
      <c r="I348" s="809"/>
      <c r="J348" s="832"/>
      <c r="K348" s="839"/>
      <c r="L348" s="840"/>
      <c r="M348" s="839"/>
      <c r="N348" s="839"/>
      <c r="O348" s="841"/>
      <c r="P348" s="839"/>
      <c r="Q348" s="812">
        <v>0.25</v>
      </c>
      <c r="R348" s="813">
        <f t="shared" si="41"/>
        <v>0</v>
      </c>
      <c r="S348" s="813">
        <f t="shared" si="42"/>
        <v>0</v>
      </c>
      <c r="T348" s="782"/>
      <c r="U348" s="768"/>
    </row>
    <row r="349" hidden="1">
      <c r="A349" s="745"/>
      <c r="B349" s="760"/>
      <c r="C349" s="834"/>
      <c r="D349" s="842"/>
      <c r="E349" s="831"/>
      <c r="F349" s="831"/>
      <c r="G349" s="831"/>
      <c r="H349" s="809"/>
      <c r="I349" s="844"/>
      <c r="J349" s="832"/>
      <c r="K349" s="839"/>
      <c r="L349" s="840"/>
      <c r="M349" s="839"/>
      <c r="N349" s="839"/>
      <c r="O349" s="841"/>
      <c r="P349" s="839"/>
      <c r="Q349" s="812">
        <v>0.25</v>
      </c>
      <c r="R349" s="813">
        <f t="shared" si="41"/>
        <v>0</v>
      </c>
      <c r="S349" s="813">
        <f t="shared" si="42"/>
        <v>0</v>
      </c>
      <c r="T349" s="782"/>
      <c r="U349" s="768"/>
    </row>
    <row r="350" hidden="1">
      <c r="A350" s="745"/>
      <c r="B350" s="760"/>
      <c r="C350" s="834"/>
      <c r="D350" s="835"/>
      <c r="E350" s="836"/>
      <c r="F350" s="837"/>
      <c r="G350" s="837"/>
      <c r="H350" s="804"/>
      <c r="I350" s="809"/>
      <c r="J350" s="838"/>
      <c r="K350" s="839"/>
      <c r="L350" s="840"/>
      <c r="M350" s="839"/>
      <c r="N350" s="839"/>
      <c r="O350" s="841"/>
      <c r="P350" s="839"/>
      <c r="Q350" s="812">
        <v>0.25</v>
      </c>
      <c r="R350" s="813">
        <f t="shared" si="41"/>
        <v>0</v>
      </c>
      <c r="S350" s="813">
        <f t="shared" si="42"/>
        <v>0</v>
      </c>
      <c r="T350" s="782"/>
      <c r="U350" s="768"/>
    </row>
    <row r="351" hidden="1">
      <c r="A351" s="745"/>
      <c r="B351" s="760"/>
      <c r="C351" s="834"/>
      <c r="D351" s="842"/>
      <c r="E351" s="831"/>
      <c r="F351" s="831"/>
      <c r="G351" s="831"/>
      <c r="H351" s="809"/>
      <c r="I351" s="809"/>
      <c r="J351" s="744"/>
      <c r="K351" s="839"/>
      <c r="L351" s="840"/>
      <c r="M351" s="839"/>
      <c r="N351" s="839"/>
      <c r="O351" s="841"/>
      <c r="P351" s="839"/>
      <c r="Q351" s="812">
        <v>0.25</v>
      </c>
      <c r="R351" s="813">
        <f t="shared" si="41"/>
        <v>0</v>
      </c>
      <c r="S351" s="813">
        <f t="shared" si="42"/>
        <v>0</v>
      </c>
      <c r="T351" s="782"/>
      <c r="U351" s="768"/>
    </row>
    <row r="352" hidden="1">
      <c r="A352" s="745"/>
      <c r="B352" s="760"/>
      <c r="C352" s="866"/>
      <c r="D352" s="842"/>
      <c r="E352" s="831"/>
      <c r="F352" s="831"/>
      <c r="G352" s="831"/>
      <c r="H352" s="809"/>
      <c r="I352" s="809"/>
      <c r="J352" s="832"/>
      <c r="K352" s="839"/>
      <c r="L352" s="840"/>
      <c r="M352" s="839"/>
      <c r="N352" s="839"/>
      <c r="O352" s="867"/>
      <c r="P352" s="839"/>
      <c r="Q352" s="812">
        <v>0.25</v>
      </c>
      <c r="R352" s="868">
        <f t="shared" si="41"/>
        <v>0</v>
      </c>
      <c r="S352" s="868">
        <f t="shared" si="42"/>
        <v>0</v>
      </c>
      <c r="T352" s="782"/>
      <c r="U352" s="768"/>
    </row>
    <row r="353">
      <c r="A353" s="745"/>
      <c r="B353" s="760"/>
      <c r="C353" s="766"/>
      <c r="D353" s="870"/>
      <c r="O353" s="871">
        <f>SUM(O339:O352)</f>
        <v>8111.67</v>
      </c>
      <c r="Q353" s="781"/>
      <c r="R353" s="940">
        <f t="shared" ref="R353:S353" si="43">SUM(R339:R352)</f>
        <v>2027.9175</v>
      </c>
      <c r="S353" s="941">
        <f t="shared" si="43"/>
        <v>0</v>
      </c>
      <c r="T353" s="782"/>
      <c r="U353" s="768"/>
    </row>
    <row r="354">
      <c r="A354" s="745"/>
      <c r="B354" s="760"/>
      <c r="C354" s="876">
        <f>SUM(C339:C352)</f>
        <v>0</v>
      </c>
      <c r="D354" s="870"/>
      <c r="M354" s="695"/>
      <c r="N354" s="920" t="s">
        <v>781</v>
      </c>
      <c r="O354" s="921"/>
      <c r="R354" s="944"/>
      <c r="T354" s="782"/>
      <c r="U354" s="768"/>
    </row>
    <row r="355">
      <c r="A355" s="745"/>
      <c r="B355" s="760"/>
      <c r="C355" s="761"/>
      <c r="D355" s="870"/>
      <c r="O355" s="921"/>
      <c r="R355" s="921"/>
      <c r="T355" s="782"/>
      <c r="U355" s="768"/>
    </row>
    <row r="356">
      <c r="A356" s="745"/>
      <c r="B356" s="760"/>
      <c r="C356" s="761"/>
      <c r="D356" s="880"/>
      <c r="E356" s="881"/>
      <c r="F356" s="881"/>
      <c r="G356" s="881"/>
      <c r="H356" s="881"/>
      <c r="I356" s="881"/>
      <c r="J356" s="881"/>
      <c r="K356" s="881"/>
      <c r="L356" s="881"/>
      <c r="M356" s="881"/>
      <c r="N356" s="881"/>
      <c r="O356" s="881"/>
      <c r="P356" s="881"/>
      <c r="Q356" s="882"/>
      <c r="R356" s="881"/>
      <c r="S356" s="881"/>
      <c r="T356" s="883"/>
      <c r="U356" s="768"/>
    </row>
    <row r="357">
      <c r="A357" s="745"/>
      <c r="B357" s="760"/>
      <c r="C357" s="761"/>
      <c r="D357" s="993"/>
      <c r="E357" s="994"/>
      <c r="F357" s="994"/>
      <c r="G357" s="994"/>
      <c r="H357" s="995"/>
      <c r="I357" s="995"/>
      <c r="J357" s="996"/>
      <c r="K357" s="766"/>
      <c r="L357" s="997"/>
      <c r="M357" s="766"/>
      <c r="N357" s="766"/>
      <c r="O357" s="766"/>
      <c r="P357" s="766"/>
      <c r="Q357" s="998"/>
      <c r="R357" s="766"/>
      <c r="S357" s="766"/>
      <c r="T357" s="766"/>
      <c r="U357" s="768"/>
    </row>
    <row r="358">
      <c r="A358" s="745"/>
      <c r="B358" s="760"/>
      <c r="C358" s="761"/>
      <c r="D358" s="766"/>
      <c r="E358" s="766"/>
      <c r="F358" s="766"/>
      <c r="G358" s="766"/>
      <c r="H358" s="766"/>
      <c r="I358" s="766"/>
      <c r="J358" s="766"/>
      <c r="K358" s="766"/>
      <c r="L358" s="766"/>
      <c r="M358" s="766"/>
      <c r="N358" s="766"/>
      <c r="O358" s="766"/>
      <c r="P358" s="766"/>
      <c r="Q358" s="767"/>
      <c r="R358" s="1018"/>
      <c r="S358" s="766"/>
      <c r="T358" s="766"/>
      <c r="U358" s="768"/>
    </row>
    <row r="359">
      <c r="A359" s="745"/>
      <c r="B359" s="760"/>
      <c r="C359" s="761"/>
      <c r="D359" s="774" t="s">
        <v>53</v>
      </c>
      <c r="E359" s="775"/>
      <c r="F359" s="774" t="s">
        <v>5</v>
      </c>
      <c r="G359" s="775"/>
      <c r="H359" s="777"/>
      <c r="I359" s="777"/>
      <c r="J359" s="777"/>
      <c r="K359" s="777"/>
      <c r="L359" s="777"/>
      <c r="M359" s="777"/>
      <c r="N359" s="777"/>
      <c r="O359" s="777"/>
      <c r="P359" s="777"/>
      <c r="Q359" s="778"/>
      <c r="R359" s="777"/>
      <c r="S359" s="777"/>
      <c r="T359" s="779"/>
      <c r="U359" s="768"/>
    </row>
    <row r="360">
      <c r="A360" s="745"/>
      <c r="B360" s="760"/>
      <c r="C360" s="761"/>
      <c r="D360" s="870"/>
      <c r="Q360" s="781"/>
      <c r="T360" s="782"/>
      <c r="U360" s="768"/>
    </row>
    <row r="361">
      <c r="A361" s="745"/>
      <c r="B361" s="760"/>
      <c r="C361" s="761"/>
      <c r="D361" s="783" t="s">
        <v>765</v>
      </c>
      <c r="E361" s="784" t="s">
        <v>190</v>
      </c>
      <c r="F361" s="784" t="s">
        <v>766</v>
      </c>
      <c r="G361" s="785" t="s">
        <v>767</v>
      </c>
      <c r="H361" s="786" t="s">
        <v>768</v>
      </c>
      <c r="I361" s="784" t="s">
        <v>769</v>
      </c>
      <c r="J361" s="787" t="s">
        <v>770</v>
      </c>
      <c r="K361" s="110"/>
      <c r="L361" s="111"/>
      <c r="M361" s="956" t="s">
        <v>790</v>
      </c>
      <c r="N361" s="785" t="s">
        <v>771</v>
      </c>
      <c r="O361" s="785" t="s">
        <v>772</v>
      </c>
      <c r="P361" s="789" t="s">
        <v>773</v>
      </c>
      <c r="Q361" s="790" t="s">
        <v>774</v>
      </c>
      <c r="R361" s="789" t="s">
        <v>775</v>
      </c>
      <c r="S361" s="791" t="s">
        <v>776</v>
      </c>
      <c r="T361" s="792"/>
      <c r="U361" s="768"/>
    </row>
    <row r="362">
      <c r="A362" s="745"/>
      <c r="B362" s="760"/>
      <c r="C362" s="761"/>
      <c r="D362" s="793"/>
      <c r="E362" s="794"/>
      <c r="F362" s="794"/>
      <c r="G362" s="794"/>
      <c r="H362" s="794"/>
      <c r="I362" s="794"/>
      <c r="J362" s="795" t="s">
        <v>191</v>
      </c>
      <c r="K362" s="795" t="s">
        <v>192</v>
      </c>
      <c r="L362" s="795" t="s">
        <v>193</v>
      </c>
      <c r="M362" s="415"/>
      <c r="N362" s="794"/>
      <c r="O362" s="794"/>
      <c r="P362" s="796"/>
      <c r="Q362" s="796"/>
      <c r="R362" s="796"/>
      <c r="S362" s="797"/>
      <c r="T362" s="798"/>
      <c r="U362" s="768"/>
    </row>
    <row r="363">
      <c r="A363" s="745"/>
      <c r="B363" s="760"/>
      <c r="C363" s="800"/>
      <c r="D363" s="828"/>
      <c r="E363" s="849" t="s">
        <v>511</v>
      </c>
      <c r="F363" s="850" t="s">
        <v>702</v>
      </c>
      <c r="G363" s="844"/>
      <c r="H363" s="809"/>
      <c r="I363" s="858" t="s">
        <v>592</v>
      </c>
      <c r="J363" s="850" t="s">
        <v>657</v>
      </c>
      <c r="K363" s="850" t="s">
        <v>207</v>
      </c>
      <c r="L363" s="850" t="s">
        <v>240</v>
      </c>
      <c r="M363" s="852" t="s">
        <v>778</v>
      </c>
      <c r="N363" s="844"/>
      <c r="O363" s="859">
        <v>2000.0</v>
      </c>
      <c r="P363" s="811">
        <v>0.0</v>
      </c>
      <c r="Q363" s="812">
        <v>0.125</v>
      </c>
      <c r="R363" s="813">
        <f t="shared" ref="R363:R385" si="44">O363*Q363</f>
        <v>250</v>
      </c>
      <c r="S363" s="811">
        <f>R363</f>
        <v>250</v>
      </c>
      <c r="T363" s="814"/>
      <c r="U363" s="768"/>
    </row>
    <row r="364">
      <c r="A364" s="745"/>
      <c r="B364" s="760"/>
      <c r="C364" s="815"/>
      <c r="D364" s="576"/>
      <c r="E364" s="849" t="s">
        <v>373</v>
      </c>
      <c r="F364" s="850" t="s">
        <v>716</v>
      </c>
      <c r="G364" s="857"/>
      <c r="H364" s="824"/>
      <c r="I364" s="858" t="s">
        <v>592</v>
      </c>
      <c r="J364" s="850" t="s">
        <v>718</v>
      </c>
      <c r="K364" s="850" t="s">
        <v>224</v>
      </c>
      <c r="L364" s="850" t="s">
        <v>719</v>
      </c>
      <c r="M364" s="852" t="s">
        <v>780</v>
      </c>
      <c r="N364" s="809"/>
      <c r="O364" s="859">
        <v>2000.0</v>
      </c>
      <c r="P364" s="860">
        <v>0.0</v>
      </c>
      <c r="Q364" s="812">
        <v>0.125</v>
      </c>
      <c r="R364" s="813">
        <f t="shared" si="44"/>
        <v>250</v>
      </c>
      <c r="S364" s="811">
        <v>0.0</v>
      </c>
      <c r="T364" s="814"/>
      <c r="U364" s="768"/>
    </row>
    <row r="365" hidden="1">
      <c r="A365" s="745"/>
      <c r="B365" s="760"/>
      <c r="C365" s="815"/>
      <c r="D365" s="828"/>
      <c r="E365" s="829"/>
      <c r="F365" s="809"/>
      <c r="G365" s="809"/>
      <c r="H365" s="809"/>
      <c r="I365" s="830"/>
      <c r="J365" s="831"/>
      <c r="K365" s="831"/>
      <c r="L365" s="831"/>
      <c r="M365" s="809"/>
      <c r="N365" s="809"/>
      <c r="O365" s="832"/>
      <c r="P365" s="811"/>
      <c r="Q365" s="812">
        <v>0.25</v>
      </c>
      <c r="R365" s="813">
        <f t="shared" si="44"/>
        <v>0</v>
      </c>
      <c r="S365" s="811">
        <v>0.0</v>
      </c>
      <c r="T365" s="814"/>
      <c r="U365" s="768"/>
    </row>
    <row r="366" hidden="1">
      <c r="A366" s="745"/>
      <c r="B366" s="760"/>
      <c r="C366" s="815"/>
      <c r="D366" s="962"/>
      <c r="E366" s="829"/>
      <c r="F366" s="809"/>
      <c r="G366" s="844"/>
      <c r="H366" s="809"/>
      <c r="I366" s="830"/>
      <c r="J366" s="831"/>
      <c r="K366" s="831"/>
      <c r="L366" s="831"/>
      <c r="M366" s="809"/>
      <c r="N366" s="844"/>
      <c r="O366" s="832"/>
      <c r="P366" s="811"/>
      <c r="Q366" s="812">
        <v>0.25</v>
      </c>
      <c r="R366" s="813">
        <f t="shared" si="44"/>
        <v>0</v>
      </c>
      <c r="S366" s="811">
        <v>0.0</v>
      </c>
      <c r="T366" s="782"/>
      <c r="U366" s="768"/>
    </row>
    <row r="367" hidden="1">
      <c r="A367" s="745"/>
      <c r="B367" s="760"/>
      <c r="C367" s="815"/>
      <c r="D367" s="962"/>
      <c r="E367" s="829"/>
      <c r="F367" s="809"/>
      <c r="G367" s="809"/>
      <c r="H367" s="809"/>
      <c r="I367" s="830"/>
      <c r="J367" s="831"/>
      <c r="K367" s="831"/>
      <c r="L367" s="831"/>
      <c r="M367" s="809"/>
      <c r="N367" s="809"/>
      <c r="O367" s="832"/>
      <c r="P367" s="839"/>
      <c r="Q367" s="812">
        <v>0.25</v>
      </c>
      <c r="R367" s="813">
        <f t="shared" si="44"/>
        <v>0</v>
      </c>
      <c r="S367" s="811">
        <f t="shared" ref="S367:S369" si="45">R367</f>
        <v>0</v>
      </c>
      <c r="T367" s="814"/>
      <c r="U367" s="961" t="s">
        <v>5</v>
      </c>
    </row>
    <row r="368" hidden="1">
      <c r="A368" s="745"/>
      <c r="B368" s="760"/>
      <c r="C368" s="815"/>
      <c r="D368" s="962"/>
      <c r="E368" s="829"/>
      <c r="F368" s="809"/>
      <c r="G368" s="809"/>
      <c r="H368" s="809"/>
      <c r="I368" s="830"/>
      <c r="J368" s="831"/>
      <c r="K368" s="831"/>
      <c r="L368" s="831"/>
      <c r="M368" s="809"/>
      <c r="N368" s="809"/>
      <c r="O368" s="832"/>
      <c r="P368" s="839"/>
      <c r="Q368" s="812">
        <v>0.25</v>
      </c>
      <c r="R368" s="813">
        <f t="shared" si="44"/>
        <v>0</v>
      </c>
      <c r="S368" s="811">
        <f t="shared" si="45"/>
        <v>0</v>
      </c>
      <c r="T368" s="814"/>
      <c r="U368" s="768"/>
    </row>
    <row r="369" hidden="1">
      <c r="A369" s="745"/>
      <c r="B369" s="760"/>
      <c r="C369" s="834"/>
      <c r="D369" s="1019"/>
      <c r="E369" s="831"/>
      <c r="F369" s="831"/>
      <c r="G369" s="831"/>
      <c r="H369" s="809"/>
      <c r="I369" s="809"/>
      <c r="J369" s="831"/>
      <c r="K369" s="831"/>
      <c r="L369" s="831"/>
      <c r="M369" s="839"/>
      <c r="N369" s="839"/>
      <c r="O369" s="832"/>
      <c r="P369" s="839"/>
      <c r="Q369" s="812">
        <v>0.25</v>
      </c>
      <c r="R369" s="813">
        <f t="shared" si="44"/>
        <v>0</v>
      </c>
      <c r="S369" s="811">
        <f t="shared" si="45"/>
        <v>0</v>
      </c>
      <c r="T369" s="814"/>
      <c r="U369" s="768"/>
    </row>
    <row r="370" hidden="1">
      <c r="A370" s="745"/>
      <c r="B370" s="760"/>
      <c r="C370" s="834"/>
      <c r="D370" s="1019"/>
      <c r="E370" s="831"/>
      <c r="F370" s="831"/>
      <c r="G370" s="831"/>
      <c r="H370" s="809"/>
      <c r="I370" s="844"/>
      <c r="J370" s="831"/>
      <c r="K370" s="831"/>
      <c r="L370" s="831"/>
      <c r="M370" s="839"/>
      <c r="N370" s="839"/>
      <c r="O370" s="832"/>
      <c r="P370" s="839"/>
      <c r="Q370" s="812">
        <v>0.25</v>
      </c>
      <c r="R370" s="813">
        <f t="shared" si="44"/>
        <v>0</v>
      </c>
      <c r="S370" s="811">
        <v>0.0</v>
      </c>
      <c r="T370" s="782"/>
      <c r="U370" s="768"/>
    </row>
    <row r="371" hidden="1">
      <c r="A371" s="745"/>
      <c r="B371" s="760"/>
      <c r="C371" s="834"/>
      <c r="D371" s="1020"/>
      <c r="E371" s="836"/>
      <c r="F371" s="837"/>
      <c r="G371" s="837"/>
      <c r="H371" s="804"/>
      <c r="I371" s="809"/>
      <c r="J371" s="831"/>
      <c r="K371" s="831"/>
      <c r="L371" s="831"/>
      <c r="M371" s="839"/>
      <c r="N371" s="839"/>
      <c r="O371" s="832"/>
      <c r="P371" s="839"/>
      <c r="Q371" s="812">
        <v>0.25</v>
      </c>
      <c r="R371" s="813">
        <f t="shared" si="44"/>
        <v>0</v>
      </c>
      <c r="S371" s="811">
        <f>R371</f>
        <v>0</v>
      </c>
      <c r="T371" s="814"/>
      <c r="U371" s="768"/>
    </row>
    <row r="372" hidden="1">
      <c r="A372" s="745"/>
      <c r="B372" s="760"/>
      <c r="C372" s="834"/>
      <c r="D372" s="1019"/>
      <c r="E372" s="831"/>
      <c r="F372" s="831"/>
      <c r="G372" s="831"/>
      <c r="H372" s="809"/>
      <c r="I372" s="809"/>
      <c r="J372" s="831"/>
      <c r="K372" s="831"/>
      <c r="L372" s="831"/>
      <c r="M372" s="839"/>
      <c r="N372" s="839"/>
      <c r="O372" s="832"/>
      <c r="P372" s="839"/>
      <c r="Q372" s="812">
        <v>0.25</v>
      </c>
      <c r="R372" s="813">
        <f t="shared" si="44"/>
        <v>0</v>
      </c>
      <c r="S372" s="811">
        <v>0.0</v>
      </c>
      <c r="T372" s="782"/>
      <c r="U372" s="768"/>
    </row>
    <row r="373" hidden="1">
      <c r="A373" s="745"/>
      <c r="B373" s="760"/>
      <c r="C373" s="834"/>
      <c r="D373" s="1019"/>
      <c r="E373" s="831"/>
      <c r="F373" s="831"/>
      <c r="G373" s="831"/>
      <c r="H373" s="809"/>
      <c r="I373" s="809"/>
      <c r="J373" s="831"/>
      <c r="K373" s="831"/>
      <c r="L373" s="831"/>
      <c r="M373" s="839"/>
      <c r="N373" s="839"/>
      <c r="O373" s="832"/>
      <c r="P373" s="839"/>
      <c r="Q373" s="812">
        <v>0.25</v>
      </c>
      <c r="R373" s="813">
        <f t="shared" si="44"/>
        <v>0</v>
      </c>
      <c r="S373" s="811">
        <v>0.0</v>
      </c>
      <c r="T373" s="782"/>
      <c r="U373" s="768"/>
    </row>
    <row r="374" hidden="1">
      <c r="A374" s="745"/>
      <c r="B374" s="760"/>
      <c r="C374" s="834"/>
      <c r="D374" s="1019"/>
      <c r="E374" s="831"/>
      <c r="F374" s="831"/>
      <c r="G374" s="831"/>
      <c r="H374" s="809"/>
      <c r="I374" s="844"/>
      <c r="J374" s="831"/>
      <c r="K374" s="831"/>
      <c r="L374" s="831"/>
      <c r="M374" s="839"/>
      <c r="N374" s="839"/>
      <c r="O374" s="832"/>
      <c r="P374" s="839"/>
      <c r="Q374" s="812">
        <v>0.25</v>
      </c>
      <c r="R374" s="813">
        <f t="shared" si="44"/>
        <v>0</v>
      </c>
      <c r="S374" s="811">
        <v>0.0</v>
      </c>
      <c r="T374" s="782"/>
      <c r="U374" s="768"/>
    </row>
    <row r="375" hidden="1">
      <c r="A375" s="745"/>
      <c r="B375" s="760"/>
      <c r="C375" s="834"/>
      <c r="D375" s="1020"/>
      <c r="E375" s="836"/>
      <c r="F375" s="837"/>
      <c r="G375" s="837"/>
      <c r="H375" s="804"/>
      <c r="I375" s="809"/>
      <c r="J375" s="831"/>
      <c r="K375" s="831"/>
      <c r="L375" s="831"/>
      <c r="M375" s="839"/>
      <c r="N375" s="839"/>
      <c r="O375" s="832"/>
      <c r="P375" s="839"/>
      <c r="Q375" s="812">
        <v>0.25</v>
      </c>
      <c r="R375" s="813">
        <f t="shared" si="44"/>
        <v>0</v>
      </c>
      <c r="S375" s="811">
        <v>0.0</v>
      </c>
      <c r="T375" s="782"/>
      <c r="U375" s="768"/>
    </row>
    <row r="376" hidden="1">
      <c r="A376" s="745"/>
      <c r="B376" s="760"/>
      <c r="C376" s="834"/>
      <c r="D376" s="1019"/>
      <c r="E376" s="831"/>
      <c r="F376" s="831"/>
      <c r="G376" s="831"/>
      <c r="H376" s="809"/>
      <c r="I376" s="809"/>
      <c r="J376" s="831"/>
      <c r="K376" s="831"/>
      <c r="L376" s="831"/>
      <c r="M376" s="839"/>
      <c r="N376" s="839"/>
      <c r="O376" s="832"/>
      <c r="P376" s="839"/>
      <c r="Q376" s="812">
        <v>0.25</v>
      </c>
      <c r="R376" s="813">
        <f t="shared" si="44"/>
        <v>0</v>
      </c>
      <c r="S376" s="811">
        <v>0.0</v>
      </c>
      <c r="T376" s="782"/>
      <c r="U376" s="768"/>
    </row>
    <row r="377" hidden="1">
      <c r="A377" s="745"/>
      <c r="B377" s="760"/>
      <c r="C377" s="834"/>
      <c r="D377" s="1019"/>
      <c r="E377" s="831"/>
      <c r="F377" s="831"/>
      <c r="G377" s="831"/>
      <c r="H377" s="809"/>
      <c r="I377" s="809"/>
      <c r="J377" s="831"/>
      <c r="K377" s="831"/>
      <c r="L377" s="831"/>
      <c r="M377" s="839"/>
      <c r="N377" s="839"/>
      <c r="O377" s="832"/>
      <c r="P377" s="839"/>
      <c r="Q377" s="812">
        <v>0.25</v>
      </c>
      <c r="R377" s="813">
        <f t="shared" si="44"/>
        <v>0</v>
      </c>
      <c r="S377" s="811"/>
      <c r="T377" s="814"/>
      <c r="U377" s="768"/>
    </row>
    <row r="378" hidden="1">
      <c r="A378" s="745"/>
      <c r="B378" s="760"/>
      <c r="C378" s="834"/>
      <c r="D378" s="835"/>
      <c r="E378" s="836"/>
      <c r="F378" s="837"/>
      <c r="G378" s="837"/>
      <c r="H378" s="804"/>
      <c r="I378" s="809"/>
      <c r="J378" s="831"/>
      <c r="K378" s="831"/>
      <c r="L378" s="831"/>
      <c r="M378" s="839"/>
      <c r="N378" s="839"/>
      <c r="O378" s="832"/>
      <c r="P378" s="839"/>
      <c r="Q378" s="812">
        <v>0.25</v>
      </c>
      <c r="R378" s="813">
        <f t="shared" si="44"/>
        <v>0</v>
      </c>
      <c r="S378" s="811">
        <f>R378</f>
        <v>0</v>
      </c>
      <c r="T378" s="814"/>
      <c r="U378" s="768"/>
    </row>
    <row r="379" hidden="1">
      <c r="A379" s="745"/>
      <c r="B379" s="760"/>
      <c r="C379" s="834"/>
      <c r="D379" s="842"/>
      <c r="E379" s="831"/>
      <c r="F379" s="831"/>
      <c r="G379" s="831"/>
      <c r="H379" s="809"/>
      <c r="I379" s="809"/>
      <c r="J379" s="831"/>
      <c r="K379" s="831"/>
      <c r="L379" s="831"/>
      <c r="M379" s="839"/>
      <c r="N379" s="839"/>
      <c r="O379" s="832"/>
      <c r="P379" s="839"/>
      <c r="Q379" s="812">
        <v>0.25</v>
      </c>
      <c r="R379" s="813">
        <f t="shared" si="44"/>
        <v>0</v>
      </c>
      <c r="S379" s="811">
        <v>0.0</v>
      </c>
      <c r="T379" s="782"/>
      <c r="U379" s="768"/>
    </row>
    <row r="380" hidden="1">
      <c r="A380" s="745"/>
      <c r="B380" s="760"/>
      <c r="C380" s="834"/>
      <c r="D380" s="842"/>
      <c r="E380" s="831"/>
      <c r="F380" s="831"/>
      <c r="G380" s="831"/>
      <c r="H380" s="809"/>
      <c r="I380" s="809"/>
      <c r="J380" s="831"/>
      <c r="K380" s="831"/>
      <c r="L380" s="831"/>
      <c r="M380" s="839"/>
      <c r="N380" s="839"/>
      <c r="O380" s="832"/>
      <c r="P380" s="839"/>
      <c r="Q380" s="812">
        <v>0.25</v>
      </c>
      <c r="R380" s="813">
        <f t="shared" si="44"/>
        <v>0</v>
      </c>
      <c r="S380" s="811">
        <v>0.0</v>
      </c>
      <c r="T380" s="782"/>
      <c r="U380" s="768"/>
    </row>
    <row r="381" hidden="1">
      <c r="A381" s="745"/>
      <c r="B381" s="760"/>
      <c r="C381" s="834"/>
      <c r="D381" s="842"/>
      <c r="E381" s="831"/>
      <c r="F381" s="831"/>
      <c r="G381" s="831"/>
      <c r="H381" s="809"/>
      <c r="I381" s="844"/>
      <c r="J381" s="831"/>
      <c r="K381" s="831"/>
      <c r="L381" s="831"/>
      <c r="M381" s="839"/>
      <c r="N381" s="839"/>
      <c r="O381" s="832"/>
      <c r="P381" s="839"/>
      <c r="Q381" s="812">
        <v>0.25</v>
      </c>
      <c r="R381" s="813">
        <f t="shared" si="44"/>
        <v>0</v>
      </c>
      <c r="S381" s="811">
        <v>0.0</v>
      </c>
      <c r="T381" s="782"/>
      <c r="U381" s="768"/>
    </row>
    <row r="382" hidden="1">
      <c r="A382" s="745"/>
      <c r="B382" s="760"/>
      <c r="C382" s="834"/>
      <c r="D382" s="835"/>
      <c r="E382" s="836"/>
      <c r="F382" s="837"/>
      <c r="G382" s="837"/>
      <c r="H382" s="804"/>
      <c r="I382" s="809"/>
      <c r="J382" s="831"/>
      <c r="K382" s="831"/>
      <c r="L382" s="831"/>
      <c r="M382" s="839"/>
      <c r="N382" s="839"/>
      <c r="O382" s="832"/>
      <c r="P382" s="839"/>
      <c r="Q382" s="812">
        <v>0.25</v>
      </c>
      <c r="R382" s="813">
        <f t="shared" si="44"/>
        <v>0</v>
      </c>
      <c r="S382" s="811">
        <v>0.0</v>
      </c>
      <c r="T382" s="782"/>
      <c r="U382" s="768"/>
    </row>
    <row r="383" hidden="1">
      <c r="A383" s="745"/>
      <c r="B383" s="760"/>
      <c r="C383" s="834"/>
      <c r="D383" s="842"/>
      <c r="E383" s="831"/>
      <c r="F383" s="831"/>
      <c r="G383" s="831"/>
      <c r="H383" s="809"/>
      <c r="I383" s="809"/>
      <c r="J383" s="831"/>
      <c r="K383" s="831"/>
      <c r="L383" s="831"/>
      <c r="M383" s="839"/>
      <c r="N383" s="839"/>
      <c r="O383" s="832"/>
      <c r="P383" s="839"/>
      <c r="Q383" s="812">
        <v>0.25</v>
      </c>
      <c r="R383" s="813">
        <f t="shared" si="44"/>
        <v>0</v>
      </c>
      <c r="S383" s="811">
        <v>0.0</v>
      </c>
      <c r="T383" s="782"/>
      <c r="U383" s="768"/>
    </row>
    <row r="384" hidden="1">
      <c r="A384" s="745"/>
      <c r="B384" s="760"/>
      <c r="C384" s="834"/>
      <c r="D384" s="842"/>
      <c r="E384" s="831"/>
      <c r="F384" s="831"/>
      <c r="G384" s="831"/>
      <c r="H384" s="809"/>
      <c r="I384" s="809"/>
      <c r="J384" s="831"/>
      <c r="K384" s="831"/>
      <c r="L384" s="831"/>
      <c r="M384" s="839"/>
      <c r="N384" s="839"/>
      <c r="O384" s="832"/>
      <c r="P384" s="839"/>
      <c r="Q384" s="812">
        <v>0.25</v>
      </c>
      <c r="R384" s="813">
        <f t="shared" si="44"/>
        <v>0</v>
      </c>
      <c r="S384" s="811">
        <v>0.0</v>
      </c>
      <c r="T384" s="782"/>
      <c r="U384" s="768"/>
    </row>
    <row r="385" hidden="1">
      <c r="A385" s="745"/>
      <c r="B385" s="760"/>
      <c r="C385" s="834"/>
      <c r="D385" s="842"/>
      <c r="E385" s="831"/>
      <c r="F385" s="831"/>
      <c r="G385" s="831"/>
      <c r="H385" s="809"/>
      <c r="I385" s="844"/>
      <c r="J385" s="831"/>
      <c r="K385" s="831"/>
      <c r="L385" s="831"/>
      <c r="M385" s="839"/>
      <c r="N385" s="839"/>
      <c r="O385" s="832"/>
      <c r="P385" s="839"/>
      <c r="Q385" s="812">
        <v>0.25</v>
      </c>
      <c r="R385" s="813">
        <f t="shared" si="44"/>
        <v>0</v>
      </c>
      <c r="S385" s="811">
        <v>0.0</v>
      </c>
      <c r="T385" s="782"/>
      <c r="U385" s="768"/>
    </row>
    <row r="386" hidden="1">
      <c r="A386" s="745"/>
      <c r="B386" s="760"/>
      <c r="C386" s="834"/>
      <c r="D386" s="835"/>
      <c r="E386" s="836"/>
      <c r="F386" s="837"/>
      <c r="G386" s="837"/>
      <c r="H386" s="804"/>
      <c r="I386" s="809"/>
      <c r="J386" s="831"/>
      <c r="K386" s="831"/>
      <c r="L386" s="831"/>
      <c r="M386" s="839"/>
      <c r="N386" s="839"/>
      <c r="O386" s="832"/>
      <c r="P386" s="839"/>
      <c r="Q386" s="812">
        <v>0.25</v>
      </c>
      <c r="R386" s="813">
        <f t="shared" ref="R386:R388" si="46">O386*0.25</f>
        <v>0</v>
      </c>
      <c r="S386" s="811">
        <v>0.0</v>
      </c>
      <c r="T386" s="782"/>
      <c r="U386" s="768"/>
    </row>
    <row r="387" hidden="1">
      <c r="A387" s="745"/>
      <c r="B387" s="760"/>
      <c r="C387" s="834"/>
      <c r="D387" s="842"/>
      <c r="E387" s="831"/>
      <c r="F387" s="831"/>
      <c r="G387" s="831"/>
      <c r="H387" s="809"/>
      <c r="I387" s="809"/>
      <c r="J387" s="744"/>
      <c r="K387" s="831"/>
      <c r="L387" s="831"/>
      <c r="M387" s="839"/>
      <c r="N387" s="839"/>
      <c r="O387" s="832"/>
      <c r="P387" s="839"/>
      <c r="Q387" s="812">
        <v>0.25</v>
      </c>
      <c r="R387" s="813">
        <f t="shared" si="46"/>
        <v>0</v>
      </c>
      <c r="S387" s="811">
        <v>0.0</v>
      </c>
      <c r="T387" s="782"/>
      <c r="U387" s="768"/>
    </row>
    <row r="388" hidden="1">
      <c r="A388" s="745"/>
      <c r="B388" s="760"/>
      <c r="C388" s="866"/>
      <c r="D388" s="842"/>
      <c r="E388" s="831"/>
      <c r="F388" s="831"/>
      <c r="G388" s="831"/>
      <c r="H388" s="809"/>
      <c r="I388" s="809"/>
      <c r="J388" s="832"/>
      <c r="K388" s="839"/>
      <c r="L388" s="840"/>
      <c r="M388" s="839"/>
      <c r="N388" s="839"/>
      <c r="O388" s="867"/>
      <c r="P388" s="937"/>
      <c r="Q388" s="938">
        <v>0.25</v>
      </c>
      <c r="R388" s="868">
        <f t="shared" si="46"/>
        <v>0</v>
      </c>
      <c r="S388" s="868">
        <f>(O388*0.25)/2</f>
        <v>0</v>
      </c>
      <c r="T388" s="782"/>
      <c r="U388" s="768"/>
    </row>
    <row r="389">
      <c r="A389" s="745"/>
      <c r="B389" s="760"/>
      <c r="C389" s="766"/>
      <c r="D389" s="870"/>
      <c r="O389" s="871">
        <f>SUM(O363:O388)</f>
        <v>4000</v>
      </c>
      <c r="P389" s="1021"/>
      <c r="Q389" s="1022"/>
      <c r="R389" s="940">
        <f t="shared" ref="R389:S389" si="47">SUM(R363:R388)</f>
        <v>500</v>
      </c>
      <c r="S389" s="941">
        <f t="shared" si="47"/>
        <v>250</v>
      </c>
      <c r="T389" s="782"/>
      <c r="U389" s="768"/>
    </row>
    <row r="390">
      <c r="A390" s="745"/>
      <c r="B390" s="760"/>
      <c r="C390" s="876">
        <f>SUM(C363:C388)</f>
        <v>0</v>
      </c>
      <c r="D390" s="870"/>
      <c r="M390" s="695"/>
      <c r="N390" s="920" t="s">
        <v>781</v>
      </c>
      <c r="O390" s="921" t="s">
        <v>5</v>
      </c>
      <c r="R390" s="922" t="s">
        <v>5</v>
      </c>
      <c r="T390" s="782"/>
      <c r="U390" s="768"/>
    </row>
    <row r="391">
      <c r="A391" s="745"/>
      <c r="B391" s="760"/>
      <c r="C391" s="761"/>
      <c r="D391" s="870"/>
      <c r="O391" s="921" t="s">
        <v>5</v>
      </c>
      <c r="R391" s="944" t="s">
        <v>5</v>
      </c>
      <c r="T391" s="782"/>
      <c r="U391" s="768"/>
    </row>
    <row r="392">
      <c r="A392" s="745"/>
      <c r="B392" s="760"/>
      <c r="C392" s="761"/>
      <c r="D392" s="880"/>
      <c r="E392" s="881"/>
      <c r="F392" s="881"/>
      <c r="G392" s="881"/>
      <c r="H392" s="881"/>
      <c r="I392" s="881"/>
      <c r="J392" s="881"/>
      <c r="K392" s="881"/>
      <c r="L392" s="881"/>
      <c r="M392" s="881"/>
      <c r="N392" s="881"/>
      <c r="O392" s="881"/>
      <c r="P392" s="881"/>
      <c r="Q392" s="882"/>
      <c r="R392" s="881"/>
      <c r="S392" s="881"/>
      <c r="T392" s="883"/>
      <c r="U392" s="768"/>
    </row>
    <row r="393">
      <c r="A393" s="745"/>
      <c r="B393" s="760"/>
      <c r="C393" s="761"/>
      <c r="D393" s="766"/>
      <c r="E393" s="766"/>
      <c r="F393" s="766"/>
      <c r="G393" s="766"/>
      <c r="H393" s="766"/>
      <c r="I393" s="766"/>
      <c r="J393" s="766"/>
      <c r="K393" s="766"/>
      <c r="L393" s="766"/>
      <c r="M393" s="761"/>
      <c r="N393" s="766"/>
      <c r="O393" s="766"/>
      <c r="P393" s="766"/>
      <c r="Q393" s="767"/>
      <c r="R393" s="766"/>
      <c r="S393" s="766"/>
      <c r="T393" s="766"/>
      <c r="U393" s="768"/>
    </row>
    <row r="394">
      <c r="A394" s="745"/>
      <c r="B394" s="760"/>
      <c r="C394" s="761"/>
      <c r="D394" s="766"/>
      <c r="E394" s="766"/>
      <c r="F394" s="766"/>
      <c r="G394" s="766"/>
      <c r="H394" s="766"/>
      <c r="I394" s="766"/>
      <c r="J394" s="766"/>
      <c r="K394" s="766"/>
      <c r="L394" s="766"/>
      <c r="M394" s="766"/>
      <c r="N394" s="766"/>
      <c r="O394" s="766"/>
      <c r="P394" s="766"/>
      <c r="Q394" s="767"/>
      <c r="R394" s="766"/>
      <c r="S394" s="766"/>
      <c r="T394" s="766"/>
      <c r="U394" s="768"/>
    </row>
    <row r="395">
      <c r="A395" s="745"/>
      <c r="B395" s="760"/>
      <c r="C395" s="761"/>
      <c r="D395" s="774"/>
      <c r="E395" s="775"/>
      <c r="F395" s="776" t="s">
        <v>5</v>
      </c>
      <c r="G395" s="775"/>
      <c r="H395" s="777"/>
      <c r="I395" s="777"/>
      <c r="J395" s="777"/>
      <c r="K395" s="777"/>
      <c r="L395" s="777"/>
      <c r="M395" s="777"/>
      <c r="N395" s="777"/>
      <c r="O395" s="777"/>
      <c r="P395" s="777"/>
      <c r="Q395" s="778"/>
      <c r="R395" s="777"/>
      <c r="S395" s="777"/>
      <c r="T395" s="779"/>
      <c r="U395" s="768"/>
    </row>
    <row r="396">
      <c r="A396" s="745"/>
      <c r="B396" s="760"/>
      <c r="C396" s="761"/>
      <c r="D396" s="870"/>
      <c r="Q396" s="781"/>
      <c r="T396" s="782"/>
      <c r="U396" s="768"/>
    </row>
    <row r="397">
      <c r="A397" s="745"/>
      <c r="B397" s="760"/>
      <c r="C397" s="761"/>
      <c r="D397" s="783" t="s">
        <v>765</v>
      </c>
      <c r="E397" s="784" t="s">
        <v>190</v>
      </c>
      <c r="F397" s="784" t="s">
        <v>766</v>
      </c>
      <c r="G397" s="785" t="s">
        <v>767</v>
      </c>
      <c r="H397" s="786" t="s">
        <v>768</v>
      </c>
      <c r="I397" s="784" t="s">
        <v>769</v>
      </c>
      <c r="J397" s="787" t="s">
        <v>770</v>
      </c>
      <c r="K397" s="110"/>
      <c r="L397" s="111"/>
      <c r="M397" s="956" t="s">
        <v>790</v>
      </c>
      <c r="N397" s="785" t="s">
        <v>771</v>
      </c>
      <c r="O397" s="785" t="s">
        <v>772</v>
      </c>
      <c r="P397" s="789" t="s">
        <v>773</v>
      </c>
      <c r="Q397" s="790" t="s">
        <v>774</v>
      </c>
      <c r="R397" s="789" t="s">
        <v>775</v>
      </c>
      <c r="S397" s="791" t="s">
        <v>776</v>
      </c>
      <c r="T397" s="792"/>
      <c r="U397" s="768"/>
    </row>
    <row r="398">
      <c r="A398" s="745"/>
      <c r="B398" s="760"/>
      <c r="C398" s="761"/>
      <c r="D398" s="793"/>
      <c r="E398" s="794"/>
      <c r="F398" s="794"/>
      <c r="G398" s="794"/>
      <c r="H398" s="794"/>
      <c r="I398" s="794"/>
      <c r="J398" s="795" t="s">
        <v>191</v>
      </c>
      <c r="K398" s="795" t="s">
        <v>192</v>
      </c>
      <c r="L398" s="795" t="s">
        <v>193</v>
      </c>
      <c r="M398" s="415"/>
      <c r="N398" s="794"/>
      <c r="O398" s="794"/>
      <c r="P398" s="796"/>
      <c r="Q398" s="796"/>
      <c r="R398" s="796"/>
      <c r="S398" s="797"/>
      <c r="T398" s="798"/>
      <c r="U398" s="768"/>
    </row>
    <row r="399">
      <c r="A399" s="745"/>
      <c r="B399" s="760"/>
      <c r="C399" s="800"/>
      <c r="D399" s="828"/>
      <c r="E399" s="829"/>
      <c r="F399" s="809"/>
      <c r="G399" s="809"/>
      <c r="H399" s="809"/>
      <c r="I399" s="830"/>
      <c r="J399" s="831"/>
      <c r="K399" s="831"/>
      <c r="L399" s="831"/>
      <c r="M399" s="809"/>
      <c r="N399" s="844"/>
      <c r="O399" s="832"/>
      <c r="P399" s="811"/>
      <c r="Q399" s="812">
        <v>0.25</v>
      </c>
      <c r="R399" s="813">
        <f t="shared" ref="R399:R404" si="48">(((O399)-(P399))*(Q399))</f>
        <v>0</v>
      </c>
      <c r="S399" s="811">
        <v>0.0</v>
      </c>
      <c r="T399" s="814" t="s">
        <v>5</v>
      </c>
      <c r="U399" s="768"/>
    </row>
    <row r="400">
      <c r="A400" s="745"/>
      <c r="B400" s="760"/>
      <c r="C400" s="815"/>
      <c r="D400" s="828"/>
      <c r="E400" s="829"/>
      <c r="F400" s="809"/>
      <c r="G400" s="809"/>
      <c r="H400" s="809"/>
      <c r="I400" s="830"/>
      <c r="J400" s="831"/>
      <c r="K400" s="831"/>
      <c r="L400" s="831"/>
      <c r="M400" s="809"/>
      <c r="N400" s="844"/>
      <c r="O400" s="832"/>
      <c r="P400" s="811"/>
      <c r="Q400" s="812">
        <v>0.25</v>
      </c>
      <c r="R400" s="813">
        <f t="shared" si="48"/>
        <v>0</v>
      </c>
      <c r="S400" s="811">
        <v>0.0</v>
      </c>
      <c r="T400" s="782"/>
      <c r="U400" s="768"/>
    </row>
    <row r="401">
      <c r="A401" s="745"/>
      <c r="B401" s="760"/>
      <c r="C401" s="815"/>
      <c r="D401" s="962"/>
      <c r="E401" s="829"/>
      <c r="F401" s="809"/>
      <c r="G401" s="809"/>
      <c r="H401" s="809"/>
      <c r="I401" s="830"/>
      <c r="J401" s="831"/>
      <c r="K401" s="831"/>
      <c r="L401" s="831"/>
      <c r="M401" s="809"/>
      <c r="N401" s="809"/>
      <c r="O401" s="832"/>
      <c r="P401" s="811"/>
      <c r="Q401" s="812">
        <v>0.25</v>
      </c>
      <c r="R401" s="813">
        <f t="shared" si="48"/>
        <v>0</v>
      </c>
      <c r="S401" s="811">
        <v>0.0</v>
      </c>
      <c r="T401" s="782"/>
      <c r="U401" s="768"/>
    </row>
    <row r="402">
      <c r="A402" s="745"/>
      <c r="B402" s="760"/>
      <c r="C402" s="815"/>
      <c r="D402" s="962"/>
      <c r="E402" s="829"/>
      <c r="F402" s="809"/>
      <c r="G402" s="844"/>
      <c r="H402" s="809"/>
      <c r="I402" s="830"/>
      <c r="J402" s="831"/>
      <c r="K402" s="831"/>
      <c r="L402" s="831"/>
      <c r="M402" s="809"/>
      <c r="N402" s="844"/>
      <c r="O402" s="832"/>
      <c r="P402" s="811"/>
      <c r="Q402" s="812">
        <v>0.25</v>
      </c>
      <c r="R402" s="813">
        <f t="shared" si="48"/>
        <v>0</v>
      </c>
      <c r="S402" s="811">
        <v>0.0</v>
      </c>
      <c r="T402" s="782"/>
      <c r="U402" s="768"/>
    </row>
    <row r="403">
      <c r="A403" s="745"/>
      <c r="B403" s="760"/>
      <c r="C403" s="815"/>
      <c r="D403" s="1002"/>
      <c r="E403" s="829"/>
      <c r="F403" s="809"/>
      <c r="G403" s="809"/>
      <c r="H403" s="809"/>
      <c r="I403" s="830"/>
      <c r="J403" s="831"/>
      <c r="K403" s="831"/>
      <c r="L403" s="831"/>
      <c r="M403" s="809"/>
      <c r="N403" s="809"/>
      <c r="O403" s="832"/>
      <c r="P403" s="839"/>
      <c r="Q403" s="812">
        <v>0.25</v>
      </c>
      <c r="R403" s="813">
        <f t="shared" si="48"/>
        <v>0</v>
      </c>
      <c r="S403" s="811">
        <v>0.0</v>
      </c>
      <c r="T403" s="782"/>
      <c r="U403" s="768"/>
    </row>
    <row r="404">
      <c r="A404" s="745"/>
      <c r="B404" s="760"/>
      <c r="C404" s="815" t="s">
        <v>5</v>
      </c>
      <c r="D404" s="1002"/>
      <c r="E404" s="829"/>
      <c r="F404" s="809"/>
      <c r="G404" s="809"/>
      <c r="H404" s="809"/>
      <c r="I404" s="830"/>
      <c r="J404" s="831"/>
      <c r="K404" s="831"/>
      <c r="L404" s="831"/>
      <c r="M404" s="809"/>
      <c r="N404" s="809"/>
      <c r="O404" s="832"/>
      <c r="P404" s="839"/>
      <c r="Q404" s="812">
        <v>0.25</v>
      </c>
      <c r="R404" s="813">
        <f t="shared" si="48"/>
        <v>0</v>
      </c>
      <c r="S404" s="813">
        <f>(O404*0.25)*(0.35)</f>
        <v>0</v>
      </c>
      <c r="T404" s="782"/>
      <c r="U404" s="768"/>
    </row>
    <row r="405" hidden="1">
      <c r="A405" s="745"/>
      <c r="B405" s="760"/>
      <c r="C405" s="834"/>
      <c r="D405" s="842"/>
      <c r="E405" s="831"/>
      <c r="F405" s="831"/>
      <c r="G405" s="831"/>
      <c r="H405" s="809"/>
      <c r="I405" s="809"/>
      <c r="J405" s="832"/>
      <c r="K405" s="839"/>
      <c r="L405" s="840"/>
      <c r="M405" s="839"/>
      <c r="N405" s="839"/>
      <c r="O405" s="841"/>
      <c r="P405" s="839"/>
      <c r="Q405" s="812">
        <v>0.25</v>
      </c>
      <c r="R405" s="813">
        <f t="shared" ref="R405:R424" si="49">(O405*0.25)/2</f>
        <v>0</v>
      </c>
      <c r="S405" s="813">
        <f t="shared" ref="S405:S424" si="50">(O405*0.25)/2</f>
        <v>0</v>
      </c>
      <c r="T405" s="782"/>
      <c r="U405" s="768"/>
    </row>
    <row r="406" hidden="1">
      <c r="A406" s="745"/>
      <c r="B406" s="760"/>
      <c r="C406" s="834"/>
      <c r="D406" s="842"/>
      <c r="E406" s="831"/>
      <c r="F406" s="831"/>
      <c r="G406" s="831"/>
      <c r="H406" s="809"/>
      <c r="I406" s="844"/>
      <c r="J406" s="832"/>
      <c r="K406" s="839"/>
      <c r="L406" s="840"/>
      <c r="M406" s="839"/>
      <c r="N406" s="839"/>
      <c r="O406" s="912"/>
      <c r="P406" s="839"/>
      <c r="Q406" s="812">
        <v>0.25</v>
      </c>
      <c r="R406" s="813">
        <f t="shared" si="49"/>
        <v>0</v>
      </c>
      <c r="S406" s="813">
        <f t="shared" si="50"/>
        <v>0</v>
      </c>
      <c r="T406" s="782"/>
      <c r="U406" s="768"/>
    </row>
    <row r="407" hidden="1">
      <c r="A407" s="745"/>
      <c r="B407" s="760"/>
      <c r="C407" s="834"/>
      <c r="D407" s="835"/>
      <c r="E407" s="836"/>
      <c r="F407" s="837"/>
      <c r="G407" s="837"/>
      <c r="H407" s="804"/>
      <c r="I407" s="809"/>
      <c r="J407" s="838"/>
      <c r="K407" s="839"/>
      <c r="L407" s="840"/>
      <c r="M407" s="839"/>
      <c r="N407" s="839"/>
      <c r="O407" s="841"/>
      <c r="P407" s="839"/>
      <c r="Q407" s="812">
        <v>0.25</v>
      </c>
      <c r="R407" s="813">
        <f t="shared" si="49"/>
        <v>0</v>
      </c>
      <c r="S407" s="813">
        <f t="shared" si="50"/>
        <v>0</v>
      </c>
      <c r="T407" s="782"/>
      <c r="U407" s="768"/>
    </row>
    <row r="408" hidden="1">
      <c r="A408" s="745"/>
      <c r="B408" s="760"/>
      <c r="C408" s="834"/>
      <c r="D408" s="842"/>
      <c r="E408" s="831"/>
      <c r="F408" s="831"/>
      <c r="G408" s="831"/>
      <c r="H408" s="809"/>
      <c r="I408" s="809"/>
      <c r="J408" s="744"/>
      <c r="K408" s="839"/>
      <c r="L408" s="843" t="s">
        <v>5</v>
      </c>
      <c r="M408" s="839"/>
      <c r="N408" s="839"/>
      <c r="O408" s="841"/>
      <c r="P408" s="839"/>
      <c r="Q408" s="812">
        <v>0.25</v>
      </c>
      <c r="R408" s="813">
        <f t="shared" si="49"/>
        <v>0</v>
      </c>
      <c r="S408" s="813">
        <f t="shared" si="50"/>
        <v>0</v>
      </c>
      <c r="T408" s="782"/>
      <c r="U408" s="768"/>
    </row>
    <row r="409" hidden="1">
      <c r="A409" s="745"/>
      <c r="B409" s="760"/>
      <c r="C409" s="834"/>
      <c r="D409" s="842"/>
      <c r="E409" s="831"/>
      <c r="F409" s="831"/>
      <c r="G409" s="831"/>
      <c r="H409" s="809"/>
      <c r="I409" s="809"/>
      <c r="J409" s="832"/>
      <c r="K409" s="839"/>
      <c r="L409" s="840"/>
      <c r="M409" s="839"/>
      <c r="N409" s="839"/>
      <c r="O409" s="841"/>
      <c r="P409" s="839"/>
      <c r="Q409" s="812">
        <v>0.25</v>
      </c>
      <c r="R409" s="813">
        <f t="shared" si="49"/>
        <v>0</v>
      </c>
      <c r="S409" s="813">
        <f t="shared" si="50"/>
        <v>0</v>
      </c>
      <c r="T409" s="782"/>
      <c r="U409" s="768"/>
    </row>
    <row r="410" hidden="1">
      <c r="A410" s="745"/>
      <c r="B410" s="760"/>
      <c r="C410" s="834"/>
      <c r="D410" s="842"/>
      <c r="E410" s="831"/>
      <c r="F410" s="831"/>
      <c r="G410" s="831"/>
      <c r="H410" s="809"/>
      <c r="I410" s="844"/>
      <c r="J410" s="832"/>
      <c r="K410" s="839"/>
      <c r="L410" s="840"/>
      <c r="M410" s="839"/>
      <c r="N410" s="839"/>
      <c r="O410" s="841"/>
      <c r="P410" s="839"/>
      <c r="Q410" s="812">
        <v>0.25</v>
      </c>
      <c r="R410" s="813">
        <f t="shared" si="49"/>
        <v>0</v>
      </c>
      <c r="S410" s="813">
        <f t="shared" si="50"/>
        <v>0</v>
      </c>
      <c r="T410" s="782"/>
      <c r="U410" s="768"/>
    </row>
    <row r="411" hidden="1">
      <c r="A411" s="745"/>
      <c r="B411" s="760"/>
      <c r="C411" s="834"/>
      <c r="D411" s="835"/>
      <c r="E411" s="836"/>
      <c r="F411" s="837"/>
      <c r="G411" s="837"/>
      <c r="H411" s="804"/>
      <c r="I411" s="809"/>
      <c r="J411" s="838"/>
      <c r="K411" s="839"/>
      <c r="L411" s="840"/>
      <c r="M411" s="839"/>
      <c r="N411" s="839"/>
      <c r="O411" s="841"/>
      <c r="P411" s="839"/>
      <c r="Q411" s="812">
        <v>0.25</v>
      </c>
      <c r="R411" s="813">
        <f t="shared" si="49"/>
        <v>0</v>
      </c>
      <c r="S411" s="813">
        <f t="shared" si="50"/>
        <v>0</v>
      </c>
      <c r="T411" s="782"/>
      <c r="U411" s="768"/>
    </row>
    <row r="412" hidden="1">
      <c r="A412" s="745"/>
      <c r="B412" s="760"/>
      <c r="C412" s="834"/>
      <c r="D412" s="842"/>
      <c r="E412" s="831"/>
      <c r="F412" s="831"/>
      <c r="G412" s="831"/>
      <c r="H412" s="809"/>
      <c r="I412" s="809"/>
      <c r="J412" s="744"/>
      <c r="K412" s="839"/>
      <c r="L412" s="840"/>
      <c r="M412" s="839"/>
      <c r="N412" s="839"/>
      <c r="O412" s="841"/>
      <c r="P412" s="839"/>
      <c r="Q412" s="812">
        <v>0.25</v>
      </c>
      <c r="R412" s="813">
        <f t="shared" si="49"/>
        <v>0</v>
      </c>
      <c r="S412" s="813">
        <f t="shared" si="50"/>
        <v>0</v>
      </c>
      <c r="T412" s="782"/>
      <c r="U412" s="768"/>
    </row>
    <row r="413" hidden="1">
      <c r="A413" s="745"/>
      <c r="B413" s="760"/>
      <c r="C413" s="834"/>
      <c r="D413" s="842"/>
      <c r="E413" s="831"/>
      <c r="F413" s="831"/>
      <c r="G413" s="831"/>
      <c r="H413" s="809"/>
      <c r="I413" s="809"/>
      <c r="J413" s="832"/>
      <c r="K413" s="839"/>
      <c r="L413" s="840"/>
      <c r="M413" s="839"/>
      <c r="N413" s="839"/>
      <c r="O413" s="841"/>
      <c r="P413" s="839"/>
      <c r="Q413" s="812">
        <v>0.25</v>
      </c>
      <c r="R413" s="813">
        <f t="shared" si="49"/>
        <v>0</v>
      </c>
      <c r="S413" s="813">
        <f t="shared" si="50"/>
        <v>0</v>
      </c>
      <c r="T413" s="782"/>
      <c r="U413" s="768"/>
    </row>
    <row r="414" hidden="1">
      <c r="A414" s="745"/>
      <c r="B414" s="760"/>
      <c r="C414" s="834"/>
      <c r="D414" s="835"/>
      <c r="E414" s="836"/>
      <c r="F414" s="837"/>
      <c r="G414" s="837"/>
      <c r="H414" s="804"/>
      <c r="I414" s="809"/>
      <c r="J414" s="838"/>
      <c r="K414" s="839"/>
      <c r="L414" s="840"/>
      <c r="M414" s="839"/>
      <c r="N414" s="839"/>
      <c r="O414" s="841"/>
      <c r="P414" s="839"/>
      <c r="Q414" s="812">
        <v>0.25</v>
      </c>
      <c r="R414" s="813">
        <f t="shared" si="49"/>
        <v>0</v>
      </c>
      <c r="S414" s="813">
        <f t="shared" si="50"/>
        <v>0</v>
      </c>
      <c r="T414" s="782"/>
      <c r="U414" s="768"/>
    </row>
    <row r="415" hidden="1">
      <c r="A415" s="745"/>
      <c r="B415" s="760"/>
      <c r="C415" s="834"/>
      <c r="D415" s="842"/>
      <c r="E415" s="831"/>
      <c r="F415" s="831"/>
      <c r="G415" s="831"/>
      <c r="H415" s="809"/>
      <c r="I415" s="809"/>
      <c r="J415" s="744"/>
      <c r="K415" s="839"/>
      <c r="L415" s="840"/>
      <c r="M415" s="839"/>
      <c r="N415" s="839"/>
      <c r="O415" s="841"/>
      <c r="P415" s="839"/>
      <c r="Q415" s="812">
        <v>0.25</v>
      </c>
      <c r="R415" s="813">
        <f t="shared" si="49"/>
        <v>0</v>
      </c>
      <c r="S415" s="813">
        <f t="shared" si="50"/>
        <v>0</v>
      </c>
      <c r="T415" s="782"/>
      <c r="U415" s="768"/>
    </row>
    <row r="416" hidden="1">
      <c r="A416" s="745"/>
      <c r="B416" s="760"/>
      <c r="C416" s="834"/>
      <c r="D416" s="842"/>
      <c r="E416" s="831"/>
      <c r="F416" s="831"/>
      <c r="G416" s="831"/>
      <c r="H416" s="809"/>
      <c r="I416" s="809"/>
      <c r="J416" s="832"/>
      <c r="K416" s="839"/>
      <c r="L416" s="840"/>
      <c r="M416" s="839"/>
      <c r="N416" s="839"/>
      <c r="O416" s="841"/>
      <c r="P416" s="839"/>
      <c r="Q416" s="812">
        <v>0.25</v>
      </c>
      <c r="R416" s="813">
        <f t="shared" si="49"/>
        <v>0</v>
      </c>
      <c r="S416" s="813">
        <f t="shared" si="50"/>
        <v>0</v>
      </c>
      <c r="T416" s="782"/>
      <c r="U416" s="768"/>
    </row>
    <row r="417" hidden="1">
      <c r="A417" s="745"/>
      <c r="B417" s="760"/>
      <c r="C417" s="834"/>
      <c r="D417" s="842"/>
      <c r="E417" s="831"/>
      <c r="F417" s="831"/>
      <c r="G417" s="831"/>
      <c r="H417" s="809"/>
      <c r="I417" s="844"/>
      <c r="J417" s="832"/>
      <c r="K417" s="839"/>
      <c r="L417" s="840"/>
      <c r="M417" s="839"/>
      <c r="N417" s="839"/>
      <c r="O417" s="841"/>
      <c r="P417" s="839"/>
      <c r="Q417" s="812">
        <v>0.25</v>
      </c>
      <c r="R417" s="813">
        <f t="shared" si="49"/>
        <v>0</v>
      </c>
      <c r="S417" s="813">
        <f t="shared" si="50"/>
        <v>0</v>
      </c>
      <c r="T417" s="782"/>
      <c r="U417" s="768"/>
    </row>
    <row r="418" hidden="1">
      <c r="A418" s="745"/>
      <c r="B418" s="760"/>
      <c r="C418" s="834"/>
      <c r="D418" s="835"/>
      <c r="E418" s="836"/>
      <c r="F418" s="837"/>
      <c r="G418" s="837"/>
      <c r="H418" s="804"/>
      <c r="I418" s="809"/>
      <c r="J418" s="838"/>
      <c r="K418" s="839"/>
      <c r="L418" s="840"/>
      <c r="M418" s="839"/>
      <c r="N418" s="839"/>
      <c r="O418" s="841"/>
      <c r="P418" s="839"/>
      <c r="Q418" s="812">
        <v>0.25</v>
      </c>
      <c r="R418" s="813">
        <f t="shared" si="49"/>
        <v>0</v>
      </c>
      <c r="S418" s="813">
        <f t="shared" si="50"/>
        <v>0</v>
      </c>
      <c r="T418" s="782"/>
      <c r="U418" s="768"/>
    </row>
    <row r="419" hidden="1">
      <c r="A419" s="745"/>
      <c r="B419" s="760"/>
      <c r="C419" s="834"/>
      <c r="D419" s="842"/>
      <c r="E419" s="831"/>
      <c r="F419" s="831"/>
      <c r="G419" s="831"/>
      <c r="H419" s="809"/>
      <c r="I419" s="809"/>
      <c r="J419" s="744"/>
      <c r="K419" s="839"/>
      <c r="L419" s="840"/>
      <c r="M419" s="839"/>
      <c r="N419" s="839"/>
      <c r="O419" s="841"/>
      <c r="P419" s="839"/>
      <c r="Q419" s="812">
        <v>0.25</v>
      </c>
      <c r="R419" s="813">
        <f t="shared" si="49"/>
        <v>0</v>
      </c>
      <c r="S419" s="813">
        <f t="shared" si="50"/>
        <v>0</v>
      </c>
      <c r="T419" s="782"/>
      <c r="U419" s="768"/>
    </row>
    <row r="420" hidden="1">
      <c r="A420" s="745"/>
      <c r="B420" s="760"/>
      <c r="C420" s="834"/>
      <c r="D420" s="842"/>
      <c r="E420" s="831"/>
      <c r="F420" s="831"/>
      <c r="G420" s="831"/>
      <c r="H420" s="809"/>
      <c r="I420" s="809"/>
      <c r="J420" s="832"/>
      <c r="K420" s="839"/>
      <c r="L420" s="840"/>
      <c r="M420" s="839"/>
      <c r="N420" s="839"/>
      <c r="O420" s="841"/>
      <c r="P420" s="839"/>
      <c r="Q420" s="812">
        <v>0.25</v>
      </c>
      <c r="R420" s="813">
        <f t="shared" si="49"/>
        <v>0</v>
      </c>
      <c r="S420" s="813">
        <f t="shared" si="50"/>
        <v>0</v>
      </c>
      <c r="T420" s="782"/>
      <c r="U420" s="768"/>
    </row>
    <row r="421" hidden="1">
      <c r="A421" s="745"/>
      <c r="B421" s="760"/>
      <c r="C421" s="834"/>
      <c r="D421" s="842"/>
      <c r="E421" s="831"/>
      <c r="F421" s="831"/>
      <c r="G421" s="831"/>
      <c r="H421" s="809"/>
      <c r="I421" s="844"/>
      <c r="J421" s="832"/>
      <c r="K421" s="839"/>
      <c r="L421" s="840"/>
      <c r="M421" s="839"/>
      <c r="N421" s="839"/>
      <c r="O421" s="841"/>
      <c r="P421" s="839"/>
      <c r="Q421" s="812">
        <v>0.25</v>
      </c>
      <c r="R421" s="813">
        <f t="shared" si="49"/>
        <v>0</v>
      </c>
      <c r="S421" s="813">
        <f t="shared" si="50"/>
        <v>0</v>
      </c>
      <c r="T421" s="782"/>
      <c r="U421" s="768"/>
    </row>
    <row r="422" hidden="1">
      <c r="A422" s="745"/>
      <c r="B422" s="760"/>
      <c r="C422" s="834"/>
      <c r="D422" s="835"/>
      <c r="E422" s="836"/>
      <c r="F422" s="837"/>
      <c r="G422" s="837"/>
      <c r="H422" s="804"/>
      <c r="I422" s="809"/>
      <c r="J422" s="838"/>
      <c r="K422" s="839"/>
      <c r="L422" s="840"/>
      <c r="M422" s="839"/>
      <c r="N422" s="839"/>
      <c r="O422" s="841"/>
      <c r="P422" s="839"/>
      <c r="Q422" s="812">
        <v>0.25</v>
      </c>
      <c r="R422" s="813">
        <f t="shared" si="49"/>
        <v>0</v>
      </c>
      <c r="S422" s="813">
        <f t="shared" si="50"/>
        <v>0</v>
      </c>
      <c r="T422" s="782"/>
      <c r="U422" s="768"/>
    </row>
    <row r="423" hidden="1">
      <c r="A423" s="745"/>
      <c r="B423" s="760"/>
      <c r="C423" s="834"/>
      <c r="D423" s="842"/>
      <c r="E423" s="831"/>
      <c r="F423" s="831"/>
      <c r="G423" s="831"/>
      <c r="H423" s="809"/>
      <c r="I423" s="809"/>
      <c r="J423" s="744"/>
      <c r="K423" s="839"/>
      <c r="L423" s="840"/>
      <c r="M423" s="839"/>
      <c r="N423" s="839"/>
      <c r="O423" s="841"/>
      <c r="P423" s="839"/>
      <c r="Q423" s="812">
        <v>0.25</v>
      </c>
      <c r="R423" s="813">
        <f t="shared" si="49"/>
        <v>0</v>
      </c>
      <c r="S423" s="813">
        <f t="shared" si="50"/>
        <v>0</v>
      </c>
      <c r="T423" s="782"/>
      <c r="U423" s="768"/>
    </row>
    <row r="424" hidden="1">
      <c r="A424" s="745"/>
      <c r="B424" s="760"/>
      <c r="C424" s="866"/>
      <c r="D424" s="842"/>
      <c r="E424" s="831"/>
      <c r="F424" s="831"/>
      <c r="G424" s="831"/>
      <c r="H424" s="809"/>
      <c r="I424" s="809"/>
      <c r="J424" s="832"/>
      <c r="K424" s="839"/>
      <c r="L424" s="840"/>
      <c r="M424" s="839"/>
      <c r="N424" s="839"/>
      <c r="O424" s="867"/>
      <c r="P424" s="839"/>
      <c r="Q424" s="812">
        <v>0.25</v>
      </c>
      <c r="R424" s="868">
        <f t="shared" si="49"/>
        <v>0</v>
      </c>
      <c r="S424" s="868">
        <f t="shared" si="50"/>
        <v>0</v>
      </c>
      <c r="T424" s="782"/>
      <c r="U424" s="768"/>
    </row>
    <row r="425">
      <c r="A425" s="745"/>
      <c r="B425" s="760"/>
      <c r="C425" s="766"/>
      <c r="D425" s="870"/>
      <c r="O425" s="871">
        <f>SUM(O399:O424)</f>
        <v>0</v>
      </c>
      <c r="Q425" s="781"/>
      <c r="R425" s="940">
        <f t="shared" ref="R425:S425" si="51">SUM(R399:R424)</f>
        <v>0</v>
      </c>
      <c r="S425" s="941">
        <f t="shared" si="51"/>
        <v>0</v>
      </c>
      <c r="T425" s="782"/>
      <c r="U425" s="768"/>
    </row>
    <row r="426">
      <c r="A426" s="745"/>
      <c r="B426" s="760"/>
      <c r="C426" s="876">
        <f>SUM(C399:C424)</f>
        <v>0</v>
      </c>
      <c r="D426" s="870"/>
      <c r="M426" s="695"/>
      <c r="N426" s="920" t="s">
        <v>781</v>
      </c>
      <c r="O426" s="921" t="s">
        <v>5</v>
      </c>
      <c r="R426" s="944" t="s">
        <v>5</v>
      </c>
      <c r="T426" s="782"/>
      <c r="U426" s="768"/>
    </row>
    <row r="427">
      <c r="A427" s="745"/>
      <c r="B427" s="760"/>
      <c r="C427" s="761"/>
      <c r="D427" s="870"/>
      <c r="O427" s="921"/>
      <c r="R427" s="921" t="s">
        <v>5</v>
      </c>
      <c r="T427" s="782"/>
      <c r="U427" s="768"/>
    </row>
    <row r="428">
      <c r="A428" s="745"/>
      <c r="B428" s="760"/>
      <c r="C428" s="761"/>
      <c r="D428" s="880"/>
      <c r="E428" s="881"/>
      <c r="F428" s="881"/>
      <c r="G428" s="881"/>
      <c r="H428" s="881"/>
      <c r="I428" s="881"/>
      <c r="J428" s="881"/>
      <c r="K428" s="881"/>
      <c r="L428" s="881"/>
      <c r="M428" s="881"/>
      <c r="N428" s="881"/>
      <c r="O428" s="881"/>
      <c r="P428" s="881"/>
      <c r="Q428" s="882"/>
      <c r="R428" s="881"/>
      <c r="S428" s="881"/>
      <c r="T428" s="883"/>
      <c r="U428" s="768"/>
    </row>
    <row r="429">
      <c r="A429" s="745"/>
      <c r="B429" s="760"/>
      <c r="C429" s="761"/>
      <c r="D429" s="766"/>
      <c r="E429" s="766"/>
      <c r="F429" s="766"/>
      <c r="G429" s="766"/>
      <c r="H429" s="766"/>
      <c r="I429" s="766"/>
      <c r="J429" s="766"/>
      <c r="K429" s="766"/>
      <c r="L429" s="766"/>
      <c r="M429" s="766"/>
      <c r="N429" s="766"/>
      <c r="O429" s="766"/>
      <c r="P429" s="766"/>
      <c r="Q429" s="767"/>
      <c r="R429" s="766"/>
      <c r="S429" s="766"/>
      <c r="T429" s="766"/>
      <c r="U429" s="768"/>
    </row>
    <row r="430">
      <c r="A430" s="745"/>
      <c r="B430" s="760"/>
      <c r="C430" s="761"/>
      <c r="D430" s="766"/>
      <c r="E430" s="766"/>
      <c r="F430" s="766"/>
      <c r="G430" s="766"/>
      <c r="H430" s="945"/>
      <c r="I430" s="945"/>
      <c r="J430" s="945"/>
      <c r="K430" s="945"/>
      <c r="L430" s="945"/>
      <c r="M430" s="945"/>
      <c r="N430" s="945"/>
      <c r="O430" s="945"/>
      <c r="P430" s="945"/>
      <c r="Q430" s="946"/>
      <c r="R430" s="945"/>
      <c r="S430" s="766"/>
      <c r="T430" s="766"/>
      <c r="U430" s="768"/>
    </row>
    <row r="431">
      <c r="A431" s="745"/>
      <c r="B431" s="760"/>
      <c r="C431" s="761"/>
      <c r="D431" s="774" t="s">
        <v>5</v>
      </c>
      <c r="E431" s="775"/>
      <c r="F431" s="776" t="s">
        <v>5</v>
      </c>
      <c r="G431" s="775"/>
      <c r="H431" s="777"/>
      <c r="I431" s="777"/>
      <c r="J431" s="777"/>
      <c r="K431" s="777"/>
      <c r="L431" s="777"/>
      <c r="M431" s="777"/>
      <c r="N431" s="777"/>
      <c r="O431" s="777"/>
      <c r="P431" s="777"/>
      <c r="Q431" s="778"/>
      <c r="R431" s="777"/>
      <c r="S431" s="777"/>
      <c r="T431" s="779"/>
      <c r="U431" s="768"/>
    </row>
    <row r="432">
      <c r="A432" s="745"/>
      <c r="B432" s="760"/>
      <c r="C432" s="761"/>
      <c r="D432" s="870"/>
      <c r="Q432" s="781"/>
      <c r="T432" s="782"/>
      <c r="U432" s="768"/>
    </row>
    <row r="433">
      <c r="A433" s="745"/>
      <c r="B433" s="760"/>
      <c r="C433" s="761"/>
      <c r="D433" s="783" t="s">
        <v>765</v>
      </c>
      <c r="E433" s="784" t="s">
        <v>190</v>
      </c>
      <c r="F433" s="784" t="s">
        <v>766</v>
      </c>
      <c r="G433" s="785" t="s">
        <v>767</v>
      </c>
      <c r="H433" s="786" t="s">
        <v>768</v>
      </c>
      <c r="I433" s="784" t="s">
        <v>769</v>
      </c>
      <c r="J433" s="787" t="s">
        <v>770</v>
      </c>
      <c r="K433" s="110"/>
      <c r="L433" s="111"/>
      <c r="M433" s="956" t="s">
        <v>790</v>
      </c>
      <c r="N433" s="785" t="s">
        <v>771</v>
      </c>
      <c r="O433" s="785" t="s">
        <v>772</v>
      </c>
      <c r="P433" s="789" t="s">
        <v>773</v>
      </c>
      <c r="Q433" s="790" t="s">
        <v>774</v>
      </c>
      <c r="R433" s="789" t="s">
        <v>775</v>
      </c>
      <c r="S433" s="791" t="s">
        <v>776</v>
      </c>
      <c r="T433" s="792"/>
      <c r="U433" s="768"/>
    </row>
    <row r="434">
      <c r="A434" s="745"/>
      <c r="B434" s="760"/>
      <c r="C434" s="761"/>
      <c r="D434" s="793"/>
      <c r="E434" s="794"/>
      <c r="F434" s="794"/>
      <c r="G434" s="794"/>
      <c r="H434" s="794"/>
      <c r="I434" s="794"/>
      <c r="J434" s="795" t="s">
        <v>191</v>
      </c>
      <c r="K434" s="795" t="s">
        <v>192</v>
      </c>
      <c r="L434" s="795" t="s">
        <v>193</v>
      </c>
      <c r="M434" s="415"/>
      <c r="N434" s="794"/>
      <c r="O434" s="794"/>
      <c r="P434" s="796"/>
      <c r="Q434" s="796"/>
      <c r="R434" s="796"/>
      <c r="S434" s="797"/>
      <c r="T434" s="798"/>
      <c r="U434" s="768"/>
    </row>
    <row r="435">
      <c r="A435" s="745"/>
      <c r="B435" s="760"/>
      <c r="C435" s="800"/>
      <c r="D435" s="816"/>
      <c r="E435" s="1023"/>
      <c r="F435" s="817"/>
      <c r="G435" s="817"/>
      <c r="H435" s="817"/>
      <c r="I435" s="1017"/>
      <c r="J435" s="1024"/>
      <c r="K435" s="1025"/>
      <c r="L435" s="1025"/>
      <c r="M435" s="817"/>
      <c r="N435" s="809"/>
      <c r="O435" s="992"/>
      <c r="P435" s="811"/>
      <c r="Q435" s="812">
        <v>0.25</v>
      </c>
      <c r="R435" s="813">
        <f t="shared" ref="R435:R443" si="52">(((O435)-(P435))*(Q435))</f>
        <v>0</v>
      </c>
      <c r="S435" s="811">
        <v>0.0</v>
      </c>
      <c r="T435" s="814" t="s">
        <v>5</v>
      </c>
      <c r="U435" s="768"/>
    </row>
    <row r="436">
      <c r="A436" s="745"/>
      <c r="B436" s="760"/>
      <c r="C436" s="815"/>
      <c r="D436" s="801"/>
      <c r="E436" s="801"/>
      <c r="F436" s="804"/>
      <c r="G436" s="804"/>
      <c r="H436" s="804"/>
      <c r="I436" s="991"/>
      <c r="J436" s="836"/>
      <c r="K436" s="837"/>
      <c r="L436" s="837"/>
      <c r="M436" s="804"/>
      <c r="N436" s="809"/>
      <c r="O436" s="838"/>
      <c r="P436" s="811"/>
      <c r="Q436" s="812">
        <v>0.25</v>
      </c>
      <c r="R436" s="813">
        <f t="shared" si="52"/>
        <v>0</v>
      </c>
      <c r="S436" s="811">
        <v>0.0</v>
      </c>
      <c r="T436" s="782"/>
      <c r="U436" s="768"/>
    </row>
    <row r="437">
      <c r="A437" s="745"/>
      <c r="B437" s="760"/>
      <c r="C437" s="815"/>
      <c r="D437" s="821"/>
      <c r="E437" s="821"/>
      <c r="F437" s="824"/>
      <c r="G437" s="824"/>
      <c r="H437" s="824"/>
      <c r="I437" s="991"/>
      <c r="J437" s="977"/>
      <c r="K437" s="977"/>
      <c r="L437" s="977"/>
      <c r="M437" s="824"/>
      <c r="N437" s="809"/>
      <c r="O437" s="1026"/>
      <c r="P437" s="811"/>
      <c r="Q437" s="812">
        <v>0.25</v>
      </c>
      <c r="R437" s="813">
        <f t="shared" si="52"/>
        <v>0</v>
      </c>
      <c r="S437" s="811">
        <v>0.0</v>
      </c>
      <c r="T437" s="782"/>
      <c r="U437" s="768"/>
    </row>
    <row r="438" hidden="1">
      <c r="A438" s="745"/>
      <c r="B438" s="760"/>
      <c r="C438" s="815"/>
      <c r="D438" s="828"/>
      <c r="E438" s="829"/>
      <c r="F438" s="809"/>
      <c r="G438" s="809"/>
      <c r="H438" s="809"/>
      <c r="I438" s="830"/>
      <c r="J438" s="831"/>
      <c r="K438" s="831"/>
      <c r="L438" s="831"/>
      <c r="M438" s="809"/>
      <c r="N438" s="809"/>
      <c r="O438" s="832"/>
      <c r="P438" s="811"/>
      <c r="Q438" s="812">
        <v>0.25</v>
      </c>
      <c r="R438" s="813">
        <f t="shared" si="52"/>
        <v>0</v>
      </c>
      <c r="S438" s="811">
        <v>0.0</v>
      </c>
      <c r="T438" s="782"/>
      <c r="U438" s="768"/>
    </row>
    <row r="439" hidden="1">
      <c r="A439" s="745"/>
      <c r="B439" s="760"/>
      <c r="C439" s="815"/>
      <c r="D439" s="828"/>
      <c r="E439" s="829"/>
      <c r="F439" s="809"/>
      <c r="G439" s="809"/>
      <c r="H439" s="809"/>
      <c r="I439" s="830"/>
      <c r="J439" s="831"/>
      <c r="K439" s="831"/>
      <c r="L439" s="831"/>
      <c r="M439" s="809"/>
      <c r="N439" s="809"/>
      <c r="O439" s="832"/>
      <c r="P439" s="811"/>
      <c r="Q439" s="812">
        <v>0.25</v>
      </c>
      <c r="R439" s="813">
        <f t="shared" si="52"/>
        <v>0</v>
      </c>
      <c r="S439" s="811">
        <v>0.0</v>
      </c>
      <c r="T439" s="782"/>
      <c r="U439" s="768"/>
    </row>
    <row r="440" hidden="1">
      <c r="A440" s="745"/>
      <c r="B440" s="760"/>
      <c r="C440" s="815" t="s">
        <v>5</v>
      </c>
      <c r="D440" s="828"/>
      <c r="E440" s="829"/>
      <c r="F440" s="809"/>
      <c r="G440" s="809"/>
      <c r="H440" s="809"/>
      <c r="I440" s="830"/>
      <c r="J440" s="831"/>
      <c r="K440" s="831"/>
      <c r="L440" s="831"/>
      <c r="M440" s="809"/>
      <c r="N440" s="809"/>
      <c r="O440" s="832"/>
      <c r="P440" s="811"/>
      <c r="Q440" s="812">
        <v>0.25</v>
      </c>
      <c r="R440" s="813">
        <f t="shared" si="52"/>
        <v>0</v>
      </c>
      <c r="S440" s="811">
        <v>0.0</v>
      </c>
      <c r="T440" s="782"/>
      <c r="U440" s="768"/>
    </row>
    <row r="441" hidden="1">
      <c r="A441" s="745"/>
      <c r="B441" s="760"/>
      <c r="C441" s="834"/>
      <c r="D441" s="828"/>
      <c r="E441" s="829"/>
      <c r="F441" s="809"/>
      <c r="G441" s="809"/>
      <c r="H441" s="809"/>
      <c r="I441" s="830"/>
      <c r="J441" s="831"/>
      <c r="K441" s="831"/>
      <c r="L441" s="831"/>
      <c r="M441" s="809"/>
      <c r="N441" s="809"/>
      <c r="O441" s="832"/>
      <c r="P441" s="811"/>
      <c r="Q441" s="812">
        <v>0.25</v>
      </c>
      <c r="R441" s="813">
        <f t="shared" si="52"/>
        <v>0</v>
      </c>
      <c r="S441" s="811">
        <v>0.0</v>
      </c>
      <c r="T441" s="782"/>
      <c r="U441" s="768"/>
    </row>
    <row r="442" hidden="1">
      <c r="A442" s="745"/>
      <c r="B442" s="760"/>
      <c r="C442" s="834"/>
      <c r="D442" s="842"/>
      <c r="E442" s="831"/>
      <c r="F442" s="831"/>
      <c r="G442" s="831"/>
      <c r="H442" s="809"/>
      <c r="I442" s="844"/>
      <c r="J442" s="832"/>
      <c r="K442" s="839"/>
      <c r="L442" s="840"/>
      <c r="M442" s="839"/>
      <c r="N442" s="839"/>
      <c r="O442" s="912"/>
      <c r="P442" s="839"/>
      <c r="Q442" s="812">
        <v>0.25</v>
      </c>
      <c r="R442" s="813">
        <f t="shared" si="52"/>
        <v>0</v>
      </c>
      <c r="S442" s="813">
        <f t="shared" ref="S442:S460" si="53">(O442*0.25)/2</f>
        <v>0</v>
      </c>
      <c r="T442" s="782"/>
      <c r="U442" s="768"/>
    </row>
    <row r="443" hidden="1">
      <c r="A443" s="745"/>
      <c r="B443" s="760"/>
      <c r="C443" s="834"/>
      <c r="D443" s="835"/>
      <c r="E443" s="836"/>
      <c r="F443" s="837"/>
      <c r="G443" s="837"/>
      <c r="H443" s="804"/>
      <c r="I443" s="809"/>
      <c r="J443" s="838"/>
      <c r="K443" s="839"/>
      <c r="L443" s="840"/>
      <c r="M443" s="839"/>
      <c r="N443" s="839"/>
      <c r="O443" s="841"/>
      <c r="P443" s="839"/>
      <c r="Q443" s="812">
        <v>0.25</v>
      </c>
      <c r="R443" s="813">
        <f t="shared" si="52"/>
        <v>0</v>
      </c>
      <c r="S443" s="813">
        <f t="shared" si="53"/>
        <v>0</v>
      </c>
      <c r="T443" s="782"/>
      <c r="U443" s="768"/>
    </row>
    <row r="444" hidden="1">
      <c r="A444" s="745"/>
      <c r="B444" s="760"/>
      <c r="C444" s="834"/>
      <c r="D444" s="842"/>
      <c r="E444" s="831"/>
      <c r="F444" s="831"/>
      <c r="G444" s="831"/>
      <c r="H444" s="809"/>
      <c r="I444" s="809"/>
      <c r="J444" s="744"/>
      <c r="K444" s="839"/>
      <c r="L444" s="843" t="s">
        <v>5</v>
      </c>
      <c r="M444" s="839"/>
      <c r="N444" s="839"/>
      <c r="O444" s="841"/>
      <c r="P444" s="839"/>
      <c r="Q444" s="812">
        <v>0.25</v>
      </c>
      <c r="R444" s="813">
        <f t="shared" ref="R444:R460" si="54">(O444*0.25)/2</f>
        <v>0</v>
      </c>
      <c r="S444" s="813">
        <f t="shared" si="53"/>
        <v>0</v>
      </c>
      <c r="T444" s="782"/>
      <c r="U444" s="768"/>
    </row>
    <row r="445" hidden="1">
      <c r="A445" s="745"/>
      <c r="B445" s="760"/>
      <c r="C445" s="834"/>
      <c r="D445" s="842"/>
      <c r="E445" s="831"/>
      <c r="F445" s="831"/>
      <c r="G445" s="831"/>
      <c r="H445" s="809"/>
      <c r="I445" s="809"/>
      <c r="J445" s="832"/>
      <c r="K445" s="839"/>
      <c r="L445" s="840"/>
      <c r="M445" s="839"/>
      <c r="N445" s="839"/>
      <c r="O445" s="841"/>
      <c r="P445" s="839"/>
      <c r="Q445" s="812">
        <v>0.25</v>
      </c>
      <c r="R445" s="813">
        <f t="shared" si="54"/>
        <v>0</v>
      </c>
      <c r="S445" s="813">
        <f t="shared" si="53"/>
        <v>0</v>
      </c>
      <c r="T445" s="782"/>
      <c r="U445" s="768"/>
    </row>
    <row r="446" hidden="1">
      <c r="A446" s="745"/>
      <c r="B446" s="760"/>
      <c r="C446" s="834"/>
      <c r="D446" s="842"/>
      <c r="E446" s="831"/>
      <c r="F446" s="831"/>
      <c r="G446" s="831"/>
      <c r="H446" s="809"/>
      <c r="I446" s="844"/>
      <c r="J446" s="832"/>
      <c r="K446" s="839"/>
      <c r="L446" s="840"/>
      <c r="M446" s="839"/>
      <c r="N446" s="839"/>
      <c r="O446" s="841"/>
      <c r="P446" s="839"/>
      <c r="Q446" s="812">
        <v>0.25</v>
      </c>
      <c r="R446" s="813">
        <f t="shared" si="54"/>
        <v>0</v>
      </c>
      <c r="S446" s="813">
        <f t="shared" si="53"/>
        <v>0</v>
      </c>
      <c r="T446" s="782"/>
      <c r="U446" s="768"/>
    </row>
    <row r="447" hidden="1">
      <c r="A447" s="745"/>
      <c r="B447" s="760"/>
      <c r="C447" s="834"/>
      <c r="D447" s="835"/>
      <c r="E447" s="836"/>
      <c r="F447" s="837"/>
      <c r="G447" s="837"/>
      <c r="H447" s="804"/>
      <c r="I447" s="809"/>
      <c r="J447" s="838"/>
      <c r="K447" s="839"/>
      <c r="L447" s="840"/>
      <c r="M447" s="839"/>
      <c r="N447" s="839"/>
      <c r="O447" s="841"/>
      <c r="P447" s="839"/>
      <c r="Q447" s="812">
        <v>0.25</v>
      </c>
      <c r="R447" s="813">
        <f t="shared" si="54"/>
        <v>0</v>
      </c>
      <c r="S447" s="813">
        <f t="shared" si="53"/>
        <v>0</v>
      </c>
      <c r="T447" s="782"/>
      <c r="U447" s="768"/>
    </row>
    <row r="448" hidden="1">
      <c r="A448" s="745"/>
      <c r="B448" s="760"/>
      <c r="C448" s="834"/>
      <c r="D448" s="842"/>
      <c r="E448" s="831"/>
      <c r="F448" s="831"/>
      <c r="G448" s="831"/>
      <c r="H448" s="809"/>
      <c r="I448" s="809"/>
      <c r="J448" s="744"/>
      <c r="K448" s="839"/>
      <c r="L448" s="840"/>
      <c r="M448" s="839"/>
      <c r="N448" s="839"/>
      <c r="O448" s="841"/>
      <c r="P448" s="839"/>
      <c r="Q448" s="812">
        <v>0.25</v>
      </c>
      <c r="R448" s="813">
        <f t="shared" si="54"/>
        <v>0</v>
      </c>
      <c r="S448" s="813">
        <f t="shared" si="53"/>
        <v>0</v>
      </c>
      <c r="T448" s="782"/>
      <c r="U448" s="768"/>
    </row>
    <row r="449" hidden="1">
      <c r="A449" s="745"/>
      <c r="B449" s="760"/>
      <c r="C449" s="834"/>
      <c r="D449" s="842"/>
      <c r="E449" s="831"/>
      <c r="F449" s="831"/>
      <c r="G449" s="831"/>
      <c r="H449" s="809"/>
      <c r="I449" s="809"/>
      <c r="J449" s="832"/>
      <c r="K449" s="839"/>
      <c r="L449" s="840"/>
      <c r="M449" s="839"/>
      <c r="N449" s="839"/>
      <c r="O449" s="841"/>
      <c r="P449" s="839"/>
      <c r="Q449" s="812">
        <v>0.25</v>
      </c>
      <c r="R449" s="813">
        <f t="shared" si="54"/>
        <v>0</v>
      </c>
      <c r="S449" s="813">
        <f t="shared" si="53"/>
        <v>0</v>
      </c>
      <c r="T449" s="782"/>
      <c r="U449" s="768"/>
    </row>
    <row r="450" hidden="1">
      <c r="A450" s="745"/>
      <c r="B450" s="760"/>
      <c r="C450" s="834"/>
      <c r="D450" s="835"/>
      <c r="E450" s="836"/>
      <c r="F450" s="837"/>
      <c r="G450" s="837"/>
      <c r="H450" s="804"/>
      <c r="I450" s="809"/>
      <c r="J450" s="838"/>
      <c r="K450" s="839"/>
      <c r="L450" s="840"/>
      <c r="M450" s="839"/>
      <c r="N450" s="839"/>
      <c r="O450" s="841"/>
      <c r="P450" s="839"/>
      <c r="Q450" s="812">
        <v>0.25</v>
      </c>
      <c r="R450" s="813">
        <f t="shared" si="54"/>
        <v>0</v>
      </c>
      <c r="S450" s="813">
        <f t="shared" si="53"/>
        <v>0</v>
      </c>
      <c r="T450" s="782"/>
      <c r="U450" s="768"/>
    </row>
    <row r="451" hidden="1">
      <c r="A451" s="745"/>
      <c r="B451" s="760"/>
      <c r="C451" s="834"/>
      <c r="D451" s="842"/>
      <c r="E451" s="831"/>
      <c r="F451" s="831"/>
      <c r="G451" s="831"/>
      <c r="H451" s="809"/>
      <c r="I451" s="809"/>
      <c r="J451" s="744"/>
      <c r="K451" s="839"/>
      <c r="L451" s="840"/>
      <c r="M451" s="839"/>
      <c r="N451" s="839"/>
      <c r="O451" s="841"/>
      <c r="P451" s="839"/>
      <c r="Q451" s="812">
        <v>0.25</v>
      </c>
      <c r="R451" s="813">
        <f t="shared" si="54"/>
        <v>0</v>
      </c>
      <c r="S451" s="813">
        <f t="shared" si="53"/>
        <v>0</v>
      </c>
      <c r="T451" s="782"/>
      <c r="U451" s="768"/>
    </row>
    <row r="452" hidden="1">
      <c r="A452" s="745"/>
      <c r="B452" s="760"/>
      <c r="C452" s="834"/>
      <c r="D452" s="842"/>
      <c r="E452" s="831"/>
      <c r="F452" s="831"/>
      <c r="G452" s="831"/>
      <c r="H452" s="809"/>
      <c r="I452" s="809"/>
      <c r="J452" s="832"/>
      <c r="K452" s="839"/>
      <c r="L452" s="840"/>
      <c r="M452" s="839"/>
      <c r="N452" s="839"/>
      <c r="O452" s="841"/>
      <c r="P452" s="839"/>
      <c r="Q452" s="812">
        <v>0.25</v>
      </c>
      <c r="R452" s="813">
        <f t="shared" si="54"/>
        <v>0</v>
      </c>
      <c r="S452" s="813">
        <f t="shared" si="53"/>
        <v>0</v>
      </c>
      <c r="T452" s="782"/>
      <c r="U452" s="768"/>
    </row>
    <row r="453" hidden="1">
      <c r="A453" s="745"/>
      <c r="B453" s="760"/>
      <c r="C453" s="834"/>
      <c r="D453" s="842"/>
      <c r="E453" s="831"/>
      <c r="F453" s="831"/>
      <c r="G453" s="831"/>
      <c r="H453" s="809"/>
      <c r="I453" s="844"/>
      <c r="J453" s="832"/>
      <c r="K453" s="839"/>
      <c r="L453" s="840"/>
      <c r="M453" s="839"/>
      <c r="N453" s="839"/>
      <c r="O453" s="841"/>
      <c r="P453" s="839"/>
      <c r="Q453" s="812">
        <v>0.25</v>
      </c>
      <c r="R453" s="813">
        <f t="shared" si="54"/>
        <v>0</v>
      </c>
      <c r="S453" s="813">
        <f t="shared" si="53"/>
        <v>0</v>
      </c>
      <c r="T453" s="782"/>
      <c r="U453" s="768"/>
    </row>
    <row r="454" hidden="1">
      <c r="A454" s="745"/>
      <c r="B454" s="760"/>
      <c r="C454" s="834"/>
      <c r="D454" s="835"/>
      <c r="E454" s="836"/>
      <c r="F454" s="837"/>
      <c r="G454" s="837"/>
      <c r="H454" s="804"/>
      <c r="I454" s="809"/>
      <c r="J454" s="838"/>
      <c r="K454" s="839"/>
      <c r="L454" s="840"/>
      <c r="M454" s="839"/>
      <c r="N454" s="839"/>
      <c r="O454" s="841"/>
      <c r="P454" s="839"/>
      <c r="Q454" s="812">
        <v>0.25</v>
      </c>
      <c r="R454" s="813">
        <f t="shared" si="54"/>
        <v>0</v>
      </c>
      <c r="S454" s="813">
        <f t="shared" si="53"/>
        <v>0</v>
      </c>
      <c r="T454" s="782"/>
      <c r="U454" s="768"/>
    </row>
    <row r="455" hidden="1">
      <c r="A455" s="745"/>
      <c r="B455" s="760"/>
      <c r="C455" s="834"/>
      <c r="D455" s="842"/>
      <c r="E455" s="831"/>
      <c r="F455" s="831"/>
      <c r="G455" s="831"/>
      <c r="H455" s="809"/>
      <c r="I455" s="809"/>
      <c r="J455" s="744"/>
      <c r="K455" s="839"/>
      <c r="L455" s="840"/>
      <c r="M455" s="839"/>
      <c r="N455" s="839"/>
      <c r="O455" s="841"/>
      <c r="P455" s="839"/>
      <c r="Q455" s="812">
        <v>0.25</v>
      </c>
      <c r="R455" s="813">
        <f t="shared" si="54"/>
        <v>0</v>
      </c>
      <c r="S455" s="813">
        <f t="shared" si="53"/>
        <v>0</v>
      </c>
      <c r="T455" s="782"/>
      <c r="U455" s="768"/>
    </row>
    <row r="456" hidden="1">
      <c r="A456" s="745"/>
      <c r="B456" s="760"/>
      <c r="C456" s="834"/>
      <c r="D456" s="842"/>
      <c r="E456" s="831"/>
      <c r="F456" s="831"/>
      <c r="G456" s="831"/>
      <c r="H456" s="809"/>
      <c r="I456" s="809"/>
      <c r="J456" s="832"/>
      <c r="K456" s="839"/>
      <c r="L456" s="840"/>
      <c r="M456" s="839"/>
      <c r="N456" s="839"/>
      <c r="O456" s="841"/>
      <c r="P456" s="839"/>
      <c r="Q456" s="812">
        <v>0.25</v>
      </c>
      <c r="R456" s="813">
        <f t="shared" si="54"/>
        <v>0</v>
      </c>
      <c r="S456" s="813">
        <f t="shared" si="53"/>
        <v>0</v>
      </c>
      <c r="T456" s="782"/>
      <c r="U456" s="768"/>
    </row>
    <row r="457" hidden="1">
      <c r="A457" s="745"/>
      <c r="B457" s="760"/>
      <c r="C457" s="834"/>
      <c r="D457" s="842"/>
      <c r="E457" s="831"/>
      <c r="F457" s="831"/>
      <c r="G457" s="831"/>
      <c r="H457" s="809"/>
      <c r="I457" s="844"/>
      <c r="J457" s="832"/>
      <c r="K457" s="839"/>
      <c r="L457" s="840"/>
      <c r="M457" s="839"/>
      <c r="N457" s="839"/>
      <c r="O457" s="841"/>
      <c r="P457" s="839"/>
      <c r="Q457" s="812">
        <v>0.25</v>
      </c>
      <c r="R457" s="813">
        <f t="shared" si="54"/>
        <v>0</v>
      </c>
      <c r="S457" s="813">
        <f t="shared" si="53"/>
        <v>0</v>
      </c>
      <c r="T457" s="782"/>
      <c r="U457" s="768"/>
    </row>
    <row r="458" hidden="1">
      <c r="A458" s="745"/>
      <c r="B458" s="760"/>
      <c r="C458" s="834"/>
      <c r="D458" s="835"/>
      <c r="E458" s="836"/>
      <c r="F458" s="837"/>
      <c r="G458" s="837"/>
      <c r="H458" s="804"/>
      <c r="I458" s="809"/>
      <c r="J458" s="838"/>
      <c r="K458" s="839"/>
      <c r="L458" s="840"/>
      <c r="M458" s="839"/>
      <c r="N458" s="839"/>
      <c r="O458" s="841"/>
      <c r="P458" s="839"/>
      <c r="Q458" s="812">
        <v>0.25</v>
      </c>
      <c r="R458" s="813">
        <f t="shared" si="54"/>
        <v>0</v>
      </c>
      <c r="S458" s="813">
        <f t="shared" si="53"/>
        <v>0</v>
      </c>
      <c r="T458" s="782"/>
      <c r="U458" s="768"/>
    </row>
    <row r="459" hidden="1">
      <c r="A459" s="745"/>
      <c r="B459" s="760"/>
      <c r="C459" s="834"/>
      <c r="D459" s="842"/>
      <c r="E459" s="831"/>
      <c r="F459" s="831"/>
      <c r="G459" s="831"/>
      <c r="H459" s="809"/>
      <c r="I459" s="809"/>
      <c r="J459" s="744"/>
      <c r="K459" s="839"/>
      <c r="L459" s="840"/>
      <c r="M459" s="839"/>
      <c r="N459" s="839"/>
      <c r="O459" s="841"/>
      <c r="P459" s="839"/>
      <c r="Q459" s="812">
        <v>0.25</v>
      </c>
      <c r="R459" s="813">
        <f t="shared" si="54"/>
        <v>0</v>
      </c>
      <c r="S459" s="813">
        <f t="shared" si="53"/>
        <v>0</v>
      </c>
      <c r="T459" s="782"/>
      <c r="U459" s="768"/>
    </row>
    <row r="460" hidden="1">
      <c r="A460" s="745"/>
      <c r="B460" s="760"/>
      <c r="C460" s="866"/>
      <c r="D460" s="842"/>
      <c r="E460" s="831"/>
      <c r="F460" s="831"/>
      <c r="G460" s="831"/>
      <c r="H460" s="809"/>
      <c r="I460" s="809"/>
      <c r="J460" s="832"/>
      <c r="K460" s="839"/>
      <c r="L460" s="840"/>
      <c r="M460" s="839"/>
      <c r="N460" s="839"/>
      <c r="O460" s="867"/>
      <c r="P460" s="839"/>
      <c r="Q460" s="812">
        <v>0.25</v>
      </c>
      <c r="R460" s="868">
        <f t="shared" si="54"/>
        <v>0</v>
      </c>
      <c r="S460" s="868">
        <f t="shared" si="53"/>
        <v>0</v>
      </c>
      <c r="T460" s="782"/>
      <c r="U460" s="768"/>
    </row>
    <row r="461">
      <c r="A461" s="745"/>
      <c r="B461" s="760"/>
      <c r="C461" s="766"/>
      <c r="D461" s="870"/>
      <c r="O461" s="871">
        <f>SUM(O435:O460)</f>
        <v>0</v>
      </c>
      <c r="Q461" s="781"/>
      <c r="R461" s="964">
        <f t="shared" ref="R461:S461" si="55">SUM(R435:R460)</f>
        <v>0</v>
      </c>
      <c r="S461" s="941">
        <f t="shared" si="55"/>
        <v>0</v>
      </c>
      <c r="T461" s="782"/>
      <c r="U461" s="768"/>
    </row>
    <row r="462">
      <c r="A462" s="745"/>
      <c r="B462" s="760"/>
      <c r="C462" s="876">
        <f>SUM(C435:C460)</f>
        <v>0</v>
      </c>
      <c r="D462" s="870"/>
      <c r="M462" s="695"/>
      <c r="N462" s="877" t="s">
        <v>781</v>
      </c>
      <c r="O462" s="878" t="s">
        <v>5</v>
      </c>
      <c r="Q462" s="781"/>
      <c r="R462" s="879" t="s">
        <v>5</v>
      </c>
      <c r="T462" s="782"/>
      <c r="U462" s="768"/>
    </row>
    <row r="463">
      <c r="A463" s="745"/>
      <c r="B463" s="760"/>
      <c r="C463" s="761"/>
      <c r="D463" s="880"/>
      <c r="E463" s="881"/>
      <c r="F463" s="881"/>
      <c r="G463" s="881"/>
      <c r="H463" s="881"/>
      <c r="I463" s="881"/>
      <c r="J463" s="881"/>
      <c r="K463" s="881"/>
      <c r="L463" s="881"/>
      <c r="M463" s="881"/>
      <c r="N463" s="881"/>
      <c r="O463" s="881"/>
      <c r="P463" s="881"/>
      <c r="Q463" s="882"/>
      <c r="R463" s="881"/>
      <c r="S463" s="881"/>
      <c r="T463" s="883"/>
      <c r="U463" s="768"/>
    </row>
    <row r="464">
      <c r="A464" s="745"/>
      <c r="B464" s="760"/>
      <c r="C464" s="761"/>
      <c r="D464" s="766"/>
      <c r="E464" s="766"/>
      <c r="F464" s="766"/>
      <c r="G464" s="766"/>
      <c r="H464" s="766"/>
      <c r="I464" s="766"/>
      <c r="J464" s="766"/>
      <c r="K464" s="766"/>
      <c r="L464" s="766"/>
      <c r="M464" s="761"/>
      <c r="N464" s="766"/>
      <c r="O464" s="766"/>
      <c r="P464" s="766"/>
      <c r="Q464" s="767"/>
      <c r="R464" s="766"/>
      <c r="S464" s="766"/>
      <c r="T464" s="766"/>
      <c r="U464" s="768"/>
    </row>
    <row r="465">
      <c r="A465" s="745"/>
      <c r="B465" s="760"/>
      <c r="C465" s="761"/>
      <c r="D465" s="766"/>
      <c r="E465" s="766"/>
      <c r="F465" s="766"/>
      <c r="G465" s="766"/>
      <c r="H465" s="766"/>
      <c r="I465" s="766"/>
      <c r="J465" s="766"/>
      <c r="K465" s="766"/>
      <c r="L465" s="766"/>
      <c r="M465" s="761"/>
      <c r="N465" s="766"/>
      <c r="O465" s="766"/>
      <c r="P465" s="766"/>
      <c r="Q465" s="767"/>
      <c r="R465" s="766"/>
      <c r="S465" s="766"/>
      <c r="T465" s="766"/>
      <c r="U465" s="768"/>
    </row>
    <row r="466">
      <c r="A466" s="745"/>
      <c r="B466" s="760"/>
      <c r="C466" s="761"/>
      <c r="D466" s="774"/>
      <c r="E466" s="775"/>
      <c r="F466" s="774"/>
      <c r="G466" s="1001"/>
      <c r="H466" s="1001"/>
      <c r="I466" s="775"/>
      <c r="J466" s="777"/>
      <c r="K466" s="777"/>
      <c r="L466" s="777"/>
      <c r="M466" s="777"/>
      <c r="N466" s="777"/>
      <c r="O466" s="777"/>
      <c r="P466" s="777"/>
      <c r="Q466" s="778"/>
      <c r="R466" s="777"/>
      <c r="S466" s="777"/>
      <c r="T466" s="779"/>
      <c r="U466" s="768"/>
    </row>
    <row r="467">
      <c r="A467" s="745"/>
      <c r="B467" s="760"/>
      <c r="C467" s="761"/>
      <c r="D467" s="870"/>
      <c r="Q467" s="781"/>
      <c r="T467" s="782"/>
      <c r="U467" s="768"/>
    </row>
    <row r="468">
      <c r="A468" s="745"/>
      <c r="B468" s="760"/>
      <c r="C468" s="761"/>
      <c r="D468" s="783" t="s">
        <v>765</v>
      </c>
      <c r="E468" s="784" t="s">
        <v>190</v>
      </c>
      <c r="F468" s="784" t="s">
        <v>766</v>
      </c>
      <c r="G468" s="785" t="s">
        <v>767</v>
      </c>
      <c r="H468" s="786" t="s">
        <v>768</v>
      </c>
      <c r="I468" s="784" t="s">
        <v>769</v>
      </c>
      <c r="J468" s="787" t="s">
        <v>770</v>
      </c>
      <c r="K468" s="110"/>
      <c r="L468" s="111"/>
      <c r="M468" s="956" t="s">
        <v>790</v>
      </c>
      <c r="N468" s="785" t="s">
        <v>771</v>
      </c>
      <c r="O468" s="785" t="s">
        <v>772</v>
      </c>
      <c r="P468" s="789" t="s">
        <v>773</v>
      </c>
      <c r="Q468" s="790" t="s">
        <v>774</v>
      </c>
      <c r="R468" s="789" t="s">
        <v>775</v>
      </c>
      <c r="S468" s="791" t="s">
        <v>776</v>
      </c>
      <c r="T468" s="792"/>
      <c r="U468" s="768"/>
    </row>
    <row r="469">
      <c r="A469" s="745"/>
      <c r="B469" s="760"/>
      <c r="C469" s="761"/>
      <c r="D469" s="793"/>
      <c r="E469" s="794"/>
      <c r="F469" s="794"/>
      <c r="G469" s="794"/>
      <c r="H469" s="794"/>
      <c r="I469" s="794"/>
      <c r="J469" s="795" t="s">
        <v>191</v>
      </c>
      <c r="K469" s="795" t="s">
        <v>192</v>
      </c>
      <c r="L469" s="795" t="s">
        <v>193</v>
      </c>
      <c r="M469" s="415"/>
      <c r="N469" s="794"/>
      <c r="O469" s="794"/>
      <c r="P469" s="796"/>
      <c r="Q469" s="796"/>
      <c r="R469" s="796"/>
      <c r="S469" s="797"/>
      <c r="T469" s="798"/>
      <c r="U469" s="768"/>
    </row>
    <row r="470">
      <c r="A470" s="745"/>
      <c r="B470" s="760"/>
      <c r="C470" s="800"/>
      <c r="D470" s="801"/>
      <c r="E470" s="801"/>
      <c r="F470" s="804"/>
      <c r="G470" s="804"/>
      <c r="H470" s="804"/>
      <c r="I470" s="991"/>
      <c r="J470" s="836"/>
      <c r="K470" s="837"/>
      <c r="L470" s="837"/>
      <c r="M470" s="804"/>
      <c r="N470" s="809"/>
      <c r="O470" s="838"/>
      <c r="P470" s="811"/>
      <c r="Q470" s="812">
        <v>0.25</v>
      </c>
      <c r="R470" s="811"/>
      <c r="S470" s="813">
        <f>(((O470)-(P470))*(Q470))*0.35</f>
        <v>0</v>
      </c>
      <c r="T470" s="814" t="s">
        <v>5</v>
      </c>
      <c r="U470" s="768"/>
    </row>
    <row r="471">
      <c r="A471" s="745"/>
      <c r="B471" s="760"/>
      <c r="C471" s="815"/>
      <c r="D471" s="828"/>
      <c r="E471" s="829"/>
      <c r="F471" s="809"/>
      <c r="G471" s="809"/>
      <c r="H471" s="809"/>
      <c r="I471" s="830"/>
      <c r="J471" s="831"/>
      <c r="K471" s="831"/>
      <c r="L471" s="831"/>
      <c r="M471" s="809"/>
      <c r="N471" s="809"/>
      <c r="O471" s="832"/>
      <c r="P471" s="811"/>
      <c r="Q471" s="812">
        <v>0.25</v>
      </c>
      <c r="R471" s="813">
        <f>O471*Q471</f>
        <v>0</v>
      </c>
      <c r="S471" s="811">
        <v>0.0</v>
      </c>
      <c r="T471" s="782"/>
      <c r="U471" s="768"/>
    </row>
    <row r="472" hidden="1">
      <c r="A472" s="745"/>
      <c r="B472" s="760"/>
      <c r="C472" s="815"/>
      <c r="D472" s="828"/>
      <c r="E472" s="829"/>
      <c r="F472" s="809"/>
      <c r="G472" s="809"/>
      <c r="H472" s="809"/>
      <c r="I472" s="830"/>
      <c r="J472" s="831"/>
      <c r="K472" s="831"/>
      <c r="L472" s="831"/>
      <c r="M472" s="809"/>
      <c r="N472" s="809"/>
      <c r="O472" s="832"/>
      <c r="P472" s="811"/>
      <c r="Q472" s="812">
        <v>0.25</v>
      </c>
      <c r="R472" s="813">
        <f t="shared" ref="R472:R475" si="56">(((O472)-(P472))*(Q472))*0.65</f>
        <v>0</v>
      </c>
      <c r="S472" s="813">
        <f t="shared" ref="S472:S473" si="57">(((O472)-(P472))*(Q472))*0.35</f>
        <v>0</v>
      </c>
      <c r="T472" s="814" t="s">
        <v>5</v>
      </c>
      <c r="U472" s="768"/>
    </row>
    <row r="473" hidden="1">
      <c r="A473" s="745"/>
      <c r="B473" s="760"/>
      <c r="C473" s="815"/>
      <c r="D473" s="828"/>
      <c r="E473" s="829"/>
      <c r="F473" s="809"/>
      <c r="G473" s="809"/>
      <c r="H473" s="809"/>
      <c r="I473" s="830"/>
      <c r="J473" s="831"/>
      <c r="K473" s="831"/>
      <c r="L473" s="831"/>
      <c r="M473" s="809"/>
      <c r="N473" s="809"/>
      <c r="O473" s="832"/>
      <c r="P473" s="811"/>
      <c r="Q473" s="812">
        <v>0.25</v>
      </c>
      <c r="R473" s="813">
        <f t="shared" si="56"/>
        <v>0</v>
      </c>
      <c r="S473" s="813">
        <f t="shared" si="57"/>
        <v>0</v>
      </c>
      <c r="T473" s="782"/>
      <c r="U473" s="768"/>
    </row>
    <row r="474" hidden="1">
      <c r="A474" s="745"/>
      <c r="B474" s="760"/>
      <c r="C474" s="815"/>
      <c r="D474" s="828"/>
      <c r="E474" s="829"/>
      <c r="F474" s="809"/>
      <c r="G474" s="809"/>
      <c r="H474" s="809"/>
      <c r="I474" s="830"/>
      <c r="J474" s="831"/>
      <c r="K474" s="831"/>
      <c r="L474" s="831"/>
      <c r="M474" s="809"/>
      <c r="N474" s="809"/>
      <c r="O474" s="832"/>
      <c r="P474" s="811"/>
      <c r="Q474" s="812">
        <v>0.25</v>
      </c>
      <c r="R474" s="813">
        <f t="shared" si="56"/>
        <v>0</v>
      </c>
      <c r="S474" s="811">
        <v>0.0</v>
      </c>
      <c r="T474" s="782"/>
      <c r="U474" s="768"/>
    </row>
    <row r="475" hidden="1">
      <c r="A475" s="745"/>
      <c r="B475" s="760"/>
      <c r="C475" s="815"/>
      <c r="D475" s="1002"/>
      <c r="E475" s="829"/>
      <c r="F475" s="809"/>
      <c r="G475" s="809"/>
      <c r="H475" s="809"/>
      <c r="I475" s="830"/>
      <c r="J475" s="831"/>
      <c r="K475" s="831"/>
      <c r="L475" s="831"/>
      <c r="M475" s="809"/>
      <c r="N475" s="809"/>
      <c r="O475" s="832"/>
      <c r="P475" s="839"/>
      <c r="Q475" s="812">
        <v>0.25</v>
      </c>
      <c r="R475" s="813">
        <f t="shared" si="56"/>
        <v>0</v>
      </c>
      <c r="S475" s="813">
        <f>(O475*0.25)*(0.35)</f>
        <v>0</v>
      </c>
      <c r="T475" s="782"/>
      <c r="U475" s="768"/>
    </row>
    <row r="476" hidden="1">
      <c r="A476" s="745"/>
      <c r="B476" s="760"/>
      <c r="C476" s="834"/>
      <c r="D476" s="842"/>
      <c r="E476" s="831"/>
      <c r="F476" s="831"/>
      <c r="G476" s="831"/>
      <c r="H476" s="809"/>
      <c r="I476" s="809"/>
      <c r="J476" s="832"/>
      <c r="K476" s="839"/>
      <c r="L476" s="840"/>
      <c r="M476" s="839"/>
      <c r="N476" s="839"/>
      <c r="O476" s="841"/>
      <c r="P476" s="839"/>
      <c r="Q476" s="812">
        <v>0.25</v>
      </c>
      <c r="R476" s="813">
        <f t="shared" ref="R476:R495" si="58">(O476*0.25)/2</f>
        <v>0</v>
      </c>
      <c r="S476" s="813">
        <f t="shared" ref="S476:S495" si="59">(O476*0.25)/2</f>
        <v>0</v>
      </c>
      <c r="T476" s="782"/>
      <c r="U476" s="768"/>
    </row>
    <row r="477" hidden="1">
      <c r="A477" s="745"/>
      <c r="B477" s="760"/>
      <c r="C477" s="834"/>
      <c r="D477" s="842"/>
      <c r="E477" s="831"/>
      <c r="F477" s="831"/>
      <c r="G477" s="831"/>
      <c r="H477" s="809"/>
      <c r="I477" s="844"/>
      <c r="J477" s="832"/>
      <c r="K477" s="839"/>
      <c r="L477" s="840"/>
      <c r="M477" s="839"/>
      <c r="N477" s="839"/>
      <c r="O477" s="912"/>
      <c r="P477" s="839"/>
      <c r="Q477" s="812">
        <v>0.25</v>
      </c>
      <c r="R477" s="813">
        <f t="shared" si="58"/>
        <v>0</v>
      </c>
      <c r="S477" s="813">
        <f t="shared" si="59"/>
        <v>0</v>
      </c>
      <c r="T477" s="782"/>
      <c r="U477" s="768"/>
    </row>
    <row r="478" hidden="1">
      <c r="A478" s="745"/>
      <c r="B478" s="760"/>
      <c r="C478" s="834"/>
      <c r="D478" s="835"/>
      <c r="E478" s="836"/>
      <c r="F478" s="837"/>
      <c r="G478" s="837"/>
      <c r="H478" s="804"/>
      <c r="I478" s="809"/>
      <c r="J478" s="838"/>
      <c r="K478" s="839"/>
      <c r="L478" s="840"/>
      <c r="M478" s="839"/>
      <c r="N478" s="839"/>
      <c r="O478" s="841"/>
      <c r="P478" s="839"/>
      <c r="Q478" s="812">
        <v>0.25</v>
      </c>
      <c r="R478" s="813">
        <f t="shared" si="58"/>
        <v>0</v>
      </c>
      <c r="S478" s="813">
        <f t="shared" si="59"/>
        <v>0</v>
      </c>
      <c r="T478" s="782"/>
      <c r="U478" s="768"/>
    </row>
    <row r="479" hidden="1">
      <c r="A479" s="745"/>
      <c r="B479" s="760"/>
      <c r="C479" s="834"/>
      <c r="D479" s="842"/>
      <c r="E479" s="831"/>
      <c r="F479" s="831"/>
      <c r="G479" s="831"/>
      <c r="H479" s="809"/>
      <c r="I479" s="809"/>
      <c r="J479" s="744"/>
      <c r="K479" s="839"/>
      <c r="L479" s="843" t="s">
        <v>5</v>
      </c>
      <c r="M479" s="839"/>
      <c r="N479" s="839"/>
      <c r="O479" s="841"/>
      <c r="P479" s="839"/>
      <c r="Q479" s="812">
        <v>0.25</v>
      </c>
      <c r="R479" s="813">
        <f t="shared" si="58"/>
        <v>0</v>
      </c>
      <c r="S479" s="813">
        <f t="shared" si="59"/>
        <v>0</v>
      </c>
      <c r="T479" s="782"/>
      <c r="U479" s="768"/>
    </row>
    <row r="480" hidden="1">
      <c r="A480" s="745"/>
      <c r="B480" s="760"/>
      <c r="C480" s="834"/>
      <c r="D480" s="842"/>
      <c r="E480" s="831"/>
      <c r="F480" s="831"/>
      <c r="G480" s="831"/>
      <c r="H480" s="809"/>
      <c r="I480" s="809"/>
      <c r="J480" s="832"/>
      <c r="K480" s="839"/>
      <c r="L480" s="840"/>
      <c r="M480" s="839"/>
      <c r="N480" s="839"/>
      <c r="O480" s="841"/>
      <c r="P480" s="839"/>
      <c r="Q480" s="812">
        <v>0.25</v>
      </c>
      <c r="R480" s="813">
        <f t="shared" si="58"/>
        <v>0</v>
      </c>
      <c r="S480" s="813">
        <f t="shared" si="59"/>
        <v>0</v>
      </c>
      <c r="T480" s="782"/>
      <c r="U480" s="768"/>
    </row>
    <row r="481" hidden="1">
      <c r="A481" s="745"/>
      <c r="B481" s="760"/>
      <c r="C481" s="834"/>
      <c r="D481" s="842"/>
      <c r="E481" s="831"/>
      <c r="F481" s="831"/>
      <c r="G481" s="831"/>
      <c r="H481" s="809"/>
      <c r="I481" s="844"/>
      <c r="J481" s="832"/>
      <c r="K481" s="839"/>
      <c r="L481" s="840"/>
      <c r="M481" s="839"/>
      <c r="N481" s="839"/>
      <c r="O481" s="841"/>
      <c r="P481" s="839"/>
      <c r="Q481" s="812">
        <v>0.25</v>
      </c>
      <c r="R481" s="813">
        <f t="shared" si="58"/>
        <v>0</v>
      </c>
      <c r="S481" s="813">
        <f t="shared" si="59"/>
        <v>0</v>
      </c>
      <c r="T481" s="782"/>
      <c r="U481" s="768"/>
    </row>
    <row r="482" hidden="1">
      <c r="A482" s="745"/>
      <c r="B482" s="760"/>
      <c r="C482" s="834"/>
      <c r="D482" s="835"/>
      <c r="E482" s="836"/>
      <c r="F482" s="837"/>
      <c r="G482" s="837"/>
      <c r="H482" s="804"/>
      <c r="I482" s="809"/>
      <c r="J482" s="838"/>
      <c r="K482" s="839"/>
      <c r="L482" s="840"/>
      <c r="M482" s="839"/>
      <c r="N482" s="839"/>
      <c r="O482" s="841"/>
      <c r="P482" s="839"/>
      <c r="Q482" s="812">
        <v>0.25</v>
      </c>
      <c r="R482" s="813">
        <f t="shared" si="58"/>
        <v>0</v>
      </c>
      <c r="S482" s="813">
        <f t="shared" si="59"/>
        <v>0</v>
      </c>
      <c r="T482" s="782"/>
      <c r="U482" s="768"/>
    </row>
    <row r="483" hidden="1">
      <c r="A483" s="745"/>
      <c r="B483" s="760"/>
      <c r="C483" s="834"/>
      <c r="D483" s="842"/>
      <c r="E483" s="831"/>
      <c r="F483" s="831"/>
      <c r="G483" s="831"/>
      <c r="H483" s="809"/>
      <c r="I483" s="809"/>
      <c r="J483" s="744"/>
      <c r="K483" s="839"/>
      <c r="L483" s="840"/>
      <c r="M483" s="839"/>
      <c r="N483" s="839"/>
      <c r="O483" s="841"/>
      <c r="P483" s="839"/>
      <c r="Q483" s="812">
        <v>0.25</v>
      </c>
      <c r="R483" s="813">
        <f t="shared" si="58"/>
        <v>0</v>
      </c>
      <c r="S483" s="813">
        <f t="shared" si="59"/>
        <v>0</v>
      </c>
      <c r="T483" s="782"/>
      <c r="U483" s="768"/>
    </row>
    <row r="484" hidden="1">
      <c r="A484" s="745"/>
      <c r="B484" s="760"/>
      <c r="C484" s="834"/>
      <c r="D484" s="842"/>
      <c r="E484" s="831"/>
      <c r="F484" s="831"/>
      <c r="G484" s="831"/>
      <c r="H484" s="809"/>
      <c r="I484" s="809"/>
      <c r="J484" s="832"/>
      <c r="K484" s="839"/>
      <c r="L484" s="840"/>
      <c r="M484" s="839"/>
      <c r="N484" s="839"/>
      <c r="O484" s="841"/>
      <c r="P484" s="839"/>
      <c r="Q484" s="812">
        <v>0.25</v>
      </c>
      <c r="R484" s="813">
        <f t="shared" si="58"/>
        <v>0</v>
      </c>
      <c r="S484" s="813">
        <f t="shared" si="59"/>
        <v>0</v>
      </c>
      <c r="T484" s="782"/>
      <c r="U484" s="768"/>
    </row>
    <row r="485" hidden="1">
      <c r="A485" s="745"/>
      <c r="B485" s="760"/>
      <c r="C485" s="834"/>
      <c r="D485" s="835"/>
      <c r="E485" s="836"/>
      <c r="F485" s="837"/>
      <c r="G485" s="837"/>
      <c r="H485" s="804"/>
      <c r="I485" s="809"/>
      <c r="J485" s="838"/>
      <c r="K485" s="839"/>
      <c r="L485" s="840"/>
      <c r="M485" s="839"/>
      <c r="N485" s="839"/>
      <c r="O485" s="841"/>
      <c r="P485" s="839"/>
      <c r="Q485" s="812">
        <v>0.25</v>
      </c>
      <c r="R485" s="813">
        <f t="shared" si="58"/>
        <v>0</v>
      </c>
      <c r="S485" s="813">
        <f t="shared" si="59"/>
        <v>0</v>
      </c>
      <c r="T485" s="782"/>
      <c r="U485" s="768"/>
    </row>
    <row r="486" hidden="1">
      <c r="A486" s="745"/>
      <c r="B486" s="760"/>
      <c r="C486" s="834"/>
      <c r="D486" s="842"/>
      <c r="E486" s="831"/>
      <c r="F486" s="831"/>
      <c r="G486" s="831"/>
      <c r="H486" s="809"/>
      <c r="I486" s="809"/>
      <c r="J486" s="744"/>
      <c r="K486" s="839"/>
      <c r="L486" s="840"/>
      <c r="M486" s="839"/>
      <c r="N486" s="839"/>
      <c r="O486" s="841"/>
      <c r="P486" s="839"/>
      <c r="Q486" s="812">
        <v>0.25</v>
      </c>
      <c r="R486" s="813">
        <f t="shared" si="58"/>
        <v>0</v>
      </c>
      <c r="S486" s="813">
        <f t="shared" si="59"/>
        <v>0</v>
      </c>
      <c r="T486" s="782"/>
      <c r="U486" s="768"/>
    </row>
    <row r="487" hidden="1">
      <c r="A487" s="745"/>
      <c r="B487" s="760"/>
      <c r="C487" s="834"/>
      <c r="D487" s="842"/>
      <c r="E487" s="831"/>
      <c r="F487" s="831"/>
      <c r="G487" s="831"/>
      <c r="H487" s="809"/>
      <c r="I487" s="809"/>
      <c r="J487" s="832"/>
      <c r="K487" s="839"/>
      <c r="L487" s="840"/>
      <c r="M487" s="839"/>
      <c r="N487" s="839"/>
      <c r="O487" s="841"/>
      <c r="P487" s="839"/>
      <c r="Q487" s="812">
        <v>0.25</v>
      </c>
      <c r="R487" s="813">
        <f t="shared" si="58"/>
        <v>0</v>
      </c>
      <c r="S487" s="813">
        <f t="shared" si="59"/>
        <v>0</v>
      </c>
      <c r="T487" s="782"/>
      <c r="U487" s="768"/>
    </row>
    <row r="488" hidden="1">
      <c r="A488" s="745"/>
      <c r="B488" s="760"/>
      <c r="C488" s="834"/>
      <c r="D488" s="842"/>
      <c r="E488" s="831"/>
      <c r="F488" s="831"/>
      <c r="G488" s="831"/>
      <c r="H488" s="809"/>
      <c r="I488" s="844"/>
      <c r="J488" s="832"/>
      <c r="K488" s="839"/>
      <c r="L488" s="840"/>
      <c r="M488" s="839"/>
      <c r="N488" s="839"/>
      <c r="O488" s="841"/>
      <c r="P488" s="839"/>
      <c r="Q488" s="812">
        <v>0.25</v>
      </c>
      <c r="R488" s="813">
        <f t="shared" si="58"/>
        <v>0</v>
      </c>
      <c r="S488" s="813">
        <f t="shared" si="59"/>
        <v>0</v>
      </c>
      <c r="T488" s="782"/>
      <c r="U488" s="768"/>
    </row>
    <row r="489" hidden="1">
      <c r="A489" s="745"/>
      <c r="B489" s="760"/>
      <c r="C489" s="834"/>
      <c r="D489" s="835"/>
      <c r="E489" s="836"/>
      <c r="F489" s="837"/>
      <c r="G489" s="837"/>
      <c r="H489" s="804"/>
      <c r="I489" s="809"/>
      <c r="J489" s="838"/>
      <c r="K489" s="839"/>
      <c r="L489" s="840"/>
      <c r="M489" s="839"/>
      <c r="N489" s="839"/>
      <c r="O489" s="841"/>
      <c r="P489" s="839"/>
      <c r="Q489" s="812">
        <v>0.25</v>
      </c>
      <c r="R489" s="813">
        <f t="shared" si="58"/>
        <v>0</v>
      </c>
      <c r="S489" s="813">
        <f t="shared" si="59"/>
        <v>0</v>
      </c>
      <c r="T489" s="782"/>
      <c r="U489" s="768"/>
    </row>
    <row r="490" hidden="1">
      <c r="A490" s="745"/>
      <c r="B490" s="760"/>
      <c r="C490" s="834"/>
      <c r="D490" s="842"/>
      <c r="E490" s="831"/>
      <c r="F490" s="831"/>
      <c r="G490" s="831"/>
      <c r="H490" s="809"/>
      <c r="I490" s="809"/>
      <c r="J490" s="744"/>
      <c r="K490" s="839"/>
      <c r="L490" s="840"/>
      <c r="M490" s="839"/>
      <c r="N490" s="839"/>
      <c r="O490" s="841"/>
      <c r="P490" s="839"/>
      <c r="Q490" s="812">
        <v>0.25</v>
      </c>
      <c r="R490" s="813">
        <f t="shared" si="58"/>
        <v>0</v>
      </c>
      <c r="S490" s="813">
        <f t="shared" si="59"/>
        <v>0</v>
      </c>
      <c r="T490" s="782"/>
      <c r="U490" s="768"/>
    </row>
    <row r="491" hidden="1">
      <c r="A491" s="745"/>
      <c r="B491" s="760"/>
      <c r="C491" s="834"/>
      <c r="D491" s="842"/>
      <c r="E491" s="831"/>
      <c r="F491" s="831"/>
      <c r="G491" s="831"/>
      <c r="H491" s="809"/>
      <c r="I491" s="809"/>
      <c r="J491" s="832"/>
      <c r="K491" s="839"/>
      <c r="L491" s="840"/>
      <c r="M491" s="839"/>
      <c r="N491" s="839"/>
      <c r="O491" s="841"/>
      <c r="P491" s="839"/>
      <c r="Q491" s="812">
        <v>0.25</v>
      </c>
      <c r="R491" s="813">
        <f t="shared" si="58"/>
        <v>0</v>
      </c>
      <c r="S491" s="813">
        <f t="shared" si="59"/>
        <v>0</v>
      </c>
      <c r="T491" s="782"/>
      <c r="U491" s="768"/>
    </row>
    <row r="492" hidden="1">
      <c r="A492" s="745"/>
      <c r="B492" s="760"/>
      <c r="C492" s="834"/>
      <c r="D492" s="842"/>
      <c r="E492" s="831"/>
      <c r="F492" s="831"/>
      <c r="G492" s="831"/>
      <c r="H492" s="809"/>
      <c r="I492" s="844"/>
      <c r="J492" s="832"/>
      <c r="K492" s="839"/>
      <c r="L492" s="840"/>
      <c r="M492" s="839"/>
      <c r="N492" s="839"/>
      <c r="O492" s="841"/>
      <c r="P492" s="839"/>
      <c r="Q492" s="812">
        <v>0.25</v>
      </c>
      <c r="R492" s="813">
        <f t="shared" si="58"/>
        <v>0</v>
      </c>
      <c r="S492" s="813">
        <f t="shared" si="59"/>
        <v>0</v>
      </c>
      <c r="T492" s="782"/>
      <c r="U492" s="768"/>
    </row>
    <row r="493" hidden="1">
      <c r="A493" s="745"/>
      <c r="B493" s="760"/>
      <c r="C493" s="834"/>
      <c r="D493" s="835"/>
      <c r="E493" s="836"/>
      <c r="F493" s="837"/>
      <c r="G493" s="837"/>
      <c r="H493" s="804"/>
      <c r="I493" s="809"/>
      <c r="J493" s="838"/>
      <c r="K493" s="839"/>
      <c r="L493" s="840"/>
      <c r="M493" s="839"/>
      <c r="N493" s="839"/>
      <c r="O493" s="841"/>
      <c r="P493" s="839"/>
      <c r="Q493" s="812">
        <v>0.25</v>
      </c>
      <c r="R493" s="813">
        <f t="shared" si="58"/>
        <v>0</v>
      </c>
      <c r="S493" s="813">
        <f t="shared" si="59"/>
        <v>0</v>
      </c>
      <c r="T493" s="782"/>
      <c r="U493" s="768"/>
    </row>
    <row r="494" hidden="1">
      <c r="A494" s="745"/>
      <c r="B494" s="760"/>
      <c r="C494" s="834"/>
      <c r="D494" s="842"/>
      <c r="E494" s="831"/>
      <c r="F494" s="831"/>
      <c r="G494" s="831"/>
      <c r="H494" s="809"/>
      <c r="I494" s="809"/>
      <c r="J494" s="744"/>
      <c r="K494" s="839"/>
      <c r="L494" s="840"/>
      <c r="M494" s="839"/>
      <c r="N494" s="839"/>
      <c r="O494" s="841"/>
      <c r="P494" s="839"/>
      <c r="Q494" s="812">
        <v>0.25</v>
      </c>
      <c r="R494" s="813">
        <f t="shared" si="58"/>
        <v>0</v>
      </c>
      <c r="S494" s="813">
        <f t="shared" si="59"/>
        <v>0</v>
      </c>
      <c r="T494" s="782"/>
      <c r="U494" s="768"/>
    </row>
    <row r="495" hidden="1">
      <c r="A495" s="745"/>
      <c r="B495" s="760"/>
      <c r="C495" s="866"/>
      <c r="D495" s="842"/>
      <c r="E495" s="831"/>
      <c r="F495" s="831"/>
      <c r="G495" s="831"/>
      <c r="H495" s="809"/>
      <c r="I495" s="809"/>
      <c r="J495" s="832"/>
      <c r="K495" s="839"/>
      <c r="L495" s="840"/>
      <c r="M495" s="839"/>
      <c r="N495" s="839"/>
      <c r="O495" s="867"/>
      <c r="P495" s="839"/>
      <c r="Q495" s="812">
        <v>0.25</v>
      </c>
      <c r="R495" s="868">
        <f t="shared" si="58"/>
        <v>0</v>
      </c>
      <c r="S495" s="868">
        <f t="shared" si="59"/>
        <v>0</v>
      </c>
      <c r="T495" s="782"/>
      <c r="U495" s="768"/>
    </row>
    <row r="496">
      <c r="A496" s="745"/>
      <c r="B496" s="760"/>
      <c r="C496" s="766"/>
      <c r="D496" s="870"/>
      <c r="O496" s="871">
        <f>SUM(O470:O495)</f>
        <v>0</v>
      </c>
      <c r="Q496" s="781"/>
      <c r="R496" s="941">
        <f t="shared" ref="R496:S496" si="60">SUM(R470:R495)</f>
        <v>0</v>
      </c>
      <c r="S496" s="941">
        <f t="shared" si="60"/>
        <v>0</v>
      </c>
      <c r="T496" s="782"/>
      <c r="U496" s="768"/>
    </row>
    <row r="497">
      <c r="A497" s="745"/>
      <c r="B497" s="760"/>
      <c r="C497" s="876">
        <f>SUM(C470:C495)</f>
        <v>0</v>
      </c>
      <c r="D497" s="870"/>
      <c r="M497" s="695"/>
      <c r="N497" s="877" t="s">
        <v>781</v>
      </c>
      <c r="O497" s="989" t="s">
        <v>794</v>
      </c>
      <c r="P497" s="368"/>
      <c r="Q497" s="369"/>
      <c r="R497" s="872">
        <v>250.0</v>
      </c>
      <c r="T497" s="782"/>
      <c r="U497" s="768"/>
    </row>
    <row r="498">
      <c r="A498" s="745"/>
      <c r="B498" s="760"/>
      <c r="C498" s="761"/>
      <c r="D498" s="870"/>
      <c r="O498" s="989" t="s">
        <v>761</v>
      </c>
      <c r="P498" s="368"/>
      <c r="Q498" s="369"/>
      <c r="R498" s="878">
        <f>SUM(R496:R497)</f>
        <v>250</v>
      </c>
      <c r="T498" s="782"/>
      <c r="U498" s="768"/>
    </row>
    <row r="499">
      <c r="A499" s="745"/>
      <c r="B499" s="760"/>
      <c r="C499" s="761"/>
      <c r="D499" s="870"/>
      <c r="K499" s="989"/>
      <c r="L499" s="368"/>
      <c r="M499" s="369"/>
      <c r="O499" s="693" t="s">
        <v>412</v>
      </c>
      <c r="R499" s="1027">
        <f>R498/2</f>
        <v>125</v>
      </c>
      <c r="T499" s="782"/>
      <c r="U499" s="768"/>
    </row>
    <row r="500">
      <c r="A500" s="745"/>
      <c r="B500" s="760"/>
      <c r="C500" s="761"/>
      <c r="D500" s="870"/>
      <c r="K500" s="989"/>
      <c r="L500" s="368"/>
      <c r="M500" s="369"/>
      <c r="O500" s="693" t="s">
        <v>412</v>
      </c>
      <c r="R500" s="1027">
        <f>R498/2</f>
        <v>125</v>
      </c>
      <c r="T500" s="782"/>
      <c r="U500" s="768"/>
    </row>
    <row r="501">
      <c r="A501" s="745"/>
      <c r="B501" s="760"/>
      <c r="C501" s="761"/>
      <c r="D501" s="880"/>
      <c r="E501" s="881"/>
      <c r="F501" s="881"/>
      <c r="G501" s="881"/>
      <c r="H501" s="881"/>
      <c r="I501" s="881"/>
      <c r="J501" s="881"/>
      <c r="K501" s="881"/>
      <c r="L501" s="881"/>
      <c r="M501" s="881"/>
      <c r="N501" s="881"/>
      <c r="O501" s="881"/>
      <c r="P501" s="881"/>
      <c r="Q501" s="882"/>
      <c r="R501" s="881"/>
      <c r="S501" s="881"/>
      <c r="T501" s="883"/>
      <c r="U501" s="768"/>
    </row>
    <row r="502">
      <c r="A502" s="745"/>
      <c r="B502" s="760"/>
      <c r="C502" s="761"/>
      <c r="D502" s="766"/>
      <c r="E502" s="766"/>
      <c r="F502" s="766"/>
      <c r="G502" s="766"/>
      <c r="H502" s="766"/>
      <c r="I502" s="766"/>
      <c r="J502" s="766"/>
      <c r="K502" s="766"/>
      <c r="L502" s="766"/>
      <c r="M502" s="766"/>
      <c r="N502" s="766"/>
      <c r="O502" s="766"/>
      <c r="P502" s="766"/>
      <c r="Q502" s="767"/>
      <c r="R502" s="766"/>
      <c r="S502" s="766"/>
      <c r="T502" s="766"/>
      <c r="U502" s="768"/>
    </row>
    <row r="503">
      <c r="A503" s="745"/>
      <c r="B503" s="760"/>
      <c r="C503" s="761"/>
      <c r="D503" s="766"/>
      <c r="E503" s="766"/>
      <c r="F503" s="766"/>
      <c r="G503" s="766"/>
      <c r="H503" s="945"/>
      <c r="I503" s="945"/>
      <c r="J503" s="945"/>
      <c r="K503" s="945"/>
      <c r="L503" s="945"/>
      <c r="M503" s="945"/>
      <c r="N503" s="945"/>
      <c r="O503" s="945"/>
      <c r="P503" s="945"/>
      <c r="Q503" s="946"/>
      <c r="R503" s="945"/>
      <c r="S503" s="1028"/>
      <c r="T503" s="766"/>
      <c r="U503" s="768"/>
    </row>
    <row r="504">
      <c r="A504" s="745"/>
      <c r="B504" s="760"/>
      <c r="C504" s="761"/>
      <c r="D504" s="774" t="s">
        <v>5</v>
      </c>
      <c r="E504" s="775"/>
      <c r="F504" s="776" t="s">
        <v>5</v>
      </c>
      <c r="G504" s="775"/>
      <c r="H504" s="777"/>
      <c r="I504" s="777"/>
      <c r="J504" s="777"/>
      <c r="K504" s="777"/>
      <c r="L504" s="777"/>
      <c r="M504" s="777"/>
      <c r="N504" s="777"/>
      <c r="O504" s="777"/>
      <c r="P504" s="777"/>
      <c r="Q504" s="778"/>
      <c r="R504" s="777"/>
      <c r="S504" s="777"/>
      <c r="T504" s="779"/>
      <c r="U504" s="768"/>
    </row>
    <row r="505">
      <c r="A505" s="745"/>
      <c r="B505" s="760"/>
      <c r="C505" s="761"/>
      <c r="D505" s="870"/>
      <c r="Q505" s="781"/>
      <c r="T505" s="782"/>
      <c r="U505" s="768"/>
    </row>
    <row r="506">
      <c r="A506" s="745"/>
      <c r="B506" s="760"/>
      <c r="C506" s="761"/>
      <c r="D506" s="783" t="s">
        <v>765</v>
      </c>
      <c r="E506" s="784" t="s">
        <v>190</v>
      </c>
      <c r="F506" s="784" t="s">
        <v>766</v>
      </c>
      <c r="G506" s="785" t="s">
        <v>767</v>
      </c>
      <c r="H506" s="786" t="s">
        <v>768</v>
      </c>
      <c r="I506" s="784" t="s">
        <v>769</v>
      </c>
      <c r="J506" s="787" t="s">
        <v>770</v>
      </c>
      <c r="K506" s="110"/>
      <c r="L506" s="111"/>
      <c r="M506" s="956" t="s">
        <v>790</v>
      </c>
      <c r="N506" s="785" t="s">
        <v>771</v>
      </c>
      <c r="O506" s="785" t="s">
        <v>772</v>
      </c>
      <c r="P506" s="789" t="s">
        <v>773</v>
      </c>
      <c r="Q506" s="790" t="s">
        <v>774</v>
      </c>
      <c r="R506" s="789" t="s">
        <v>775</v>
      </c>
      <c r="S506" s="791" t="s">
        <v>776</v>
      </c>
      <c r="T506" s="792"/>
      <c r="U506" s="768"/>
    </row>
    <row r="507">
      <c r="A507" s="745"/>
      <c r="B507" s="760"/>
      <c r="C507" s="761"/>
      <c r="D507" s="793"/>
      <c r="E507" s="794"/>
      <c r="F507" s="794"/>
      <c r="G507" s="794"/>
      <c r="H507" s="794"/>
      <c r="I507" s="794"/>
      <c r="J507" s="795" t="s">
        <v>191</v>
      </c>
      <c r="K507" s="795" t="s">
        <v>192</v>
      </c>
      <c r="L507" s="795" t="s">
        <v>193</v>
      </c>
      <c r="M507" s="415"/>
      <c r="N507" s="794"/>
      <c r="O507" s="794"/>
      <c r="P507" s="796"/>
      <c r="Q507" s="796"/>
      <c r="R507" s="796"/>
      <c r="S507" s="797"/>
      <c r="T507" s="798"/>
      <c r="U507" s="768"/>
    </row>
    <row r="508">
      <c r="A508" s="745"/>
      <c r="B508" s="760"/>
      <c r="C508" s="800"/>
      <c r="D508" s="828"/>
      <c r="E508" s="829"/>
      <c r="F508" s="809"/>
      <c r="G508" s="809"/>
      <c r="H508" s="809"/>
      <c r="I508" s="959"/>
      <c r="J508" s="831"/>
      <c r="K508" s="1029"/>
      <c r="L508" s="1030"/>
      <c r="M508" s="809"/>
      <c r="N508" s="809"/>
      <c r="O508" s="832"/>
      <c r="P508" s="811"/>
      <c r="Q508" s="812">
        <v>0.25</v>
      </c>
      <c r="R508" s="813">
        <f t="shared" ref="R508:R513" si="61">(((O508)-(P508))*(Q508))*0.35</f>
        <v>0</v>
      </c>
      <c r="S508" s="813">
        <f>(((O508)-(P508))*(Q508))*0.35</f>
        <v>0</v>
      </c>
      <c r="T508" s="814" t="s">
        <v>5</v>
      </c>
      <c r="U508" s="768"/>
    </row>
    <row r="509">
      <c r="A509" s="745"/>
      <c r="B509" s="760"/>
      <c r="C509" s="815"/>
      <c r="D509" s="801"/>
      <c r="E509" s="801"/>
      <c r="F509" s="804"/>
      <c r="G509" s="804"/>
      <c r="H509" s="804"/>
      <c r="I509" s="991"/>
      <c r="J509" s="836"/>
      <c r="K509" s="837"/>
      <c r="L509" s="837"/>
      <c r="M509" s="804"/>
      <c r="N509" s="809"/>
      <c r="O509" s="838"/>
      <c r="P509" s="811"/>
      <c r="Q509" s="812">
        <v>0.25</v>
      </c>
      <c r="R509" s="813">
        <f t="shared" si="61"/>
        <v>0</v>
      </c>
      <c r="S509" s="811">
        <v>0.0</v>
      </c>
      <c r="T509" s="782"/>
      <c r="U509" s="768"/>
    </row>
    <row r="510">
      <c r="A510" s="745"/>
      <c r="B510" s="760"/>
      <c r="C510" s="815"/>
      <c r="D510" s="821"/>
      <c r="E510" s="821"/>
      <c r="F510" s="824"/>
      <c r="G510" s="857"/>
      <c r="H510" s="824"/>
      <c r="I510" s="991"/>
      <c r="J510" s="977"/>
      <c r="K510" s="977"/>
      <c r="L510" s="977"/>
      <c r="M510" s="824"/>
      <c r="N510" s="809"/>
      <c r="O510" s="1026"/>
      <c r="P510" s="811"/>
      <c r="Q510" s="812">
        <v>0.25</v>
      </c>
      <c r="R510" s="813">
        <f t="shared" si="61"/>
        <v>0</v>
      </c>
      <c r="S510" s="811">
        <v>0.0</v>
      </c>
      <c r="T510" s="782"/>
      <c r="U510" s="768"/>
    </row>
    <row r="511">
      <c r="A511" s="745"/>
      <c r="B511" s="760"/>
      <c r="C511" s="815"/>
      <c r="D511" s="828"/>
      <c r="E511" s="829"/>
      <c r="F511" s="809"/>
      <c r="G511" s="809"/>
      <c r="H511" s="809"/>
      <c r="I511" s="830"/>
      <c r="J511" s="831"/>
      <c r="K511" s="831"/>
      <c r="L511" s="831"/>
      <c r="M511" s="809"/>
      <c r="N511" s="809"/>
      <c r="O511" s="832"/>
      <c r="P511" s="811"/>
      <c r="Q511" s="812">
        <v>0.25</v>
      </c>
      <c r="R511" s="813">
        <f t="shared" si="61"/>
        <v>0</v>
      </c>
      <c r="S511" s="811">
        <v>0.0</v>
      </c>
      <c r="T511" s="782"/>
      <c r="U511" s="768"/>
    </row>
    <row r="512">
      <c r="A512" s="745"/>
      <c r="B512" s="760"/>
      <c r="C512" s="815"/>
      <c r="D512" s="828"/>
      <c r="E512" s="829"/>
      <c r="F512" s="809"/>
      <c r="G512" s="809"/>
      <c r="H512" s="809"/>
      <c r="I512" s="830"/>
      <c r="J512" s="831"/>
      <c r="K512" s="831"/>
      <c r="L512" s="831"/>
      <c r="M512" s="809"/>
      <c r="N512" s="809"/>
      <c r="O512" s="832"/>
      <c r="P512" s="833"/>
      <c r="Q512" s="812">
        <v>0.25</v>
      </c>
      <c r="R512" s="813">
        <f t="shared" si="61"/>
        <v>0</v>
      </c>
      <c r="S512" s="811">
        <v>0.0</v>
      </c>
      <c r="T512" s="782"/>
      <c r="U512" s="768"/>
    </row>
    <row r="513">
      <c r="A513" s="745"/>
      <c r="B513" s="760"/>
      <c r="C513" s="815"/>
      <c r="D513" s="1002"/>
      <c r="E513" s="829"/>
      <c r="F513" s="809"/>
      <c r="G513" s="809"/>
      <c r="H513" s="809"/>
      <c r="I513" s="830"/>
      <c r="J513" s="831"/>
      <c r="K513" s="831"/>
      <c r="L513" s="831"/>
      <c r="M513" s="809"/>
      <c r="N513" s="809"/>
      <c r="O513" s="832"/>
      <c r="P513" s="839"/>
      <c r="Q513" s="812">
        <v>0.25</v>
      </c>
      <c r="R513" s="813">
        <f t="shared" si="61"/>
        <v>0</v>
      </c>
      <c r="S513" s="813">
        <f>(O513*0.25)*(0.35)</f>
        <v>0</v>
      </c>
      <c r="T513" s="782"/>
      <c r="U513" s="768"/>
    </row>
    <row r="514">
      <c r="A514" s="745"/>
      <c r="B514" s="760"/>
      <c r="C514" s="834"/>
      <c r="D514" s="842"/>
      <c r="E514" s="831"/>
      <c r="F514" s="831"/>
      <c r="G514" s="831"/>
      <c r="H514" s="809"/>
      <c r="I514" s="809"/>
      <c r="J514" s="832"/>
      <c r="K514" s="839"/>
      <c r="L514" s="840"/>
      <c r="M514" s="839"/>
      <c r="N514" s="839"/>
      <c r="O514" s="841"/>
      <c r="P514" s="839"/>
      <c r="Q514" s="812">
        <v>0.25</v>
      </c>
      <c r="R514" s="813">
        <f t="shared" ref="R514:R533" si="62">(O514*0.25)/2</f>
        <v>0</v>
      </c>
      <c r="S514" s="813">
        <f t="shared" ref="S514:S533" si="63">(O514*0.25)/2</f>
        <v>0</v>
      </c>
      <c r="T514" s="782"/>
      <c r="U514" s="768"/>
    </row>
    <row r="515">
      <c r="A515" s="745"/>
      <c r="B515" s="760"/>
      <c r="C515" s="834"/>
      <c r="D515" s="842"/>
      <c r="E515" s="831"/>
      <c r="F515" s="831"/>
      <c r="G515" s="831"/>
      <c r="H515" s="809"/>
      <c r="I515" s="844"/>
      <c r="J515" s="832"/>
      <c r="K515" s="839"/>
      <c r="L515" s="840"/>
      <c r="M515" s="839"/>
      <c r="N515" s="839"/>
      <c r="O515" s="912"/>
      <c r="P515" s="839"/>
      <c r="Q515" s="812">
        <v>0.25</v>
      </c>
      <c r="R515" s="813">
        <f t="shared" si="62"/>
        <v>0</v>
      </c>
      <c r="S515" s="813">
        <f t="shared" si="63"/>
        <v>0</v>
      </c>
      <c r="T515" s="782"/>
      <c r="U515" s="768"/>
    </row>
    <row r="516">
      <c r="A516" s="745"/>
      <c r="B516" s="760"/>
      <c r="C516" s="834"/>
      <c r="D516" s="835"/>
      <c r="E516" s="836"/>
      <c r="F516" s="837"/>
      <c r="G516" s="837"/>
      <c r="H516" s="804"/>
      <c r="I516" s="809"/>
      <c r="J516" s="838"/>
      <c r="K516" s="839"/>
      <c r="L516" s="840"/>
      <c r="M516" s="839"/>
      <c r="N516" s="839"/>
      <c r="O516" s="841"/>
      <c r="P516" s="839"/>
      <c r="Q516" s="812">
        <v>0.25</v>
      </c>
      <c r="R516" s="813">
        <f t="shared" si="62"/>
        <v>0</v>
      </c>
      <c r="S516" s="813">
        <f t="shared" si="63"/>
        <v>0</v>
      </c>
      <c r="T516" s="782"/>
      <c r="U516" s="768"/>
    </row>
    <row r="517">
      <c r="A517" s="745"/>
      <c r="B517" s="760"/>
      <c r="C517" s="834"/>
      <c r="D517" s="842"/>
      <c r="E517" s="831"/>
      <c r="F517" s="831"/>
      <c r="G517" s="831"/>
      <c r="H517" s="809"/>
      <c r="I517" s="809"/>
      <c r="J517" s="744"/>
      <c r="K517" s="839"/>
      <c r="L517" s="843" t="s">
        <v>5</v>
      </c>
      <c r="M517" s="839"/>
      <c r="N517" s="839"/>
      <c r="O517" s="841"/>
      <c r="P517" s="839"/>
      <c r="Q517" s="812">
        <v>0.25</v>
      </c>
      <c r="R517" s="813">
        <f t="shared" si="62"/>
        <v>0</v>
      </c>
      <c r="S517" s="813">
        <f t="shared" si="63"/>
        <v>0</v>
      </c>
      <c r="T517" s="782"/>
      <c r="U517" s="768"/>
    </row>
    <row r="518">
      <c r="A518" s="745"/>
      <c r="B518" s="760"/>
      <c r="C518" s="834"/>
      <c r="D518" s="842"/>
      <c r="E518" s="831"/>
      <c r="F518" s="831"/>
      <c r="G518" s="831"/>
      <c r="H518" s="809"/>
      <c r="I518" s="809"/>
      <c r="J518" s="832"/>
      <c r="K518" s="839"/>
      <c r="L518" s="840"/>
      <c r="M518" s="839"/>
      <c r="N518" s="839"/>
      <c r="O518" s="841"/>
      <c r="P518" s="839"/>
      <c r="Q518" s="812">
        <v>0.25</v>
      </c>
      <c r="R518" s="813">
        <f t="shared" si="62"/>
        <v>0</v>
      </c>
      <c r="S518" s="813">
        <f t="shared" si="63"/>
        <v>0</v>
      </c>
      <c r="T518" s="782"/>
      <c r="U518" s="768"/>
    </row>
    <row r="519">
      <c r="A519" s="745"/>
      <c r="B519" s="760"/>
      <c r="C519" s="834"/>
      <c r="D519" s="842"/>
      <c r="E519" s="831"/>
      <c r="F519" s="831"/>
      <c r="G519" s="831"/>
      <c r="H519" s="809"/>
      <c r="I519" s="844"/>
      <c r="J519" s="832"/>
      <c r="K519" s="839"/>
      <c r="L519" s="840"/>
      <c r="M519" s="839"/>
      <c r="N519" s="839"/>
      <c r="O519" s="841"/>
      <c r="P519" s="839"/>
      <c r="Q519" s="812">
        <v>0.25</v>
      </c>
      <c r="R519" s="813">
        <f t="shared" si="62"/>
        <v>0</v>
      </c>
      <c r="S519" s="813">
        <f t="shared" si="63"/>
        <v>0</v>
      </c>
      <c r="T519" s="782"/>
      <c r="U519" s="768"/>
    </row>
    <row r="520">
      <c r="A520" s="745"/>
      <c r="B520" s="760"/>
      <c r="C520" s="834"/>
      <c r="D520" s="835"/>
      <c r="E520" s="836"/>
      <c r="F520" s="837"/>
      <c r="G520" s="837"/>
      <c r="H520" s="804"/>
      <c r="I520" s="809"/>
      <c r="J520" s="838"/>
      <c r="K520" s="839"/>
      <c r="L520" s="840"/>
      <c r="M520" s="839"/>
      <c r="N520" s="839"/>
      <c r="O520" s="841"/>
      <c r="P520" s="839"/>
      <c r="Q520" s="812">
        <v>0.25</v>
      </c>
      <c r="R520" s="813">
        <f t="shared" si="62"/>
        <v>0</v>
      </c>
      <c r="S520" s="813">
        <f t="shared" si="63"/>
        <v>0</v>
      </c>
      <c r="T520" s="782"/>
      <c r="U520" s="768"/>
    </row>
    <row r="521">
      <c r="A521" s="745"/>
      <c r="B521" s="760"/>
      <c r="C521" s="834"/>
      <c r="D521" s="842"/>
      <c r="E521" s="831"/>
      <c r="F521" s="831"/>
      <c r="G521" s="831"/>
      <c r="H521" s="809"/>
      <c r="I521" s="809"/>
      <c r="J521" s="744"/>
      <c r="K521" s="839"/>
      <c r="L521" s="840"/>
      <c r="M521" s="839"/>
      <c r="N521" s="839"/>
      <c r="O521" s="841"/>
      <c r="P521" s="839"/>
      <c r="Q521" s="812">
        <v>0.25</v>
      </c>
      <c r="R521" s="813">
        <f t="shared" si="62"/>
        <v>0</v>
      </c>
      <c r="S521" s="813">
        <f t="shared" si="63"/>
        <v>0</v>
      </c>
      <c r="T521" s="782"/>
      <c r="U521" s="768"/>
    </row>
    <row r="522">
      <c r="A522" s="745"/>
      <c r="B522" s="760"/>
      <c r="C522" s="834"/>
      <c r="D522" s="842"/>
      <c r="E522" s="831"/>
      <c r="F522" s="831"/>
      <c r="G522" s="831"/>
      <c r="H522" s="809"/>
      <c r="I522" s="809"/>
      <c r="J522" s="832"/>
      <c r="K522" s="839"/>
      <c r="L522" s="840"/>
      <c r="M522" s="839"/>
      <c r="N522" s="839"/>
      <c r="O522" s="841"/>
      <c r="P522" s="839"/>
      <c r="Q522" s="812">
        <v>0.25</v>
      </c>
      <c r="R522" s="813">
        <f t="shared" si="62"/>
        <v>0</v>
      </c>
      <c r="S522" s="813">
        <f t="shared" si="63"/>
        <v>0</v>
      </c>
      <c r="T522" s="782"/>
      <c r="U522" s="768"/>
    </row>
    <row r="523">
      <c r="A523" s="745"/>
      <c r="B523" s="760"/>
      <c r="C523" s="834"/>
      <c r="D523" s="835"/>
      <c r="E523" s="836"/>
      <c r="F523" s="837"/>
      <c r="G523" s="837"/>
      <c r="H523" s="804"/>
      <c r="I523" s="809"/>
      <c r="J523" s="838"/>
      <c r="K523" s="839"/>
      <c r="L523" s="840"/>
      <c r="M523" s="839"/>
      <c r="N523" s="839"/>
      <c r="O523" s="841"/>
      <c r="P523" s="839"/>
      <c r="Q523" s="812">
        <v>0.25</v>
      </c>
      <c r="R523" s="813">
        <f t="shared" si="62"/>
        <v>0</v>
      </c>
      <c r="S523" s="813">
        <f t="shared" si="63"/>
        <v>0</v>
      </c>
      <c r="T523" s="782"/>
      <c r="U523" s="768"/>
    </row>
    <row r="524">
      <c r="A524" s="745"/>
      <c r="B524" s="760"/>
      <c r="C524" s="834"/>
      <c r="D524" s="842"/>
      <c r="E524" s="831"/>
      <c r="F524" s="831"/>
      <c r="G524" s="831"/>
      <c r="H524" s="809"/>
      <c r="I524" s="809"/>
      <c r="J524" s="744"/>
      <c r="K524" s="839"/>
      <c r="L524" s="840"/>
      <c r="M524" s="839"/>
      <c r="N524" s="839"/>
      <c r="O524" s="841"/>
      <c r="P524" s="839"/>
      <c r="Q524" s="812">
        <v>0.25</v>
      </c>
      <c r="R524" s="813">
        <f t="shared" si="62"/>
        <v>0</v>
      </c>
      <c r="S524" s="813">
        <f t="shared" si="63"/>
        <v>0</v>
      </c>
      <c r="T524" s="782"/>
      <c r="U524" s="768"/>
    </row>
    <row r="525">
      <c r="A525" s="745"/>
      <c r="B525" s="760"/>
      <c r="C525" s="834"/>
      <c r="D525" s="842"/>
      <c r="E525" s="831"/>
      <c r="F525" s="831"/>
      <c r="G525" s="831"/>
      <c r="H525" s="809"/>
      <c r="I525" s="809"/>
      <c r="J525" s="832"/>
      <c r="K525" s="839"/>
      <c r="L525" s="840"/>
      <c r="M525" s="839"/>
      <c r="N525" s="839"/>
      <c r="O525" s="841"/>
      <c r="P525" s="839"/>
      <c r="Q525" s="812">
        <v>0.25</v>
      </c>
      <c r="R525" s="813">
        <f t="shared" si="62"/>
        <v>0</v>
      </c>
      <c r="S525" s="813">
        <f t="shared" si="63"/>
        <v>0</v>
      </c>
      <c r="T525" s="782"/>
      <c r="U525" s="768"/>
    </row>
    <row r="526">
      <c r="A526" s="745"/>
      <c r="B526" s="760"/>
      <c r="C526" s="834"/>
      <c r="D526" s="842"/>
      <c r="E526" s="831"/>
      <c r="F526" s="831"/>
      <c r="G526" s="831"/>
      <c r="H526" s="809"/>
      <c r="I526" s="844"/>
      <c r="J526" s="832"/>
      <c r="K526" s="839"/>
      <c r="L526" s="840"/>
      <c r="M526" s="839"/>
      <c r="N526" s="839"/>
      <c r="O526" s="841"/>
      <c r="P526" s="839"/>
      <c r="Q526" s="812">
        <v>0.25</v>
      </c>
      <c r="R526" s="813">
        <f t="shared" si="62"/>
        <v>0</v>
      </c>
      <c r="S526" s="813">
        <f t="shared" si="63"/>
        <v>0</v>
      </c>
      <c r="T526" s="782"/>
      <c r="U526" s="768"/>
    </row>
    <row r="527">
      <c r="A527" s="745"/>
      <c r="B527" s="760"/>
      <c r="C527" s="834"/>
      <c r="D527" s="835"/>
      <c r="E527" s="836"/>
      <c r="F527" s="837"/>
      <c r="G527" s="837"/>
      <c r="H527" s="804"/>
      <c r="I527" s="809"/>
      <c r="J527" s="838"/>
      <c r="K527" s="839"/>
      <c r="L527" s="840"/>
      <c r="M527" s="839"/>
      <c r="N527" s="839"/>
      <c r="O527" s="841"/>
      <c r="P527" s="839"/>
      <c r="Q527" s="812">
        <v>0.25</v>
      </c>
      <c r="R527" s="813">
        <f t="shared" si="62"/>
        <v>0</v>
      </c>
      <c r="S527" s="813">
        <f t="shared" si="63"/>
        <v>0</v>
      </c>
      <c r="T527" s="782"/>
      <c r="U527" s="768"/>
    </row>
    <row r="528">
      <c r="A528" s="745"/>
      <c r="B528" s="760"/>
      <c r="C528" s="834"/>
      <c r="D528" s="842"/>
      <c r="E528" s="831"/>
      <c r="F528" s="831"/>
      <c r="G528" s="831"/>
      <c r="H528" s="809"/>
      <c r="I528" s="809"/>
      <c r="J528" s="744"/>
      <c r="K528" s="839"/>
      <c r="L528" s="840"/>
      <c r="M528" s="839"/>
      <c r="N528" s="839"/>
      <c r="O528" s="841"/>
      <c r="P528" s="839"/>
      <c r="Q528" s="812">
        <v>0.25</v>
      </c>
      <c r="R528" s="813">
        <f t="shared" si="62"/>
        <v>0</v>
      </c>
      <c r="S528" s="813">
        <f t="shared" si="63"/>
        <v>0</v>
      </c>
      <c r="T528" s="782"/>
      <c r="U528" s="768"/>
    </row>
    <row r="529">
      <c r="A529" s="745"/>
      <c r="B529" s="760"/>
      <c r="C529" s="834"/>
      <c r="D529" s="842"/>
      <c r="E529" s="831"/>
      <c r="F529" s="831"/>
      <c r="G529" s="831"/>
      <c r="H529" s="809"/>
      <c r="I529" s="809"/>
      <c r="J529" s="832"/>
      <c r="K529" s="839"/>
      <c r="L529" s="840"/>
      <c r="M529" s="839"/>
      <c r="N529" s="839"/>
      <c r="O529" s="841"/>
      <c r="P529" s="839"/>
      <c r="Q529" s="812">
        <v>0.25</v>
      </c>
      <c r="R529" s="813">
        <f t="shared" si="62"/>
        <v>0</v>
      </c>
      <c r="S529" s="813">
        <f t="shared" si="63"/>
        <v>0</v>
      </c>
      <c r="T529" s="782"/>
      <c r="U529" s="768"/>
    </row>
    <row r="530">
      <c r="A530" s="745"/>
      <c r="B530" s="760"/>
      <c r="C530" s="834"/>
      <c r="D530" s="842"/>
      <c r="E530" s="831"/>
      <c r="F530" s="831"/>
      <c r="G530" s="831"/>
      <c r="H530" s="809"/>
      <c r="I530" s="844"/>
      <c r="J530" s="832"/>
      <c r="K530" s="839"/>
      <c r="L530" s="840"/>
      <c r="M530" s="839"/>
      <c r="N530" s="839"/>
      <c r="O530" s="841"/>
      <c r="P530" s="839"/>
      <c r="Q530" s="812">
        <v>0.25</v>
      </c>
      <c r="R530" s="813">
        <f t="shared" si="62"/>
        <v>0</v>
      </c>
      <c r="S530" s="813">
        <f t="shared" si="63"/>
        <v>0</v>
      </c>
      <c r="T530" s="782"/>
      <c r="U530" s="768"/>
    </row>
    <row r="531">
      <c r="A531" s="745"/>
      <c r="B531" s="760"/>
      <c r="C531" s="834"/>
      <c r="D531" s="835"/>
      <c r="E531" s="836"/>
      <c r="F531" s="837"/>
      <c r="G531" s="837"/>
      <c r="H531" s="804"/>
      <c r="I531" s="809"/>
      <c r="J531" s="838"/>
      <c r="K531" s="839"/>
      <c r="L531" s="840"/>
      <c r="M531" s="839"/>
      <c r="N531" s="839"/>
      <c r="O531" s="841"/>
      <c r="P531" s="839"/>
      <c r="Q531" s="812">
        <v>0.25</v>
      </c>
      <c r="R531" s="813">
        <f t="shared" si="62"/>
        <v>0</v>
      </c>
      <c r="S531" s="813">
        <f t="shared" si="63"/>
        <v>0</v>
      </c>
      <c r="T531" s="782"/>
      <c r="U531" s="768"/>
    </row>
    <row r="532">
      <c r="A532" s="745"/>
      <c r="B532" s="760"/>
      <c r="C532" s="834"/>
      <c r="D532" s="842"/>
      <c r="E532" s="831"/>
      <c r="F532" s="831"/>
      <c r="G532" s="831"/>
      <c r="H532" s="809"/>
      <c r="I532" s="809"/>
      <c r="J532" s="744"/>
      <c r="K532" s="839"/>
      <c r="L532" s="840"/>
      <c r="M532" s="839"/>
      <c r="N532" s="839"/>
      <c r="O532" s="841"/>
      <c r="P532" s="839"/>
      <c r="Q532" s="812">
        <v>0.25</v>
      </c>
      <c r="R532" s="813">
        <f t="shared" si="62"/>
        <v>0</v>
      </c>
      <c r="S532" s="813">
        <f t="shared" si="63"/>
        <v>0</v>
      </c>
      <c r="T532" s="782"/>
      <c r="U532" s="768"/>
    </row>
    <row r="533">
      <c r="A533" s="745"/>
      <c r="B533" s="760"/>
      <c r="C533" s="866"/>
      <c r="D533" s="842"/>
      <c r="E533" s="831"/>
      <c r="F533" s="831"/>
      <c r="G533" s="831"/>
      <c r="H533" s="809"/>
      <c r="I533" s="809"/>
      <c r="J533" s="832"/>
      <c r="K533" s="839"/>
      <c r="L533" s="840"/>
      <c r="M533" s="839"/>
      <c r="N533" s="839"/>
      <c r="O533" s="867"/>
      <c r="P533" s="839"/>
      <c r="Q533" s="812">
        <v>0.25</v>
      </c>
      <c r="R533" s="868">
        <f t="shared" si="62"/>
        <v>0</v>
      </c>
      <c r="S533" s="868">
        <f t="shared" si="63"/>
        <v>0</v>
      </c>
      <c r="T533" s="782"/>
      <c r="U533" s="768"/>
    </row>
    <row r="534">
      <c r="A534" s="745"/>
      <c r="B534" s="760"/>
      <c r="C534" s="766"/>
      <c r="D534" s="870"/>
      <c r="O534" s="871">
        <f>SUM(O508:O533)</f>
        <v>0</v>
      </c>
      <c r="Q534" s="781"/>
      <c r="R534" s="941">
        <f t="shared" ref="R534:S534" si="64">SUM(R508:R533)</f>
        <v>0</v>
      </c>
      <c r="S534" s="941">
        <f t="shared" si="64"/>
        <v>0</v>
      </c>
      <c r="T534" s="782"/>
      <c r="U534" s="768"/>
    </row>
    <row r="535">
      <c r="A535" s="745"/>
      <c r="B535" s="760"/>
      <c r="C535" s="876">
        <f>SUM(C508:C533)</f>
        <v>0</v>
      </c>
      <c r="D535" s="870"/>
      <c r="M535" s="695"/>
      <c r="N535" s="877" t="s">
        <v>781</v>
      </c>
      <c r="O535" s="941" t="str">
        <f>O534/C535</f>
        <v>#DIV/0!</v>
      </c>
      <c r="Q535" s="781"/>
      <c r="R535" s="1031" t="str">
        <f>(R534)/C535</f>
        <v>#DIV/0!</v>
      </c>
      <c r="T535" s="782"/>
      <c r="U535" s="768"/>
    </row>
    <row r="536">
      <c r="A536" s="745"/>
      <c r="B536" s="760"/>
      <c r="C536" s="761"/>
      <c r="D536" s="880"/>
      <c r="E536" s="881"/>
      <c r="F536" s="881"/>
      <c r="G536" s="881"/>
      <c r="H536" s="881"/>
      <c r="I536" s="881"/>
      <c r="J536" s="881"/>
      <c r="K536" s="881"/>
      <c r="L536" s="881"/>
      <c r="M536" s="881"/>
      <c r="N536" s="881"/>
      <c r="O536" s="881"/>
      <c r="P536" s="881"/>
      <c r="Q536" s="882"/>
      <c r="R536" s="881"/>
      <c r="S536" s="881"/>
      <c r="T536" s="883"/>
      <c r="U536" s="768"/>
    </row>
    <row r="537">
      <c r="A537" s="745"/>
      <c r="B537" s="760"/>
      <c r="C537" s="761"/>
      <c r="D537" s="766"/>
      <c r="E537" s="766"/>
      <c r="F537" s="766"/>
      <c r="G537" s="766"/>
      <c r="H537" s="766"/>
      <c r="I537" s="766"/>
      <c r="J537" s="766"/>
      <c r="K537" s="766"/>
      <c r="L537" s="766"/>
      <c r="M537" s="766"/>
      <c r="N537" s="766"/>
      <c r="O537" s="766"/>
      <c r="P537" s="766"/>
      <c r="Q537" s="767"/>
      <c r="R537" s="766"/>
      <c r="S537" s="766"/>
      <c r="T537" s="766"/>
      <c r="U537" s="768"/>
    </row>
    <row r="538">
      <c r="A538" s="745"/>
      <c r="B538" s="760"/>
      <c r="C538" s="761"/>
      <c r="D538" s="766"/>
      <c r="E538" s="766"/>
      <c r="F538" s="766"/>
      <c r="G538" s="766"/>
      <c r="H538" s="766"/>
      <c r="I538" s="766"/>
      <c r="J538" s="766"/>
      <c r="K538" s="766"/>
      <c r="L538" s="766"/>
      <c r="M538" s="766"/>
      <c r="N538" s="766"/>
      <c r="O538" s="766"/>
      <c r="P538" s="766"/>
      <c r="Q538" s="767"/>
      <c r="R538" s="766"/>
      <c r="S538" s="766"/>
      <c r="T538" s="766"/>
      <c r="U538" s="768"/>
    </row>
    <row r="539">
      <c r="A539" s="745"/>
      <c r="B539" s="760"/>
      <c r="C539" s="761"/>
      <c r="D539" s="774" t="s">
        <v>5</v>
      </c>
      <c r="E539" s="775"/>
      <c r="F539" s="776" t="s">
        <v>5</v>
      </c>
      <c r="G539" s="775"/>
      <c r="H539" s="777"/>
      <c r="I539" s="777"/>
      <c r="J539" s="777"/>
      <c r="K539" s="777"/>
      <c r="L539" s="777"/>
      <c r="M539" s="777"/>
      <c r="N539" s="777"/>
      <c r="O539" s="777"/>
      <c r="P539" s="777"/>
      <c r="Q539" s="778"/>
      <c r="R539" s="777"/>
      <c r="S539" s="777"/>
      <c r="T539" s="779"/>
      <c r="U539" s="768"/>
    </row>
    <row r="540">
      <c r="A540" s="745"/>
      <c r="B540" s="760"/>
      <c r="C540" s="761"/>
      <c r="D540" s="870"/>
      <c r="Q540" s="781"/>
      <c r="T540" s="782"/>
      <c r="U540" s="768"/>
    </row>
    <row r="541">
      <c r="A541" s="745"/>
      <c r="B541" s="760"/>
      <c r="C541" s="761"/>
      <c r="D541" s="783" t="s">
        <v>765</v>
      </c>
      <c r="E541" s="784" t="s">
        <v>190</v>
      </c>
      <c r="F541" s="784" t="s">
        <v>766</v>
      </c>
      <c r="G541" s="785" t="s">
        <v>767</v>
      </c>
      <c r="H541" s="786" t="s">
        <v>768</v>
      </c>
      <c r="I541" s="784" t="s">
        <v>769</v>
      </c>
      <c r="J541" s="787" t="s">
        <v>770</v>
      </c>
      <c r="K541" s="110"/>
      <c r="L541" s="111"/>
      <c r="M541" s="956" t="s">
        <v>790</v>
      </c>
      <c r="N541" s="785" t="s">
        <v>771</v>
      </c>
      <c r="O541" s="785" t="s">
        <v>772</v>
      </c>
      <c r="P541" s="789" t="s">
        <v>773</v>
      </c>
      <c r="Q541" s="790" t="s">
        <v>774</v>
      </c>
      <c r="R541" s="789" t="s">
        <v>775</v>
      </c>
      <c r="S541" s="791" t="s">
        <v>776</v>
      </c>
      <c r="T541" s="792"/>
      <c r="U541" s="768"/>
    </row>
    <row r="542">
      <c r="A542" s="745"/>
      <c r="B542" s="760"/>
      <c r="C542" s="761"/>
      <c r="D542" s="793"/>
      <c r="E542" s="794"/>
      <c r="F542" s="794"/>
      <c r="G542" s="794"/>
      <c r="H542" s="794"/>
      <c r="I542" s="794"/>
      <c r="J542" s="795" t="s">
        <v>191</v>
      </c>
      <c r="K542" s="795" t="s">
        <v>192</v>
      </c>
      <c r="L542" s="795" t="s">
        <v>193</v>
      </c>
      <c r="M542" s="415"/>
      <c r="N542" s="794"/>
      <c r="O542" s="794"/>
      <c r="P542" s="796"/>
      <c r="Q542" s="796"/>
      <c r="R542" s="796"/>
      <c r="S542" s="797"/>
      <c r="T542" s="798"/>
      <c r="U542" s="768"/>
    </row>
    <row r="543">
      <c r="A543" s="745"/>
      <c r="B543" s="760"/>
      <c r="C543" s="800"/>
      <c r="D543" s="828"/>
      <c r="E543" s="829"/>
      <c r="F543" s="897"/>
      <c r="G543" s="897"/>
      <c r="H543" s="897"/>
      <c r="I543" s="1032"/>
      <c r="J543" s="828"/>
      <c r="K543" s="828"/>
      <c r="L543" s="828"/>
      <c r="M543" s="897"/>
      <c r="N543" s="897"/>
      <c r="O543" s="905"/>
      <c r="P543" s="811"/>
      <c r="Q543" s="812">
        <v>0.25</v>
      </c>
      <c r="R543" s="813">
        <f t="shared" ref="R543:R547" si="65">(((O543)-(P543))*(Q543))*0.6</f>
        <v>0</v>
      </c>
      <c r="S543" s="813">
        <f>(((O543)-(P543))*(Q543))*0.4</f>
        <v>0</v>
      </c>
      <c r="T543" s="814" t="s">
        <v>5</v>
      </c>
      <c r="U543" s="768"/>
    </row>
    <row r="544">
      <c r="A544" s="745"/>
      <c r="B544" s="760"/>
      <c r="C544" s="815"/>
      <c r="D544" s="962"/>
      <c r="E544" s="829"/>
      <c r="F544" s="809"/>
      <c r="G544" s="809"/>
      <c r="H544" s="809"/>
      <c r="I544" s="830"/>
      <c r="J544" s="831"/>
      <c r="K544" s="831"/>
      <c r="L544" s="831"/>
      <c r="M544" s="809"/>
      <c r="N544" s="809"/>
      <c r="O544" s="832"/>
      <c r="P544" s="811"/>
      <c r="Q544" s="812">
        <v>0.25</v>
      </c>
      <c r="R544" s="813">
        <f t="shared" si="65"/>
        <v>0</v>
      </c>
      <c r="S544" s="811">
        <v>0.0</v>
      </c>
      <c r="T544" s="782"/>
      <c r="U544" s="768"/>
    </row>
    <row r="545">
      <c r="A545" s="745"/>
      <c r="B545" s="760"/>
      <c r="C545" s="815"/>
      <c r="D545" s="962"/>
      <c r="E545" s="829"/>
      <c r="F545" s="809"/>
      <c r="G545" s="809"/>
      <c r="H545" s="809"/>
      <c r="I545" s="830"/>
      <c r="J545" s="831"/>
      <c r="K545" s="831"/>
      <c r="L545" s="831"/>
      <c r="M545" s="809"/>
      <c r="N545" s="809"/>
      <c r="O545" s="832"/>
      <c r="P545" s="811"/>
      <c r="Q545" s="812">
        <v>0.25</v>
      </c>
      <c r="R545" s="813">
        <f t="shared" si="65"/>
        <v>0</v>
      </c>
      <c r="S545" s="811">
        <v>0.0</v>
      </c>
      <c r="T545" s="782"/>
      <c r="U545" s="768"/>
    </row>
    <row r="546">
      <c r="A546" s="745"/>
      <c r="B546" s="760"/>
      <c r="C546" s="815"/>
      <c r="D546" s="962"/>
      <c r="E546" s="829"/>
      <c r="F546" s="809"/>
      <c r="G546" s="844"/>
      <c r="H546" s="809"/>
      <c r="I546" s="830"/>
      <c r="J546" s="831"/>
      <c r="K546" s="831"/>
      <c r="L546" s="831"/>
      <c r="M546" s="809"/>
      <c r="N546" s="844"/>
      <c r="O546" s="832"/>
      <c r="P546" s="811"/>
      <c r="Q546" s="812">
        <v>0.25</v>
      </c>
      <c r="R546" s="813">
        <f t="shared" si="65"/>
        <v>0</v>
      </c>
      <c r="S546" s="811">
        <v>0.0</v>
      </c>
      <c r="T546" s="782"/>
      <c r="U546" s="768"/>
    </row>
    <row r="547">
      <c r="A547" s="745"/>
      <c r="B547" s="760"/>
      <c r="C547" s="815" t="s">
        <v>5</v>
      </c>
      <c r="D547" s="1002"/>
      <c r="E547" s="829"/>
      <c r="F547" s="809"/>
      <c r="G547" s="809"/>
      <c r="H547" s="809"/>
      <c r="I547" s="830"/>
      <c r="J547" s="831"/>
      <c r="K547" s="831"/>
      <c r="L547" s="831"/>
      <c r="M547" s="809"/>
      <c r="N547" s="809"/>
      <c r="O547" s="832"/>
      <c r="P547" s="839"/>
      <c r="Q547" s="812">
        <v>0.25</v>
      </c>
      <c r="R547" s="813">
        <f t="shared" si="65"/>
        <v>0</v>
      </c>
      <c r="S547" s="811">
        <v>0.0</v>
      </c>
      <c r="T547" s="782"/>
      <c r="U547" s="768"/>
    </row>
    <row r="548">
      <c r="A548" s="745"/>
      <c r="B548" s="760"/>
      <c r="C548" s="815" t="s">
        <v>5</v>
      </c>
      <c r="D548" s="1002"/>
      <c r="E548" s="829"/>
      <c r="F548" s="809"/>
      <c r="G548" s="809"/>
      <c r="H548" s="809"/>
      <c r="I548" s="830"/>
      <c r="J548" s="831"/>
      <c r="K548" s="831"/>
      <c r="L548" s="831"/>
      <c r="M548" s="809"/>
      <c r="N548" s="809"/>
      <c r="O548" s="832"/>
      <c r="P548" s="839"/>
      <c r="Q548" s="812">
        <v>0.25</v>
      </c>
      <c r="R548" s="813">
        <f>(O548*0.25)*(0.65)</f>
        <v>0</v>
      </c>
      <c r="S548" s="813">
        <f>(O548*0.25)*(0.35)</f>
        <v>0</v>
      </c>
      <c r="T548" s="782"/>
      <c r="U548" s="768"/>
    </row>
    <row r="549">
      <c r="A549" s="745"/>
      <c r="B549" s="760"/>
      <c r="C549" s="834"/>
      <c r="D549" s="842"/>
      <c r="E549" s="831"/>
      <c r="F549" s="831"/>
      <c r="G549" s="831"/>
      <c r="H549" s="809"/>
      <c r="I549" s="809"/>
      <c r="J549" s="832"/>
      <c r="K549" s="839"/>
      <c r="L549" s="840"/>
      <c r="M549" s="839"/>
      <c r="N549" s="839"/>
      <c r="O549" s="841"/>
      <c r="P549" s="839"/>
      <c r="Q549" s="812">
        <v>0.25</v>
      </c>
      <c r="R549" s="813">
        <f t="shared" ref="R549:R568" si="66">(O549*0.25)/2</f>
        <v>0</v>
      </c>
      <c r="S549" s="813">
        <f t="shared" ref="S549:S568" si="67">(O549*0.25)/2</f>
        <v>0</v>
      </c>
      <c r="T549" s="782"/>
      <c r="U549" s="768"/>
    </row>
    <row r="550">
      <c r="A550" s="745"/>
      <c r="B550" s="760"/>
      <c r="C550" s="834"/>
      <c r="D550" s="842"/>
      <c r="E550" s="831"/>
      <c r="F550" s="831"/>
      <c r="G550" s="831"/>
      <c r="H550" s="809"/>
      <c r="I550" s="844"/>
      <c r="J550" s="832"/>
      <c r="K550" s="839"/>
      <c r="L550" s="840"/>
      <c r="M550" s="839"/>
      <c r="N550" s="839"/>
      <c r="O550" s="912"/>
      <c r="P550" s="839"/>
      <c r="Q550" s="812">
        <v>0.25</v>
      </c>
      <c r="R550" s="813">
        <f t="shared" si="66"/>
        <v>0</v>
      </c>
      <c r="S550" s="813">
        <f t="shared" si="67"/>
        <v>0</v>
      </c>
      <c r="T550" s="782"/>
      <c r="U550" s="768"/>
    </row>
    <row r="551">
      <c r="A551" s="745"/>
      <c r="B551" s="760"/>
      <c r="C551" s="834"/>
      <c r="D551" s="835"/>
      <c r="E551" s="836"/>
      <c r="F551" s="837"/>
      <c r="G551" s="837"/>
      <c r="H551" s="804"/>
      <c r="I551" s="809"/>
      <c r="J551" s="838"/>
      <c r="K551" s="839"/>
      <c r="L551" s="840"/>
      <c r="M551" s="839"/>
      <c r="N551" s="839"/>
      <c r="O551" s="841"/>
      <c r="P551" s="839"/>
      <c r="Q551" s="812">
        <v>0.25</v>
      </c>
      <c r="R551" s="813">
        <f t="shared" si="66"/>
        <v>0</v>
      </c>
      <c r="S551" s="813">
        <f t="shared" si="67"/>
        <v>0</v>
      </c>
      <c r="T551" s="782"/>
      <c r="U551" s="768"/>
    </row>
    <row r="552">
      <c r="A552" s="745"/>
      <c r="B552" s="760"/>
      <c r="C552" s="834"/>
      <c r="D552" s="842"/>
      <c r="E552" s="831"/>
      <c r="F552" s="831"/>
      <c r="G552" s="831"/>
      <c r="H552" s="809"/>
      <c r="I552" s="809"/>
      <c r="J552" s="744"/>
      <c r="K552" s="839"/>
      <c r="L552" s="843" t="s">
        <v>5</v>
      </c>
      <c r="M552" s="839"/>
      <c r="N552" s="839"/>
      <c r="O552" s="841"/>
      <c r="P552" s="839"/>
      <c r="Q552" s="812">
        <v>0.25</v>
      </c>
      <c r="R552" s="813">
        <f t="shared" si="66"/>
        <v>0</v>
      </c>
      <c r="S552" s="813">
        <f t="shared" si="67"/>
        <v>0</v>
      </c>
      <c r="T552" s="782"/>
      <c r="U552" s="768"/>
    </row>
    <row r="553">
      <c r="A553" s="745"/>
      <c r="B553" s="760"/>
      <c r="C553" s="834"/>
      <c r="D553" s="842"/>
      <c r="E553" s="831"/>
      <c r="F553" s="831"/>
      <c r="G553" s="831"/>
      <c r="H553" s="809"/>
      <c r="I553" s="809"/>
      <c r="J553" s="832"/>
      <c r="K553" s="839"/>
      <c r="L553" s="840"/>
      <c r="M553" s="839"/>
      <c r="N553" s="839"/>
      <c r="O553" s="841"/>
      <c r="P553" s="839"/>
      <c r="Q553" s="812">
        <v>0.25</v>
      </c>
      <c r="R553" s="813">
        <f t="shared" si="66"/>
        <v>0</v>
      </c>
      <c r="S553" s="813">
        <f t="shared" si="67"/>
        <v>0</v>
      </c>
      <c r="T553" s="782"/>
      <c r="U553" s="768"/>
    </row>
    <row r="554">
      <c r="A554" s="745"/>
      <c r="B554" s="760"/>
      <c r="C554" s="834"/>
      <c r="D554" s="842"/>
      <c r="E554" s="831"/>
      <c r="F554" s="831"/>
      <c r="G554" s="831"/>
      <c r="H554" s="809"/>
      <c r="I554" s="844"/>
      <c r="J554" s="832"/>
      <c r="K554" s="839"/>
      <c r="L554" s="840"/>
      <c r="M554" s="839"/>
      <c r="N554" s="839"/>
      <c r="O554" s="841"/>
      <c r="P554" s="839"/>
      <c r="Q554" s="812">
        <v>0.25</v>
      </c>
      <c r="R554" s="813">
        <f t="shared" si="66"/>
        <v>0</v>
      </c>
      <c r="S554" s="813">
        <f t="shared" si="67"/>
        <v>0</v>
      </c>
      <c r="T554" s="782"/>
      <c r="U554" s="768"/>
    </row>
    <row r="555">
      <c r="A555" s="745"/>
      <c r="B555" s="760"/>
      <c r="C555" s="834"/>
      <c r="D555" s="835"/>
      <c r="E555" s="836"/>
      <c r="F555" s="837"/>
      <c r="G555" s="837"/>
      <c r="H555" s="804"/>
      <c r="I555" s="809"/>
      <c r="J555" s="838"/>
      <c r="K555" s="839"/>
      <c r="L555" s="840"/>
      <c r="M555" s="839"/>
      <c r="N555" s="839"/>
      <c r="O555" s="841"/>
      <c r="P555" s="839"/>
      <c r="Q555" s="812">
        <v>0.25</v>
      </c>
      <c r="R555" s="813">
        <f t="shared" si="66"/>
        <v>0</v>
      </c>
      <c r="S555" s="813">
        <f t="shared" si="67"/>
        <v>0</v>
      </c>
      <c r="T555" s="782"/>
      <c r="U555" s="768"/>
    </row>
    <row r="556">
      <c r="A556" s="745"/>
      <c r="B556" s="760"/>
      <c r="C556" s="834"/>
      <c r="D556" s="842"/>
      <c r="E556" s="831"/>
      <c r="F556" s="831"/>
      <c r="G556" s="831"/>
      <c r="H556" s="809"/>
      <c r="I556" s="809"/>
      <c r="J556" s="744"/>
      <c r="K556" s="839"/>
      <c r="L556" s="840"/>
      <c r="M556" s="839"/>
      <c r="N556" s="839"/>
      <c r="O556" s="841"/>
      <c r="P556" s="839"/>
      <c r="Q556" s="812">
        <v>0.25</v>
      </c>
      <c r="R556" s="813">
        <f t="shared" si="66"/>
        <v>0</v>
      </c>
      <c r="S556" s="813">
        <f t="shared" si="67"/>
        <v>0</v>
      </c>
      <c r="T556" s="782"/>
      <c r="U556" s="768"/>
    </row>
    <row r="557">
      <c r="A557" s="745"/>
      <c r="B557" s="760"/>
      <c r="C557" s="834"/>
      <c r="D557" s="842"/>
      <c r="E557" s="831"/>
      <c r="F557" s="831"/>
      <c r="G557" s="831"/>
      <c r="H557" s="809"/>
      <c r="I557" s="809"/>
      <c r="J557" s="832"/>
      <c r="K557" s="839"/>
      <c r="L557" s="840"/>
      <c r="M557" s="839"/>
      <c r="N557" s="839"/>
      <c r="O557" s="841"/>
      <c r="P557" s="839"/>
      <c r="Q557" s="812">
        <v>0.25</v>
      </c>
      <c r="R557" s="813">
        <f t="shared" si="66"/>
        <v>0</v>
      </c>
      <c r="S557" s="813">
        <f t="shared" si="67"/>
        <v>0</v>
      </c>
      <c r="T557" s="782"/>
      <c r="U557" s="768"/>
    </row>
    <row r="558">
      <c r="A558" s="745"/>
      <c r="B558" s="760"/>
      <c r="C558" s="834"/>
      <c r="D558" s="835"/>
      <c r="E558" s="836"/>
      <c r="F558" s="837"/>
      <c r="G558" s="837"/>
      <c r="H558" s="804"/>
      <c r="I558" s="809"/>
      <c r="J558" s="838"/>
      <c r="K558" s="839"/>
      <c r="L558" s="840"/>
      <c r="M558" s="839"/>
      <c r="N558" s="839"/>
      <c r="O558" s="841"/>
      <c r="P558" s="839"/>
      <c r="Q558" s="812">
        <v>0.25</v>
      </c>
      <c r="R558" s="813">
        <f t="shared" si="66"/>
        <v>0</v>
      </c>
      <c r="S558" s="813">
        <f t="shared" si="67"/>
        <v>0</v>
      </c>
      <c r="T558" s="782"/>
      <c r="U558" s="768"/>
    </row>
    <row r="559">
      <c r="A559" s="745"/>
      <c r="B559" s="760"/>
      <c r="C559" s="834"/>
      <c r="D559" s="842"/>
      <c r="E559" s="831"/>
      <c r="F559" s="831"/>
      <c r="G559" s="831"/>
      <c r="H559" s="809"/>
      <c r="I559" s="809"/>
      <c r="J559" s="744"/>
      <c r="K559" s="839"/>
      <c r="L559" s="840"/>
      <c r="M559" s="839"/>
      <c r="N559" s="839"/>
      <c r="O559" s="841"/>
      <c r="P559" s="839"/>
      <c r="Q559" s="812">
        <v>0.25</v>
      </c>
      <c r="R559" s="813">
        <f t="shared" si="66"/>
        <v>0</v>
      </c>
      <c r="S559" s="813">
        <f t="shared" si="67"/>
        <v>0</v>
      </c>
      <c r="T559" s="782"/>
      <c r="U559" s="768"/>
    </row>
    <row r="560">
      <c r="A560" s="745"/>
      <c r="B560" s="760"/>
      <c r="C560" s="834"/>
      <c r="D560" s="842"/>
      <c r="E560" s="831"/>
      <c r="F560" s="831"/>
      <c r="G560" s="831"/>
      <c r="H560" s="809"/>
      <c r="I560" s="809"/>
      <c r="J560" s="832"/>
      <c r="K560" s="839"/>
      <c r="L560" s="840"/>
      <c r="M560" s="839"/>
      <c r="N560" s="839"/>
      <c r="O560" s="841"/>
      <c r="P560" s="839"/>
      <c r="Q560" s="812">
        <v>0.25</v>
      </c>
      <c r="R560" s="813">
        <f t="shared" si="66"/>
        <v>0</v>
      </c>
      <c r="S560" s="813">
        <f t="shared" si="67"/>
        <v>0</v>
      </c>
      <c r="T560" s="782"/>
      <c r="U560" s="768"/>
    </row>
    <row r="561">
      <c r="A561" s="745"/>
      <c r="B561" s="760"/>
      <c r="C561" s="834"/>
      <c r="D561" s="842"/>
      <c r="E561" s="831"/>
      <c r="F561" s="831"/>
      <c r="G561" s="831"/>
      <c r="H561" s="809"/>
      <c r="I561" s="844"/>
      <c r="J561" s="832"/>
      <c r="K561" s="839"/>
      <c r="L561" s="840"/>
      <c r="M561" s="839"/>
      <c r="N561" s="839"/>
      <c r="O561" s="841"/>
      <c r="P561" s="839"/>
      <c r="Q561" s="812">
        <v>0.25</v>
      </c>
      <c r="R561" s="813">
        <f t="shared" si="66"/>
        <v>0</v>
      </c>
      <c r="S561" s="813">
        <f t="shared" si="67"/>
        <v>0</v>
      </c>
      <c r="T561" s="782"/>
      <c r="U561" s="768"/>
    </row>
    <row r="562">
      <c r="A562" s="745"/>
      <c r="B562" s="760"/>
      <c r="C562" s="834"/>
      <c r="D562" s="835"/>
      <c r="E562" s="836"/>
      <c r="F562" s="837"/>
      <c r="G562" s="837"/>
      <c r="H562" s="804"/>
      <c r="I562" s="809"/>
      <c r="J562" s="838"/>
      <c r="K562" s="839"/>
      <c r="L562" s="840"/>
      <c r="M562" s="839"/>
      <c r="N562" s="839"/>
      <c r="O562" s="841"/>
      <c r="P562" s="839"/>
      <c r="Q562" s="812">
        <v>0.25</v>
      </c>
      <c r="R562" s="813">
        <f t="shared" si="66"/>
        <v>0</v>
      </c>
      <c r="S562" s="813">
        <f t="shared" si="67"/>
        <v>0</v>
      </c>
      <c r="T562" s="782"/>
      <c r="U562" s="768"/>
    </row>
    <row r="563">
      <c r="A563" s="745"/>
      <c r="B563" s="760"/>
      <c r="C563" s="834"/>
      <c r="D563" s="842"/>
      <c r="E563" s="831"/>
      <c r="F563" s="831"/>
      <c r="G563" s="831"/>
      <c r="H563" s="809"/>
      <c r="I563" s="809"/>
      <c r="J563" s="744"/>
      <c r="K563" s="839"/>
      <c r="L563" s="840"/>
      <c r="M563" s="839"/>
      <c r="N563" s="839"/>
      <c r="O563" s="841"/>
      <c r="P563" s="839"/>
      <c r="Q563" s="812">
        <v>0.25</v>
      </c>
      <c r="R563" s="813">
        <f t="shared" si="66"/>
        <v>0</v>
      </c>
      <c r="S563" s="813">
        <f t="shared" si="67"/>
        <v>0</v>
      </c>
      <c r="T563" s="782"/>
      <c r="U563" s="768"/>
    </row>
    <row r="564">
      <c r="A564" s="745"/>
      <c r="B564" s="760"/>
      <c r="C564" s="834"/>
      <c r="D564" s="842"/>
      <c r="E564" s="831"/>
      <c r="F564" s="831"/>
      <c r="G564" s="831"/>
      <c r="H564" s="809"/>
      <c r="I564" s="809"/>
      <c r="J564" s="832"/>
      <c r="K564" s="839"/>
      <c r="L564" s="840"/>
      <c r="M564" s="839"/>
      <c r="N564" s="839"/>
      <c r="O564" s="841"/>
      <c r="P564" s="839"/>
      <c r="Q564" s="812">
        <v>0.25</v>
      </c>
      <c r="R564" s="813">
        <f t="shared" si="66"/>
        <v>0</v>
      </c>
      <c r="S564" s="813">
        <f t="shared" si="67"/>
        <v>0</v>
      </c>
      <c r="T564" s="782"/>
      <c r="U564" s="768"/>
    </row>
    <row r="565">
      <c r="A565" s="745"/>
      <c r="B565" s="760"/>
      <c r="C565" s="834"/>
      <c r="D565" s="842"/>
      <c r="E565" s="831"/>
      <c r="F565" s="831"/>
      <c r="G565" s="831"/>
      <c r="H565" s="809"/>
      <c r="I565" s="844"/>
      <c r="J565" s="832"/>
      <c r="K565" s="839"/>
      <c r="L565" s="840"/>
      <c r="M565" s="839"/>
      <c r="N565" s="839"/>
      <c r="O565" s="841"/>
      <c r="P565" s="839"/>
      <c r="Q565" s="812">
        <v>0.25</v>
      </c>
      <c r="R565" s="813">
        <f t="shared" si="66"/>
        <v>0</v>
      </c>
      <c r="S565" s="813">
        <f t="shared" si="67"/>
        <v>0</v>
      </c>
      <c r="T565" s="782"/>
      <c r="U565" s="768"/>
    </row>
    <row r="566">
      <c r="A566" s="745"/>
      <c r="B566" s="760"/>
      <c r="C566" s="834"/>
      <c r="D566" s="835"/>
      <c r="E566" s="836"/>
      <c r="F566" s="837"/>
      <c r="G566" s="837"/>
      <c r="H566" s="804"/>
      <c r="I566" s="809"/>
      <c r="J566" s="838"/>
      <c r="K566" s="839"/>
      <c r="L566" s="840"/>
      <c r="M566" s="839"/>
      <c r="N566" s="839"/>
      <c r="O566" s="841"/>
      <c r="P566" s="839"/>
      <c r="Q566" s="812">
        <v>0.25</v>
      </c>
      <c r="R566" s="813">
        <f t="shared" si="66"/>
        <v>0</v>
      </c>
      <c r="S566" s="813">
        <f t="shared" si="67"/>
        <v>0</v>
      </c>
      <c r="T566" s="782"/>
      <c r="U566" s="768"/>
    </row>
    <row r="567">
      <c r="A567" s="745"/>
      <c r="B567" s="760"/>
      <c r="C567" s="834"/>
      <c r="D567" s="842"/>
      <c r="E567" s="831"/>
      <c r="F567" s="831"/>
      <c r="G567" s="831"/>
      <c r="H567" s="809"/>
      <c r="I567" s="809"/>
      <c r="J567" s="744"/>
      <c r="K567" s="839"/>
      <c r="L567" s="840"/>
      <c r="M567" s="839"/>
      <c r="N567" s="839"/>
      <c r="O567" s="841"/>
      <c r="P567" s="839"/>
      <c r="Q567" s="812">
        <v>0.25</v>
      </c>
      <c r="R567" s="813">
        <f t="shared" si="66"/>
        <v>0</v>
      </c>
      <c r="S567" s="813">
        <f t="shared" si="67"/>
        <v>0</v>
      </c>
      <c r="T567" s="782"/>
      <c r="U567" s="768"/>
    </row>
    <row r="568">
      <c r="A568" s="745"/>
      <c r="B568" s="760"/>
      <c r="C568" s="866"/>
      <c r="D568" s="842"/>
      <c r="E568" s="831"/>
      <c r="F568" s="831"/>
      <c r="G568" s="831"/>
      <c r="H568" s="809"/>
      <c r="I568" s="809"/>
      <c r="J568" s="832"/>
      <c r="K568" s="839"/>
      <c r="L568" s="840"/>
      <c r="M568" s="839"/>
      <c r="N568" s="839"/>
      <c r="O568" s="867"/>
      <c r="P568" s="839"/>
      <c r="Q568" s="812">
        <v>0.25</v>
      </c>
      <c r="R568" s="868">
        <f t="shared" si="66"/>
        <v>0</v>
      </c>
      <c r="S568" s="868">
        <f t="shared" si="67"/>
        <v>0</v>
      </c>
      <c r="T568" s="782"/>
      <c r="U568" s="768"/>
    </row>
    <row r="569">
      <c r="A569" s="745"/>
      <c r="B569" s="760"/>
      <c r="C569" s="766"/>
      <c r="D569" s="870"/>
      <c r="O569" s="871">
        <f>SUM(O543:O568)</f>
        <v>0</v>
      </c>
      <c r="Q569" s="781"/>
      <c r="R569" s="941">
        <f t="shared" ref="R569:S569" si="68">SUM(R543:R568)</f>
        <v>0</v>
      </c>
      <c r="S569" s="941">
        <f t="shared" si="68"/>
        <v>0</v>
      </c>
      <c r="T569" s="782"/>
      <c r="U569" s="768"/>
    </row>
    <row r="570">
      <c r="A570" s="745"/>
      <c r="B570" s="760"/>
      <c r="C570" s="876">
        <f>SUM(C543:C568)</f>
        <v>0</v>
      </c>
      <c r="D570" s="870"/>
      <c r="M570" s="695"/>
      <c r="N570" s="877" t="s">
        <v>781</v>
      </c>
      <c r="O570" s="941" t="str">
        <f>O569/C570</f>
        <v>#DIV/0!</v>
      </c>
      <c r="Q570" s="781"/>
      <c r="R570" s="1031" t="str">
        <f>(R569)/C570</f>
        <v>#DIV/0!</v>
      </c>
      <c r="T570" s="782"/>
      <c r="U570" s="768"/>
    </row>
    <row r="571">
      <c r="A571" s="745"/>
      <c r="B571" s="760"/>
      <c r="C571" s="761"/>
      <c r="D571" s="880"/>
      <c r="E571" s="881"/>
      <c r="F571" s="881"/>
      <c r="G571" s="881"/>
      <c r="H571" s="881"/>
      <c r="I571" s="881"/>
      <c r="J571" s="881"/>
      <c r="K571" s="881"/>
      <c r="L571" s="881"/>
      <c r="M571" s="881"/>
      <c r="N571" s="881"/>
      <c r="O571" s="881"/>
      <c r="P571" s="881"/>
      <c r="Q571" s="882"/>
      <c r="R571" s="881"/>
      <c r="S571" s="881"/>
      <c r="T571" s="883"/>
      <c r="U571" s="1033">
        <f>R569+R534+R496+R461+R425+R389+R353+R327+R292+R256+S256+R220+R184+S184+R148+R112+R71+R36</f>
        <v>23091.97375</v>
      </c>
    </row>
    <row r="572">
      <c r="A572" s="745"/>
      <c r="B572" s="760"/>
      <c r="C572" s="761"/>
      <c r="D572" s="766"/>
      <c r="E572" s="766"/>
      <c r="F572" s="766"/>
      <c r="G572" s="766"/>
      <c r="H572" s="766"/>
      <c r="I572" s="766"/>
      <c r="J572" s="766"/>
      <c r="K572" s="766"/>
      <c r="L572" s="766"/>
      <c r="M572" s="766"/>
      <c r="N572" s="766"/>
      <c r="O572" s="766"/>
      <c r="P572" s="766"/>
      <c r="Q572" s="767"/>
      <c r="R572" s="766"/>
      <c r="S572" s="766"/>
      <c r="T572" s="766"/>
      <c r="U572" s="768"/>
    </row>
    <row r="573">
      <c r="A573" s="745"/>
      <c r="B573" s="760"/>
      <c r="C573" s="761"/>
      <c r="D573" s="766"/>
      <c r="E573" s="766"/>
      <c r="F573" s="766"/>
      <c r="G573" s="766"/>
      <c r="H573" s="766"/>
      <c r="I573" s="766"/>
      <c r="J573" s="766"/>
      <c r="K573" s="766"/>
      <c r="L573" s="766"/>
      <c r="M573" s="766"/>
      <c r="N573" s="766"/>
      <c r="O573" s="766"/>
      <c r="P573" s="766"/>
      <c r="Q573" s="767"/>
      <c r="R573" s="766"/>
      <c r="S573" s="766"/>
      <c r="T573" s="766"/>
      <c r="U573" s="768"/>
    </row>
    <row r="574">
      <c r="A574" s="745"/>
      <c r="B574" s="760"/>
      <c r="C574" s="761"/>
      <c r="D574" s="774" t="s">
        <v>5</v>
      </c>
      <c r="E574" s="775"/>
      <c r="F574" s="776" t="s">
        <v>5</v>
      </c>
      <c r="G574" s="775"/>
      <c r="H574" s="777"/>
      <c r="I574" s="777"/>
      <c r="J574" s="777"/>
      <c r="K574" s="777"/>
      <c r="L574" s="777"/>
      <c r="M574" s="777"/>
      <c r="N574" s="777"/>
      <c r="O574" s="777"/>
      <c r="P574" s="777"/>
      <c r="Q574" s="778"/>
      <c r="R574" s="777"/>
      <c r="S574" s="777"/>
      <c r="T574" s="779"/>
      <c r="U574" s="768"/>
    </row>
    <row r="575">
      <c r="A575" s="745"/>
      <c r="B575" s="760"/>
      <c r="C575" s="761"/>
      <c r="D575" s="870"/>
      <c r="Q575" s="781"/>
      <c r="T575" s="782"/>
      <c r="U575" s="768"/>
    </row>
    <row r="576">
      <c r="A576" s="745"/>
      <c r="B576" s="760"/>
      <c r="C576" s="761"/>
      <c r="D576" s="783" t="s">
        <v>765</v>
      </c>
      <c r="E576" s="784" t="s">
        <v>190</v>
      </c>
      <c r="F576" s="784" t="s">
        <v>766</v>
      </c>
      <c r="G576" s="785" t="s">
        <v>767</v>
      </c>
      <c r="H576" s="786" t="s">
        <v>768</v>
      </c>
      <c r="I576" s="784" t="s">
        <v>769</v>
      </c>
      <c r="J576" s="787" t="s">
        <v>770</v>
      </c>
      <c r="K576" s="110"/>
      <c r="L576" s="111"/>
      <c r="M576" s="956" t="s">
        <v>790</v>
      </c>
      <c r="N576" s="785" t="s">
        <v>771</v>
      </c>
      <c r="O576" s="785" t="s">
        <v>772</v>
      </c>
      <c r="P576" s="789" t="s">
        <v>773</v>
      </c>
      <c r="Q576" s="790" t="s">
        <v>774</v>
      </c>
      <c r="R576" s="789" t="s">
        <v>775</v>
      </c>
      <c r="S576" s="791" t="s">
        <v>776</v>
      </c>
      <c r="T576" s="792"/>
      <c r="U576" s="768"/>
    </row>
    <row r="577">
      <c r="A577" s="745"/>
      <c r="B577" s="760"/>
      <c r="C577" s="761"/>
      <c r="D577" s="793"/>
      <c r="E577" s="794"/>
      <c r="F577" s="794"/>
      <c r="G577" s="794"/>
      <c r="H577" s="794"/>
      <c r="I577" s="794"/>
      <c r="J577" s="795" t="s">
        <v>191</v>
      </c>
      <c r="K577" s="795" t="s">
        <v>192</v>
      </c>
      <c r="L577" s="795" t="s">
        <v>193</v>
      </c>
      <c r="M577" s="415"/>
      <c r="N577" s="794"/>
      <c r="O577" s="794"/>
      <c r="P577" s="796"/>
      <c r="Q577" s="796"/>
      <c r="R577" s="796"/>
      <c r="S577" s="797"/>
      <c r="T577" s="798"/>
      <c r="U577" s="768"/>
    </row>
    <row r="578">
      <c r="A578" s="745"/>
      <c r="B578" s="760"/>
      <c r="C578" s="800"/>
      <c r="D578" s="962"/>
      <c r="E578" s="829"/>
      <c r="F578" s="809"/>
      <c r="G578" s="809"/>
      <c r="H578" s="809"/>
      <c r="I578" s="830"/>
      <c r="J578" s="831"/>
      <c r="K578" s="831"/>
      <c r="L578" s="831"/>
      <c r="M578" s="809"/>
      <c r="N578" s="809"/>
      <c r="O578" s="832"/>
      <c r="P578" s="811">
        <v>300.0</v>
      </c>
      <c r="Q578" s="812">
        <v>0.25</v>
      </c>
      <c r="R578" s="813">
        <f t="shared" ref="R578:R581" si="69">(((O578)-(P578))*(Q578))</f>
        <v>-75</v>
      </c>
      <c r="S578" s="811">
        <v>0.0</v>
      </c>
      <c r="T578" s="814" t="s">
        <v>5</v>
      </c>
      <c r="U578" s="768"/>
    </row>
    <row r="579">
      <c r="A579" s="745"/>
      <c r="B579" s="760"/>
      <c r="C579" s="815"/>
      <c r="D579" s="962"/>
      <c r="E579" s="829"/>
      <c r="F579" s="809"/>
      <c r="G579" s="809"/>
      <c r="H579" s="809"/>
      <c r="I579" s="830"/>
      <c r="J579" s="831"/>
      <c r="K579" s="831"/>
      <c r="L579" s="831"/>
      <c r="M579" s="809"/>
      <c r="N579" s="809"/>
      <c r="O579" s="832"/>
      <c r="P579" s="811">
        <v>300.0</v>
      </c>
      <c r="Q579" s="812">
        <v>0.25</v>
      </c>
      <c r="R579" s="813">
        <f t="shared" si="69"/>
        <v>-75</v>
      </c>
      <c r="S579" s="811">
        <v>0.0</v>
      </c>
      <c r="T579" s="782"/>
      <c r="U579" s="768"/>
    </row>
    <row r="580">
      <c r="A580" s="745"/>
      <c r="B580" s="760"/>
      <c r="C580" s="815"/>
      <c r="D580" s="962"/>
      <c r="E580" s="829"/>
      <c r="F580" s="809"/>
      <c r="G580" s="809"/>
      <c r="H580" s="809"/>
      <c r="I580" s="830"/>
      <c r="J580" s="831"/>
      <c r="K580" s="831"/>
      <c r="L580" s="831"/>
      <c r="M580" s="809"/>
      <c r="N580" s="809"/>
      <c r="O580" s="832"/>
      <c r="P580" s="811">
        <v>300.0</v>
      </c>
      <c r="Q580" s="812">
        <v>0.25</v>
      </c>
      <c r="R580" s="813">
        <f t="shared" si="69"/>
        <v>-75</v>
      </c>
      <c r="S580" s="811">
        <v>0.0</v>
      </c>
      <c r="T580" s="782"/>
      <c r="U580" s="768"/>
    </row>
    <row r="581">
      <c r="A581" s="745"/>
      <c r="B581" s="760"/>
      <c r="C581" s="815"/>
      <c r="D581" s="962"/>
      <c r="E581" s="829"/>
      <c r="F581" s="809"/>
      <c r="G581" s="844"/>
      <c r="H581" s="809"/>
      <c r="I581" s="830"/>
      <c r="J581" s="831"/>
      <c r="K581" s="831"/>
      <c r="L581" s="831"/>
      <c r="M581" s="809"/>
      <c r="N581" s="844"/>
      <c r="O581" s="832"/>
      <c r="P581" s="811">
        <v>300.0</v>
      </c>
      <c r="Q581" s="812">
        <v>0.25</v>
      </c>
      <c r="R581" s="813">
        <f t="shared" si="69"/>
        <v>-75</v>
      </c>
      <c r="S581" s="811">
        <v>0.0</v>
      </c>
      <c r="T581" s="782"/>
      <c r="U581" s="768"/>
    </row>
    <row r="582">
      <c r="A582" s="745"/>
      <c r="B582" s="760"/>
      <c r="C582" s="815"/>
      <c r="D582" s="1002"/>
      <c r="E582" s="829"/>
      <c r="F582" s="809"/>
      <c r="G582" s="809"/>
      <c r="H582" s="809"/>
      <c r="I582" s="830"/>
      <c r="J582" s="831"/>
      <c r="K582" s="831"/>
      <c r="L582" s="831"/>
      <c r="M582" s="809"/>
      <c r="N582" s="809"/>
      <c r="O582" s="832"/>
      <c r="P582" s="839"/>
      <c r="Q582" s="812">
        <v>0.25</v>
      </c>
      <c r="R582" s="813">
        <f>(O582*0.25)</f>
        <v>0</v>
      </c>
      <c r="S582" s="811">
        <v>0.0</v>
      </c>
      <c r="T582" s="782"/>
      <c r="U582" s="768"/>
    </row>
    <row r="583">
      <c r="A583" s="745"/>
      <c r="B583" s="760"/>
      <c r="C583" s="815" t="s">
        <v>5</v>
      </c>
      <c r="D583" s="1002"/>
      <c r="E583" s="829"/>
      <c r="F583" s="809"/>
      <c r="G583" s="809"/>
      <c r="H583" s="809"/>
      <c r="I583" s="830"/>
      <c r="J583" s="831"/>
      <c r="K583" s="831"/>
      <c r="L583" s="831"/>
      <c r="M583" s="809"/>
      <c r="N583" s="809"/>
      <c r="O583" s="832"/>
      <c r="P583" s="839"/>
      <c r="Q583" s="812">
        <v>0.25</v>
      </c>
      <c r="R583" s="813">
        <f>(O583*0.25)*(0.65)</f>
        <v>0</v>
      </c>
      <c r="S583" s="813">
        <f>(O583*0.25)*(0.35)</f>
        <v>0</v>
      </c>
      <c r="T583" s="782"/>
      <c r="U583" s="768"/>
    </row>
    <row r="584">
      <c r="A584" s="745"/>
      <c r="B584" s="760"/>
      <c r="C584" s="834"/>
      <c r="D584" s="842"/>
      <c r="E584" s="831"/>
      <c r="F584" s="831"/>
      <c r="G584" s="831"/>
      <c r="H584" s="809"/>
      <c r="I584" s="809"/>
      <c r="J584" s="832"/>
      <c r="K584" s="839"/>
      <c r="L584" s="840"/>
      <c r="M584" s="839"/>
      <c r="N584" s="839"/>
      <c r="O584" s="841"/>
      <c r="P584" s="839"/>
      <c r="Q584" s="812">
        <v>0.25</v>
      </c>
      <c r="R584" s="813">
        <f t="shared" ref="R584:R603" si="70">(O584*0.25)/2</f>
        <v>0</v>
      </c>
      <c r="S584" s="813">
        <f t="shared" ref="S584:S603" si="71">(O584*0.25)/2</f>
        <v>0</v>
      </c>
      <c r="T584" s="782"/>
      <c r="U584" s="768"/>
    </row>
    <row r="585">
      <c r="A585" s="745"/>
      <c r="B585" s="760"/>
      <c r="C585" s="834"/>
      <c r="D585" s="842"/>
      <c r="E585" s="831"/>
      <c r="F585" s="831"/>
      <c r="G585" s="831"/>
      <c r="H585" s="809"/>
      <c r="I585" s="844"/>
      <c r="J585" s="832"/>
      <c r="K585" s="839"/>
      <c r="L585" s="840"/>
      <c r="M585" s="839"/>
      <c r="N585" s="839"/>
      <c r="O585" s="912"/>
      <c r="P585" s="839"/>
      <c r="Q585" s="812">
        <v>0.25</v>
      </c>
      <c r="R585" s="813">
        <f t="shared" si="70"/>
        <v>0</v>
      </c>
      <c r="S585" s="813">
        <f t="shared" si="71"/>
        <v>0</v>
      </c>
      <c r="T585" s="782"/>
      <c r="U585" s="768"/>
    </row>
    <row r="586">
      <c r="A586" s="745"/>
      <c r="B586" s="760"/>
      <c r="C586" s="834"/>
      <c r="D586" s="835"/>
      <c r="E586" s="836"/>
      <c r="F586" s="837"/>
      <c r="G586" s="837"/>
      <c r="H586" s="804"/>
      <c r="I586" s="809"/>
      <c r="J586" s="838"/>
      <c r="K586" s="839"/>
      <c r="L586" s="840"/>
      <c r="M586" s="839"/>
      <c r="N586" s="839"/>
      <c r="O586" s="841"/>
      <c r="P586" s="839"/>
      <c r="Q586" s="812">
        <v>0.25</v>
      </c>
      <c r="R586" s="813">
        <f t="shared" si="70"/>
        <v>0</v>
      </c>
      <c r="S586" s="813">
        <f t="shared" si="71"/>
        <v>0</v>
      </c>
      <c r="T586" s="782"/>
      <c r="U586" s="768"/>
    </row>
    <row r="587">
      <c r="A587" s="745"/>
      <c r="B587" s="760"/>
      <c r="C587" s="834"/>
      <c r="D587" s="842"/>
      <c r="E587" s="831"/>
      <c r="F587" s="831"/>
      <c r="G587" s="831"/>
      <c r="H587" s="809"/>
      <c r="I587" s="809"/>
      <c r="J587" s="744"/>
      <c r="K587" s="839"/>
      <c r="L587" s="840"/>
      <c r="M587" s="839"/>
      <c r="N587" s="839"/>
      <c r="O587" s="841"/>
      <c r="P587" s="839"/>
      <c r="Q587" s="812">
        <v>0.25</v>
      </c>
      <c r="R587" s="813">
        <f t="shared" si="70"/>
        <v>0</v>
      </c>
      <c r="S587" s="813">
        <f t="shared" si="71"/>
        <v>0</v>
      </c>
      <c r="T587" s="782"/>
      <c r="U587" s="768"/>
    </row>
    <row r="588">
      <c r="A588" s="745"/>
      <c r="B588" s="760"/>
      <c r="C588" s="834"/>
      <c r="D588" s="842"/>
      <c r="E588" s="831"/>
      <c r="F588" s="831"/>
      <c r="G588" s="831"/>
      <c r="H588" s="809"/>
      <c r="I588" s="809"/>
      <c r="J588" s="832"/>
      <c r="K588" s="839"/>
      <c r="L588" s="840"/>
      <c r="M588" s="839"/>
      <c r="N588" s="839"/>
      <c r="O588" s="841"/>
      <c r="P588" s="839"/>
      <c r="Q588" s="812">
        <v>0.25</v>
      </c>
      <c r="R588" s="813">
        <f t="shared" si="70"/>
        <v>0</v>
      </c>
      <c r="S588" s="813">
        <f t="shared" si="71"/>
        <v>0</v>
      </c>
      <c r="T588" s="782"/>
      <c r="U588" s="768"/>
    </row>
    <row r="589">
      <c r="A589" s="745"/>
      <c r="B589" s="760"/>
      <c r="C589" s="834"/>
      <c r="D589" s="842"/>
      <c r="E589" s="831"/>
      <c r="F589" s="831"/>
      <c r="G589" s="831"/>
      <c r="H589" s="809"/>
      <c r="I589" s="844"/>
      <c r="J589" s="832"/>
      <c r="K589" s="839"/>
      <c r="L589" s="840"/>
      <c r="M589" s="839"/>
      <c r="N589" s="839"/>
      <c r="O589" s="841"/>
      <c r="P589" s="839"/>
      <c r="Q589" s="812">
        <v>0.25</v>
      </c>
      <c r="R589" s="813">
        <f t="shared" si="70"/>
        <v>0</v>
      </c>
      <c r="S589" s="813">
        <f t="shared" si="71"/>
        <v>0</v>
      </c>
      <c r="T589" s="782"/>
      <c r="U589" s="768"/>
    </row>
    <row r="590">
      <c r="A590" s="745"/>
      <c r="B590" s="760"/>
      <c r="C590" s="834"/>
      <c r="D590" s="835"/>
      <c r="E590" s="836"/>
      <c r="F590" s="837"/>
      <c r="G590" s="837"/>
      <c r="H590" s="804"/>
      <c r="I590" s="809"/>
      <c r="J590" s="838"/>
      <c r="K590" s="839"/>
      <c r="L590" s="840"/>
      <c r="M590" s="839"/>
      <c r="N590" s="839"/>
      <c r="O590" s="841"/>
      <c r="P590" s="839"/>
      <c r="Q590" s="812">
        <v>0.25</v>
      </c>
      <c r="R590" s="813">
        <f t="shared" si="70"/>
        <v>0</v>
      </c>
      <c r="S590" s="813">
        <f t="shared" si="71"/>
        <v>0</v>
      </c>
      <c r="T590" s="782"/>
      <c r="U590" s="768"/>
    </row>
    <row r="591">
      <c r="A591" s="745"/>
      <c r="B591" s="760"/>
      <c r="C591" s="834"/>
      <c r="D591" s="842"/>
      <c r="E591" s="831"/>
      <c r="F591" s="831"/>
      <c r="G591" s="831"/>
      <c r="H591" s="809"/>
      <c r="I591" s="809"/>
      <c r="J591" s="744"/>
      <c r="K591" s="839"/>
      <c r="L591" s="840"/>
      <c r="M591" s="839"/>
      <c r="N591" s="839"/>
      <c r="O591" s="841"/>
      <c r="P591" s="839"/>
      <c r="Q591" s="812">
        <v>0.25</v>
      </c>
      <c r="R591" s="813">
        <f t="shared" si="70"/>
        <v>0</v>
      </c>
      <c r="S591" s="813">
        <f t="shared" si="71"/>
        <v>0</v>
      </c>
      <c r="T591" s="782"/>
      <c r="U591" s="768"/>
    </row>
    <row r="592">
      <c r="A592" s="745"/>
      <c r="B592" s="760"/>
      <c r="C592" s="834"/>
      <c r="D592" s="842"/>
      <c r="E592" s="831"/>
      <c r="F592" s="831"/>
      <c r="G592" s="831"/>
      <c r="H592" s="809"/>
      <c r="I592" s="809"/>
      <c r="J592" s="832"/>
      <c r="K592" s="839"/>
      <c r="L592" s="840"/>
      <c r="M592" s="839"/>
      <c r="N592" s="839"/>
      <c r="O592" s="841"/>
      <c r="P592" s="839"/>
      <c r="Q592" s="812">
        <v>0.25</v>
      </c>
      <c r="R592" s="813">
        <f t="shared" si="70"/>
        <v>0</v>
      </c>
      <c r="S592" s="813">
        <f t="shared" si="71"/>
        <v>0</v>
      </c>
      <c r="T592" s="782"/>
      <c r="U592" s="768"/>
    </row>
    <row r="593">
      <c r="A593" s="745"/>
      <c r="B593" s="760"/>
      <c r="C593" s="834"/>
      <c r="D593" s="835"/>
      <c r="E593" s="836"/>
      <c r="F593" s="837"/>
      <c r="G593" s="837"/>
      <c r="H593" s="804"/>
      <c r="I593" s="809"/>
      <c r="J593" s="838"/>
      <c r="K593" s="839"/>
      <c r="L593" s="840"/>
      <c r="M593" s="839"/>
      <c r="N593" s="839"/>
      <c r="O593" s="841"/>
      <c r="P593" s="839"/>
      <c r="Q593" s="812">
        <v>0.25</v>
      </c>
      <c r="R593" s="813">
        <f t="shared" si="70"/>
        <v>0</v>
      </c>
      <c r="S593" s="813">
        <f t="shared" si="71"/>
        <v>0</v>
      </c>
      <c r="T593" s="782"/>
      <c r="U593" s="768"/>
    </row>
    <row r="594">
      <c r="A594" s="745"/>
      <c r="B594" s="760"/>
      <c r="C594" s="834"/>
      <c r="D594" s="842"/>
      <c r="E594" s="831"/>
      <c r="F594" s="831"/>
      <c r="G594" s="831"/>
      <c r="H594" s="809"/>
      <c r="I594" s="809"/>
      <c r="J594" s="744"/>
      <c r="K594" s="839"/>
      <c r="L594" s="840"/>
      <c r="M594" s="839"/>
      <c r="N594" s="839"/>
      <c r="O594" s="841"/>
      <c r="P594" s="839"/>
      <c r="Q594" s="812">
        <v>0.25</v>
      </c>
      <c r="R594" s="813">
        <f t="shared" si="70"/>
        <v>0</v>
      </c>
      <c r="S594" s="813">
        <f t="shared" si="71"/>
        <v>0</v>
      </c>
      <c r="T594" s="782"/>
      <c r="U594" s="768"/>
    </row>
    <row r="595">
      <c r="A595" s="745"/>
      <c r="B595" s="760"/>
      <c r="C595" s="834"/>
      <c r="D595" s="842"/>
      <c r="E595" s="831"/>
      <c r="F595" s="831"/>
      <c r="G595" s="831"/>
      <c r="H595" s="809"/>
      <c r="I595" s="809"/>
      <c r="J595" s="832"/>
      <c r="K595" s="839"/>
      <c r="L595" s="840"/>
      <c r="M595" s="839"/>
      <c r="N595" s="839"/>
      <c r="O595" s="841"/>
      <c r="P595" s="839"/>
      <c r="Q595" s="812">
        <v>0.25</v>
      </c>
      <c r="R595" s="813">
        <f t="shared" si="70"/>
        <v>0</v>
      </c>
      <c r="S595" s="813">
        <f t="shared" si="71"/>
        <v>0</v>
      </c>
      <c r="T595" s="782"/>
      <c r="U595" s="768"/>
    </row>
    <row r="596">
      <c r="A596" s="745"/>
      <c r="B596" s="760"/>
      <c r="C596" s="834"/>
      <c r="D596" s="842"/>
      <c r="E596" s="831"/>
      <c r="F596" s="831"/>
      <c r="G596" s="831"/>
      <c r="H596" s="809"/>
      <c r="I596" s="844"/>
      <c r="J596" s="832"/>
      <c r="K596" s="839"/>
      <c r="L596" s="840"/>
      <c r="M596" s="839"/>
      <c r="N596" s="839"/>
      <c r="O596" s="841"/>
      <c r="P596" s="839"/>
      <c r="Q596" s="812">
        <v>0.25</v>
      </c>
      <c r="R596" s="813">
        <f t="shared" si="70"/>
        <v>0</v>
      </c>
      <c r="S596" s="813">
        <f t="shared" si="71"/>
        <v>0</v>
      </c>
      <c r="T596" s="782"/>
      <c r="U596" s="768"/>
    </row>
    <row r="597">
      <c r="A597" s="745"/>
      <c r="B597" s="760"/>
      <c r="C597" s="834"/>
      <c r="D597" s="835"/>
      <c r="E597" s="836"/>
      <c r="F597" s="837"/>
      <c r="G597" s="837"/>
      <c r="H597" s="804"/>
      <c r="I597" s="809"/>
      <c r="J597" s="838"/>
      <c r="K597" s="839"/>
      <c r="L597" s="840"/>
      <c r="M597" s="839"/>
      <c r="N597" s="839"/>
      <c r="O597" s="841"/>
      <c r="P597" s="839"/>
      <c r="Q597" s="812">
        <v>0.25</v>
      </c>
      <c r="R597" s="813">
        <f t="shared" si="70"/>
        <v>0</v>
      </c>
      <c r="S597" s="813">
        <f t="shared" si="71"/>
        <v>0</v>
      </c>
      <c r="T597" s="782"/>
      <c r="U597" s="768"/>
    </row>
    <row r="598">
      <c r="A598" s="745"/>
      <c r="B598" s="760"/>
      <c r="C598" s="834"/>
      <c r="D598" s="842"/>
      <c r="E598" s="831"/>
      <c r="F598" s="831"/>
      <c r="G598" s="831"/>
      <c r="H598" s="809"/>
      <c r="I598" s="809"/>
      <c r="J598" s="744"/>
      <c r="K598" s="839"/>
      <c r="L598" s="840"/>
      <c r="M598" s="839"/>
      <c r="N598" s="839"/>
      <c r="O598" s="841"/>
      <c r="P598" s="839"/>
      <c r="Q598" s="812">
        <v>0.25</v>
      </c>
      <c r="R598" s="813">
        <f t="shared" si="70"/>
        <v>0</v>
      </c>
      <c r="S598" s="813">
        <f t="shared" si="71"/>
        <v>0</v>
      </c>
      <c r="T598" s="782"/>
      <c r="U598" s="768"/>
    </row>
    <row r="599">
      <c r="A599" s="745"/>
      <c r="B599" s="760"/>
      <c r="C599" s="834"/>
      <c r="D599" s="842"/>
      <c r="E599" s="831"/>
      <c r="F599" s="831"/>
      <c r="G599" s="831"/>
      <c r="H599" s="809"/>
      <c r="I599" s="809"/>
      <c r="J599" s="832"/>
      <c r="K599" s="839"/>
      <c r="L599" s="840"/>
      <c r="M599" s="839"/>
      <c r="N599" s="839"/>
      <c r="O599" s="841"/>
      <c r="P599" s="839"/>
      <c r="Q599" s="812">
        <v>0.25</v>
      </c>
      <c r="R599" s="813">
        <f t="shared" si="70"/>
        <v>0</v>
      </c>
      <c r="S599" s="813">
        <f t="shared" si="71"/>
        <v>0</v>
      </c>
      <c r="T599" s="782"/>
      <c r="U599" s="768"/>
    </row>
    <row r="600">
      <c r="A600" s="745"/>
      <c r="B600" s="760"/>
      <c r="C600" s="834"/>
      <c r="D600" s="842"/>
      <c r="E600" s="831"/>
      <c r="F600" s="831"/>
      <c r="G600" s="831"/>
      <c r="H600" s="809"/>
      <c r="I600" s="844"/>
      <c r="J600" s="832"/>
      <c r="K600" s="839"/>
      <c r="L600" s="840"/>
      <c r="M600" s="839"/>
      <c r="N600" s="839"/>
      <c r="O600" s="841"/>
      <c r="P600" s="839"/>
      <c r="Q600" s="812">
        <v>0.25</v>
      </c>
      <c r="R600" s="813">
        <f t="shared" si="70"/>
        <v>0</v>
      </c>
      <c r="S600" s="813">
        <f t="shared" si="71"/>
        <v>0</v>
      </c>
      <c r="T600" s="782"/>
      <c r="U600" s="768"/>
    </row>
    <row r="601">
      <c r="A601" s="745"/>
      <c r="B601" s="760"/>
      <c r="C601" s="834"/>
      <c r="D601" s="835"/>
      <c r="E601" s="836"/>
      <c r="F601" s="837"/>
      <c r="G601" s="837"/>
      <c r="H601" s="804"/>
      <c r="I601" s="809"/>
      <c r="J601" s="838"/>
      <c r="K601" s="839"/>
      <c r="L601" s="840"/>
      <c r="M601" s="839"/>
      <c r="N601" s="839"/>
      <c r="O601" s="841"/>
      <c r="P601" s="839"/>
      <c r="Q601" s="812">
        <v>0.25</v>
      </c>
      <c r="R601" s="813">
        <f t="shared" si="70"/>
        <v>0</v>
      </c>
      <c r="S601" s="813">
        <f t="shared" si="71"/>
        <v>0</v>
      </c>
      <c r="T601" s="782"/>
      <c r="U601" s="768"/>
    </row>
    <row r="602">
      <c r="A602" s="745"/>
      <c r="B602" s="760"/>
      <c r="C602" s="834"/>
      <c r="D602" s="842"/>
      <c r="E602" s="831"/>
      <c r="F602" s="831"/>
      <c r="G602" s="831"/>
      <c r="H602" s="809"/>
      <c r="I602" s="809"/>
      <c r="J602" s="744"/>
      <c r="K602" s="839"/>
      <c r="L602" s="840"/>
      <c r="M602" s="839"/>
      <c r="N602" s="839"/>
      <c r="O602" s="841"/>
      <c r="P602" s="839"/>
      <c r="Q602" s="812">
        <v>0.25</v>
      </c>
      <c r="R602" s="813">
        <f t="shared" si="70"/>
        <v>0</v>
      </c>
      <c r="S602" s="813">
        <f t="shared" si="71"/>
        <v>0</v>
      </c>
      <c r="T602" s="782"/>
      <c r="U602" s="768"/>
    </row>
    <row r="603">
      <c r="A603" s="745"/>
      <c r="B603" s="760"/>
      <c r="C603" s="866"/>
      <c r="D603" s="842"/>
      <c r="E603" s="831"/>
      <c r="F603" s="831"/>
      <c r="G603" s="831"/>
      <c r="H603" s="809"/>
      <c r="I603" s="809"/>
      <c r="J603" s="832"/>
      <c r="K603" s="839"/>
      <c r="L603" s="840"/>
      <c r="M603" s="839"/>
      <c r="N603" s="839"/>
      <c r="O603" s="867"/>
      <c r="P603" s="839"/>
      <c r="Q603" s="812">
        <v>0.25</v>
      </c>
      <c r="R603" s="868">
        <f t="shared" si="70"/>
        <v>0</v>
      </c>
      <c r="S603" s="868">
        <f t="shared" si="71"/>
        <v>0</v>
      </c>
      <c r="T603" s="782"/>
      <c r="U603" s="768"/>
    </row>
    <row r="604">
      <c r="A604" s="745"/>
      <c r="B604" s="760"/>
      <c r="C604" s="766"/>
      <c r="D604" s="870"/>
      <c r="O604" s="871">
        <f>SUM(O578:O603)</f>
        <v>0</v>
      </c>
      <c r="Q604" s="781"/>
      <c r="R604" s="941">
        <f t="shared" ref="R604:S604" si="72">SUM(R578:R603)</f>
        <v>-300</v>
      </c>
      <c r="S604" s="941">
        <f t="shared" si="72"/>
        <v>0</v>
      </c>
      <c r="T604" s="782"/>
      <c r="U604" s="768"/>
    </row>
    <row r="605">
      <c r="A605" s="745"/>
      <c r="B605" s="760"/>
      <c r="C605" s="876">
        <f>SUM(C578:C603)</f>
        <v>0</v>
      </c>
      <c r="D605" s="870"/>
      <c r="M605" s="695"/>
      <c r="N605" s="877" t="s">
        <v>781</v>
      </c>
      <c r="O605" s="941" t="str">
        <f>O604/C605</f>
        <v>#DIV/0!</v>
      </c>
      <c r="Q605" s="781"/>
      <c r="R605" s="1031" t="str">
        <f>(R604)/C605</f>
        <v>#DIV/0!</v>
      </c>
      <c r="T605" s="782"/>
      <c r="U605" s="768"/>
    </row>
    <row r="606">
      <c r="A606" s="745"/>
      <c r="B606" s="760"/>
      <c r="C606" s="761"/>
      <c r="D606" s="880"/>
      <c r="E606" s="881"/>
      <c r="F606" s="881"/>
      <c r="G606" s="881"/>
      <c r="H606" s="881"/>
      <c r="I606" s="881"/>
      <c r="J606" s="881"/>
      <c r="K606" s="881"/>
      <c r="L606" s="881"/>
      <c r="M606" s="881"/>
      <c r="N606" s="881"/>
      <c r="O606" s="881"/>
      <c r="P606" s="881"/>
      <c r="Q606" s="882"/>
      <c r="R606" s="881"/>
      <c r="S606" s="881"/>
      <c r="T606" s="883"/>
      <c r="U606" s="768"/>
    </row>
    <row r="607">
      <c r="A607" s="745"/>
      <c r="B607" s="760"/>
      <c r="C607" s="761"/>
      <c r="D607" s="766"/>
      <c r="E607" s="766"/>
      <c r="F607" s="766"/>
      <c r="G607" s="766"/>
      <c r="H607" s="766"/>
      <c r="I607" s="766"/>
      <c r="J607" s="766"/>
      <c r="K607" s="766"/>
      <c r="L607" s="766"/>
      <c r="M607" s="766"/>
      <c r="N607" s="766"/>
      <c r="O607" s="766"/>
      <c r="P607" s="766"/>
      <c r="Q607" s="767"/>
      <c r="R607" s="766"/>
      <c r="S607" s="766"/>
      <c r="T607" s="766"/>
      <c r="U607" s="768"/>
    </row>
    <row r="608">
      <c r="A608" s="745"/>
      <c r="B608" s="760"/>
      <c r="C608" s="761"/>
      <c r="D608" s="766"/>
      <c r="E608" s="766"/>
      <c r="F608" s="766"/>
      <c r="G608" s="766"/>
      <c r="H608" s="766"/>
      <c r="I608" s="766"/>
      <c r="J608" s="766"/>
      <c r="K608" s="766"/>
      <c r="L608" s="766"/>
      <c r="M608" s="766"/>
      <c r="N608" s="766"/>
      <c r="O608" s="766"/>
      <c r="P608" s="766"/>
      <c r="Q608" s="767"/>
      <c r="R608" s="766"/>
      <c r="S608" s="766"/>
      <c r="T608" s="766"/>
      <c r="U608" s="768"/>
    </row>
    <row r="609">
      <c r="A609" s="745"/>
      <c r="B609" s="760"/>
      <c r="C609" s="761"/>
      <c r="D609" s="774" t="s">
        <v>5</v>
      </c>
      <c r="E609" s="775"/>
      <c r="F609" s="776" t="s">
        <v>5</v>
      </c>
      <c r="G609" s="775"/>
      <c r="H609" s="777"/>
      <c r="I609" s="777"/>
      <c r="J609" s="777"/>
      <c r="K609" s="777"/>
      <c r="L609" s="777"/>
      <c r="M609" s="777"/>
      <c r="N609" s="777"/>
      <c r="O609" s="777"/>
      <c r="P609" s="777"/>
      <c r="Q609" s="778"/>
      <c r="R609" s="777"/>
      <c r="S609" s="777"/>
      <c r="T609" s="779"/>
      <c r="U609" s="768"/>
    </row>
    <row r="610">
      <c r="A610" s="745"/>
      <c r="B610" s="760"/>
      <c r="C610" s="761"/>
      <c r="D610" s="870"/>
      <c r="Q610" s="781"/>
      <c r="T610" s="782"/>
      <c r="U610" s="768"/>
    </row>
    <row r="611">
      <c r="A611" s="745"/>
      <c r="B611" s="760"/>
      <c r="C611" s="761"/>
      <c r="D611" s="783" t="s">
        <v>765</v>
      </c>
      <c r="E611" s="784" t="s">
        <v>190</v>
      </c>
      <c r="F611" s="784" t="s">
        <v>766</v>
      </c>
      <c r="G611" s="785" t="s">
        <v>767</v>
      </c>
      <c r="H611" s="786" t="s">
        <v>768</v>
      </c>
      <c r="I611" s="784" t="s">
        <v>769</v>
      </c>
      <c r="J611" s="787" t="s">
        <v>770</v>
      </c>
      <c r="K611" s="110"/>
      <c r="L611" s="111"/>
      <c r="M611" s="956" t="s">
        <v>790</v>
      </c>
      <c r="N611" s="785" t="s">
        <v>771</v>
      </c>
      <c r="O611" s="785" t="s">
        <v>772</v>
      </c>
      <c r="P611" s="789" t="s">
        <v>773</v>
      </c>
      <c r="Q611" s="790" t="s">
        <v>774</v>
      </c>
      <c r="R611" s="789" t="s">
        <v>775</v>
      </c>
      <c r="S611" s="791" t="s">
        <v>776</v>
      </c>
      <c r="T611" s="792"/>
      <c r="U611" s="768"/>
    </row>
    <row r="612">
      <c r="A612" s="745"/>
      <c r="B612" s="760"/>
      <c r="C612" s="761"/>
      <c r="D612" s="793"/>
      <c r="E612" s="794"/>
      <c r="F612" s="794"/>
      <c r="G612" s="794"/>
      <c r="H612" s="794"/>
      <c r="I612" s="794"/>
      <c r="J612" s="795" t="s">
        <v>191</v>
      </c>
      <c r="K612" s="795" t="s">
        <v>192</v>
      </c>
      <c r="L612" s="795" t="s">
        <v>193</v>
      </c>
      <c r="M612" s="415"/>
      <c r="N612" s="794"/>
      <c r="O612" s="794"/>
      <c r="P612" s="796"/>
      <c r="Q612" s="796"/>
      <c r="R612" s="796"/>
      <c r="S612" s="797"/>
      <c r="T612" s="798"/>
      <c r="U612" s="768"/>
    </row>
    <row r="613">
      <c r="A613" s="745"/>
      <c r="B613" s="760"/>
      <c r="C613" s="800"/>
      <c r="D613" s="962"/>
      <c r="E613" s="829"/>
      <c r="F613" s="809"/>
      <c r="G613" s="809"/>
      <c r="H613" s="809"/>
      <c r="I613" s="830"/>
      <c r="J613" s="831"/>
      <c r="K613" s="831"/>
      <c r="L613" s="831"/>
      <c r="M613" s="809"/>
      <c r="N613" s="809"/>
      <c r="O613" s="832"/>
      <c r="P613" s="811">
        <v>300.0</v>
      </c>
      <c r="Q613" s="812">
        <v>0.25</v>
      </c>
      <c r="R613" s="813">
        <f t="shared" ref="R613:R616" si="73">(((O613)-(P613))*(Q613))</f>
        <v>-75</v>
      </c>
      <c r="S613" s="811">
        <v>0.0</v>
      </c>
      <c r="T613" s="814" t="s">
        <v>5</v>
      </c>
      <c r="U613" s="768"/>
    </row>
    <row r="614">
      <c r="A614" s="745"/>
      <c r="B614" s="760"/>
      <c r="C614" s="815"/>
      <c r="D614" s="962"/>
      <c r="E614" s="829"/>
      <c r="F614" s="809"/>
      <c r="G614" s="809"/>
      <c r="H614" s="809"/>
      <c r="I614" s="830"/>
      <c r="J614" s="831"/>
      <c r="K614" s="831"/>
      <c r="L614" s="831"/>
      <c r="M614" s="809"/>
      <c r="N614" s="809"/>
      <c r="O614" s="832"/>
      <c r="P614" s="811">
        <v>300.0</v>
      </c>
      <c r="Q614" s="812">
        <v>0.25</v>
      </c>
      <c r="R614" s="813">
        <f t="shared" si="73"/>
        <v>-75</v>
      </c>
      <c r="S614" s="811">
        <v>0.0</v>
      </c>
      <c r="T614" s="782"/>
      <c r="U614" s="768"/>
    </row>
    <row r="615">
      <c r="A615" s="745"/>
      <c r="B615" s="760"/>
      <c r="C615" s="815"/>
      <c r="D615" s="962"/>
      <c r="E615" s="829"/>
      <c r="F615" s="809"/>
      <c r="G615" s="809"/>
      <c r="H615" s="809"/>
      <c r="I615" s="830"/>
      <c r="J615" s="831"/>
      <c r="K615" s="831"/>
      <c r="L615" s="831"/>
      <c r="M615" s="809"/>
      <c r="N615" s="809"/>
      <c r="O615" s="832"/>
      <c r="P615" s="811">
        <v>300.0</v>
      </c>
      <c r="Q615" s="812">
        <v>0.25</v>
      </c>
      <c r="R615" s="813">
        <f t="shared" si="73"/>
        <v>-75</v>
      </c>
      <c r="S615" s="811">
        <v>0.0</v>
      </c>
      <c r="T615" s="782"/>
      <c r="U615" s="768"/>
    </row>
    <row r="616">
      <c r="A616" s="745"/>
      <c r="B616" s="760"/>
      <c r="C616" s="815"/>
      <c r="D616" s="962"/>
      <c r="E616" s="829"/>
      <c r="F616" s="809"/>
      <c r="G616" s="844"/>
      <c r="H616" s="809"/>
      <c r="I616" s="830"/>
      <c r="J616" s="831"/>
      <c r="K616" s="831"/>
      <c r="L616" s="831"/>
      <c r="M616" s="809"/>
      <c r="N616" s="844"/>
      <c r="O616" s="832"/>
      <c r="P616" s="811">
        <v>300.0</v>
      </c>
      <c r="Q616" s="812">
        <v>0.25</v>
      </c>
      <c r="R616" s="813">
        <f t="shared" si="73"/>
        <v>-75</v>
      </c>
      <c r="S616" s="811">
        <v>0.0</v>
      </c>
      <c r="T616" s="782"/>
      <c r="U616" s="768"/>
    </row>
    <row r="617">
      <c r="A617" s="745"/>
      <c r="B617" s="760"/>
      <c r="C617" s="815" t="s">
        <v>5</v>
      </c>
      <c r="D617" s="1002"/>
      <c r="E617" s="829"/>
      <c r="F617" s="809"/>
      <c r="G617" s="809"/>
      <c r="H617" s="809"/>
      <c r="I617" s="830"/>
      <c r="J617" s="831"/>
      <c r="K617" s="831"/>
      <c r="L617" s="831"/>
      <c r="M617" s="809"/>
      <c r="N617" s="809"/>
      <c r="O617" s="832"/>
      <c r="P617" s="839"/>
      <c r="Q617" s="812">
        <v>0.25</v>
      </c>
      <c r="R617" s="813">
        <f>(O617*0.25)</f>
        <v>0</v>
      </c>
      <c r="S617" s="811">
        <v>0.0</v>
      </c>
      <c r="T617" s="782"/>
      <c r="U617" s="768"/>
    </row>
    <row r="618">
      <c r="A618" s="745"/>
      <c r="B618" s="760"/>
      <c r="C618" s="815" t="s">
        <v>5</v>
      </c>
      <c r="D618" s="1002"/>
      <c r="E618" s="829"/>
      <c r="F618" s="809"/>
      <c r="G618" s="809"/>
      <c r="H618" s="809"/>
      <c r="I618" s="830"/>
      <c r="J618" s="831"/>
      <c r="K618" s="831"/>
      <c r="L618" s="831"/>
      <c r="M618" s="809"/>
      <c r="N618" s="809"/>
      <c r="O618" s="832"/>
      <c r="P618" s="839"/>
      <c r="Q618" s="812">
        <v>0.25</v>
      </c>
      <c r="R618" s="813">
        <f>(O618*0.25)*(0.65)</f>
        <v>0</v>
      </c>
      <c r="S618" s="813">
        <f>(O618*0.25)*(0.35)</f>
        <v>0</v>
      </c>
      <c r="T618" s="782"/>
      <c r="U618" s="768"/>
    </row>
    <row r="619">
      <c r="A619" s="745"/>
      <c r="B619" s="760"/>
      <c r="C619" s="834"/>
      <c r="D619" s="842"/>
      <c r="E619" s="831"/>
      <c r="F619" s="831"/>
      <c r="G619" s="831"/>
      <c r="H619" s="809"/>
      <c r="I619" s="809"/>
      <c r="J619" s="832"/>
      <c r="K619" s="839"/>
      <c r="L619" s="840"/>
      <c r="M619" s="839"/>
      <c r="N619" s="839"/>
      <c r="O619" s="841"/>
      <c r="P619" s="839"/>
      <c r="Q619" s="812">
        <v>0.25</v>
      </c>
      <c r="R619" s="813">
        <f t="shared" ref="R619:R638" si="74">(O619*0.25)/2</f>
        <v>0</v>
      </c>
      <c r="S619" s="813">
        <f t="shared" ref="S619:S638" si="75">(O619*0.25)/2</f>
        <v>0</v>
      </c>
      <c r="T619" s="782"/>
      <c r="U619" s="768"/>
    </row>
    <row r="620">
      <c r="A620" s="745"/>
      <c r="B620" s="760"/>
      <c r="C620" s="834"/>
      <c r="D620" s="842"/>
      <c r="E620" s="831"/>
      <c r="F620" s="831"/>
      <c r="G620" s="831"/>
      <c r="H620" s="809"/>
      <c r="I620" s="844"/>
      <c r="J620" s="832"/>
      <c r="K620" s="839"/>
      <c r="L620" s="840"/>
      <c r="M620" s="839"/>
      <c r="N620" s="839"/>
      <c r="O620" s="912"/>
      <c r="P620" s="839"/>
      <c r="Q620" s="812">
        <v>0.25</v>
      </c>
      <c r="R620" s="813">
        <f t="shared" si="74"/>
        <v>0</v>
      </c>
      <c r="S620" s="813">
        <f t="shared" si="75"/>
        <v>0</v>
      </c>
      <c r="T620" s="782"/>
      <c r="U620" s="768"/>
    </row>
    <row r="621">
      <c r="A621" s="745"/>
      <c r="B621" s="760"/>
      <c r="C621" s="834"/>
      <c r="D621" s="835"/>
      <c r="E621" s="836"/>
      <c r="F621" s="837"/>
      <c r="G621" s="837"/>
      <c r="H621" s="804"/>
      <c r="I621" s="809"/>
      <c r="J621" s="838"/>
      <c r="K621" s="839"/>
      <c r="L621" s="840"/>
      <c r="M621" s="839"/>
      <c r="N621" s="839"/>
      <c r="O621" s="841"/>
      <c r="P621" s="839"/>
      <c r="Q621" s="812">
        <v>0.25</v>
      </c>
      <c r="R621" s="813">
        <f t="shared" si="74"/>
        <v>0</v>
      </c>
      <c r="S621" s="813">
        <f t="shared" si="75"/>
        <v>0</v>
      </c>
      <c r="T621" s="782"/>
      <c r="U621" s="768"/>
    </row>
    <row r="622">
      <c r="A622" s="745"/>
      <c r="B622" s="760"/>
      <c r="C622" s="834"/>
      <c r="D622" s="842"/>
      <c r="E622" s="831"/>
      <c r="F622" s="831"/>
      <c r="G622" s="831"/>
      <c r="H622" s="809"/>
      <c r="I622" s="809"/>
      <c r="J622" s="744"/>
      <c r="K622" s="839"/>
      <c r="L622" s="840"/>
      <c r="M622" s="839"/>
      <c r="N622" s="839"/>
      <c r="O622" s="841"/>
      <c r="P622" s="839"/>
      <c r="Q622" s="812">
        <v>0.25</v>
      </c>
      <c r="R622" s="813">
        <f t="shared" si="74"/>
        <v>0</v>
      </c>
      <c r="S622" s="813">
        <f t="shared" si="75"/>
        <v>0</v>
      </c>
      <c r="T622" s="782"/>
      <c r="U622" s="768"/>
    </row>
    <row r="623">
      <c r="A623" s="745"/>
      <c r="B623" s="760"/>
      <c r="C623" s="834"/>
      <c r="D623" s="842"/>
      <c r="E623" s="831"/>
      <c r="F623" s="831"/>
      <c r="G623" s="831"/>
      <c r="H623" s="809"/>
      <c r="I623" s="809"/>
      <c r="J623" s="832"/>
      <c r="K623" s="839"/>
      <c r="L623" s="840"/>
      <c r="M623" s="839"/>
      <c r="N623" s="839"/>
      <c r="O623" s="841"/>
      <c r="P623" s="839"/>
      <c r="Q623" s="812">
        <v>0.25</v>
      </c>
      <c r="R623" s="813">
        <f t="shared" si="74"/>
        <v>0</v>
      </c>
      <c r="S623" s="813">
        <f t="shared" si="75"/>
        <v>0</v>
      </c>
      <c r="T623" s="782"/>
      <c r="U623" s="768"/>
    </row>
    <row r="624">
      <c r="A624" s="745"/>
      <c r="B624" s="760"/>
      <c r="C624" s="834"/>
      <c r="D624" s="842"/>
      <c r="E624" s="831"/>
      <c r="F624" s="831"/>
      <c r="G624" s="831"/>
      <c r="H624" s="809"/>
      <c r="I624" s="844"/>
      <c r="J624" s="832"/>
      <c r="K624" s="839"/>
      <c r="L624" s="840"/>
      <c r="M624" s="839"/>
      <c r="N624" s="839"/>
      <c r="O624" s="841"/>
      <c r="P624" s="839"/>
      <c r="Q624" s="812">
        <v>0.25</v>
      </c>
      <c r="R624" s="813">
        <f t="shared" si="74"/>
        <v>0</v>
      </c>
      <c r="S624" s="813">
        <f t="shared" si="75"/>
        <v>0</v>
      </c>
      <c r="T624" s="782"/>
      <c r="U624" s="768"/>
    </row>
    <row r="625">
      <c r="A625" s="745"/>
      <c r="B625" s="760"/>
      <c r="C625" s="834"/>
      <c r="D625" s="835"/>
      <c r="E625" s="836"/>
      <c r="F625" s="837"/>
      <c r="G625" s="837"/>
      <c r="H625" s="804"/>
      <c r="I625" s="809"/>
      <c r="J625" s="838"/>
      <c r="K625" s="839"/>
      <c r="L625" s="840"/>
      <c r="M625" s="839"/>
      <c r="N625" s="839"/>
      <c r="O625" s="841"/>
      <c r="P625" s="839"/>
      <c r="Q625" s="812">
        <v>0.25</v>
      </c>
      <c r="R625" s="813">
        <f t="shared" si="74"/>
        <v>0</v>
      </c>
      <c r="S625" s="813">
        <f t="shared" si="75"/>
        <v>0</v>
      </c>
      <c r="T625" s="782"/>
      <c r="U625" s="768"/>
    </row>
    <row r="626">
      <c r="A626" s="745"/>
      <c r="B626" s="760"/>
      <c r="C626" s="834"/>
      <c r="D626" s="842"/>
      <c r="E626" s="831"/>
      <c r="F626" s="831"/>
      <c r="G626" s="831"/>
      <c r="H626" s="809"/>
      <c r="I626" s="809"/>
      <c r="J626" s="744"/>
      <c r="K626" s="839"/>
      <c r="L626" s="840"/>
      <c r="M626" s="839"/>
      <c r="N626" s="839"/>
      <c r="O626" s="841"/>
      <c r="P626" s="839"/>
      <c r="Q626" s="812">
        <v>0.25</v>
      </c>
      <c r="R626" s="813">
        <f t="shared" si="74"/>
        <v>0</v>
      </c>
      <c r="S626" s="813">
        <f t="shared" si="75"/>
        <v>0</v>
      </c>
      <c r="T626" s="782"/>
      <c r="U626" s="768"/>
    </row>
    <row r="627">
      <c r="A627" s="745"/>
      <c r="B627" s="760"/>
      <c r="C627" s="834"/>
      <c r="D627" s="842"/>
      <c r="E627" s="831"/>
      <c r="F627" s="831"/>
      <c r="G627" s="831"/>
      <c r="H627" s="809"/>
      <c r="I627" s="809"/>
      <c r="J627" s="832"/>
      <c r="K627" s="839"/>
      <c r="L627" s="840"/>
      <c r="M627" s="839"/>
      <c r="N627" s="839"/>
      <c r="O627" s="841"/>
      <c r="P627" s="839"/>
      <c r="Q627" s="812">
        <v>0.25</v>
      </c>
      <c r="R627" s="813">
        <f t="shared" si="74"/>
        <v>0</v>
      </c>
      <c r="S627" s="813">
        <f t="shared" si="75"/>
        <v>0</v>
      </c>
      <c r="T627" s="782"/>
      <c r="U627" s="768"/>
    </row>
    <row r="628">
      <c r="A628" s="745"/>
      <c r="B628" s="760"/>
      <c r="C628" s="834"/>
      <c r="D628" s="835"/>
      <c r="E628" s="836"/>
      <c r="F628" s="837"/>
      <c r="G628" s="837"/>
      <c r="H628" s="804"/>
      <c r="I628" s="809"/>
      <c r="J628" s="838"/>
      <c r="K628" s="839"/>
      <c r="L628" s="840"/>
      <c r="M628" s="839"/>
      <c r="N628" s="839"/>
      <c r="O628" s="841"/>
      <c r="P628" s="839"/>
      <c r="Q628" s="812">
        <v>0.25</v>
      </c>
      <c r="R628" s="813">
        <f t="shared" si="74"/>
        <v>0</v>
      </c>
      <c r="S628" s="813">
        <f t="shared" si="75"/>
        <v>0</v>
      </c>
      <c r="T628" s="782"/>
      <c r="U628" s="768"/>
    </row>
    <row r="629">
      <c r="A629" s="745"/>
      <c r="B629" s="760"/>
      <c r="C629" s="834"/>
      <c r="D629" s="842"/>
      <c r="E629" s="831"/>
      <c r="F629" s="831"/>
      <c r="G629" s="831"/>
      <c r="H629" s="809"/>
      <c r="I629" s="809"/>
      <c r="J629" s="744"/>
      <c r="K629" s="839"/>
      <c r="L629" s="840"/>
      <c r="M629" s="839"/>
      <c r="N629" s="839"/>
      <c r="O629" s="841"/>
      <c r="P629" s="839"/>
      <c r="Q629" s="812">
        <v>0.25</v>
      </c>
      <c r="R629" s="813">
        <f t="shared" si="74"/>
        <v>0</v>
      </c>
      <c r="S629" s="813">
        <f t="shared" si="75"/>
        <v>0</v>
      </c>
      <c r="T629" s="782"/>
      <c r="U629" s="768"/>
    </row>
    <row r="630">
      <c r="A630" s="745"/>
      <c r="B630" s="760"/>
      <c r="C630" s="834"/>
      <c r="D630" s="842"/>
      <c r="E630" s="831"/>
      <c r="F630" s="831"/>
      <c r="G630" s="831"/>
      <c r="H630" s="809"/>
      <c r="I630" s="809"/>
      <c r="J630" s="832"/>
      <c r="K630" s="839"/>
      <c r="L630" s="840"/>
      <c r="M630" s="839"/>
      <c r="N630" s="839"/>
      <c r="O630" s="841"/>
      <c r="P630" s="839"/>
      <c r="Q630" s="812">
        <v>0.25</v>
      </c>
      <c r="R630" s="813">
        <f t="shared" si="74"/>
        <v>0</v>
      </c>
      <c r="S630" s="813">
        <f t="shared" si="75"/>
        <v>0</v>
      </c>
      <c r="T630" s="782"/>
      <c r="U630" s="768"/>
    </row>
    <row r="631">
      <c r="A631" s="745"/>
      <c r="B631" s="760"/>
      <c r="C631" s="834"/>
      <c r="D631" s="842"/>
      <c r="E631" s="831"/>
      <c r="F631" s="831"/>
      <c r="G631" s="831"/>
      <c r="H631" s="809"/>
      <c r="I631" s="844"/>
      <c r="J631" s="832"/>
      <c r="K631" s="839"/>
      <c r="L631" s="840"/>
      <c r="M631" s="839"/>
      <c r="N631" s="839"/>
      <c r="O631" s="841"/>
      <c r="P631" s="839"/>
      <c r="Q631" s="812">
        <v>0.25</v>
      </c>
      <c r="R631" s="813">
        <f t="shared" si="74"/>
        <v>0</v>
      </c>
      <c r="S631" s="813">
        <f t="shared" si="75"/>
        <v>0</v>
      </c>
      <c r="T631" s="782"/>
      <c r="U631" s="768"/>
    </row>
    <row r="632">
      <c r="A632" s="745"/>
      <c r="B632" s="760"/>
      <c r="C632" s="834"/>
      <c r="D632" s="835"/>
      <c r="E632" s="836"/>
      <c r="F632" s="837"/>
      <c r="G632" s="837"/>
      <c r="H632" s="804"/>
      <c r="I632" s="809"/>
      <c r="J632" s="838"/>
      <c r="K632" s="839"/>
      <c r="L632" s="840"/>
      <c r="M632" s="839"/>
      <c r="N632" s="839"/>
      <c r="O632" s="841"/>
      <c r="P632" s="839"/>
      <c r="Q632" s="812">
        <v>0.25</v>
      </c>
      <c r="R632" s="813">
        <f t="shared" si="74"/>
        <v>0</v>
      </c>
      <c r="S632" s="813">
        <f t="shared" si="75"/>
        <v>0</v>
      </c>
      <c r="T632" s="782"/>
      <c r="U632" s="768"/>
    </row>
    <row r="633">
      <c r="A633" s="745"/>
      <c r="B633" s="760"/>
      <c r="C633" s="834"/>
      <c r="D633" s="842"/>
      <c r="E633" s="831"/>
      <c r="F633" s="831"/>
      <c r="G633" s="831"/>
      <c r="H633" s="809"/>
      <c r="I633" s="809"/>
      <c r="J633" s="744"/>
      <c r="K633" s="839"/>
      <c r="L633" s="840"/>
      <c r="M633" s="839"/>
      <c r="N633" s="839"/>
      <c r="O633" s="841"/>
      <c r="P633" s="839"/>
      <c r="Q633" s="812">
        <v>0.25</v>
      </c>
      <c r="R633" s="813">
        <f t="shared" si="74"/>
        <v>0</v>
      </c>
      <c r="S633" s="813">
        <f t="shared" si="75"/>
        <v>0</v>
      </c>
      <c r="T633" s="782"/>
      <c r="U633" s="768"/>
    </row>
    <row r="634">
      <c r="A634" s="745"/>
      <c r="B634" s="760"/>
      <c r="C634" s="834"/>
      <c r="D634" s="842"/>
      <c r="E634" s="831"/>
      <c r="F634" s="831"/>
      <c r="G634" s="831"/>
      <c r="H634" s="809"/>
      <c r="I634" s="809"/>
      <c r="J634" s="832"/>
      <c r="K634" s="839"/>
      <c r="L634" s="840"/>
      <c r="M634" s="839"/>
      <c r="N634" s="839"/>
      <c r="O634" s="841"/>
      <c r="P634" s="839"/>
      <c r="Q634" s="812">
        <v>0.25</v>
      </c>
      <c r="R634" s="813">
        <f t="shared" si="74"/>
        <v>0</v>
      </c>
      <c r="S634" s="813">
        <f t="shared" si="75"/>
        <v>0</v>
      </c>
      <c r="T634" s="782"/>
      <c r="U634" s="768"/>
    </row>
    <row r="635">
      <c r="A635" s="745"/>
      <c r="B635" s="760"/>
      <c r="C635" s="834"/>
      <c r="D635" s="842"/>
      <c r="E635" s="831"/>
      <c r="F635" s="831"/>
      <c r="G635" s="831"/>
      <c r="H635" s="809"/>
      <c r="I635" s="844"/>
      <c r="J635" s="832"/>
      <c r="K635" s="839"/>
      <c r="L635" s="840"/>
      <c r="M635" s="839"/>
      <c r="N635" s="839"/>
      <c r="O635" s="841"/>
      <c r="P635" s="839"/>
      <c r="Q635" s="812">
        <v>0.25</v>
      </c>
      <c r="R635" s="813">
        <f t="shared" si="74"/>
        <v>0</v>
      </c>
      <c r="S635" s="813">
        <f t="shared" si="75"/>
        <v>0</v>
      </c>
      <c r="T635" s="782"/>
      <c r="U635" s="768"/>
    </row>
    <row r="636">
      <c r="A636" s="745"/>
      <c r="B636" s="760"/>
      <c r="C636" s="834"/>
      <c r="D636" s="835"/>
      <c r="E636" s="836"/>
      <c r="F636" s="837"/>
      <c r="G636" s="837"/>
      <c r="H636" s="804"/>
      <c r="I636" s="809"/>
      <c r="J636" s="838"/>
      <c r="K636" s="839"/>
      <c r="L636" s="840"/>
      <c r="M636" s="839"/>
      <c r="N636" s="839"/>
      <c r="O636" s="841"/>
      <c r="P636" s="839"/>
      <c r="Q636" s="812">
        <v>0.25</v>
      </c>
      <c r="R636" s="813">
        <f t="shared" si="74"/>
        <v>0</v>
      </c>
      <c r="S636" s="813">
        <f t="shared" si="75"/>
        <v>0</v>
      </c>
      <c r="T636" s="782"/>
      <c r="U636" s="768"/>
    </row>
    <row r="637">
      <c r="A637" s="745"/>
      <c r="B637" s="760"/>
      <c r="C637" s="834"/>
      <c r="D637" s="842"/>
      <c r="E637" s="831"/>
      <c r="F637" s="831"/>
      <c r="G637" s="831"/>
      <c r="H637" s="809"/>
      <c r="I637" s="809"/>
      <c r="J637" s="744"/>
      <c r="K637" s="839"/>
      <c r="L637" s="840"/>
      <c r="M637" s="839"/>
      <c r="N637" s="839"/>
      <c r="O637" s="841"/>
      <c r="P637" s="839"/>
      <c r="Q637" s="812">
        <v>0.25</v>
      </c>
      <c r="R637" s="813">
        <f t="shared" si="74"/>
        <v>0</v>
      </c>
      <c r="S637" s="813">
        <f t="shared" si="75"/>
        <v>0</v>
      </c>
      <c r="T637" s="782"/>
      <c r="U637" s="768"/>
    </row>
    <row r="638">
      <c r="A638" s="745"/>
      <c r="B638" s="760"/>
      <c r="C638" s="866"/>
      <c r="D638" s="842"/>
      <c r="E638" s="831"/>
      <c r="F638" s="831"/>
      <c r="G638" s="831"/>
      <c r="H638" s="809"/>
      <c r="I638" s="809"/>
      <c r="J638" s="832"/>
      <c r="K638" s="839"/>
      <c r="L638" s="840"/>
      <c r="M638" s="839"/>
      <c r="N638" s="839"/>
      <c r="O638" s="867"/>
      <c r="P638" s="839"/>
      <c r="Q638" s="812">
        <v>0.25</v>
      </c>
      <c r="R638" s="868">
        <f t="shared" si="74"/>
        <v>0</v>
      </c>
      <c r="S638" s="868">
        <f t="shared" si="75"/>
        <v>0</v>
      </c>
      <c r="T638" s="782"/>
      <c r="U638" s="768"/>
    </row>
    <row r="639">
      <c r="A639" s="745"/>
      <c r="B639" s="760"/>
      <c r="C639" s="766"/>
      <c r="D639" s="870"/>
      <c r="O639" s="871">
        <f>SUM(O613:O638)</f>
        <v>0</v>
      </c>
      <c r="Q639" s="781"/>
      <c r="R639" s="941">
        <f t="shared" ref="R639:S639" si="76">SUM(R613:R638)</f>
        <v>-300</v>
      </c>
      <c r="S639" s="941">
        <f t="shared" si="76"/>
        <v>0</v>
      </c>
      <c r="T639" s="782"/>
      <c r="U639" s="768"/>
    </row>
    <row r="640">
      <c r="A640" s="745"/>
      <c r="B640" s="760"/>
      <c r="C640" s="876">
        <f>SUM(C613:C638)</f>
        <v>0</v>
      </c>
      <c r="D640" s="870"/>
      <c r="M640" s="695"/>
      <c r="N640" s="877" t="s">
        <v>781</v>
      </c>
      <c r="O640" s="941" t="str">
        <f>O639/C640</f>
        <v>#DIV/0!</v>
      </c>
      <c r="Q640" s="781"/>
      <c r="R640" s="1031" t="str">
        <f>(R639)/C640</f>
        <v>#DIV/0!</v>
      </c>
      <c r="T640" s="782"/>
      <c r="U640" s="768"/>
    </row>
    <row r="641">
      <c r="A641" s="745"/>
      <c r="B641" s="760"/>
      <c r="C641" s="761"/>
      <c r="D641" s="880"/>
      <c r="E641" s="881"/>
      <c r="F641" s="881"/>
      <c r="G641" s="881"/>
      <c r="H641" s="881"/>
      <c r="I641" s="881"/>
      <c r="J641" s="881"/>
      <c r="K641" s="881"/>
      <c r="L641" s="881"/>
      <c r="M641" s="881"/>
      <c r="N641" s="881"/>
      <c r="O641" s="881"/>
      <c r="P641" s="881"/>
      <c r="Q641" s="882"/>
      <c r="R641" s="881"/>
      <c r="S641" s="881"/>
      <c r="T641" s="883"/>
      <c r="U641" s="768"/>
    </row>
    <row r="642">
      <c r="A642" s="745"/>
      <c r="B642" s="760"/>
      <c r="C642" s="761"/>
      <c r="D642" s="766"/>
      <c r="E642" s="766"/>
      <c r="F642" s="766"/>
      <c r="G642" s="766"/>
      <c r="H642" s="766"/>
      <c r="I642" s="766"/>
      <c r="J642" s="766"/>
      <c r="K642" s="766"/>
      <c r="L642" s="766"/>
      <c r="M642" s="766"/>
      <c r="N642" s="766"/>
      <c r="O642" s="766"/>
      <c r="P642" s="766"/>
      <c r="Q642" s="767"/>
      <c r="R642" s="766"/>
      <c r="S642" s="766"/>
      <c r="T642" s="766"/>
      <c r="U642" s="768"/>
    </row>
    <row r="643">
      <c r="A643" s="745"/>
      <c r="B643" s="760"/>
      <c r="C643" s="761"/>
      <c r="D643" s="766"/>
      <c r="E643" s="766"/>
      <c r="F643" s="766"/>
      <c r="G643" s="766"/>
      <c r="H643" s="766"/>
      <c r="I643" s="766"/>
      <c r="J643" s="766"/>
      <c r="K643" s="766"/>
      <c r="L643" s="766"/>
      <c r="M643" s="766"/>
      <c r="N643" s="766"/>
      <c r="O643" s="766"/>
      <c r="P643" s="766"/>
      <c r="Q643" s="767"/>
      <c r="R643" s="766"/>
      <c r="S643" s="766"/>
      <c r="T643" s="766"/>
      <c r="U643" s="768"/>
    </row>
    <row r="644">
      <c r="A644" s="745"/>
      <c r="B644" s="1034"/>
      <c r="C644" s="1035"/>
      <c r="D644" s="1036"/>
      <c r="E644" s="1036"/>
      <c r="F644" s="1036"/>
      <c r="G644" s="1036"/>
      <c r="H644" s="1036"/>
      <c r="I644" s="1036"/>
      <c r="J644" s="1036"/>
      <c r="K644" s="1036"/>
      <c r="L644" s="1036"/>
      <c r="M644" s="1036"/>
      <c r="N644" s="1036"/>
      <c r="O644" s="1036"/>
      <c r="P644" s="1036"/>
      <c r="Q644" s="1037"/>
      <c r="R644" s="1036"/>
      <c r="S644" s="1036"/>
      <c r="T644" s="1036"/>
      <c r="U644" s="1038"/>
    </row>
    <row r="645">
      <c r="A645" s="695"/>
      <c r="B645" s="695"/>
      <c r="C645" s="695"/>
      <c r="Q645" s="781"/>
    </row>
    <row r="646">
      <c r="A646" s="695"/>
      <c r="B646" s="695"/>
      <c r="C646" s="695"/>
      <c r="Q646" s="781"/>
    </row>
    <row r="647">
      <c r="A647" s="695"/>
      <c r="B647" s="695"/>
      <c r="C647" s="695"/>
      <c r="Q647" s="781"/>
    </row>
    <row r="648">
      <c r="A648" s="695"/>
      <c r="B648" s="695"/>
      <c r="C648" s="695"/>
      <c r="Q648" s="781"/>
    </row>
    <row r="649">
      <c r="A649" s="695"/>
      <c r="B649" s="695"/>
      <c r="C649" s="695"/>
      <c r="Q649" s="781"/>
    </row>
    <row r="650">
      <c r="A650" s="695"/>
      <c r="B650" s="695"/>
      <c r="C650" s="695"/>
      <c r="Q650" s="781"/>
    </row>
    <row r="651">
      <c r="A651" s="695"/>
      <c r="B651" s="695"/>
      <c r="C651" s="695"/>
      <c r="Q651" s="781"/>
    </row>
    <row r="652">
      <c r="A652" s="695"/>
      <c r="B652" s="695"/>
      <c r="C652" s="695"/>
      <c r="Q652" s="781"/>
    </row>
    <row r="653">
      <c r="A653" s="695"/>
      <c r="B653" s="695"/>
      <c r="C653" s="695"/>
      <c r="Q653" s="781"/>
    </row>
    <row r="654">
      <c r="A654" s="695"/>
      <c r="B654" s="695"/>
      <c r="C654" s="695"/>
      <c r="Q654" s="781"/>
    </row>
    <row r="655">
      <c r="A655" s="695"/>
      <c r="B655" s="695"/>
      <c r="C655" s="695"/>
      <c r="Q655" s="781"/>
    </row>
    <row r="656">
      <c r="A656" s="695"/>
      <c r="B656" s="695"/>
      <c r="C656" s="695"/>
      <c r="Q656" s="781"/>
    </row>
    <row r="657">
      <c r="A657" s="695"/>
      <c r="B657" s="695"/>
      <c r="C657" s="695"/>
      <c r="Q657" s="781"/>
    </row>
    <row r="658">
      <c r="A658" s="695"/>
      <c r="B658" s="695"/>
      <c r="C658" s="695"/>
      <c r="Q658" s="781"/>
    </row>
    <row r="659">
      <c r="A659" s="695"/>
      <c r="B659" s="695"/>
      <c r="C659" s="695"/>
      <c r="Q659" s="781"/>
    </row>
    <row r="660">
      <c r="A660" s="695"/>
      <c r="B660" s="695"/>
      <c r="C660" s="695"/>
      <c r="Q660" s="781"/>
    </row>
    <row r="661">
      <c r="A661" s="695"/>
      <c r="B661" s="695"/>
      <c r="C661" s="695"/>
      <c r="Q661" s="781"/>
    </row>
    <row r="662">
      <c r="A662" s="695"/>
      <c r="B662" s="695"/>
      <c r="C662" s="695"/>
      <c r="Q662" s="781"/>
    </row>
    <row r="663">
      <c r="A663" s="695"/>
      <c r="B663" s="695"/>
      <c r="C663" s="695"/>
      <c r="Q663" s="781"/>
    </row>
    <row r="664">
      <c r="A664" s="695"/>
      <c r="B664" s="695"/>
      <c r="C664" s="695"/>
      <c r="Q664" s="781"/>
    </row>
    <row r="665">
      <c r="A665" s="695"/>
      <c r="B665" s="695"/>
      <c r="C665" s="695"/>
      <c r="Q665" s="781"/>
    </row>
    <row r="666">
      <c r="A666" s="695"/>
      <c r="B666" s="695"/>
      <c r="C666" s="695"/>
      <c r="Q666" s="781"/>
    </row>
    <row r="667">
      <c r="A667" s="695"/>
      <c r="B667" s="695"/>
      <c r="C667" s="695"/>
      <c r="Q667" s="781"/>
    </row>
    <row r="668">
      <c r="A668" s="695"/>
      <c r="B668" s="695"/>
      <c r="C668" s="695"/>
      <c r="Q668" s="781"/>
    </row>
    <row r="669">
      <c r="A669" s="695"/>
      <c r="B669" s="695"/>
      <c r="C669" s="695"/>
      <c r="Q669" s="781"/>
    </row>
    <row r="670">
      <c r="A670" s="695"/>
      <c r="B670" s="695"/>
      <c r="C670" s="695"/>
      <c r="Q670" s="781"/>
    </row>
    <row r="671">
      <c r="A671" s="695"/>
      <c r="B671" s="695"/>
      <c r="C671" s="695"/>
      <c r="Q671" s="781"/>
    </row>
    <row r="672">
      <c r="A672" s="695"/>
      <c r="B672" s="695"/>
      <c r="C672" s="695"/>
      <c r="Q672" s="781"/>
    </row>
    <row r="673">
      <c r="A673" s="695"/>
      <c r="B673" s="695"/>
      <c r="C673" s="695"/>
      <c r="Q673" s="781"/>
    </row>
    <row r="674">
      <c r="A674" s="695"/>
      <c r="B674" s="695"/>
      <c r="C674" s="695"/>
      <c r="Q674" s="781"/>
    </row>
    <row r="675">
      <c r="A675" s="695"/>
      <c r="B675" s="695"/>
      <c r="C675" s="695"/>
      <c r="Q675" s="781"/>
    </row>
    <row r="676">
      <c r="A676" s="695"/>
      <c r="B676" s="695"/>
      <c r="C676" s="695"/>
      <c r="Q676" s="781"/>
    </row>
    <row r="677">
      <c r="A677" s="695"/>
      <c r="B677" s="695"/>
      <c r="C677" s="695"/>
      <c r="Q677" s="781"/>
    </row>
    <row r="678">
      <c r="A678" s="695"/>
      <c r="B678" s="695"/>
      <c r="C678" s="695"/>
      <c r="Q678" s="781"/>
    </row>
    <row r="679">
      <c r="A679" s="695"/>
      <c r="B679" s="695"/>
      <c r="C679" s="695"/>
      <c r="Q679" s="781"/>
    </row>
    <row r="680">
      <c r="A680" s="695"/>
      <c r="B680" s="695"/>
      <c r="C680" s="695"/>
      <c r="Q680" s="781"/>
    </row>
    <row r="681">
      <c r="A681" s="695"/>
      <c r="B681" s="695"/>
      <c r="C681" s="695"/>
      <c r="Q681" s="781"/>
    </row>
    <row r="682">
      <c r="A682" s="695"/>
      <c r="B682" s="695"/>
      <c r="C682" s="695"/>
      <c r="Q682" s="781"/>
    </row>
    <row r="683">
      <c r="A683" s="695"/>
      <c r="B683" s="695"/>
      <c r="C683" s="695"/>
      <c r="Q683" s="781"/>
    </row>
    <row r="684">
      <c r="A684" s="695"/>
      <c r="B684" s="695"/>
      <c r="C684" s="695"/>
      <c r="Q684" s="781"/>
    </row>
    <row r="685">
      <c r="A685" s="695"/>
      <c r="B685" s="695"/>
      <c r="C685" s="695"/>
      <c r="Q685" s="781"/>
    </row>
    <row r="686">
      <c r="A686" s="695"/>
      <c r="B686" s="695"/>
      <c r="C686" s="695"/>
      <c r="Q686" s="781"/>
    </row>
    <row r="687">
      <c r="A687" s="695"/>
      <c r="B687" s="695"/>
      <c r="C687" s="695"/>
      <c r="Q687" s="781"/>
    </row>
    <row r="688">
      <c r="A688" s="695"/>
      <c r="B688" s="695"/>
      <c r="C688" s="695"/>
      <c r="Q688" s="781"/>
    </row>
    <row r="689">
      <c r="A689" s="695"/>
      <c r="B689" s="695"/>
      <c r="C689" s="695"/>
      <c r="Q689" s="781"/>
    </row>
    <row r="690">
      <c r="A690" s="695"/>
      <c r="B690" s="695"/>
      <c r="C690" s="695"/>
      <c r="Q690" s="781"/>
    </row>
    <row r="691">
      <c r="A691" s="695"/>
      <c r="B691" s="695"/>
      <c r="C691" s="695"/>
      <c r="Q691" s="781"/>
    </row>
    <row r="692">
      <c r="A692" s="695"/>
      <c r="B692" s="695"/>
      <c r="C692" s="695"/>
      <c r="Q692" s="781"/>
    </row>
    <row r="693">
      <c r="A693" s="695"/>
      <c r="B693" s="695"/>
      <c r="C693" s="695"/>
      <c r="Q693" s="781"/>
    </row>
    <row r="694">
      <c r="A694" s="695"/>
      <c r="B694" s="695"/>
      <c r="C694" s="695"/>
      <c r="Q694" s="781"/>
    </row>
    <row r="695">
      <c r="A695" s="695"/>
      <c r="B695" s="695"/>
      <c r="C695" s="695"/>
      <c r="Q695" s="781"/>
    </row>
    <row r="696">
      <c r="A696" s="695"/>
      <c r="B696" s="695"/>
      <c r="C696" s="695"/>
      <c r="Q696" s="781"/>
    </row>
    <row r="697">
      <c r="A697" s="695"/>
      <c r="B697" s="695"/>
      <c r="C697" s="695"/>
      <c r="Q697" s="781"/>
    </row>
    <row r="698">
      <c r="A698" s="695"/>
      <c r="B698" s="695"/>
      <c r="C698" s="695"/>
      <c r="Q698" s="781"/>
    </row>
    <row r="699">
      <c r="A699" s="695"/>
      <c r="B699" s="695"/>
      <c r="C699" s="695"/>
      <c r="Q699" s="781"/>
    </row>
    <row r="700">
      <c r="A700" s="695"/>
      <c r="B700" s="695"/>
      <c r="C700" s="695"/>
      <c r="Q700" s="781"/>
    </row>
    <row r="701">
      <c r="A701" s="695"/>
      <c r="B701" s="695"/>
      <c r="C701" s="695"/>
      <c r="Q701" s="781"/>
    </row>
    <row r="702">
      <c r="A702" s="695"/>
      <c r="B702" s="695"/>
      <c r="C702" s="695"/>
      <c r="Q702" s="781"/>
    </row>
    <row r="703">
      <c r="A703" s="695"/>
      <c r="B703" s="695"/>
      <c r="C703" s="695"/>
      <c r="Q703" s="781"/>
    </row>
    <row r="704">
      <c r="A704" s="695"/>
      <c r="B704" s="695"/>
      <c r="C704" s="695"/>
      <c r="Q704" s="781"/>
    </row>
    <row r="705">
      <c r="A705" s="695"/>
      <c r="B705" s="695"/>
      <c r="C705" s="695"/>
      <c r="Q705" s="781"/>
    </row>
    <row r="706">
      <c r="A706" s="695"/>
      <c r="B706" s="695"/>
      <c r="C706" s="695"/>
      <c r="Q706" s="781"/>
    </row>
    <row r="707">
      <c r="A707" s="695"/>
      <c r="B707" s="695"/>
      <c r="C707" s="695"/>
      <c r="Q707" s="781"/>
    </row>
    <row r="708">
      <c r="A708" s="695"/>
      <c r="B708" s="695"/>
      <c r="C708" s="695"/>
      <c r="Q708" s="781"/>
    </row>
    <row r="709">
      <c r="A709" s="695"/>
      <c r="B709" s="695"/>
      <c r="C709" s="695"/>
      <c r="Q709" s="781"/>
    </row>
    <row r="710">
      <c r="A710" s="695"/>
      <c r="B710" s="695"/>
      <c r="C710" s="695"/>
      <c r="Q710" s="781"/>
    </row>
    <row r="711">
      <c r="A711" s="695"/>
      <c r="B711" s="695"/>
      <c r="C711" s="695"/>
      <c r="Q711" s="781"/>
    </row>
    <row r="712">
      <c r="A712" s="695"/>
      <c r="B712" s="695"/>
      <c r="C712" s="695"/>
      <c r="Q712" s="781"/>
    </row>
    <row r="713">
      <c r="A713" s="695"/>
      <c r="B713" s="695"/>
      <c r="C713" s="695"/>
      <c r="Q713" s="781"/>
    </row>
    <row r="714">
      <c r="A714" s="695"/>
      <c r="B714" s="695"/>
      <c r="C714" s="695"/>
      <c r="Q714" s="781"/>
    </row>
    <row r="715">
      <c r="A715" s="695"/>
      <c r="B715" s="695"/>
      <c r="C715" s="695"/>
      <c r="Q715" s="781"/>
    </row>
    <row r="716">
      <c r="A716" s="695"/>
      <c r="B716" s="695"/>
      <c r="C716" s="695"/>
      <c r="Q716" s="781"/>
    </row>
    <row r="717">
      <c r="A717" s="695"/>
      <c r="B717" s="695"/>
      <c r="C717" s="695"/>
      <c r="Q717" s="781"/>
    </row>
    <row r="718">
      <c r="A718" s="695"/>
      <c r="B718" s="695"/>
      <c r="C718" s="695"/>
      <c r="Q718" s="781"/>
    </row>
    <row r="719">
      <c r="A719" s="695"/>
      <c r="B719" s="695"/>
      <c r="C719" s="695"/>
      <c r="Q719" s="781"/>
    </row>
    <row r="720">
      <c r="A720" s="695"/>
      <c r="B720" s="695"/>
      <c r="C720" s="695"/>
      <c r="Q720" s="781"/>
    </row>
    <row r="721">
      <c r="A721" s="695"/>
      <c r="B721" s="695"/>
      <c r="C721" s="695"/>
      <c r="Q721" s="781"/>
    </row>
    <row r="722">
      <c r="A722" s="695"/>
      <c r="B722" s="695"/>
      <c r="C722" s="695"/>
      <c r="Q722" s="781"/>
    </row>
    <row r="723">
      <c r="A723" s="695"/>
      <c r="B723" s="695"/>
      <c r="C723" s="695"/>
      <c r="Q723" s="781"/>
    </row>
    <row r="724">
      <c r="A724" s="695"/>
      <c r="B724" s="695"/>
      <c r="C724" s="695"/>
      <c r="Q724" s="781"/>
    </row>
    <row r="725">
      <c r="A725" s="695"/>
      <c r="B725" s="695"/>
      <c r="C725" s="695"/>
      <c r="Q725" s="781"/>
    </row>
    <row r="726">
      <c r="A726" s="695"/>
      <c r="B726" s="695"/>
      <c r="C726" s="695"/>
      <c r="Q726" s="781"/>
    </row>
    <row r="727">
      <c r="A727" s="695"/>
      <c r="B727" s="695"/>
      <c r="C727" s="695"/>
      <c r="Q727" s="781"/>
    </row>
    <row r="728">
      <c r="A728" s="695"/>
      <c r="B728" s="695"/>
      <c r="C728" s="695"/>
      <c r="Q728" s="781"/>
    </row>
    <row r="729">
      <c r="A729" s="695"/>
      <c r="B729" s="695"/>
      <c r="C729" s="695"/>
      <c r="Q729" s="781"/>
    </row>
    <row r="730">
      <c r="A730" s="695"/>
      <c r="B730" s="695"/>
      <c r="C730" s="695"/>
      <c r="Q730" s="781"/>
    </row>
    <row r="731">
      <c r="A731" s="695"/>
      <c r="B731" s="695"/>
      <c r="C731" s="695"/>
      <c r="Q731" s="781"/>
    </row>
    <row r="732">
      <c r="A732" s="695"/>
      <c r="B732" s="695"/>
      <c r="C732" s="695"/>
      <c r="Q732" s="781"/>
    </row>
    <row r="733">
      <c r="A733" s="695"/>
      <c r="B733" s="695"/>
      <c r="C733" s="695"/>
      <c r="Q733" s="781"/>
    </row>
    <row r="734">
      <c r="A734" s="695"/>
      <c r="B734" s="695"/>
      <c r="C734" s="695"/>
      <c r="Q734" s="781"/>
    </row>
    <row r="735">
      <c r="A735" s="695"/>
      <c r="B735" s="695"/>
      <c r="C735" s="695"/>
      <c r="Q735" s="781"/>
    </row>
    <row r="736">
      <c r="A736" s="695"/>
      <c r="B736" s="695"/>
      <c r="C736" s="695"/>
      <c r="Q736" s="781"/>
    </row>
    <row r="737">
      <c r="A737" s="695"/>
      <c r="B737" s="695"/>
      <c r="C737" s="695"/>
      <c r="Q737" s="781"/>
    </row>
    <row r="738">
      <c r="A738" s="695"/>
      <c r="B738" s="695"/>
      <c r="C738" s="695"/>
      <c r="Q738" s="781"/>
    </row>
    <row r="739">
      <c r="A739" s="695"/>
      <c r="B739" s="695"/>
      <c r="C739" s="695"/>
      <c r="Q739" s="781"/>
    </row>
    <row r="740">
      <c r="A740" s="695"/>
      <c r="B740" s="695"/>
      <c r="C740" s="695"/>
      <c r="Q740" s="781"/>
    </row>
    <row r="741">
      <c r="A741" s="695"/>
      <c r="B741" s="695"/>
      <c r="C741" s="695"/>
      <c r="Q741" s="781"/>
    </row>
    <row r="742">
      <c r="A742" s="695"/>
      <c r="B742" s="695"/>
      <c r="C742" s="695"/>
      <c r="Q742" s="781"/>
    </row>
    <row r="743">
      <c r="A743" s="695"/>
      <c r="B743" s="695"/>
      <c r="C743" s="695"/>
      <c r="Q743" s="781"/>
    </row>
    <row r="744">
      <c r="A744" s="695"/>
      <c r="B744" s="695"/>
      <c r="C744" s="695"/>
      <c r="Q744" s="781"/>
    </row>
    <row r="745">
      <c r="A745" s="695"/>
      <c r="B745" s="695"/>
      <c r="C745" s="695"/>
      <c r="Q745" s="781"/>
    </row>
    <row r="746">
      <c r="A746" s="695"/>
      <c r="B746" s="695"/>
      <c r="C746" s="695"/>
      <c r="Q746" s="781"/>
    </row>
    <row r="747">
      <c r="A747" s="695"/>
      <c r="B747" s="695"/>
      <c r="C747" s="695"/>
      <c r="Q747" s="781"/>
    </row>
    <row r="748">
      <c r="A748" s="695"/>
      <c r="B748" s="695"/>
      <c r="C748" s="695"/>
      <c r="Q748" s="781"/>
    </row>
    <row r="749">
      <c r="A749" s="695"/>
      <c r="B749" s="695"/>
      <c r="C749" s="695"/>
      <c r="Q749" s="781"/>
    </row>
    <row r="750">
      <c r="A750" s="695"/>
      <c r="B750" s="695"/>
      <c r="C750" s="695"/>
      <c r="Q750" s="781"/>
    </row>
    <row r="751">
      <c r="A751" s="695"/>
      <c r="B751" s="695"/>
      <c r="C751" s="695"/>
      <c r="Q751" s="781"/>
    </row>
    <row r="752">
      <c r="A752" s="695"/>
      <c r="B752" s="695"/>
      <c r="C752" s="695"/>
      <c r="Q752" s="781"/>
    </row>
    <row r="753">
      <c r="A753" s="695"/>
      <c r="B753" s="695"/>
      <c r="C753" s="695"/>
      <c r="Q753" s="781"/>
    </row>
    <row r="754">
      <c r="A754" s="695"/>
      <c r="B754" s="695"/>
      <c r="C754" s="695"/>
      <c r="Q754" s="781"/>
    </row>
    <row r="755">
      <c r="A755" s="695"/>
      <c r="B755" s="695"/>
      <c r="C755" s="695"/>
      <c r="Q755" s="781"/>
    </row>
    <row r="756">
      <c r="A756" s="695"/>
      <c r="B756" s="695"/>
      <c r="C756" s="695"/>
      <c r="Q756" s="781"/>
    </row>
    <row r="757">
      <c r="A757" s="695"/>
      <c r="B757" s="695"/>
      <c r="C757" s="695"/>
      <c r="Q757" s="781"/>
    </row>
    <row r="758">
      <c r="A758" s="695"/>
      <c r="B758" s="695"/>
      <c r="C758" s="695"/>
      <c r="Q758" s="781"/>
    </row>
    <row r="759">
      <c r="A759" s="695"/>
      <c r="B759" s="695"/>
      <c r="C759" s="695"/>
      <c r="Q759" s="781"/>
    </row>
    <row r="760">
      <c r="A760" s="695"/>
      <c r="B760" s="695"/>
      <c r="C760" s="695"/>
      <c r="Q760" s="781"/>
    </row>
    <row r="761">
      <c r="A761" s="695"/>
      <c r="B761" s="695"/>
      <c r="C761" s="695"/>
      <c r="Q761" s="781"/>
    </row>
    <row r="762">
      <c r="A762" s="695"/>
      <c r="B762" s="695"/>
      <c r="C762" s="695"/>
      <c r="Q762" s="781"/>
    </row>
    <row r="763">
      <c r="A763" s="695"/>
      <c r="B763" s="695"/>
      <c r="C763" s="695"/>
      <c r="Q763" s="781"/>
    </row>
    <row r="764">
      <c r="A764" s="695"/>
      <c r="B764" s="695"/>
      <c r="C764" s="695"/>
      <c r="Q764" s="781"/>
    </row>
    <row r="765">
      <c r="A765" s="695"/>
      <c r="B765" s="695"/>
      <c r="C765" s="695"/>
      <c r="Q765" s="781"/>
    </row>
    <row r="766">
      <c r="A766" s="695"/>
      <c r="B766" s="695"/>
      <c r="C766" s="695"/>
      <c r="Q766" s="781"/>
    </row>
    <row r="767">
      <c r="A767" s="695"/>
      <c r="B767" s="695"/>
      <c r="C767" s="695"/>
      <c r="Q767" s="781"/>
    </row>
    <row r="768">
      <c r="A768" s="695"/>
      <c r="B768" s="695"/>
      <c r="C768" s="695"/>
      <c r="Q768" s="781"/>
    </row>
    <row r="769">
      <c r="A769" s="695"/>
      <c r="B769" s="695"/>
      <c r="C769" s="695"/>
      <c r="Q769" s="781"/>
    </row>
    <row r="770">
      <c r="A770" s="695"/>
      <c r="B770" s="695"/>
      <c r="C770" s="695"/>
      <c r="Q770" s="781"/>
    </row>
    <row r="771">
      <c r="A771" s="695"/>
      <c r="B771" s="695"/>
      <c r="C771" s="695"/>
      <c r="Q771" s="781"/>
    </row>
    <row r="772">
      <c r="A772" s="695"/>
      <c r="B772" s="695"/>
      <c r="C772" s="695"/>
      <c r="Q772" s="781"/>
    </row>
    <row r="773">
      <c r="A773" s="695"/>
      <c r="B773" s="695"/>
      <c r="C773" s="695"/>
      <c r="Q773" s="781"/>
    </row>
    <row r="774">
      <c r="A774" s="695"/>
      <c r="B774" s="695"/>
      <c r="C774" s="695"/>
      <c r="Q774" s="781"/>
    </row>
    <row r="775">
      <c r="A775" s="695"/>
      <c r="B775" s="695"/>
      <c r="C775" s="695"/>
      <c r="Q775" s="781"/>
    </row>
    <row r="776">
      <c r="A776" s="695"/>
      <c r="B776" s="695"/>
      <c r="C776" s="695"/>
      <c r="Q776" s="781"/>
    </row>
    <row r="777">
      <c r="A777" s="695"/>
      <c r="B777" s="695"/>
      <c r="C777" s="695"/>
      <c r="Q777" s="781"/>
    </row>
    <row r="778">
      <c r="A778" s="695"/>
      <c r="B778" s="695"/>
      <c r="C778" s="695"/>
      <c r="Q778" s="781"/>
    </row>
    <row r="779">
      <c r="A779" s="695"/>
      <c r="B779" s="695"/>
      <c r="C779" s="695"/>
      <c r="Q779" s="781"/>
    </row>
    <row r="780">
      <c r="A780" s="695"/>
      <c r="B780" s="695"/>
      <c r="C780" s="695"/>
      <c r="Q780" s="781"/>
    </row>
    <row r="781">
      <c r="A781" s="695"/>
      <c r="B781" s="695"/>
      <c r="C781" s="695"/>
      <c r="Q781" s="781"/>
    </row>
    <row r="782">
      <c r="A782" s="695"/>
      <c r="B782" s="695"/>
      <c r="C782" s="695"/>
      <c r="Q782" s="781"/>
    </row>
    <row r="783">
      <c r="A783" s="695"/>
      <c r="B783" s="695"/>
      <c r="C783" s="695"/>
      <c r="Q783" s="781"/>
    </row>
    <row r="784">
      <c r="A784" s="695"/>
      <c r="B784" s="695"/>
      <c r="C784" s="695"/>
      <c r="Q784" s="781"/>
    </row>
    <row r="785">
      <c r="A785" s="695"/>
      <c r="B785" s="695"/>
      <c r="C785" s="695"/>
      <c r="Q785" s="781"/>
    </row>
    <row r="786">
      <c r="A786" s="695"/>
      <c r="B786" s="695"/>
      <c r="C786" s="695"/>
      <c r="Q786" s="781"/>
    </row>
    <row r="787">
      <c r="A787" s="695"/>
      <c r="B787" s="695"/>
      <c r="C787" s="695"/>
      <c r="Q787" s="781"/>
    </row>
    <row r="788">
      <c r="A788" s="695"/>
      <c r="B788" s="695"/>
      <c r="C788" s="695"/>
      <c r="Q788" s="781"/>
    </row>
    <row r="789">
      <c r="A789" s="695"/>
      <c r="B789" s="695"/>
      <c r="C789" s="695"/>
      <c r="Q789" s="781"/>
    </row>
    <row r="790">
      <c r="A790" s="695"/>
      <c r="B790" s="695"/>
      <c r="C790" s="695"/>
      <c r="Q790" s="781"/>
    </row>
    <row r="791">
      <c r="A791" s="695"/>
      <c r="B791" s="695"/>
      <c r="C791" s="695"/>
      <c r="Q791" s="781"/>
    </row>
    <row r="792">
      <c r="A792" s="695"/>
      <c r="B792" s="695"/>
      <c r="C792" s="695"/>
      <c r="Q792" s="781"/>
    </row>
    <row r="793">
      <c r="A793" s="695"/>
      <c r="B793" s="695"/>
      <c r="C793" s="695"/>
      <c r="Q793" s="781"/>
    </row>
    <row r="794">
      <c r="A794" s="695"/>
      <c r="B794" s="695"/>
      <c r="C794" s="695"/>
      <c r="Q794" s="781"/>
    </row>
    <row r="795">
      <c r="A795" s="695"/>
      <c r="B795" s="695"/>
      <c r="C795" s="695"/>
      <c r="Q795" s="781"/>
    </row>
    <row r="796">
      <c r="A796" s="695"/>
      <c r="B796" s="695"/>
      <c r="C796" s="695"/>
      <c r="Q796" s="781"/>
    </row>
    <row r="797">
      <c r="A797" s="695"/>
      <c r="B797" s="695"/>
      <c r="C797" s="695"/>
      <c r="Q797" s="781"/>
    </row>
    <row r="798">
      <c r="A798" s="695"/>
      <c r="B798" s="695"/>
      <c r="C798" s="695"/>
      <c r="Q798" s="781"/>
    </row>
    <row r="799">
      <c r="A799" s="695"/>
      <c r="B799" s="695"/>
      <c r="C799" s="695"/>
      <c r="Q799" s="781"/>
    </row>
    <row r="800">
      <c r="A800" s="695"/>
      <c r="B800" s="695"/>
      <c r="C800" s="695"/>
      <c r="Q800" s="781"/>
    </row>
    <row r="801">
      <c r="A801" s="695"/>
      <c r="B801" s="695"/>
      <c r="C801" s="695"/>
      <c r="Q801" s="781"/>
    </row>
    <row r="802">
      <c r="A802" s="695"/>
      <c r="B802" s="695"/>
      <c r="C802" s="695"/>
      <c r="Q802" s="781"/>
    </row>
    <row r="803">
      <c r="A803" s="695"/>
      <c r="B803" s="695"/>
      <c r="C803" s="695"/>
      <c r="Q803" s="781"/>
    </row>
    <row r="804">
      <c r="A804" s="695"/>
      <c r="B804" s="695"/>
      <c r="C804" s="695"/>
      <c r="Q804" s="781"/>
    </row>
    <row r="805">
      <c r="A805" s="695"/>
      <c r="B805" s="695"/>
      <c r="C805" s="695"/>
      <c r="Q805" s="781"/>
    </row>
    <row r="806">
      <c r="A806" s="695"/>
      <c r="B806" s="695"/>
      <c r="C806" s="695"/>
      <c r="Q806" s="781"/>
    </row>
    <row r="807">
      <c r="A807" s="695"/>
      <c r="B807" s="695"/>
      <c r="C807" s="695"/>
      <c r="Q807" s="781"/>
    </row>
    <row r="808">
      <c r="A808" s="695"/>
      <c r="B808" s="695"/>
      <c r="C808" s="695"/>
      <c r="Q808" s="781"/>
    </row>
    <row r="809">
      <c r="A809" s="695"/>
      <c r="B809" s="695"/>
      <c r="C809" s="695"/>
      <c r="Q809" s="781"/>
    </row>
    <row r="810">
      <c r="A810" s="695"/>
      <c r="B810" s="695"/>
      <c r="C810" s="695"/>
      <c r="Q810" s="781"/>
    </row>
    <row r="811">
      <c r="A811" s="695"/>
      <c r="B811" s="695"/>
      <c r="C811" s="695"/>
      <c r="Q811" s="781"/>
    </row>
    <row r="812">
      <c r="A812" s="695"/>
      <c r="B812" s="695"/>
      <c r="C812" s="695"/>
      <c r="Q812" s="781"/>
    </row>
    <row r="813">
      <c r="A813" s="695"/>
      <c r="B813" s="695"/>
      <c r="C813" s="695"/>
      <c r="Q813" s="781"/>
    </row>
    <row r="814">
      <c r="A814" s="695"/>
      <c r="B814" s="695"/>
      <c r="C814" s="695"/>
      <c r="Q814" s="781"/>
    </row>
    <row r="815">
      <c r="A815" s="695"/>
      <c r="B815" s="695"/>
      <c r="C815" s="695"/>
      <c r="Q815" s="781"/>
    </row>
    <row r="816">
      <c r="A816" s="695"/>
      <c r="B816" s="695"/>
      <c r="C816" s="695"/>
      <c r="Q816" s="781"/>
    </row>
    <row r="817">
      <c r="A817" s="695"/>
      <c r="B817" s="695"/>
      <c r="C817" s="695"/>
      <c r="Q817" s="781"/>
    </row>
    <row r="818">
      <c r="A818" s="695"/>
      <c r="B818" s="695"/>
      <c r="C818" s="695"/>
      <c r="Q818" s="781"/>
    </row>
    <row r="819">
      <c r="A819" s="695"/>
      <c r="B819" s="695"/>
      <c r="C819" s="695"/>
      <c r="Q819" s="781"/>
    </row>
    <row r="820">
      <c r="A820" s="695"/>
      <c r="B820" s="695"/>
      <c r="C820" s="695"/>
      <c r="Q820" s="781"/>
    </row>
    <row r="821">
      <c r="A821" s="695"/>
      <c r="B821" s="695"/>
      <c r="C821" s="695"/>
      <c r="Q821" s="781"/>
    </row>
    <row r="822">
      <c r="A822" s="695"/>
      <c r="B822" s="695"/>
      <c r="C822" s="695"/>
      <c r="Q822" s="781"/>
    </row>
    <row r="823">
      <c r="A823" s="695"/>
      <c r="B823" s="695"/>
      <c r="C823" s="695"/>
      <c r="Q823" s="781"/>
    </row>
    <row r="824">
      <c r="A824" s="695"/>
      <c r="B824" s="695"/>
      <c r="C824" s="695"/>
      <c r="Q824" s="781"/>
    </row>
    <row r="825">
      <c r="A825" s="695"/>
      <c r="B825" s="695"/>
      <c r="C825" s="695"/>
      <c r="Q825" s="781"/>
    </row>
    <row r="826">
      <c r="A826" s="695"/>
      <c r="B826" s="695"/>
      <c r="C826" s="695"/>
      <c r="Q826" s="781"/>
    </row>
    <row r="827">
      <c r="A827" s="695"/>
      <c r="B827" s="695"/>
      <c r="C827" s="695"/>
      <c r="Q827" s="781"/>
    </row>
    <row r="828">
      <c r="A828" s="695"/>
      <c r="B828" s="695"/>
      <c r="C828" s="695"/>
      <c r="Q828" s="781"/>
    </row>
    <row r="829">
      <c r="A829" s="695"/>
      <c r="B829" s="695"/>
      <c r="C829" s="695"/>
      <c r="Q829" s="781"/>
    </row>
    <row r="830">
      <c r="A830" s="695"/>
      <c r="B830" s="695"/>
      <c r="C830" s="695"/>
      <c r="Q830" s="781"/>
    </row>
    <row r="831">
      <c r="A831" s="695"/>
      <c r="B831" s="695"/>
      <c r="C831" s="695"/>
      <c r="Q831" s="781"/>
    </row>
    <row r="832">
      <c r="A832" s="695"/>
      <c r="B832" s="695"/>
      <c r="C832" s="695"/>
      <c r="Q832" s="781"/>
    </row>
    <row r="833">
      <c r="A833" s="695"/>
      <c r="B833" s="695"/>
      <c r="C833" s="695"/>
      <c r="Q833" s="781"/>
    </row>
    <row r="834">
      <c r="A834" s="695"/>
      <c r="B834" s="695"/>
      <c r="C834" s="695"/>
      <c r="Q834" s="781"/>
    </row>
    <row r="835">
      <c r="A835" s="695"/>
      <c r="B835" s="695"/>
      <c r="C835" s="695"/>
      <c r="Q835" s="781"/>
    </row>
    <row r="836">
      <c r="A836" s="695"/>
      <c r="B836" s="695"/>
      <c r="C836" s="695"/>
      <c r="Q836" s="781"/>
    </row>
    <row r="837">
      <c r="A837" s="695"/>
      <c r="B837" s="695"/>
      <c r="C837" s="695"/>
      <c r="Q837" s="781"/>
    </row>
    <row r="838">
      <c r="A838" s="695"/>
      <c r="B838" s="695"/>
      <c r="C838" s="695"/>
      <c r="Q838" s="781"/>
    </row>
    <row r="839">
      <c r="A839" s="695"/>
      <c r="B839" s="695"/>
      <c r="C839" s="695"/>
      <c r="Q839" s="781"/>
    </row>
    <row r="840">
      <c r="A840" s="695"/>
      <c r="B840" s="695"/>
      <c r="C840" s="695"/>
      <c r="Q840" s="781"/>
    </row>
    <row r="841">
      <c r="A841" s="695"/>
      <c r="B841" s="695"/>
      <c r="C841" s="695"/>
      <c r="Q841" s="781"/>
    </row>
    <row r="842">
      <c r="A842" s="695"/>
      <c r="B842" s="695"/>
      <c r="C842" s="695"/>
      <c r="Q842" s="781"/>
    </row>
    <row r="843">
      <c r="A843" s="695"/>
      <c r="B843" s="695"/>
      <c r="C843" s="695"/>
      <c r="Q843" s="781"/>
    </row>
    <row r="844">
      <c r="A844" s="695"/>
      <c r="B844" s="695"/>
      <c r="C844" s="695"/>
      <c r="Q844" s="781"/>
    </row>
    <row r="845">
      <c r="A845" s="695"/>
      <c r="B845" s="695"/>
      <c r="C845" s="695"/>
      <c r="Q845" s="781"/>
    </row>
    <row r="846">
      <c r="A846" s="695"/>
      <c r="B846" s="695"/>
      <c r="C846" s="695"/>
      <c r="Q846" s="781"/>
    </row>
    <row r="847">
      <c r="A847" s="695"/>
      <c r="B847" s="695"/>
      <c r="C847" s="695"/>
      <c r="Q847" s="781"/>
    </row>
    <row r="848">
      <c r="A848" s="695"/>
      <c r="B848" s="695"/>
      <c r="C848" s="695"/>
      <c r="Q848" s="781"/>
    </row>
    <row r="849">
      <c r="A849" s="695"/>
      <c r="B849" s="695"/>
      <c r="C849" s="695"/>
      <c r="Q849" s="781"/>
    </row>
    <row r="850">
      <c r="A850" s="695"/>
      <c r="B850" s="695"/>
      <c r="C850" s="695"/>
      <c r="Q850" s="781"/>
    </row>
    <row r="851">
      <c r="A851" s="695"/>
      <c r="B851" s="695"/>
      <c r="C851" s="695"/>
      <c r="Q851" s="781"/>
    </row>
    <row r="852">
      <c r="A852" s="695"/>
      <c r="B852" s="695"/>
      <c r="C852" s="695"/>
      <c r="Q852" s="781"/>
    </row>
    <row r="853">
      <c r="A853" s="695"/>
      <c r="B853" s="695"/>
      <c r="C853" s="695"/>
      <c r="Q853" s="781"/>
    </row>
    <row r="854">
      <c r="A854" s="695"/>
      <c r="B854" s="695"/>
      <c r="C854" s="695"/>
      <c r="Q854" s="781"/>
    </row>
    <row r="855">
      <c r="A855" s="695"/>
      <c r="B855" s="695"/>
      <c r="C855" s="695"/>
      <c r="Q855" s="781"/>
    </row>
    <row r="856">
      <c r="A856" s="695"/>
      <c r="B856" s="695"/>
      <c r="C856" s="695"/>
      <c r="Q856" s="781"/>
    </row>
    <row r="857">
      <c r="A857" s="695"/>
      <c r="B857" s="695"/>
      <c r="C857" s="695"/>
      <c r="Q857" s="781"/>
    </row>
    <row r="858">
      <c r="A858" s="695"/>
      <c r="B858" s="695"/>
      <c r="C858" s="695"/>
      <c r="Q858" s="781"/>
    </row>
    <row r="859">
      <c r="A859" s="695"/>
      <c r="B859" s="695"/>
      <c r="C859" s="695"/>
      <c r="Q859" s="781"/>
    </row>
    <row r="860">
      <c r="A860" s="695"/>
      <c r="B860" s="695"/>
      <c r="C860" s="695"/>
      <c r="Q860" s="781"/>
    </row>
    <row r="861">
      <c r="A861" s="695"/>
      <c r="B861" s="695"/>
      <c r="C861" s="695"/>
      <c r="Q861" s="781"/>
    </row>
    <row r="862">
      <c r="A862" s="695"/>
      <c r="B862" s="695"/>
      <c r="C862" s="695"/>
      <c r="Q862" s="781"/>
    </row>
    <row r="863">
      <c r="A863" s="695"/>
      <c r="B863" s="695"/>
      <c r="C863" s="695"/>
      <c r="Q863" s="781"/>
    </row>
    <row r="864">
      <c r="A864" s="695"/>
      <c r="B864" s="695"/>
      <c r="C864" s="695"/>
      <c r="Q864" s="781"/>
    </row>
    <row r="865">
      <c r="A865" s="695"/>
      <c r="B865" s="695"/>
      <c r="C865" s="695"/>
      <c r="Q865" s="781"/>
    </row>
    <row r="866">
      <c r="A866" s="695"/>
      <c r="B866" s="695"/>
      <c r="C866" s="695"/>
      <c r="Q866" s="781"/>
    </row>
    <row r="867">
      <c r="A867" s="695"/>
      <c r="B867" s="695"/>
      <c r="C867" s="695"/>
      <c r="Q867" s="781"/>
    </row>
    <row r="868">
      <c r="A868" s="695"/>
      <c r="B868" s="695"/>
      <c r="C868" s="695"/>
      <c r="Q868" s="781"/>
    </row>
    <row r="869">
      <c r="A869" s="695"/>
      <c r="B869" s="695"/>
      <c r="C869" s="695"/>
      <c r="Q869" s="781"/>
    </row>
    <row r="870">
      <c r="A870" s="695"/>
      <c r="B870" s="695"/>
      <c r="C870" s="695"/>
      <c r="Q870" s="781"/>
    </row>
    <row r="871">
      <c r="A871" s="695"/>
      <c r="B871" s="695"/>
      <c r="C871" s="695"/>
      <c r="Q871" s="781"/>
    </row>
    <row r="872">
      <c r="A872" s="695"/>
      <c r="B872" s="695"/>
      <c r="C872" s="695"/>
      <c r="Q872" s="781"/>
    </row>
    <row r="873">
      <c r="A873" s="695"/>
      <c r="B873" s="695"/>
      <c r="C873" s="695"/>
      <c r="Q873" s="781"/>
    </row>
    <row r="874">
      <c r="A874" s="695"/>
      <c r="B874" s="695"/>
      <c r="C874" s="695"/>
      <c r="Q874" s="781"/>
    </row>
    <row r="875">
      <c r="A875" s="695"/>
      <c r="B875" s="695"/>
      <c r="C875" s="695"/>
      <c r="Q875" s="781"/>
    </row>
    <row r="876">
      <c r="A876" s="695"/>
      <c r="B876" s="695"/>
      <c r="C876" s="695"/>
      <c r="Q876" s="781"/>
    </row>
    <row r="877">
      <c r="A877" s="695"/>
      <c r="B877" s="695"/>
      <c r="C877" s="695"/>
      <c r="Q877" s="781"/>
    </row>
    <row r="878">
      <c r="A878" s="695"/>
      <c r="B878" s="695"/>
      <c r="C878" s="695"/>
      <c r="Q878" s="781"/>
    </row>
    <row r="879">
      <c r="A879" s="695"/>
      <c r="B879" s="695"/>
      <c r="C879" s="695"/>
      <c r="Q879" s="781"/>
    </row>
    <row r="880">
      <c r="A880" s="695"/>
      <c r="B880" s="695"/>
      <c r="C880" s="695"/>
      <c r="Q880" s="781"/>
    </row>
    <row r="881">
      <c r="A881" s="695"/>
      <c r="B881" s="695"/>
      <c r="C881" s="695"/>
      <c r="Q881" s="781"/>
    </row>
    <row r="882">
      <c r="A882" s="695"/>
      <c r="B882" s="695"/>
      <c r="C882" s="695"/>
      <c r="Q882" s="781"/>
    </row>
    <row r="883">
      <c r="A883" s="695"/>
      <c r="B883" s="695"/>
      <c r="C883" s="695"/>
      <c r="Q883" s="781"/>
    </row>
    <row r="884">
      <c r="A884" s="695"/>
      <c r="B884" s="695"/>
      <c r="C884" s="695"/>
      <c r="Q884" s="781"/>
    </row>
    <row r="885">
      <c r="A885" s="695"/>
      <c r="B885" s="695"/>
      <c r="C885" s="695"/>
      <c r="Q885" s="781"/>
    </row>
    <row r="886">
      <c r="A886" s="695"/>
      <c r="B886" s="695"/>
      <c r="C886" s="695"/>
      <c r="Q886" s="781"/>
    </row>
    <row r="887">
      <c r="A887" s="695"/>
      <c r="B887" s="695"/>
      <c r="C887" s="695"/>
      <c r="Q887" s="781"/>
    </row>
    <row r="888">
      <c r="A888" s="695"/>
      <c r="B888" s="695"/>
      <c r="C888" s="695"/>
      <c r="Q888" s="781"/>
    </row>
    <row r="889">
      <c r="A889" s="695"/>
      <c r="B889" s="695"/>
      <c r="C889" s="695"/>
      <c r="Q889" s="781"/>
    </row>
    <row r="890">
      <c r="A890" s="695"/>
      <c r="B890" s="695"/>
      <c r="C890" s="695"/>
      <c r="Q890" s="781"/>
    </row>
    <row r="891">
      <c r="A891" s="695"/>
      <c r="B891" s="695"/>
      <c r="C891" s="695"/>
      <c r="Q891" s="781"/>
    </row>
    <row r="892">
      <c r="A892" s="695"/>
      <c r="B892" s="695"/>
      <c r="C892" s="695"/>
      <c r="Q892" s="781"/>
    </row>
    <row r="893">
      <c r="A893" s="695"/>
      <c r="B893" s="695"/>
      <c r="C893" s="695"/>
      <c r="Q893" s="781"/>
    </row>
    <row r="894">
      <c r="A894" s="695"/>
      <c r="B894" s="695"/>
      <c r="C894" s="695"/>
      <c r="Q894" s="781"/>
    </row>
    <row r="895">
      <c r="A895" s="695"/>
      <c r="B895" s="695"/>
      <c r="C895" s="695"/>
      <c r="Q895" s="781"/>
    </row>
    <row r="896">
      <c r="A896" s="695"/>
      <c r="B896" s="695"/>
      <c r="C896" s="695"/>
      <c r="Q896" s="781"/>
    </row>
    <row r="897">
      <c r="A897" s="695"/>
      <c r="B897" s="695"/>
      <c r="C897" s="695"/>
      <c r="Q897" s="781"/>
    </row>
    <row r="898">
      <c r="A898" s="695"/>
      <c r="B898" s="695"/>
      <c r="C898" s="695"/>
      <c r="Q898" s="781"/>
    </row>
    <row r="899">
      <c r="A899" s="695"/>
      <c r="B899" s="695"/>
      <c r="C899" s="695"/>
      <c r="Q899" s="781"/>
    </row>
    <row r="900">
      <c r="A900" s="695"/>
      <c r="B900" s="695"/>
      <c r="C900" s="695"/>
      <c r="Q900" s="781"/>
    </row>
    <row r="901">
      <c r="A901" s="695"/>
      <c r="B901" s="695"/>
      <c r="C901" s="695"/>
      <c r="Q901" s="781"/>
    </row>
    <row r="902">
      <c r="A902" s="695"/>
      <c r="B902" s="695"/>
      <c r="C902" s="695"/>
      <c r="Q902" s="781"/>
    </row>
    <row r="903">
      <c r="A903" s="695"/>
      <c r="B903" s="695"/>
      <c r="C903" s="695"/>
      <c r="Q903" s="781"/>
    </row>
    <row r="904">
      <c r="A904" s="695"/>
      <c r="B904" s="695"/>
      <c r="C904" s="695"/>
      <c r="Q904" s="781"/>
    </row>
    <row r="905">
      <c r="A905" s="695"/>
      <c r="B905" s="695"/>
      <c r="C905" s="695"/>
      <c r="Q905" s="781"/>
    </row>
    <row r="906">
      <c r="A906" s="695"/>
      <c r="B906" s="695"/>
      <c r="C906" s="695"/>
      <c r="Q906" s="781"/>
    </row>
    <row r="907">
      <c r="A907" s="695"/>
      <c r="B907" s="695"/>
      <c r="C907" s="695"/>
      <c r="Q907" s="781"/>
    </row>
    <row r="908">
      <c r="A908" s="695"/>
      <c r="B908" s="695"/>
      <c r="C908" s="695"/>
      <c r="Q908" s="781"/>
    </row>
    <row r="909">
      <c r="A909" s="695"/>
      <c r="B909" s="695"/>
      <c r="C909" s="695"/>
      <c r="Q909" s="781"/>
    </row>
    <row r="910">
      <c r="A910" s="695"/>
      <c r="B910" s="695"/>
      <c r="C910" s="695"/>
      <c r="Q910" s="781"/>
    </row>
    <row r="911">
      <c r="A911" s="695"/>
      <c r="B911" s="695"/>
      <c r="C911" s="695"/>
      <c r="Q911" s="781"/>
    </row>
    <row r="912">
      <c r="A912" s="695"/>
      <c r="B912" s="695"/>
      <c r="C912" s="695"/>
      <c r="Q912" s="781"/>
    </row>
    <row r="913">
      <c r="A913" s="695"/>
      <c r="B913" s="695"/>
      <c r="C913" s="695"/>
      <c r="Q913" s="781"/>
    </row>
    <row r="914">
      <c r="A914" s="695"/>
      <c r="B914" s="695"/>
      <c r="C914" s="695"/>
      <c r="Q914" s="781"/>
    </row>
    <row r="915">
      <c r="A915" s="695"/>
      <c r="B915" s="695"/>
      <c r="C915" s="695"/>
      <c r="Q915" s="781"/>
    </row>
    <row r="916">
      <c r="A916" s="695"/>
      <c r="B916" s="695"/>
      <c r="C916" s="695"/>
      <c r="Q916" s="781"/>
    </row>
    <row r="917">
      <c r="A917" s="695"/>
      <c r="B917" s="695"/>
      <c r="C917" s="695"/>
      <c r="Q917" s="781"/>
    </row>
    <row r="918">
      <c r="A918" s="695"/>
      <c r="B918" s="695"/>
      <c r="C918" s="695"/>
      <c r="Q918" s="781"/>
    </row>
    <row r="919">
      <c r="A919" s="695"/>
      <c r="B919" s="695"/>
      <c r="C919" s="695"/>
      <c r="Q919" s="781"/>
    </row>
    <row r="920">
      <c r="A920" s="695"/>
      <c r="B920" s="695"/>
      <c r="C920" s="695"/>
      <c r="Q920" s="781"/>
    </row>
    <row r="921">
      <c r="A921" s="695"/>
      <c r="B921" s="695"/>
      <c r="C921" s="695"/>
      <c r="Q921" s="781"/>
    </row>
    <row r="922">
      <c r="A922" s="695"/>
      <c r="B922" s="695"/>
      <c r="C922" s="695"/>
      <c r="Q922" s="781"/>
    </row>
    <row r="923">
      <c r="A923" s="695"/>
      <c r="B923" s="695"/>
      <c r="C923" s="695"/>
      <c r="Q923" s="781"/>
    </row>
    <row r="924">
      <c r="A924" s="695"/>
      <c r="B924" s="695"/>
      <c r="C924" s="695"/>
      <c r="Q924" s="781"/>
    </row>
    <row r="925">
      <c r="A925" s="695"/>
      <c r="B925" s="695"/>
      <c r="C925" s="695"/>
      <c r="Q925" s="781"/>
    </row>
    <row r="926">
      <c r="A926" s="695"/>
      <c r="B926" s="695"/>
      <c r="C926" s="695"/>
      <c r="Q926" s="781"/>
    </row>
    <row r="927">
      <c r="A927" s="695"/>
      <c r="B927" s="695"/>
      <c r="C927" s="695"/>
      <c r="Q927" s="781"/>
    </row>
    <row r="928">
      <c r="A928" s="695"/>
      <c r="B928" s="695"/>
      <c r="C928" s="695"/>
      <c r="Q928" s="781"/>
    </row>
    <row r="929">
      <c r="A929" s="695"/>
      <c r="B929" s="695"/>
      <c r="C929" s="695"/>
      <c r="Q929" s="781"/>
    </row>
    <row r="930">
      <c r="A930" s="695"/>
      <c r="B930" s="695"/>
      <c r="C930" s="695"/>
      <c r="Q930" s="781"/>
    </row>
    <row r="931">
      <c r="A931" s="695"/>
      <c r="B931" s="695"/>
      <c r="C931" s="695"/>
      <c r="Q931" s="781"/>
    </row>
    <row r="932">
      <c r="A932" s="695"/>
      <c r="B932" s="695"/>
      <c r="C932" s="695"/>
      <c r="Q932" s="781"/>
    </row>
    <row r="933">
      <c r="A933" s="695"/>
      <c r="B933" s="695"/>
      <c r="C933" s="695"/>
      <c r="Q933" s="781"/>
    </row>
    <row r="934">
      <c r="A934" s="695"/>
      <c r="B934" s="695"/>
      <c r="C934" s="695"/>
      <c r="Q934" s="781"/>
    </row>
    <row r="935">
      <c r="A935" s="695"/>
      <c r="B935" s="695"/>
      <c r="C935" s="695"/>
      <c r="Q935" s="781"/>
    </row>
    <row r="936">
      <c r="A936" s="695"/>
      <c r="B936" s="695"/>
      <c r="C936" s="695"/>
      <c r="Q936" s="781"/>
    </row>
    <row r="937">
      <c r="A937" s="695"/>
      <c r="B937" s="695"/>
      <c r="C937" s="695"/>
      <c r="Q937" s="781"/>
    </row>
    <row r="938">
      <c r="A938" s="695"/>
      <c r="B938" s="695"/>
      <c r="C938" s="695"/>
      <c r="Q938" s="781"/>
    </row>
    <row r="939">
      <c r="A939" s="695"/>
      <c r="B939" s="695"/>
      <c r="C939" s="695"/>
      <c r="Q939" s="781"/>
    </row>
    <row r="940">
      <c r="A940" s="695"/>
      <c r="B940" s="695"/>
      <c r="C940" s="695"/>
      <c r="Q940" s="781"/>
    </row>
    <row r="941">
      <c r="A941" s="695"/>
      <c r="B941" s="695"/>
      <c r="C941" s="695"/>
      <c r="Q941" s="781"/>
    </row>
    <row r="942">
      <c r="A942" s="695"/>
      <c r="B942" s="695"/>
      <c r="C942" s="695"/>
      <c r="Q942" s="781"/>
    </row>
    <row r="943">
      <c r="A943" s="695"/>
      <c r="B943" s="695"/>
      <c r="C943" s="695"/>
      <c r="Q943" s="781"/>
    </row>
    <row r="944">
      <c r="A944" s="695"/>
      <c r="B944" s="695"/>
      <c r="C944" s="695"/>
      <c r="Q944" s="781"/>
    </row>
    <row r="945">
      <c r="A945" s="695"/>
      <c r="B945" s="695"/>
      <c r="C945" s="695"/>
      <c r="Q945" s="781"/>
    </row>
    <row r="946">
      <c r="A946" s="695"/>
      <c r="B946" s="695"/>
      <c r="C946" s="695"/>
      <c r="Q946" s="781"/>
    </row>
    <row r="947">
      <c r="A947" s="695"/>
      <c r="B947" s="695"/>
      <c r="C947" s="695"/>
      <c r="Q947" s="781"/>
    </row>
    <row r="948">
      <c r="A948" s="695"/>
      <c r="B948" s="695"/>
      <c r="C948" s="695"/>
      <c r="Q948" s="781"/>
    </row>
    <row r="949">
      <c r="A949" s="695"/>
      <c r="B949" s="695"/>
      <c r="C949" s="695"/>
      <c r="Q949" s="781"/>
    </row>
    <row r="950">
      <c r="A950" s="695"/>
      <c r="B950" s="695"/>
      <c r="C950" s="695"/>
      <c r="Q950" s="781"/>
    </row>
    <row r="951">
      <c r="A951" s="695"/>
      <c r="B951" s="695"/>
      <c r="C951" s="695"/>
      <c r="Q951" s="781"/>
    </row>
    <row r="952">
      <c r="A952" s="695"/>
      <c r="B952" s="695"/>
      <c r="C952" s="695"/>
      <c r="Q952" s="781"/>
    </row>
    <row r="953">
      <c r="A953" s="695"/>
      <c r="B953" s="695"/>
      <c r="C953" s="695"/>
      <c r="Q953" s="781"/>
    </row>
    <row r="954">
      <c r="A954" s="695"/>
      <c r="B954" s="695"/>
      <c r="C954" s="695"/>
      <c r="Q954" s="781"/>
    </row>
    <row r="955">
      <c r="A955" s="695"/>
      <c r="B955" s="695"/>
      <c r="C955" s="695"/>
      <c r="Q955" s="781"/>
    </row>
    <row r="956">
      <c r="A956" s="695"/>
      <c r="B956" s="695"/>
      <c r="C956" s="695"/>
      <c r="Q956" s="781"/>
    </row>
    <row r="957">
      <c r="A957" s="695"/>
      <c r="B957" s="695"/>
      <c r="C957" s="695"/>
      <c r="Q957" s="781"/>
    </row>
    <row r="958">
      <c r="A958" s="695"/>
      <c r="B958" s="695"/>
      <c r="C958" s="695"/>
      <c r="Q958" s="781"/>
    </row>
    <row r="959">
      <c r="A959" s="695"/>
      <c r="B959" s="695"/>
      <c r="C959" s="695"/>
      <c r="Q959" s="781"/>
    </row>
    <row r="960">
      <c r="A960" s="695"/>
      <c r="B960" s="695"/>
      <c r="C960" s="695"/>
      <c r="Q960" s="781"/>
    </row>
    <row r="961">
      <c r="A961" s="695"/>
      <c r="B961" s="695"/>
      <c r="C961" s="695"/>
      <c r="Q961" s="781"/>
    </row>
    <row r="962">
      <c r="A962" s="695"/>
      <c r="B962" s="695"/>
      <c r="C962" s="695"/>
      <c r="Q962" s="781"/>
    </row>
    <row r="963">
      <c r="A963" s="695"/>
      <c r="B963" s="695"/>
      <c r="C963" s="695"/>
      <c r="Q963" s="781"/>
    </row>
    <row r="964">
      <c r="A964" s="695"/>
      <c r="B964" s="695"/>
      <c r="C964" s="695"/>
      <c r="Q964" s="781"/>
    </row>
    <row r="965">
      <c r="A965" s="695"/>
      <c r="B965" s="695"/>
      <c r="C965" s="695"/>
      <c r="Q965" s="781"/>
    </row>
    <row r="966">
      <c r="A966" s="695"/>
      <c r="B966" s="695"/>
      <c r="C966" s="695"/>
      <c r="Q966" s="781"/>
    </row>
    <row r="967">
      <c r="A967" s="695"/>
      <c r="B967" s="695"/>
      <c r="C967" s="695"/>
      <c r="Q967" s="781"/>
    </row>
    <row r="968">
      <c r="A968" s="695"/>
      <c r="B968" s="695"/>
      <c r="C968" s="695"/>
      <c r="Q968" s="781"/>
    </row>
    <row r="969">
      <c r="A969" s="695"/>
      <c r="B969" s="695"/>
      <c r="C969" s="695"/>
      <c r="Q969" s="781"/>
    </row>
    <row r="970">
      <c r="A970" s="695"/>
      <c r="B970" s="695"/>
      <c r="C970" s="695"/>
      <c r="Q970" s="781"/>
    </row>
    <row r="971">
      <c r="A971" s="695"/>
      <c r="B971" s="695"/>
      <c r="C971" s="695"/>
      <c r="Q971" s="781"/>
    </row>
    <row r="972">
      <c r="A972" s="695"/>
      <c r="B972" s="695"/>
      <c r="C972" s="695"/>
      <c r="Q972" s="781"/>
    </row>
    <row r="973">
      <c r="A973" s="695"/>
      <c r="B973" s="695"/>
      <c r="C973" s="695"/>
      <c r="Q973" s="781"/>
    </row>
    <row r="974">
      <c r="A974" s="695"/>
      <c r="B974" s="695"/>
      <c r="C974" s="695"/>
      <c r="Q974" s="781"/>
    </row>
    <row r="975">
      <c r="A975" s="695"/>
      <c r="B975" s="695"/>
      <c r="C975" s="695"/>
      <c r="Q975" s="781"/>
    </row>
    <row r="976">
      <c r="A976" s="695"/>
      <c r="B976" s="695"/>
      <c r="C976" s="695"/>
      <c r="Q976" s="781"/>
    </row>
    <row r="977">
      <c r="A977" s="695"/>
      <c r="B977" s="695"/>
      <c r="C977" s="695"/>
      <c r="Q977" s="781"/>
    </row>
    <row r="978">
      <c r="A978" s="695"/>
      <c r="B978" s="695"/>
      <c r="C978" s="695"/>
      <c r="Q978" s="781"/>
    </row>
    <row r="979">
      <c r="A979" s="695"/>
      <c r="B979" s="695"/>
      <c r="C979" s="695"/>
      <c r="Q979" s="781"/>
    </row>
    <row r="980">
      <c r="A980" s="695"/>
      <c r="B980" s="695"/>
      <c r="C980" s="695"/>
      <c r="Q980" s="781"/>
    </row>
    <row r="981">
      <c r="A981" s="695"/>
      <c r="B981" s="695"/>
      <c r="C981" s="695"/>
      <c r="Q981" s="781"/>
    </row>
    <row r="982">
      <c r="A982" s="695"/>
      <c r="B982" s="695"/>
      <c r="C982" s="695"/>
      <c r="Q982" s="781"/>
    </row>
    <row r="983">
      <c r="A983" s="695"/>
      <c r="B983" s="695"/>
      <c r="C983" s="695"/>
      <c r="Q983" s="781"/>
    </row>
    <row r="984">
      <c r="A984" s="695"/>
      <c r="B984" s="695"/>
      <c r="C984" s="695"/>
      <c r="Q984" s="781"/>
    </row>
    <row r="985">
      <c r="A985" s="695"/>
      <c r="B985" s="695"/>
      <c r="C985" s="695"/>
      <c r="Q985" s="781"/>
    </row>
    <row r="986">
      <c r="A986" s="695"/>
      <c r="B986" s="695"/>
      <c r="C986" s="695"/>
      <c r="Q986" s="781"/>
    </row>
    <row r="987">
      <c r="A987" s="695"/>
      <c r="B987" s="695"/>
      <c r="C987" s="695"/>
      <c r="Q987" s="781"/>
    </row>
    <row r="988">
      <c r="A988" s="695"/>
      <c r="B988" s="695"/>
      <c r="C988" s="695"/>
      <c r="Q988" s="781"/>
    </row>
    <row r="989">
      <c r="A989" s="695"/>
      <c r="B989" s="695"/>
      <c r="C989" s="695"/>
      <c r="Q989" s="781"/>
    </row>
    <row r="990">
      <c r="A990" s="695"/>
      <c r="B990" s="695"/>
      <c r="C990" s="695"/>
      <c r="Q990" s="781"/>
    </row>
    <row r="991">
      <c r="A991" s="695"/>
      <c r="B991" s="695"/>
      <c r="C991" s="695"/>
      <c r="Q991" s="781"/>
    </row>
    <row r="992">
      <c r="A992" s="695"/>
      <c r="B992" s="695"/>
      <c r="C992" s="695"/>
      <c r="Q992" s="781"/>
    </row>
    <row r="993">
      <c r="A993" s="695"/>
      <c r="B993" s="695"/>
      <c r="C993" s="695"/>
      <c r="Q993" s="781"/>
    </row>
    <row r="994">
      <c r="A994" s="695"/>
      <c r="B994" s="695"/>
      <c r="C994" s="695"/>
      <c r="Q994" s="781"/>
    </row>
    <row r="995">
      <c r="A995" s="695"/>
      <c r="B995" s="695"/>
      <c r="C995" s="695"/>
      <c r="Q995" s="781"/>
    </row>
    <row r="996">
      <c r="A996" s="695"/>
      <c r="B996" s="695"/>
      <c r="C996" s="695"/>
      <c r="Q996" s="781"/>
    </row>
    <row r="997">
      <c r="A997" s="695"/>
      <c r="B997" s="695"/>
      <c r="C997" s="695"/>
      <c r="Q997" s="781"/>
    </row>
    <row r="998">
      <c r="A998" s="695"/>
      <c r="B998" s="695"/>
      <c r="C998" s="695"/>
      <c r="Q998" s="781"/>
    </row>
    <row r="999">
      <c r="A999" s="695"/>
      <c r="B999" s="695"/>
      <c r="C999" s="695"/>
      <c r="Q999" s="781"/>
    </row>
    <row r="1000">
      <c r="A1000" s="695"/>
      <c r="B1000" s="695"/>
      <c r="C1000" s="695"/>
      <c r="Q1000" s="781"/>
    </row>
    <row r="1001">
      <c r="A1001" s="695"/>
      <c r="B1001" s="695"/>
      <c r="C1001" s="695"/>
      <c r="Q1001" s="781"/>
    </row>
    <row r="1002">
      <c r="A1002" s="695"/>
      <c r="B1002" s="695"/>
      <c r="C1002" s="695"/>
      <c r="Q1002" s="781"/>
    </row>
    <row r="1003">
      <c r="A1003" s="695"/>
      <c r="B1003" s="695"/>
      <c r="C1003" s="695"/>
      <c r="Q1003" s="781"/>
    </row>
    <row r="1004">
      <c r="A1004" s="695"/>
      <c r="B1004" s="695"/>
      <c r="C1004" s="695"/>
      <c r="Q1004" s="781"/>
    </row>
    <row r="1005">
      <c r="A1005" s="695"/>
      <c r="B1005" s="695"/>
      <c r="C1005" s="695"/>
      <c r="Q1005" s="781"/>
    </row>
    <row r="1006">
      <c r="A1006" s="695"/>
      <c r="B1006" s="695"/>
      <c r="C1006" s="695"/>
      <c r="Q1006" s="781"/>
    </row>
    <row r="1007">
      <c r="A1007" s="695"/>
      <c r="B1007" s="695"/>
      <c r="C1007" s="695"/>
      <c r="Q1007" s="781"/>
    </row>
    <row r="1008">
      <c r="A1008" s="695"/>
      <c r="B1008" s="695"/>
      <c r="C1008" s="695"/>
      <c r="Q1008" s="781"/>
    </row>
    <row r="1009">
      <c r="A1009" s="695"/>
      <c r="B1009" s="695"/>
      <c r="C1009" s="695"/>
      <c r="Q1009" s="781"/>
    </row>
    <row r="1010">
      <c r="A1010" s="695"/>
      <c r="B1010" s="695"/>
      <c r="C1010" s="695"/>
      <c r="Q1010" s="781"/>
    </row>
    <row r="1011">
      <c r="A1011" s="695"/>
      <c r="B1011" s="695"/>
      <c r="C1011" s="695"/>
      <c r="Q1011" s="781"/>
    </row>
    <row r="1012">
      <c r="A1012" s="695"/>
      <c r="B1012" s="695"/>
      <c r="C1012" s="695"/>
      <c r="Q1012" s="781"/>
    </row>
    <row r="1013">
      <c r="A1013" s="695"/>
      <c r="B1013" s="695"/>
      <c r="C1013" s="695"/>
      <c r="Q1013" s="781"/>
    </row>
    <row r="1014">
      <c r="A1014" s="695"/>
      <c r="B1014" s="695"/>
      <c r="C1014" s="695"/>
      <c r="Q1014" s="781"/>
    </row>
    <row r="1015">
      <c r="A1015" s="695"/>
      <c r="B1015" s="695"/>
      <c r="C1015" s="695"/>
      <c r="Q1015" s="781"/>
    </row>
    <row r="1016">
      <c r="A1016" s="695"/>
      <c r="B1016" s="695"/>
      <c r="C1016" s="695"/>
      <c r="Q1016" s="781"/>
    </row>
    <row r="1017">
      <c r="A1017" s="695"/>
      <c r="B1017" s="695"/>
      <c r="C1017" s="695"/>
      <c r="Q1017" s="781"/>
    </row>
    <row r="1018">
      <c r="A1018" s="695"/>
      <c r="B1018" s="695"/>
      <c r="C1018" s="695"/>
      <c r="Q1018" s="781"/>
    </row>
    <row r="1019">
      <c r="A1019" s="695"/>
      <c r="B1019" s="695"/>
      <c r="C1019" s="695"/>
      <c r="Q1019" s="781"/>
    </row>
    <row r="1020">
      <c r="A1020" s="695"/>
      <c r="B1020" s="695"/>
      <c r="C1020" s="695"/>
      <c r="Q1020" s="781"/>
    </row>
    <row r="1021">
      <c r="A1021" s="695"/>
      <c r="B1021" s="695"/>
      <c r="C1021" s="695"/>
      <c r="Q1021" s="781"/>
    </row>
    <row r="1022">
      <c r="A1022" s="695"/>
      <c r="B1022" s="695"/>
      <c r="C1022" s="695"/>
      <c r="Q1022" s="781"/>
    </row>
    <row r="1023">
      <c r="A1023" s="695"/>
      <c r="B1023" s="695"/>
      <c r="C1023" s="695"/>
      <c r="Q1023" s="781"/>
    </row>
    <row r="1024">
      <c r="A1024" s="695"/>
      <c r="B1024" s="695"/>
      <c r="C1024" s="695"/>
      <c r="Q1024" s="781"/>
    </row>
    <row r="1025">
      <c r="A1025" s="695"/>
      <c r="B1025" s="695"/>
      <c r="C1025" s="695"/>
      <c r="Q1025" s="781"/>
    </row>
    <row r="1026">
      <c r="A1026" s="695"/>
      <c r="B1026" s="695"/>
      <c r="C1026" s="695"/>
      <c r="Q1026" s="781"/>
    </row>
    <row r="1027">
      <c r="A1027" s="695"/>
      <c r="B1027" s="695"/>
      <c r="C1027" s="695"/>
      <c r="Q1027" s="781"/>
    </row>
    <row r="1028">
      <c r="A1028" s="695"/>
      <c r="B1028" s="695"/>
      <c r="C1028" s="695"/>
      <c r="Q1028" s="781"/>
    </row>
    <row r="1029">
      <c r="A1029" s="695"/>
      <c r="B1029" s="695"/>
      <c r="C1029" s="695"/>
      <c r="Q1029" s="781"/>
    </row>
    <row r="1030">
      <c r="A1030" s="695"/>
      <c r="B1030" s="695"/>
      <c r="C1030" s="695"/>
      <c r="Q1030" s="781"/>
    </row>
    <row r="1031">
      <c r="A1031" s="695"/>
      <c r="B1031" s="695"/>
      <c r="C1031" s="695"/>
      <c r="Q1031" s="781"/>
    </row>
    <row r="1032">
      <c r="A1032" s="695"/>
      <c r="B1032" s="695"/>
      <c r="C1032" s="695"/>
      <c r="Q1032" s="781"/>
    </row>
    <row r="1033">
      <c r="A1033" s="695"/>
      <c r="B1033" s="695"/>
      <c r="C1033" s="695"/>
      <c r="Q1033" s="781"/>
    </row>
    <row r="1034">
      <c r="A1034" s="695"/>
      <c r="B1034" s="695"/>
      <c r="C1034" s="695"/>
      <c r="Q1034" s="781"/>
    </row>
    <row r="1035">
      <c r="A1035" s="695"/>
      <c r="B1035" s="695"/>
      <c r="C1035" s="695"/>
      <c r="Q1035" s="781"/>
    </row>
    <row r="1036">
      <c r="A1036" s="695"/>
      <c r="B1036" s="695"/>
      <c r="C1036" s="695"/>
      <c r="Q1036" s="781"/>
    </row>
    <row r="1037">
      <c r="A1037" s="695"/>
      <c r="B1037" s="695"/>
      <c r="C1037" s="695"/>
      <c r="Q1037" s="781"/>
    </row>
    <row r="1038">
      <c r="A1038" s="695"/>
      <c r="B1038" s="695"/>
      <c r="C1038" s="695"/>
      <c r="Q1038" s="781"/>
    </row>
    <row r="1039">
      <c r="A1039" s="695"/>
      <c r="B1039" s="695"/>
      <c r="C1039" s="695"/>
      <c r="Q1039" s="781"/>
    </row>
  </sheetData>
  <mergeCells count="325">
    <mergeCell ref="J361:L361"/>
    <mergeCell ref="M361:M362"/>
    <mergeCell ref="N361:N362"/>
    <mergeCell ref="O361:O362"/>
    <mergeCell ref="P361:P362"/>
    <mergeCell ref="Q361:Q362"/>
    <mergeCell ref="O390:Q390"/>
    <mergeCell ref="O391:Q391"/>
    <mergeCell ref="O426:Q426"/>
    <mergeCell ref="O427:Q427"/>
    <mergeCell ref="Q337:Q338"/>
    <mergeCell ref="O354:Q354"/>
    <mergeCell ref="O355:Q355"/>
    <mergeCell ref="D359:E359"/>
    <mergeCell ref="F359:G359"/>
    <mergeCell ref="D361:D362"/>
    <mergeCell ref="E361:E362"/>
    <mergeCell ref="Q397:Q398"/>
    <mergeCell ref="R397:R398"/>
    <mergeCell ref="S397:T398"/>
    <mergeCell ref="G397:G398"/>
    <mergeCell ref="H397:H398"/>
    <mergeCell ref="J397:L397"/>
    <mergeCell ref="M397:M398"/>
    <mergeCell ref="N397:N398"/>
    <mergeCell ref="O397:O398"/>
    <mergeCell ref="P397:P398"/>
    <mergeCell ref="Q433:Q434"/>
    <mergeCell ref="R433:R434"/>
    <mergeCell ref="S433:T434"/>
    <mergeCell ref="H433:H434"/>
    <mergeCell ref="I433:I434"/>
    <mergeCell ref="J433:L433"/>
    <mergeCell ref="M433:M434"/>
    <mergeCell ref="N433:N434"/>
    <mergeCell ref="O433:O434"/>
    <mergeCell ref="P433:P434"/>
    <mergeCell ref="R541:R542"/>
    <mergeCell ref="S541:T542"/>
    <mergeCell ref="I541:I542"/>
    <mergeCell ref="J541:L541"/>
    <mergeCell ref="M541:M542"/>
    <mergeCell ref="N541:N542"/>
    <mergeCell ref="O541:O542"/>
    <mergeCell ref="P541:P542"/>
    <mergeCell ref="Q541:Q542"/>
    <mergeCell ref="R576:R577"/>
    <mergeCell ref="S576:T577"/>
    <mergeCell ref="I576:I577"/>
    <mergeCell ref="J576:L576"/>
    <mergeCell ref="M576:M577"/>
    <mergeCell ref="N576:N577"/>
    <mergeCell ref="O576:O577"/>
    <mergeCell ref="P576:P577"/>
    <mergeCell ref="Q576:Q577"/>
    <mergeCell ref="D574:E574"/>
    <mergeCell ref="F574:G574"/>
    <mergeCell ref="D576:D577"/>
    <mergeCell ref="E576:E577"/>
    <mergeCell ref="F576:F577"/>
    <mergeCell ref="G576:G577"/>
    <mergeCell ref="H576:H577"/>
    <mergeCell ref="D609:E609"/>
    <mergeCell ref="F609:G609"/>
    <mergeCell ref="D611:D612"/>
    <mergeCell ref="E611:E612"/>
    <mergeCell ref="F611:F612"/>
    <mergeCell ref="G611:G612"/>
    <mergeCell ref="H611:H612"/>
    <mergeCell ref="R611:R612"/>
    <mergeCell ref="S611:T612"/>
    <mergeCell ref="I611:I612"/>
    <mergeCell ref="J611:L611"/>
    <mergeCell ref="M611:M612"/>
    <mergeCell ref="N611:N612"/>
    <mergeCell ref="O611:O612"/>
    <mergeCell ref="P611:P612"/>
    <mergeCell ref="Q611:Q612"/>
    <mergeCell ref="H361:H362"/>
    <mergeCell ref="I361:I362"/>
    <mergeCell ref="D395:E395"/>
    <mergeCell ref="F395:G395"/>
    <mergeCell ref="D397:D398"/>
    <mergeCell ref="F397:F398"/>
    <mergeCell ref="I397:I398"/>
    <mergeCell ref="E397:E398"/>
    <mergeCell ref="D431:E431"/>
    <mergeCell ref="F431:G431"/>
    <mergeCell ref="D433:D434"/>
    <mergeCell ref="E433:E434"/>
    <mergeCell ref="F433:F434"/>
    <mergeCell ref="G433:G434"/>
    <mergeCell ref="R468:R469"/>
    <mergeCell ref="S468:T469"/>
    <mergeCell ref="O497:Q497"/>
    <mergeCell ref="O498:Q498"/>
    <mergeCell ref="K499:M499"/>
    <mergeCell ref="O499:Q499"/>
    <mergeCell ref="K500:M500"/>
    <mergeCell ref="O500:Q500"/>
    <mergeCell ref="I468:I469"/>
    <mergeCell ref="J468:L468"/>
    <mergeCell ref="M468:M469"/>
    <mergeCell ref="N468:N469"/>
    <mergeCell ref="O468:O469"/>
    <mergeCell ref="P468:P469"/>
    <mergeCell ref="Q468:Q469"/>
    <mergeCell ref="D466:E466"/>
    <mergeCell ref="F466:I466"/>
    <mergeCell ref="D468:D469"/>
    <mergeCell ref="E468:E469"/>
    <mergeCell ref="F468:F469"/>
    <mergeCell ref="G468:G469"/>
    <mergeCell ref="H468:H469"/>
    <mergeCell ref="R506:R507"/>
    <mergeCell ref="S506:T507"/>
    <mergeCell ref="D539:E539"/>
    <mergeCell ref="F539:G539"/>
    <mergeCell ref="D541:D542"/>
    <mergeCell ref="E541:E542"/>
    <mergeCell ref="F541:F542"/>
    <mergeCell ref="G541:G542"/>
    <mergeCell ref="H541:H542"/>
    <mergeCell ref="Q9:Q10"/>
    <mergeCell ref="R9:R10"/>
    <mergeCell ref="S9:T10"/>
    <mergeCell ref="H9:H10"/>
    <mergeCell ref="I9:I10"/>
    <mergeCell ref="J9:L9"/>
    <mergeCell ref="M9:M10"/>
    <mergeCell ref="N9:N10"/>
    <mergeCell ref="O9:O10"/>
    <mergeCell ref="P9:P10"/>
    <mergeCell ref="E5:F5"/>
    <mergeCell ref="D7:E7"/>
    <mergeCell ref="F7:G7"/>
    <mergeCell ref="D9:D10"/>
    <mergeCell ref="E9:E10"/>
    <mergeCell ref="F9:F10"/>
    <mergeCell ref="G9:G10"/>
    <mergeCell ref="R43:R44"/>
    <mergeCell ref="S43:T44"/>
    <mergeCell ref="I43:I44"/>
    <mergeCell ref="J43:L43"/>
    <mergeCell ref="M43:M44"/>
    <mergeCell ref="N43:N44"/>
    <mergeCell ref="O43:O44"/>
    <mergeCell ref="P43:P44"/>
    <mergeCell ref="Q43:Q44"/>
    <mergeCell ref="D41:E41"/>
    <mergeCell ref="F41:G41"/>
    <mergeCell ref="D43:D44"/>
    <mergeCell ref="E43:E44"/>
    <mergeCell ref="F43:F44"/>
    <mergeCell ref="G43:G44"/>
    <mergeCell ref="H43:H44"/>
    <mergeCell ref="D72:J72"/>
    <mergeCell ref="D76:E76"/>
    <mergeCell ref="F76:G76"/>
    <mergeCell ref="D78:D79"/>
    <mergeCell ref="E78:E79"/>
    <mergeCell ref="F78:F79"/>
    <mergeCell ref="G78:G79"/>
    <mergeCell ref="S78:T79"/>
    <mergeCell ref="Q78:Q79"/>
    <mergeCell ref="R78:R79"/>
    <mergeCell ref="H78:H79"/>
    <mergeCell ref="I78:I79"/>
    <mergeCell ref="J78:L78"/>
    <mergeCell ref="M78:M79"/>
    <mergeCell ref="N78:N79"/>
    <mergeCell ref="O78:O79"/>
    <mergeCell ref="P78:P79"/>
    <mergeCell ref="H120:H121"/>
    <mergeCell ref="I120:I121"/>
    <mergeCell ref="J120:L120"/>
    <mergeCell ref="M120:M121"/>
    <mergeCell ref="L149:M149"/>
    <mergeCell ref="L150:M150"/>
    <mergeCell ref="J156:L156"/>
    <mergeCell ref="M156:M157"/>
    <mergeCell ref="P120:P121"/>
    <mergeCell ref="Q120:Q121"/>
    <mergeCell ref="R120:R121"/>
    <mergeCell ref="S120:T121"/>
    <mergeCell ref="D113:M113"/>
    <mergeCell ref="O113:Q113"/>
    <mergeCell ref="O114:Q114"/>
    <mergeCell ref="D118:E118"/>
    <mergeCell ref="F118:G118"/>
    <mergeCell ref="D120:D121"/>
    <mergeCell ref="E120:E121"/>
    <mergeCell ref="Q156:Q157"/>
    <mergeCell ref="R156:R157"/>
    <mergeCell ref="S156:T157"/>
    <mergeCell ref="N120:N121"/>
    <mergeCell ref="O120:O121"/>
    <mergeCell ref="P149:Q149"/>
    <mergeCell ref="P150:Q150"/>
    <mergeCell ref="N156:N157"/>
    <mergeCell ref="O156:O157"/>
    <mergeCell ref="P156:P157"/>
    <mergeCell ref="G228:G229"/>
    <mergeCell ref="H228:H229"/>
    <mergeCell ref="J228:L228"/>
    <mergeCell ref="M228:M229"/>
    <mergeCell ref="N228:N229"/>
    <mergeCell ref="O228:O229"/>
    <mergeCell ref="P228:P229"/>
    <mergeCell ref="F222:G222"/>
    <mergeCell ref="H222:I222"/>
    <mergeCell ref="D226:E226"/>
    <mergeCell ref="F226:G226"/>
    <mergeCell ref="D228:D229"/>
    <mergeCell ref="F228:F229"/>
    <mergeCell ref="I228:I229"/>
    <mergeCell ref="F120:F121"/>
    <mergeCell ref="G120:G121"/>
    <mergeCell ref="D154:E154"/>
    <mergeCell ref="F154:G154"/>
    <mergeCell ref="D156:D157"/>
    <mergeCell ref="E156:E157"/>
    <mergeCell ref="F156:F157"/>
    <mergeCell ref="G156:G157"/>
    <mergeCell ref="H156:H157"/>
    <mergeCell ref="I156:I157"/>
    <mergeCell ref="L185:M185"/>
    <mergeCell ref="L186:M186"/>
    <mergeCell ref="F187:G187"/>
    <mergeCell ref="H187:I187"/>
    <mergeCell ref="R192:R193"/>
    <mergeCell ref="S192:T193"/>
    <mergeCell ref="O221:Q221"/>
    <mergeCell ref="O222:Q222"/>
    <mergeCell ref="I192:I193"/>
    <mergeCell ref="J192:L192"/>
    <mergeCell ref="M192:M193"/>
    <mergeCell ref="N192:N193"/>
    <mergeCell ref="O192:O193"/>
    <mergeCell ref="P192:P193"/>
    <mergeCell ref="Q192:Q193"/>
    <mergeCell ref="D190:E190"/>
    <mergeCell ref="F190:G190"/>
    <mergeCell ref="D192:D193"/>
    <mergeCell ref="E192:E193"/>
    <mergeCell ref="F192:F193"/>
    <mergeCell ref="G192:G193"/>
    <mergeCell ref="H192:H193"/>
    <mergeCell ref="Q228:Q229"/>
    <mergeCell ref="R228:R229"/>
    <mergeCell ref="S228:T229"/>
    <mergeCell ref="O257:Q257"/>
    <mergeCell ref="O258:Q258"/>
    <mergeCell ref="S264:T265"/>
    <mergeCell ref="E228:E229"/>
    <mergeCell ref="D262:E262"/>
    <mergeCell ref="F262:G262"/>
    <mergeCell ref="D264:D265"/>
    <mergeCell ref="E264:E265"/>
    <mergeCell ref="F264:F265"/>
    <mergeCell ref="G264:G265"/>
    <mergeCell ref="D335:E335"/>
    <mergeCell ref="D337:D338"/>
    <mergeCell ref="E337:E338"/>
    <mergeCell ref="F337:F338"/>
    <mergeCell ref="G337:G338"/>
    <mergeCell ref="H337:H338"/>
    <mergeCell ref="I337:I338"/>
    <mergeCell ref="J337:L337"/>
    <mergeCell ref="M337:M338"/>
    <mergeCell ref="N337:N338"/>
    <mergeCell ref="O337:O338"/>
    <mergeCell ref="P337:P338"/>
    <mergeCell ref="R337:R338"/>
    <mergeCell ref="S337:T338"/>
    <mergeCell ref="Q264:Q265"/>
    <mergeCell ref="R264:R265"/>
    <mergeCell ref="H264:H265"/>
    <mergeCell ref="I264:I265"/>
    <mergeCell ref="J264:L264"/>
    <mergeCell ref="M264:M265"/>
    <mergeCell ref="N264:N265"/>
    <mergeCell ref="O264:O265"/>
    <mergeCell ref="P264:P265"/>
    <mergeCell ref="D297:E297"/>
    <mergeCell ref="F297:I297"/>
    <mergeCell ref="D299:D300"/>
    <mergeCell ref="E299:E300"/>
    <mergeCell ref="F299:F300"/>
    <mergeCell ref="G299:G300"/>
    <mergeCell ref="H299:H300"/>
    <mergeCell ref="R299:R300"/>
    <mergeCell ref="S299:T300"/>
    <mergeCell ref="I299:I300"/>
    <mergeCell ref="J299:L299"/>
    <mergeCell ref="M299:M300"/>
    <mergeCell ref="N299:N300"/>
    <mergeCell ref="O299:O300"/>
    <mergeCell ref="P299:P300"/>
    <mergeCell ref="Q299:Q300"/>
    <mergeCell ref="L329:M329"/>
    <mergeCell ref="O329:P329"/>
    <mergeCell ref="L330:M330"/>
    <mergeCell ref="O330:P330"/>
    <mergeCell ref="D331:K331"/>
    <mergeCell ref="L331:M331"/>
    <mergeCell ref="F335:G335"/>
    <mergeCell ref="F361:F362"/>
    <mergeCell ref="G361:G362"/>
    <mergeCell ref="R361:R362"/>
    <mergeCell ref="S361:T362"/>
    <mergeCell ref="I506:I507"/>
    <mergeCell ref="J506:L506"/>
    <mergeCell ref="M506:M507"/>
    <mergeCell ref="N506:N507"/>
    <mergeCell ref="O506:O507"/>
    <mergeCell ref="P506:P507"/>
    <mergeCell ref="Q506:Q507"/>
    <mergeCell ref="D504:E504"/>
    <mergeCell ref="F504:G504"/>
    <mergeCell ref="D506:D507"/>
    <mergeCell ref="E506:E507"/>
    <mergeCell ref="F506:F507"/>
    <mergeCell ref="G506:G507"/>
    <mergeCell ref="H506:H507"/>
  </mergeCells>
  <conditionalFormatting sqref="D14:G14 I14:L15 D17:G17 I17:L17 D21:G21 D24:G24 D28:G28 I29:L29 I31:L31 D32:G32 E47:G49 I47:L51 D48:D49 D52:G52 D56:G56 D59:G59 D63:G63 D67:G67 D81:G93 I81:L92 C87 H87 M87 D97:G97 D100:G100 D104:G104 D108:G108 F123:I123 K123:N123 D125:D126 E125:G129 I125:I128 J125:J129 K125:L128 D129 D133:G133 D136:G136 D140:G140 D144:G144 D161:G163 I161:L165 D165:G166 I168:L170 D169:G170 D172:G173 D176:G177 D180:G181 F194:G218 H194:H198 I194:I202 K194:L201 M194:N196 J196:J201 D197:D220 E197:E203 H200 H202 H204:H205 I204:I209 J204:L206 E205:E210 M205:N205 H207 J208:N208 H209 H211:L211 E212:E214 H213:I213 H215:I215 E216:E218 F230:I230 K230:N230 D233:G237 I233:L235 H234 I237:L238 D239:G239 D241:G241 D243:G244 D246:G246 D248:G248 D250:G250 D252:G252 D254:G254 E267:G267 I267:L267 D269:G275 I269:L274 I276:L276 D277:G277 I278:L278 D279:G282 D284:G284 D286:G286 D288:G288 D290:G290 D292:G292 I302:L302 D304:G310 I304:L306 I308:L309 D312:G312 D314:G317 I316:L316 D319:G319 D321:G321 D323:G323 D325:G325 D327:G327 D342:G343 I342:L342 D345:G345 D347:G347 D349:G349 D351:G351 D353:G353 E363:G363 I363:L364 D366:G370 I366:I368 J366:J386 K366:L387 I370:I371 D372:G372 D374:G374 D376:G377 D379:G379 D381:G381 D383:G383 D385:G385 D387:G387 D401:G423 I402:L404 I406:L407 D437:G442 I438:L443 D444:G444 D446:G449 D451:G451 D453:G453 D455:G455 D457:G457 D459:G459 D471:G471 D473:G479 I473:L475 I477:L478 D481:G486 D488:G490 D492:G494 D506:G507 D510:G515 I511:L513 I515:L516 D517:G517 D519:G519 D521:G522 D524:G526 D528:G528 D530:G530 D532:G532 D546:G550 I546:L548 I550:L551 D552:G552 D554:G554 D556:G557 D559:G559 D561:G561 D563:G563 D565:G565 D567:G567 D581:G585 I581:L583 I585:L586 D587:G587 D589:G589 D591:G592 D594:G594 D596:G596 D598:G598 D600:G600 D602:G602 D616:G620 I616:L618 I620:L621 D622:G622 D624:G624 D626:G627 D629:G629 D631:G631 D633:G633 D635:G635 D637:G637">
    <cfRule type="cellIs" dxfId="9" priority="1" operator="equal">
      <formula>"Input"</formula>
    </cfRule>
  </conditionalFormatting>
  <conditionalFormatting sqref="D13:G13 I13:L13 E30:G30 I30:L30 D47:G48 I47:L47 D81:G81 D83:G92 C87 H87:O87 F123:G125 H123 I123:I124 K123:L124 M123:N123 D124:E125 J124 E127:G127 D160:G162 I160:I161 J160:L160 K193:L199 F194:G199 H194:H197 I194:I199 M194:N195 D196:D220 E196:E199 J196:J198 M197:N197 H199 M199:N199 H201:I201 K201:N201 H203:I203 K203:N203 H205:I205 K205:N205 H207:I207 K207:N207 H209:I209 K209:N209 H211:I211 K211:N211 H213:I213 K213:N213 H215:I215 K215:N215 H217:I217 K217:N217 H219:I219 K219:N219 H221:I221 K221:N221 F230:I230 K230:N230 D232:G235 H232:L232 I234 D268:G273 H268:L268 I270 H272:L272 D303:F306 G303:G308 I303:L303 I305 I307:L307 D308:F308 D341:G342 I341:L341 E363:G363 D366:G368 I367:L367 I399:I403 J399:L401 D400:G404 D435:G440 I436:L437 I439 D470:G470 D472:G475 I472:I474 J472:L472 D505:G506 D510:G510 I510:L510 D512:G513 I512 D545:G548 I545:L545 I547 D580:G583 I580:L580 I582 D615:G618 I615:L615 I617">
    <cfRule type="cellIs" dxfId="9" priority="2" operator="equal">
      <formula>"Input"</formula>
    </cfRule>
  </conditionalFormatting>
  <conditionalFormatting sqref="D12:G12 I12:L12 I45:L46 D46:G46 I80:L81 D81:G81 G83 I83:L83 C87:M87 D123 E123:G124 H123 I123:L124 M123:N123 E127:G127 I127:L127 D159:G160 I159:L160 F192:I192 M192:N192 F194:G197 H194 I194:I198 K194:L198 M194:N194 D195:E197 J195:J197 H196 M196:N196 H198 M198:N198 H200:I200 K200:N200 H202:I202 K202:N202 H204:I204 K204:N204 H206:I206 K206:N206 H208:I208 K208:N208 H210:I210 K210:N210 H212:I212 K212:N212 H214:I214 K214:N214 H216:I216 K216:N216 H218:I218 K218:N218 H220:I220 K220:N220 E230:L231 M230:N230 D231 D233:G233 I233:L233 D267:L267 D269:G269 I269:L271 D271:H271 D304:G304 I304:L304 G306 I306:L306 D340:G340 I340:L340 D342:G342 I342:L342 E363:G363 I363:L363 D366:G366 I366:L366 D400:G402 I400:I402 J400:L400 J402:L402 D436:G436 I436:L436 D438:G438 I438:L438 D468:G468 D471:G473 I471:I473 J471:L471 J473:L473 D504:G504 D509:G509 I509:L509 D544:G544 I544:L544 D546:G546 I546:L546 D579:G579 I579:L579 D581:G581 I581:L581 D614:G614 I614:L614 D616:G616 I616:L616">
    <cfRule type="cellIs" dxfId="9" priority="3" operator="equal">
      <formula>"Input"</formula>
    </cfRule>
  </conditionalFormatting>
  <conditionalFormatting sqref="D11:G11 I11:L11 E30:G30 I30 E32:G32 I32:L32 D45:G45 I45:L45 D80:G80 I80:L80 G87:O87 D122 E122:G123 I122:L123 D158:G159 I158:L159 F191:I191 K191:N191 K193:L197 D194:G196 I194:I197 J194:J196 H195 M195:N195 H197 M197:N197 H199:I199 K199:N199 H201:I201 K201:N201 H203:I203 K203:N203 H205:I205 K205:N205 H207:I207 K207:N207 H209:I209 K209:N209 H211:I211 K211:N211 H213:I213 K213:N213 H215:I215 K215:N215 H217:I217 K217:N217 H219:I219 K219:N219 H221:I221 K221:N221 D230:L230 D232:G232 I232 D266:L266 D268:G268 I268 D270:L270 E272:G272 I272 D301:G301 I301:L301 D303:G303 I303 G305 I305:L305 D339:G339 I339:L339 D341:G341 I341 D363:G363 I363:L363 D399:G401 I399:I401 J399:L399 D433:G433 D435:G435 I435:L435 D437:G437 I437 D467:G467 D470:G472 I470:I472 J470:L470 D502:G503 D508:G508 I508:L508 D510:G510 I510 D543:G543 I543:L543 D545:G545 I545 D578:G578 I578:L578 D580:G580 I580 D613:G613 I613:L613 D615:G615 I615">
    <cfRule type="cellIs" dxfId="9" priority="4" operator="equal">
      <formula>"Input"</formula>
    </cfRule>
  </conditionalFormatting>
  <dataValidations>
    <dataValidation type="list" allowBlank="1" showErrorMessage="1" sqref="I83 I306">
      <formula1>"Used,Trade,New"</formula1>
    </dataValidation>
    <dataValidation type="list" allowBlank="1" showErrorMessage="1" sqref="I11:I13 I28:I32 I45:I48 I80:I82 I122:I128 I158 H194:I194 I230 I266:I267 I301:I305 I339 I363:I364">
      <formula1>"Used,Trade,New"</formula1>
    </dataValidation>
  </dataValidations>
  <printOptions gridLines="1" horizontalCentered="1"/>
  <pageMargins bottom="0.75" footer="0.0" header="0.0" left="0.25" right="0.25" top="0.75"/>
  <pageSetup fitToHeight="0" cellComments="atEnd" orientation="landscape" pageOrder="overThenDown"/>
  <drawing r:id="rId1"/>
  <tableParts count="27">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7.25"/>
    <col customWidth="1" min="3" max="3" width="17.38"/>
    <col customWidth="1" min="4" max="4" width="7.25"/>
    <col customWidth="1" min="5" max="5" width="4.5"/>
    <col customWidth="1" min="6" max="6" width="13.75"/>
    <col customWidth="1" min="7" max="7" width="14.0"/>
    <col customWidth="1" min="8" max="8" width="20.38"/>
  </cols>
  <sheetData>
    <row r="1">
      <c r="G1" s="1039"/>
    </row>
    <row r="2">
      <c r="B2" s="1040"/>
      <c r="C2" s="11"/>
      <c r="D2" s="11"/>
      <c r="E2" s="11"/>
      <c r="F2" s="11"/>
      <c r="G2" s="1041"/>
      <c r="H2" s="1042"/>
      <c r="J2" s="1043" t="s">
        <v>795</v>
      </c>
      <c r="K2" s="368"/>
      <c r="L2" s="368"/>
      <c r="M2" s="368"/>
      <c r="N2" s="368"/>
      <c r="O2" s="368"/>
      <c r="P2" s="368"/>
      <c r="Q2" s="369"/>
    </row>
    <row r="3">
      <c r="B3" s="1044" t="s">
        <v>796</v>
      </c>
      <c r="H3" s="1045"/>
      <c r="J3" s="920" t="str">
        <f>'SLSPERSON WASHOUT'!D7</f>
        <v>BRYAN ROGERS</v>
      </c>
      <c r="K3" s="368"/>
      <c r="L3" s="368"/>
      <c r="M3" s="368"/>
      <c r="N3" s="369"/>
      <c r="P3" s="1046">
        <f>'SLSPERSON WASHOUT'!R36</f>
        <v>8111.24375</v>
      </c>
      <c r="Q3" s="369"/>
    </row>
    <row r="4">
      <c r="B4" s="1047">
        <v>46054.0</v>
      </c>
      <c r="H4" s="1045"/>
      <c r="J4" s="920" t="str">
        <f>'SLSPERSON WASHOUT'!D41</f>
        <v>NICK WILEY</v>
      </c>
      <c r="K4" s="368"/>
      <c r="L4" s="368"/>
      <c r="M4" s="368"/>
      <c r="N4" s="369"/>
      <c r="P4" s="1046">
        <f>'SLSPERSON WASHOUT'!R71</f>
        <v>1982.5</v>
      </c>
      <c r="Q4" s="369"/>
    </row>
    <row r="5">
      <c r="B5" s="1048"/>
      <c r="C5" s="106"/>
      <c r="D5" s="106"/>
      <c r="E5" s="106"/>
      <c r="F5" s="106"/>
      <c r="G5" s="1049"/>
      <c r="H5" s="1050"/>
      <c r="J5" s="920" t="str">
        <f>'SLSPERSON WASHOUT'!D76</f>
        <v>CHRIS MARTIN</v>
      </c>
      <c r="K5" s="368"/>
      <c r="L5" s="368"/>
      <c r="M5" s="368"/>
      <c r="N5" s="369"/>
      <c r="P5" s="1046">
        <f>'SLSPERSON WASHOUT'!R112</f>
        <v>2165.69125</v>
      </c>
      <c r="Q5" s="369"/>
    </row>
    <row r="6">
      <c r="B6" s="1048"/>
      <c r="C6" s="1051" t="s">
        <v>797</v>
      </c>
      <c r="D6" s="1052"/>
      <c r="E6" s="1053"/>
      <c r="F6" s="1052"/>
      <c r="G6" s="1054">
        <f>'DEAL LOG'!AH57</f>
        <v>281580.79</v>
      </c>
      <c r="H6" s="1050"/>
      <c r="J6" s="920" t="str">
        <f>'SLSPERSON WASHOUT'!D118</f>
        <v>JOSE TORRES</v>
      </c>
      <c r="K6" s="368"/>
      <c r="L6" s="368"/>
      <c r="M6" s="368"/>
      <c r="N6" s="369"/>
      <c r="P6" s="1046">
        <f>'SLSPERSON WASHOUT'!R148</f>
        <v>3596.29125</v>
      </c>
      <c r="Q6" s="369"/>
    </row>
    <row r="7">
      <c r="B7" s="1048"/>
      <c r="C7" s="1055"/>
      <c r="D7" s="1056"/>
      <c r="G7" s="1057"/>
      <c r="H7" s="1050"/>
      <c r="J7" s="920" t="str">
        <f>'SLSPERSON WASHOUT'!D154</f>
        <v>MAYCON MIKE GUIMARAES</v>
      </c>
      <c r="K7" s="368"/>
      <c r="L7" s="368"/>
      <c r="M7" s="368"/>
      <c r="N7" s="369"/>
      <c r="P7" s="1046">
        <f>'SLSPERSON WASHOUT'!R184</f>
        <v>250</v>
      </c>
      <c r="Q7" s="369"/>
    </row>
    <row r="8">
      <c r="B8" s="1058"/>
      <c r="C8" s="1051" t="s">
        <v>798</v>
      </c>
      <c r="D8" s="1052"/>
      <c r="E8" s="1052"/>
      <c r="F8" s="1059" t="s">
        <v>799</v>
      </c>
      <c r="G8" s="1054">
        <f>G6*0.35</f>
        <v>98553.2765</v>
      </c>
      <c r="H8" s="1050"/>
      <c r="J8" s="920" t="str">
        <f>'SLSPERSON WASHOUT'!D190</f>
        <v>MIKE LASHLEY</v>
      </c>
      <c r="K8" s="368"/>
      <c r="L8" s="368"/>
      <c r="M8" s="368"/>
      <c r="N8" s="369"/>
      <c r="P8" s="1046">
        <f>'SLSPERSON WASHOUT'!R222</f>
        <v>500</v>
      </c>
      <c r="Q8" s="369"/>
    </row>
    <row r="9">
      <c r="B9" s="1060"/>
      <c r="C9" s="1061"/>
      <c r="D9" s="1062"/>
      <c r="E9" s="1062"/>
      <c r="F9" s="1062"/>
      <c r="G9" s="1057"/>
      <c r="H9" s="1050"/>
      <c r="J9" s="920" t="str">
        <f>'SLSPERSON WASHOUT'!D226</f>
        <v>OSSIE SAMPSON</v>
      </c>
      <c r="K9" s="368"/>
      <c r="L9" s="368"/>
      <c r="M9" s="368"/>
      <c r="N9" s="369"/>
      <c r="P9" s="1046">
        <f>'SLSPERSON WASHOUT'!R258</f>
        <v>557.44125</v>
      </c>
      <c r="Q9" s="369"/>
    </row>
    <row r="10">
      <c r="B10" s="1060"/>
      <c r="C10" s="1051" t="s">
        <v>800</v>
      </c>
      <c r="D10" s="1063"/>
      <c r="E10" s="1063"/>
      <c r="F10" s="1059" t="s">
        <v>799</v>
      </c>
      <c r="G10" s="1054">
        <v>0.0</v>
      </c>
      <c r="H10" s="1050"/>
      <c r="J10" s="920" t="str">
        <f>'SLSPERSON WASHOUT'!D262</f>
        <v>ABDUL AL TABBAH</v>
      </c>
      <c r="K10" s="368"/>
      <c r="L10" s="368"/>
      <c r="M10" s="368"/>
      <c r="N10" s="369"/>
      <c r="P10" s="1046">
        <f>'SLSPERSON WASHOUT'!R292</f>
        <v>500</v>
      </c>
      <c r="Q10" s="369"/>
    </row>
    <row r="11">
      <c r="B11" s="1060"/>
      <c r="C11" s="1061"/>
      <c r="D11" s="1062"/>
      <c r="E11" s="1062"/>
      <c r="F11" s="1062"/>
      <c r="G11" s="1057"/>
      <c r="H11" s="1050"/>
      <c r="J11" s="920" t="str">
        <f>'SLSPERSON WASHOUT'!D297</f>
        <v>BRYANT ROGERS</v>
      </c>
      <c r="K11" s="368"/>
      <c r="L11" s="368"/>
      <c r="M11" s="368"/>
      <c r="N11" s="369"/>
      <c r="P11" s="1046">
        <f>'SLSPERSON WASHOUT'!R327</f>
        <v>2900.88875</v>
      </c>
      <c r="Q11" s="369"/>
    </row>
    <row r="12">
      <c r="B12" s="1060"/>
      <c r="C12" s="1064" t="s">
        <v>801</v>
      </c>
      <c r="D12" s="1065"/>
      <c r="E12" s="1052"/>
      <c r="F12" s="1059" t="s">
        <v>802</v>
      </c>
      <c r="G12" s="1054">
        <v>24664.0</v>
      </c>
      <c r="H12" s="1050"/>
      <c r="J12" s="920" t="str">
        <f>'SLSPERSON WASHOUT'!D335</f>
        <v>NATE HARDING</v>
      </c>
      <c r="K12" s="368"/>
      <c r="L12" s="368"/>
      <c r="M12" s="368"/>
      <c r="N12" s="369"/>
      <c r="P12" s="1046">
        <f>'SLSPERSON WASHOUT'!R353</f>
        <v>2027.9175</v>
      </c>
      <c r="Q12" s="369"/>
    </row>
    <row r="13">
      <c r="B13" s="1060"/>
      <c r="C13" s="1066" t="s">
        <v>803</v>
      </c>
      <c r="D13" s="1067"/>
      <c r="E13" s="1068"/>
      <c r="F13" s="1068"/>
      <c r="G13" s="1057"/>
      <c r="H13" s="1050"/>
      <c r="J13" s="920" t="str">
        <f>'SLSPERSON WASHOUT'!F335</f>
        <v>IRELAND BARE</v>
      </c>
      <c r="K13" s="368"/>
      <c r="L13" s="368"/>
      <c r="M13" s="368"/>
      <c r="N13" s="369"/>
      <c r="P13" s="1046">
        <f>'SLSPERSON WASHOUT'!R353</f>
        <v>2027.9175</v>
      </c>
      <c r="Q13" s="369"/>
    </row>
    <row r="14">
      <c r="B14" s="1060"/>
      <c r="C14" s="1069" t="s">
        <v>804</v>
      </c>
      <c r="D14" s="1070"/>
      <c r="E14" s="1071"/>
      <c r="F14" s="1072"/>
      <c r="G14" s="1073">
        <f>G6+G12</f>
        <v>306244.79</v>
      </c>
      <c r="H14" s="1050"/>
      <c r="J14" s="920" t="str">
        <f>'SLSPERSON WASHOUT'!D359</f>
        <v>HALEY DELUDE</v>
      </c>
      <c r="K14" s="368"/>
      <c r="L14" s="368"/>
      <c r="M14" s="368"/>
      <c r="N14" s="369"/>
      <c r="P14" s="1046">
        <f>'SLSPERSON WASHOUT'!R389</f>
        <v>500</v>
      </c>
      <c r="Q14" s="369"/>
    </row>
    <row r="15">
      <c r="B15" s="1060"/>
      <c r="C15" s="889"/>
      <c r="D15" s="1074"/>
      <c r="E15" s="1075"/>
      <c r="F15" s="1075"/>
      <c r="G15" s="1076"/>
      <c r="H15" s="1050"/>
      <c r="J15" s="920"/>
      <c r="K15" s="368"/>
      <c r="L15" s="368"/>
      <c r="M15" s="368"/>
      <c r="N15" s="369"/>
      <c r="P15" s="1046"/>
      <c r="Q15" s="369"/>
    </row>
    <row r="16">
      <c r="B16" s="1058"/>
      <c r="C16" s="1051" t="s">
        <v>805</v>
      </c>
      <c r="D16" s="1077"/>
      <c r="E16" s="1078"/>
      <c r="F16" s="1059" t="s">
        <v>799</v>
      </c>
      <c r="G16" s="1054">
        <f>P28</f>
        <v>25119.89125</v>
      </c>
      <c r="H16" s="1079"/>
      <c r="J16" s="920"/>
      <c r="K16" s="368"/>
      <c r="L16" s="368"/>
      <c r="M16" s="368"/>
      <c r="N16" s="369"/>
      <c r="P16" s="1046"/>
      <c r="Q16" s="369"/>
    </row>
    <row r="17">
      <c r="B17" s="1058"/>
      <c r="C17" s="1058"/>
      <c r="D17" s="1074"/>
      <c r="E17" s="1075"/>
      <c r="F17" s="1075"/>
      <c r="G17" s="1076"/>
      <c r="H17" s="1050"/>
      <c r="J17" s="920"/>
      <c r="K17" s="368"/>
      <c r="L17" s="368"/>
      <c r="M17" s="368"/>
      <c r="N17" s="369"/>
      <c r="P17" s="1046"/>
      <c r="Q17" s="369"/>
    </row>
    <row r="18">
      <c r="B18" s="1058"/>
      <c r="C18" s="1069" t="s">
        <v>806</v>
      </c>
      <c r="D18" s="1080"/>
      <c r="E18" s="1081"/>
      <c r="F18" s="1082" t="s">
        <v>799</v>
      </c>
      <c r="G18" s="1083">
        <f>G14-G8</f>
        <v>207691.5135</v>
      </c>
      <c r="H18" s="1050"/>
      <c r="J18" s="920"/>
      <c r="K18" s="368"/>
      <c r="L18" s="368"/>
      <c r="M18" s="368"/>
      <c r="N18" s="369"/>
      <c r="P18" s="1046"/>
      <c r="Q18" s="369"/>
    </row>
    <row r="19">
      <c r="B19" s="1048"/>
      <c r="C19" s="1048"/>
      <c r="D19" s="106"/>
      <c r="E19" s="106"/>
      <c r="F19" s="106"/>
      <c r="G19" s="1084"/>
      <c r="H19" s="1050"/>
      <c r="J19" s="920"/>
      <c r="K19" s="368"/>
      <c r="L19" s="368"/>
      <c r="M19" s="368"/>
      <c r="N19" s="369"/>
      <c r="P19" s="1046"/>
      <c r="Q19" s="369"/>
    </row>
    <row r="20">
      <c r="B20" s="1048"/>
      <c r="C20" s="1069" t="s">
        <v>807</v>
      </c>
      <c r="D20" s="368"/>
      <c r="E20" s="368"/>
      <c r="F20" s="368"/>
      <c r="G20" s="1083">
        <f>G14-G8-G16-G22</f>
        <v>182571.6223</v>
      </c>
      <c r="H20" s="1050"/>
      <c r="J20" s="920"/>
      <c r="K20" s="368"/>
      <c r="L20" s="368"/>
      <c r="M20" s="368"/>
      <c r="N20" s="369"/>
      <c r="P20" s="1085"/>
      <c r="Q20" s="369"/>
    </row>
    <row r="21">
      <c r="B21" s="1048"/>
      <c r="C21" s="1048"/>
      <c r="D21" s="1086"/>
      <c r="E21" s="106"/>
      <c r="F21" s="106"/>
      <c r="G21" s="1084"/>
      <c r="H21" s="1050"/>
      <c r="I21" s="112" t="s">
        <v>5</v>
      </c>
      <c r="J21" s="920"/>
      <c r="K21" s="368"/>
      <c r="L21" s="368"/>
      <c r="M21" s="368"/>
      <c r="N21" s="369"/>
      <c r="P21" s="1085"/>
      <c r="Q21" s="369"/>
    </row>
    <row r="22">
      <c r="B22" s="1048"/>
      <c r="C22" s="1051" t="s">
        <v>808</v>
      </c>
      <c r="D22" s="368"/>
      <c r="E22" s="368"/>
      <c r="F22" s="369"/>
      <c r="G22" s="1054">
        <v>0.0</v>
      </c>
      <c r="H22" s="1050"/>
      <c r="J22" s="920"/>
      <c r="K22" s="368"/>
      <c r="L22" s="368"/>
      <c r="M22" s="368"/>
      <c r="N22" s="369"/>
      <c r="P22" s="1085"/>
      <c r="Q22" s="369"/>
    </row>
    <row r="23">
      <c r="B23" s="1048"/>
      <c r="C23" s="1087" t="s">
        <v>809</v>
      </c>
      <c r="G23" s="1084"/>
      <c r="H23" s="1050"/>
      <c r="J23" s="920"/>
      <c r="K23" s="368"/>
      <c r="L23" s="368"/>
      <c r="M23" s="368"/>
      <c r="N23" s="369"/>
      <c r="P23" s="1085"/>
      <c r="Q23" s="369"/>
    </row>
    <row r="24">
      <c r="B24" s="1048"/>
      <c r="C24" s="1048"/>
      <c r="D24" s="106"/>
      <c r="E24" s="106"/>
      <c r="F24" s="106"/>
      <c r="G24" s="1084"/>
      <c r="H24" s="1050"/>
      <c r="J24" s="920"/>
      <c r="K24" s="368"/>
      <c r="L24" s="368"/>
      <c r="M24" s="368"/>
      <c r="N24" s="369"/>
      <c r="P24" s="1085"/>
      <c r="Q24" s="369"/>
    </row>
    <row r="25">
      <c r="B25" s="1048"/>
      <c r="C25" s="1051" t="s">
        <v>810</v>
      </c>
      <c r="D25" s="1088"/>
      <c r="E25" s="1088"/>
      <c r="F25" s="1088"/>
      <c r="G25" s="1073">
        <f>G8</f>
        <v>98553.2765</v>
      </c>
      <c r="H25" s="1050"/>
      <c r="J25" s="920"/>
      <c r="K25" s="368"/>
      <c r="L25" s="368"/>
      <c r="M25" s="368"/>
      <c r="N25" s="369"/>
      <c r="P25" s="1085"/>
      <c r="Q25" s="369"/>
    </row>
    <row r="26">
      <c r="B26" s="1048"/>
      <c r="C26" s="106"/>
      <c r="D26" s="106"/>
      <c r="E26" s="106"/>
      <c r="F26" s="106"/>
      <c r="G26" s="1049"/>
      <c r="H26" s="1050"/>
      <c r="J26" s="920" t="s">
        <v>5</v>
      </c>
      <c r="K26" s="368"/>
      <c r="L26" s="368"/>
      <c r="M26" s="368"/>
      <c r="N26" s="369"/>
      <c r="P26" s="1085"/>
      <c r="Q26" s="369"/>
    </row>
    <row r="27">
      <c r="B27" s="1089"/>
      <c r="C27" s="1090" t="s">
        <v>811</v>
      </c>
      <c r="D27" s="1091" t="s">
        <v>5</v>
      </c>
      <c r="E27" s="1092"/>
      <c r="F27" s="1091" t="s">
        <v>5</v>
      </c>
      <c r="G27" s="1093" t="s">
        <v>5</v>
      </c>
      <c r="H27" s="1094"/>
      <c r="J27" s="920" t="s">
        <v>5</v>
      </c>
      <c r="K27" s="368"/>
      <c r="L27" s="368"/>
      <c r="M27" s="368"/>
      <c r="N27" s="369"/>
      <c r="P27" s="1085"/>
      <c r="Q27" s="369"/>
    </row>
    <row r="28">
      <c r="B28" s="924"/>
      <c r="C28" s="925"/>
      <c r="D28" s="925"/>
      <c r="E28" s="925"/>
      <c r="F28" s="925"/>
      <c r="G28" s="1095"/>
      <c r="H28" s="1096"/>
      <c r="J28" s="1097" t="s">
        <v>812</v>
      </c>
      <c r="K28" s="368"/>
      <c r="L28" s="368"/>
      <c r="M28" s="368"/>
      <c r="N28" s="369"/>
      <c r="O28" s="1098"/>
      <c r="P28" s="1099">
        <f>SUM(P3:Q19)</f>
        <v>25119.89125</v>
      </c>
      <c r="Q28" s="369"/>
    </row>
    <row r="29">
      <c r="G29" s="1039"/>
    </row>
    <row r="30">
      <c r="G30" s="1039"/>
    </row>
    <row r="31">
      <c r="G31" s="1039"/>
    </row>
    <row r="32">
      <c r="G32" s="1039"/>
    </row>
    <row r="33">
      <c r="G33" s="1039"/>
    </row>
    <row r="34">
      <c r="G34" s="1039"/>
    </row>
    <row r="35">
      <c r="G35" s="1039"/>
    </row>
    <row r="36">
      <c r="G36" s="1039"/>
    </row>
    <row r="37">
      <c r="G37" s="1039"/>
    </row>
    <row r="38">
      <c r="G38" s="1039"/>
    </row>
    <row r="39">
      <c r="G39" s="1039"/>
    </row>
    <row r="40">
      <c r="G40" s="1039"/>
    </row>
    <row r="41">
      <c r="G41" s="1039"/>
    </row>
    <row r="42">
      <c r="G42" s="1039"/>
    </row>
    <row r="43">
      <c r="G43" s="1039"/>
    </row>
    <row r="44">
      <c r="G44" s="1039"/>
    </row>
    <row r="45">
      <c r="G45" s="1039"/>
    </row>
    <row r="46">
      <c r="G46" s="1039"/>
    </row>
    <row r="47">
      <c r="G47" s="1039"/>
    </row>
    <row r="48">
      <c r="G48" s="1039"/>
    </row>
    <row r="49">
      <c r="G49" s="1039"/>
    </row>
    <row r="50">
      <c r="G50" s="1039"/>
    </row>
    <row r="51">
      <c r="G51" s="1039"/>
    </row>
    <row r="52">
      <c r="G52" s="1039"/>
    </row>
    <row r="53">
      <c r="G53" s="1039"/>
    </row>
    <row r="54">
      <c r="G54" s="1039"/>
    </row>
    <row r="55">
      <c r="G55" s="1039"/>
    </row>
    <row r="56">
      <c r="G56" s="1039"/>
    </row>
    <row r="57">
      <c r="G57" s="1039"/>
    </row>
    <row r="58">
      <c r="G58" s="1039"/>
    </row>
    <row r="59">
      <c r="G59" s="1039"/>
    </row>
    <row r="60">
      <c r="G60" s="1039"/>
    </row>
    <row r="61">
      <c r="G61" s="1039"/>
    </row>
    <row r="62">
      <c r="G62" s="1039"/>
    </row>
    <row r="63">
      <c r="G63" s="1039"/>
    </row>
    <row r="64">
      <c r="G64" s="1039"/>
    </row>
    <row r="65">
      <c r="G65" s="1039"/>
    </row>
    <row r="66">
      <c r="G66" s="1039"/>
    </row>
    <row r="67">
      <c r="G67" s="1039"/>
    </row>
    <row r="68">
      <c r="G68" s="1039"/>
    </row>
    <row r="69">
      <c r="G69" s="1039"/>
    </row>
    <row r="70">
      <c r="G70" s="1039"/>
    </row>
    <row r="71">
      <c r="G71" s="1039"/>
    </row>
    <row r="72">
      <c r="G72" s="1039"/>
    </row>
    <row r="73">
      <c r="G73" s="1039"/>
    </row>
    <row r="74">
      <c r="G74" s="1039"/>
    </row>
    <row r="75">
      <c r="G75" s="1039"/>
    </row>
    <row r="76">
      <c r="G76" s="1039"/>
    </row>
    <row r="77">
      <c r="G77" s="1039"/>
    </row>
    <row r="78">
      <c r="G78" s="1039"/>
    </row>
    <row r="79">
      <c r="G79" s="1039"/>
    </row>
    <row r="80">
      <c r="G80" s="1039"/>
    </row>
    <row r="81">
      <c r="G81" s="1039"/>
    </row>
    <row r="82">
      <c r="G82" s="1039"/>
    </row>
    <row r="83">
      <c r="G83" s="1039"/>
    </row>
    <row r="84">
      <c r="G84" s="1039"/>
    </row>
    <row r="85">
      <c r="G85" s="1039"/>
    </row>
    <row r="86">
      <c r="G86" s="1039"/>
    </row>
    <row r="87">
      <c r="G87" s="1039"/>
    </row>
    <row r="88">
      <c r="G88" s="1039"/>
    </row>
    <row r="89">
      <c r="G89" s="1039"/>
    </row>
    <row r="90">
      <c r="G90" s="1039"/>
    </row>
    <row r="91">
      <c r="G91" s="1039"/>
    </row>
    <row r="92">
      <c r="G92" s="1039"/>
    </row>
    <row r="93">
      <c r="G93" s="1039"/>
    </row>
    <row r="94">
      <c r="G94" s="1039"/>
    </row>
    <row r="95">
      <c r="G95" s="1039"/>
    </row>
    <row r="96">
      <c r="G96" s="1039"/>
    </row>
    <row r="97">
      <c r="G97" s="1039"/>
    </row>
    <row r="98">
      <c r="G98" s="1039"/>
    </row>
    <row r="99">
      <c r="G99" s="1039"/>
    </row>
    <row r="100">
      <c r="G100" s="1039"/>
    </row>
    <row r="101">
      <c r="G101" s="1039"/>
    </row>
    <row r="102">
      <c r="G102" s="1039"/>
    </row>
    <row r="103">
      <c r="G103" s="1039"/>
    </row>
    <row r="104">
      <c r="G104" s="1039"/>
    </row>
    <row r="105">
      <c r="G105" s="1039"/>
    </row>
    <row r="106">
      <c r="G106" s="1039"/>
    </row>
    <row r="107">
      <c r="G107" s="1039"/>
    </row>
    <row r="108">
      <c r="G108" s="1039"/>
    </row>
    <row r="109">
      <c r="G109" s="1039"/>
    </row>
    <row r="110">
      <c r="G110" s="1039"/>
    </row>
    <row r="111">
      <c r="G111" s="1039"/>
    </row>
    <row r="112">
      <c r="G112" s="1039"/>
    </row>
    <row r="113">
      <c r="G113" s="1039"/>
    </row>
    <row r="114">
      <c r="G114" s="1039"/>
    </row>
    <row r="115">
      <c r="G115" s="1039"/>
    </row>
    <row r="116">
      <c r="G116" s="1039"/>
    </row>
    <row r="117">
      <c r="G117" s="1039"/>
    </row>
    <row r="118">
      <c r="G118" s="1039"/>
    </row>
    <row r="119">
      <c r="G119" s="1039"/>
    </row>
    <row r="120">
      <c r="G120" s="1039"/>
    </row>
    <row r="121">
      <c r="G121" s="1039"/>
    </row>
    <row r="122">
      <c r="G122" s="1039"/>
    </row>
    <row r="123">
      <c r="G123" s="1039"/>
    </row>
    <row r="124">
      <c r="G124" s="1039"/>
    </row>
    <row r="125">
      <c r="G125" s="1039"/>
    </row>
    <row r="126">
      <c r="G126" s="1039"/>
    </row>
    <row r="127">
      <c r="G127" s="1039"/>
    </row>
    <row r="128">
      <c r="G128" s="1039"/>
    </row>
    <row r="129">
      <c r="G129" s="1039"/>
    </row>
    <row r="130">
      <c r="G130" s="1039"/>
    </row>
    <row r="131">
      <c r="G131" s="1039"/>
    </row>
    <row r="132">
      <c r="G132" s="1039"/>
    </row>
    <row r="133">
      <c r="G133" s="1039"/>
    </row>
    <row r="134">
      <c r="G134" s="1039"/>
    </row>
    <row r="135">
      <c r="G135" s="1039"/>
    </row>
    <row r="136">
      <c r="G136" s="1039"/>
    </row>
    <row r="137">
      <c r="G137" s="1039"/>
    </row>
    <row r="138">
      <c r="G138" s="1039"/>
    </row>
    <row r="139">
      <c r="G139" s="1039"/>
    </row>
    <row r="140">
      <c r="G140" s="1039"/>
    </row>
    <row r="141">
      <c r="G141" s="1039"/>
    </row>
    <row r="142">
      <c r="G142" s="1039"/>
    </row>
    <row r="143">
      <c r="G143" s="1039"/>
    </row>
    <row r="144">
      <c r="G144" s="1039"/>
    </row>
    <row r="145">
      <c r="G145" s="1039"/>
    </row>
    <row r="146">
      <c r="G146" s="1039"/>
    </row>
    <row r="147">
      <c r="G147" s="1039"/>
    </row>
    <row r="148">
      <c r="G148" s="1039"/>
    </row>
    <row r="149">
      <c r="G149" s="1039"/>
    </row>
    <row r="150">
      <c r="G150" s="1039"/>
    </row>
    <row r="151">
      <c r="G151" s="1039"/>
    </row>
    <row r="152">
      <c r="G152" s="1039"/>
    </row>
    <row r="153">
      <c r="G153" s="1039"/>
    </row>
    <row r="154">
      <c r="G154" s="1039"/>
    </row>
    <row r="155">
      <c r="G155" s="1039"/>
    </row>
    <row r="156">
      <c r="G156" s="1039"/>
    </row>
    <row r="157">
      <c r="G157" s="1039"/>
    </row>
    <row r="158">
      <c r="G158" s="1039"/>
    </row>
    <row r="159">
      <c r="G159" s="1039"/>
    </row>
    <row r="160">
      <c r="G160" s="1039"/>
    </row>
    <row r="161">
      <c r="G161" s="1039"/>
    </row>
    <row r="162">
      <c r="G162" s="1039"/>
    </row>
    <row r="163">
      <c r="G163" s="1039"/>
    </row>
    <row r="164">
      <c r="G164" s="1039"/>
    </row>
    <row r="165">
      <c r="G165" s="1039"/>
    </row>
    <row r="166">
      <c r="G166" s="1039"/>
    </row>
    <row r="167">
      <c r="G167" s="1039"/>
    </row>
    <row r="168">
      <c r="G168" s="1039"/>
    </row>
    <row r="169">
      <c r="G169" s="1039"/>
    </row>
    <row r="170">
      <c r="G170" s="1039"/>
    </row>
    <row r="171">
      <c r="G171" s="1039"/>
    </row>
    <row r="172">
      <c r="G172" s="1039"/>
    </row>
    <row r="173">
      <c r="G173" s="1039"/>
    </row>
    <row r="174">
      <c r="G174" s="1039"/>
    </row>
    <row r="175">
      <c r="G175" s="1039"/>
    </row>
    <row r="176">
      <c r="G176" s="1039"/>
    </row>
    <row r="177">
      <c r="G177" s="1039"/>
    </row>
    <row r="178">
      <c r="G178" s="1039"/>
    </row>
    <row r="179">
      <c r="G179" s="1039"/>
    </row>
    <row r="180">
      <c r="G180" s="1039"/>
    </row>
    <row r="181">
      <c r="G181" s="1039"/>
    </row>
    <row r="182">
      <c r="G182" s="1039"/>
    </row>
    <row r="183">
      <c r="G183" s="1039"/>
    </row>
    <row r="184">
      <c r="G184" s="1039"/>
    </row>
    <row r="185">
      <c r="G185" s="1039"/>
    </row>
    <row r="186">
      <c r="G186" s="1039"/>
    </row>
    <row r="187">
      <c r="G187" s="1039"/>
    </row>
    <row r="188">
      <c r="G188" s="1039"/>
    </row>
    <row r="189">
      <c r="G189" s="1039"/>
    </row>
    <row r="190">
      <c r="G190" s="1039"/>
    </row>
    <row r="191">
      <c r="G191" s="1039"/>
    </row>
    <row r="192">
      <c r="G192" s="1039"/>
    </row>
    <row r="193">
      <c r="G193" s="1039"/>
    </row>
    <row r="194">
      <c r="G194" s="1039"/>
    </row>
    <row r="195">
      <c r="G195" s="1039"/>
    </row>
    <row r="196">
      <c r="G196" s="1039"/>
    </row>
    <row r="197">
      <c r="G197" s="1039"/>
    </row>
    <row r="198">
      <c r="G198" s="1039"/>
    </row>
    <row r="199">
      <c r="G199" s="1039"/>
    </row>
    <row r="200">
      <c r="G200" s="1039"/>
    </row>
    <row r="201">
      <c r="G201" s="1039"/>
    </row>
    <row r="202">
      <c r="G202" s="1039"/>
    </row>
    <row r="203">
      <c r="G203" s="1039"/>
    </row>
    <row r="204">
      <c r="G204" s="1039"/>
    </row>
    <row r="205">
      <c r="G205" s="1039"/>
    </row>
    <row r="206">
      <c r="G206" s="1039"/>
    </row>
    <row r="207">
      <c r="G207" s="1039"/>
    </row>
    <row r="208">
      <c r="G208" s="1039"/>
    </row>
    <row r="209">
      <c r="G209" s="1039"/>
    </row>
    <row r="210">
      <c r="G210" s="1039"/>
    </row>
    <row r="211">
      <c r="G211" s="1039"/>
    </row>
    <row r="212">
      <c r="G212" s="1039"/>
    </row>
    <row r="213">
      <c r="G213" s="1039"/>
    </row>
    <row r="214">
      <c r="G214" s="1039"/>
    </row>
    <row r="215">
      <c r="G215" s="1039"/>
    </row>
    <row r="216">
      <c r="G216" s="1039"/>
    </row>
    <row r="217">
      <c r="G217" s="1039"/>
    </row>
    <row r="218">
      <c r="G218" s="1039"/>
    </row>
    <row r="219">
      <c r="G219" s="1039"/>
    </row>
    <row r="220">
      <c r="G220" s="1039"/>
    </row>
    <row r="221">
      <c r="G221" s="1039"/>
    </row>
    <row r="222">
      <c r="G222" s="1039"/>
    </row>
    <row r="223">
      <c r="G223" s="1039"/>
    </row>
    <row r="224">
      <c r="G224" s="1039"/>
    </row>
    <row r="225">
      <c r="G225" s="1039"/>
    </row>
    <row r="226">
      <c r="G226" s="1039"/>
    </row>
    <row r="227">
      <c r="G227" s="1039"/>
    </row>
    <row r="228">
      <c r="G228" s="1039"/>
    </row>
    <row r="229">
      <c r="G229" s="1039"/>
    </row>
    <row r="230">
      <c r="G230" s="1039"/>
    </row>
    <row r="231">
      <c r="G231" s="1039"/>
    </row>
    <row r="232">
      <c r="G232" s="1039"/>
    </row>
    <row r="233">
      <c r="G233" s="1039"/>
    </row>
    <row r="234">
      <c r="G234" s="1039"/>
    </row>
    <row r="235">
      <c r="G235" s="1039"/>
    </row>
    <row r="236">
      <c r="G236" s="1039"/>
    </row>
    <row r="237">
      <c r="G237" s="1039"/>
    </row>
    <row r="238">
      <c r="G238" s="1039"/>
    </row>
    <row r="239">
      <c r="G239" s="1039"/>
    </row>
    <row r="240">
      <c r="G240" s="1039"/>
    </row>
    <row r="241">
      <c r="G241" s="1039"/>
    </row>
    <row r="242">
      <c r="G242" s="1039"/>
    </row>
    <row r="243">
      <c r="G243" s="1039"/>
    </row>
    <row r="244">
      <c r="G244" s="1039"/>
    </row>
    <row r="245">
      <c r="G245" s="1039"/>
    </row>
    <row r="246">
      <c r="G246" s="1039"/>
    </row>
    <row r="247">
      <c r="G247" s="1039"/>
    </row>
    <row r="248">
      <c r="G248" s="1039"/>
    </row>
    <row r="249">
      <c r="G249" s="1039"/>
    </row>
    <row r="250">
      <c r="G250" s="1039"/>
    </row>
    <row r="251">
      <c r="G251" s="1039"/>
    </row>
    <row r="252">
      <c r="G252" s="1039"/>
    </row>
    <row r="253">
      <c r="G253" s="1039"/>
    </row>
    <row r="254">
      <c r="G254" s="1039"/>
    </row>
    <row r="255">
      <c r="G255" s="1039"/>
    </row>
    <row r="256">
      <c r="G256" s="1039"/>
    </row>
    <row r="257">
      <c r="G257" s="1039"/>
    </row>
    <row r="258">
      <c r="G258" s="1039"/>
    </row>
    <row r="259">
      <c r="G259" s="1039"/>
    </row>
    <row r="260">
      <c r="G260" s="1039"/>
    </row>
    <row r="261">
      <c r="G261" s="1039"/>
    </row>
    <row r="262">
      <c r="G262" s="1039"/>
    </row>
    <row r="263">
      <c r="G263" s="1039"/>
    </row>
    <row r="264">
      <c r="G264" s="1039"/>
    </row>
    <row r="265">
      <c r="G265" s="1039"/>
    </row>
    <row r="266">
      <c r="G266" s="1039"/>
    </row>
    <row r="267">
      <c r="G267" s="1039"/>
    </row>
    <row r="268">
      <c r="G268" s="1039"/>
    </row>
    <row r="269">
      <c r="G269" s="1039"/>
    </row>
    <row r="270">
      <c r="G270" s="1039"/>
    </row>
    <row r="271">
      <c r="G271" s="1039"/>
    </row>
    <row r="272">
      <c r="G272" s="1039"/>
    </row>
    <row r="273">
      <c r="G273" s="1039"/>
    </row>
    <row r="274">
      <c r="G274" s="1039"/>
    </row>
    <row r="275">
      <c r="G275" s="1039"/>
    </row>
    <row r="276">
      <c r="G276" s="1039"/>
    </row>
    <row r="277">
      <c r="G277" s="1039"/>
    </row>
    <row r="278">
      <c r="G278" s="1039"/>
    </row>
    <row r="279">
      <c r="G279" s="1039"/>
    </row>
    <row r="280">
      <c r="G280" s="1039"/>
    </row>
    <row r="281">
      <c r="G281" s="1039"/>
    </row>
    <row r="282">
      <c r="G282" s="1039"/>
    </row>
    <row r="283">
      <c r="G283" s="1039"/>
    </row>
    <row r="284">
      <c r="G284" s="1039"/>
    </row>
    <row r="285">
      <c r="G285" s="1039"/>
    </row>
    <row r="286">
      <c r="G286" s="1039"/>
    </row>
    <row r="287">
      <c r="G287" s="1039"/>
    </row>
    <row r="288">
      <c r="G288" s="1039"/>
    </row>
    <row r="289">
      <c r="G289" s="1039"/>
    </row>
    <row r="290">
      <c r="G290" s="1039"/>
    </row>
    <row r="291">
      <c r="G291" s="1039"/>
    </row>
    <row r="292">
      <c r="G292" s="1039"/>
    </row>
    <row r="293">
      <c r="G293" s="1039"/>
    </row>
    <row r="294">
      <c r="G294" s="1039"/>
    </row>
    <row r="295">
      <c r="G295" s="1039"/>
    </row>
    <row r="296">
      <c r="G296" s="1039"/>
    </row>
    <row r="297">
      <c r="G297" s="1039"/>
    </row>
    <row r="298">
      <c r="G298" s="1039"/>
    </row>
    <row r="299">
      <c r="G299" s="1039"/>
    </row>
    <row r="300">
      <c r="G300" s="1039"/>
    </row>
    <row r="301">
      <c r="G301" s="1039"/>
    </row>
    <row r="302">
      <c r="G302" s="1039"/>
    </row>
    <row r="303">
      <c r="G303" s="1039"/>
    </row>
    <row r="304">
      <c r="G304" s="1039"/>
    </row>
    <row r="305">
      <c r="G305" s="1039"/>
    </row>
    <row r="306">
      <c r="G306" s="1039"/>
    </row>
    <row r="307">
      <c r="G307" s="1039"/>
    </row>
    <row r="308">
      <c r="G308" s="1039"/>
    </row>
    <row r="309">
      <c r="G309" s="1039"/>
    </row>
    <row r="310">
      <c r="G310" s="1039"/>
    </row>
    <row r="311">
      <c r="G311" s="1039"/>
    </row>
    <row r="312">
      <c r="G312" s="1039"/>
    </row>
    <row r="313">
      <c r="G313" s="1039"/>
    </row>
    <row r="314">
      <c r="G314" s="1039"/>
    </row>
    <row r="315">
      <c r="G315" s="1039"/>
    </row>
    <row r="316">
      <c r="G316" s="1039"/>
    </row>
    <row r="317">
      <c r="G317" s="1039"/>
    </row>
    <row r="318">
      <c r="G318" s="1039"/>
    </row>
    <row r="319">
      <c r="G319" s="1039"/>
    </row>
    <row r="320">
      <c r="G320" s="1039"/>
    </row>
    <row r="321">
      <c r="G321" s="1039"/>
    </row>
    <row r="322">
      <c r="G322" s="1039"/>
    </row>
    <row r="323">
      <c r="G323" s="1039"/>
    </row>
    <row r="324">
      <c r="G324" s="1039"/>
    </row>
    <row r="325">
      <c r="G325" s="1039"/>
    </row>
    <row r="326">
      <c r="G326" s="1039"/>
    </row>
    <row r="327">
      <c r="G327" s="1039"/>
    </row>
    <row r="328">
      <c r="G328" s="1039"/>
    </row>
    <row r="329">
      <c r="G329" s="1039"/>
    </row>
    <row r="330">
      <c r="G330" s="1039"/>
    </row>
    <row r="331">
      <c r="G331" s="1039"/>
    </row>
    <row r="332">
      <c r="G332" s="1039"/>
    </row>
    <row r="333">
      <c r="G333" s="1039"/>
    </row>
    <row r="334">
      <c r="G334" s="1039"/>
    </row>
    <row r="335">
      <c r="G335" s="1039"/>
    </row>
    <row r="336">
      <c r="G336" s="1039"/>
    </row>
    <row r="337">
      <c r="G337" s="1039"/>
    </row>
    <row r="338">
      <c r="G338" s="1039"/>
    </row>
    <row r="339">
      <c r="G339" s="1039"/>
    </row>
    <row r="340">
      <c r="G340" s="1039"/>
    </row>
    <row r="341">
      <c r="G341" s="1039"/>
    </row>
    <row r="342">
      <c r="G342" s="1039"/>
    </row>
    <row r="343">
      <c r="G343" s="1039"/>
    </row>
    <row r="344">
      <c r="G344" s="1039"/>
    </row>
    <row r="345">
      <c r="G345" s="1039"/>
    </row>
    <row r="346">
      <c r="G346" s="1039"/>
    </row>
    <row r="347">
      <c r="G347" s="1039"/>
    </row>
    <row r="348">
      <c r="G348" s="1039"/>
    </row>
    <row r="349">
      <c r="G349" s="1039"/>
    </row>
    <row r="350">
      <c r="G350" s="1039"/>
    </row>
    <row r="351">
      <c r="G351" s="1039"/>
    </row>
    <row r="352">
      <c r="G352" s="1039"/>
    </row>
    <row r="353">
      <c r="G353" s="1039"/>
    </row>
    <row r="354">
      <c r="G354" s="1039"/>
    </row>
    <row r="355">
      <c r="G355" s="1039"/>
    </row>
    <row r="356">
      <c r="G356" s="1039"/>
    </row>
    <row r="357">
      <c r="G357" s="1039"/>
    </row>
    <row r="358">
      <c r="G358" s="1039"/>
    </row>
    <row r="359">
      <c r="G359" s="1039"/>
    </row>
    <row r="360">
      <c r="G360" s="1039"/>
    </row>
    <row r="361">
      <c r="G361" s="1039"/>
    </row>
    <row r="362">
      <c r="G362" s="1039"/>
    </row>
    <row r="363">
      <c r="G363" s="1039"/>
    </row>
    <row r="364">
      <c r="G364" s="1039"/>
    </row>
    <row r="365">
      <c r="G365" s="1039"/>
    </row>
    <row r="366">
      <c r="G366" s="1039"/>
    </row>
    <row r="367">
      <c r="G367" s="1039"/>
    </row>
    <row r="368">
      <c r="G368" s="1039"/>
    </row>
    <row r="369">
      <c r="G369" s="1039"/>
    </row>
    <row r="370">
      <c r="G370" s="1039"/>
    </row>
    <row r="371">
      <c r="G371" s="1039"/>
    </row>
    <row r="372">
      <c r="G372" s="1039"/>
    </row>
    <row r="373">
      <c r="G373" s="1039"/>
    </row>
    <row r="374">
      <c r="G374" s="1039"/>
    </row>
    <row r="375">
      <c r="G375" s="1039"/>
    </row>
    <row r="376">
      <c r="G376" s="1039"/>
    </row>
    <row r="377">
      <c r="G377" s="1039"/>
    </row>
    <row r="378">
      <c r="G378" s="1039"/>
    </row>
    <row r="379">
      <c r="G379" s="1039"/>
    </row>
    <row r="380">
      <c r="G380" s="1039"/>
    </row>
    <row r="381">
      <c r="G381" s="1039"/>
    </row>
    <row r="382">
      <c r="G382" s="1039"/>
    </row>
    <row r="383">
      <c r="G383" s="1039"/>
    </row>
    <row r="384">
      <c r="G384" s="1039"/>
    </row>
    <row r="385">
      <c r="G385" s="1039"/>
    </row>
    <row r="386">
      <c r="G386" s="1039"/>
    </row>
    <row r="387">
      <c r="G387" s="1039"/>
    </row>
    <row r="388">
      <c r="G388" s="1039"/>
    </row>
    <row r="389">
      <c r="G389" s="1039"/>
    </row>
    <row r="390">
      <c r="G390" s="1039"/>
    </row>
    <row r="391">
      <c r="G391" s="1039"/>
    </row>
    <row r="392">
      <c r="G392" s="1039"/>
    </row>
    <row r="393">
      <c r="G393" s="1039"/>
    </row>
    <row r="394">
      <c r="G394" s="1039"/>
    </row>
    <row r="395">
      <c r="G395" s="1039"/>
    </row>
    <row r="396">
      <c r="G396" s="1039"/>
    </row>
    <row r="397">
      <c r="G397" s="1039"/>
    </row>
    <row r="398">
      <c r="G398" s="1039"/>
    </row>
    <row r="399">
      <c r="G399" s="1039"/>
    </row>
    <row r="400">
      <c r="G400" s="1039"/>
    </row>
    <row r="401">
      <c r="G401" s="1039"/>
    </row>
    <row r="402">
      <c r="G402" s="1039"/>
    </row>
    <row r="403">
      <c r="G403" s="1039"/>
    </row>
    <row r="404">
      <c r="G404" s="1039"/>
    </row>
    <row r="405">
      <c r="G405" s="1039"/>
    </row>
    <row r="406">
      <c r="G406" s="1039"/>
    </row>
    <row r="407">
      <c r="G407" s="1039"/>
    </row>
    <row r="408">
      <c r="G408" s="1039"/>
    </row>
    <row r="409">
      <c r="G409" s="1039"/>
    </row>
    <row r="410">
      <c r="G410" s="1039"/>
    </row>
    <row r="411">
      <c r="G411" s="1039"/>
    </row>
    <row r="412">
      <c r="G412" s="1039"/>
    </row>
    <row r="413">
      <c r="G413" s="1039"/>
    </row>
    <row r="414">
      <c r="G414" s="1039"/>
    </row>
    <row r="415">
      <c r="G415" s="1039"/>
    </row>
    <row r="416">
      <c r="G416" s="1039"/>
    </row>
    <row r="417">
      <c r="G417" s="1039"/>
    </row>
    <row r="418">
      <c r="G418" s="1039"/>
    </row>
    <row r="419">
      <c r="G419" s="1039"/>
    </row>
    <row r="420">
      <c r="G420" s="1039"/>
    </row>
    <row r="421">
      <c r="G421" s="1039"/>
    </row>
    <row r="422">
      <c r="G422" s="1039"/>
    </row>
    <row r="423">
      <c r="G423" s="1039"/>
    </row>
    <row r="424">
      <c r="G424" s="1039"/>
    </row>
    <row r="425">
      <c r="G425" s="1039"/>
    </row>
    <row r="426">
      <c r="G426" s="1039"/>
    </row>
    <row r="427">
      <c r="G427" s="1039"/>
    </row>
    <row r="428">
      <c r="G428" s="1039"/>
    </row>
    <row r="429">
      <c r="G429" s="1039"/>
    </row>
    <row r="430">
      <c r="G430" s="1039"/>
    </row>
    <row r="431">
      <c r="G431" s="1039"/>
    </row>
    <row r="432">
      <c r="G432" s="1039"/>
    </row>
    <row r="433">
      <c r="G433" s="1039"/>
    </row>
    <row r="434">
      <c r="G434" s="1039"/>
    </row>
    <row r="435">
      <c r="G435" s="1039"/>
    </row>
    <row r="436">
      <c r="G436" s="1039"/>
    </row>
    <row r="437">
      <c r="G437" s="1039"/>
    </row>
    <row r="438">
      <c r="G438" s="1039"/>
    </row>
    <row r="439">
      <c r="G439" s="1039"/>
    </row>
    <row r="440">
      <c r="G440" s="1039"/>
    </row>
    <row r="441">
      <c r="G441" s="1039"/>
    </row>
    <row r="442">
      <c r="G442" s="1039"/>
    </row>
    <row r="443">
      <c r="G443" s="1039"/>
    </row>
    <row r="444">
      <c r="G444" s="1039"/>
    </row>
    <row r="445">
      <c r="G445" s="1039"/>
    </row>
    <row r="446">
      <c r="G446" s="1039"/>
    </row>
    <row r="447">
      <c r="G447" s="1039"/>
    </row>
    <row r="448">
      <c r="G448" s="1039"/>
    </row>
    <row r="449">
      <c r="G449" s="1039"/>
    </row>
    <row r="450">
      <c r="G450" s="1039"/>
    </row>
    <row r="451">
      <c r="G451" s="1039"/>
    </row>
    <row r="452">
      <c r="G452" s="1039"/>
    </row>
    <row r="453">
      <c r="G453" s="1039"/>
    </row>
    <row r="454">
      <c r="G454" s="1039"/>
    </row>
    <row r="455">
      <c r="G455" s="1039"/>
    </row>
    <row r="456">
      <c r="G456" s="1039"/>
    </row>
    <row r="457">
      <c r="G457" s="1039"/>
    </row>
    <row r="458">
      <c r="G458" s="1039"/>
    </row>
    <row r="459">
      <c r="G459" s="1039"/>
    </row>
    <row r="460">
      <c r="G460" s="1039"/>
    </row>
    <row r="461">
      <c r="G461" s="1039"/>
    </row>
    <row r="462">
      <c r="G462" s="1039"/>
    </row>
    <row r="463">
      <c r="G463" s="1039"/>
    </row>
    <row r="464">
      <c r="G464" s="1039"/>
    </row>
    <row r="465">
      <c r="G465" s="1039"/>
    </row>
    <row r="466">
      <c r="G466" s="1039"/>
    </row>
    <row r="467">
      <c r="G467" s="1039"/>
    </row>
    <row r="468">
      <c r="G468" s="1039"/>
    </row>
    <row r="469">
      <c r="G469" s="1039"/>
    </row>
    <row r="470">
      <c r="G470" s="1039"/>
    </row>
    <row r="471">
      <c r="G471" s="1039"/>
    </row>
    <row r="472">
      <c r="G472" s="1039"/>
    </row>
    <row r="473">
      <c r="G473" s="1039"/>
    </row>
    <row r="474">
      <c r="G474" s="1039"/>
    </row>
    <row r="475">
      <c r="G475" s="1039"/>
    </row>
    <row r="476">
      <c r="G476" s="1039"/>
    </row>
    <row r="477">
      <c r="G477" s="1039"/>
    </row>
    <row r="478">
      <c r="G478" s="1039"/>
    </row>
    <row r="479">
      <c r="G479" s="1039"/>
    </row>
    <row r="480">
      <c r="G480" s="1039"/>
    </row>
    <row r="481">
      <c r="G481" s="1039"/>
    </row>
    <row r="482">
      <c r="G482" s="1039"/>
    </row>
    <row r="483">
      <c r="G483" s="1039"/>
    </row>
    <row r="484">
      <c r="G484" s="1039"/>
    </row>
    <row r="485">
      <c r="G485" s="1039"/>
    </row>
    <row r="486">
      <c r="G486" s="1039"/>
    </row>
    <row r="487">
      <c r="G487" s="1039"/>
    </row>
    <row r="488">
      <c r="G488" s="1039"/>
    </row>
    <row r="489">
      <c r="G489" s="1039"/>
    </row>
    <row r="490">
      <c r="G490" s="1039"/>
    </row>
    <row r="491">
      <c r="G491" s="1039"/>
    </row>
    <row r="492">
      <c r="G492" s="1039"/>
    </row>
    <row r="493">
      <c r="G493" s="1039"/>
    </row>
    <row r="494">
      <c r="G494" s="1039"/>
    </row>
    <row r="495">
      <c r="G495" s="1039"/>
    </row>
    <row r="496">
      <c r="G496" s="1039"/>
    </row>
    <row r="497">
      <c r="G497" s="1039"/>
    </row>
    <row r="498">
      <c r="G498" s="1039"/>
    </row>
    <row r="499">
      <c r="G499" s="1039"/>
    </row>
    <row r="500">
      <c r="G500" s="1039"/>
    </row>
    <row r="501">
      <c r="G501" s="1039"/>
    </row>
    <row r="502">
      <c r="G502" s="1039"/>
    </row>
    <row r="503">
      <c r="G503" s="1039"/>
    </row>
    <row r="504">
      <c r="G504" s="1039"/>
    </row>
    <row r="505">
      <c r="G505" s="1039"/>
    </row>
    <row r="506">
      <c r="G506" s="1039"/>
    </row>
    <row r="507">
      <c r="G507" s="1039"/>
    </row>
    <row r="508">
      <c r="G508" s="1039"/>
    </row>
    <row r="509">
      <c r="G509" s="1039"/>
    </row>
    <row r="510">
      <c r="G510" s="1039"/>
    </row>
    <row r="511">
      <c r="G511" s="1039"/>
    </row>
    <row r="512">
      <c r="G512" s="1039"/>
    </row>
    <row r="513">
      <c r="G513" s="1039"/>
    </row>
    <row r="514">
      <c r="G514" s="1039"/>
    </row>
    <row r="515">
      <c r="G515" s="1039"/>
    </row>
    <row r="516">
      <c r="G516" s="1039"/>
    </row>
    <row r="517">
      <c r="G517" s="1039"/>
    </row>
    <row r="518">
      <c r="G518" s="1039"/>
    </row>
    <row r="519">
      <c r="G519" s="1039"/>
    </row>
    <row r="520">
      <c r="G520" s="1039"/>
    </row>
    <row r="521">
      <c r="G521" s="1039"/>
    </row>
    <row r="522">
      <c r="G522" s="1039"/>
    </row>
    <row r="523">
      <c r="G523" s="1039"/>
    </row>
    <row r="524">
      <c r="G524" s="1039"/>
    </row>
    <row r="525">
      <c r="G525" s="1039"/>
    </row>
    <row r="526">
      <c r="G526" s="1039"/>
    </row>
    <row r="527">
      <c r="G527" s="1039"/>
    </row>
    <row r="528">
      <c r="G528" s="1039"/>
    </row>
    <row r="529">
      <c r="G529" s="1039"/>
    </row>
    <row r="530">
      <c r="G530" s="1039"/>
    </row>
    <row r="531">
      <c r="G531" s="1039"/>
    </row>
    <row r="532">
      <c r="G532" s="1039"/>
    </row>
    <row r="533">
      <c r="G533" s="1039"/>
    </row>
    <row r="534">
      <c r="G534" s="1039"/>
    </row>
    <row r="535">
      <c r="G535" s="1039"/>
    </row>
    <row r="536">
      <c r="G536" s="1039"/>
    </row>
    <row r="537">
      <c r="G537" s="1039"/>
    </row>
    <row r="538">
      <c r="G538" s="1039"/>
    </row>
    <row r="539">
      <c r="G539" s="1039"/>
    </row>
    <row r="540">
      <c r="G540" s="1039"/>
    </row>
    <row r="541">
      <c r="G541" s="1039"/>
    </row>
    <row r="542">
      <c r="G542" s="1039"/>
    </row>
    <row r="543">
      <c r="G543" s="1039"/>
    </row>
    <row r="544">
      <c r="G544" s="1039"/>
    </row>
    <row r="545">
      <c r="G545" s="1039"/>
    </row>
    <row r="546">
      <c r="G546" s="1039"/>
    </row>
    <row r="547">
      <c r="G547" s="1039"/>
    </row>
    <row r="548">
      <c r="G548" s="1039"/>
    </row>
    <row r="549">
      <c r="G549" s="1039"/>
    </row>
    <row r="550">
      <c r="G550" s="1039"/>
    </row>
    <row r="551">
      <c r="G551" s="1039"/>
    </row>
    <row r="552">
      <c r="G552" s="1039"/>
    </row>
    <row r="553">
      <c r="G553" s="1039"/>
    </row>
    <row r="554">
      <c r="G554" s="1039"/>
    </row>
    <row r="555">
      <c r="G555" s="1039"/>
    </row>
    <row r="556">
      <c r="G556" s="1039"/>
    </row>
    <row r="557">
      <c r="G557" s="1039"/>
    </row>
    <row r="558">
      <c r="G558" s="1039"/>
    </row>
    <row r="559">
      <c r="G559" s="1039"/>
    </row>
    <row r="560">
      <c r="G560" s="1039"/>
    </row>
    <row r="561">
      <c r="G561" s="1039"/>
    </row>
    <row r="562">
      <c r="G562" s="1039"/>
    </row>
    <row r="563">
      <c r="G563" s="1039"/>
    </row>
    <row r="564">
      <c r="G564" s="1039"/>
    </row>
    <row r="565">
      <c r="G565" s="1039"/>
    </row>
    <row r="566">
      <c r="G566" s="1039"/>
    </row>
    <row r="567">
      <c r="G567" s="1039"/>
    </row>
    <row r="568">
      <c r="G568" s="1039"/>
    </row>
    <row r="569">
      <c r="G569" s="1039"/>
    </row>
    <row r="570">
      <c r="G570" s="1039"/>
    </row>
    <row r="571">
      <c r="G571" s="1039"/>
    </row>
    <row r="572">
      <c r="G572" s="1039"/>
    </row>
    <row r="573">
      <c r="G573" s="1039"/>
    </row>
    <row r="574">
      <c r="G574" s="1039"/>
    </row>
    <row r="575">
      <c r="G575" s="1039"/>
    </row>
    <row r="576">
      <c r="G576" s="1039"/>
    </row>
    <row r="577">
      <c r="G577" s="1039"/>
    </row>
    <row r="578">
      <c r="G578" s="1039"/>
    </row>
    <row r="579">
      <c r="G579" s="1039"/>
    </row>
    <row r="580">
      <c r="G580" s="1039"/>
    </row>
    <row r="581">
      <c r="G581" s="1039"/>
    </row>
    <row r="582">
      <c r="G582" s="1039"/>
    </row>
    <row r="583">
      <c r="G583" s="1039"/>
    </row>
    <row r="584">
      <c r="G584" s="1039"/>
    </row>
    <row r="585">
      <c r="G585" s="1039"/>
    </row>
    <row r="586">
      <c r="G586" s="1039"/>
    </row>
    <row r="587">
      <c r="G587" s="1039"/>
    </row>
    <row r="588">
      <c r="G588" s="1039"/>
    </row>
    <row r="589">
      <c r="G589" s="1039"/>
    </row>
    <row r="590">
      <c r="G590" s="1039"/>
    </row>
    <row r="591">
      <c r="G591" s="1039"/>
    </row>
    <row r="592">
      <c r="G592" s="1039"/>
    </row>
    <row r="593">
      <c r="G593" s="1039"/>
    </row>
    <row r="594">
      <c r="G594" s="1039"/>
    </row>
    <row r="595">
      <c r="G595" s="1039"/>
    </row>
    <row r="596">
      <c r="G596" s="1039"/>
    </row>
    <row r="597">
      <c r="G597" s="1039"/>
    </row>
    <row r="598">
      <c r="G598" s="1039"/>
    </row>
    <row r="599">
      <c r="G599" s="1039"/>
    </row>
    <row r="600">
      <c r="G600" s="1039"/>
    </row>
    <row r="601">
      <c r="G601" s="1039"/>
    </row>
    <row r="602">
      <c r="G602" s="1039"/>
    </row>
    <row r="603">
      <c r="G603" s="1039"/>
    </row>
    <row r="604">
      <c r="G604" s="1039"/>
    </row>
    <row r="605">
      <c r="G605" s="1039"/>
    </row>
    <row r="606">
      <c r="G606" s="1039"/>
    </row>
    <row r="607">
      <c r="G607" s="1039"/>
    </row>
    <row r="608">
      <c r="G608" s="1039"/>
    </row>
    <row r="609">
      <c r="G609" s="1039"/>
    </row>
    <row r="610">
      <c r="G610" s="1039"/>
    </row>
    <row r="611">
      <c r="G611" s="1039"/>
    </row>
    <row r="612">
      <c r="G612" s="1039"/>
    </row>
    <row r="613">
      <c r="G613" s="1039"/>
    </row>
    <row r="614">
      <c r="G614" s="1039"/>
    </row>
    <row r="615">
      <c r="G615" s="1039"/>
    </row>
    <row r="616">
      <c r="G616" s="1039"/>
    </row>
    <row r="617">
      <c r="G617" s="1039"/>
    </row>
    <row r="618">
      <c r="G618" s="1039"/>
    </row>
    <row r="619">
      <c r="G619" s="1039"/>
    </row>
    <row r="620">
      <c r="G620" s="1039"/>
    </row>
    <row r="621">
      <c r="G621" s="1039"/>
    </row>
    <row r="622">
      <c r="G622" s="1039"/>
    </row>
    <row r="623">
      <c r="G623" s="1039"/>
    </row>
    <row r="624">
      <c r="G624" s="1039"/>
    </row>
    <row r="625">
      <c r="G625" s="1039"/>
    </row>
    <row r="626">
      <c r="G626" s="1039"/>
    </row>
    <row r="627">
      <c r="G627" s="1039"/>
    </row>
    <row r="628">
      <c r="G628" s="1039"/>
    </row>
    <row r="629">
      <c r="G629" s="1039"/>
    </row>
    <row r="630">
      <c r="G630" s="1039"/>
    </row>
    <row r="631">
      <c r="G631" s="1039"/>
    </row>
    <row r="632">
      <c r="G632" s="1039"/>
    </row>
    <row r="633">
      <c r="G633" s="1039"/>
    </row>
    <row r="634">
      <c r="G634" s="1039"/>
    </row>
    <row r="635">
      <c r="G635" s="1039"/>
    </row>
    <row r="636">
      <c r="G636" s="1039"/>
    </row>
    <row r="637">
      <c r="G637" s="1039"/>
    </row>
    <row r="638">
      <c r="G638" s="1039"/>
    </row>
    <row r="639">
      <c r="G639" s="1039"/>
    </row>
    <row r="640">
      <c r="G640" s="1039"/>
    </row>
    <row r="641">
      <c r="G641" s="1039"/>
    </row>
    <row r="642">
      <c r="G642" s="1039"/>
    </row>
    <row r="643">
      <c r="G643" s="1039"/>
    </row>
    <row r="644">
      <c r="G644" s="1039"/>
    </row>
    <row r="645">
      <c r="G645" s="1039"/>
    </row>
    <row r="646">
      <c r="G646" s="1039"/>
    </row>
    <row r="647">
      <c r="G647" s="1039"/>
    </row>
    <row r="648">
      <c r="G648" s="1039"/>
    </row>
    <row r="649">
      <c r="G649" s="1039"/>
    </row>
    <row r="650">
      <c r="G650" s="1039"/>
    </row>
    <row r="651">
      <c r="G651" s="1039"/>
    </row>
    <row r="652">
      <c r="G652" s="1039"/>
    </row>
    <row r="653">
      <c r="G653" s="1039"/>
    </row>
    <row r="654">
      <c r="G654" s="1039"/>
    </row>
    <row r="655">
      <c r="G655" s="1039"/>
    </row>
    <row r="656">
      <c r="G656" s="1039"/>
    </row>
    <row r="657">
      <c r="G657" s="1039"/>
    </row>
    <row r="658">
      <c r="G658" s="1039"/>
    </row>
    <row r="659">
      <c r="G659" s="1039"/>
    </row>
    <row r="660">
      <c r="G660" s="1039"/>
    </row>
    <row r="661">
      <c r="G661" s="1039"/>
    </row>
    <row r="662">
      <c r="G662" s="1039"/>
    </row>
    <row r="663">
      <c r="G663" s="1039"/>
    </row>
    <row r="664">
      <c r="G664" s="1039"/>
    </row>
    <row r="665">
      <c r="G665" s="1039"/>
    </row>
    <row r="666">
      <c r="G666" s="1039"/>
    </row>
    <row r="667">
      <c r="G667" s="1039"/>
    </row>
    <row r="668">
      <c r="G668" s="1039"/>
    </row>
    <row r="669">
      <c r="G669" s="1039"/>
    </row>
    <row r="670">
      <c r="G670" s="1039"/>
    </row>
    <row r="671">
      <c r="G671" s="1039"/>
    </row>
    <row r="672">
      <c r="G672" s="1039"/>
    </row>
    <row r="673">
      <c r="G673" s="1039"/>
    </row>
    <row r="674">
      <c r="G674" s="1039"/>
    </row>
    <row r="675">
      <c r="G675" s="1039"/>
    </row>
    <row r="676">
      <c r="G676" s="1039"/>
    </row>
    <row r="677">
      <c r="G677" s="1039"/>
    </row>
    <row r="678">
      <c r="G678" s="1039"/>
    </row>
    <row r="679">
      <c r="G679" s="1039"/>
    </row>
    <row r="680">
      <c r="G680" s="1039"/>
    </row>
    <row r="681">
      <c r="G681" s="1039"/>
    </row>
    <row r="682">
      <c r="G682" s="1039"/>
    </row>
    <row r="683">
      <c r="G683" s="1039"/>
    </row>
    <row r="684">
      <c r="G684" s="1039"/>
    </row>
    <row r="685">
      <c r="G685" s="1039"/>
    </row>
    <row r="686">
      <c r="G686" s="1039"/>
    </row>
    <row r="687">
      <c r="G687" s="1039"/>
    </row>
    <row r="688">
      <c r="G688" s="1039"/>
    </row>
    <row r="689">
      <c r="G689" s="1039"/>
    </row>
    <row r="690">
      <c r="G690" s="1039"/>
    </row>
    <row r="691">
      <c r="G691" s="1039"/>
    </row>
    <row r="692">
      <c r="G692" s="1039"/>
    </row>
    <row r="693">
      <c r="G693" s="1039"/>
    </row>
    <row r="694">
      <c r="G694" s="1039"/>
    </row>
    <row r="695">
      <c r="G695" s="1039"/>
    </row>
    <row r="696">
      <c r="G696" s="1039"/>
    </row>
    <row r="697">
      <c r="G697" s="1039"/>
    </row>
    <row r="698">
      <c r="G698" s="1039"/>
    </row>
    <row r="699">
      <c r="G699" s="1039"/>
    </row>
    <row r="700">
      <c r="G700" s="1039"/>
    </row>
    <row r="701">
      <c r="G701" s="1039"/>
    </row>
    <row r="702">
      <c r="G702" s="1039"/>
    </row>
    <row r="703">
      <c r="G703" s="1039"/>
    </row>
    <row r="704">
      <c r="G704" s="1039"/>
    </row>
    <row r="705">
      <c r="G705" s="1039"/>
    </row>
    <row r="706">
      <c r="G706" s="1039"/>
    </row>
    <row r="707">
      <c r="G707" s="1039"/>
    </row>
    <row r="708">
      <c r="G708" s="1039"/>
    </row>
    <row r="709">
      <c r="G709" s="1039"/>
    </row>
    <row r="710">
      <c r="G710" s="1039"/>
    </row>
    <row r="711">
      <c r="G711" s="1039"/>
    </row>
    <row r="712">
      <c r="G712" s="1039"/>
    </row>
    <row r="713">
      <c r="G713" s="1039"/>
    </row>
    <row r="714">
      <c r="G714" s="1039"/>
    </row>
    <row r="715">
      <c r="G715" s="1039"/>
    </row>
    <row r="716">
      <c r="G716" s="1039"/>
    </row>
    <row r="717">
      <c r="G717" s="1039"/>
    </row>
    <row r="718">
      <c r="G718" s="1039"/>
    </row>
    <row r="719">
      <c r="G719" s="1039"/>
    </row>
    <row r="720">
      <c r="G720" s="1039"/>
    </row>
    <row r="721">
      <c r="G721" s="1039"/>
    </row>
    <row r="722">
      <c r="G722" s="1039"/>
    </row>
    <row r="723">
      <c r="G723" s="1039"/>
    </row>
    <row r="724">
      <c r="G724" s="1039"/>
    </row>
    <row r="725">
      <c r="G725" s="1039"/>
    </row>
    <row r="726">
      <c r="G726" s="1039"/>
    </row>
    <row r="727">
      <c r="G727" s="1039"/>
    </row>
    <row r="728">
      <c r="G728" s="1039"/>
    </row>
    <row r="729">
      <c r="G729" s="1039"/>
    </row>
    <row r="730">
      <c r="G730" s="1039"/>
    </row>
    <row r="731">
      <c r="G731" s="1039"/>
    </row>
    <row r="732">
      <c r="G732" s="1039"/>
    </row>
    <row r="733">
      <c r="G733" s="1039"/>
    </row>
    <row r="734">
      <c r="G734" s="1039"/>
    </row>
    <row r="735">
      <c r="G735" s="1039"/>
    </row>
    <row r="736">
      <c r="G736" s="1039"/>
    </row>
    <row r="737">
      <c r="G737" s="1039"/>
    </row>
    <row r="738">
      <c r="G738" s="1039"/>
    </row>
    <row r="739">
      <c r="G739" s="1039"/>
    </row>
    <row r="740">
      <c r="G740" s="1039"/>
    </row>
    <row r="741">
      <c r="G741" s="1039"/>
    </row>
    <row r="742">
      <c r="G742" s="1039"/>
    </row>
    <row r="743">
      <c r="G743" s="1039"/>
    </row>
    <row r="744">
      <c r="G744" s="1039"/>
    </row>
    <row r="745">
      <c r="G745" s="1039"/>
    </row>
    <row r="746">
      <c r="G746" s="1039"/>
    </row>
    <row r="747">
      <c r="G747" s="1039"/>
    </row>
    <row r="748">
      <c r="G748" s="1039"/>
    </row>
    <row r="749">
      <c r="G749" s="1039"/>
    </row>
    <row r="750">
      <c r="G750" s="1039"/>
    </row>
    <row r="751">
      <c r="G751" s="1039"/>
    </row>
    <row r="752">
      <c r="G752" s="1039"/>
    </row>
    <row r="753">
      <c r="G753" s="1039"/>
    </row>
    <row r="754">
      <c r="G754" s="1039"/>
    </row>
    <row r="755">
      <c r="G755" s="1039"/>
    </row>
    <row r="756">
      <c r="G756" s="1039"/>
    </row>
    <row r="757">
      <c r="G757" s="1039"/>
    </row>
    <row r="758">
      <c r="G758" s="1039"/>
    </row>
    <row r="759">
      <c r="G759" s="1039"/>
    </row>
    <row r="760">
      <c r="G760" s="1039"/>
    </row>
    <row r="761">
      <c r="G761" s="1039"/>
    </row>
    <row r="762">
      <c r="G762" s="1039"/>
    </row>
    <row r="763">
      <c r="G763" s="1039"/>
    </row>
    <row r="764">
      <c r="G764" s="1039"/>
    </row>
    <row r="765">
      <c r="G765" s="1039"/>
    </row>
    <row r="766">
      <c r="G766" s="1039"/>
    </row>
    <row r="767">
      <c r="G767" s="1039"/>
    </row>
    <row r="768">
      <c r="G768" s="1039"/>
    </row>
    <row r="769">
      <c r="G769" s="1039"/>
    </row>
    <row r="770">
      <c r="G770" s="1039"/>
    </row>
    <row r="771">
      <c r="G771" s="1039"/>
    </row>
    <row r="772">
      <c r="G772" s="1039"/>
    </row>
    <row r="773">
      <c r="G773" s="1039"/>
    </row>
    <row r="774">
      <c r="G774" s="1039"/>
    </row>
    <row r="775">
      <c r="G775" s="1039"/>
    </row>
    <row r="776">
      <c r="G776" s="1039"/>
    </row>
    <row r="777">
      <c r="G777" s="1039"/>
    </row>
    <row r="778">
      <c r="G778" s="1039"/>
    </row>
    <row r="779">
      <c r="G779" s="1039"/>
    </row>
    <row r="780">
      <c r="G780" s="1039"/>
    </row>
    <row r="781">
      <c r="G781" s="1039"/>
    </row>
    <row r="782">
      <c r="G782" s="1039"/>
    </row>
    <row r="783">
      <c r="G783" s="1039"/>
    </row>
    <row r="784">
      <c r="G784" s="1039"/>
    </row>
    <row r="785">
      <c r="G785" s="1039"/>
    </row>
    <row r="786">
      <c r="G786" s="1039"/>
    </row>
    <row r="787">
      <c r="G787" s="1039"/>
    </row>
    <row r="788">
      <c r="G788" s="1039"/>
    </row>
    <row r="789">
      <c r="G789" s="1039"/>
    </row>
    <row r="790">
      <c r="G790" s="1039"/>
    </row>
    <row r="791">
      <c r="G791" s="1039"/>
    </row>
    <row r="792">
      <c r="G792" s="1039"/>
    </row>
    <row r="793">
      <c r="G793" s="1039"/>
    </row>
    <row r="794">
      <c r="G794" s="1039"/>
    </row>
    <row r="795">
      <c r="G795" s="1039"/>
    </row>
    <row r="796">
      <c r="G796" s="1039"/>
    </row>
    <row r="797">
      <c r="G797" s="1039"/>
    </row>
    <row r="798">
      <c r="G798" s="1039"/>
    </row>
    <row r="799">
      <c r="G799" s="1039"/>
    </row>
    <row r="800">
      <c r="G800" s="1039"/>
    </row>
    <row r="801">
      <c r="G801" s="1039"/>
    </row>
    <row r="802">
      <c r="G802" s="1039"/>
    </row>
    <row r="803">
      <c r="G803" s="1039"/>
    </row>
    <row r="804">
      <c r="G804" s="1039"/>
    </row>
    <row r="805">
      <c r="G805" s="1039"/>
    </row>
    <row r="806">
      <c r="G806" s="1039"/>
    </row>
    <row r="807">
      <c r="G807" s="1039"/>
    </row>
    <row r="808">
      <c r="G808" s="1039"/>
    </row>
    <row r="809">
      <c r="G809" s="1039"/>
    </row>
    <row r="810">
      <c r="G810" s="1039"/>
    </row>
    <row r="811">
      <c r="G811" s="1039"/>
    </row>
    <row r="812">
      <c r="G812" s="1039"/>
    </row>
    <row r="813">
      <c r="G813" s="1039"/>
    </row>
    <row r="814">
      <c r="G814" s="1039"/>
    </row>
    <row r="815">
      <c r="G815" s="1039"/>
    </row>
    <row r="816">
      <c r="G816" s="1039"/>
    </row>
    <row r="817">
      <c r="G817" s="1039"/>
    </row>
    <row r="818">
      <c r="G818" s="1039"/>
    </row>
    <row r="819">
      <c r="G819" s="1039"/>
    </row>
    <row r="820">
      <c r="G820" s="1039"/>
    </row>
    <row r="821">
      <c r="G821" s="1039"/>
    </row>
    <row r="822">
      <c r="G822" s="1039"/>
    </row>
    <row r="823">
      <c r="G823" s="1039"/>
    </row>
    <row r="824">
      <c r="G824" s="1039"/>
    </row>
    <row r="825">
      <c r="G825" s="1039"/>
    </row>
    <row r="826">
      <c r="G826" s="1039"/>
    </row>
    <row r="827">
      <c r="G827" s="1039"/>
    </row>
    <row r="828">
      <c r="G828" s="1039"/>
    </row>
    <row r="829">
      <c r="G829" s="1039"/>
    </row>
    <row r="830">
      <c r="G830" s="1039"/>
    </row>
    <row r="831">
      <c r="G831" s="1039"/>
    </row>
    <row r="832">
      <c r="G832" s="1039"/>
    </row>
    <row r="833">
      <c r="G833" s="1039"/>
    </row>
    <row r="834">
      <c r="G834" s="1039"/>
    </row>
    <row r="835">
      <c r="G835" s="1039"/>
    </row>
    <row r="836">
      <c r="G836" s="1039"/>
    </row>
    <row r="837">
      <c r="G837" s="1039"/>
    </row>
    <row r="838">
      <c r="G838" s="1039"/>
    </row>
    <row r="839">
      <c r="G839" s="1039"/>
    </row>
    <row r="840">
      <c r="G840" s="1039"/>
    </row>
    <row r="841">
      <c r="G841" s="1039"/>
    </row>
    <row r="842">
      <c r="G842" s="1039"/>
    </row>
    <row r="843">
      <c r="G843" s="1039"/>
    </row>
    <row r="844">
      <c r="G844" s="1039"/>
    </row>
    <row r="845">
      <c r="G845" s="1039"/>
    </row>
    <row r="846">
      <c r="G846" s="1039"/>
    </row>
    <row r="847">
      <c r="G847" s="1039"/>
    </row>
    <row r="848">
      <c r="G848" s="1039"/>
    </row>
    <row r="849">
      <c r="G849" s="1039"/>
    </row>
    <row r="850">
      <c r="G850" s="1039"/>
    </row>
    <row r="851">
      <c r="G851" s="1039"/>
    </row>
    <row r="852">
      <c r="G852" s="1039"/>
    </row>
    <row r="853">
      <c r="G853" s="1039"/>
    </row>
    <row r="854">
      <c r="G854" s="1039"/>
    </row>
    <row r="855">
      <c r="G855" s="1039"/>
    </row>
    <row r="856">
      <c r="G856" s="1039"/>
    </row>
    <row r="857">
      <c r="G857" s="1039"/>
    </row>
    <row r="858">
      <c r="G858" s="1039"/>
    </row>
    <row r="859">
      <c r="G859" s="1039"/>
    </row>
    <row r="860">
      <c r="G860" s="1039"/>
    </row>
    <row r="861">
      <c r="G861" s="1039"/>
    </row>
    <row r="862">
      <c r="G862" s="1039"/>
    </row>
    <row r="863">
      <c r="G863" s="1039"/>
    </row>
    <row r="864">
      <c r="G864" s="1039"/>
    </row>
    <row r="865">
      <c r="G865" s="1039"/>
    </row>
    <row r="866">
      <c r="G866" s="1039"/>
    </row>
    <row r="867">
      <c r="G867" s="1039"/>
    </row>
    <row r="868">
      <c r="G868" s="1039"/>
    </row>
    <row r="869">
      <c r="G869" s="1039"/>
    </row>
    <row r="870">
      <c r="G870" s="1039"/>
    </row>
    <row r="871">
      <c r="G871" s="1039"/>
    </row>
    <row r="872">
      <c r="G872" s="1039"/>
    </row>
    <row r="873">
      <c r="G873" s="1039"/>
    </row>
    <row r="874">
      <c r="G874" s="1039"/>
    </row>
    <row r="875">
      <c r="G875" s="1039"/>
    </row>
    <row r="876">
      <c r="G876" s="1039"/>
    </row>
    <row r="877">
      <c r="G877" s="1039"/>
    </row>
    <row r="878">
      <c r="G878" s="1039"/>
    </row>
    <row r="879">
      <c r="G879" s="1039"/>
    </row>
    <row r="880">
      <c r="G880" s="1039"/>
    </row>
    <row r="881">
      <c r="G881" s="1039"/>
    </row>
    <row r="882">
      <c r="G882" s="1039"/>
    </row>
    <row r="883">
      <c r="G883" s="1039"/>
    </row>
    <row r="884">
      <c r="G884" s="1039"/>
    </row>
    <row r="885">
      <c r="G885" s="1039"/>
    </row>
    <row r="886">
      <c r="G886" s="1039"/>
    </row>
    <row r="887">
      <c r="G887" s="1039"/>
    </row>
    <row r="888">
      <c r="G888" s="1039"/>
    </row>
    <row r="889">
      <c r="G889" s="1039"/>
    </row>
    <row r="890">
      <c r="G890" s="1039"/>
    </row>
    <row r="891">
      <c r="G891" s="1039"/>
    </row>
    <row r="892">
      <c r="G892" s="1039"/>
    </row>
    <row r="893">
      <c r="G893" s="1039"/>
    </row>
    <row r="894">
      <c r="G894" s="1039"/>
    </row>
    <row r="895">
      <c r="G895" s="1039"/>
    </row>
    <row r="896">
      <c r="G896" s="1039"/>
    </row>
    <row r="897">
      <c r="G897" s="1039"/>
    </row>
    <row r="898">
      <c r="G898" s="1039"/>
    </row>
    <row r="899">
      <c r="G899" s="1039"/>
    </row>
    <row r="900">
      <c r="G900" s="1039"/>
    </row>
    <row r="901">
      <c r="G901" s="1039"/>
    </row>
    <row r="902">
      <c r="G902" s="1039"/>
    </row>
    <row r="903">
      <c r="G903" s="1039"/>
    </row>
    <row r="904">
      <c r="G904" s="1039"/>
    </row>
    <row r="905">
      <c r="G905" s="1039"/>
    </row>
    <row r="906">
      <c r="G906" s="1039"/>
    </row>
    <row r="907">
      <c r="G907" s="1039"/>
    </row>
    <row r="908">
      <c r="G908" s="1039"/>
    </row>
    <row r="909">
      <c r="G909" s="1039"/>
    </row>
    <row r="910">
      <c r="G910" s="1039"/>
    </row>
    <row r="911">
      <c r="G911" s="1039"/>
    </row>
    <row r="912">
      <c r="G912" s="1039"/>
    </row>
    <row r="913">
      <c r="G913" s="1039"/>
    </row>
    <row r="914">
      <c r="G914" s="1039"/>
    </row>
    <row r="915">
      <c r="G915" s="1039"/>
    </row>
    <row r="916">
      <c r="G916" s="1039"/>
    </row>
    <row r="917">
      <c r="G917" s="1039"/>
    </row>
    <row r="918">
      <c r="G918" s="1039"/>
    </row>
    <row r="919">
      <c r="G919" s="1039"/>
    </row>
    <row r="920">
      <c r="G920" s="1039"/>
    </row>
    <row r="921">
      <c r="G921" s="1039"/>
    </row>
    <row r="922">
      <c r="G922" s="1039"/>
    </row>
    <row r="923">
      <c r="G923" s="1039"/>
    </row>
    <row r="924">
      <c r="G924" s="1039"/>
    </row>
    <row r="925">
      <c r="G925" s="1039"/>
    </row>
    <row r="926">
      <c r="G926" s="1039"/>
    </row>
    <row r="927">
      <c r="G927" s="1039"/>
    </row>
    <row r="928">
      <c r="G928" s="1039"/>
    </row>
    <row r="929">
      <c r="G929" s="1039"/>
    </row>
    <row r="930">
      <c r="G930" s="1039"/>
    </row>
    <row r="931">
      <c r="G931" s="1039"/>
    </row>
    <row r="932">
      <c r="G932" s="1039"/>
    </row>
    <row r="933">
      <c r="G933" s="1039"/>
    </row>
    <row r="934">
      <c r="G934" s="1039"/>
    </row>
    <row r="935">
      <c r="G935" s="1039"/>
    </row>
    <row r="936">
      <c r="G936" s="1039"/>
    </row>
    <row r="937">
      <c r="G937" s="1039"/>
    </row>
    <row r="938">
      <c r="G938" s="1039"/>
    </row>
    <row r="939">
      <c r="G939" s="1039"/>
    </row>
    <row r="940">
      <c r="G940" s="1039"/>
    </row>
    <row r="941">
      <c r="G941" s="1039"/>
    </row>
    <row r="942">
      <c r="G942" s="1039"/>
    </row>
    <row r="943">
      <c r="G943" s="1039"/>
    </row>
    <row r="944">
      <c r="G944" s="1039"/>
    </row>
    <row r="945">
      <c r="G945" s="1039"/>
    </row>
    <row r="946">
      <c r="G946" s="1039"/>
    </row>
    <row r="947">
      <c r="G947" s="1039"/>
    </row>
    <row r="948">
      <c r="G948" s="1039"/>
    </row>
    <row r="949">
      <c r="G949" s="1039"/>
    </row>
    <row r="950">
      <c r="G950" s="1039"/>
    </row>
    <row r="951">
      <c r="G951" s="1039"/>
    </row>
    <row r="952">
      <c r="G952" s="1039"/>
    </row>
    <row r="953">
      <c r="G953" s="1039"/>
    </row>
    <row r="954">
      <c r="G954" s="1039"/>
    </row>
    <row r="955">
      <c r="G955" s="1039"/>
    </row>
    <row r="956">
      <c r="G956" s="1039"/>
    </row>
    <row r="957">
      <c r="G957" s="1039"/>
    </row>
    <row r="958">
      <c r="G958" s="1039"/>
    </row>
    <row r="959">
      <c r="G959" s="1039"/>
    </row>
    <row r="960">
      <c r="G960" s="1039"/>
    </row>
    <row r="961">
      <c r="G961" s="1039"/>
    </row>
    <row r="962">
      <c r="G962" s="1039"/>
    </row>
    <row r="963">
      <c r="G963" s="1039"/>
    </row>
    <row r="964">
      <c r="G964" s="1039"/>
    </row>
    <row r="965">
      <c r="G965" s="1039"/>
    </row>
    <row r="966">
      <c r="G966" s="1039"/>
    </row>
    <row r="967">
      <c r="G967" s="1039"/>
    </row>
    <row r="968">
      <c r="G968" s="1039"/>
    </row>
    <row r="969">
      <c r="G969" s="1039"/>
    </row>
    <row r="970">
      <c r="G970" s="1039"/>
    </row>
    <row r="971">
      <c r="G971" s="1039"/>
    </row>
    <row r="972">
      <c r="G972" s="1039"/>
    </row>
    <row r="973">
      <c r="G973" s="1039"/>
    </row>
    <row r="974">
      <c r="G974" s="1039"/>
    </row>
    <row r="975">
      <c r="G975" s="1039"/>
    </row>
    <row r="976">
      <c r="G976" s="1039"/>
    </row>
    <row r="977">
      <c r="G977" s="1039"/>
    </row>
    <row r="978">
      <c r="G978" s="1039"/>
    </row>
    <row r="979">
      <c r="G979" s="1039"/>
    </row>
    <row r="980">
      <c r="G980" s="1039"/>
    </row>
    <row r="981">
      <c r="G981" s="1039"/>
    </row>
    <row r="982">
      <c r="G982" s="1039"/>
    </row>
    <row r="983">
      <c r="G983" s="1039"/>
    </row>
    <row r="984">
      <c r="G984" s="1039"/>
    </row>
    <row r="985">
      <c r="G985" s="1039"/>
    </row>
    <row r="986">
      <c r="G986" s="1039"/>
    </row>
    <row r="987">
      <c r="G987" s="1039"/>
    </row>
    <row r="988">
      <c r="G988" s="1039"/>
    </row>
    <row r="989">
      <c r="G989" s="1039"/>
    </row>
    <row r="990">
      <c r="G990" s="1039"/>
    </row>
    <row r="991">
      <c r="G991" s="1039"/>
    </row>
    <row r="992">
      <c r="G992" s="1039"/>
    </row>
    <row r="993">
      <c r="G993" s="1039"/>
    </row>
    <row r="994">
      <c r="G994" s="1039"/>
    </row>
    <row r="995">
      <c r="G995" s="1039"/>
    </row>
    <row r="996">
      <c r="G996" s="1039"/>
    </row>
    <row r="997">
      <c r="G997" s="1039"/>
    </row>
    <row r="998">
      <c r="G998" s="1039"/>
    </row>
    <row r="999">
      <c r="G999" s="1039"/>
    </row>
    <row r="1000">
      <c r="G1000" s="1039"/>
    </row>
    <row r="1001">
      <c r="G1001" s="1039"/>
    </row>
    <row r="1002">
      <c r="G1002" s="1039"/>
    </row>
    <row r="1003">
      <c r="G1003" s="1039"/>
    </row>
  </sheetData>
  <mergeCells count="71">
    <mergeCell ref="P20:Q20"/>
    <mergeCell ref="P21:Q21"/>
    <mergeCell ref="P23:Q23"/>
    <mergeCell ref="P24:Q24"/>
    <mergeCell ref="P25:Q25"/>
    <mergeCell ref="P26:Q26"/>
    <mergeCell ref="P27:Q27"/>
    <mergeCell ref="P28:Q28"/>
    <mergeCell ref="C22:F22"/>
    <mergeCell ref="C23:F23"/>
    <mergeCell ref="J18:N18"/>
    <mergeCell ref="P18:Q18"/>
    <mergeCell ref="J19:N19"/>
    <mergeCell ref="P19:Q19"/>
    <mergeCell ref="C20:F20"/>
    <mergeCell ref="J20:N20"/>
    <mergeCell ref="P22:Q22"/>
    <mergeCell ref="J21:N21"/>
    <mergeCell ref="J22:N22"/>
    <mergeCell ref="J23:N23"/>
    <mergeCell ref="J24:N24"/>
    <mergeCell ref="J25:N25"/>
    <mergeCell ref="J26:N26"/>
    <mergeCell ref="J27:N27"/>
    <mergeCell ref="J35:N35"/>
    <mergeCell ref="J36:N36"/>
    <mergeCell ref="J37:N37"/>
    <mergeCell ref="J38:N38"/>
    <mergeCell ref="J39:N39"/>
    <mergeCell ref="J40:N40"/>
    <mergeCell ref="J28:N28"/>
    <mergeCell ref="J29:N29"/>
    <mergeCell ref="J30:N30"/>
    <mergeCell ref="J31:N31"/>
    <mergeCell ref="J32:N32"/>
    <mergeCell ref="J33:N33"/>
    <mergeCell ref="J34:N34"/>
    <mergeCell ref="P4:Q4"/>
    <mergeCell ref="P5:Q5"/>
    <mergeCell ref="J2:Q2"/>
    <mergeCell ref="B3:H3"/>
    <mergeCell ref="J3:N3"/>
    <mergeCell ref="P3:Q3"/>
    <mergeCell ref="B4:H4"/>
    <mergeCell ref="J4:N4"/>
    <mergeCell ref="J5:N5"/>
    <mergeCell ref="P8:Q8"/>
    <mergeCell ref="P9:Q9"/>
    <mergeCell ref="J6:N6"/>
    <mergeCell ref="P6:Q6"/>
    <mergeCell ref="D7:F7"/>
    <mergeCell ref="J7:N7"/>
    <mergeCell ref="P7:Q7"/>
    <mergeCell ref="J8:N8"/>
    <mergeCell ref="J9:N9"/>
    <mergeCell ref="J10:N10"/>
    <mergeCell ref="P10:Q10"/>
    <mergeCell ref="J11:N11"/>
    <mergeCell ref="P11:Q11"/>
    <mergeCell ref="J12:N12"/>
    <mergeCell ref="P12:Q12"/>
    <mergeCell ref="P13:Q13"/>
    <mergeCell ref="P16:Q16"/>
    <mergeCell ref="P17:Q17"/>
    <mergeCell ref="J13:N13"/>
    <mergeCell ref="J14:N14"/>
    <mergeCell ref="P14:Q14"/>
    <mergeCell ref="J15:N15"/>
    <mergeCell ref="P15:Q15"/>
    <mergeCell ref="J16:N16"/>
    <mergeCell ref="J17:N17"/>
  </mergeCells>
  <printOptions gridLines="1" horizontalCentered="1"/>
  <pageMargins bottom="0.75" footer="0.0" header="0.0" left="0.25" right="0.25"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2" max="2" width="17.63"/>
    <col customWidth="1" min="3" max="3" width="22.63"/>
    <col customWidth="1" min="4" max="4" width="17.38"/>
    <col customWidth="1" min="5" max="5" width="17.25"/>
    <col customWidth="1" min="6" max="6" width="17.63"/>
  </cols>
  <sheetData>
    <row r="1">
      <c r="D1" s="1100" t="s">
        <v>813</v>
      </c>
    </row>
    <row r="3">
      <c r="B3" s="1101" t="s">
        <v>814</v>
      </c>
      <c r="C3" s="1102"/>
      <c r="D3" s="1103"/>
      <c r="E3" s="1103"/>
      <c r="F3" s="1103"/>
      <c r="G3" s="1103"/>
    </row>
    <row r="4">
      <c r="B4" s="1103"/>
      <c r="C4" s="1103"/>
      <c r="D4" s="1103"/>
      <c r="E4" s="1103"/>
      <c r="F4" s="1103"/>
      <c r="G4" s="1103"/>
    </row>
    <row r="5">
      <c r="B5" s="1104" t="s">
        <v>815</v>
      </c>
      <c r="C5" s="1104" t="s">
        <v>816</v>
      </c>
      <c r="D5" s="1104" t="s">
        <v>817</v>
      </c>
      <c r="E5" s="1104" t="s">
        <v>818</v>
      </c>
      <c r="F5" s="1104" t="s">
        <v>819</v>
      </c>
      <c r="G5" s="1103"/>
    </row>
    <row r="6">
      <c r="B6" s="1103"/>
      <c r="C6" s="1103"/>
      <c r="D6" s="1103"/>
      <c r="E6" s="1103"/>
      <c r="F6" s="1103"/>
      <c r="G6" s="1103"/>
    </row>
    <row r="7" ht="22.5" customHeight="1">
      <c r="B7" s="1105"/>
      <c r="C7" s="1105"/>
      <c r="D7" s="1105"/>
      <c r="E7" s="1105"/>
      <c r="F7" s="1105"/>
      <c r="G7" s="1106"/>
    </row>
    <row r="8" ht="22.5" customHeight="1">
      <c r="B8" s="1105"/>
      <c r="C8" s="1105"/>
      <c r="D8" s="1105"/>
      <c r="E8" s="1105"/>
      <c r="F8" s="1105"/>
      <c r="G8" s="1107"/>
    </row>
    <row r="9" ht="22.5" customHeight="1">
      <c r="B9" s="1105"/>
      <c r="C9" s="1105"/>
      <c r="D9" s="1105"/>
      <c r="E9" s="1105"/>
      <c r="F9" s="1105"/>
      <c r="G9" s="1107"/>
    </row>
    <row r="10" ht="22.5" customHeight="1">
      <c r="B10" s="1105"/>
      <c r="C10" s="1105"/>
      <c r="D10" s="1105"/>
      <c r="E10" s="1105"/>
      <c r="F10" s="1105"/>
      <c r="G10" s="1107"/>
    </row>
    <row r="11" ht="22.5" customHeight="1">
      <c r="B11" s="1105"/>
      <c r="C11" s="1105"/>
      <c r="D11" s="1105"/>
      <c r="E11" s="1105"/>
      <c r="F11" s="1105"/>
      <c r="G11" s="1107"/>
    </row>
    <row r="12" ht="22.5" customHeight="1">
      <c r="B12" s="1105"/>
      <c r="C12" s="1105"/>
      <c r="D12" s="1105"/>
      <c r="E12" s="1105"/>
      <c r="F12" s="1105"/>
      <c r="G12" s="1107"/>
    </row>
    <row r="13" ht="22.5" customHeight="1">
      <c r="B13" s="1105"/>
      <c r="C13" s="1105"/>
      <c r="D13" s="1105"/>
      <c r="E13" s="1105"/>
      <c r="F13" s="1105"/>
      <c r="G13" s="1107"/>
    </row>
    <row r="14" ht="22.5" customHeight="1">
      <c r="B14" s="1105"/>
      <c r="C14" s="1105"/>
      <c r="D14" s="1105"/>
      <c r="E14" s="1105"/>
      <c r="F14" s="1105"/>
      <c r="G14" s="1107"/>
    </row>
    <row r="15" ht="22.5" customHeight="1">
      <c r="B15" s="1105"/>
      <c r="C15" s="1105"/>
      <c r="D15" s="1105"/>
      <c r="E15" s="1105"/>
      <c r="F15" s="1105"/>
      <c r="G15" s="1107"/>
    </row>
    <row r="16" ht="22.5" customHeight="1">
      <c r="B16" s="1105"/>
      <c r="C16" s="1105"/>
      <c r="D16" s="1105"/>
      <c r="E16" s="1105"/>
      <c r="F16" s="1105"/>
      <c r="G16" s="1107"/>
    </row>
    <row r="17" ht="22.5" customHeight="1">
      <c r="B17" s="1105"/>
      <c r="C17" s="1105"/>
      <c r="D17" s="1105"/>
      <c r="E17" s="1105"/>
      <c r="F17" s="1105"/>
      <c r="G17" s="1107"/>
    </row>
    <row r="18" ht="22.5" customHeight="1">
      <c r="B18" s="1105"/>
      <c r="C18" s="1105"/>
      <c r="D18" s="1105"/>
      <c r="E18" s="1105"/>
      <c r="F18" s="1105"/>
      <c r="G18" s="1107"/>
    </row>
    <row r="19" ht="22.5" customHeight="1">
      <c r="B19" s="1105"/>
      <c r="C19" s="1105"/>
      <c r="D19" s="1105"/>
      <c r="E19" s="1105"/>
      <c r="F19" s="1105"/>
      <c r="G19" s="1107"/>
    </row>
    <row r="20" ht="22.5" customHeight="1">
      <c r="B20" s="1105"/>
      <c r="C20" s="1105"/>
      <c r="D20" s="1105"/>
      <c r="E20" s="1105"/>
      <c r="F20" s="1105"/>
      <c r="G20" s="1107"/>
    </row>
    <row r="21" ht="22.5" customHeight="1">
      <c r="B21" s="1105"/>
      <c r="C21" s="1105"/>
      <c r="D21" s="1105"/>
      <c r="E21" s="1105"/>
      <c r="F21" s="1105"/>
      <c r="G21" s="1107"/>
    </row>
    <row r="22" ht="22.5" customHeight="1">
      <c r="B22" s="1105"/>
      <c r="C22" s="1105"/>
      <c r="D22" s="1105"/>
      <c r="E22" s="1105"/>
      <c r="F22" s="1105"/>
      <c r="G22" s="1107"/>
    </row>
    <row r="23" ht="22.5" customHeight="1">
      <c r="B23" s="1105"/>
      <c r="C23" s="1105"/>
      <c r="D23" s="1105"/>
      <c r="E23" s="1105"/>
      <c r="F23" s="1105"/>
      <c r="G23" s="1107"/>
    </row>
    <row r="24" ht="22.5" customHeight="1">
      <c r="B24" s="1105"/>
      <c r="C24" s="1105"/>
      <c r="D24" s="1105"/>
      <c r="E24" s="1105"/>
      <c r="F24" s="1105"/>
      <c r="G24" s="1107"/>
    </row>
    <row r="25" ht="22.5" customHeight="1">
      <c r="B25" s="1105"/>
      <c r="C25" s="1105"/>
      <c r="D25" s="1105"/>
      <c r="E25" s="1105"/>
      <c r="F25" s="1105"/>
      <c r="G25" s="1107"/>
    </row>
    <row r="26" ht="22.5" customHeight="1">
      <c r="B26" s="1105"/>
      <c r="C26" s="1105"/>
      <c r="D26" s="1105"/>
      <c r="E26" s="1105"/>
      <c r="F26" s="1105"/>
      <c r="G26" s="1107"/>
    </row>
    <row r="27" ht="22.5" customHeight="1">
      <c r="B27" s="1105"/>
      <c r="C27" s="1105"/>
      <c r="D27" s="1105"/>
      <c r="E27" s="1105"/>
      <c r="F27" s="1105"/>
      <c r="G27" s="1107"/>
    </row>
    <row r="28" ht="22.5" customHeight="1">
      <c r="B28" s="1105"/>
      <c r="C28" s="1105"/>
      <c r="D28" s="1105"/>
      <c r="E28" s="1105"/>
      <c r="F28" s="1105"/>
      <c r="G28" s="1107"/>
    </row>
    <row r="29" ht="22.5" customHeight="1">
      <c r="B29" s="1105"/>
      <c r="C29" s="1105"/>
      <c r="D29" s="1105"/>
      <c r="E29" s="1105"/>
      <c r="F29" s="1105"/>
      <c r="G29" s="1107"/>
    </row>
    <row r="30" ht="22.5" customHeight="1">
      <c r="B30" s="1105"/>
      <c r="C30" s="1105"/>
      <c r="D30" s="1105"/>
      <c r="E30" s="1105"/>
      <c r="F30" s="1105"/>
      <c r="G30" s="1107"/>
    </row>
    <row r="31" ht="22.5" customHeight="1">
      <c r="B31" s="1105"/>
      <c r="C31" s="1105"/>
      <c r="D31" s="1105"/>
      <c r="E31" s="1105"/>
      <c r="F31" s="1105"/>
      <c r="G31" s="1107"/>
    </row>
    <row r="32" ht="22.5" customHeight="1">
      <c r="B32" s="1105"/>
      <c r="C32" s="1105"/>
      <c r="D32" s="1105"/>
      <c r="E32" s="1105"/>
      <c r="F32" s="1105"/>
      <c r="G32" s="1107"/>
    </row>
    <row r="33" ht="22.5" customHeight="1">
      <c r="B33" s="1105"/>
      <c r="C33" s="1105"/>
      <c r="D33" s="1105"/>
      <c r="E33" s="1105"/>
      <c r="F33" s="1105"/>
      <c r="G33" s="1107"/>
    </row>
    <row r="34" ht="22.5" customHeight="1">
      <c r="B34" s="1105"/>
      <c r="C34" s="1105"/>
      <c r="D34" s="1105"/>
      <c r="E34" s="1105"/>
      <c r="F34" s="1105"/>
      <c r="G34" s="1107"/>
    </row>
    <row r="35" ht="22.5" customHeight="1">
      <c r="B35" s="1021"/>
      <c r="C35" s="1021"/>
      <c r="D35" s="1021"/>
      <c r="E35" s="1021"/>
      <c r="F35" s="1021"/>
      <c r="G35" s="1108"/>
    </row>
    <row r="36" ht="22.5" customHeight="1"/>
  </sheetData>
  <printOptions horizontalCentered="1"/>
  <pageMargins bottom="0.75" footer="0.0" header="0.0" left="0.7" right="0.7" top="0.75"/>
  <pageSetup fitToHeight="0"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2" max="2" width="19.13"/>
    <col customWidth="1" min="3" max="3" width="21.13"/>
    <col customWidth="1" min="4" max="4" width="19.75"/>
    <col customWidth="1" min="5" max="5" width="16.63"/>
    <col customWidth="1" min="6" max="6" width="14.13"/>
    <col customWidth="1" min="7" max="7" width="13.75"/>
    <col customWidth="1" min="8" max="8" width="32.88"/>
  </cols>
  <sheetData>
    <row r="2">
      <c r="D2" s="1109"/>
      <c r="E2" s="1110" t="s">
        <v>820</v>
      </c>
      <c r="F2" s="1109"/>
    </row>
    <row r="3">
      <c r="B3" s="1111" t="s">
        <v>821</v>
      </c>
      <c r="C3" s="1111" t="s">
        <v>822</v>
      </c>
      <c r="D3" s="1111" t="s">
        <v>823</v>
      </c>
      <c r="E3" s="1111" t="s">
        <v>824</v>
      </c>
      <c r="F3" s="1111" t="s">
        <v>825</v>
      </c>
      <c r="G3" s="1111" t="s">
        <v>826</v>
      </c>
      <c r="H3" s="1111" t="s">
        <v>827</v>
      </c>
    </row>
    <row r="5" ht="31.5" customHeight="1">
      <c r="A5" s="1112"/>
      <c r="B5" s="1113" t="s">
        <v>815</v>
      </c>
      <c r="C5" s="1113" t="s">
        <v>547</v>
      </c>
      <c r="D5" s="1113" t="s">
        <v>828</v>
      </c>
      <c r="E5" s="1113" t="s">
        <v>829</v>
      </c>
      <c r="F5" s="1113" t="s">
        <v>830</v>
      </c>
      <c r="G5" s="1113" t="s">
        <v>831</v>
      </c>
      <c r="H5" s="1113" t="s">
        <v>832</v>
      </c>
      <c r="I5" s="1112"/>
      <c r="J5" s="1112"/>
      <c r="K5" s="1112"/>
      <c r="L5" s="1112"/>
      <c r="M5" s="1112"/>
      <c r="N5" s="1112"/>
      <c r="O5" s="1112"/>
      <c r="P5" s="1112"/>
      <c r="Q5" s="1112"/>
      <c r="R5" s="1112"/>
      <c r="S5" s="1112"/>
      <c r="T5" s="1112"/>
      <c r="U5" s="1112"/>
      <c r="V5" s="1112"/>
      <c r="W5" s="1112"/>
      <c r="X5" s="1112"/>
      <c r="Y5" s="1112"/>
      <c r="Z5" s="1112"/>
    </row>
    <row r="6">
      <c r="B6" s="695"/>
      <c r="C6" s="695"/>
      <c r="D6" s="695"/>
      <c r="E6" s="695"/>
      <c r="F6" s="695"/>
      <c r="G6" s="695"/>
      <c r="H6" s="695"/>
    </row>
    <row r="7" ht="22.5" customHeight="1">
      <c r="B7" s="1021"/>
      <c r="C7" s="1021"/>
      <c r="D7" s="1021"/>
      <c r="E7" s="1021"/>
      <c r="F7" s="1021"/>
      <c r="G7" s="1021"/>
      <c r="H7" s="1021"/>
    </row>
    <row r="8" ht="22.5" customHeight="1">
      <c r="B8" s="1021"/>
      <c r="C8" s="1021"/>
      <c r="D8" s="1021"/>
      <c r="E8" s="1021"/>
      <c r="F8" s="1021"/>
      <c r="G8" s="1021"/>
      <c r="H8" s="1021"/>
    </row>
    <row r="9" ht="22.5" customHeight="1">
      <c r="B9" s="1021"/>
      <c r="C9" s="1021"/>
      <c r="D9" s="1021"/>
      <c r="E9" s="1021"/>
      <c r="F9" s="1021"/>
      <c r="G9" s="1021"/>
      <c r="H9" s="1021"/>
    </row>
    <row r="10" ht="22.5" customHeight="1">
      <c r="B10" s="1021"/>
      <c r="C10" s="1021"/>
      <c r="D10" s="1021"/>
      <c r="E10" s="1021"/>
      <c r="F10" s="1021"/>
      <c r="G10" s="1021"/>
      <c r="H10" s="1021"/>
    </row>
    <row r="11" ht="22.5" customHeight="1">
      <c r="B11" s="1021"/>
      <c r="C11" s="1021"/>
      <c r="D11" s="1021"/>
      <c r="E11" s="1021"/>
      <c r="F11" s="1021"/>
      <c r="G11" s="1021"/>
      <c r="H11" s="1021"/>
    </row>
    <row r="12" ht="22.5" customHeight="1">
      <c r="B12" s="1021"/>
      <c r="C12" s="1021"/>
      <c r="D12" s="1021"/>
      <c r="E12" s="1021"/>
      <c r="F12" s="1021"/>
      <c r="G12" s="1021"/>
      <c r="H12" s="1021"/>
    </row>
    <row r="13" ht="22.5" customHeight="1">
      <c r="B13" s="1021"/>
      <c r="C13" s="1021"/>
      <c r="D13" s="1021"/>
      <c r="E13" s="1021"/>
      <c r="F13" s="1021"/>
      <c r="G13" s="1021"/>
      <c r="H13" s="1021"/>
    </row>
    <row r="14" ht="22.5" customHeight="1">
      <c r="B14" s="1021"/>
      <c r="C14" s="1021"/>
      <c r="D14" s="1021"/>
      <c r="E14" s="1021"/>
      <c r="F14" s="1021"/>
      <c r="G14" s="1021"/>
      <c r="H14" s="1021"/>
    </row>
    <row r="15" ht="22.5" customHeight="1">
      <c r="B15" s="1021"/>
      <c r="C15" s="1021"/>
      <c r="D15" s="1021"/>
      <c r="E15" s="1021"/>
      <c r="F15" s="1021"/>
      <c r="G15" s="1021"/>
      <c r="H15" s="1021"/>
    </row>
    <row r="16" ht="22.5" customHeight="1">
      <c r="B16" s="1021"/>
      <c r="C16" s="1021"/>
      <c r="D16" s="1021"/>
      <c r="E16" s="1021"/>
      <c r="F16" s="1021"/>
      <c r="G16" s="1021"/>
      <c r="H16" s="1021"/>
    </row>
    <row r="17" ht="22.5" customHeight="1">
      <c r="B17" s="1021"/>
      <c r="C17" s="1021"/>
      <c r="D17" s="1021"/>
      <c r="E17" s="1021"/>
      <c r="F17" s="1021"/>
      <c r="G17" s="1021"/>
      <c r="H17" s="1021"/>
    </row>
    <row r="18" ht="22.5" customHeight="1">
      <c r="B18" s="1021"/>
      <c r="C18" s="1021"/>
      <c r="D18" s="1021"/>
      <c r="E18" s="1021"/>
      <c r="F18" s="1021"/>
      <c r="G18" s="1021"/>
      <c r="H18" s="1021"/>
    </row>
    <row r="19" ht="22.5" customHeight="1">
      <c r="B19" s="1021"/>
      <c r="C19" s="1021"/>
      <c r="D19" s="1021"/>
      <c r="E19" s="1021"/>
      <c r="F19" s="1021"/>
      <c r="G19" s="1021"/>
      <c r="H19" s="1021"/>
    </row>
    <row r="20" ht="22.5" customHeight="1">
      <c r="B20" s="1021"/>
      <c r="C20" s="1021"/>
      <c r="D20" s="1021"/>
      <c r="E20" s="1021"/>
      <c r="F20" s="1021"/>
      <c r="G20" s="1021"/>
      <c r="H20" s="1021"/>
    </row>
    <row r="21" ht="22.5" customHeight="1">
      <c r="B21" s="1021"/>
      <c r="C21" s="1021"/>
      <c r="D21" s="1021"/>
      <c r="E21" s="1021"/>
      <c r="F21" s="1021"/>
      <c r="G21" s="1021"/>
      <c r="H21" s="1021"/>
    </row>
    <row r="22" ht="22.5" customHeight="1">
      <c r="B22" s="1021"/>
      <c r="C22" s="1021"/>
      <c r="D22" s="1021"/>
      <c r="E22" s="1021"/>
      <c r="F22" s="1021"/>
      <c r="G22" s="1021"/>
      <c r="H22" s="1021"/>
    </row>
    <row r="23" ht="22.5" customHeight="1">
      <c r="B23" s="1021"/>
      <c r="C23" s="1021"/>
      <c r="D23" s="1021"/>
      <c r="E23" s="1021"/>
      <c r="F23" s="1021"/>
      <c r="G23" s="1021"/>
      <c r="H23" s="1021"/>
    </row>
    <row r="24" ht="22.5" customHeight="1">
      <c r="B24" s="1021"/>
      <c r="C24" s="1021"/>
      <c r="D24" s="1021"/>
      <c r="E24" s="1021"/>
      <c r="F24" s="1021"/>
      <c r="G24" s="1021"/>
      <c r="H24" s="1021"/>
    </row>
    <row r="25" ht="22.5" customHeight="1">
      <c r="B25" s="1021"/>
      <c r="C25" s="1021"/>
      <c r="D25" s="1021"/>
      <c r="E25" s="1021"/>
      <c r="F25" s="1021"/>
      <c r="G25" s="1021"/>
      <c r="H25" s="1021"/>
    </row>
    <row r="26" ht="22.5" customHeight="1">
      <c r="B26" s="1021"/>
      <c r="C26" s="1021"/>
      <c r="D26" s="1021"/>
      <c r="E26" s="1021"/>
      <c r="F26" s="1021"/>
      <c r="G26" s="1021"/>
      <c r="H26" s="1021"/>
    </row>
    <row r="27" ht="22.5" customHeight="1">
      <c r="B27" s="1021"/>
      <c r="C27" s="1021"/>
      <c r="D27" s="1021"/>
      <c r="E27" s="1021"/>
      <c r="F27" s="1021"/>
      <c r="G27" s="1021"/>
      <c r="H27" s="1021"/>
    </row>
    <row r="28" ht="22.5" customHeight="1">
      <c r="B28" s="1021"/>
      <c r="C28" s="1021"/>
      <c r="D28" s="1021"/>
      <c r="E28" s="1021"/>
      <c r="F28" s="1021"/>
      <c r="G28" s="1021"/>
      <c r="H28" s="1021"/>
    </row>
    <row r="29" ht="22.5" customHeight="1">
      <c r="B29" s="1021"/>
      <c r="C29" s="1021"/>
      <c r="D29" s="1021"/>
      <c r="E29" s="1021"/>
      <c r="F29" s="1021"/>
      <c r="G29" s="1021"/>
      <c r="H29" s="1021"/>
    </row>
    <row r="30" ht="22.5" customHeight="1">
      <c r="B30" s="1021"/>
      <c r="C30" s="1021"/>
      <c r="D30" s="1021"/>
      <c r="E30" s="1021"/>
      <c r="F30" s="1021"/>
      <c r="G30" s="1021"/>
      <c r="H30" s="1021"/>
    </row>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sheetData>
  <printOptions horizontalCentered="1"/>
  <pageMargins bottom="0.75" footer="0.0" header="0.0" left="0.7" right="0.7" top="0.75"/>
  <pageSetup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0"/>
  <cols>
    <col customWidth="1" min="1" max="1" width="9.25"/>
    <col customWidth="1" min="2" max="2" width="24.75"/>
    <col customWidth="1" min="3" max="3" width="9.25"/>
    <col customWidth="1" min="4" max="4" width="9.63"/>
    <col customWidth="1" min="5" max="5" width="12.13"/>
    <col customWidth="1" min="6" max="6" width="10.38"/>
    <col customWidth="1" min="7" max="7" width="6.5"/>
    <col customWidth="1" min="8" max="8" width="9.88"/>
    <col customWidth="1" min="9" max="9" width="7.75"/>
    <col customWidth="1" min="10" max="10" width="9.88"/>
    <col customWidth="1" min="11" max="11" width="10.75"/>
    <col customWidth="1" min="12" max="12" width="8.0"/>
    <col customWidth="1" min="13" max="13" width="15.88"/>
    <col customWidth="1" min="14" max="14" width="12.75"/>
  </cols>
  <sheetData>
    <row r="1" ht="12.75" customHeight="1">
      <c r="A1" s="1114" t="s">
        <v>833</v>
      </c>
      <c r="B1" s="1115" t="s">
        <v>834</v>
      </c>
      <c r="C1" s="1116" t="s">
        <v>5</v>
      </c>
      <c r="D1" s="1117"/>
      <c r="E1" s="1117"/>
      <c r="F1" s="1117"/>
      <c r="G1" s="1117"/>
      <c r="H1" s="1118"/>
      <c r="I1" s="1119"/>
      <c r="J1" s="1118"/>
      <c r="K1" s="1118"/>
      <c r="L1" s="1118"/>
      <c r="M1" s="1120" t="s">
        <v>835</v>
      </c>
      <c r="N1" s="1120"/>
    </row>
    <row r="2" ht="12.75" customHeight="1">
      <c r="A2" s="1116" t="s">
        <v>545</v>
      </c>
      <c r="B2" s="1115" t="s">
        <v>547</v>
      </c>
      <c r="C2" s="1116" t="s">
        <v>550</v>
      </c>
      <c r="D2" s="1116" t="s">
        <v>551</v>
      </c>
      <c r="E2" s="1116" t="s">
        <v>552</v>
      </c>
      <c r="F2" s="1116" t="s">
        <v>836</v>
      </c>
      <c r="G2" s="1116" t="s">
        <v>776</v>
      </c>
      <c r="H2" s="1121" t="s">
        <v>837</v>
      </c>
      <c r="I2" s="1116" t="s">
        <v>838</v>
      </c>
      <c r="J2" s="1121" t="s">
        <v>773</v>
      </c>
      <c r="K2" s="1121" t="s">
        <v>839</v>
      </c>
      <c r="L2" s="1122"/>
      <c r="M2" s="1123"/>
      <c r="N2" s="1123"/>
    </row>
    <row r="3" ht="12.75" customHeight="1">
      <c r="A3" s="1116"/>
      <c r="B3" s="1124"/>
      <c r="C3" s="1125"/>
      <c r="D3" s="1125"/>
      <c r="E3" s="1125"/>
      <c r="F3" s="1125"/>
      <c r="G3" s="1125"/>
      <c r="H3" s="1126"/>
      <c r="I3" s="1127"/>
      <c r="J3" s="1128"/>
      <c r="K3" s="1128">
        <f>H3*0.25</f>
        <v>0</v>
      </c>
      <c r="L3" s="1129" t="s">
        <v>840</v>
      </c>
      <c r="M3" s="1120"/>
      <c r="N3" s="1120"/>
    </row>
    <row r="4" ht="12.75" customHeight="1">
      <c r="A4" s="1116"/>
      <c r="B4" s="1124"/>
      <c r="C4" s="1125"/>
      <c r="D4" s="1125"/>
      <c r="E4" s="1125"/>
      <c r="F4" s="1125"/>
      <c r="G4" s="1125"/>
      <c r="H4" s="1128"/>
      <c r="I4" s="1127"/>
      <c r="J4" s="1128"/>
      <c r="K4" s="1128">
        <v>500.0</v>
      </c>
      <c r="M4" s="1120"/>
      <c r="N4" s="1120"/>
    </row>
    <row r="5" ht="12.75" customHeight="1">
      <c r="A5" s="1114" t="str">
        <f t="array" ref="A5">IFERROR(SMALL(IF('Sale Rollup'!$L$2:$L$240=$B$1,ROW('Sale Rollup'!$L$2:$L$240)),ROW(3:3))," ")</f>
        <v> </v>
      </c>
      <c r="B5" s="1124"/>
      <c r="C5" s="1125"/>
      <c r="D5" s="1125"/>
      <c r="E5" s="1125"/>
      <c r="F5" s="1125"/>
      <c r="G5" s="1125"/>
      <c r="H5" s="1128"/>
      <c r="I5" s="1127"/>
      <c r="J5" s="1128"/>
      <c r="K5" s="1128"/>
      <c r="M5" s="1120"/>
      <c r="N5" s="1120"/>
    </row>
    <row r="6" ht="12.75" customHeight="1">
      <c r="A6" s="1114" t="str">
        <f t="array" ref="A6">IFERROR(SMALL(IF('Sale Rollup'!$L$2:$L$240=$B$1,ROW('Sale Rollup'!$L$2:$L$240)),ROW(4:4))," ")</f>
        <v> </v>
      </c>
      <c r="B6" s="1124"/>
      <c r="C6" s="1125"/>
      <c r="D6" s="1125"/>
      <c r="E6" s="1125"/>
      <c r="F6" s="1125"/>
      <c r="G6" s="1125"/>
      <c r="H6" s="1128"/>
      <c r="I6" s="1127"/>
      <c r="J6" s="1128"/>
      <c r="K6" s="1128"/>
      <c r="M6" s="1120"/>
      <c r="N6" s="1120"/>
    </row>
    <row r="7" ht="12.75" customHeight="1">
      <c r="A7" s="1116"/>
      <c r="B7" s="1124"/>
      <c r="C7" s="1125"/>
      <c r="D7" s="1125"/>
      <c r="E7" s="1125"/>
      <c r="F7" s="1125"/>
      <c r="G7" s="1125"/>
      <c r="H7" s="1128"/>
      <c r="I7" s="1127"/>
      <c r="J7" s="1128"/>
      <c r="K7" s="1128"/>
      <c r="M7" s="1120"/>
      <c r="N7" s="1120"/>
    </row>
    <row r="8" ht="12.75" hidden="1" customHeight="1">
      <c r="A8" s="1116"/>
      <c r="B8" s="1124"/>
      <c r="C8" s="1125"/>
      <c r="D8" s="1125"/>
      <c r="E8" s="1125"/>
      <c r="F8" s="1125"/>
      <c r="G8" s="1125"/>
      <c r="H8" s="1128"/>
      <c r="I8" s="1127"/>
      <c r="J8" s="1128"/>
      <c r="K8" s="1128"/>
      <c r="M8" s="1120"/>
      <c r="N8" s="1120"/>
    </row>
    <row r="9" ht="12.75" hidden="1" customHeight="1">
      <c r="A9" s="1116"/>
      <c r="B9" s="1124"/>
      <c r="C9" s="1125"/>
      <c r="D9" s="1125"/>
      <c r="E9" s="1125"/>
      <c r="F9" s="1125"/>
      <c r="G9" s="1125"/>
      <c r="H9" s="1128"/>
      <c r="I9" s="1119"/>
      <c r="J9" s="1118"/>
      <c r="K9" s="1128"/>
      <c r="M9" s="1120"/>
      <c r="N9" s="1120"/>
    </row>
    <row r="10" ht="12.75" hidden="1" customHeight="1">
      <c r="A10" s="1116"/>
      <c r="B10" s="1124"/>
      <c r="C10" s="1125"/>
      <c r="D10" s="1125"/>
      <c r="E10" s="1125"/>
      <c r="F10" s="1125"/>
      <c r="G10" s="1125"/>
      <c r="H10" s="1128"/>
      <c r="I10" s="1119"/>
      <c r="J10" s="1118"/>
      <c r="K10" s="1128"/>
      <c r="M10" s="1120"/>
      <c r="N10" s="1120"/>
    </row>
    <row r="11" ht="12.75" hidden="1" customHeight="1">
      <c r="A11" s="1114" t="str">
        <f t="array" ref="A11">IFERROR(SMALL(IF('Sale Rollup'!$L$2:$L$240=$B$1,ROW('Sale Rollup'!$L$2:$L$240)),ROW(9:9))," ")</f>
        <v> </v>
      </c>
      <c r="B11" s="1130"/>
      <c r="C11" s="1117"/>
      <c r="D11" s="1117"/>
      <c r="E11" s="1117"/>
      <c r="F11" s="1117"/>
      <c r="G11" s="1117"/>
      <c r="H11" s="1118"/>
      <c r="I11" s="1119"/>
      <c r="J11" s="1118"/>
      <c r="K11" s="1118"/>
      <c r="M11" s="1120"/>
      <c r="N11" s="1120"/>
    </row>
    <row r="12" ht="12.75" hidden="1" customHeight="1">
      <c r="A12" s="1114" t="str">
        <f t="array" ref="A12">IFERROR(SMALL(IF('Sale Rollup'!$L$2:$L$240=$B$1,ROW('Sale Rollup'!$L$2:$L$240)),ROW(10:10))," ")</f>
        <v> </v>
      </c>
      <c r="B12" s="1130"/>
      <c r="C12" s="1117"/>
      <c r="D12" s="1117"/>
      <c r="E12" s="1117"/>
      <c r="F12" s="1117"/>
      <c r="G12" s="1117"/>
      <c r="H12" s="1118"/>
      <c r="I12" s="1119"/>
      <c r="J12" s="1118"/>
      <c r="K12" s="1118"/>
      <c r="M12" s="1120"/>
      <c r="N12" s="1120"/>
    </row>
    <row r="13" ht="12.75" hidden="1" customHeight="1">
      <c r="A13" s="1114" t="str">
        <f t="array" ref="A13">IFERROR(SMALL(IF('Sale Rollup'!$L$2:$L$240=$B$1,ROW('Sale Rollup'!$L$2:$L$240)),ROW(11:11))," ")</f>
        <v> </v>
      </c>
      <c r="B13" s="1130"/>
      <c r="C13" s="1117"/>
      <c r="D13" s="1117"/>
      <c r="E13" s="1117"/>
      <c r="F13" s="1117"/>
      <c r="G13" s="1117"/>
      <c r="H13" s="1118"/>
      <c r="I13" s="1119"/>
      <c r="J13" s="1118"/>
      <c r="K13" s="1118"/>
      <c r="M13" s="1120"/>
      <c r="N13" s="1120"/>
    </row>
    <row r="14" ht="12.75" hidden="1" customHeight="1">
      <c r="A14" s="1114" t="str">
        <f t="array" ref="A14">IFERROR(SMALL(IF('Sale Rollup'!$L$2:$L$240=$B$1,ROW('Sale Rollup'!$L$2:$L$240)),ROW(12:12))," ")</f>
        <v> </v>
      </c>
      <c r="B14" s="1130"/>
      <c r="C14" s="1117"/>
      <c r="D14" s="1117"/>
      <c r="E14" s="1117"/>
      <c r="F14" s="1117"/>
      <c r="G14" s="1117"/>
      <c r="H14" s="1118"/>
      <c r="I14" s="1119"/>
      <c r="J14" s="1118"/>
      <c r="K14" s="1118"/>
      <c r="M14" s="1120"/>
      <c r="N14" s="1120"/>
    </row>
    <row r="15" ht="12.75" hidden="1" customHeight="1">
      <c r="A15" s="1114" t="str">
        <f t="array" ref="A15">IFERROR(SMALL(IF('Sale Rollup'!$L$2:$L$240=$B$1,ROW('Sale Rollup'!$L$2:$L$240)),ROW(13:13))," ")</f>
        <v> </v>
      </c>
      <c r="B15" s="1130"/>
      <c r="C15" s="1117"/>
      <c r="D15" s="1117"/>
      <c r="E15" s="1117"/>
      <c r="F15" s="1117"/>
      <c r="G15" s="1117"/>
      <c r="H15" s="1118"/>
      <c r="I15" s="1119"/>
      <c r="J15" s="1118"/>
      <c r="K15" s="1118"/>
      <c r="M15" s="1120"/>
      <c r="N15" s="1120"/>
    </row>
    <row r="16" ht="12.75" hidden="1" customHeight="1">
      <c r="A16" s="1114" t="str">
        <f t="array" ref="A16">IFERROR(SMALL(IF('Sale Rollup'!$L$2:$L$240=$B$1,ROW('Sale Rollup'!$L$2:$L$240)),ROW(14:14))," ")</f>
        <v> </v>
      </c>
      <c r="B16" s="1130"/>
      <c r="C16" s="1117"/>
      <c r="D16" s="1117"/>
      <c r="E16" s="1117"/>
      <c r="F16" s="1117"/>
      <c r="G16" s="1117"/>
      <c r="H16" s="1118"/>
      <c r="I16" s="1119"/>
      <c r="J16" s="1118"/>
      <c r="K16" s="1118"/>
      <c r="M16" s="1120"/>
      <c r="N16" s="1120"/>
    </row>
    <row r="17" ht="12.75" hidden="1" customHeight="1">
      <c r="A17" s="1114" t="str">
        <f t="array" ref="A17">IFERROR(SMALL(IF('Sale Rollup'!$L$2:$L$240=$B$1,ROW('Sale Rollup'!$L$2:$L$240)),ROW(15:15))," ")</f>
        <v> </v>
      </c>
      <c r="B17" s="1130"/>
      <c r="C17" s="1117"/>
      <c r="D17" s="1117"/>
      <c r="E17" s="1117"/>
      <c r="F17" s="1117"/>
      <c r="G17" s="1117"/>
      <c r="H17" s="1118"/>
      <c r="I17" s="1119"/>
      <c r="J17" s="1118"/>
      <c r="K17" s="1118"/>
      <c r="M17" s="1120"/>
      <c r="N17" s="1120"/>
    </row>
    <row r="18" ht="12.75" hidden="1" customHeight="1">
      <c r="A18" s="1114" t="str">
        <f t="array" ref="A18">IFERROR(SMALL(IF('Sale Rollup'!$L$2:$L$240=$B$1,ROW('Sale Rollup'!$L$2:$L$240)),ROW(16:16))," ")</f>
        <v> </v>
      </c>
      <c r="B18" s="1130"/>
      <c r="C18" s="1117"/>
      <c r="D18" s="1117"/>
      <c r="E18" s="1117"/>
      <c r="F18" s="1117"/>
      <c r="G18" s="1117"/>
      <c r="H18" s="1118"/>
      <c r="I18" s="1119"/>
      <c r="J18" s="1118"/>
      <c r="K18" s="1118"/>
      <c r="M18" s="1120"/>
      <c r="N18" s="1120"/>
    </row>
    <row r="19" ht="12.75" hidden="1" customHeight="1">
      <c r="A19" s="1114" t="str">
        <f t="array" ref="A19">IFERROR(SMALL(IF('Sale Rollup'!$L$2:$L$240=$B$1,ROW('Sale Rollup'!$L$2:$L$240)),ROW(17:17))," ")</f>
        <v> </v>
      </c>
      <c r="B19" s="1130"/>
      <c r="C19" s="1117"/>
      <c r="D19" s="1117"/>
      <c r="E19" s="1117"/>
      <c r="F19" s="1117"/>
      <c r="G19" s="1117"/>
      <c r="H19" s="1118"/>
      <c r="I19" s="1119"/>
      <c r="J19" s="1118"/>
      <c r="K19" s="1118"/>
      <c r="M19" s="1120"/>
      <c r="N19" s="1120"/>
    </row>
    <row r="20" ht="12.75" hidden="1" customHeight="1">
      <c r="A20" s="1114" t="str">
        <f t="array" ref="A20">IFERROR(SMALL(IF('Sale Rollup'!$L$2:$L$240=$B$1,ROW('Sale Rollup'!$L$2:$L$240)),ROW(18:18))," ")</f>
        <v> </v>
      </c>
      <c r="B20" s="1130"/>
      <c r="C20" s="1117"/>
      <c r="D20" s="1117"/>
      <c r="E20" s="1117"/>
      <c r="F20" s="1117"/>
      <c r="G20" s="1117"/>
      <c r="H20" s="1118"/>
      <c r="I20" s="1119"/>
      <c r="J20" s="1118"/>
      <c r="K20" s="1118"/>
      <c r="M20" s="1120"/>
      <c r="N20" s="1120"/>
    </row>
    <row r="21" ht="12.75" hidden="1" customHeight="1">
      <c r="A21" s="1114" t="str">
        <f t="array" ref="A21">IFERROR(SMALL(IF('Sale Rollup'!$L$2:$L$240=$B$1,ROW('Sale Rollup'!$L$2:$L$240)),ROW(19:19))," ")</f>
        <v> </v>
      </c>
      <c r="B21" s="1130"/>
      <c r="C21" s="1117"/>
      <c r="D21" s="1117"/>
      <c r="E21" s="1117"/>
      <c r="F21" s="1117"/>
      <c r="G21" s="1117"/>
      <c r="H21" s="1118"/>
      <c r="I21" s="1119"/>
      <c r="J21" s="1118"/>
      <c r="K21" s="1118"/>
      <c r="M21" s="1120"/>
      <c r="N21" s="1120"/>
    </row>
    <row r="22" ht="12.75" hidden="1" customHeight="1">
      <c r="A22" s="1114" t="str">
        <f t="array" ref="A22">IFERROR(SMALL(IF('Sale Rollup'!$L$2:$L$240=$B$1,ROW('Sale Rollup'!$L$2:$L$240)),ROW(20:20))," ")</f>
        <v> </v>
      </c>
      <c r="B22" s="1130"/>
      <c r="C22" s="1117"/>
      <c r="D22" s="1117"/>
      <c r="E22" s="1117"/>
      <c r="F22" s="1117"/>
      <c r="G22" s="1117"/>
      <c r="H22" s="1118"/>
      <c r="I22" s="1119"/>
      <c r="J22" s="1118"/>
      <c r="K22" s="1118"/>
      <c r="M22" s="1120"/>
      <c r="N22" s="1120"/>
    </row>
    <row r="23" ht="12.75" hidden="1" customHeight="1">
      <c r="A23" s="1131" t="str">
        <f t="array" ref="A23">IFERROR(SMALL(IF('Sale Rollup'!$O$2:$O$240=$B$1,ROW('Sale Rollup'!$L$2:$L$240)),ROW(1:1))," ")</f>
        <v> </v>
      </c>
      <c r="B23" s="1132"/>
      <c r="C23" s="1133"/>
      <c r="D23" s="1133"/>
      <c r="E23" s="1133"/>
      <c r="F23" s="1133"/>
      <c r="G23" s="1133"/>
      <c r="H23" s="1134"/>
      <c r="I23" s="1135"/>
      <c r="J23" s="1134"/>
      <c r="K23" s="1134"/>
      <c r="L23" s="1136" t="s">
        <v>841</v>
      </c>
      <c r="M23" s="1120"/>
      <c r="N23" s="1120"/>
    </row>
    <row r="24" ht="12.75" hidden="1" customHeight="1">
      <c r="A24" s="1137" t="str">
        <f t="array" ref="A24">IFERROR(SMALL(IF('Sale Rollup'!$O$2:$O$240=$B$1,ROW('Sale Rollup'!$L$2:$L$240)),ROW(2:2))," ")</f>
        <v> </v>
      </c>
      <c r="B24" s="1138"/>
      <c r="C24" s="1139"/>
      <c r="D24" s="1139"/>
      <c r="E24" s="1139"/>
      <c r="F24" s="1139"/>
      <c r="G24" s="1139"/>
      <c r="H24" s="1140"/>
      <c r="I24" s="1141"/>
      <c r="J24" s="1140"/>
      <c r="K24" s="1140"/>
      <c r="M24" s="1120"/>
      <c r="N24" s="1120"/>
    </row>
    <row r="25" ht="12.75" hidden="1" customHeight="1">
      <c r="A25" s="1137" t="str">
        <f t="array" ref="A25">IFERROR(SMALL(IF('Sale Rollup'!$O$2:$O$240=$B$1,ROW('Sale Rollup'!$L$2:$L$240)),ROW(3:3))," ")</f>
        <v> </v>
      </c>
      <c r="B25" s="1138"/>
      <c r="C25" s="1139"/>
      <c r="D25" s="1139"/>
      <c r="E25" s="1139"/>
      <c r="F25" s="1139"/>
      <c r="G25" s="1139"/>
      <c r="H25" s="1140"/>
      <c r="I25" s="1141"/>
      <c r="J25" s="1140"/>
      <c r="K25" s="1140"/>
      <c r="M25" s="1120"/>
      <c r="N25" s="1120"/>
    </row>
    <row r="26" ht="12.75" hidden="1" customHeight="1">
      <c r="A26" s="1137" t="str">
        <f t="array" ref="A26">IFERROR(SMALL(IF('Sale Rollup'!$O$2:$O$240=$B$1,ROW('Sale Rollup'!$L$2:$L$240)),ROW(4:4))," ")</f>
        <v> </v>
      </c>
      <c r="B26" s="1138"/>
      <c r="C26" s="1139"/>
      <c r="D26" s="1139"/>
      <c r="E26" s="1139"/>
      <c r="F26" s="1139"/>
      <c r="G26" s="1139"/>
      <c r="H26" s="1140"/>
      <c r="I26" s="1141"/>
      <c r="J26" s="1140"/>
      <c r="K26" s="1140"/>
      <c r="M26" s="1120"/>
      <c r="N26" s="1120"/>
    </row>
    <row r="27" ht="12.75" hidden="1" customHeight="1">
      <c r="A27" s="1137" t="str">
        <f t="array" ref="A27">IFERROR(SMALL(IF('Sale Rollup'!$O$2:$O$240=$B$1,ROW('Sale Rollup'!$L$2:$L$240)),ROW(5:5))," ")</f>
        <v> </v>
      </c>
      <c r="B27" s="1138"/>
      <c r="C27" s="1139"/>
      <c r="D27" s="1139"/>
      <c r="E27" s="1139"/>
      <c r="F27" s="1139"/>
      <c r="G27" s="1139"/>
      <c r="H27" s="1140"/>
      <c r="I27" s="1141"/>
      <c r="J27" s="1140"/>
      <c r="K27" s="1140"/>
      <c r="M27" s="1120"/>
      <c r="N27" s="1120"/>
    </row>
    <row r="28" ht="12.75" hidden="1" customHeight="1">
      <c r="A28" s="1137" t="str">
        <f t="array" ref="A28">IFERROR(SMALL(IF('Sale Rollup'!$O$2:$O$240=$B$1,ROW('Sale Rollup'!$L$2:$L$240)),ROW(6:6))," ")</f>
        <v> </v>
      </c>
      <c r="B28" s="1138"/>
      <c r="C28" s="1139"/>
      <c r="D28" s="1139"/>
      <c r="E28" s="1139"/>
      <c r="F28" s="1139"/>
      <c r="G28" s="1139"/>
      <c r="H28" s="1140"/>
      <c r="I28" s="1141"/>
      <c r="J28" s="1140"/>
      <c r="K28" s="1140"/>
      <c r="M28" s="1120"/>
      <c r="N28" s="1120"/>
    </row>
    <row r="29" ht="12.75" hidden="1" customHeight="1">
      <c r="A29" s="1137" t="str">
        <f t="array" ref="A29">IFERROR(SMALL(IF('Sale Rollup'!$O$2:$O$240=$B$1,ROW('Sale Rollup'!$L$2:$L$240)),ROW(7:7))," ")</f>
        <v> </v>
      </c>
      <c r="B29" s="1138"/>
      <c r="C29" s="1139"/>
      <c r="D29" s="1139"/>
      <c r="E29" s="1139"/>
      <c r="F29" s="1139"/>
      <c r="G29" s="1139"/>
      <c r="H29" s="1140"/>
      <c r="I29" s="1141"/>
      <c r="J29" s="1140"/>
      <c r="K29" s="1140"/>
      <c r="M29" s="1120"/>
      <c r="N29" s="1120"/>
    </row>
    <row r="30" ht="12.75" hidden="1" customHeight="1">
      <c r="A30" s="1137" t="str">
        <f t="array" ref="A30">IFERROR(SMALL(IF('Sale Rollup'!$O$2:$O$240=$B$1,ROW('Sale Rollup'!$L$2:$L$240)),ROW(8:8))," ")</f>
        <v> </v>
      </c>
      <c r="B30" s="1138"/>
      <c r="C30" s="1139"/>
      <c r="D30" s="1139"/>
      <c r="E30" s="1139"/>
      <c r="F30" s="1139"/>
      <c r="G30" s="1139"/>
      <c r="H30" s="1140"/>
      <c r="I30" s="1141"/>
      <c r="J30" s="1140"/>
      <c r="K30" s="1140"/>
      <c r="M30" s="1120"/>
      <c r="N30" s="1120"/>
    </row>
    <row r="31" ht="12.75" hidden="1" customHeight="1">
      <c r="A31" s="1137" t="str">
        <f t="array" ref="A31">IFERROR(SMALL(IF('Sale Rollup'!$O$2:$O$240=$B$1,ROW('Sale Rollup'!$L$2:$L$240)),ROW(9:9))," ")</f>
        <v> </v>
      </c>
      <c r="B31" s="1138"/>
      <c r="C31" s="1139"/>
      <c r="D31" s="1139"/>
      <c r="E31" s="1139"/>
      <c r="F31" s="1139"/>
      <c r="G31" s="1139"/>
      <c r="H31" s="1140"/>
      <c r="I31" s="1141"/>
      <c r="J31" s="1140"/>
      <c r="K31" s="1140"/>
      <c r="M31" s="1120"/>
      <c r="N31" s="1120"/>
    </row>
    <row r="32" ht="12.75" hidden="1" customHeight="1">
      <c r="A32" s="1137" t="str">
        <f t="array" ref="A32">IFERROR(SMALL(IF('Sale Rollup'!$O$2:$O$240=$B$1,ROW('Sale Rollup'!$L$2:$L$240)),ROW(10:10))," ")</f>
        <v> </v>
      </c>
      <c r="B32" s="1138"/>
      <c r="C32" s="1139"/>
      <c r="D32" s="1139"/>
      <c r="E32" s="1139"/>
      <c r="F32" s="1139"/>
      <c r="G32" s="1139"/>
      <c r="H32" s="1140"/>
      <c r="I32" s="1141"/>
      <c r="J32" s="1140"/>
      <c r="K32" s="1140"/>
      <c r="M32" s="1120"/>
      <c r="N32" s="1120"/>
    </row>
    <row r="33" ht="12.75" customHeight="1">
      <c r="A33" s="1116" t="s">
        <v>842</v>
      </c>
      <c r="B33" s="1142"/>
      <c r="C33" s="1114"/>
      <c r="D33" s="1114"/>
      <c r="E33" s="1114"/>
      <c r="F33" s="1114"/>
      <c r="G33" s="1114"/>
      <c r="H33" s="1122"/>
      <c r="I33" s="1143"/>
      <c r="J33" s="1122"/>
      <c r="K33" s="1122"/>
      <c r="L33" s="1122"/>
      <c r="M33" s="1120"/>
      <c r="N33" s="1120"/>
    </row>
    <row r="34" ht="12.75" customHeight="1">
      <c r="A34" s="1144" t="str">
        <f>IF('Roster &amp; Tables'!J29=0,"","Pack")</f>
        <v/>
      </c>
      <c r="B34" s="1145" t="s">
        <v>843</v>
      </c>
      <c r="C34" s="1146">
        <v>0.0</v>
      </c>
      <c r="D34" s="697"/>
      <c r="E34" s="1145" t="s">
        <v>844</v>
      </c>
      <c r="F34" s="1146">
        <v>8.0</v>
      </c>
      <c r="H34" s="695"/>
      <c r="I34" s="1147"/>
      <c r="J34" s="1148"/>
      <c r="K34" s="1148" t="str">
        <f>IF('Roster &amp; Tables'!J29=0,"",((C34*'Roster &amp; Tables'!J29)+(F34*('Roster &amp; Tables'!J29/2))))</f>
        <v/>
      </c>
      <c r="L34" s="1122"/>
      <c r="M34" s="1120"/>
      <c r="N34" s="1120"/>
    </row>
    <row r="35" ht="12.75" customHeight="1">
      <c r="A35" s="1149" t="s">
        <v>845</v>
      </c>
      <c r="J35" s="1150"/>
      <c r="K35" s="1150">
        <f>SUM(K3:K7)</f>
        <v>500</v>
      </c>
      <c r="L35" s="1151"/>
      <c r="M35" s="1123">
        <v>1572.08</v>
      </c>
      <c r="N35" s="1123"/>
    </row>
    <row r="36" ht="12.75" customHeight="1">
      <c r="A36" s="1152"/>
      <c r="B36" s="1153"/>
      <c r="C36" s="1154"/>
      <c r="D36" s="1155"/>
      <c r="E36" s="1155"/>
      <c r="F36" s="1155"/>
      <c r="G36" s="1155"/>
      <c r="H36" s="1156"/>
      <c r="I36" s="1157"/>
      <c r="J36" s="1156"/>
      <c r="K36" s="1156"/>
      <c r="L36" s="1158"/>
      <c r="M36" s="1159"/>
      <c r="N36" s="1159"/>
    </row>
    <row r="37" ht="12.75" customHeight="1">
      <c r="A37" s="1114" t="s">
        <v>833</v>
      </c>
      <c r="B37" s="1115" t="s">
        <v>846</v>
      </c>
      <c r="C37" s="1125" t="s">
        <v>5</v>
      </c>
      <c r="D37" s="1117"/>
      <c r="E37" s="1117"/>
      <c r="F37" s="1117"/>
      <c r="G37" s="1117"/>
      <c r="H37" s="1118"/>
      <c r="I37" s="1119"/>
      <c r="J37" s="1118"/>
      <c r="K37" s="1118"/>
      <c r="L37" s="1118"/>
      <c r="M37" s="1120"/>
      <c r="N37" s="1160"/>
    </row>
    <row r="38" ht="12.75" customHeight="1">
      <c r="A38" s="1116" t="s">
        <v>847</v>
      </c>
      <c r="B38" s="1115" t="s">
        <v>547</v>
      </c>
      <c r="C38" s="1116" t="s">
        <v>550</v>
      </c>
      <c r="D38" s="1116" t="s">
        <v>551</v>
      </c>
      <c r="E38" s="1116" t="s">
        <v>552</v>
      </c>
      <c r="F38" s="1116" t="s">
        <v>836</v>
      </c>
      <c r="G38" s="1116" t="s">
        <v>776</v>
      </c>
      <c r="H38" s="1121" t="s">
        <v>837</v>
      </c>
      <c r="I38" s="1116" t="s">
        <v>838</v>
      </c>
      <c r="J38" s="1121" t="s">
        <v>773</v>
      </c>
      <c r="K38" s="1121" t="s">
        <v>839</v>
      </c>
      <c r="L38" s="1122"/>
      <c r="M38" s="1161"/>
      <c r="N38" s="1161"/>
    </row>
    <row r="39" ht="12.75" customHeight="1">
      <c r="A39" s="1116"/>
      <c r="B39" s="1124"/>
      <c r="C39" s="1125"/>
      <c r="D39" s="1125"/>
      <c r="E39" s="1125"/>
      <c r="F39" s="1125"/>
      <c r="G39" s="1125"/>
      <c r="H39" s="1126"/>
      <c r="I39" s="1127"/>
      <c r="J39" s="1128"/>
      <c r="K39" s="1128">
        <f t="shared" ref="K39:K40" si="1">H39*0.25</f>
        <v>0</v>
      </c>
      <c r="L39" s="1129" t="s">
        <v>840</v>
      </c>
      <c r="M39" s="1162"/>
      <c r="N39" s="1162"/>
    </row>
    <row r="40" ht="12.75" customHeight="1">
      <c r="A40" s="1116"/>
      <c r="B40" s="1124"/>
      <c r="C40" s="1125"/>
      <c r="D40" s="1125"/>
      <c r="E40" s="1125"/>
      <c r="F40" s="1125"/>
      <c r="G40" s="1125"/>
      <c r="H40" s="1126"/>
      <c r="I40" s="1127"/>
      <c r="J40" s="1128"/>
      <c r="K40" s="1128">
        <f t="shared" si="1"/>
        <v>0</v>
      </c>
      <c r="M40" s="1162"/>
      <c r="N40" s="1162"/>
    </row>
    <row r="41" ht="12.75" customHeight="1">
      <c r="A41" s="1116"/>
      <c r="B41" s="1124"/>
      <c r="C41" s="1125"/>
      <c r="D41" s="1125"/>
      <c r="E41" s="1125"/>
      <c r="F41" s="1125"/>
      <c r="G41" s="1125"/>
      <c r="H41" s="1126"/>
      <c r="I41" s="1127"/>
      <c r="J41" s="1128"/>
      <c r="K41" s="1128">
        <f>(H41*0.65)*0.25</f>
        <v>0</v>
      </c>
      <c r="M41" s="1162">
        <f>(H41*0.35)*0.25</f>
        <v>0</v>
      </c>
      <c r="N41" s="1162" t="s">
        <v>835</v>
      </c>
    </row>
    <row r="42" ht="12.75" customHeight="1">
      <c r="A42" s="1116"/>
      <c r="B42" s="1124"/>
      <c r="C42" s="1125"/>
      <c r="D42" s="1125"/>
      <c r="E42" s="1125"/>
      <c r="F42" s="1125"/>
      <c r="G42" s="1125"/>
      <c r="H42" s="1126"/>
      <c r="I42" s="1127"/>
      <c r="J42" s="1128"/>
      <c r="K42" s="1128">
        <f t="shared" ref="K42:K44" si="2">H42*0.25</f>
        <v>0</v>
      </c>
      <c r="M42" s="1162"/>
      <c r="N42" s="1162"/>
    </row>
    <row r="43" ht="12.75" customHeight="1">
      <c r="A43" s="1116"/>
      <c r="B43" s="1124"/>
      <c r="C43" s="1125"/>
      <c r="D43" s="1125"/>
      <c r="E43" s="1125"/>
      <c r="F43" s="1125"/>
      <c r="G43" s="1125"/>
      <c r="H43" s="1126"/>
      <c r="I43" s="1127"/>
      <c r="J43" s="1128"/>
      <c r="K43" s="1128">
        <f t="shared" si="2"/>
        <v>0</v>
      </c>
      <c r="M43" s="1162"/>
      <c r="N43" s="1162"/>
    </row>
    <row r="44" ht="12.75" customHeight="1">
      <c r="A44" s="1116"/>
      <c r="B44" s="1124"/>
      <c r="C44" s="1125"/>
      <c r="D44" s="1125"/>
      <c r="E44" s="1125"/>
      <c r="F44" s="1125"/>
      <c r="G44" s="1125"/>
      <c r="H44" s="1126"/>
      <c r="I44" s="1127"/>
      <c r="J44" s="1128"/>
      <c r="K44" s="1128">
        <f t="shared" si="2"/>
        <v>0</v>
      </c>
      <c r="M44" s="1162"/>
      <c r="N44" s="1162"/>
    </row>
    <row r="45" ht="12.75" customHeight="1">
      <c r="A45" s="1116"/>
      <c r="B45" s="1124"/>
      <c r="C45" s="1125"/>
      <c r="D45" s="1125"/>
      <c r="E45" s="1125"/>
      <c r="F45" s="1125"/>
      <c r="G45" s="1125"/>
      <c r="H45" s="1126"/>
      <c r="I45" s="1127"/>
      <c r="J45" s="1128"/>
      <c r="K45" s="1128">
        <f>(H45*0.65)*0.25</f>
        <v>0</v>
      </c>
      <c r="M45" s="1162">
        <f>(H45*0.35)*0.25</f>
        <v>0</v>
      </c>
      <c r="N45" s="1162" t="s">
        <v>835</v>
      </c>
    </row>
    <row r="46" ht="12.75" customHeight="1">
      <c r="A46" s="1116"/>
      <c r="B46" s="1124"/>
      <c r="C46" s="1125"/>
      <c r="D46" s="1125"/>
      <c r="E46" s="1125"/>
      <c r="F46" s="1125"/>
      <c r="G46" s="1117"/>
      <c r="H46" s="1126"/>
      <c r="I46" s="1119"/>
      <c r="J46" s="1118"/>
      <c r="K46" s="1128">
        <f t="shared" ref="K46:K48" si="3">H46*0.25</f>
        <v>0</v>
      </c>
      <c r="M46" s="1162"/>
      <c r="N46" s="1162"/>
    </row>
    <row r="47" ht="12.75" customHeight="1">
      <c r="A47" s="1116"/>
      <c r="B47" s="1124"/>
      <c r="C47" s="1125"/>
      <c r="D47" s="1125"/>
      <c r="E47" s="1125"/>
      <c r="F47" s="1125"/>
      <c r="G47" s="1117"/>
      <c r="H47" s="1126"/>
      <c r="I47" s="1119"/>
      <c r="J47" s="1118"/>
      <c r="K47" s="1128">
        <f t="shared" si="3"/>
        <v>0</v>
      </c>
      <c r="M47" s="1162"/>
      <c r="N47" s="1162"/>
    </row>
    <row r="48" ht="12.75" customHeight="1">
      <c r="A48" s="1116"/>
      <c r="B48" s="1124"/>
      <c r="C48" s="1125"/>
      <c r="D48" s="1125"/>
      <c r="E48" s="1125"/>
      <c r="F48" s="1125"/>
      <c r="G48" s="1117"/>
      <c r="H48" s="1126"/>
      <c r="I48" s="1119"/>
      <c r="J48" s="1118"/>
      <c r="K48" s="1128">
        <f t="shared" si="3"/>
        <v>0</v>
      </c>
      <c r="M48" s="1162"/>
      <c r="N48" s="1162"/>
    </row>
    <row r="49" ht="12.75" customHeight="1">
      <c r="A49" s="1116"/>
      <c r="B49" s="1124"/>
      <c r="C49" s="1125"/>
      <c r="D49" s="1125"/>
      <c r="E49" s="1125"/>
      <c r="F49" s="1125"/>
      <c r="G49" s="1117"/>
      <c r="H49" s="1126"/>
      <c r="I49" s="1119"/>
      <c r="J49" s="1118"/>
      <c r="K49" s="1128">
        <v>500.0</v>
      </c>
      <c r="M49" s="1162"/>
      <c r="N49" s="1162"/>
    </row>
    <row r="50" ht="12.75" customHeight="1">
      <c r="A50" s="1116"/>
      <c r="B50" s="1124"/>
      <c r="C50" s="1125"/>
      <c r="D50" s="1125"/>
      <c r="E50" s="1125"/>
      <c r="F50" s="1125"/>
      <c r="G50" s="1117"/>
      <c r="H50" s="1126"/>
      <c r="I50" s="1119"/>
      <c r="J50" s="1118"/>
      <c r="K50" s="1128">
        <v>500.0</v>
      </c>
      <c r="M50" s="1162"/>
      <c r="N50" s="1162"/>
    </row>
    <row r="51" ht="12.75" hidden="1" customHeight="1">
      <c r="A51" s="1114"/>
      <c r="B51" s="1130"/>
      <c r="C51" s="1117"/>
      <c r="D51" s="1117"/>
      <c r="E51" s="1117"/>
      <c r="F51" s="1117"/>
      <c r="G51" s="1117"/>
      <c r="H51" s="1163"/>
      <c r="I51" s="1119"/>
      <c r="J51" s="1118"/>
      <c r="K51" s="1128">
        <f t="shared" ref="K51:K69" si="4">H51*0.25</f>
        <v>0</v>
      </c>
      <c r="M51" s="1162"/>
      <c r="N51" s="1162"/>
    </row>
    <row r="52" ht="12.75" hidden="1" customHeight="1">
      <c r="A52" s="1114"/>
      <c r="B52" s="1130"/>
      <c r="C52" s="1117"/>
      <c r="D52" s="1117"/>
      <c r="E52" s="1117"/>
      <c r="F52" s="1117"/>
      <c r="G52" s="1117"/>
      <c r="H52" s="1163"/>
      <c r="I52" s="1119"/>
      <c r="J52" s="1118"/>
      <c r="K52" s="1128">
        <f t="shared" si="4"/>
        <v>0</v>
      </c>
      <c r="M52" s="1162"/>
      <c r="N52" s="1162"/>
    </row>
    <row r="53" ht="12.75" hidden="1" customHeight="1">
      <c r="A53" s="1114"/>
      <c r="B53" s="1130"/>
      <c r="C53" s="1117"/>
      <c r="D53" s="1117"/>
      <c r="E53" s="1117"/>
      <c r="F53" s="1117"/>
      <c r="G53" s="1117"/>
      <c r="H53" s="1163"/>
      <c r="I53" s="1119"/>
      <c r="J53" s="1118"/>
      <c r="K53" s="1128">
        <f t="shared" si="4"/>
        <v>0</v>
      </c>
      <c r="M53" s="1162"/>
      <c r="N53" s="1162"/>
    </row>
    <row r="54" ht="12.75" hidden="1" customHeight="1">
      <c r="A54" s="1114"/>
      <c r="B54" s="1130"/>
      <c r="C54" s="1117"/>
      <c r="D54" s="1117"/>
      <c r="E54" s="1117"/>
      <c r="F54" s="1117"/>
      <c r="G54" s="1117"/>
      <c r="H54" s="1163"/>
      <c r="I54" s="1119"/>
      <c r="J54" s="1118"/>
      <c r="K54" s="1128">
        <f t="shared" si="4"/>
        <v>0</v>
      </c>
      <c r="M54" s="1162"/>
      <c r="N54" s="1162"/>
    </row>
    <row r="55" ht="12.75" hidden="1" customHeight="1">
      <c r="A55" s="1114"/>
      <c r="B55" s="1130"/>
      <c r="C55" s="1117"/>
      <c r="D55" s="1117"/>
      <c r="E55" s="1117"/>
      <c r="F55" s="1117"/>
      <c r="G55" s="1117"/>
      <c r="H55" s="1163"/>
      <c r="I55" s="1119"/>
      <c r="J55" s="1118"/>
      <c r="K55" s="1128">
        <f t="shared" si="4"/>
        <v>0</v>
      </c>
      <c r="M55" s="1162"/>
      <c r="N55" s="1162"/>
    </row>
    <row r="56" ht="12.75" hidden="1" customHeight="1">
      <c r="A56" s="1114"/>
      <c r="B56" s="1130"/>
      <c r="C56" s="1117"/>
      <c r="D56" s="1117"/>
      <c r="E56" s="1117"/>
      <c r="F56" s="1117"/>
      <c r="G56" s="1117"/>
      <c r="H56" s="1163"/>
      <c r="I56" s="1119"/>
      <c r="J56" s="1118"/>
      <c r="K56" s="1128">
        <f t="shared" si="4"/>
        <v>0</v>
      </c>
      <c r="M56" s="1162"/>
      <c r="N56" s="1162"/>
    </row>
    <row r="57" ht="12.75" hidden="1" customHeight="1">
      <c r="A57" s="1114"/>
      <c r="B57" s="1130"/>
      <c r="C57" s="1117"/>
      <c r="D57" s="1117"/>
      <c r="E57" s="1117"/>
      <c r="F57" s="1117"/>
      <c r="G57" s="1117"/>
      <c r="H57" s="1163"/>
      <c r="I57" s="1119"/>
      <c r="J57" s="1118"/>
      <c r="K57" s="1128">
        <f t="shared" si="4"/>
        <v>0</v>
      </c>
      <c r="M57" s="1162"/>
      <c r="N57" s="1162"/>
    </row>
    <row r="58" ht="12.75" hidden="1" customHeight="1">
      <c r="A58" s="1114"/>
      <c r="B58" s="1130"/>
      <c r="C58" s="1117"/>
      <c r="D58" s="1117"/>
      <c r="E58" s="1117"/>
      <c r="F58" s="1117"/>
      <c r="G58" s="1117"/>
      <c r="H58" s="1163"/>
      <c r="I58" s="1119"/>
      <c r="J58" s="1118"/>
      <c r="K58" s="1128">
        <f t="shared" si="4"/>
        <v>0</v>
      </c>
      <c r="M58" s="1162"/>
      <c r="N58" s="1162"/>
    </row>
    <row r="59" ht="12.75" hidden="1" customHeight="1">
      <c r="A59" s="1131"/>
      <c r="B59" s="1132"/>
      <c r="C59" s="1133"/>
      <c r="D59" s="1133"/>
      <c r="E59" s="1133"/>
      <c r="F59" s="1133"/>
      <c r="G59" s="1133"/>
      <c r="H59" s="1134"/>
      <c r="I59" s="1135"/>
      <c r="J59" s="1134"/>
      <c r="K59" s="1128">
        <f t="shared" si="4"/>
        <v>0</v>
      </c>
      <c r="L59" s="1136" t="s">
        <v>841</v>
      </c>
      <c r="M59" s="1162"/>
      <c r="N59" s="1162"/>
    </row>
    <row r="60" ht="12.75" hidden="1" customHeight="1">
      <c r="A60" s="1137"/>
      <c r="B60" s="1138"/>
      <c r="C60" s="1139"/>
      <c r="D60" s="1139"/>
      <c r="E60" s="1139"/>
      <c r="F60" s="1139"/>
      <c r="G60" s="1139"/>
      <c r="H60" s="1140"/>
      <c r="I60" s="1141"/>
      <c r="J60" s="1140"/>
      <c r="K60" s="1128">
        <f t="shared" si="4"/>
        <v>0</v>
      </c>
      <c r="M60" s="1162"/>
      <c r="N60" s="1162"/>
    </row>
    <row r="61" ht="12.75" hidden="1" customHeight="1">
      <c r="A61" s="1137"/>
      <c r="B61" s="1138"/>
      <c r="C61" s="1139"/>
      <c r="D61" s="1139"/>
      <c r="E61" s="1139"/>
      <c r="F61" s="1139"/>
      <c r="G61" s="1139"/>
      <c r="H61" s="1140"/>
      <c r="I61" s="1141"/>
      <c r="J61" s="1140"/>
      <c r="K61" s="1128">
        <f t="shared" si="4"/>
        <v>0</v>
      </c>
      <c r="M61" s="1162"/>
      <c r="N61" s="1162"/>
    </row>
    <row r="62" ht="12.75" hidden="1" customHeight="1">
      <c r="A62" s="1137"/>
      <c r="B62" s="1138"/>
      <c r="C62" s="1139"/>
      <c r="D62" s="1139"/>
      <c r="E62" s="1139"/>
      <c r="F62" s="1139"/>
      <c r="G62" s="1139"/>
      <c r="H62" s="1140"/>
      <c r="I62" s="1141"/>
      <c r="J62" s="1140"/>
      <c r="K62" s="1128">
        <f t="shared" si="4"/>
        <v>0</v>
      </c>
      <c r="M62" s="1120"/>
      <c r="N62" s="1120"/>
    </row>
    <row r="63" ht="12.75" hidden="1" customHeight="1">
      <c r="A63" s="1137"/>
      <c r="B63" s="1138"/>
      <c r="C63" s="1139"/>
      <c r="D63" s="1139"/>
      <c r="E63" s="1139"/>
      <c r="F63" s="1139"/>
      <c r="G63" s="1139"/>
      <c r="H63" s="1140"/>
      <c r="I63" s="1141"/>
      <c r="J63" s="1140"/>
      <c r="K63" s="1128">
        <f t="shared" si="4"/>
        <v>0</v>
      </c>
      <c r="M63" s="1120"/>
      <c r="N63" s="1120"/>
    </row>
    <row r="64" ht="12.75" hidden="1" customHeight="1">
      <c r="A64" s="1137"/>
      <c r="B64" s="1138"/>
      <c r="C64" s="1139"/>
      <c r="D64" s="1139"/>
      <c r="E64" s="1139"/>
      <c r="F64" s="1139"/>
      <c r="G64" s="1139"/>
      <c r="H64" s="1140"/>
      <c r="I64" s="1141"/>
      <c r="J64" s="1140"/>
      <c r="K64" s="1128">
        <f t="shared" si="4"/>
        <v>0</v>
      </c>
      <c r="M64" s="1120"/>
      <c r="N64" s="1120"/>
    </row>
    <row r="65" ht="12.75" hidden="1" customHeight="1">
      <c r="A65" s="1137"/>
      <c r="B65" s="1138"/>
      <c r="C65" s="1139"/>
      <c r="D65" s="1139"/>
      <c r="E65" s="1139"/>
      <c r="F65" s="1139"/>
      <c r="G65" s="1139"/>
      <c r="H65" s="1140"/>
      <c r="I65" s="1141"/>
      <c r="J65" s="1140"/>
      <c r="K65" s="1128">
        <f t="shared" si="4"/>
        <v>0</v>
      </c>
      <c r="M65" s="1120"/>
      <c r="N65" s="1120"/>
    </row>
    <row r="66" ht="12.75" hidden="1" customHeight="1">
      <c r="A66" s="1137"/>
      <c r="B66" s="1138"/>
      <c r="C66" s="1139"/>
      <c r="D66" s="1139"/>
      <c r="E66" s="1139"/>
      <c r="F66" s="1139"/>
      <c r="G66" s="1139"/>
      <c r="H66" s="1140"/>
      <c r="I66" s="1141"/>
      <c r="J66" s="1140"/>
      <c r="K66" s="1128">
        <f t="shared" si="4"/>
        <v>0</v>
      </c>
      <c r="M66" s="1120"/>
      <c r="N66" s="1120"/>
    </row>
    <row r="67" ht="12.75" hidden="1" customHeight="1">
      <c r="A67" s="1137"/>
      <c r="B67" s="1138"/>
      <c r="C67" s="1139"/>
      <c r="D67" s="1139"/>
      <c r="E67" s="1139"/>
      <c r="F67" s="1139"/>
      <c r="G67" s="1139"/>
      <c r="H67" s="1140"/>
      <c r="I67" s="1141"/>
      <c r="J67" s="1140"/>
      <c r="K67" s="1128">
        <f t="shared" si="4"/>
        <v>0</v>
      </c>
      <c r="M67" s="1120"/>
      <c r="N67" s="1120"/>
    </row>
    <row r="68" ht="12.75" hidden="1" customHeight="1">
      <c r="A68" s="1137"/>
      <c r="B68" s="1138"/>
      <c r="C68" s="1139"/>
      <c r="D68" s="1139"/>
      <c r="E68" s="1139"/>
      <c r="F68" s="1139"/>
      <c r="G68" s="1139"/>
      <c r="H68" s="1140"/>
      <c r="I68" s="1141"/>
      <c r="J68" s="1140"/>
      <c r="K68" s="1128">
        <f t="shared" si="4"/>
        <v>0</v>
      </c>
      <c r="M68" s="1120"/>
      <c r="N68" s="1120"/>
    </row>
    <row r="69" ht="12.75" customHeight="1">
      <c r="A69" s="1116"/>
      <c r="B69" s="1142"/>
      <c r="C69" s="1114"/>
      <c r="D69" s="1114"/>
      <c r="E69" s="1114"/>
      <c r="F69" s="1114"/>
      <c r="G69" s="1114"/>
      <c r="H69" s="1122"/>
      <c r="I69" s="1143"/>
      <c r="J69" s="1121"/>
      <c r="K69" s="1128">
        <f t="shared" si="4"/>
        <v>0</v>
      </c>
      <c r="L69" s="1122"/>
      <c r="M69" s="1161"/>
      <c r="N69" s="1161"/>
    </row>
    <row r="70" ht="12.75" customHeight="1">
      <c r="A70" s="1144" t="str">
        <f>IF('Roster &amp; Tables'!J29=0,"","Pack")</f>
        <v/>
      </c>
      <c r="B70" s="1145" t="s">
        <v>843</v>
      </c>
      <c r="C70" s="1164">
        <f>COUNTIFS('Sale Rollup'!L2:L240,B37,'Sale Rollup'!K2:K240,"No")</f>
        <v>0</v>
      </c>
      <c r="D70" s="697"/>
      <c r="E70" s="1145" t="s">
        <v>844</v>
      </c>
      <c r="F70" s="1164">
        <f>COUNTIF('Sale Rollup'!O2:O240,B37)+COUNTIFS('Sale Rollup'!L2:L240,B37,'Sale Rollup'!K2:K240,"Yes")</f>
        <v>0</v>
      </c>
      <c r="H70" s="695"/>
      <c r="I70" s="1147"/>
      <c r="J70" s="1148"/>
      <c r="K70" s="1148" t="str">
        <f>IF('Roster &amp; Tables'!J29=0,"",((C70*'Roster &amp; Tables'!J29)+(F70*('Roster &amp; Tables'!J29/2))))</f>
        <v/>
      </c>
      <c r="L70" s="1122"/>
      <c r="M70" s="1161"/>
      <c r="N70" s="1161"/>
    </row>
    <row r="71" ht="12.75" customHeight="1">
      <c r="A71" s="1149" t="s">
        <v>845</v>
      </c>
      <c r="J71" s="1150"/>
      <c r="K71" s="1150">
        <f>SUM(K39:K68)</f>
        <v>1000</v>
      </c>
      <c r="L71" s="1151"/>
      <c r="M71" s="1159">
        <v>5041.38</v>
      </c>
      <c r="N71" s="1165"/>
    </row>
    <row r="72" ht="12.75" hidden="1" customHeight="1">
      <c r="A72" s="1152"/>
      <c r="B72" s="1153"/>
      <c r="C72" s="1154"/>
      <c r="D72" s="1155"/>
      <c r="E72" s="1155"/>
      <c r="F72" s="1155"/>
      <c r="G72" s="1155"/>
      <c r="H72" s="1156"/>
      <c r="I72" s="1157"/>
      <c r="J72" s="1156"/>
      <c r="K72" s="1156"/>
      <c r="L72" s="1158"/>
      <c r="M72" s="1165"/>
      <c r="N72" s="1165"/>
    </row>
    <row r="73" ht="12.75" hidden="1" customHeight="1">
      <c r="A73" s="1114" t="s">
        <v>833</v>
      </c>
      <c r="B73" s="1142" t="str">
        <f>'Roster &amp; Tables'!C4</f>
        <v>TREVON HALL</v>
      </c>
      <c r="C73" s="1117"/>
      <c r="D73" s="1117"/>
      <c r="E73" s="1117"/>
      <c r="F73" s="1117"/>
      <c r="G73" s="1117"/>
      <c r="H73" s="1118"/>
      <c r="I73" s="1119"/>
      <c r="J73" s="1118"/>
      <c r="K73" s="1118"/>
      <c r="L73" s="1118"/>
      <c r="M73" s="1160"/>
      <c r="N73" s="1160"/>
    </row>
    <row r="74" ht="12.75" hidden="1" customHeight="1">
      <c r="A74" s="1114" t="s">
        <v>848</v>
      </c>
      <c r="B74" s="1142" t="s">
        <v>765</v>
      </c>
      <c r="C74" s="1114" t="s">
        <v>849</v>
      </c>
      <c r="D74" s="1114" t="s">
        <v>191</v>
      </c>
      <c r="E74" s="1116" t="s">
        <v>192</v>
      </c>
      <c r="F74" s="1116" t="s">
        <v>193</v>
      </c>
      <c r="G74" s="1114" t="s">
        <v>768</v>
      </c>
      <c r="H74" s="1122" t="s">
        <v>772</v>
      </c>
      <c r="I74" s="1143" t="s">
        <v>850</v>
      </c>
      <c r="J74" s="1121" t="s">
        <v>129</v>
      </c>
      <c r="K74" s="1122" t="s">
        <v>851</v>
      </c>
      <c r="L74" s="1122"/>
      <c r="M74" s="1161"/>
      <c r="N74" s="1161"/>
    </row>
    <row r="75" ht="12.75" hidden="1" customHeight="1">
      <c r="A75" s="1114" t="str">
        <f t="array" ref="A75">IFERROR(SMALL(IF('Sale Rollup'!$L$2:$L$240=$B$73,ROW('Sale Rollup'!$L$2:$L$240)),ROW(1:1))," ")</f>
        <v> </v>
      </c>
      <c r="B75" s="1130"/>
      <c r="C75" s="1117"/>
      <c r="D75" s="1125"/>
      <c r="E75" s="1117"/>
      <c r="F75" s="1117"/>
      <c r="G75" s="1117"/>
      <c r="H75" s="1163"/>
      <c r="I75" s="1127"/>
      <c r="J75" s="1128"/>
      <c r="K75" s="1128"/>
      <c r="L75" s="1129" t="s">
        <v>840</v>
      </c>
      <c r="M75" s="1162"/>
      <c r="N75" s="1162"/>
    </row>
    <row r="76" ht="12.75" hidden="1" customHeight="1">
      <c r="A76" s="1114" t="str">
        <f t="array" ref="A76">IFERROR(SMALL(IF('Sale Rollup'!$L$2:$L$240=$B$73,ROW('Sale Rollup'!$L$2:$L$240)),ROW(2:2))," ")</f>
        <v> </v>
      </c>
      <c r="B76" s="1130" t="str">
        <f t="array" ref="B76">IFERROR(INDEX('Sale Rollup'!$B$2:$AA$240,SMALL(IF('Sale Rollup'!$L$2:$L$240=$B$73,ROW('Sale Rollup'!$L$2:$L$240)),ROW(2:2))-1,1)," ")</f>
        <v> </v>
      </c>
      <c r="C76" s="1117" t="str">
        <f t="array" ref="C76">IFERROR(INDEX('Sale Rollup'!$B$2:$AA$240,SMALL(IF('Sale Rollup'!$L$2:$L$240=$B$73,ROW('Sale Rollup'!$L$2:$L$240)),ROW(2:2))-1,2)," ")</f>
        <v> </v>
      </c>
      <c r="D76" s="1117" t="str">
        <f t="array" ref="D76">IFERROR(INDEX('Sale Rollup'!$B$2:$AA$240,SMALL(IF('Sale Rollup'!$L$2:$L$240=$B$73,ROW('Sale Rollup'!$L$2:$L$240)),ROW(2:2))-1,5)," ")</f>
        <v> </v>
      </c>
      <c r="E76" s="1117" t="str">
        <f t="array" ref="E76">IFERROR( INDEX('Sale Rollup'!$B$2:$AA$240,SMALL(IF('Sale Rollup'!$L$2:$L$240=$B$73,ROW('Sale Rollup'!$L$2:$L$240)),ROW(2:2))-1,6)," ")</f>
        <v> </v>
      </c>
      <c r="F76" s="1117" t="str">
        <f t="array" ref="F76">IFERROR(INDEX('Sale Rollup'!$B$2:$AA$240,SMALL(IF('Sale Rollup'!$L$2:$L$240=$B$73,ROW('Sale Rollup'!$L$2:$L$240)),ROW(2:2))-1,7)," ")</f>
        <v> </v>
      </c>
      <c r="G76" s="1117" t="str">
        <f t="array" ref="G76">IFERROR(INDEX('Sale Rollup'!$B$2:$AA$240,SMALL(IF('Sale Rollup'!$L$2:$L$240=$B$73,ROW('Sale Rollup'!$L$2:$L$240)),ROW(2:2))-1,3)," ")</f>
        <v> </v>
      </c>
      <c r="H76" s="1163" t="str">
        <f t="array" ref="H76">IFERROR(INDEX('Sale Rollup'!$B$2:$AA$240,SMALL(IF('Sale Rollup'!$L$2:$L$240=$B$73,ROW('Sale Rollup'!$L$2:$L$240)),ROW(2:2))-1,8)," ")</f>
        <v> </v>
      </c>
      <c r="I76" s="1119" t="str">
        <f t="array" ref="I76">IFERROR(INDEX('Sale Rollup'!$B$2:$AA$240,SMALL(IF('Sale Rollup'!$L$2:$L$240=$B$73,ROW('Sale Rollup'!$L$2:$L$240)),ROW(2:2))-1,12)," ")</f>
        <v> </v>
      </c>
      <c r="J76" s="1166"/>
      <c r="K76" s="1166"/>
      <c r="M76" s="1162"/>
      <c r="N76" s="1162"/>
    </row>
    <row r="77" ht="12.75" hidden="1" customHeight="1">
      <c r="A77" s="1114" t="str">
        <f t="array" ref="A77">IFERROR(SMALL(IF('Sale Rollup'!$L$2:$L$240=$B$73,ROW('Sale Rollup'!$L$2:$L$240)),ROW(3:3))," ")</f>
        <v> </v>
      </c>
      <c r="B77" s="1130" t="str">
        <f t="array" ref="B77">IFERROR(INDEX('Sale Rollup'!$B$2:$AA$240,SMALL(IF('Sale Rollup'!$L$2:$L$240=$B$73,ROW('Sale Rollup'!$L$2:$L$240)),ROW(3:3))-1,1)," ")</f>
        <v> </v>
      </c>
      <c r="C77" s="1117" t="str">
        <f t="array" ref="C77">IFERROR(INDEX('Sale Rollup'!$B$2:$AA$240,SMALL(IF('Sale Rollup'!$L$2:$L$240=$B$73,ROW('Sale Rollup'!$L$2:$L$240)),ROW(3:3))-1,2)," ")</f>
        <v> </v>
      </c>
      <c r="D77" s="1117" t="str">
        <f t="array" ref="D77">IFERROR(INDEX('Sale Rollup'!$B$2:$AA$240,SMALL(IF('Sale Rollup'!$L$2:$L$240=$B$73,ROW('Sale Rollup'!$L$2:$L$240)),ROW(3:3))-1,5)," ")</f>
        <v> </v>
      </c>
      <c r="E77" s="1117" t="str">
        <f t="array" ref="E77">IFERROR( INDEX('Sale Rollup'!$B$2:$AA$240,SMALL(IF('Sale Rollup'!$L$2:$L$240=$B$73,ROW('Sale Rollup'!$L$2:$L$240)),ROW(3:3))-1,6)," ")</f>
        <v> </v>
      </c>
      <c r="F77" s="1117" t="str">
        <f t="array" ref="F77">IFERROR(INDEX('Sale Rollup'!$B$2:$AA$240,SMALL(IF('Sale Rollup'!$L$2:$L$240=$B$73,ROW('Sale Rollup'!$L$2:$L$240)),ROW(3:3))-1,7)," ")</f>
        <v> </v>
      </c>
      <c r="G77" s="1117" t="str">
        <f t="array" ref="G77">IFERROR(INDEX('Sale Rollup'!$B$2:$AA$240,SMALL(IF('Sale Rollup'!$L$2:$L$240=$B$73,ROW('Sale Rollup'!$L$2:$L$240)),ROW(3:3))-1,3)," ")</f>
        <v> </v>
      </c>
      <c r="H77" s="1163" t="str">
        <f t="array" ref="H77">IFERROR(INDEX('Sale Rollup'!$B$2:$AA$240,SMALL(IF('Sale Rollup'!$L$2:$L$240=$B$73,ROW('Sale Rollup'!$L$2:$L$240)),ROW(3:3))-1,8)," ")</f>
        <v> </v>
      </c>
      <c r="I77" s="1119" t="str">
        <f t="array" ref="I77">IFERROR(INDEX('Sale Rollup'!$B$2:$AA$240,SMALL(IF('Sale Rollup'!$L$2:$L$240=$B$73,ROW('Sale Rollup'!$L$2:$L$240)),ROW(3:3))-1,12)," ")</f>
        <v> </v>
      </c>
      <c r="J77" s="1118"/>
      <c r="K77" s="1118" t="str">
        <f t="array" ref="K77">IFERROR(INDEX('Sale Rollup'!$B$2:$AA$240,SMALL(IF('Sale Rollup'!$L$2:$L$240=$B$73,ROW('Sale Rollup'!$L$2:$L$240)),ROW(3:3))-1,13)," ")</f>
        <v> </v>
      </c>
      <c r="M77" s="1162"/>
      <c r="N77" s="1162"/>
    </row>
    <row r="78" ht="12.75" hidden="1" customHeight="1">
      <c r="A78" s="1114" t="str">
        <f t="array" ref="A78">IFERROR(SMALL(IF('Sale Rollup'!$L$2:$L$240=$B$73,ROW('Sale Rollup'!$L$2:$L$240)),ROW(4:4))," ")</f>
        <v> </v>
      </c>
      <c r="B78" s="1130" t="str">
        <f t="array" ref="B78">IFERROR(INDEX('Sale Rollup'!$B$2:$AA$240,SMALL(IF('Sale Rollup'!$L$2:$L$240=$B$73,ROW('Sale Rollup'!$L$2:$L$240)),ROW(4:4))-1,1)," ")</f>
        <v> </v>
      </c>
      <c r="C78" s="1117" t="str">
        <f t="array" ref="C78">IFERROR(INDEX('Sale Rollup'!$B$2:$AA$240,SMALL(IF('Sale Rollup'!$L$2:$L$240=$B$73,ROW('Sale Rollup'!$L$2:$L$240)),ROW(4:4))-1,2)," ")</f>
        <v> </v>
      </c>
      <c r="D78" s="1117" t="str">
        <f t="array" ref="D78">IFERROR(INDEX('Sale Rollup'!$B$2:$AA$240,SMALL(IF('Sale Rollup'!$L$2:$L$240=$B$73,ROW('Sale Rollup'!$L$2:$L$240)),ROW(4:4))-1,5)," ")</f>
        <v> </v>
      </c>
      <c r="E78" s="1117" t="str">
        <f t="array" ref="E78">IFERROR( INDEX('Sale Rollup'!$B$2:$AA$240,SMALL(IF('Sale Rollup'!$L$2:$L$240=$B$73,ROW('Sale Rollup'!$L$2:$L$240)),ROW(4:4))-1,6)," ")</f>
        <v> </v>
      </c>
      <c r="F78" s="1117" t="str">
        <f t="array" ref="F78">IFERROR(INDEX('Sale Rollup'!$B$2:$AA$240,SMALL(IF('Sale Rollup'!$L$2:$L$240=$B$73,ROW('Sale Rollup'!$L$2:$L$240)),ROW(4:4))-1,7)," ")</f>
        <v> </v>
      </c>
      <c r="G78" s="1117" t="str">
        <f t="array" ref="G78">IFERROR(INDEX('Sale Rollup'!$B$2:$AA$240,SMALL(IF('Sale Rollup'!$L$2:$L$240=$B$73,ROW('Sale Rollup'!$L$2:$L$240)),ROW(4:4))-1,3)," ")</f>
        <v> </v>
      </c>
      <c r="H78" s="1163" t="str">
        <f t="array" ref="H78">IFERROR(INDEX('Sale Rollup'!$B$2:$AA$240,SMALL(IF('Sale Rollup'!$L$2:$L$240=$B$73,ROW('Sale Rollup'!$L$2:$L$240)),ROW(4:4))-1,8)," ")</f>
        <v> </v>
      </c>
      <c r="I78" s="1119" t="str">
        <f t="array" ref="I78">IFERROR(INDEX('Sale Rollup'!$B$2:$AA$240,SMALL(IF('Sale Rollup'!$L$2:$L$240=$B$73,ROW('Sale Rollup'!$L$2:$L$240)),ROW(4:4))-1,12)," ")</f>
        <v> </v>
      </c>
      <c r="J78" s="1118"/>
      <c r="K78" s="1118" t="str">
        <f t="array" ref="K78">IFERROR(INDEX('Sale Rollup'!$B$2:$AA$240,SMALL(IF('Sale Rollup'!$L$2:$L$240=$B$73,ROW('Sale Rollup'!$L$2:$L$240)),ROW(4:4))-1,13)," ")</f>
        <v> </v>
      </c>
      <c r="M78" s="1162"/>
      <c r="N78" s="1162"/>
    </row>
    <row r="79" ht="12.75" hidden="1" customHeight="1">
      <c r="A79" s="1114" t="str">
        <f t="array" ref="A79">IFERROR(SMALL(IF('Sale Rollup'!$L$2:$L$240=$B$73,ROW('Sale Rollup'!$L$2:$L$240)),ROW(5:5))," ")</f>
        <v> </v>
      </c>
      <c r="B79" s="1130" t="str">
        <f t="array" ref="B79">IFERROR(INDEX('Sale Rollup'!$B$2:$AA$240,SMALL(IF('Sale Rollup'!$L$2:$L$240=$B$73,ROW('Sale Rollup'!$L$2:$L$240)),ROW(5:5))-1,1)," ")</f>
        <v> </v>
      </c>
      <c r="C79" s="1117" t="str">
        <f t="array" ref="C79">IFERROR(INDEX('Sale Rollup'!$B$2:$AA$240,SMALL(IF('Sale Rollup'!$L$2:$L$240=$B$73,ROW('Sale Rollup'!$L$2:$L$240)),ROW(5:5))-1,2)," ")</f>
        <v> </v>
      </c>
      <c r="D79" s="1117" t="str">
        <f t="array" ref="D79">IFERROR(INDEX('Sale Rollup'!$B$2:$AA$240,SMALL(IF('Sale Rollup'!$L$2:$L$240=$B$73,ROW('Sale Rollup'!$L$2:$L$240)),ROW(5:5))-1,5)," ")</f>
        <v> </v>
      </c>
      <c r="E79" s="1117" t="str">
        <f t="array" ref="E79">IFERROR( INDEX('Sale Rollup'!$B$2:$AA$240,SMALL(IF('Sale Rollup'!$L$2:$L$240=$B$73,ROW('Sale Rollup'!$L$2:$L$240)),ROW(5:5))-1,6)," ")</f>
        <v> </v>
      </c>
      <c r="F79" s="1117" t="str">
        <f t="array" ref="F79">IFERROR(INDEX('Sale Rollup'!$B$2:$AA$240,SMALL(IF('Sale Rollup'!$L$2:$L$240=$B$73,ROW('Sale Rollup'!$L$2:$L$240)),ROW(5:5))-1,7)," ")</f>
        <v> </v>
      </c>
      <c r="G79" s="1117" t="str">
        <f t="array" ref="G79">IFERROR(INDEX('Sale Rollup'!$B$2:$AA$240,SMALL(IF('Sale Rollup'!$L$2:$L$240=$B$73,ROW('Sale Rollup'!$L$2:$L$240)),ROW(5:5))-1,3)," ")</f>
        <v> </v>
      </c>
      <c r="H79" s="1163" t="str">
        <f t="array" ref="H79">IFERROR(INDEX('Sale Rollup'!$B$2:$AA$240,SMALL(IF('Sale Rollup'!$L$2:$L$240=$B$73,ROW('Sale Rollup'!$L$2:$L$240)),ROW(5:5))-1,8)," ")</f>
        <v> </v>
      </c>
      <c r="I79" s="1119" t="str">
        <f t="array" ref="I79">IFERROR(INDEX('Sale Rollup'!$B$2:$AA$240,SMALL(IF('Sale Rollup'!$L$2:$L$240=$B$73,ROW('Sale Rollup'!$L$2:$L$240)),ROW(5:5))-1,12)," ")</f>
        <v> </v>
      </c>
      <c r="J79" s="1118"/>
      <c r="K79" s="1118" t="str">
        <f t="array" ref="K79">IFERROR(INDEX('Sale Rollup'!$B$2:$AA$240,SMALL(IF('Sale Rollup'!$L$2:$L$240=$B$73,ROW('Sale Rollup'!$L$2:$L$240)),ROW(5:5))-1,13)," ")</f>
        <v> </v>
      </c>
      <c r="M79" s="1162"/>
      <c r="N79" s="1162"/>
    </row>
    <row r="80" ht="12.75" hidden="1" customHeight="1">
      <c r="A80" s="1114" t="str">
        <f t="array" ref="A80">IFERROR(SMALL(IF('Sale Rollup'!$L$2:$L$240=$B$73,ROW('Sale Rollup'!$L$2:$L$240)),ROW(6:6))," ")</f>
        <v> </v>
      </c>
      <c r="B80" s="1130" t="str">
        <f t="array" ref="B80">IFERROR(INDEX('Sale Rollup'!$B$2:$AA$240,SMALL(IF('Sale Rollup'!$L$2:$L$240=$B$73,ROW('Sale Rollup'!$L$2:$L$240)),ROW(6:6))-1,1)," ")</f>
        <v> </v>
      </c>
      <c r="C80" s="1117" t="str">
        <f t="array" ref="C80">IFERROR(INDEX('Sale Rollup'!$B$2:$AA$240,SMALL(IF('Sale Rollup'!$L$2:$L$240=$B$73,ROW('Sale Rollup'!$L$2:$L$240)),ROW(6:6))-1,2)," ")</f>
        <v> </v>
      </c>
      <c r="D80" s="1117" t="str">
        <f t="array" ref="D80">IFERROR(INDEX('Sale Rollup'!$B$2:$AA$240,SMALL(IF('Sale Rollup'!$L$2:$L$240=$B$73,ROW('Sale Rollup'!$L$2:$L$240)),ROW(6:6))-1,5)," ")</f>
        <v> </v>
      </c>
      <c r="E80" s="1117" t="str">
        <f t="array" ref="E80">IFERROR( INDEX('Sale Rollup'!$B$2:$AA$240,SMALL(IF('Sale Rollup'!$L$2:$L$240=$B$73,ROW('Sale Rollup'!$L$2:$L$240)),ROW(6:6))-1,6)," ")</f>
        <v> </v>
      </c>
      <c r="F80" s="1117" t="str">
        <f t="array" ref="F80">IFERROR(INDEX('Sale Rollup'!$B$2:$AA$240,SMALL(IF('Sale Rollup'!$L$2:$L$240=$B$73,ROW('Sale Rollup'!$L$2:$L$240)),ROW(6:6))-1,7)," ")</f>
        <v> </v>
      </c>
      <c r="G80" s="1117" t="str">
        <f t="array" ref="G80">IFERROR(INDEX('Sale Rollup'!$B$2:$AA$240,SMALL(IF('Sale Rollup'!$L$2:$L$240=$B$73,ROW('Sale Rollup'!$L$2:$L$240)),ROW(6:6))-1,3)," ")</f>
        <v> </v>
      </c>
      <c r="H80" s="1163" t="str">
        <f t="array" ref="H80">IFERROR(INDEX('Sale Rollup'!$B$2:$AA$240,SMALL(IF('Sale Rollup'!$L$2:$L$240=$B$73,ROW('Sale Rollup'!$L$2:$L$240)),ROW(6:6))-1,8)," ")</f>
        <v> </v>
      </c>
      <c r="I80" s="1119" t="str">
        <f t="array" ref="I80">IFERROR(INDEX('Sale Rollup'!$B$2:$AA$240,SMALL(IF('Sale Rollup'!$L$2:$L$240=$B$73,ROW('Sale Rollup'!$L$2:$L$240)),ROW(6:6))-1,12)," ")</f>
        <v> </v>
      </c>
      <c r="J80" s="1118"/>
      <c r="K80" s="1118" t="str">
        <f t="array" ref="K80">IFERROR(INDEX('Sale Rollup'!$B$2:$AA$240,SMALL(IF('Sale Rollup'!$L$2:$L$240=$B$73,ROW('Sale Rollup'!$L$2:$L$240)),ROW(6:6))-1,13)," ")</f>
        <v> </v>
      </c>
      <c r="M80" s="1162"/>
      <c r="N80" s="1162"/>
    </row>
    <row r="81" ht="12.75" hidden="1" customHeight="1">
      <c r="A81" s="1114" t="str">
        <f t="array" ref="A81">IFERROR(SMALL(IF('Sale Rollup'!$L$2:$L$240=$B$73,ROW('Sale Rollup'!$L$2:$L$240)),ROW(7:7))," ")</f>
        <v> </v>
      </c>
      <c r="B81" s="1130" t="str">
        <f t="array" ref="B81">IFERROR(INDEX('Sale Rollup'!$B$2:$AA$240,SMALL(IF('Sale Rollup'!$L$2:$L$240=$B$73,ROW('Sale Rollup'!$L$2:$L$240)),ROW(7:7))-1,1)," ")</f>
        <v> </v>
      </c>
      <c r="C81" s="1117" t="str">
        <f t="array" ref="C81">IFERROR(INDEX('Sale Rollup'!$B$2:$AA$240,SMALL(IF('Sale Rollup'!$L$2:$L$240=$B$73,ROW('Sale Rollup'!$L$2:$L$240)),ROW(7:7))-1,2)," ")</f>
        <v> </v>
      </c>
      <c r="D81" s="1117" t="str">
        <f t="array" ref="D81">IFERROR(INDEX('Sale Rollup'!$B$2:$AA$240,SMALL(IF('Sale Rollup'!$L$2:$L$240=$B$73,ROW('Sale Rollup'!$L$2:$L$240)),ROW(7:7))-1,5)," ")</f>
        <v> </v>
      </c>
      <c r="E81" s="1117" t="str">
        <f t="array" ref="E81">IFERROR( INDEX('Sale Rollup'!$B$2:$AA$240,SMALL(IF('Sale Rollup'!$L$2:$L$240=$B$73,ROW('Sale Rollup'!$L$2:$L$240)),ROW(7:7))-1,6)," ")</f>
        <v> </v>
      </c>
      <c r="F81" s="1117" t="str">
        <f t="array" ref="F81">IFERROR(INDEX('Sale Rollup'!$B$2:$AA$240,SMALL(IF('Sale Rollup'!$L$2:$L$240=$B$73,ROW('Sale Rollup'!$L$2:$L$240)),ROW(7:7))-1,7)," ")</f>
        <v> </v>
      </c>
      <c r="G81" s="1117" t="str">
        <f t="array" ref="G81">IFERROR(INDEX('Sale Rollup'!$B$2:$AA$240,SMALL(IF('Sale Rollup'!$L$2:$L$240=$B$73,ROW('Sale Rollup'!$L$2:$L$240)),ROW(7:7))-1,3)," ")</f>
        <v> </v>
      </c>
      <c r="H81" s="1163" t="str">
        <f t="array" ref="H81">IFERROR(INDEX('Sale Rollup'!$B$2:$AA$240,SMALL(IF('Sale Rollup'!$L$2:$L$240=$B$73,ROW('Sale Rollup'!$L$2:$L$240)),ROW(7:7))-1,8)," ")</f>
        <v> </v>
      </c>
      <c r="I81" s="1119" t="str">
        <f t="array" ref="I81">IFERROR(INDEX('Sale Rollup'!$B$2:$AA$240,SMALL(IF('Sale Rollup'!$L$2:$L$240=$B$73,ROW('Sale Rollup'!$L$2:$L$240)),ROW(7:7))-1,12)," ")</f>
        <v> </v>
      </c>
      <c r="J81" s="1118"/>
      <c r="K81" s="1118" t="str">
        <f t="array" ref="K81">IFERROR(INDEX('Sale Rollup'!$B$2:$AA$240,SMALL(IF('Sale Rollup'!$L$2:$L$240=$B$73,ROW('Sale Rollup'!$L$2:$L$240)),ROW(7:7))-1,13)," ")</f>
        <v> </v>
      </c>
      <c r="M81" s="1162"/>
      <c r="N81" s="1162"/>
    </row>
    <row r="82" ht="12.75" hidden="1" customHeight="1">
      <c r="A82" s="1114" t="str">
        <f t="array" ref="A82">IFERROR(SMALL(IF('Sale Rollup'!$L$2:$L$240=$B$73,ROW('Sale Rollup'!$L$2:$L$240)),ROW(8:8))," ")</f>
        <v> </v>
      </c>
      <c r="B82" s="1130" t="str">
        <f t="array" ref="B82">IFERROR(INDEX('Sale Rollup'!$B$2:$AA$240,SMALL(IF('Sale Rollup'!$L$2:$L$240=$B$73,ROW('Sale Rollup'!$L$2:$L$240)),ROW(8:8))-1,1)," ")</f>
        <v> </v>
      </c>
      <c r="C82" s="1117" t="str">
        <f t="array" ref="C82">IFERROR(INDEX('Sale Rollup'!$B$2:$AA$240,SMALL(IF('Sale Rollup'!$L$2:$L$240=$B$73,ROW('Sale Rollup'!$L$2:$L$240)),ROW(8:8))-1,2)," ")</f>
        <v> </v>
      </c>
      <c r="D82" s="1117" t="str">
        <f t="array" ref="D82">IFERROR(INDEX('Sale Rollup'!$B$2:$AA$240,SMALL(IF('Sale Rollup'!$L$2:$L$240=$B$73,ROW('Sale Rollup'!$L$2:$L$240)),ROW(8:8))-1,5)," ")</f>
        <v> </v>
      </c>
      <c r="E82" s="1117" t="str">
        <f t="array" ref="E82">IFERROR( INDEX('Sale Rollup'!$B$2:$AA$240,SMALL(IF('Sale Rollup'!$L$2:$L$240=$B$73,ROW('Sale Rollup'!$L$2:$L$240)),ROW(8:8))-1,6)," ")</f>
        <v> </v>
      </c>
      <c r="F82" s="1117" t="str">
        <f t="array" ref="F82">IFERROR(INDEX('Sale Rollup'!$B$2:$AA$240,SMALL(IF('Sale Rollup'!$L$2:$L$240=$B$73,ROW('Sale Rollup'!$L$2:$L$240)),ROW(8:8))-1,7)," ")</f>
        <v> </v>
      </c>
      <c r="G82" s="1117" t="str">
        <f t="array" ref="G82">IFERROR(INDEX('Sale Rollup'!$B$2:$AA$240,SMALL(IF('Sale Rollup'!$L$2:$L$240=$B$73,ROW('Sale Rollup'!$L$2:$L$240)),ROW(8:8))-1,3)," ")</f>
        <v> </v>
      </c>
      <c r="H82" s="1163" t="str">
        <f t="array" ref="H82">IFERROR(INDEX('Sale Rollup'!$B$2:$AA$240,SMALL(IF('Sale Rollup'!$L$2:$L$240=$B$73,ROW('Sale Rollup'!$L$2:$L$240)),ROW(8:8))-1,8)," ")</f>
        <v> </v>
      </c>
      <c r="I82" s="1119" t="str">
        <f t="array" ref="I82">IFERROR(INDEX('Sale Rollup'!$B$2:$AA$240,SMALL(IF('Sale Rollup'!$L$2:$L$240=$B$73,ROW('Sale Rollup'!$L$2:$L$240)),ROW(8:8))-1,12)," ")</f>
        <v> </v>
      </c>
      <c r="J82" s="1118"/>
      <c r="K82" s="1118" t="str">
        <f t="array" ref="K82">IFERROR(INDEX('Sale Rollup'!$B$2:$AA$240,SMALL(IF('Sale Rollup'!$L$2:$L$240=$B$73,ROW('Sale Rollup'!$L$2:$L$240)),ROW(8:8))-1,13)," ")</f>
        <v> </v>
      </c>
      <c r="M82" s="1162"/>
      <c r="N82" s="1162"/>
    </row>
    <row r="83" ht="12.75" hidden="1" customHeight="1">
      <c r="A83" s="1114" t="str">
        <f t="array" ref="A83">IFERROR(SMALL(IF('Sale Rollup'!$L$2:$L$240=$B$73,ROW('Sale Rollup'!$L$2:$L$240)),ROW(9:9))," ")</f>
        <v> </v>
      </c>
      <c r="B83" s="1130" t="str">
        <f t="array" ref="B83">IFERROR(INDEX('Sale Rollup'!$B$2:$AA$240,SMALL(IF('Sale Rollup'!$L$2:$L$240=$B$73,ROW('Sale Rollup'!$L$2:$L$240)),ROW(9:9))-1,1)," ")</f>
        <v> </v>
      </c>
      <c r="C83" s="1117" t="str">
        <f t="array" ref="C83">IFERROR(INDEX('Sale Rollup'!$B$2:$AA$240,SMALL(IF('Sale Rollup'!$L$2:$L$240=$B$73,ROW('Sale Rollup'!$L$2:$L$240)),ROW(9:9))-1,2)," ")</f>
        <v> </v>
      </c>
      <c r="D83" s="1117" t="str">
        <f t="array" ref="D83">IFERROR(INDEX('Sale Rollup'!$B$2:$AA$240,SMALL(IF('Sale Rollup'!$L$2:$L$240=$B$73,ROW('Sale Rollup'!$L$2:$L$240)),ROW(9:9))-1,5)," ")</f>
        <v> </v>
      </c>
      <c r="E83" s="1117" t="str">
        <f t="array" ref="E83">IFERROR( INDEX('Sale Rollup'!$B$2:$AA$240,SMALL(IF('Sale Rollup'!$L$2:$L$240=$B$73,ROW('Sale Rollup'!$L$2:$L$240)),ROW(9:9))-1,6)," ")</f>
        <v> </v>
      </c>
      <c r="F83" s="1117" t="str">
        <f t="array" ref="F83">IFERROR(INDEX('Sale Rollup'!$B$2:$AA$240,SMALL(IF('Sale Rollup'!$L$2:$L$240=$B$73,ROW('Sale Rollup'!$L$2:$L$240)),ROW(9:9))-1,7)," ")</f>
        <v> </v>
      </c>
      <c r="G83" s="1117" t="str">
        <f t="array" ref="G83">IFERROR(INDEX('Sale Rollup'!$B$2:$AA$240,SMALL(IF('Sale Rollup'!$L$2:$L$240=$B$73,ROW('Sale Rollup'!$L$2:$L$240)),ROW(9:9))-1,3)," ")</f>
        <v> </v>
      </c>
      <c r="H83" s="1163" t="str">
        <f t="array" ref="H83">IFERROR(INDEX('Sale Rollup'!$B$2:$AA$240,SMALL(IF('Sale Rollup'!$L$2:$L$240=$B$73,ROW('Sale Rollup'!$L$2:$L$240)),ROW(9:9))-1,8)," ")</f>
        <v> </v>
      </c>
      <c r="I83" s="1119" t="str">
        <f t="array" ref="I83">IFERROR(INDEX('Sale Rollup'!$B$2:$AA$240,SMALL(IF('Sale Rollup'!$L$2:$L$240=$B$73,ROW('Sale Rollup'!$L$2:$L$240)),ROW(9:9))-1,12)," ")</f>
        <v> </v>
      </c>
      <c r="J83" s="1118"/>
      <c r="K83" s="1118" t="str">
        <f t="array" ref="K83">IFERROR(INDEX('Sale Rollup'!$B$2:$AA$240,SMALL(IF('Sale Rollup'!$L$2:$L$240=$B$73,ROW('Sale Rollup'!$L$2:$L$240)),ROW(9:9))-1,13)," ")</f>
        <v> </v>
      </c>
      <c r="M83" s="1162"/>
      <c r="N83" s="1162"/>
    </row>
    <row r="84" ht="12.75" hidden="1" customHeight="1">
      <c r="A84" s="1114" t="str">
        <f t="array" ref="A84">IFERROR(SMALL(IF('Sale Rollup'!$L$2:$L$240=$B$73,ROW('Sale Rollup'!$L$2:$L$240)),ROW(10:10))," ")</f>
        <v> </v>
      </c>
      <c r="B84" s="1130" t="str">
        <f t="array" ref="B84">IFERROR(INDEX('Sale Rollup'!$B$2:$AA$240,SMALL(IF('Sale Rollup'!$L$2:$L$240=$B$73,ROW('Sale Rollup'!$L$2:$L$240)),ROW(10:10))-1,1)," ")</f>
        <v> </v>
      </c>
      <c r="C84" s="1117" t="str">
        <f t="array" ref="C84">IFERROR(INDEX('Sale Rollup'!$B$2:$AA$240,SMALL(IF('Sale Rollup'!$L$2:$L$240=$B$73,ROW('Sale Rollup'!$L$2:$L$240)),ROW(10:10))-1,2)," ")</f>
        <v> </v>
      </c>
      <c r="D84" s="1117" t="str">
        <f t="array" ref="D84">IFERROR(INDEX('Sale Rollup'!$B$2:$AA$240,SMALL(IF('Sale Rollup'!$L$2:$L$240=$B$73,ROW('Sale Rollup'!$L$2:$L$240)),ROW(10:10))-1,5)," ")</f>
        <v> </v>
      </c>
      <c r="E84" s="1117" t="str">
        <f t="array" ref="E84">IFERROR( INDEX('Sale Rollup'!$B$2:$AA$240,SMALL(IF('Sale Rollup'!$L$2:$L$240=$B$73,ROW('Sale Rollup'!$L$2:$L$240)),ROW(10:10))-1,6)," ")</f>
        <v> </v>
      </c>
      <c r="F84" s="1117" t="str">
        <f t="array" ref="F84">IFERROR(INDEX('Sale Rollup'!$B$2:$AA$240,SMALL(IF('Sale Rollup'!$L$2:$L$240=$B$73,ROW('Sale Rollup'!$L$2:$L$240)),ROW(10:10))-1,7)," ")</f>
        <v> </v>
      </c>
      <c r="G84" s="1117" t="str">
        <f t="array" ref="G84">IFERROR(INDEX('Sale Rollup'!$B$2:$AA$240,SMALL(IF('Sale Rollup'!$L$2:$L$240=$B$73,ROW('Sale Rollup'!$L$2:$L$240)),ROW(10:10))-1,3)," ")</f>
        <v> </v>
      </c>
      <c r="H84" s="1163" t="str">
        <f t="array" ref="H84">IFERROR(INDEX('Sale Rollup'!$B$2:$AA$240,SMALL(IF('Sale Rollup'!$L$2:$L$240=$B$73,ROW('Sale Rollup'!$L$2:$L$240)),ROW(10:10))-1,8)," ")</f>
        <v> </v>
      </c>
      <c r="I84" s="1119" t="str">
        <f t="array" ref="I84">IFERROR(INDEX('Sale Rollup'!$B$2:$AA$240,SMALL(IF('Sale Rollup'!$L$2:$L$240=$B$73,ROW('Sale Rollup'!$L$2:$L$240)),ROW(10:10))-1,12)," ")</f>
        <v> </v>
      </c>
      <c r="J84" s="1118"/>
      <c r="K84" s="1118" t="str">
        <f t="array" ref="K84">IFERROR(INDEX('Sale Rollup'!$B$2:$AA$240,SMALL(IF('Sale Rollup'!$L$2:$L$240=$B$73,ROW('Sale Rollup'!$L$2:$L$240)),ROW(10:10))-1,13)," ")</f>
        <v> </v>
      </c>
      <c r="M84" s="1162"/>
      <c r="N84" s="1162"/>
    </row>
    <row r="85" ht="12.75" hidden="1" customHeight="1">
      <c r="A85" s="1114" t="str">
        <f t="array" ref="A85">IFERROR(SMALL(IF('Sale Rollup'!$L$2:$L$240=$B$73,ROW('Sale Rollup'!$L$2:$L$240)),ROW(11:11))," ")</f>
        <v> </v>
      </c>
      <c r="B85" s="1130" t="str">
        <f t="array" ref="B85">IFERROR(INDEX('Sale Rollup'!$B$2:$AA$240,SMALL(IF('Sale Rollup'!$L$2:$L$240=$B$73,ROW('Sale Rollup'!$L$2:$L$240)),ROW(11:11))-1,1)," ")</f>
        <v> </v>
      </c>
      <c r="C85" s="1117" t="str">
        <f t="array" ref="C85">IFERROR(INDEX('Sale Rollup'!$B$2:$AA$240,SMALL(IF('Sale Rollup'!$L$2:$L$240=$B$73,ROW('Sale Rollup'!$L$2:$L$240)),ROW(11:11))-1,2)," ")</f>
        <v> </v>
      </c>
      <c r="D85" s="1117" t="str">
        <f t="array" ref="D85">IFERROR(INDEX('Sale Rollup'!$B$2:$AA$240,SMALL(IF('Sale Rollup'!$L$2:$L$240=$B$73,ROW('Sale Rollup'!$L$2:$L$240)),ROW(11:11))-1,5)," ")</f>
        <v> </v>
      </c>
      <c r="E85" s="1117" t="str">
        <f t="array" ref="E85">IFERROR( INDEX('Sale Rollup'!$B$2:$AA$240,SMALL(IF('Sale Rollup'!$L$2:$L$240=$B$73,ROW('Sale Rollup'!$L$2:$L$240)),ROW(11:11))-1,6)," ")</f>
        <v> </v>
      </c>
      <c r="F85" s="1117" t="str">
        <f t="array" ref="F85">IFERROR(INDEX('Sale Rollup'!$B$2:$AA$240,SMALL(IF('Sale Rollup'!$L$2:$L$240=$B$73,ROW('Sale Rollup'!$L$2:$L$240)),ROW(11:11))-1,7)," ")</f>
        <v> </v>
      </c>
      <c r="G85" s="1117" t="str">
        <f t="array" ref="G85">IFERROR(INDEX('Sale Rollup'!$B$2:$AA$240,SMALL(IF('Sale Rollup'!$L$2:$L$240=$B$73,ROW('Sale Rollup'!$L$2:$L$240)),ROW(11:11))-1,3)," ")</f>
        <v> </v>
      </c>
      <c r="H85" s="1163" t="str">
        <f t="array" ref="H85">IFERROR(INDEX('Sale Rollup'!$B$2:$AA$240,SMALL(IF('Sale Rollup'!$L$2:$L$240=$B$73,ROW('Sale Rollup'!$L$2:$L$240)),ROW(11:11))-1,8)," ")</f>
        <v> </v>
      </c>
      <c r="I85" s="1119" t="str">
        <f t="array" ref="I85">IFERROR(INDEX('Sale Rollup'!$B$2:$AA$240,SMALL(IF('Sale Rollup'!$L$2:$L$240=$B$73,ROW('Sale Rollup'!$L$2:$L$240)),ROW(11:11))-1,12)," ")</f>
        <v> </v>
      </c>
      <c r="J85" s="1118"/>
      <c r="K85" s="1118" t="str">
        <f t="array" ref="K85">IFERROR(INDEX('Sale Rollup'!$B$2:$AA$240,SMALL(IF('Sale Rollup'!$L$2:$L$240=$B$73,ROW('Sale Rollup'!$L$2:$L$240)),ROW(11:11))-1,13)," ")</f>
        <v> </v>
      </c>
      <c r="M85" s="1162"/>
      <c r="N85" s="1162"/>
    </row>
    <row r="86" ht="12.75" hidden="1" customHeight="1">
      <c r="A86" s="1114" t="str">
        <f t="array" ref="A86">IFERROR(SMALL(IF('Sale Rollup'!$L$2:$L$240=$B$73,ROW('Sale Rollup'!$L$2:$L$240)),ROW(12:12))," ")</f>
        <v> </v>
      </c>
      <c r="B86" s="1130" t="str">
        <f t="array" ref="B86">IFERROR(INDEX('Sale Rollup'!$B$2:$AA$240,SMALL(IF('Sale Rollup'!$L$2:$L$240=$B$73,ROW('Sale Rollup'!$L$2:$L$240)),ROW(12:12))-1,1)," ")</f>
        <v> </v>
      </c>
      <c r="C86" s="1117" t="str">
        <f t="array" ref="C86">IFERROR(INDEX('Sale Rollup'!$B$2:$AA$240,SMALL(IF('Sale Rollup'!$L$2:$L$240=$B$73,ROW('Sale Rollup'!$L$2:$L$240)),ROW(12:12))-1,2)," ")</f>
        <v> </v>
      </c>
      <c r="D86" s="1117" t="str">
        <f t="array" ref="D86">IFERROR(INDEX('Sale Rollup'!$B$2:$AA$240,SMALL(IF('Sale Rollup'!$L$2:$L$240=$B$73,ROW('Sale Rollup'!$L$2:$L$240)),ROW(12:12))-1,5)," ")</f>
        <v> </v>
      </c>
      <c r="E86" s="1117" t="str">
        <f t="array" ref="E86">IFERROR( INDEX('Sale Rollup'!$B$2:$AA$240,SMALL(IF('Sale Rollup'!$L$2:$L$240=$B$73,ROW('Sale Rollup'!$L$2:$L$240)),ROW(12:12))-1,6)," ")</f>
        <v> </v>
      </c>
      <c r="F86" s="1117" t="str">
        <f t="array" ref="F86">IFERROR(INDEX('Sale Rollup'!$B$2:$AA$240,SMALL(IF('Sale Rollup'!$L$2:$L$240=$B$73,ROW('Sale Rollup'!$L$2:$L$240)),ROW(12:12))-1,7)," ")</f>
        <v> </v>
      </c>
      <c r="G86" s="1117" t="str">
        <f t="array" ref="G86">IFERROR(INDEX('Sale Rollup'!$B$2:$AA$240,SMALL(IF('Sale Rollup'!$L$2:$L$240=$B$73,ROW('Sale Rollup'!$L$2:$L$240)),ROW(12:12))-1,3)," ")</f>
        <v> </v>
      </c>
      <c r="H86" s="1163" t="str">
        <f t="array" ref="H86">IFERROR(INDEX('Sale Rollup'!$B$2:$AA$240,SMALL(IF('Sale Rollup'!$L$2:$L$240=$B$73,ROW('Sale Rollup'!$L$2:$L$240)),ROW(12:12))-1,8)," ")</f>
        <v> </v>
      </c>
      <c r="I86" s="1119" t="str">
        <f t="array" ref="I86">IFERROR(INDEX('Sale Rollup'!$B$2:$AA$240,SMALL(IF('Sale Rollup'!$L$2:$L$240=$B$73,ROW('Sale Rollup'!$L$2:$L$240)),ROW(12:12))-1,12)," ")</f>
        <v> </v>
      </c>
      <c r="J86" s="1118"/>
      <c r="K86" s="1118" t="str">
        <f t="array" ref="K86">IFERROR(INDEX('Sale Rollup'!$B$2:$AA$240,SMALL(IF('Sale Rollup'!$L$2:$L$240=$B$73,ROW('Sale Rollup'!$L$2:$L$240)),ROW(12:12))-1,13)," ")</f>
        <v> </v>
      </c>
      <c r="M86" s="1162"/>
      <c r="N86" s="1162"/>
    </row>
    <row r="87" ht="12.75" hidden="1" customHeight="1">
      <c r="A87" s="1114" t="str">
        <f t="array" ref="A87">IFERROR(SMALL(IF('Sale Rollup'!$L$2:$L$240=$B$73,ROW('Sale Rollup'!$L$2:$L$240)),ROW(13:13))," ")</f>
        <v> </v>
      </c>
      <c r="B87" s="1130" t="str">
        <f t="array" ref="B87">IFERROR(INDEX('Sale Rollup'!$B$2:$AA$240,SMALL(IF('Sale Rollup'!$L$2:$L$240=$B$73,ROW('Sale Rollup'!$L$2:$L$240)),ROW(13:13))-1,1)," ")</f>
        <v> </v>
      </c>
      <c r="C87" s="1117" t="str">
        <f t="array" ref="C87">IFERROR(INDEX('Sale Rollup'!$B$2:$AA$240,SMALL(IF('Sale Rollup'!$L$2:$L$240=$B$73,ROW('Sale Rollup'!$L$2:$L$240)),ROW(13:13))-1,2)," ")</f>
        <v> </v>
      </c>
      <c r="D87" s="1117" t="str">
        <f t="array" ref="D87">IFERROR(INDEX('Sale Rollup'!$B$2:$AA$240,SMALL(IF('Sale Rollup'!$L$2:$L$240=$B$73,ROW('Sale Rollup'!$L$2:$L$240)),ROW(13:13))-1,5)," ")</f>
        <v> </v>
      </c>
      <c r="E87" s="1117" t="str">
        <f t="array" ref="E87">IFERROR( INDEX('Sale Rollup'!$B$2:$AA$240,SMALL(IF('Sale Rollup'!$L$2:$L$240=$B$73,ROW('Sale Rollup'!$L$2:$L$240)),ROW(13:13))-1,6)," ")</f>
        <v> </v>
      </c>
      <c r="F87" s="1117" t="str">
        <f t="array" ref="F87">IFERROR(INDEX('Sale Rollup'!$B$2:$AA$240,SMALL(IF('Sale Rollup'!$L$2:$L$240=$B$73,ROW('Sale Rollup'!$L$2:$L$240)),ROW(13:13))-1,7)," ")</f>
        <v> </v>
      </c>
      <c r="G87" s="1117" t="str">
        <f t="array" ref="G87">IFERROR(INDEX('Sale Rollup'!$B$2:$AA$240,SMALL(IF('Sale Rollup'!$L$2:$L$240=$B$73,ROW('Sale Rollup'!$L$2:$L$240)),ROW(13:13))-1,3)," ")</f>
        <v> </v>
      </c>
      <c r="H87" s="1163" t="str">
        <f t="array" ref="H87">IFERROR(INDEX('Sale Rollup'!$B$2:$AA$240,SMALL(IF('Sale Rollup'!$L$2:$L$240=$B$73,ROW('Sale Rollup'!$L$2:$L$240)),ROW(13:13))-1,8)," ")</f>
        <v> </v>
      </c>
      <c r="I87" s="1119" t="str">
        <f t="array" ref="I87">IFERROR(INDEX('Sale Rollup'!$B$2:$AA$240,SMALL(IF('Sale Rollup'!$L$2:$L$240=$B$73,ROW('Sale Rollup'!$L$2:$L$240)),ROW(13:13))-1,12)," ")</f>
        <v> </v>
      </c>
      <c r="J87" s="1118"/>
      <c r="K87" s="1118" t="str">
        <f t="array" ref="K87">IFERROR(INDEX('Sale Rollup'!$B$2:$AA$240,SMALL(IF('Sale Rollup'!$L$2:$L$240=$B$73,ROW('Sale Rollup'!$L$2:$L$240)),ROW(13:13))-1,13)," ")</f>
        <v> </v>
      </c>
      <c r="M87" s="1162"/>
      <c r="N87" s="1162"/>
    </row>
    <row r="88" ht="12.75" hidden="1" customHeight="1">
      <c r="A88" s="1114" t="str">
        <f t="array" ref="A88">IFERROR(SMALL(IF('Sale Rollup'!$L$2:$L$240=$B$73,ROW('Sale Rollup'!$L$2:$L$240)),ROW(14:14))," ")</f>
        <v> </v>
      </c>
      <c r="B88" s="1130" t="str">
        <f t="array" ref="B88">IFERROR(INDEX('Sale Rollup'!$B$2:$AA$240,SMALL(IF('Sale Rollup'!$L$2:$L$240=$B$73,ROW('Sale Rollup'!$L$2:$L$240)),ROW(14:14))-1,1)," ")</f>
        <v> </v>
      </c>
      <c r="C88" s="1117" t="str">
        <f t="array" ref="C88">IFERROR(INDEX('Sale Rollup'!$B$2:$AA$240,SMALL(IF('Sale Rollup'!$L$2:$L$240=$B$73,ROW('Sale Rollup'!$L$2:$L$240)),ROW(14:14))-1,2)," ")</f>
        <v> </v>
      </c>
      <c r="D88" s="1117" t="str">
        <f t="array" ref="D88">IFERROR(INDEX('Sale Rollup'!$B$2:$AA$240,SMALL(IF('Sale Rollup'!$L$2:$L$240=$B$73,ROW('Sale Rollup'!$L$2:$L$240)),ROW(14:14))-1,5)," ")</f>
        <v> </v>
      </c>
      <c r="E88" s="1117" t="str">
        <f t="array" ref="E88">IFERROR( INDEX('Sale Rollup'!$B$2:$AA$240,SMALL(IF('Sale Rollup'!$L$2:$L$240=$B$73,ROW('Sale Rollup'!$L$2:$L$240)),ROW(14:14))-1,6)," ")</f>
        <v> </v>
      </c>
      <c r="F88" s="1117" t="str">
        <f t="array" ref="F88">IFERROR(INDEX('Sale Rollup'!$B$2:$AA$240,SMALL(IF('Sale Rollup'!$L$2:$L$240=$B$73,ROW('Sale Rollup'!$L$2:$L$240)),ROW(14:14))-1,7)," ")</f>
        <v> </v>
      </c>
      <c r="G88" s="1117" t="str">
        <f t="array" ref="G88">IFERROR(INDEX('Sale Rollup'!$B$2:$AA$240,SMALL(IF('Sale Rollup'!$L$2:$L$240=$B$73,ROW('Sale Rollup'!$L$2:$L$240)),ROW(14:14))-1,3)," ")</f>
        <v> </v>
      </c>
      <c r="H88" s="1163" t="str">
        <f t="array" ref="H88">IFERROR(INDEX('Sale Rollup'!$B$2:$AA$240,SMALL(IF('Sale Rollup'!$L$2:$L$240=$B$73,ROW('Sale Rollup'!$L$2:$L$240)),ROW(14:14))-1,8)," ")</f>
        <v> </v>
      </c>
      <c r="I88" s="1119" t="str">
        <f t="array" ref="I88">IFERROR(INDEX('Sale Rollup'!$B$2:$AA$240,SMALL(IF('Sale Rollup'!$L$2:$L$240=$B$73,ROW('Sale Rollup'!$L$2:$L$240)),ROW(14:14))-1,12)," ")</f>
        <v> </v>
      </c>
      <c r="J88" s="1118"/>
      <c r="K88" s="1118" t="str">
        <f t="array" ref="K88">IFERROR(INDEX('Sale Rollup'!$B$2:$AA$240,SMALL(IF('Sale Rollup'!$L$2:$L$240=$B$73,ROW('Sale Rollup'!$L$2:$L$240)),ROW(14:14))-1,13)," ")</f>
        <v> </v>
      </c>
      <c r="M88" s="1162"/>
      <c r="N88" s="1162"/>
    </row>
    <row r="89" ht="12.75" hidden="1" customHeight="1">
      <c r="A89" s="1114" t="str">
        <f t="array" ref="A89">IFERROR(SMALL(IF('Sale Rollup'!$L$2:$L$240=$B$73,ROW('Sale Rollup'!$L$2:$L$240)),ROW(15:15))," ")</f>
        <v> </v>
      </c>
      <c r="B89" s="1130" t="str">
        <f t="array" ref="B89">IFERROR(INDEX('Sale Rollup'!$B$2:$AA$240,SMALL(IF('Sale Rollup'!$L$2:$L$240=$B$73,ROW('Sale Rollup'!$L$2:$L$240)),ROW(15:15))-1,1)," ")</f>
        <v> </v>
      </c>
      <c r="C89" s="1117" t="str">
        <f t="array" ref="C89">IFERROR(INDEX('Sale Rollup'!$B$2:$AA$240,SMALL(IF('Sale Rollup'!$L$2:$L$240=$B$73,ROW('Sale Rollup'!$L$2:$L$240)),ROW(15:15))-1,2)," ")</f>
        <v> </v>
      </c>
      <c r="D89" s="1117" t="str">
        <f t="array" ref="D89">IFERROR(INDEX('Sale Rollup'!$B$2:$AA$240,SMALL(IF('Sale Rollup'!$L$2:$L$240=$B$73,ROW('Sale Rollup'!$L$2:$L$240)),ROW(15:15))-1,5)," ")</f>
        <v> </v>
      </c>
      <c r="E89" s="1117" t="str">
        <f t="array" ref="E89">IFERROR( INDEX('Sale Rollup'!$B$2:$AA$240,SMALL(IF('Sale Rollup'!$L$2:$L$240=$B$73,ROW('Sale Rollup'!$L$2:$L$240)),ROW(15:15))-1,6)," ")</f>
        <v> </v>
      </c>
      <c r="F89" s="1117" t="str">
        <f t="array" ref="F89">IFERROR(INDEX('Sale Rollup'!$B$2:$AA$240,SMALL(IF('Sale Rollup'!$L$2:$L$240=$B$73,ROW('Sale Rollup'!$L$2:$L$240)),ROW(15:15))-1,7)," ")</f>
        <v> </v>
      </c>
      <c r="G89" s="1117" t="str">
        <f t="array" ref="G89">IFERROR(INDEX('Sale Rollup'!$B$2:$AA$240,SMALL(IF('Sale Rollup'!$L$2:$L$240=$B$73,ROW('Sale Rollup'!$L$2:$L$240)),ROW(15:15))-1,3)," ")</f>
        <v> </v>
      </c>
      <c r="H89" s="1163" t="str">
        <f t="array" ref="H89">IFERROR(INDEX('Sale Rollup'!$B$2:$AA$240,SMALL(IF('Sale Rollup'!$L$2:$L$240=$B$73,ROW('Sale Rollup'!$L$2:$L$240)),ROW(15:15))-1,8)," ")</f>
        <v> </v>
      </c>
      <c r="I89" s="1119" t="str">
        <f t="array" ref="I89">IFERROR(INDEX('Sale Rollup'!$B$2:$AA$240,SMALL(IF('Sale Rollup'!$L$2:$L$240=$B$73,ROW('Sale Rollup'!$L$2:$L$240)),ROW(15:15))-1,12)," ")</f>
        <v> </v>
      </c>
      <c r="J89" s="1118"/>
      <c r="K89" s="1118" t="str">
        <f t="array" ref="K89">IFERROR(INDEX('Sale Rollup'!$B$2:$AA$240,SMALL(IF('Sale Rollup'!$L$2:$L$240=$B$73,ROW('Sale Rollup'!$L$2:$L$240)),ROW(15:15))-1,13)," ")</f>
        <v> </v>
      </c>
      <c r="M89" s="1162"/>
      <c r="N89" s="1162"/>
    </row>
    <row r="90" ht="12.75" hidden="1" customHeight="1">
      <c r="A90" s="1114" t="str">
        <f t="array" ref="A90">IFERROR(SMALL(IF('Sale Rollup'!$L$2:$L$240=$B$73,ROW('Sale Rollup'!$L$2:$L$240)),ROW(16:16))," ")</f>
        <v> </v>
      </c>
      <c r="B90" s="1130" t="str">
        <f t="array" ref="B90">IFERROR(INDEX('Sale Rollup'!$B$2:$AA$240,SMALL(IF('Sale Rollup'!$L$2:$L$240=$B$73,ROW('Sale Rollup'!$L$2:$L$240)),ROW(16:16))-1,1)," ")</f>
        <v> </v>
      </c>
      <c r="C90" s="1117" t="str">
        <f t="array" ref="C90">IFERROR(INDEX('Sale Rollup'!$B$2:$AA$240,SMALL(IF('Sale Rollup'!$L$2:$L$240=$B$73,ROW('Sale Rollup'!$L$2:$L$240)),ROW(16:16))-1,2)," ")</f>
        <v> </v>
      </c>
      <c r="D90" s="1117" t="str">
        <f t="array" ref="D90">IFERROR(INDEX('Sale Rollup'!$B$2:$AA$240,SMALL(IF('Sale Rollup'!$L$2:$L$240=$B$73,ROW('Sale Rollup'!$L$2:$L$240)),ROW(16:16))-1,5)," ")</f>
        <v> </v>
      </c>
      <c r="E90" s="1117" t="str">
        <f t="array" ref="E90">IFERROR( INDEX('Sale Rollup'!$B$2:$AA$240,SMALL(IF('Sale Rollup'!$L$2:$L$240=$B$73,ROW('Sale Rollup'!$L$2:$L$240)),ROW(16:16))-1,6)," ")</f>
        <v> </v>
      </c>
      <c r="F90" s="1117" t="str">
        <f t="array" ref="F90">IFERROR(INDEX('Sale Rollup'!$B$2:$AA$240,SMALL(IF('Sale Rollup'!$L$2:$L$240=$B$73,ROW('Sale Rollup'!$L$2:$L$240)),ROW(16:16))-1,7)," ")</f>
        <v> </v>
      </c>
      <c r="G90" s="1117" t="str">
        <f t="array" ref="G90">IFERROR(INDEX('Sale Rollup'!$B$2:$AA$240,SMALL(IF('Sale Rollup'!$L$2:$L$240=$B$73,ROW('Sale Rollup'!$L$2:$L$240)),ROW(16:16))-1,3)," ")</f>
        <v> </v>
      </c>
      <c r="H90" s="1163" t="str">
        <f t="array" ref="H90">IFERROR(INDEX('Sale Rollup'!$B$2:$AA$240,SMALL(IF('Sale Rollup'!$L$2:$L$240=$B$73,ROW('Sale Rollup'!$L$2:$L$240)),ROW(16:16))-1,8)," ")</f>
        <v> </v>
      </c>
      <c r="I90" s="1119" t="str">
        <f t="array" ref="I90">IFERROR(INDEX('Sale Rollup'!$B$2:$AA$240,SMALL(IF('Sale Rollup'!$L$2:$L$240=$B$73,ROW('Sale Rollup'!$L$2:$L$240)),ROW(16:16))-1,12)," ")</f>
        <v> </v>
      </c>
      <c r="J90" s="1118"/>
      <c r="K90" s="1118" t="str">
        <f t="array" ref="K90">IFERROR(INDEX('Sale Rollup'!$B$2:$AA$240,SMALL(IF('Sale Rollup'!$L$2:$L$240=$B$73,ROW('Sale Rollup'!$L$2:$L$240)),ROW(16:16))-1,13)," ")</f>
        <v> </v>
      </c>
      <c r="M90" s="1162"/>
      <c r="N90" s="1162"/>
    </row>
    <row r="91" ht="12.75" hidden="1" customHeight="1">
      <c r="A91" s="1114" t="str">
        <f t="array" ref="A91">IFERROR(SMALL(IF('Sale Rollup'!$L$2:$L$240=$B$73,ROW('Sale Rollup'!$L$2:$L$240)),ROW(17:17))," ")</f>
        <v> </v>
      </c>
      <c r="B91" s="1130" t="str">
        <f t="array" ref="B91">IFERROR(INDEX('Sale Rollup'!$B$2:$AA$240,SMALL(IF('Sale Rollup'!$L$2:$L$240=$B$73,ROW('Sale Rollup'!$L$2:$L$240)),ROW(17:17))-1,1)," ")</f>
        <v> </v>
      </c>
      <c r="C91" s="1117" t="str">
        <f t="array" ref="C91">IFERROR(INDEX('Sale Rollup'!$B$2:$AA$240,SMALL(IF('Sale Rollup'!$L$2:$L$240=$B$73,ROW('Sale Rollup'!$L$2:$L$240)),ROW(17:17))-1,2)," ")</f>
        <v> </v>
      </c>
      <c r="D91" s="1117" t="str">
        <f t="array" ref="D91">IFERROR(INDEX('Sale Rollup'!$B$2:$AA$240,SMALL(IF('Sale Rollup'!$L$2:$L$240=$B$73,ROW('Sale Rollup'!$L$2:$L$240)),ROW(17:17))-1,5)," ")</f>
        <v> </v>
      </c>
      <c r="E91" s="1117" t="str">
        <f t="array" ref="E91">IFERROR( INDEX('Sale Rollup'!$B$2:$AA$240,SMALL(IF('Sale Rollup'!$L$2:$L$240=$B$73,ROW('Sale Rollup'!$L$2:$L$240)),ROW(17:17))-1,6)," ")</f>
        <v> </v>
      </c>
      <c r="F91" s="1117" t="str">
        <f t="array" ref="F91">IFERROR(INDEX('Sale Rollup'!$B$2:$AA$240,SMALL(IF('Sale Rollup'!$L$2:$L$240=$B$73,ROW('Sale Rollup'!$L$2:$L$240)),ROW(17:17))-1,7)," ")</f>
        <v> </v>
      </c>
      <c r="G91" s="1117" t="str">
        <f t="array" ref="G91">IFERROR(INDEX('Sale Rollup'!$B$2:$AA$240,SMALL(IF('Sale Rollup'!$L$2:$L$240=$B$73,ROW('Sale Rollup'!$L$2:$L$240)),ROW(17:17))-1,3)," ")</f>
        <v> </v>
      </c>
      <c r="H91" s="1163" t="str">
        <f t="array" ref="H91">IFERROR(INDEX('Sale Rollup'!$B$2:$AA$240,SMALL(IF('Sale Rollup'!$L$2:$L$240=$B$73,ROW('Sale Rollup'!$L$2:$L$240)),ROW(17:17))-1,8)," ")</f>
        <v> </v>
      </c>
      <c r="I91" s="1119" t="str">
        <f t="array" ref="I91">IFERROR(INDEX('Sale Rollup'!$B$2:$AA$240,SMALL(IF('Sale Rollup'!$L$2:$L$240=$B$73,ROW('Sale Rollup'!$L$2:$L$240)),ROW(17:17))-1,12)," ")</f>
        <v> </v>
      </c>
      <c r="J91" s="1118"/>
      <c r="K91" s="1118" t="str">
        <f t="array" ref="K91">IFERROR(INDEX('Sale Rollup'!$B$2:$AA$240,SMALL(IF('Sale Rollup'!$L$2:$L$240=$B$73,ROW('Sale Rollup'!$L$2:$L$240)),ROW(17:17))-1,13)," ")</f>
        <v> </v>
      </c>
      <c r="M91" s="1162"/>
      <c r="N91" s="1162"/>
    </row>
    <row r="92" ht="12.75" hidden="1" customHeight="1">
      <c r="A92" s="1114" t="str">
        <f t="array" ref="A92">IFERROR(SMALL(IF('Sale Rollup'!$L$2:$L$240=$B$73,ROW('Sale Rollup'!$L$2:$L$240)),ROW(18:18))," ")</f>
        <v> </v>
      </c>
      <c r="B92" s="1130" t="str">
        <f t="array" ref="B92">IFERROR(INDEX('Sale Rollup'!$B$2:$AA$240,SMALL(IF('Sale Rollup'!$L$2:$L$240=$B$73,ROW('Sale Rollup'!$L$2:$L$240)),ROW(18:18))-1,1)," ")</f>
        <v> </v>
      </c>
      <c r="C92" s="1117" t="str">
        <f t="array" ref="C92">IFERROR(INDEX('Sale Rollup'!$B$2:$AA$240,SMALL(IF('Sale Rollup'!$L$2:$L$240=$B$73,ROW('Sale Rollup'!$L$2:$L$240)),ROW(18:18))-1,2)," ")</f>
        <v> </v>
      </c>
      <c r="D92" s="1117" t="str">
        <f t="array" ref="D92">IFERROR(INDEX('Sale Rollup'!$B$2:$AA$240,SMALL(IF('Sale Rollup'!$L$2:$L$240=$B$73,ROW('Sale Rollup'!$L$2:$L$240)),ROW(18:18))-1,5)," ")</f>
        <v> </v>
      </c>
      <c r="E92" s="1117" t="str">
        <f t="array" ref="E92">IFERROR( INDEX('Sale Rollup'!$B$2:$AA$240,SMALL(IF('Sale Rollup'!$L$2:$L$240=$B$73,ROW('Sale Rollup'!$L$2:$L$240)),ROW(18:18))-1,6)," ")</f>
        <v> </v>
      </c>
      <c r="F92" s="1117" t="str">
        <f t="array" ref="F92">IFERROR(INDEX('Sale Rollup'!$B$2:$AA$240,SMALL(IF('Sale Rollup'!$L$2:$L$240=$B$73,ROW('Sale Rollup'!$L$2:$L$240)),ROW(18:18))-1,7)," ")</f>
        <v> </v>
      </c>
      <c r="G92" s="1117" t="str">
        <f t="array" ref="G92">IFERROR(INDEX('Sale Rollup'!$B$2:$AA$240,SMALL(IF('Sale Rollup'!$L$2:$L$240=$B$73,ROW('Sale Rollup'!$L$2:$L$240)),ROW(18:18))-1,3)," ")</f>
        <v> </v>
      </c>
      <c r="H92" s="1163" t="str">
        <f t="array" ref="H92">IFERROR(INDEX('Sale Rollup'!$B$2:$AA$240,SMALL(IF('Sale Rollup'!$L$2:$L$240=$B$73,ROW('Sale Rollup'!$L$2:$L$240)),ROW(18:18))-1,8)," ")</f>
        <v> </v>
      </c>
      <c r="I92" s="1119" t="str">
        <f t="array" ref="I92">IFERROR(INDEX('Sale Rollup'!$B$2:$AA$240,SMALL(IF('Sale Rollup'!$L$2:$L$240=$B$73,ROW('Sale Rollup'!$L$2:$L$240)),ROW(18:18))-1,12)," ")</f>
        <v> </v>
      </c>
      <c r="J92" s="1118"/>
      <c r="K92" s="1118" t="str">
        <f t="array" ref="K92">IFERROR(INDEX('Sale Rollup'!$B$2:$AA$240,SMALL(IF('Sale Rollup'!$L$2:$L$240=$B$73,ROW('Sale Rollup'!$L$2:$L$240)),ROW(18:18))-1,13)," ")</f>
        <v> </v>
      </c>
      <c r="M92" s="1162"/>
      <c r="N92" s="1162"/>
    </row>
    <row r="93" ht="12.75" hidden="1" customHeight="1">
      <c r="A93" s="1114" t="str">
        <f t="array" ref="A93">IFERROR(SMALL(IF('Sale Rollup'!$L$2:$L$240=$B$73,ROW('Sale Rollup'!$L$2:$L$240)),ROW(19:19))," ")</f>
        <v> </v>
      </c>
      <c r="B93" s="1130" t="str">
        <f t="array" ref="B93">IFERROR(INDEX('Sale Rollup'!$B$2:$AA$240,SMALL(IF('Sale Rollup'!$L$2:$L$240=$B$73,ROW('Sale Rollup'!$L$2:$L$240)),ROW(19:19))-1,1)," ")</f>
        <v> </v>
      </c>
      <c r="C93" s="1117" t="str">
        <f t="array" ref="C93">IFERROR(INDEX('Sale Rollup'!$B$2:$AA$240,SMALL(IF('Sale Rollup'!$L$2:$L$240=$B$73,ROW('Sale Rollup'!$L$2:$L$240)),ROW(19:19))-1,2)," ")</f>
        <v> </v>
      </c>
      <c r="D93" s="1117" t="str">
        <f t="array" ref="D93">IFERROR(INDEX('Sale Rollup'!$B$2:$AA$240,SMALL(IF('Sale Rollup'!$L$2:$L$240=$B$73,ROW('Sale Rollup'!$L$2:$L$240)),ROW(19:19))-1,5)," ")</f>
        <v> </v>
      </c>
      <c r="E93" s="1117" t="str">
        <f t="array" ref="E93">IFERROR( INDEX('Sale Rollup'!$B$2:$AA$240,SMALL(IF('Sale Rollup'!$L$2:$L$240=$B$73,ROW('Sale Rollup'!$L$2:$L$240)),ROW(19:19))-1,6)," ")</f>
        <v> </v>
      </c>
      <c r="F93" s="1117" t="str">
        <f t="array" ref="F93">IFERROR(INDEX('Sale Rollup'!$B$2:$AA$240,SMALL(IF('Sale Rollup'!$L$2:$L$240=$B$73,ROW('Sale Rollup'!$L$2:$L$240)),ROW(19:19))-1,7)," ")</f>
        <v> </v>
      </c>
      <c r="G93" s="1117" t="str">
        <f t="array" ref="G93">IFERROR(INDEX('Sale Rollup'!$B$2:$AA$240,SMALL(IF('Sale Rollup'!$L$2:$L$240=$B$73,ROW('Sale Rollup'!$L$2:$L$240)),ROW(19:19))-1,3)," ")</f>
        <v> </v>
      </c>
      <c r="H93" s="1163" t="str">
        <f t="array" ref="H93">IFERROR(INDEX('Sale Rollup'!$B$2:$AA$240,SMALL(IF('Sale Rollup'!$L$2:$L$240=$B$73,ROW('Sale Rollup'!$L$2:$L$240)),ROW(19:19))-1,8)," ")</f>
        <v> </v>
      </c>
      <c r="I93" s="1119" t="str">
        <f t="array" ref="I93">IFERROR(INDEX('Sale Rollup'!$B$2:$AA$240,SMALL(IF('Sale Rollup'!$L$2:$L$240=$B$73,ROW('Sale Rollup'!$L$2:$L$240)),ROW(19:19))-1,12)," ")</f>
        <v> </v>
      </c>
      <c r="J93" s="1118"/>
      <c r="K93" s="1118" t="str">
        <f t="array" ref="K93">IFERROR(INDEX('Sale Rollup'!$B$2:$AA$240,SMALL(IF('Sale Rollup'!$L$2:$L$240=$B$73,ROW('Sale Rollup'!$L$2:$L$240)),ROW(19:19))-1,13)," ")</f>
        <v> </v>
      </c>
      <c r="M93" s="1162"/>
      <c r="N93" s="1162"/>
    </row>
    <row r="94" ht="12.75" hidden="1" customHeight="1">
      <c r="A94" s="1114" t="str">
        <f t="array" ref="A94">IFERROR(SMALL(IF('Sale Rollup'!$L$2:$L$240=$B$73,ROW('Sale Rollup'!$L$2:$L$240)),ROW(20:20))," ")</f>
        <v> </v>
      </c>
      <c r="B94" s="1130" t="str">
        <f t="array" ref="B94">IFERROR(INDEX('Sale Rollup'!$B$2:$AA$240,SMALL(IF('Sale Rollup'!$L$2:$L$240=$B$73,ROW('Sale Rollup'!$L$2:$L$240)),ROW(20:20))-1,1)," ")</f>
        <v> </v>
      </c>
      <c r="C94" s="1117" t="str">
        <f t="array" ref="C94">IFERROR(INDEX('Sale Rollup'!$B$2:$AA$240,SMALL(IF('Sale Rollup'!$L$2:$L$240=$B$73,ROW('Sale Rollup'!$L$2:$L$240)),ROW(20:20))-1,2)," ")</f>
        <v> </v>
      </c>
      <c r="D94" s="1117" t="str">
        <f t="array" ref="D94">IFERROR(INDEX('Sale Rollup'!$B$2:$AA$240,SMALL(IF('Sale Rollup'!$L$2:$L$240=$B$73,ROW('Sale Rollup'!$L$2:$L$240)),ROW(20:20))-1,5)," ")</f>
        <v> </v>
      </c>
      <c r="E94" s="1117" t="str">
        <f t="array" ref="E94">IFERROR( INDEX('Sale Rollup'!$B$2:$AA$240,SMALL(IF('Sale Rollup'!$L$2:$L$240=$B$73,ROW('Sale Rollup'!$L$2:$L$240)),ROW(20:20))-1,6)," ")</f>
        <v> </v>
      </c>
      <c r="F94" s="1117" t="str">
        <f t="array" ref="F94">IFERROR(INDEX('Sale Rollup'!$B$2:$AA$240,SMALL(IF('Sale Rollup'!$L$2:$L$240=$B$73,ROW('Sale Rollup'!$L$2:$L$240)),ROW(20:20))-1,7)," ")</f>
        <v> </v>
      </c>
      <c r="G94" s="1117" t="str">
        <f t="array" ref="G94">IFERROR(INDEX('Sale Rollup'!$B$2:$AA$240,SMALL(IF('Sale Rollup'!$L$2:$L$240=$B$73,ROW('Sale Rollup'!$L$2:$L$240)),ROW(20:20))-1,3)," ")</f>
        <v> </v>
      </c>
      <c r="H94" s="1163" t="str">
        <f t="array" ref="H94">IFERROR(INDEX('Sale Rollup'!$B$2:$AA$240,SMALL(IF('Sale Rollup'!$L$2:$L$240=$B$73,ROW('Sale Rollup'!$L$2:$L$240)),ROW(20:20))-1,8)," ")</f>
        <v> </v>
      </c>
      <c r="I94" s="1119" t="str">
        <f t="array" ref="I94">IFERROR(INDEX('Sale Rollup'!$B$2:$AA$240,SMALL(IF('Sale Rollup'!$L$2:$L$240=$B$73,ROW('Sale Rollup'!$L$2:$L$240)),ROW(20:20))-1,12)," ")</f>
        <v> </v>
      </c>
      <c r="J94" s="1118"/>
      <c r="K94" s="1118" t="str">
        <f t="array" ref="K94">IFERROR(INDEX('Sale Rollup'!$B$2:$AA$240,SMALL(IF('Sale Rollup'!$L$2:$L$240=$B$73,ROW('Sale Rollup'!$L$2:$L$240)),ROW(20:20))-1,13)," ")</f>
        <v> </v>
      </c>
      <c r="M94" s="1162"/>
      <c r="N94" s="1162"/>
    </row>
    <row r="95" ht="12.75" hidden="1" customHeight="1">
      <c r="A95" s="1131" t="str">
        <f t="array" ref="A95">IFERROR(SMALL(IF('Sale Rollup'!$O$2:$O$240=$B$73,ROW('Sale Rollup'!$L$2:$L$240)),ROW(1:1))," ")</f>
        <v> </v>
      </c>
      <c r="B95" s="1132" t="str">
        <f t="array" ref="B95">IFERROR(INDEX('Sale Rollup'!$B$2:$AA$240,SMALL(IF('Sale Rollup'!$O$2:$O$240=$B$73,ROW('Sale Rollup'!$L$2:$L$240)),ROW(1:1))-1,1)," ")</f>
        <v> </v>
      </c>
      <c r="C95" s="1133" t="str">
        <f t="array" ref="C95">IFERROR(INDEX('Sale Rollup'!$B$2:$AA$240,SMALL(IF('Sale Rollup'!$O$2:$O$240=$B$73,ROW('Sale Rollup'!$L$2:$L$240)),ROW(1:1))-1,2)," ")</f>
        <v> </v>
      </c>
      <c r="D95" s="1133" t="str">
        <f t="array" ref="D95">IFERROR(INDEX('Sale Rollup'!$B$2:$AA$240,SMALL(IF('Sale Rollup'!$O$2:$O$240=$B$73,ROW('Sale Rollup'!$L$2:$L$240)),ROW(1:1))-1,5)," ")</f>
        <v> </v>
      </c>
      <c r="E95" s="1133" t="str">
        <f t="array" ref="E95">IFERROR( INDEX('Sale Rollup'!$B$2:$AA$240,SMALL(IF('Sale Rollup'!$O$2:$O$240=$B$73,ROW('Sale Rollup'!$L$2:$L$240)),ROW(1:1))-1,6)," ")</f>
        <v> </v>
      </c>
      <c r="F95" s="1133" t="str">
        <f t="array" ref="F95">IFERROR(INDEX('Sale Rollup'!$B$2:$AA$240,SMALL(IF('Sale Rollup'!$O$2:$O$240=$B$73,ROW('Sale Rollup'!$L$2:$L$240)),ROW(1:1))-1,7)," ")</f>
        <v> </v>
      </c>
      <c r="G95" s="1133" t="str">
        <f t="array" ref="G95">IFERROR(INDEX('Sale Rollup'!$B$2:$AA$240,SMALL(IF('Sale Rollup'!$O$2:$O$240=$B$73,ROW('Sale Rollup'!$L$2:$L$240)),ROW(1:1))-1,3)," ")</f>
        <v> </v>
      </c>
      <c r="H95" s="1134" t="str">
        <f t="array" ref="H95">IFERROR(INDEX('Sale Rollup'!$B$2:$AA$240,SMALL(IF('Sale Rollup'!$O$2:$O$240=$B$73,ROW('Sale Rollup'!$L$2:$L$240)),ROW(1:1))-1,8)," ")</f>
        <v> </v>
      </c>
      <c r="I95" s="1135" t="str">
        <f t="array" ref="I95">IFERROR(INDEX('Sale Rollup'!$B$2:$AA$240,SMALL(IF('Sale Rollup'!$O$2:$O$240=$B$73,ROW('Sale Rollup'!$L$2:$L$240)),ROW(1:1))-1,15)," ")</f>
        <v> </v>
      </c>
      <c r="J95" s="1134"/>
      <c r="K95" s="1134" t="str">
        <f t="array" ref="K95">IFERROR(INDEX('Sale Rollup'!$B$2:$AA$240,SMALL(IF('Sale Rollup'!$O$2:$O$240=$B$73,ROW('Sale Rollup'!$L$2:$L$240)),ROW(1:1))-1,16)," ")</f>
        <v> </v>
      </c>
      <c r="L95" s="1136" t="s">
        <v>841</v>
      </c>
      <c r="M95" s="1162"/>
      <c r="N95" s="1162"/>
    </row>
    <row r="96" ht="12.75" hidden="1" customHeight="1">
      <c r="A96" s="1137" t="str">
        <f t="array" ref="A96">IFERROR(SMALL(IF('Sale Rollup'!$O$2:$O$240=$B$73,ROW('Sale Rollup'!$L$2:$L$240)),ROW(2:2))," ")</f>
        <v> </v>
      </c>
      <c r="B96" s="1138" t="str">
        <f t="array" ref="B96">IFERROR(INDEX('Sale Rollup'!$B$2:$AA$240,SMALL(IF('Sale Rollup'!$O$2:$O$240=$B$73,ROW('Sale Rollup'!$L$2:$L$240)),ROW(2:2))-1,1)," ")</f>
        <v> </v>
      </c>
      <c r="C96" s="1139" t="str">
        <f t="array" ref="C96">IFERROR(INDEX('Sale Rollup'!$B$2:$AA$240,SMALL(IF('Sale Rollup'!$O$2:$O$240=$B$73,ROW('Sale Rollup'!$L$2:$L$240)),ROW(2:2))-1,2)," ")</f>
        <v> </v>
      </c>
      <c r="D96" s="1139" t="str">
        <f t="array" ref="D96">IFERROR(INDEX('Sale Rollup'!$B$2:$AA$240,SMALL(IF('Sale Rollup'!$O$2:$O$240=$B$73,ROW('Sale Rollup'!$L$2:$L$240)),ROW(2:2))-1,5)," ")</f>
        <v> </v>
      </c>
      <c r="E96" s="1139" t="str">
        <f t="array" ref="E96">IFERROR( INDEX('Sale Rollup'!$B$2:$AA$240,SMALL(IF('Sale Rollup'!$O$2:$O$240=$B$73,ROW('Sale Rollup'!$L$2:$L$240)),ROW(2:2))-1,6)," ")</f>
        <v> </v>
      </c>
      <c r="F96" s="1139" t="str">
        <f t="array" ref="F96">IFERROR(INDEX('Sale Rollup'!$B$2:$AA$240,SMALL(IF('Sale Rollup'!$O$2:$O$240=$B$73,ROW('Sale Rollup'!$L$2:$L$240)),ROW(2:2))-1,7)," ")</f>
        <v> </v>
      </c>
      <c r="G96" s="1139" t="str">
        <f t="array" ref="G96">IFERROR(INDEX('Sale Rollup'!$B$2:$AA$240,SMALL(IF('Sale Rollup'!$O$2:$O$240=$B$73,ROW('Sale Rollup'!$L$2:$L$240)),ROW(2:2))-1,3)," ")</f>
        <v> </v>
      </c>
      <c r="H96" s="1140" t="str">
        <f t="array" ref="H96">IFERROR(INDEX('Sale Rollup'!$B$2:$AA$240,SMALL(IF('Sale Rollup'!$O$2:$O$240=$B$73,ROW('Sale Rollup'!$L$2:$L$240)),ROW(2:2))-1,8)," ")</f>
        <v> </v>
      </c>
      <c r="I96" s="1141" t="str">
        <f t="array" ref="I96">IFERROR(INDEX('Sale Rollup'!$B$2:$AA$240,SMALL(IF('Sale Rollup'!$O$2:$O$240=$B$73,ROW('Sale Rollup'!$L$2:$L$240)),ROW(2:2))-1,15)," ")</f>
        <v> </v>
      </c>
      <c r="J96" s="1140"/>
      <c r="K96" s="1140" t="str">
        <f t="array" ref="K96">IFERROR(INDEX('Sale Rollup'!$B$2:$AA$240,SMALL(IF('Sale Rollup'!$O$2:$O$240=$B$73,ROW('Sale Rollup'!$L$2:$L$240)),ROW(2:2))-1,16)," ")</f>
        <v> </v>
      </c>
      <c r="M96" s="1162"/>
      <c r="N96" s="1162"/>
    </row>
    <row r="97" ht="12.75" hidden="1" customHeight="1">
      <c r="A97" s="1137" t="str">
        <f t="array" ref="A97">IFERROR(SMALL(IF('Sale Rollup'!$O$2:$O$240=$B$73,ROW('Sale Rollup'!$L$2:$L$240)),ROW(3:3))," ")</f>
        <v> </v>
      </c>
      <c r="B97" s="1138" t="str">
        <f t="array" ref="B97">IFERROR(INDEX('Sale Rollup'!$B$2:$AA$240,SMALL(IF('Sale Rollup'!$O$2:$O$240=$B$73,ROW('Sale Rollup'!$L$2:$L$240)),ROW(3:3))-1,1)," ")</f>
        <v> </v>
      </c>
      <c r="C97" s="1139" t="str">
        <f t="array" ref="C97">IFERROR(INDEX('Sale Rollup'!$B$2:$AA$240,SMALL(IF('Sale Rollup'!$O$2:$O$240=$B$73,ROW('Sale Rollup'!$L$2:$L$240)),ROW(3:3))-1,2)," ")</f>
        <v> </v>
      </c>
      <c r="D97" s="1139" t="str">
        <f t="array" ref="D97">IFERROR(INDEX('Sale Rollup'!$B$2:$AA$240,SMALL(IF('Sale Rollup'!$O$2:$O$240=$B$73,ROW('Sale Rollup'!$L$2:$L$240)),ROW(3:3))-1,5)," ")</f>
        <v> </v>
      </c>
      <c r="E97" s="1139" t="str">
        <f t="array" ref="E97">IFERROR( INDEX('Sale Rollup'!$B$2:$AA$240,SMALL(IF('Sale Rollup'!$O$2:$O$240=$B$73,ROW('Sale Rollup'!$L$2:$L$240)),ROW(3:3))-1,6)," ")</f>
        <v> </v>
      </c>
      <c r="F97" s="1139" t="str">
        <f t="array" ref="F97">IFERROR(INDEX('Sale Rollup'!$B$2:$AA$240,SMALL(IF('Sale Rollup'!$O$2:$O$240=$B$73,ROW('Sale Rollup'!$L$2:$L$240)),ROW(3:3))-1,7)," ")</f>
        <v> </v>
      </c>
      <c r="G97" s="1139" t="str">
        <f t="array" ref="G97">IFERROR(INDEX('Sale Rollup'!$B$2:$AA$240,SMALL(IF('Sale Rollup'!$O$2:$O$240=$B$73,ROW('Sale Rollup'!$L$2:$L$240)),ROW(3:3))-1,3)," ")</f>
        <v> </v>
      </c>
      <c r="H97" s="1140" t="str">
        <f t="array" ref="H97">IFERROR(INDEX('Sale Rollup'!$B$2:$AA$240,SMALL(IF('Sale Rollup'!$O$2:$O$240=$B$73,ROW('Sale Rollup'!$L$2:$L$240)),ROW(3:3))-1,8)," ")</f>
        <v> </v>
      </c>
      <c r="I97" s="1141" t="str">
        <f t="array" ref="I97">IFERROR(INDEX('Sale Rollup'!$B$2:$AA$240,SMALL(IF('Sale Rollup'!$O$2:$O$240=$B$73,ROW('Sale Rollup'!$L$2:$L$240)),ROW(3:3))-1,15)," ")</f>
        <v> </v>
      </c>
      <c r="J97" s="1140"/>
      <c r="K97" s="1140" t="str">
        <f t="array" ref="K97">IFERROR(INDEX('Sale Rollup'!$B$2:$AA$240,SMALL(IF('Sale Rollup'!$O$2:$O$240=$B$73,ROW('Sale Rollup'!$L$2:$L$240)),ROW(3:3))-1,16)," ")</f>
        <v> </v>
      </c>
      <c r="M97" s="1162"/>
      <c r="N97" s="1162"/>
    </row>
    <row r="98" ht="12.75" hidden="1" customHeight="1">
      <c r="A98" s="1137" t="str">
        <f t="array" ref="A98">IFERROR(SMALL(IF('Sale Rollup'!$O$2:$O$240=$B$73,ROW('Sale Rollup'!$L$2:$L$240)),ROW(4:4))," ")</f>
        <v> </v>
      </c>
      <c r="B98" s="1138" t="str">
        <f t="array" ref="B98">IFERROR(INDEX('Sale Rollup'!$B$2:$AA$240,SMALL(IF('Sale Rollup'!$O$2:$O$240=$B$73,ROW('Sale Rollup'!$L$2:$L$240)),ROW(4:4))-1,1)," ")</f>
        <v> </v>
      </c>
      <c r="C98" s="1139" t="str">
        <f t="array" ref="C98">IFERROR(INDEX('Sale Rollup'!$B$2:$AA$240,SMALL(IF('Sale Rollup'!$O$2:$O$240=$B$73,ROW('Sale Rollup'!$L$2:$L$240)),ROW(4:4))-1,2)," ")</f>
        <v> </v>
      </c>
      <c r="D98" s="1139" t="str">
        <f t="array" ref="D98">IFERROR(INDEX('Sale Rollup'!$B$2:$AA$240,SMALL(IF('Sale Rollup'!$O$2:$O$240=$B$73,ROW('Sale Rollup'!$L$2:$L$240)),ROW(4:4))-1,5)," ")</f>
        <v> </v>
      </c>
      <c r="E98" s="1139" t="str">
        <f t="array" ref="E98">IFERROR( INDEX('Sale Rollup'!$B$2:$AA$240,SMALL(IF('Sale Rollup'!$O$2:$O$240=$B$73,ROW('Sale Rollup'!$L$2:$L$240)),ROW(4:4))-1,6)," ")</f>
        <v> </v>
      </c>
      <c r="F98" s="1139" t="str">
        <f t="array" ref="F98">IFERROR(INDEX('Sale Rollup'!$B$2:$AA$240,SMALL(IF('Sale Rollup'!$O$2:$O$240=$B$73,ROW('Sale Rollup'!$L$2:$L$240)),ROW(4:4))-1,7)," ")</f>
        <v> </v>
      </c>
      <c r="G98" s="1139" t="str">
        <f t="array" ref="G98">IFERROR(INDEX('Sale Rollup'!$B$2:$AA$240,SMALL(IF('Sale Rollup'!$O$2:$O$240=$B$73,ROW('Sale Rollup'!$L$2:$L$240)),ROW(4:4))-1,3)," ")</f>
        <v> </v>
      </c>
      <c r="H98" s="1140" t="str">
        <f t="array" ref="H98">IFERROR(INDEX('Sale Rollup'!$B$2:$AA$240,SMALL(IF('Sale Rollup'!$O$2:$O$240=$B$73,ROW('Sale Rollup'!$L$2:$L$240)),ROW(4:4))-1,8)," ")</f>
        <v> </v>
      </c>
      <c r="I98" s="1141" t="str">
        <f t="array" ref="I98">IFERROR(INDEX('Sale Rollup'!$B$2:$AA$240,SMALL(IF('Sale Rollup'!$O$2:$O$240=$B$73,ROW('Sale Rollup'!$L$2:$L$240)),ROW(4:4))-1,15)," ")</f>
        <v> </v>
      </c>
      <c r="J98" s="1140"/>
      <c r="K98" s="1140" t="str">
        <f t="array" ref="K98">IFERROR(INDEX('Sale Rollup'!$B$2:$AA$240,SMALL(IF('Sale Rollup'!$O$2:$O$240=$B$73,ROW('Sale Rollup'!$L$2:$L$240)),ROW(4:4))-1,16)," ")</f>
        <v> </v>
      </c>
      <c r="M98" s="1120"/>
      <c r="N98" s="1120"/>
    </row>
    <row r="99" ht="12.75" hidden="1" customHeight="1">
      <c r="A99" s="1137" t="str">
        <f t="array" ref="A99">IFERROR(SMALL(IF('Sale Rollup'!$O$2:$O$240=$B$73,ROW('Sale Rollup'!$L$2:$L$240)),ROW(5:5))," ")</f>
        <v> </v>
      </c>
      <c r="B99" s="1138" t="str">
        <f t="array" ref="B99">IFERROR(INDEX('Sale Rollup'!$B$2:$AA$240,SMALL(IF('Sale Rollup'!$O$2:$O$240=$B$73,ROW('Sale Rollup'!$L$2:$L$240)),ROW(5:5))-1,1)," ")</f>
        <v> </v>
      </c>
      <c r="C99" s="1139" t="str">
        <f t="array" ref="C99">IFERROR(INDEX('Sale Rollup'!$B$2:$AA$240,SMALL(IF('Sale Rollup'!$O$2:$O$240=$B$73,ROW('Sale Rollup'!$L$2:$L$240)),ROW(5:5))-1,2)," ")</f>
        <v> </v>
      </c>
      <c r="D99" s="1139" t="str">
        <f t="array" ref="D99">IFERROR(INDEX('Sale Rollup'!$B$2:$AA$240,SMALL(IF('Sale Rollup'!$O$2:$O$240=$B$73,ROW('Sale Rollup'!$L$2:$L$240)),ROW(5:5))-1,5)," ")</f>
        <v> </v>
      </c>
      <c r="E99" s="1139" t="str">
        <f t="array" ref="E99">IFERROR( INDEX('Sale Rollup'!$B$2:$AA$240,SMALL(IF('Sale Rollup'!$O$2:$O$240=$B$73,ROW('Sale Rollup'!$L$2:$L$240)),ROW(5:5))-1,6)," ")</f>
        <v> </v>
      </c>
      <c r="F99" s="1139" t="str">
        <f t="array" ref="F99">IFERROR(INDEX('Sale Rollup'!$B$2:$AA$240,SMALL(IF('Sale Rollup'!$O$2:$O$240=$B$73,ROW('Sale Rollup'!$L$2:$L$240)),ROW(5:5))-1,7)," ")</f>
        <v> </v>
      </c>
      <c r="G99" s="1139" t="str">
        <f t="array" ref="G99">IFERROR(INDEX('Sale Rollup'!$B$2:$AA$240,SMALL(IF('Sale Rollup'!$O$2:$O$240=$B$73,ROW('Sale Rollup'!$L$2:$L$240)),ROW(5:5))-1,3)," ")</f>
        <v> </v>
      </c>
      <c r="H99" s="1140" t="str">
        <f t="array" ref="H99">IFERROR(INDEX('Sale Rollup'!$B$2:$AA$240,SMALL(IF('Sale Rollup'!$O$2:$O$240=$B$73,ROW('Sale Rollup'!$L$2:$L$240)),ROW(5:5))-1,8)," ")</f>
        <v> </v>
      </c>
      <c r="I99" s="1141" t="str">
        <f t="array" ref="I99">IFERROR(INDEX('Sale Rollup'!$B$2:$AA$240,SMALL(IF('Sale Rollup'!$O$2:$O$240=$B$73,ROW('Sale Rollup'!$L$2:$L$240)),ROW(5:5))-1,15)," ")</f>
        <v> </v>
      </c>
      <c r="J99" s="1140"/>
      <c r="K99" s="1140" t="str">
        <f t="array" ref="K99">IFERROR(INDEX('Sale Rollup'!$B$2:$AA$240,SMALL(IF('Sale Rollup'!$O$2:$O$240=$B$73,ROW('Sale Rollup'!$L$2:$L$240)),ROW(5:5))-1,16)," ")</f>
        <v> </v>
      </c>
      <c r="M99" s="1120"/>
      <c r="N99" s="1120"/>
    </row>
    <row r="100" ht="12.75" hidden="1" customHeight="1">
      <c r="A100" s="1137" t="str">
        <f t="array" ref="A100">IFERROR(SMALL(IF('Sale Rollup'!$O$2:$O$240=$B$73,ROW('Sale Rollup'!$L$2:$L$240)),ROW(6:6))," ")</f>
        <v> </v>
      </c>
      <c r="B100" s="1138" t="str">
        <f t="array" ref="B100">IFERROR(INDEX('Sale Rollup'!$B$2:$AA$240,SMALL(IF('Sale Rollup'!$O$2:$O$240=$B$73,ROW('Sale Rollup'!$L$2:$L$240)),ROW(6:6))-1,1)," ")</f>
        <v> </v>
      </c>
      <c r="C100" s="1139" t="str">
        <f t="array" ref="C100">IFERROR(INDEX('Sale Rollup'!$B$2:$AA$240,SMALL(IF('Sale Rollup'!$O$2:$O$240=$B$73,ROW('Sale Rollup'!$L$2:$L$240)),ROW(6:6))-1,2)," ")</f>
        <v> </v>
      </c>
      <c r="D100" s="1139" t="str">
        <f t="array" ref="D100">IFERROR(INDEX('Sale Rollup'!$B$2:$AA$240,SMALL(IF('Sale Rollup'!$O$2:$O$240=$B$73,ROW('Sale Rollup'!$L$2:$L$240)),ROW(6:6))-1,5)," ")</f>
        <v> </v>
      </c>
      <c r="E100" s="1139" t="str">
        <f t="array" ref="E100">IFERROR( INDEX('Sale Rollup'!$B$2:$AA$240,SMALL(IF('Sale Rollup'!$O$2:$O$240=$B$73,ROW('Sale Rollup'!$L$2:$L$240)),ROW(6:6))-1,6)," ")</f>
        <v> </v>
      </c>
      <c r="F100" s="1139" t="str">
        <f t="array" ref="F100">IFERROR(INDEX('Sale Rollup'!$B$2:$AA$240,SMALL(IF('Sale Rollup'!$O$2:$O$240=$B$73,ROW('Sale Rollup'!$L$2:$L$240)),ROW(6:6))-1,7)," ")</f>
        <v> </v>
      </c>
      <c r="G100" s="1139" t="str">
        <f t="array" ref="G100">IFERROR(INDEX('Sale Rollup'!$B$2:$AA$240,SMALL(IF('Sale Rollup'!$O$2:$O$240=$B$73,ROW('Sale Rollup'!$L$2:$L$240)),ROW(6:6))-1,3)," ")</f>
        <v> </v>
      </c>
      <c r="H100" s="1140" t="str">
        <f t="array" ref="H100">IFERROR(INDEX('Sale Rollup'!$B$2:$AA$240,SMALL(IF('Sale Rollup'!$O$2:$O$240=$B$73,ROW('Sale Rollup'!$L$2:$L$240)),ROW(6:6))-1,8)," ")</f>
        <v> </v>
      </c>
      <c r="I100" s="1141" t="str">
        <f t="array" ref="I100">IFERROR(INDEX('Sale Rollup'!$B$2:$AA$240,SMALL(IF('Sale Rollup'!$O$2:$O$240=$B$73,ROW('Sale Rollup'!$L$2:$L$240)),ROW(6:6))-1,15)," ")</f>
        <v> </v>
      </c>
      <c r="J100" s="1140"/>
      <c r="K100" s="1140" t="str">
        <f t="array" ref="K100">IFERROR(INDEX('Sale Rollup'!$B$2:$AA$240,SMALL(IF('Sale Rollup'!$O$2:$O$240=$B$73,ROW('Sale Rollup'!$L$2:$L$240)),ROW(6:6))-1,16)," ")</f>
        <v> </v>
      </c>
      <c r="M100" s="1120"/>
      <c r="N100" s="1120"/>
    </row>
    <row r="101" ht="12.75" hidden="1" customHeight="1">
      <c r="A101" s="1137" t="str">
        <f t="array" ref="A101">IFERROR(SMALL(IF('Sale Rollup'!$O$2:$O$240=$B$73,ROW('Sale Rollup'!$L$2:$L$240)),ROW(7:7))," ")</f>
        <v> </v>
      </c>
      <c r="B101" s="1138" t="str">
        <f t="array" ref="B101">IFERROR(INDEX('Sale Rollup'!$B$2:$AA$240,SMALL(IF('Sale Rollup'!$O$2:$O$240=$B$73,ROW('Sale Rollup'!$L$2:$L$240)),ROW(7:7))-1,1)," ")</f>
        <v> </v>
      </c>
      <c r="C101" s="1139" t="str">
        <f t="array" ref="C101">IFERROR(INDEX('Sale Rollup'!$B$2:$AA$240,SMALL(IF('Sale Rollup'!$O$2:$O$240=$B$73,ROW('Sale Rollup'!$L$2:$L$240)),ROW(7:7))-1,2)," ")</f>
        <v> </v>
      </c>
      <c r="D101" s="1139" t="str">
        <f t="array" ref="D101">IFERROR(INDEX('Sale Rollup'!$B$2:$AA$240,SMALL(IF('Sale Rollup'!$O$2:$O$240=$B$73,ROW('Sale Rollup'!$L$2:$L$240)),ROW(7:7))-1,5)," ")</f>
        <v> </v>
      </c>
      <c r="E101" s="1139" t="str">
        <f t="array" ref="E101">IFERROR( INDEX('Sale Rollup'!$B$2:$AA$240,SMALL(IF('Sale Rollup'!$O$2:$O$240=$B$73,ROW('Sale Rollup'!$L$2:$L$240)),ROW(7:7))-1,6)," ")</f>
        <v> </v>
      </c>
      <c r="F101" s="1139" t="str">
        <f t="array" ref="F101">IFERROR(INDEX('Sale Rollup'!$B$2:$AA$240,SMALL(IF('Sale Rollup'!$O$2:$O$240=$B$73,ROW('Sale Rollup'!$L$2:$L$240)),ROW(7:7))-1,7)," ")</f>
        <v> </v>
      </c>
      <c r="G101" s="1139" t="str">
        <f t="array" ref="G101">IFERROR(INDEX('Sale Rollup'!$B$2:$AA$240,SMALL(IF('Sale Rollup'!$O$2:$O$240=$B$73,ROW('Sale Rollup'!$L$2:$L$240)),ROW(7:7))-1,3)," ")</f>
        <v> </v>
      </c>
      <c r="H101" s="1140" t="str">
        <f t="array" ref="H101">IFERROR(INDEX('Sale Rollup'!$B$2:$AA$240,SMALL(IF('Sale Rollup'!$O$2:$O$240=$B$73,ROW('Sale Rollup'!$L$2:$L$240)),ROW(7:7))-1,8)," ")</f>
        <v> </v>
      </c>
      <c r="I101" s="1141" t="str">
        <f t="array" ref="I101">IFERROR(INDEX('Sale Rollup'!$B$2:$AA$240,SMALL(IF('Sale Rollup'!$O$2:$O$240=$B$73,ROW('Sale Rollup'!$L$2:$L$240)),ROW(7:7))-1,15)," ")</f>
        <v> </v>
      </c>
      <c r="J101" s="1140"/>
      <c r="K101" s="1140" t="str">
        <f t="array" ref="K101">IFERROR(INDEX('Sale Rollup'!$B$2:$AA$240,SMALL(IF('Sale Rollup'!$O$2:$O$240=$B$73,ROW('Sale Rollup'!$L$2:$L$240)),ROW(7:7))-1,16)," ")</f>
        <v> </v>
      </c>
      <c r="M101" s="1120"/>
      <c r="N101" s="1120"/>
    </row>
    <row r="102" ht="12.75" hidden="1" customHeight="1">
      <c r="A102" s="1137" t="str">
        <f t="array" ref="A102">IFERROR(SMALL(IF('Sale Rollup'!$O$2:$O$240=$B$73,ROW('Sale Rollup'!$L$2:$L$240)),ROW(8:8))," ")</f>
        <v> </v>
      </c>
      <c r="B102" s="1138" t="str">
        <f t="array" ref="B102">IFERROR(INDEX('Sale Rollup'!$B$2:$AA$240,SMALL(IF('Sale Rollup'!$O$2:$O$240=$B$73,ROW('Sale Rollup'!$L$2:$L$240)),ROW(8:8))-1,1)," ")</f>
        <v> </v>
      </c>
      <c r="C102" s="1139" t="str">
        <f t="array" ref="C102">IFERROR(INDEX('Sale Rollup'!$B$2:$AA$240,SMALL(IF('Sale Rollup'!$O$2:$O$240=$B$73,ROW('Sale Rollup'!$L$2:$L$240)),ROW(8:8))-1,2)," ")</f>
        <v> </v>
      </c>
      <c r="D102" s="1139" t="str">
        <f t="array" ref="D102">IFERROR(INDEX('Sale Rollup'!$B$2:$AA$240,SMALL(IF('Sale Rollup'!$O$2:$O$240=$B$73,ROW('Sale Rollup'!$L$2:$L$240)),ROW(8:8))-1,5)," ")</f>
        <v> </v>
      </c>
      <c r="E102" s="1139" t="str">
        <f t="array" ref="E102">IFERROR( INDEX('Sale Rollup'!$B$2:$AA$240,SMALL(IF('Sale Rollup'!$O$2:$O$240=$B$73,ROW('Sale Rollup'!$L$2:$L$240)),ROW(8:8))-1,6)," ")</f>
        <v> </v>
      </c>
      <c r="F102" s="1139" t="str">
        <f t="array" ref="F102">IFERROR(INDEX('Sale Rollup'!$B$2:$AA$240,SMALL(IF('Sale Rollup'!$O$2:$O$240=$B$73,ROW('Sale Rollup'!$L$2:$L$240)),ROW(8:8))-1,7)," ")</f>
        <v> </v>
      </c>
      <c r="G102" s="1139" t="str">
        <f t="array" ref="G102">IFERROR(INDEX('Sale Rollup'!$B$2:$AA$240,SMALL(IF('Sale Rollup'!$O$2:$O$240=$B$73,ROW('Sale Rollup'!$L$2:$L$240)),ROW(8:8))-1,3)," ")</f>
        <v> </v>
      </c>
      <c r="H102" s="1140" t="str">
        <f t="array" ref="H102">IFERROR(INDEX('Sale Rollup'!$B$2:$AA$240,SMALL(IF('Sale Rollup'!$O$2:$O$240=$B$73,ROW('Sale Rollup'!$L$2:$L$240)),ROW(8:8))-1,8)," ")</f>
        <v> </v>
      </c>
      <c r="I102" s="1141" t="str">
        <f t="array" ref="I102">IFERROR(INDEX('Sale Rollup'!$B$2:$AA$240,SMALL(IF('Sale Rollup'!$O$2:$O$240=$B$73,ROW('Sale Rollup'!$L$2:$L$240)),ROW(8:8))-1,15)," ")</f>
        <v> </v>
      </c>
      <c r="J102" s="1140"/>
      <c r="K102" s="1140" t="str">
        <f t="array" ref="K102">IFERROR(INDEX('Sale Rollup'!$B$2:$AA$240,SMALL(IF('Sale Rollup'!$O$2:$O$240=$B$73,ROW('Sale Rollup'!$L$2:$L$240)),ROW(8:8))-1,16)," ")</f>
        <v> </v>
      </c>
      <c r="M102" s="1120"/>
      <c r="N102" s="1120"/>
    </row>
    <row r="103" ht="12.75" hidden="1" customHeight="1">
      <c r="A103" s="1137" t="str">
        <f t="array" ref="A103">IFERROR(SMALL(IF('Sale Rollup'!$O$2:$O$240=$B$73,ROW('Sale Rollup'!$L$2:$L$240)),ROW(9:9))," ")</f>
        <v> </v>
      </c>
      <c r="B103" s="1138" t="str">
        <f t="array" ref="B103">IFERROR(INDEX('Sale Rollup'!$B$2:$AA$240,SMALL(IF('Sale Rollup'!$O$2:$O$240=$B$73,ROW('Sale Rollup'!$L$2:$L$240)),ROW(9:9))-1,1)," ")</f>
        <v> </v>
      </c>
      <c r="C103" s="1139" t="str">
        <f t="array" ref="C103">IFERROR(INDEX('Sale Rollup'!$B$2:$AA$240,SMALL(IF('Sale Rollup'!$O$2:$O$240=$B$73,ROW('Sale Rollup'!$L$2:$L$240)),ROW(9:9))-1,2)," ")</f>
        <v> </v>
      </c>
      <c r="D103" s="1139" t="str">
        <f t="array" ref="D103">IFERROR(INDEX('Sale Rollup'!$B$2:$AA$240,SMALL(IF('Sale Rollup'!$O$2:$O$240=$B$73,ROW('Sale Rollup'!$L$2:$L$240)),ROW(9:9))-1,5)," ")</f>
        <v> </v>
      </c>
      <c r="E103" s="1139" t="str">
        <f t="array" ref="E103">IFERROR( INDEX('Sale Rollup'!$B$2:$AA$240,SMALL(IF('Sale Rollup'!$O$2:$O$240=$B$73,ROW('Sale Rollup'!$L$2:$L$240)),ROW(9:9))-1,6)," ")</f>
        <v> </v>
      </c>
      <c r="F103" s="1139" t="str">
        <f t="array" ref="F103">IFERROR(INDEX('Sale Rollup'!$B$2:$AA$240,SMALL(IF('Sale Rollup'!$O$2:$O$240=$B$73,ROW('Sale Rollup'!$L$2:$L$240)),ROW(9:9))-1,7)," ")</f>
        <v> </v>
      </c>
      <c r="G103" s="1139" t="str">
        <f t="array" ref="G103">IFERROR(INDEX('Sale Rollup'!$B$2:$AA$240,SMALL(IF('Sale Rollup'!$O$2:$O$240=$B$73,ROW('Sale Rollup'!$L$2:$L$240)),ROW(9:9))-1,3)," ")</f>
        <v> </v>
      </c>
      <c r="H103" s="1140" t="str">
        <f t="array" ref="H103">IFERROR(INDEX('Sale Rollup'!$B$2:$AA$240,SMALL(IF('Sale Rollup'!$O$2:$O$240=$B$73,ROW('Sale Rollup'!$L$2:$L$240)),ROW(9:9))-1,8)," ")</f>
        <v> </v>
      </c>
      <c r="I103" s="1141" t="str">
        <f t="array" ref="I103">IFERROR(INDEX('Sale Rollup'!$B$2:$AA$240,SMALL(IF('Sale Rollup'!$O$2:$O$240=$B$73,ROW('Sale Rollup'!$L$2:$L$240)),ROW(9:9))-1,15)," ")</f>
        <v> </v>
      </c>
      <c r="J103" s="1140"/>
      <c r="K103" s="1140" t="str">
        <f t="array" ref="K103">IFERROR(INDEX('Sale Rollup'!$B$2:$AA$240,SMALL(IF('Sale Rollup'!$O$2:$O$240=$B$73,ROW('Sale Rollup'!$L$2:$L$240)),ROW(9:9))-1,16)," ")</f>
        <v> </v>
      </c>
      <c r="M103" s="1120"/>
      <c r="N103" s="1120"/>
    </row>
    <row r="104" ht="12.75" hidden="1" customHeight="1">
      <c r="A104" s="1137" t="str">
        <f t="array" ref="A104">IFERROR(SMALL(IF('Sale Rollup'!$O$2:$O$240=$B$73,ROW('Sale Rollup'!$L$2:$L$240)),ROW(10:10))," ")</f>
        <v> </v>
      </c>
      <c r="B104" s="1138" t="str">
        <f t="array" ref="B104">IFERROR(INDEX('Sale Rollup'!$B$2:$AA$240,SMALL(IF('Sale Rollup'!$O$2:$O$240=$B$73,ROW('Sale Rollup'!$L$2:$L$240)),ROW(10:10))-1,1)," ")</f>
        <v> </v>
      </c>
      <c r="C104" s="1139" t="str">
        <f t="array" ref="C104">IFERROR(INDEX('Sale Rollup'!$B$2:$AA$240,SMALL(IF('Sale Rollup'!$O$2:$O$240=$B$73,ROW('Sale Rollup'!$L$2:$L$240)),ROW(10:10))-1,2)," ")</f>
        <v> </v>
      </c>
      <c r="D104" s="1139" t="str">
        <f t="array" ref="D104">IFERROR(INDEX('Sale Rollup'!$B$2:$AA$240,SMALL(IF('Sale Rollup'!$O$2:$O$240=$B$73,ROW('Sale Rollup'!$L$2:$L$240)),ROW(10:10))-1,5)," ")</f>
        <v> </v>
      </c>
      <c r="E104" s="1139" t="str">
        <f t="array" ref="E104">IFERROR( INDEX('Sale Rollup'!$B$2:$AA$240,SMALL(IF('Sale Rollup'!$O$2:$O$240=$B$73,ROW('Sale Rollup'!$L$2:$L$240)),ROW(10:10))-1,6)," ")</f>
        <v> </v>
      </c>
      <c r="F104" s="1139" t="str">
        <f t="array" ref="F104">IFERROR(INDEX('Sale Rollup'!$B$2:$AA$240,SMALL(IF('Sale Rollup'!$O$2:$O$240=$B$73,ROW('Sale Rollup'!$L$2:$L$240)),ROW(10:10))-1,7)," ")</f>
        <v> </v>
      </c>
      <c r="G104" s="1139" t="str">
        <f t="array" ref="G104">IFERROR(INDEX('Sale Rollup'!$B$2:$AA$240,SMALL(IF('Sale Rollup'!$O$2:$O$240=$B$73,ROW('Sale Rollup'!$L$2:$L$240)),ROW(10:10))-1,3)," ")</f>
        <v> </v>
      </c>
      <c r="H104" s="1140" t="str">
        <f t="array" ref="H104">IFERROR(INDEX('Sale Rollup'!$B$2:$AA$240,SMALL(IF('Sale Rollup'!$O$2:$O$240=$B$73,ROW('Sale Rollup'!$L$2:$L$240)),ROW(10:10))-1,8)," ")</f>
        <v> </v>
      </c>
      <c r="I104" s="1141" t="str">
        <f t="array" ref="I104">IFERROR(INDEX('Sale Rollup'!$B$2:$AA$240,SMALL(IF('Sale Rollup'!$O$2:$O$240=$B$73,ROW('Sale Rollup'!$L$2:$L$240)),ROW(10:10))-1,15)," ")</f>
        <v> </v>
      </c>
      <c r="J104" s="1140"/>
      <c r="K104" s="1140" t="str">
        <f t="array" ref="K104">IFERROR(INDEX('Sale Rollup'!$B$2:$AA$240,SMALL(IF('Sale Rollup'!$O$2:$O$240=$B$73,ROW('Sale Rollup'!$L$2:$L$240)),ROW(10:10))-1,16)," ")</f>
        <v> </v>
      </c>
      <c r="M104" s="1120"/>
      <c r="N104" s="1120"/>
    </row>
    <row r="105" ht="12.75" hidden="1" customHeight="1">
      <c r="A105" s="1116" t="s">
        <v>842</v>
      </c>
      <c r="B105" s="1142">
        <f>COUNT(B75:B99)</f>
        <v>0</v>
      </c>
      <c r="C105" s="1114"/>
      <c r="D105" s="1114"/>
      <c r="E105" s="1114"/>
      <c r="F105" s="1114"/>
      <c r="G105" s="1114"/>
      <c r="H105" s="1122"/>
      <c r="I105" s="1143"/>
      <c r="J105" s="1121"/>
      <c r="K105" s="1121">
        <f>SUM(K75:K94)</f>
        <v>0</v>
      </c>
      <c r="L105" s="1122"/>
      <c r="M105" s="1161"/>
      <c r="N105" s="1161"/>
    </row>
    <row r="106" ht="12.75" hidden="1" customHeight="1">
      <c r="A106" s="1167" t="str">
        <f>IF('Roster &amp; Tables'!J29=0,"","Pack")</f>
        <v/>
      </c>
      <c r="B106" s="1168" t="s">
        <v>843</v>
      </c>
      <c r="C106" s="1167">
        <f>COUNTIFS('Sale Rollup'!L73:L312,B73,'Sale Rollup'!K73:K312,"No")</f>
        <v>0</v>
      </c>
      <c r="D106" s="1167"/>
      <c r="E106" s="1168" t="s">
        <v>844</v>
      </c>
      <c r="F106" s="1167">
        <f>COUNTIF('Sale Rollup'!O73:O312,B73)+COUNTIFS('Sale Rollup'!L73:L312,B73,'Sale Rollup'!K73:K312,"Yes")</f>
        <v>0</v>
      </c>
      <c r="H106" s="1167"/>
      <c r="I106" s="1169"/>
      <c r="J106" s="1170"/>
      <c r="K106" s="1170" t="str">
        <f>IF('Roster &amp; Tables'!J29=0,"",((C106*'Roster &amp; Tables'!J29)+(F106*('Roster &amp; Tables'!J29/2))))</f>
        <v/>
      </c>
      <c r="L106" s="1122"/>
      <c r="M106" s="1161"/>
      <c r="N106" s="1161"/>
    </row>
    <row r="107" ht="12.75" hidden="1" customHeight="1">
      <c r="A107" s="1149" t="s">
        <v>845</v>
      </c>
      <c r="J107" s="1150"/>
      <c r="K107" s="1150">
        <f>K105-K106</f>
        <v>0</v>
      </c>
      <c r="L107" s="1151"/>
      <c r="M107" s="1165"/>
      <c r="N107" s="1165"/>
    </row>
    <row r="108" ht="12.75" customHeight="1">
      <c r="A108" s="1152"/>
      <c r="B108" s="1153"/>
      <c r="C108" s="1154"/>
      <c r="D108" s="1155"/>
      <c r="E108" s="1155"/>
      <c r="F108" s="1155"/>
      <c r="G108" s="1155"/>
      <c r="H108" s="1156"/>
      <c r="I108" s="1157"/>
      <c r="J108" s="1156"/>
      <c r="K108" s="1156"/>
      <c r="L108" s="1158"/>
      <c r="M108" s="1165"/>
      <c r="N108" s="1165"/>
    </row>
    <row r="109" ht="12.75" customHeight="1">
      <c r="A109" s="1114" t="s">
        <v>833</v>
      </c>
      <c r="B109" s="1115" t="s">
        <v>852</v>
      </c>
      <c r="C109" s="1117"/>
      <c r="D109" s="1117"/>
      <c r="E109" s="1117"/>
      <c r="F109" s="1117"/>
      <c r="G109" s="1117"/>
      <c r="H109" s="1118"/>
      <c r="I109" s="1119"/>
      <c r="J109" s="1118"/>
      <c r="K109" s="1118"/>
      <c r="L109" s="1118"/>
      <c r="M109" s="1120"/>
      <c r="N109" s="1160"/>
    </row>
    <row r="110" ht="12.75" customHeight="1">
      <c r="A110" s="1116" t="s">
        <v>847</v>
      </c>
      <c r="B110" s="1115" t="s">
        <v>547</v>
      </c>
      <c r="C110" s="1116" t="s">
        <v>550</v>
      </c>
      <c r="D110" s="1116" t="s">
        <v>551</v>
      </c>
      <c r="E110" s="1116" t="s">
        <v>552</v>
      </c>
      <c r="F110" s="1116" t="s">
        <v>836</v>
      </c>
      <c r="G110" s="1116" t="s">
        <v>776</v>
      </c>
      <c r="H110" s="1121" t="s">
        <v>837</v>
      </c>
      <c r="I110" s="1116" t="s">
        <v>838</v>
      </c>
      <c r="J110" s="1121" t="s">
        <v>773</v>
      </c>
      <c r="K110" s="1121" t="s">
        <v>839</v>
      </c>
      <c r="L110" s="1122"/>
      <c r="M110" s="1161"/>
      <c r="N110" s="1161"/>
    </row>
    <row r="111" ht="12.75" customHeight="1">
      <c r="A111" s="1116"/>
      <c r="B111" s="1124"/>
      <c r="C111" s="1125"/>
      <c r="D111" s="1125"/>
      <c r="E111" s="1125"/>
      <c r="F111" s="1125"/>
      <c r="G111" s="1125"/>
      <c r="H111" s="1126"/>
      <c r="I111" s="1127"/>
      <c r="J111" s="1128"/>
      <c r="K111" s="1128">
        <f t="shared" ref="K111:K116" si="5">H111*0.25</f>
        <v>0</v>
      </c>
      <c r="L111" s="1129" t="s">
        <v>840</v>
      </c>
      <c r="M111" s="1162"/>
      <c r="N111" s="1162"/>
    </row>
    <row r="112" ht="12.75" customHeight="1">
      <c r="A112" s="1116"/>
      <c r="B112" s="1124"/>
      <c r="C112" s="1125"/>
      <c r="D112" s="1125"/>
      <c r="E112" s="1125"/>
      <c r="F112" s="1125"/>
      <c r="G112" s="1125"/>
      <c r="H112" s="1126"/>
      <c r="I112" s="1127"/>
      <c r="J112" s="1128"/>
      <c r="K112" s="1128">
        <f t="shared" si="5"/>
        <v>0</v>
      </c>
      <c r="M112" s="1162"/>
      <c r="N112" s="1162"/>
    </row>
    <row r="113" ht="12.75" customHeight="1">
      <c r="A113" s="1116"/>
      <c r="B113" s="1124"/>
      <c r="C113" s="1125"/>
      <c r="D113" s="1125"/>
      <c r="E113" s="1125"/>
      <c r="F113" s="1125"/>
      <c r="G113" s="1125"/>
      <c r="H113" s="1126"/>
      <c r="I113" s="1127"/>
      <c r="J113" s="1128"/>
      <c r="K113" s="1128">
        <f t="shared" si="5"/>
        <v>0</v>
      </c>
      <c r="M113" s="1162">
        <f>(H113*0.35)*0.25</f>
        <v>0</v>
      </c>
      <c r="N113" s="1162" t="s">
        <v>835</v>
      </c>
    </row>
    <row r="114" ht="12.75" customHeight="1">
      <c r="A114" s="1116"/>
      <c r="B114" s="1124"/>
      <c r="C114" s="1125"/>
      <c r="D114" s="1125"/>
      <c r="E114" s="1125"/>
      <c r="F114" s="1125"/>
      <c r="G114" s="1125"/>
      <c r="H114" s="1126"/>
      <c r="I114" s="1127"/>
      <c r="J114" s="1128"/>
      <c r="K114" s="1128">
        <f t="shared" si="5"/>
        <v>0</v>
      </c>
      <c r="M114" s="1162"/>
      <c r="N114" s="1162"/>
    </row>
    <row r="115" ht="12.75" customHeight="1">
      <c r="A115" s="1116"/>
      <c r="B115" s="1124"/>
      <c r="C115" s="1125"/>
      <c r="D115" s="1125"/>
      <c r="E115" s="1125"/>
      <c r="F115" s="1125"/>
      <c r="G115" s="1125"/>
      <c r="H115" s="1126"/>
      <c r="I115" s="1127"/>
      <c r="J115" s="1128"/>
      <c r="K115" s="1128">
        <f t="shared" si="5"/>
        <v>0</v>
      </c>
      <c r="M115" s="1162"/>
      <c r="N115" s="1162"/>
    </row>
    <row r="116" ht="12.75" customHeight="1">
      <c r="A116" s="1116"/>
      <c r="B116" s="1124"/>
      <c r="C116" s="1125"/>
      <c r="D116" s="1125"/>
      <c r="E116" s="1125"/>
      <c r="F116" s="1125"/>
      <c r="G116" s="1125"/>
      <c r="H116" s="1126"/>
      <c r="I116" s="1127"/>
      <c r="J116" s="1128"/>
      <c r="K116" s="1128">
        <f t="shared" si="5"/>
        <v>0</v>
      </c>
      <c r="M116" s="1162"/>
      <c r="N116" s="1162"/>
    </row>
    <row r="117" ht="12.75" hidden="1" customHeight="1">
      <c r="A117" s="1114"/>
      <c r="B117" s="1130"/>
      <c r="C117" s="1117"/>
      <c r="D117" s="1117"/>
      <c r="E117" s="1117"/>
      <c r="F117" s="1117"/>
      <c r="G117" s="1117"/>
      <c r="H117" s="1163"/>
      <c r="I117" s="1119"/>
      <c r="J117" s="1118"/>
      <c r="K117" s="1128">
        <f t="shared" ref="K117:K141" si="6">(H117*0.65)*0.25</f>
        <v>0</v>
      </c>
      <c r="M117" s="1162"/>
      <c r="N117" s="1162"/>
    </row>
    <row r="118" ht="12.75" hidden="1" customHeight="1">
      <c r="A118" s="1114"/>
      <c r="B118" s="1130"/>
      <c r="C118" s="1117"/>
      <c r="D118" s="1117"/>
      <c r="E118" s="1117"/>
      <c r="F118" s="1117"/>
      <c r="G118" s="1117"/>
      <c r="H118" s="1163"/>
      <c r="I118" s="1119"/>
      <c r="J118" s="1118"/>
      <c r="K118" s="1128">
        <f t="shared" si="6"/>
        <v>0</v>
      </c>
      <c r="M118" s="1162"/>
      <c r="N118" s="1162"/>
    </row>
    <row r="119" ht="12.75" hidden="1" customHeight="1">
      <c r="A119" s="1114"/>
      <c r="B119" s="1130"/>
      <c r="C119" s="1117"/>
      <c r="D119" s="1117"/>
      <c r="E119" s="1117"/>
      <c r="F119" s="1117"/>
      <c r="G119" s="1117"/>
      <c r="H119" s="1163"/>
      <c r="I119" s="1119"/>
      <c r="J119" s="1118"/>
      <c r="K119" s="1128">
        <f t="shared" si="6"/>
        <v>0</v>
      </c>
      <c r="M119" s="1171"/>
      <c r="N119" s="1171"/>
    </row>
    <row r="120" ht="12.75" hidden="1" customHeight="1">
      <c r="A120" s="1114"/>
      <c r="B120" s="1130"/>
      <c r="C120" s="1117"/>
      <c r="D120" s="1117"/>
      <c r="E120" s="1117"/>
      <c r="F120" s="1117"/>
      <c r="G120" s="1117"/>
      <c r="H120" s="1163"/>
      <c r="I120" s="1119"/>
      <c r="J120" s="1118"/>
      <c r="K120" s="1128">
        <f t="shared" si="6"/>
        <v>0</v>
      </c>
      <c r="M120" s="1162"/>
      <c r="N120" s="1162"/>
    </row>
    <row r="121" ht="12.75" hidden="1" customHeight="1">
      <c r="A121" s="1114"/>
      <c r="B121" s="1130"/>
      <c r="C121" s="1117"/>
      <c r="D121" s="1117"/>
      <c r="E121" s="1117"/>
      <c r="F121" s="1117"/>
      <c r="G121" s="1117"/>
      <c r="H121" s="1163"/>
      <c r="I121" s="1119"/>
      <c r="J121" s="1118"/>
      <c r="K121" s="1128">
        <f t="shared" si="6"/>
        <v>0</v>
      </c>
      <c r="M121" s="1172"/>
      <c r="N121" s="1172"/>
    </row>
    <row r="122" ht="12.75" hidden="1" customHeight="1">
      <c r="A122" s="1114"/>
      <c r="B122" s="1130"/>
      <c r="C122" s="1117"/>
      <c r="D122" s="1117"/>
      <c r="E122" s="1117"/>
      <c r="F122" s="1117"/>
      <c r="G122" s="1117"/>
      <c r="H122" s="1163"/>
      <c r="I122" s="1119"/>
      <c r="J122" s="1118"/>
      <c r="K122" s="1128">
        <f t="shared" si="6"/>
        <v>0</v>
      </c>
      <c r="M122" s="1172"/>
      <c r="N122" s="1172"/>
    </row>
    <row r="123" ht="12.75" hidden="1" customHeight="1">
      <c r="A123" s="1114"/>
      <c r="B123" s="1130"/>
      <c r="C123" s="1117"/>
      <c r="D123" s="1117"/>
      <c r="E123" s="1117"/>
      <c r="F123" s="1117"/>
      <c r="G123" s="1117"/>
      <c r="H123" s="1163"/>
      <c r="I123" s="1119"/>
      <c r="J123" s="1118"/>
      <c r="K123" s="1128">
        <f t="shared" si="6"/>
        <v>0</v>
      </c>
      <c r="M123" s="1162"/>
      <c r="N123" s="1162"/>
    </row>
    <row r="124" ht="12.75" hidden="1" customHeight="1">
      <c r="A124" s="1114"/>
      <c r="B124" s="1130"/>
      <c r="C124" s="1117"/>
      <c r="D124" s="1117"/>
      <c r="E124" s="1117"/>
      <c r="F124" s="1117"/>
      <c r="G124" s="1117"/>
      <c r="H124" s="1163"/>
      <c r="I124" s="1119"/>
      <c r="J124" s="1118"/>
      <c r="K124" s="1128">
        <f t="shared" si="6"/>
        <v>0</v>
      </c>
      <c r="M124" s="1162"/>
      <c r="N124" s="1162"/>
    </row>
    <row r="125" ht="12.75" hidden="1" customHeight="1">
      <c r="A125" s="1114"/>
      <c r="B125" s="1130"/>
      <c r="C125" s="1117"/>
      <c r="D125" s="1117"/>
      <c r="E125" s="1117"/>
      <c r="F125" s="1117"/>
      <c r="G125" s="1117"/>
      <c r="H125" s="1163"/>
      <c r="I125" s="1119"/>
      <c r="J125" s="1118"/>
      <c r="K125" s="1128">
        <f t="shared" si="6"/>
        <v>0</v>
      </c>
      <c r="M125" s="1162"/>
      <c r="N125" s="1162"/>
    </row>
    <row r="126" ht="12.75" hidden="1" customHeight="1">
      <c r="A126" s="1114"/>
      <c r="B126" s="1130"/>
      <c r="C126" s="1117"/>
      <c r="D126" s="1117"/>
      <c r="E126" s="1117"/>
      <c r="F126" s="1117"/>
      <c r="G126" s="1117"/>
      <c r="H126" s="1163"/>
      <c r="I126" s="1119"/>
      <c r="J126" s="1118"/>
      <c r="K126" s="1128">
        <f t="shared" si="6"/>
        <v>0</v>
      </c>
      <c r="M126" s="1162"/>
      <c r="N126" s="1162"/>
    </row>
    <row r="127" ht="12.75" hidden="1" customHeight="1">
      <c r="A127" s="1114"/>
      <c r="B127" s="1130"/>
      <c r="C127" s="1117"/>
      <c r="D127" s="1117"/>
      <c r="E127" s="1117"/>
      <c r="F127" s="1117"/>
      <c r="G127" s="1117"/>
      <c r="H127" s="1163"/>
      <c r="I127" s="1119"/>
      <c r="J127" s="1118"/>
      <c r="K127" s="1128">
        <f t="shared" si="6"/>
        <v>0</v>
      </c>
      <c r="M127" s="1120"/>
      <c r="N127" s="1120"/>
    </row>
    <row r="128" ht="12.75" hidden="1" customHeight="1">
      <c r="A128" s="1114"/>
      <c r="B128" s="1130"/>
      <c r="C128" s="1117"/>
      <c r="D128" s="1117"/>
      <c r="E128" s="1117"/>
      <c r="F128" s="1117"/>
      <c r="G128" s="1117"/>
      <c r="H128" s="1163"/>
      <c r="I128" s="1119"/>
      <c r="J128" s="1118"/>
      <c r="K128" s="1128">
        <f t="shared" si="6"/>
        <v>0</v>
      </c>
      <c r="M128" s="1120"/>
      <c r="N128" s="1120"/>
    </row>
    <row r="129" ht="12.75" hidden="1" customHeight="1">
      <c r="A129" s="1114"/>
      <c r="B129" s="1130"/>
      <c r="C129" s="1117"/>
      <c r="D129" s="1117"/>
      <c r="E129" s="1117"/>
      <c r="F129" s="1117"/>
      <c r="G129" s="1117"/>
      <c r="H129" s="1163"/>
      <c r="I129" s="1119"/>
      <c r="J129" s="1118"/>
      <c r="K129" s="1128">
        <f t="shared" si="6"/>
        <v>0</v>
      </c>
      <c r="M129" s="1120"/>
      <c r="N129" s="1120"/>
    </row>
    <row r="130" ht="12.75" hidden="1" customHeight="1">
      <c r="A130" s="1114"/>
      <c r="B130" s="1130"/>
      <c r="C130" s="1117"/>
      <c r="D130" s="1117"/>
      <c r="E130" s="1117"/>
      <c r="F130" s="1117"/>
      <c r="G130" s="1117"/>
      <c r="H130" s="1163"/>
      <c r="I130" s="1119"/>
      <c r="J130" s="1118"/>
      <c r="K130" s="1128">
        <f t="shared" si="6"/>
        <v>0</v>
      </c>
      <c r="M130" s="1120"/>
      <c r="N130" s="1120"/>
    </row>
    <row r="131" ht="12.75" hidden="1" customHeight="1">
      <c r="A131" s="1131"/>
      <c r="B131" s="1132"/>
      <c r="C131" s="1133"/>
      <c r="D131" s="1133"/>
      <c r="E131" s="1133"/>
      <c r="F131" s="1133"/>
      <c r="G131" s="1133"/>
      <c r="H131" s="1134"/>
      <c r="I131" s="1135"/>
      <c r="J131" s="1134"/>
      <c r="K131" s="1128">
        <f t="shared" si="6"/>
        <v>0</v>
      </c>
      <c r="L131" s="1136" t="s">
        <v>841</v>
      </c>
      <c r="M131" s="1120"/>
      <c r="N131" s="1120"/>
    </row>
    <row r="132" ht="12.75" hidden="1" customHeight="1">
      <c r="A132" s="1137"/>
      <c r="B132" s="1138"/>
      <c r="C132" s="1139"/>
      <c r="D132" s="1139"/>
      <c r="E132" s="1139"/>
      <c r="F132" s="1139"/>
      <c r="G132" s="1139"/>
      <c r="H132" s="1140"/>
      <c r="I132" s="1141"/>
      <c r="J132" s="1140"/>
      <c r="K132" s="1128">
        <f t="shared" si="6"/>
        <v>0</v>
      </c>
      <c r="M132" s="1120"/>
      <c r="N132" s="1120"/>
    </row>
    <row r="133" ht="12.75" hidden="1" customHeight="1">
      <c r="A133" s="1137"/>
      <c r="B133" s="1138"/>
      <c r="C133" s="1139"/>
      <c r="D133" s="1139"/>
      <c r="E133" s="1139"/>
      <c r="F133" s="1139"/>
      <c r="G133" s="1139"/>
      <c r="H133" s="1140"/>
      <c r="I133" s="1141"/>
      <c r="J133" s="1140"/>
      <c r="K133" s="1128">
        <f t="shared" si="6"/>
        <v>0</v>
      </c>
      <c r="M133" s="1120"/>
      <c r="N133" s="1120"/>
    </row>
    <row r="134" ht="12.75" hidden="1" customHeight="1">
      <c r="A134" s="1137"/>
      <c r="B134" s="1138"/>
      <c r="C134" s="1139"/>
      <c r="D134" s="1139"/>
      <c r="E134" s="1139"/>
      <c r="F134" s="1139"/>
      <c r="G134" s="1139"/>
      <c r="H134" s="1140"/>
      <c r="I134" s="1141"/>
      <c r="J134" s="1140"/>
      <c r="K134" s="1128">
        <f t="shared" si="6"/>
        <v>0</v>
      </c>
      <c r="M134" s="1120"/>
      <c r="N134" s="1120"/>
    </row>
    <row r="135" ht="12.75" hidden="1" customHeight="1">
      <c r="A135" s="1137"/>
      <c r="B135" s="1138"/>
      <c r="C135" s="1139"/>
      <c r="D135" s="1139"/>
      <c r="E135" s="1139"/>
      <c r="F135" s="1139"/>
      <c r="G135" s="1139"/>
      <c r="H135" s="1140"/>
      <c r="I135" s="1141"/>
      <c r="J135" s="1140"/>
      <c r="K135" s="1128">
        <f t="shared" si="6"/>
        <v>0</v>
      </c>
      <c r="M135" s="1120"/>
      <c r="N135" s="1120"/>
    </row>
    <row r="136" ht="12.75" hidden="1" customHeight="1">
      <c r="A136" s="1137"/>
      <c r="B136" s="1138"/>
      <c r="C136" s="1139"/>
      <c r="D136" s="1139"/>
      <c r="E136" s="1139"/>
      <c r="F136" s="1139"/>
      <c r="G136" s="1139"/>
      <c r="H136" s="1140"/>
      <c r="I136" s="1141"/>
      <c r="J136" s="1140"/>
      <c r="K136" s="1128">
        <f t="shared" si="6"/>
        <v>0</v>
      </c>
      <c r="M136" s="1120"/>
      <c r="N136" s="1120"/>
    </row>
    <row r="137" ht="12.75" hidden="1" customHeight="1">
      <c r="A137" s="1137"/>
      <c r="B137" s="1138"/>
      <c r="C137" s="1139"/>
      <c r="D137" s="1139"/>
      <c r="E137" s="1139"/>
      <c r="F137" s="1139"/>
      <c r="G137" s="1139"/>
      <c r="H137" s="1140"/>
      <c r="I137" s="1141"/>
      <c r="J137" s="1140"/>
      <c r="K137" s="1128">
        <f t="shared" si="6"/>
        <v>0</v>
      </c>
      <c r="M137" s="1120"/>
      <c r="N137" s="1120"/>
    </row>
    <row r="138" ht="12.75" hidden="1" customHeight="1">
      <c r="A138" s="1137"/>
      <c r="B138" s="1138"/>
      <c r="C138" s="1139"/>
      <c r="D138" s="1139"/>
      <c r="E138" s="1139"/>
      <c r="F138" s="1139"/>
      <c r="G138" s="1139"/>
      <c r="H138" s="1140"/>
      <c r="I138" s="1141"/>
      <c r="J138" s="1140"/>
      <c r="K138" s="1128">
        <f t="shared" si="6"/>
        <v>0</v>
      </c>
      <c r="M138" s="1120"/>
      <c r="N138" s="1120"/>
    </row>
    <row r="139" ht="12.75" hidden="1" customHeight="1">
      <c r="A139" s="1137"/>
      <c r="B139" s="1138"/>
      <c r="C139" s="1139"/>
      <c r="D139" s="1139"/>
      <c r="E139" s="1139"/>
      <c r="F139" s="1139"/>
      <c r="G139" s="1139"/>
      <c r="H139" s="1140"/>
      <c r="I139" s="1141"/>
      <c r="J139" s="1140"/>
      <c r="K139" s="1128">
        <f t="shared" si="6"/>
        <v>0</v>
      </c>
      <c r="M139" s="1120"/>
      <c r="N139" s="1120"/>
    </row>
    <row r="140" ht="12.75" hidden="1" customHeight="1">
      <c r="A140" s="1137"/>
      <c r="B140" s="1138"/>
      <c r="C140" s="1139"/>
      <c r="D140" s="1139"/>
      <c r="E140" s="1139"/>
      <c r="F140" s="1139"/>
      <c r="G140" s="1139"/>
      <c r="H140" s="1140"/>
      <c r="I140" s="1141"/>
      <c r="J140" s="1140"/>
      <c r="K140" s="1128">
        <f t="shared" si="6"/>
        <v>0</v>
      </c>
      <c r="M140" s="1120"/>
      <c r="N140" s="1120"/>
    </row>
    <row r="141" ht="12.75" customHeight="1">
      <c r="A141" s="1116"/>
      <c r="B141" s="1142"/>
      <c r="C141" s="1114"/>
      <c r="D141" s="1114"/>
      <c r="E141" s="1114"/>
      <c r="F141" s="1114"/>
      <c r="G141" s="1114"/>
      <c r="H141" s="1122"/>
      <c r="I141" s="1143"/>
      <c r="J141" s="1122"/>
      <c r="K141" s="1128">
        <f t="shared" si="6"/>
        <v>0</v>
      </c>
      <c r="L141" s="1122"/>
      <c r="M141" s="1161"/>
      <c r="N141" s="1161"/>
    </row>
    <row r="142" ht="12.75" customHeight="1">
      <c r="A142" s="1167" t="str">
        <f>IF('Roster &amp; Tables'!J29=0,"","Pack")</f>
        <v/>
      </c>
      <c r="B142" s="1168" t="s">
        <v>843</v>
      </c>
      <c r="C142" s="1167">
        <f>COUNTIFS('Sale Rollup'!L109:L348,B109,'Sale Rollup'!K109:K348,"No")</f>
        <v>0</v>
      </c>
      <c r="D142" s="1167"/>
      <c r="E142" s="1168" t="s">
        <v>844</v>
      </c>
      <c r="F142" s="1167">
        <f>COUNTIF('Sale Rollup'!O109:O348,B109)+COUNTIFS('Sale Rollup'!L109:L348,B109,'Sale Rollup'!K109:K348,"Yes")</f>
        <v>0</v>
      </c>
      <c r="H142" s="1167"/>
      <c r="I142" s="1169"/>
      <c r="J142" s="1170"/>
      <c r="K142" s="1170" t="str">
        <f>IF('Roster &amp; Tables'!J29=0,"",((C142*'Roster &amp; Tables'!J29)+(F142*('Roster &amp; Tables'!J29/2))))</f>
        <v/>
      </c>
      <c r="L142" s="1122"/>
      <c r="M142" s="1161"/>
      <c r="N142" s="1161"/>
    </row>
    <row r="143" ht="12.75" customHeight="1">
      <c r="A143" s="1149" t="s">
        <v>845</v>
      </c>
      <c r="J143" s="1150"/>
      <c r="K143" s="1150">
        <f>SUM(K111:K116)</f>
        <v>0</v>
      </c>
      <c r="L143" s="1151"/>
      <c r="M143" s="1159">
        <v>3615.08</v>
      </c>
      <c r="N143" s="1165"/>
    </row>
    <row r="144" ht="12.75" customHeight="1">
      <c r="A144" s="1152"/>
      <c r="B144" s="1153"/>
      <c r="C144" s="1154"/>
      <c r="D144" s="1155"/>
      <c r="E144" s="1155"/>
      <c r="F144" s="1155"/>
      <c r="G144" s="1155"/>
      <c r="H144" s="1156"/>
      <c r="I144" s="1157"/>
      <c r="J144" s="1156"/>
      <c r="K144" s="1156"/>
      <c r="L144" s="1158"/>
      <c r="M144" s="1165"/>
      <c r="N144" s="1165"/>
    </row>
    <row r="145" ht="12.75" customHeight="1">
      <c r="A145" s="1114" t="s">
        <v>833</v>
      </c>
      <c r="B145" s="1115" t="s">
        <v>853</v>
      </c>
      <c r="C145" s="1116"/>
      <c r="D145" s="1117"/>
      <c r="E145" s="1117"/>
      <c r="F145" s="1117"/>
      <c r="G145" s="1117"/>
      <c r="H145" s="1118"/>
      <c r="I145" s="1119"/>
      <c r="J145" s="1118"/>
      <c r="K145" s="1118"/>
      <c r="L145" s="1118"/>
      <c r="M145" s="1120"/>
      <c r="N145" s="1160"/>
    </row>
    <row r="146" ht="12.75" customHeight="1">
      <c r="A146" s="1116" t="s">
        <v>847</v>
      </c>
      <c r="B146" s="1115" t="s">
        <v>547</v>
      </c>
      <c r="C146" s="1116" t="s">
        <v>550</v>
      </c>
      <c r="D146" s="1116" t="s">
        <v>551</v>
      </c>
      <c r="E146" s="1116" t="s">
        <v>552</v>
      </c>
      <c r="F146" s="1116" t="s">
        <v>836</v>
      </c>
      <c r="G146" s="1116" t="s">
        <v>776</v>
      </c>
      <c r="H146" s="1121" t="s">
        <v>837</v>
      </c>
      <c r="I146" s="1116" t="s">
        <v>838</v>
      </c>
      <c r="J146" s="1121" t="s">
        <v>773</v>
      </c>
      <c r="K146" s="1121" t="s">
        <v>839</v>
      </c>
      <c r="L146" s="1122"/>
      <c r="M146" s="1161"/>
      <c r="N146" s="1161"/>
    </row>
    <row r="147" ht="12.75" customHeight="1">
      <c r="A147" s="1116"/>
      <c r="B147" s="1124"/>
      <c r="C147" s="1125"/>
      <c r="D147" s="1125"/>
      <c r="E147" s="1125"/>
      <c r="F147" s="1125"/>
      <c r="G147" s="1125"/>
      <c r="H147" s="1126"/>
      <c r="I147" s="1127"/>
      <c r="J147" s="1128"/>
      <c r="K147" s="1128">
        <f t="shared" ref="K147:K166" si="7">H147*0.25</f>
        <v>0</v>
      </c>
      <c r="L147" s="1129" t="s">
        <v>840</v>
      </c>
      <c r="M147" s="1120"/>
      <c r="N147" s="1120"/>
    </row>
    <row r="148" ht="12.75" customHeight="1">
      <c r="A148" s="1116"/>
      <c r="B148" s="1124"/>
      <c r="C148" s="1125"/>
      <c r="D148" s="1125"/>
      <c r="E148" s="1125"/>
      <c r="F148" s="1125"/>
      <c r="G148" s="1125"/>
      <c r="H148" s="1126"/>
      <c r="I148" s="1127"/>
      <c r="J148" s="1128"/>
      <c r="K148" s="1128">
        <f t="shared" si="7"/>
        <v>0</v>
      </c>
      <c r="M148" s="1120"/>
      <c r="N148" s="1120"/>
    </row>
    <row r="149" ht="12.75" customHeight="1">
      <c r="A149" s="739"/>
      <c r="B149" s="1173"/>
      <c r="C149" s="698"/>
      <c r="D149" s="698"/>
      <c r="E149" s="698"/>
      <c r="F149" s="698"/>
      <c r="G149" s="698"/>
      <c r="H149" s="1174"/>
      <c r="I149" s="1175"/>
      <c r="J149" s="1176"/>
      <c r="K149" s="1128">
        <f t="shared" si="7"/>
        <v>0</v>
      </c>
      <c r="M149" s="1120"/>
      <c r="N149" s="1120"/>
    </row>
    <row r="150" ht="12.75" customHeight="1">
      <c r="A150" s="1116"/>
      <c r="B150" s="1124"/>
      <c r="C150" s="1125"/>
      <c r="D150" s="1125"/>
      <c r="E150" s="1125"/>
      <c r="F150" s="1125"/>
      <c r="G150" s="1125"/>
      <c r="H150" s="1126"/>
      <c r="I150" s="1127"/>
      <c r="J150" s="1128"/>
      <c r="K150" s="1128">
        <f t="shared" si="7"/>
        <v>0</v>
      </c>
      <c r="M150" s="1120"/>
      <c r="N150" s="1120"/>
    </row>
    <row r="151" ht="12.75" customHeight="1">
      <c r="A151" s="1116"/>
      <c r="B151" s="1124"/>
      <c r="C151" s="1125"/>
      <c r="D151" s="1125"/>
      <c r="E151" s="1125"/>
      <c r="F151" s="1125"/>
      <c r="G151" s="1125"/>
      <c r="H151" s="1126"/>
      <c r="I151" s="1127"/>
      <c r="J151" s="1128"/>
      <c r="K151" s="1128">
        <f t="shared" si="7"/>
        <v>0</v>
      </c>
      <c r="M151" s="1120"/>
      <c r="N151" s="1120"/>
    </row>
    <row r="152" ht="12.75" hidden="1" customHeight="1">
      <c r="A152" s="1116"/>
      <c r="B152" s="1124"/>
      <c r="C152" s="1125"/>
      <c r="D152" s="1125"/>
      <c r="E152" s="1125"/>
      <c r="F152" s="1125"/>
      <c r="G152" s="1125"/>
      <c r="H152" s="1126"/>
      <c r="I152" s="1127">
        <v>1.0</v>
      </c>
      <c r="J152" s="1128">
        <v>0.0</v>
      </c>
      <c r="K152" s="1128">
        <f t="shared" si="7"/>
        <v>0</v>
      </c>
      <c r="M152" s="1120"/>
      <c r="N152" s="1120"/>
    </row>
    <row r="153" ht="12.75" hidden="1" customHeight="1">
      <c r="A153" s="1116"/>
      <c r="B153" s="1124"/>
      <c r="C153" s="1125"/>
      <c r="D153" s="1125"/>
      <c r="E153" s="1125"/>
      <c r="F153" s="1125"/>
      <c r="G153" s="1125"/>
      <c r="H153" s="1126"/>
      <c r="I153" s="1127">
        <v>1.0</v>
      </c>
      <c r="J153" s="1128">
        <v>0.0</v>
      </c>
      <c r="K153" s="1128">
        <f t="shared" si="7"/>
        <v>0</v>
      </c>
      <c r="M153" s="1120"/>
      <c r="N153" s="1120"/>
    </row>
    <row r="154" ht="12.75" hidden="1" customHeight="1">
      <c r="A154" s="1116"/>
      <c r="B154" s="1124"/>
      <c r="C154" s="1125"/>
      <c r="D154" s="1125"/>
      <c r="E154" s="1125"/>
      <c r="F154" s="1125"/>
      <c r="G154" s="1125"/>
      <c r="H154" s="1126"/>
      <c r="I154" s="1127">
        <v>1.0</v>
      </c>
      <c r="J154" s="1128">
        <v>0.0</v>
      </c>
      <c r="K154" s="1128">
        <f t="shared" si="7"/>
        <v>0</v>
      </c>
      <c r="M154" s="1162"/>
      <c r="N154" s="1162"/>
    </row>
    <row r="155" ht="12.75" hidden="1" customHeight="1">
      <c r="A155" s="1116"/>
      <c r="B155" s="1124"/>
      <c r="C155" s="1125"/>
      <c r="D155" s="1125"/>
      <c r="E155" s="1125"/>
      <c r="F155" s="1125"/>
      <c r="G155" s="1125"/>
      <c r="H155" s="1126"/>
      <c r="I155" s="1127">
        <v>1.0</v>
      </c>
      <c r="J155" s="1128">
        <v>0.0</v>
      </c>
      <c r="K155" s="1128">
        <f t="shared" si="7"/>
        <v>0</v>
      </c>
      <c r="M155" s="1162"/>
      <c r="N155" s="1162"/>
    </row>
    <row r="156" ht="12.75" hidden="1" customHeight="1">
      <c r="A156" s="1116"/>
      <c r="B156" s="1124"/>
      <c r="C156" s="1125"/>
      <c r="D156" s="1125"/>
      <c r="E156" s="1125"/>
      <c r="F156" s="1125"/>
      <c r="G156" s="1125"/>
      <c r="H156" s="1126"/>
      <c r="I156" s="1127">
        <v>1.0</v>
      </c>
      <c r="J156" s="1128">
        <v>0.0</v>
      </c>
      <c r="K156" s="1128">
        <f t="shared" si="7"/>
        <v>0</v>
      </c>
      <c r="M156" s="1162"/>
      <c r="N156" s="1162"/>
    </row>
    <row r="157" ht="12.75" hidden="1" customHeight="1">
      <c r="A157" s="1116"/>
      <c r="B157" s="1124"/>
      <c r="C157" s="1125"/>
      <c r="D157" s="1125"/>
      <c r="E157" s="1125"/>
      <c r="F157" s="1125"/>
      <c r="G157" s="1125"/>
      <c r="H157" s="1126"/>
      <c r="I157" s="1127">
        <v>1.0</v>
      </c>
      <c r="J157" s="1128">
        <v>0.0</v>
      </c>
      <c r="K157" s="1128">
        <f t="shared" si="7"/>
        <v>0</v>
      </c>
      <c r="M157" s="1162"/>
      <c r="N157" s="1162"/>
    </row>
    <row r="158" ht="12.75" hidden="1" customHeight="1">
      <c r="A158" s="1116"/>
      <c r="B158" s="1124"/>
      <c r="C158" s="1125"/>
      <c r="D158" s="1125"/>
      <c r="E158" s="1125"/>
      <c r="F158" s="1125"/>
      <c r="G158" s="1125"/>
      <c r="H158" s="1126"/>
      <c r="I158" s="1127">
        <v>1.0</v>
      </c>
      <c r="J158" s="1128">
        <v>0.0</v>
      </c>
      <c r="K158" s="1128">
        <f t="shared" si="7"/>
        <v>0</v>
      </c>
      <c r="M158" s="1162"/>
      <c r="N158" s="1162"/>
    </row>
    <row r="159" ht="12.75" hidden="1" customHeight="1">
      <c r="A159" s="1114" t="str">
        <f t="array" ref="A159">IFERROR(SMALL(IF('Sale Rollup'!$L$2:$L$240=$B$145,ROW('Sale Rollup'!$L$2:$L$240)),ROW(13:13))," ")</f>
        <v> </v>
      </c>
      <c r="B159" s="1130"/>
      <c r="C159" s="1117"/>
      <c r="D159" s="1117"/>
      <c r="E159" s="1117"/>
      <c r="F159" s="1117"/>
      <c r="G159" s="1117"/>
      <c r="H159" s="1163"/>
      <c r="I159" s="1119"/>
      <c r="J159" s="1118"/>
      <c r="K159" s="1128">
        <f t="shared" si="7"/>
        <v>0</v>
      </c>
      <c r="M159" s="1162"/>
      <c r="N159" s="1162"/>
    </row>
    <row r="160" ht="12.75" hidden="1" customHeight="1">
      <c r="A160" s="1114" t="str">
        <f t="array" ref="A160">IFERROR(SMALL(IF('Sale Rollup'!$L$2:$L$240=$B$145,ROW('Sale Rollup'!$L$2:$L$240)),ROW(14:14))," ")</f>
        <v> </v>
      </c>
      <c r="B160" s="1130"/>
      <c r="C160" s="1117"/>
      <c r="D160" s="1117"/>
      <c r="E160" s="1117"/>
      <c r="F160" s="1117"/>
      <c r="G160" s="1117"/>
      <c r="H160" s="1163"/>
      <c r="I160" s="1119"/>
      <c r="J160" s="1118"/>
      <c r="K160" s="1128">
        <f t="shared" si="7"/>
        <v>0</v>
      </c>
      <c r="M160" s="1162"/>
      <c r="N160" s="1162"/>
    </row>
    <row r="161" ht="12.75" hidden="1" customHeight="1">
      <c r="A161" s="1114" t="str">
        <f t="array" ref="A161">IFERROR(SMALL(IF('Sale Rollup'!$L$2:$L$240=$B$145,ROW('Sale Rollup'!$L$2:$L$240)),ROW(15:15))," ")</f>
        <v> </v>
      </c>
      <c r="B161" s="1130"/>
      <c r="C161" s="1117"/>
      <c r="D161" s="1117"/>
      <c r="E161" s="1117"/>
      <c r="F161" s="1117"/>
      <c r="G161" s="1117"/>
      <c r="H161" s="1163"/>
      <c r="I161" s="1119"/>
      <c r="J161" s="1118"/>
      <c r="K161" s="1128">
        <f t="shared" si="7"/>
        <v>0</v>
      </c>
      <c r="M161" s="1162"/>
      <c r="N161" s="1162"/>
    </row>
    <row r="162" ht="12.75" hidden="1" customHeight="1">
      <c r="A162" s="1114" t="str">
        <f t="array" ref="A162">IFERROR(SMALL(IF('Sale Rollup'!$L$2:$L$240=$B$145,ROW('Sale Rollup'!$L$2:$L$240)),ROW(16:16))," ")</f>
        <v> </v>
      </c>
      <c r="B162" s="1130"/>
      <c r="C162" s="1117"/>
      <c r="D162" s="1117"/>
      <c r="E162" s="1117"/>
      <c r="F162" s="1117"/>
      <c r="G162" s="1117"/>
      <c r="H162" s="1163"/>
      <c r="I162" s="1119"/>
      <c r="J162" s="1118"/>
      <c r="K162" s="1128">
        <f t="shared" si="7"/>
        <v>0</v>
      </c>
      <c r="M162" s="1162"/>
      <c r="N162" s="1162"/>
    </row>
    <row r="163" ht="12.75" hidden="1" customHeight="1">
      <c r="A163" s="1114" t="str">
        <f t="array" ref="A163">IFERROR(SMALL(IF('Sale Rollup'!$L$2:$L$240=$B$145,ROW('Sale Rollup'!$L$2:$L$240)),ROW(17:17))," ")</f>
        <v> </v>
      </c>
      <c r="B163" s="1130"/>
      <c r="C163" s="1117"/>
      <c r="D163" s="1117"/>
      <c r="E163" s="1117"/>
      <c r="F163" s="1117"/>
      <c r="G163" s="1117"/>
      <c r="H163" s="1163"/>
      <c r="I163" s="1119"/>
      <c r="J163" s="1118"/>
      <c r="K163" s="1128">
        <f t="shared" si="7"/>
        <v>0</v>
      </c>
      <c r="M163" s="1162"/>
      <c r="N163" s="1162"/>
    </row>
    <row r="164" ht="12.75" hidden="1" customHeight="1">
      <c r="A164" s="1114" t="str">
        <f t="array" ref="A164">IFERROR(SMALL(IF('Sale Rollup'!$L$2:$L$240=$B$145,ROW('Sale Rollup'!$L$2:$L$240)),ROW(18:18))," ")</f>
        <v> </v>
      </c>
      <c r="B164" s="1130"/>
      <c r="C164" s="1117"/>
      <c r="D164" s="1117"/>
      <c r="E164" s="1117"/>
      <c r="F164" s="1117"/>
      <c r="G164" s="1117"/>
      <c r="H164" s="1163"/>
      <c r="I164" s="1119"/>
      <c r="J164" s="1118"/>
      <c r="K164" s="1128">
        <f t="shared" si="7"/>
        <v>0</v>
      </c>
      <c r="M164" s="1162"/>
      <c r="N164" s="1162"/>
    </row>
    <row r="165" ht="12.75" hidden="1" customHeight="1">
      <c r="A165" s="1114" t="str">
        <f t="array" ref="A165">IFERROR(SMALL(IF('Sale Rollup'!$L$2:$L$240=$B$145,ROW('Sale Rollup'!$L$2:$L$240)),ROW(19:19))," ")</f>
        <v> </v>
      </c>
      <c r="B165" s="1130"/>
      <c r="C165" s="1117"/>
      <c r="D165" s="1117"/>
      <c r="E165" s="1117"/>
      <c r="F165" s="1117"/>
      <c r="G165" s="1117"/>
      <c r="H165" s="1163"/>
      <c r="I165" s="1119"/>
      <c r="J165" s="1118"/>
      <c r="K165" s="1128">
        <f t="shared" si="7"/>
        <v>0</v>
      </c>
      <c r="M165" s="1162"/>
      <c r="N165" s="1162"/>
    </row>
    <row r="166" ht="12.75" hidden="1" customHeight="1">
      <c r="A166" s="1114" t="str">
        <f t="array" ref="A166">IFERROR(SMALL(IF('Sale Rollup'!$L$2:$L$240=$B$145,ROW('Sale Rollup'!$L$2:$L$240)),ROW(20:20))," ")</f>
        <v> </v>
      </c>
      <c r="B166" s="1130"/>
      <c r="C166" s="1117"/>
      <c r="D166" s="1117"/>
      <c r="E166" s="1117"/>
      <c r="F166" s="1117"/>
      <c r="G166" s="1117"/>
      <c r="H166" s="1163"/>
      <c r="I166" s="1119"/>
      <c r="J166" s="1118"/>
      <c r="K166" s="1128">
        <f t="shared" si="7"/>
        <v>0</v>
      </c>
      <c r="M166" s="1162"/>
      <c r="N166" s="1162"/>
    </row>
    <row r="167" ht="12.75" hidden="1" customHeight="1">
      <c r="A167" s="1131" t="str">
        <f t="array" ref="A167">IFERROR(SMALL(IF('Sale Rollup'!$O$2:$O$240=$B$145,ROW('Sale Rollup'!$L$2:$L$240)),ROW(1:1))," ")</f>
        <v> </v>
      </c>
      <c r="B167" s="1132"/>
      <c r="C167" s="1133"/>
      <c r="D167" s="1133"/>
      <c r="E167" s="1133"/>
      <c r="F167" s="1133"/>
      <c r="G167" s="1133"/>
      <c r="H167" s="1134"/>
      <c r="I167" s="1135"/>
      <c r="J167" s="1177"/>
      <c r="K167" s="1177"/>
      <c r="L167" s="1136" t="s">
        <v>841</v>
      </c>
      <c r="M167" s="1162"/>
      <c r="N167" s="1162"/>
    </row>
    <row r="168" ht="12.75" hidden="1" customHeight="1">
      <c r="A168" s="1137" t="str">
        <f t="array" ref="A168">IFERROR(SMALL(IF('Sale Rollup'!$O$2:$O$240=$B$145,ROW('Sale Rollup'!$L$2:$L$240)),ROW(2:2))," ")</f>
        <v> </v>
      </c>
      <c r="B168" s="1138"/>
      <c r="C168" s="1139"/>
      <c r="D168" s="1139"/>
      <c r="E168" s="1139"/>
      <c r="F168" s="1139"/>
      <c r="G168" s="1139"/>
      <c r="H168" s="1140"/>
      <c r="I168" s="1141"/>
      <c r="J168" s="1140"/>
      <c r="K168" s="1140"/>
      <c r="M168" s="1162"/>
      <c r="N168" s="1162"/>
    </row>
    <row r="169" ht="12.75" hidden="1" customHeight="1">
      <c r="A169" s="1137" t="str">
        <f t="array" ref="A169">IFERROR(SMALL(IF('Sale Rollup'!$O$2:$O$240=$B$145,ROW('Sale Rollup'!$L$2:$L$240)),ROW(3:3))," ")</f>
        <v> </v>
      </c>
      <c r="B169" s="1138"/>
      <c r="C169" s="1139"/>
      <c r="D169" s="1139"/>
      <c r="E169" s="1139"/>
      <c r="F169" s="1139"/>
      <c r="G169" s="1139"/>
      <c r="H169" s="1140"/>
      <c r="I169" s="1141"/>
      <c r="J169" s="1140"/>
      <c r="K169" s="1140"/>
      <c r="M169" s="1162"/>
      <c r="N169" s="1162"/>
    </row>
    <row r="170" ht="12.75" hidden="1" customHeight="1">
      <c r="A170" s="1137" t="str">
        <f t="array" ref="A170">IFERROR(SMALL(IF('Sale Rollup'!$O$2:$O$240=$B$145,ROW('Sale Rollup'!$L$2:$L$240)),ROW(4:4))," ")</f>
        <v> </v>
      </c>
      <c r="B170" s="1138"/>
      <c r="C170" s="1139"/>
      <c r="D170" s="1139"/>
      <c r="E170" s="1139"/>
      <c r="F170" s="1139"/>
      <c r="G170" s="1139"/>
      <c r="H170" s="1140"/>
      <c r="I170" s="1141"/>
      <c r="J170" s="1140"/>
      <c r="K170" s="1140"/>
      <c r="M170" s="1162"/>
      <c r="N170" s="1162"/>
    </row>
    <row r="171" ht="12.75" hidden="1" customHeight="1">
      <c r="A171" s="1137" t="str">
        <f t="array" ref="A171">IFERROR(SMALL(IF('Sale Rollup'!$O$2:$O$240=$B$145,ROW('Sale Rollup'!$L$2:$L$240)),ROW(5:5))," ")</f>
        <v> </v>
      </c>
      <c r="B171" s="1138"/>
      <c r="C171" s="1139"/>
      <c r="D171" s="1139"/>
      <c r="E171" s="1139"/>
      <c r="F171" s="1139"/>
      <c r="G171" s="1139"/>
      <c r="H171" s="1140"/>
      <c r="I171" s="1141"/>
      <c r="J171" s="1140"/>
      <c r="K171" s="1140"/>
      <c r="M171" s="1162"/>
      <c r="N171" s="1162"/>
    </row>
    <row r="172" ht="12.75" hidden="1" customHeight="1">
      <c r="A172" s="1137" t="str">
        <f t="array" ref="A172">IFERROR(SMALL(IF('Sale Rollup'!$O$2:$O$240=$B$145,ROW('Sale Rollup'!$L$2:$L$240)),ROW(6:6))," ")</f>
        <v> </v>
      </c>
      <c r="B172" s="1138"/>
      <c r="C172" s="1139"/>
      <c r="D172" s="1139"/>
      <c r="E172" s="1139"/>
      <c r="F172" s="1139"/>
      <c r="G172" s="1139"/>
      <c r="H172" s="1140"/>
      <c r="I172" s="1141"/>
      <c r="J172" s="1140"/>
      <c r="K172" s="1140"/>
      <c r="M172" s="1162"/>
      <c r="N172" s="1162"/>
    </row>
    <row r="173" ht="12.75" hidden="1" customHeight="1">
      <c r="A173" s="1137" t="str">
        <f t="array" ref="A173">IFERROR(SMALL(IF('Sale Rollup'!$O$2:$O$240=$B$145,ROW('Sale Rollup'!$L$2:$L$240)),ROW(7:7))," ")</f>
        <v> </v>
      </c>
      <c r="B173" s="1138"/>
      <c r="C173" s="1139"/>
      <c r="D173" s="1139"/>
      <c r="E173" s="1139"/>
      <c r="F173" s="1139"/>
      <c r="G173" s="1139"/>
      <c r="H173" s="1140"/>
      <c r="I173" s="1141"/>
      <c r="J173" s="1140"/>
      <c r="K173" s="1140"/>
      <c r="M173" s="1120"/>
      <c r="N173" s="1120"/>
    </row>
    <row r="174" ht="12.75" hidden="1" customHeight="1">
      <c r="A174" s="1137" t="str">
        <f t="array" ref="A174">IFERROR(SMALL(IF('Sale Rollup'!$O$2:$O$240=$B$145,ROW('Sale Rollup'!$L$2:$L$240)),ROW(8:8))," ")</f>
        <v> </v>
      </c>
      <c r="B174" s="1138"/>
      <c r="C174" s="1139"/>
      <c r="D174" s="1139"/>
      <c r="E174" s="1139"/>
      <c r="F174" s="1139"/>
      <c r="G174" s="1139"/>
      <c r="H174" s="1140"/>
      <c r="I174" s="1141"/>
      <c r="J174" s="1140"/>
      <c r="K174" s="1140"/>
      <c r="M174" s="1120"/>
      <c r="N174" s="1120"/>
    </row>
    <row r="175" ht="12.75" hidden="1" customHeight="1">
      <c r="A175" s="1137" t="str">
        <f t="array" ref="A175">IFERROR(SMALL(IF('Sale Rollup'!$O$2:$O$240=$B$145,ROW('Sale Rollup'!$L$2:$L$240)),ROW(9:9))," ")</f>
        <v> </v>
      </c>
      <c r="B175" s="1138"/>
      <c r="C175" s="1139"/>
      <c r="D175" s="1139"/>
      <c r="E175" s="1139"/>
      <c r="F175" s="1139"/>
      <c r="G175" s="1139"/>
      <c r="H175" s="1140"/>
      <c r="I175" s="1141"/>
      <c r="J175" s="1140"/>
      <c r="K175" s="1140"/>
      <c r="M175" s="1120"/>
      <c r="N175" s="1120"/>
    </row>
    <row r="176" ht="12.75" hidden="1" customHeight="1">
      <c r="A176" s="1137" t="str">
        <f t="array" ref="A176">IFERROR(SMALL(IF('Sale Rollup'!$O$2:$O$240=$B$145,ROW('Sale Rollup'!$L$2:$L$240)),ROW(10:10))," ")</f>
        <v> </v>
      </c>
      <c r="B176" s="1138"/>
      <c r="C176" s="1139"/>
      <c r="D176" s="1139"/>
      <c r="E176" s="1139"/>
      <c r="F176" s="1139"/>
      <c r="G176" s="1139"/>
      <c r="H176" s="1140"/>
      <c r="I176" s="1141"/>
      <c r="J176" s="1140"/>
      <c r="K176" s="1140"/>
      <c r="M176" s="1120"/>
      <c r="N176" s="1120"/>
    </row>
    <row r="177" ht="12.75" customHeight="1">
      <c r="A177" s="1116" t="s">
        <v>842</v>
      </c>
      <c r="B177" s="1142"/>
      <c r="C177" s="1114"/>
      <c r="D177" s="1114"/>
      <c r="E177" s="1114"/>
      <c r="F177" s="1114"/>
      <c r="G177" s="1114"/>
      <c r="H177" s="1122"/>
      <c r="I177" s="1143"/>
      <c r="J177" s="1121"/>
      <c r="K177" s="1121"/>
      <c r="L177" s="1122"/>
      <c r="M177" s="1161"/>
      <c r="N177" s="1161"/>
    </row>
    <row r="178" ht="12.75" customHeight="1">
      <c r="A178" s="1167" t="str">
        <f>IF('Roster &amp; Tables'!J29=0,"","Pack")</f>
        <v/>
      </c>
      <c r="B178" s="1168" t="s">
        <v>843</v>
      </c>
      <c r="C178" s="1167">
        <f>COUNTIFS('Sale Rollup'!L145:L384,B145,'Sale Rollup'!K145:K384,"No")</f>
        <v>0</v>
      </c>
      <c r="D178" s="1167"/>
      <c r="E178" s="1168" t="s">
        <v>844</v>
      </c>
      <c r="F178" s="1167">
        <f>COUNTIF('Sale Rollup'!O145:O384,B145)+COUNTIFS('Sale Rollup'!L145:L384,B145,'Sale Rollup'!K145:K384,"Yes")</f>
        <v>0</v>
      </c>
      <c r="H178" s="1167"/>
      <c r="I178" s="1169"/>
      <c r="J178" s="1170"/>
      <c r="K178" s="1170" t="str">
        <f>IF('Roster &amp; Tables'!J29=0,"",((C178*'Roster &amp; Tables'!J29)+(F178*('Roster &amp; Tables'!J29/2))))</f>
        <v/>
      </c>
      <c r="L178" s="1122"/>
      <c r="M178" s="1161"/>
      <c r="N178" s="1161"/>
    </row>
    <row r="179" ht="12.75" customHeight="1">
      <c r="A179" s="1149" t="s">
        <v>845</v>
      </c>
      <c r="J179" s="1150"/>
      <c r="K179" s="1178">
        <f>SUM(K147:K158)</f>
        <v>0</v>
      </c>
      <c r="L179" s="1151"/>
      <c r="M179" s="1165">
        <f>K179/2</f>
        <v>0</v>
      </c>
      <c r="N179" s="1165">
        <f>K179/2</f>
        <v>0</v>
      </c>
    </row>
    <row r="180" ht="12.75" customHeight="1">
      <c r="A180" s="1152"/>
      <c r="B180" s="1153"/>
      <c r="C180" s="1154"/>
      <c r="D180" s="1155"/>
      <c r="E180" s="1155"/>
      <c r="F180" s="1155"/>
      <c r="G180" s="1155"/>
      <c r="H180" s="1156"/>
      <c r="I180" s="1157"/>
      <c r="J180" s="1156"/>
      <c r="K180" s="1156"/>
      <c r="L180" s="1158"/>
      <c r="M180" s="1165"/>
      <c r="N180" s="1165"/>
    </row>
    <row r="181" ht="12.75" hidden="1" customHeight="1">
      <c r="A181" s="1114" t="s">
        <v>833</v>
      </c>
      <c r="B181" s="1142" t="str">
        <f>#REF!</f>
        <v>#REF!</v>
      </c>
      <c r="C181" s="1117"/>
      <c r="D181" s="1117"/>
      <c r="E181" s="1117"/>
      <c r="F181" s="1117"/>
      <c r="G181" s="1117"/>
      <c r="H181" s="1118"/>
      <c r="I181" s="1119"/>
      <c r="J181" s="1118"/>
      <c r="K181" s="1118"/>
      <c r="L181" s="1118"/>
      <c r="M181" s="1160"/>
      <c r="N181" s="1160"/>
    </row>
    <row r="182" ht="12.75" hidden="1" customHeight="1">
      <c r="A182" s="1114" t="s">
        <v>848</v>
      </c>
      <c r="B182" s="1142" t="s">
        <v>765</v>
      </c>
      <c r="C182" s="1114" t="s">
        <v>849</v>
      </c>
      <c r="D182" s="1114" t="s">
        <v>191</v>
      </c>
      <c r="E182" s="1116" t="s">
        <v>192</v>
      </c>
      <c r="F182" s="1116" t="s">
        <v>193</v>
      </c>
      <c r="G182" s="1114" t="s">
        <v>768</v>
      </c>
      <c r="H182" s="1122" t="s">
        <v>772</v>
      </c>
      <c r="I182" s="1143" t="s">
        <v>850</v>
      </c>
      <c r="J182" s="1121" t="s">
        <v>129</v>
      </c>
      <c r="K182" s="1122" t="s">
        <v>851</v>
      </c>
      <c r="L182" s="1122"/>
      <c r="M182" s="1161"/>
      <c r="N182" s="1161"/>
    </row>
    <row r="183" ht="12.75" hidden="1" customHeight="1">
      <c r="A183" s="1125">
        <v>30931.0</v>
      </c>
      <c r="B183" s="1124">
        <v>30931.0</v>
      </c>
      <c r="C183" s="1125" t="s">
        <v>854</v>
      </c>
      <c r="D183" s="1125">
        <v>2012.0</v>
      </c>
      <c r="E183" s="1125" t="s">
        <v>218</v>
      </c>
      <c r="F183" s="1125" t="s">
        <v>855</v>
      </c>
      <c r="G183" s="1125" t="s">
        <v>856</v>
      </c>
      <c r="H183" s="1126">
        <v>1244.56</v>
      </c>
      <c r="I183" s="1127">
        <v>0.65</v>
      </c>
      <c r="J183" s="1128">
        <v>500.0</v>
      </c>
      <c r="K183" s="1128">
        <v>162.5</v>
      </c>
      <c r="L183" s="1129" t="s">
        <v>840</v>
      </c>
      <c r="M183" s="1120"/>
      <c r="N183" s="1120"/>
    </row>
    <row r="184" ht="12.75" hidden="1" customHeight="1">
      <c r="A184" s="1125">
        <v>30939.0</v>
      </c>
      <c r="B184" s="1124">
        <v>30939.0</v>
      </c>
      <c r="C184" s="1125" t="s">
        <v>857</v>
      </c>
      <c r="D184" s="1125">
        <v>2015.0</v>
      </c>
      <c r="E184" s="1125" t="s">
        <v>249</v>
      </c>
      <c r="F184" s="1125" t="s">
        <v>858</v>
      </c>
      <c r="G184" s="1125" t="s">
        <v>859</v>
      </c>
      <c r="H184" s="1128">
        <v>6887.55</v>
      </c>
      <c r="I184" s="1127">
        <v>1.0</v>
      </c>
      <c r="J184" s="1128">
        <v>500.0</v>
      </c>
      <c r="K184" s="1128">
        <v>1596.89</v>
      </c>
      <c r="M184" s="1120"/>
      <c r="N184" s="1120"/>
    </row>
    <row r="185" ht="12.75" hidden="1" customHeight="1">
      <c r="A185" s="1116">
        <v>30949.0</v>
      </c>
      <c r="B185" s="1124">
        <v>30949.0</v>
      </c>
      <c r="C185" s="1125" t="s">
        <v>860</v>
      </c>
      <c r="D185" s="1125">
        <v>2013.0</v>
      </c>
      <c r="E185" s="1125" t="s">
        <v>224</v>
      </c>
      <c r="F185" s="1125" t="s">
        <v>861</v>
      </c>
      <c r="G185" s="1125" t="s">
        <v>859</v>
      </c>
      <c r="H185" s="1126">
        <v>3947.02</v>
      </c>
      <c r="I185" s="1127">
        <v>1.0</v>
      </c>
      <c r="J185" s="1128">
        <v>500.0</v>
      </c>
      <c r="K185" s="1128">
        <v>861.76</v>
      </c>
      <c r="M185" s="1120"/>
      <c r="N185" s="1120"/>
    </row>
    <row r="186" ht="12.75" hidden="1" customHeight="1">
      <c r="A186" s="1114"/>
      <c r="B186" s="1130"/>
      <c r="C186" s="1117"/>
      <c r="D186" s="1117"/>
      <c r="E186" s="1117"/>
      <c r="F186" s="1117"/>
      <c r="G186" s="1117"/>
      <c r="H186" s="1163"/>
      <c r="I186" s="1119"/>
      <c r="J186" s="1118"/>
      <c r="K186" s="1118"/>
      <c r="M186" s="1120"/>
      <c r="N186" s="1120"/>
    </row>
    <row r="187" ht="12.75" hidden="1" customHeight="1">
      <c r="A187" s="1114"/>
      <c r="B187" s="1130"/>
      <c r="C187" s="1117"/>
      <c r="D187" s="1117"/>
      <c r="E187" s="1117"/>
      <c r="F187" s="1117"/>
      <c r="G187" s="1117"/>
      <c r="H187" s="1163"/>
      <c r="I187" s="1119"/>
      <c r="J187" s="1118"/>
      <c r="K187" s="1118"/>
      <c r="M187" s="1120"/>
      <c r="N187" s="1120"/>
    </row>
    <row r="188" ht="12.75" hidden="1" customHeight="1">
      <c r="A188" s="1114"/>
      <c r="B188" s="1130"/>
      <c r="C188" s="1117"/>
      <c r="D188" s="1117"/>
      <c r="E188" s="1117"/>
      <c r="F188" s="1117"/>
      <c r="G188" s="1117"/>
      <c r="H188" s="1163"/>
      <c r="I188" s="1119"/>
      <c r="J188" s="1118"/>
      <c r="K188" s="1118"/>
      <c r="M188" s="1120"/>
      <c r="N188" s="1120"/>
    </row>
    <row r="189" ht="12.75" hidden="1" customHeight="1">
      <c r="A189" s="1114"/>
      <c r="B189" s="1130"/>
      <c r="C189" s="1117"/>
      <c r="D189" s="1117"/>
      <c r="E189" s="1117"/>
      <c r="F189" s="1117"/>
      <c r="G189" s="1117"/>
      <c r="H189" s="1163"/>
      <c r="I189" s="1119"/>
      <c r="J189" s="1118"/>
      <c r="K189" s="1118"/>
      <c r="M189" s="1120"/>
      <c r="N189" s="1120"/>
    </row>
    <row r="190" ht="12.75" hidden="1" customHeight="1">
      <c r="A190" s="1114"/>
      <c r="B190" s="1130"/>
      <c r="C190" s="1117"/>
      <c r="D190" s="1117"/>
      <c r="E190" s="1117"/>
      <c r="F190" s="1117"/>
      <c r="G190" s="1117"/>
      <c r="H190" s="1163"/>
      <c r="I190" s="1119"/>
      <c r="J190" s="1118"/>
      <c r="K190" s="1118"/>
      <c r="M190" s="1120"/>
      <c r="N190" s="1120"/>
    </row>
    <row r="191" ht="12.75" hidden="1" customHeight="1">
      <c r="A191" s="1114"/>
      <c r="B191" s="1130"/>
      <c r="C191" s="1117"/>
      <c r="D191" s="1117"/>
      <c r="E191" s="1117"/>
      <c r="F191" s="1117"/>
      <c r="G191" s="1117"/>
      <c r="H191" s="1163"/>
      <c r="I191" s="1119"/>
      <c r="J191" s="1118"/>
      <c r="K191" s="1118"/>
      <c r="M191" s="1120"/>
      <c r="N191" s="1120"/>
    </row>
    <row r="192" ht="12.75" hidden="1" customHeight="1">
      <c r="A192" s="1114"/>
      <c r="B192" s="1130"/>
      <c r="C192" s="1117"/>
      <c r="D192" s="1117"/>
      <c r="E192" s="1117"/>
      <c r="F192" s="1117"/>
      <c r="G192" s="1117"/>
      <c r="H192" s="1163"/>
      <c r="I192" s="1119"/>
      <c r="J192" s="1118"/>
      <c r="K192" s="1118"/>
      <c r="M192" s="1120"/>
      <c r="N192" s="1120"/>
    </row>
    <row r="193" ht="12.75" hidden="1" customHeight="1">
      <c r="A193" s="1114"/>
      <c r="B193" s="1130"/>
      <c r="C193" s="1117"/>
      <c r="D193" s="1117"/>
      <c r="E193" s="1117"/>
      <c r="F193" s="1117"/>
      <c r="G193" s="1117"/>
      <c r="H193" s="1163"/>
      <c r="I193" s="1119"/>
      <c r="J193" s="1118"/>
      <c r="K193" s="1118"/>
      <c r="M193" s="1120"/>
      <c r="N193" s="1120"/>
    </row>
    <row r="194" ht="12.75" hidden="1" customHeight="1">
      <c r="A194" s="1114"/>
      <c r="B194" s="1130"/>
      <c r="C194" s="1117"/>
      <c r="D194" s="1117"/>
      <c r="E194" s="1117"/>
      <c r="F194" s="1117"/>
      <c r="G194" s="1117"/>
      <c r="H194" s="1163"/>
      <c r="I194" s="1119"/>
      <c r="J194" s="1118"/>
      <c r="K194" s="1118"/>
      <c r="M194" s="1120"/>
      <c r="N194" s="1120"/>
    </row>
    <row r="195" ht="12.75" hidden="1" customHeight="1">
      <c r="A195" s="1114"/>
      <c r="B195" s="1130"/>
      <c r="C195" s="1117"/>
      <c r="D195" s="1117"/>
      <c r="E195" s="1117"/>
      <c r="F195" s="1117"/>
      <c r="G195" s="1117"/>
      <c r="H195" s="1163"/>
      <c r="I195" s="1119"/>
      <c r="J195" s="1118"/>
      <c r="K195" s="1118"/>
      <c r="M195" s="1120"/>
      <c r="N195" s="1120"/>
    </row>
    <row r="196" ht="12.75" hidden="1" customHeight="1">
      <c r="A196" s="1114"/>
      <c r="B196" s="1130"/>
      <c r="C196" s="1117"/>
      <c r="D196" s="1117"/>
      <c r="E196" s="1117"/>
      <c r="F196" s="1117"/>
      <c r="G196" s="1117"/>
      <c r="H196" s="1163"/>
      <c r="I196" s="1119"/>
      <c r="J196" s="1118"/>
      <c r="K196" s="1118"/>
      <c r="M196" s="1120"/>
      <c r="N196" s="1120"/>
    </row>
    <row r="197" ht="12.75" hidden="1" customHeight="1">
      <c r="A197" s="1114"/>
      <c r="B197" s="1130"/>
      <c r="C197" s="1117"/>
      <c r="D197" s="1117"/>
      <c r="E197" s="1117"/>
      <c r="F197" s="1117"/>
      <c r="G197" s="1117"/>
      <c r="H197" s="1163"/>
      <c r="I197" s="1119"/>
      <c r="J197" s="1118"/>
      <c r="K197" s="1118"/>
      <c r="M197" s="1120"/>
      <c r="N197" s="1120"/>
    </row>
    <row r="198" ht="12.75" hidden="1" customHeight="1">
      <c r="A198" s="1114"/>
      <c r="B198" s="1130"/>
      <c r="C198" s="1117"/>
      <c r="D198" s="1117"/>
      <c r="E198" s="1117"/>
      <c r="F198" s="1117"/>
      <c r="G198" s="1117"/>
      <c r="H198" s="1163"/>
      <c r="I198" s="1119"/>
      <c r="J198" s="1118"/>
      <c r="K198" s="1118"/>
      <c r="M198" s="1162"/>
      <c r="N198" s="1162"/>
    </row>
    <row r="199" ht="12.75" hidden="1" customHeight="1">
      <c r="A199" s="1114"/>
      <c r="B199" s="1130"/>
      <c r="C199" s="1117"/>
      <c r="D199" s="1117"/>
      <c r="E199" s="1117"/>
      <c r="F199" s="1117"/>
      <c r="G199" s="1117"/>
      <c r="H199" s="1163"/>
      <c r="I199" s="1119"/>
      <c r="J199" s="1118"/>
      <c r="K199" s="1118"/>
      <c r="M199" s="1162"/>
      <c r="N199" s="1162"/>
    </row>
    <row r="200" ht="12.75" hidden="1" customHeight="1">
      <c r="A200" s="1114"/>
      <c r="B200" s="1130"/>
      <c r="C200" s="1117"/>
      <c r="D200" s="1117"/>
      <c r="E200" s="1117"/>
      <c r="F200" s="1117"/>
      <c r="G200" s="1117"/>
      <c r="H200" s="1163"/>
      <c r="I200" s="1119"/>
      <c r="J200" s="1118"/>
      <c r="K200" s="1118"/>
      <c r="M200" s="1162"/>
      <c r="N200" s="1162"/>
    </row>
    <row r="201" ht="12.75" hidden="1" customHeight="1">
      <c r="A201" s="1114"/>
      <c r="B201" s="1130"/>
      <c r="C201" s="1117"/>
      <c r="D201" s="1117"/>
      <c r="E201" s="1117"/>
      <c r="F201" s="1117"/>
      <c r="G201" s="1117"/>
      <c r="H201" s="1163"/>
      <c r="I201" s="1119"/>
      <c r="J201" s="1118"/>
      <c r="K201" s="1118"/>
      <c r="M201" s="1162"/>
      <c r="N201" s="1162"/>
    </row>
    <row r="202" ht="12.75" hidden="1" customHeight="1">
      <c r="A202" s="1114"/>
      <c r="B202" s="1130"/>
      <c r="C202" s="1117"/>
      <c r="D202" s="1117"/>
      <c r="E202" s="1117"/>
      <c r="F202" s="1117"/>
      <c r="G202" s="1117"/>
      <c r="H202" s="1163"/>
      <c r="I202" s="1119"/>
      <c r="J202" s="1118"/>
      <c r="K202" s="1118"/>
      <c r="M202" s="1162"/>
      <c r="N202" s="1162"/>
    </row>
    <row r="203" ht="12.75" hidden="1" customHeight="1">
      <c r="A203" s="1131"/>
      <c r="B203" s="1132"/>
      <c r="C203" s="1133"/>
      <c r="D203" s="1133"/>
      <c r="E203" s="1133"/>
      <c r="F203" s="1133"/>
      <c r="G203" s="1133"/>
      <c r="H203" s="1134"/>
      <c r="I203" s="1135"/>
      <c r="J203" s="1134"/>
      <c r="K203" s="1134"/>
      <c r="L203" s="1136" t="s">
        <v>841</v>
      </c>
      <c r="M203" s="1162"/>
      <c r="N203" s="1162"/>
    </row>
    <row r="204" ht="12.75" hidden="1" customHeight="1">
      <c r="A204" s="1137"/>
      <c r="B204" s="1138"/>
      <c r="C204" s="1139"/>
      <c r="D204" s="1139"/>
      <c r="E204" s="1139"/>
      <c r="F204" s="1139"/>
      <c r="G204" s="1139"/>
      <c r="H204" s="1140"/>
      <c r="I204" s="1141"/>
      <c r="J204" s="1140"/>
      <c r="K204" s="1140"/>
      <c r="M204" s="1162"/>
      <c r="N204" s="1162"/>
    </row>
    <row r="205" ht="12.75" hidden="1" customHeight="1">
      <c r="A205" s="1137"/>
      <c r="B205" s="1138"/>
      <c r="C205" s="1139"/>
      <c r="D205" s="1139"/>
      <c r="E205" s="1139"/>
      <c r="F205" s="1139"/>
      <c r="G205" s="1139"/>
      <c r="H205" s="1140"/>
      <c r="I205" s="1141"/>
      <c r="J205" s="1140"/>
      <c r="K205" s="1140"/>
      <c r="M205" s="1162"/>
      <c r="N205" s="1162"/>
    </row>
    <row r="206" ht="12.75" hidden="1" customHeight="1">
      <c r="A206" s="1137"/>
      <c r="B206" s="1138"/>
      <c r="C206" s="1139"/>
      <c r="D206" s="1139"/>
      <c r="E206" s="1139"/>
      <c r="F206" s="1139"/>
      <c r="G206" s="1139"/>
      <c r="H206" s="1140"/>
      <c r="I206" s="1141"/>
      <c r="J206" s="1140"/>
      <c r="K206" s="1140"/>
      <c r="M206" s="1162"/>
      <c r="N206" s="1162"/>
    </row>
    <row r="207" ht="12.75" hidden="1" customHeight="1">
      <c r="A207" s="1137"/>
      <c r="B207" s="1138"/>
      <c r="C207" s="1139"/>
      <c r="D207" s="1139"/>
      <c r="E207" s="1139"/>
      <c r="F207" s="1139"/>
      <c r="G207" s="1139"/>
      <c r="H207" s="1140"/>
      <c r="I207" s="1141"/>
      <c r="J207" s="1140"/>
      <c r="K207" s="1140"/>
      <c r="M207" s="1162"/>
      <c r="N207" s="1162"/>
    </row>
    <row r="208" ht="12.75" hidden="1" customHeight="1">
      <c r="A208" s="1137"/>
      <c r="B208" s="1138"/>
      <c r="C208" s="1139"/>
      <c r="D208" s="1139"/>
      <c r="E208" s="1139"/>
      <c r="F208" s="1139"/>
      <c r="G208" s="1139"/>
      <c r="H208" s="1140"/>
      <c r="I208" s="1141"/>
      <c r="J208" s="1140"/>
      <c r="K208" s="1140"/>
      <c r="M208" s="1120"/>
      <c r="N208" s="1120"/>
    </row>
    <row r="209" ht="12.75" hidden="1" customHeight="1">
      <c r="A209" s="1137"/>
      <c r="B209" s="1138"/>
      <c r="C209" s="1139"/>
      <c r="D209" s="1139"/>
      <c r="E209" s="1139"/>
      <c r="F209" s="1139"/>
      <c r="G209" s="1139"/>
      <c r="H209" s="1140"/>
      <c r="I209" s="1141"/>
      <c r="J209" s="1140"/>
      <c r="K209" s="1140"/>
      <c r="M209" s="1120"/>
      <c r="N209" s="1120"/>
    </row>
    <row r="210" ht="12.75" hidden="1" customHeight="1">
      <c r="A210" s="1137"/>
      <c r="B210" s="1138"/>
      <c r="C210" s="1139"/>
      <c r="D210" s="1139"/>
      <c r="E210" s="1139"/>
      <c r="F210" s="1139"/>
      <c r="G210" s="1139"/>
      <c r="H210" s="1140"/>
      <c r="I210" s="1141"/>
      <c r="J210" s="1140"/>
      <c r="K210" s="1140"/>
      <c r="M210" s="1120"/>
      <c r="N210" s="1120"/>
    </row>
    <row r="211" ht="12.75" hidden="1" customHeight="1">
      <c r="A211" s="1137"/>
      <c r="B211" s="1138"/>
      <c r="C211" s="1139"/>
      <c r="D211" s="1139"/>
      <c r="E211" s="1139"/>
      <c r="F211" s="1139"/>
      <c r="G211" s="1139"/>
      <c r="H211" s="1140"/>
      <c r="I211" s="1141"/>
      <c r="J211" s="1140"/>
      <c r="K211" s="1140"/>
      <c r="M211" s="1120"/>
      <c r="N211" s="1120"/>
    </row>
    <row r="212" ht="12.75" hidden="1" customHeight="1">
      <c r="A212" s="1137"/>
      <c r="B212" s="1138"/>
      <c r="C212" s="1139"/>
      <c r="D212" s="1139"/>
      <c r="E212" s="1139"/>
      <c r="F212" s="1139"/>
      <c r="G212" s="1139"/>
      <c r="H212" s="1140"/>
      <c r="I212" s="1141"/>
      <c r="J212" s="1140"/>
      <c r="K212" s="1140"/>
      <c r="M212" s="1120"/>
      <c r="N212" s="1120"/>
    </row>
    <row r="213" ht="12.75" hidden="1" customHeight="1">
      <c r="A213" s="1116"/>
      <c r="B213" s="1142"/>
      <c r="C213" s="1114"/>
      <c r="D213" s="1114"/>
      <c r="E213" s="1114"/>
      <c r="F213" s="1114"/>
      <c r="G213" s="1114"/>
      <c r="H213" s="1122"/>
      <c r="I213" s="1143"/>
      <c r="J213" s="1122"/>
      <c r="K213" s="1122"/>
      <c r="L213" s="1122"/>
      <c r="M213" s="1161"/>
      <c r="N213" s="1161"/>
    </row>
    <row r="214" ht="12.75" hidden="1" customHeight="1">
      <c r="A214" s="1167"/>
      <c r="B214" s="1168"/>
      <c r="C214" s="1167"/>
      <c r="D214" s="1167"/>
      <c r="E214" s="1168"/>
      <c r="F214" s="1167"/>
      <c r="H214" s="1167"/>
      <c r="I214" s="1179" t="s">
        <v>761</v>
      </c>
      <c r="J214" s="1170"/>
      <c r="K214" s="1170">
        <f>SUM(K183:K185)</f>
        <v>2621.15</v>
      </c>
      <c r="L214" s="1122"/>
      <c r="M214" s="1161"/>
      <c r="N214" s="1161"/>
    </row>
    <row r="215" ht="12.75" customHeight="1">
      <c r="A215" s="1149"/>
      <c r="J215" s="1150"/>
      <c r="K215" s="1150"/>
      <c r="L215" s="1151"/>
      <c r="M215" s="1165"/>
      <c r="N215" s="1165"/>
    </row>
    <row r="216" ht="12.75" customHeight="1">
      <c r="A216" s="1152"/>
      <c r="B216" s="1153"/>
      <c r="C216" s="1154"/>
      <c r="D216" s="1155"/>
      <c r="E216" s="1155"/>
      <c r="F216" s="1155"/>
      <c r="G216" s="1155"/>
      <c r="H216" s="1156"/>
      <c r="I216" s="1157"/>
      <c r="J216" s="1156"/>
      <c r="K216" s="1156"/>
      <c r="L216" s="1158"/>
      <c r="M216" s="1165"/>
      <c r="N216" s="1165"/>
    </row>
    <row r="217" ht="12.75" customHeight="1">
      <c r="A217" s="1114" t="s">
        <v>833</v>
      </c>
      <c r="B217" s="1115" t="s">
        <v>862</v>
      </c>
      <c r="C217" s="1117"/>
      <c r="D217" s="1117"/>
      <c r="E217" s="1117"/>
      <c r="F217" s="1117"/>
      <c r="G217" s="1117"/>
      <c r="H217" s="1118"/>
      <c r="I217" s="1119"/>
      <c r="J217" s="1118"/>
      <c r="K217" s="1118"/>
      <c r="L217" s="1118"/>
      <c r="M217" s="1120"/>
      <c r="N217" s="1160"/>
    </row>
    <row r="218" ht="12.75" customHeight="1">
      <c r="A218" s="1116" t="s">
        <v>847</v>
      </c>
      <c r="B218" s="1115" t="s">
        <v>547</v>
      </c>
      <c r="C218" s="1116" t="s">
        <v>550</v>
      </c>
      <c r="D218" s="1116" t="s">
        <v>551</v>
      </c>
      <c r="E218" s="1116" t="s">
        <v>552</v>
      </c>
      <c r="F218" s="1116" t="s">
        <v>836</v>
      </c>
      <c r="G218" s="1116" t="s">
        <v>776</v>
      </c>
      <c r="H218" s="1121" t="s">
        <v>837</v>
      </c>
      <c r="I218" s="1116" t="s">
        <v>838</v>
      </c>
      <c r="J218" s="1121" t="s">
        <v>773</v>
      </c>
      <c r="K218" s="1121" t="s">
        <v>839</v>
      </c>
      <c r="L218" s="1122"/>
      <c r="M218" s="1161"/>
      <c r="N218" s="1161"/>
    </row>
    <row r="219" ht="12.75" customHeight="1">
      <c r="A219" s="1116"/>
      <c r="B219" s="1124"/>
      <c r="C219" s="1125"/>
      <c r="D219" s="1125"/>
      <c r="E219" s="1125"/>
      <c r="F219" s="1125"/>
      <c r="G219" s="1125"/>
      <c r="H219" s="1126"/>
      <c r="I219" s="1127"/>
      <c r="J219" s="1128"/>
      <c r="K219" s="1128">
        <f t="shared" ref="K219:K238" si="8">H219*0.25</f>
        <v>0</v>
      </c>
      <c r="L219" s="1129" t="s">
        <v>840</v>
      </c>
      <c r="M219" s="1180">
        <f>(H219*0.35)*0.25</f>
        <v>0</v>
      </c>
      <c r="N219" s="1180" t="s">
        <v>835</v>
      </c>
    </row>
    <row r="220" ht="12.75" customHeight="1">
      <c r="A220" s="1116"/>
      <c r="B220" s="1124"/>
      <c r="C220" s="1125"/>
      <c r="D220" s="1125"/>
      <c r="E220" s="1125"/>
      <c r="F220" s="1125"/>
      <c r="G220" s="1125"/>
      <c r="H220" s="1126"/>
      <c r="I220" s="1127"/>
      <c r="J220" s="1128"/>
      <c r="K220" s="1128">
        <f t="shared" si="8"/>
        <v>0</v>
      </c>
      <c r="M220" s="1120"/>
      <c r="N220" s="1120"/>
    </row>
    <row r="221" ht="12.75" customHeight="1">
      <c r="A221" s="1116"/>
      <c r="B221" s="1124"/>
      <c r="C221" s="1125"/>
      <c r="D221" s="1125"/>
      <c r="E221" s="1125"/>
      <c r="F221" s="1125"/>
      <c r="G221" s="1125"/>
      <c r="H221" s="1126"/>
      <c r="I221" s="1127"/>
      <c r="J221" s="1128"/>
      <c r="K221" s="1128">
        <f t="shared" si="8"/>
        <v>0</v>
      </c>
      <c r="M221" s="1120"/>
      <c r="N221" s="1120"/>
    </row>
    <row r="222" ht="12.75" customHeight="1">
      <c r="A222" s="1116"/>
      <c r="B222" s="1124"/>
      <c r="C222" s="1125"/>
      <c r="D222" s="1125"/>
      <c r="E222" s="1125"/>
      <c r="F222" s="1125"/>
      <c r="G222" s="1125"/>
      <c r="H222" s="1126"/>
      <c r="I222" s="1127"/>
      <c r="J222" s="1128"/>
      <c r="K222" s="1128">
        <f t="shared" si="8"/>
        <v>0</v>
      </c>
      <c r="M222" s="1120"/>
      <c r="N222" s="1120"/>
    </row>
    <row r="223" ht="12.75" hidden="1" customHeight="1">
      <c r="A223" s="1114" t="str">
        <f t="array" ref="A223">IFERROR(SMALL(IF('Sale Rollup'!$L$2:$L$240=$B$217,ROW('Sale Rollup'!$L$2:$L$240)),ROW(5:5))," ")</f>
        <v> </v>
      </c>
      <c r="B223" s="1124"/>
      <c r="C223" s="1125"/>
      <c r="D223" s="1125"/>
      <c r="E223" s="1125"/>
      <c r="F223" s="1125"/>
      <c r="G223" s="1125"/>
      <c r="H223" s="1126"/>
      <c r="I223" s="1127"/>
      <c r="J223" s="1128"/>
      <c r="K223" s="1128">
        <f t="shared" si="8"/>
        <v>0</v>
      </c>
      <c r="M223" s="1120"/>
      <c r="N223" s="1120"/>
    </row>
    <row r="224" ht="12.75" hidden="1" customHeight="1">
      <c r="A224" s="1114" t="str">
        <f t="array" ref="A224">IFERROR(SMALL(IF('Sale Rollup'!$L$2:$L$240=$B$217,ROW('Sale Rollup'!$L$2:$L$240)),ROW(6:6))," ")</f>
        <v> </v>
      </c>
      <c r="B224" s="1124"/>
      <c r="C224" s="1125"/>
      <c r="D224" s="1125"/>
      <c r="E224" s="1125"/>
      <c r="F224" s="1125"/>
      <c r="G224" s="1125"/>
      <c r="H224" s="1126"/>
      <c r="I224" s="1127"/>
      <c r="J224" s="1128"/>
      <c r="K224" s="1128">
        <f t="shared" si="8"/>
        <v>0</v>
      </c>
      <c r="M224" s="1120"/>
      <c r="N224" s="1120"/>
    </row>
    <row r="225" ht="12.75" hidden="1" customHeight="1">
      <c r="A225" s="1114" t="str">
        <f t="array" ref="A225">IFERROR(SMALL(IF('Sale Rollup'!$L$2:$L$240=$B$217,ROW('Sale Rollup'!$L$2:$L$240)),ROW(7:7))," ")</f>
        <v> </v>
      </c>
      <c r="B225" s="1124"/>
      <c r="C225" s="1125"/>
      <c r="D225" s="1117"/>
      <c r="E225" s="1117"/>
      <c r="F225" s="1117"/>
      <c r="G225" s="1117"/>
      <c r="H225" s="1126"/>
      <c r="I225" s="1127"/>
      <c r="J225" s="1128"/>
      <c r="K225" s="1128">
        <f t="shared" si="8"/>
        <v>0</v>
      </c>
      <c r="M225" s="1120"/>
      <c r="N225" s="1120"/>
    </row>
    <row r="226" ht="12.75" hidden="1" customHeight="1">
      <c r="A226" s="1114" t="str">
        <f t="array" ref="A226">IFERROR(SMALL(IF('Sale Rollup'!$L$2:$L$240=$B$217,ROW('Sale Rollup'!$L$2:$L$240)),ROW(8:8))," ")</f>
        <v> </v>
      </c>
      <c r="B226" s="1130"/>
      <c r="C226" s="1117"/>
      <c r="D226" s="1117"/>
      <c r="E226" s="1117"/>
      <c r="F226" s="1117"/>
      <c r="G226" s="1117"/>
      <c r="H226" s="1126"/>
      <c r="I226" s="1127"/>
      <c r="J226" s="1128"/>
      <c r="K226" s="1128">
        <f t="shared" si="8"/>
        <v>0</v>
      </c>
      <c r="M226" s="1120"/>
      <c r="N226" s="1120"/>
    </row>
    <row r="227" ht="12.75" hidden="1" customHeight="1">
      <c r="A227" s="1114" t="str">
        <f t="array" ref="A227">IFERROR(SMALL(IF('Sale Rollup'!$L$2:$L$240=$B$217,ROW('Sale Rollup'!$L$2:$L$240)),ROW(9:9))," ")</f>
        <v> </v>
      </c>
      <c r="B227" s="1130"/>
      <c r="C227" s="1117"/>
      <c r="D227" s="1117"/>
      <c r="E227" s="1117"/>
      <c r="F227" s="1117"/>
      <c r="G227" s="1117"/>
      <c r="H227" s="1126"/>
      <c r="I227" s="1127"/>
      <c r="J227" s="1128"/>
      <c r="K227" s="1128">
        <f t="shared" si="8"/>
        <v>0</v>
      </c>
      <c r="M227" s="1120"/>
      <c r="N227" s="1120"/>
    </row>
    <row r="228" ht="12.75" hidden="1" customHeight="1">
      <c r="A228" s="1114" t="str">
        <f t="array" ref="A228">IFERROR(SMALL(IF('Sale Rollup'!$L$2:$L$240=$B$217,ROW('Sale Rollup'!$L$2:$L$240)),ROW(10:10))," ")</f>
        <v> </v>
      </c>
      <c r="B228" s="1130"/>
      <c r="C228" s="1117"/>
      <c r="D228" s="1117"/>
      <c r="E228" s="1117"/>
      <c r="F228" s="1117"/>
      <c r="G228" s="1117"/>
      <c r="H228" s="1163"/>
      <c r="I228" s="1119"/>
      <c r="J228" s="1118"/>
      <c r="K228" s="1128">
        <f t="shared" si="8"/>
        <v>0</v>
      </c>
      <c r="M228" s="1120"/>
      <c r="N228" s="1120"/>
    </row>
    <row r="229" ht="12.75" hidden="1" customHeight="1">
      <c r="A229" s="1114" t="str">
        <f t="array" ref="A229">IFERROR(SMALL(IF('Sale Rollup'!$L$2:$L$240=$B$217,ROW('Sale Rollup'!$L$2:$L$240)),ROW(11:11))," ")</f>
        <v> </v>
      </c>
      <c r="B229" s="1130"/>
      <c r="C229" s="1117"/>
      <c r="D229" s="1117"/>
      <c r="E229" s="1117"/>
      <c r="F229" s="1117"/>
      <c r="G229" s="1117"/>
      <c r="H229" s="1163"/>
      <c r="I229" s="1119"/>
      <c r="J229" s="1118"/>
      <c r="K229" s="1128">
        <f t="shared" si="8"/>
        <v>0</v>
      </c>
      <c r="M229" s="1120"/>
      <c r="N229" s="1120"/>
    </row>
    <row r="230" ht="12.75" hidden="1" customHeight="1">
      <c r="A230" s="1114" t="str">
        <f t="array" ref="A230">IFERROR(SMALL(IF('Sale Rollup'!$L$2:$L$240=$B$217,ROW('Sale Rollup'!$L$2:$L$240)),ROW(12:12))," ")</f>
        <v> </v>
      </c>
      <c r="B230" s="1130"/>
      <c r="C230" s="1117"/>
      <c r="D230" s="1117"/>
      <c r="E230" s="1117"/>
      <c r="F230" s="1117"/>
      <c r="G230" s="1117"/>
      <c r="H230" s="1163"/>
      <c r="I230" s="1119"/>
      <c r="J230" s="1118"/>
      <c r="K230" s="1128">
        <f t="shared" si="8"/>
        <v>0</v>
      </c>
      <c r="M230" s="1162"/>
      <c r="N230" s="1162"/>
    </row>
    <row r="231" ht="12.75" hidden="1" customHeight="1">
      <c r="A231" s="1114" t="str">
        <f t="array" ref="A231">IFERROR(SMALL(IF('Sale Rollup'!$L$2:$L$240=$B$217,ROW('Sale Rollup'!$L$2:$L$240)),ROW(13:13))," ")</f>
        <v> </v>
      </c>
      <c r="B231" s="1130"/>
      <c r="C231" s="1117"/>
      <c r="D231" s="1117"/>
      <c r="E231" s="1117"/>
      <c r="F231" s="1117"/>
      <c r="G231" s="1117"/>
      <c r="H231" s="1163"/>
      <c r="I231" s="1119"/>
      <c r="J231" s="1118"/>
      <c r="K231" s="1128">
        <f t="shared" si="8"/>
        <v>0</v>
      </c>
      <c r="M231" s="1162"/>
      <c r="N231" s="1162"/>
    </row>
    <row r="232" ht="12.75" hidden="1" customHeight="1">
      <c r="A232" s="1114" t="str">
        <f t="array" ref="A232">IFERROR(SMALL(IF('Sale Rollup'!$L$2:$L$240=$B$217,ROW('Sale Rollup'!$L$2:$L$240)),ROW(14:14))," ")</f>
        <v> </v>
      </c>
      <c r="B232" s="1130"/>
      <c r="C232" s="1117"/>
      <c r="D232" s="1117"/>
      <c r="E232" s="1117"/>
      <c r="F232" s="1117"/>
      <c r="G232" s="1117"/>
      <c r="H232" s="1163"/>
      <c r="I232" s="1119"/>
      <c r="J232" s="1118"/>
      <c r="K232" s="1128">
        <f t="shared" si="8"/>
        <v>0</v>
      </c>
      <c r="M232" s="1162"/>
      <c r="N232" s="1162"/>
    </row>
    <row r="233" ht="12.75" hidden="1" customHeight="1">
      <c r="A233" s="1114" t="str">
        <f t="array" ref="A233">IFERROR(SMALL(IF('Sale Rollup'!$L$2:$L$240=$B$217,ROW('Sale Rollup'!$L$2:$L$240)),ROW(15:15))," ")</f>
        <v> </v>
      </c>
      <c r="B233" s="1130"/>
      <c r="C233" s="1117"/>
      <c r="D233" s="1117"/>
      <c r="E233" s="1117"/>
      <c r="F233" s="1117"/>
      <c r="G233" s="1117"/>
      <c r="H233" s="1163"/>
      <c r="I233" s="1119"/>
      <c r="J233" s="1118"/>
      <c r="K233" s="1128">
        <f t="shared" si="8"/>
        <v>0</v>
      </c>
      <c r="M233" s="1162"/>
      <c r="N233" s="1162"/>
    </row>
    <row r="234" ht="12.75" hidden="1" customHeight="1">
      <c r="A234" s="1114" t="str">
        <f t="array" ref="A234">IFERROR(SMALL(IF('Sale Rollup'!$L$2:$L$240=$B$217,ROW('Sale Rollup'!$L$2:$L$240)),ROW(16:16))," ")</f>
        <v> </v>
      </c>
      <c r="B234" s="1130"/>
      <c r="C234" s="1117"/>
      <c r="D234" s="1117"/>
      <c r="E234" s="1117"/>
      <c r="F234" s="1117"/>
      <c r="G234" s="1117"/>
      <c r="H234" s="1163"/>
      <c r="I234" s="1119"/>
      <c r="J234" s="1118"/>
      <c r="K234" s="1128">
        <f t="shared" si="8"/>
        <v>0</v>
      </c>
      <c r="M234" s="1162"/>
      <c r="N234" s="1162"/>
    </row>
    <row r="235" ht="12.75" hidden="1" customHeight="1">
      <c r="A235" s="1114" t="str">
        <f t="array" ref="A235">IFERROR(SMALL(IF('Sale Rollup'!$L$2:$L$240=$B$217,ROW('Sale Rollup'!$L$2:$L$240)),ROW(17:17))," ")</f>
        <v> </v>
      </c>
      <c r="B235" s="1130"/>
      <c r="C235" s="1117"/>
      <c r="D235" s="1117"/>
      <c r="E235" s="1117"/>
      <c r="F235" s="1117"/>
      <c r="G235" s="1117"/>
      <c r="H235" s="1163"/>
      <c r="I235" s="1119"/>
      <c r="J235" s="1118"/>
      <c r="K235" s="1128">
        <f t="shared" si="8"/>
        <v>0</v>
      </c>
      <c r="M235" s="1162"/>
      <c r="N235" s="1162"/>
    </row>
    <row r="236" ht="12.75" hidden="1" customHeight="1">
      <c r="A236" s="1114" t="str">
        <f t="array" ref="A236">IFERROR(SMALL(IF('Sale Rollup'!$L$2:$L$240=$B$217,ROW('Sale Rollup'!$L$2:$L$240)),ROW(18:18))," ")</f>
        <v> </v>
      </c>
      <c r="B236" s="1130"/>
      <c r="C236" s="1117"/>
      <c r="D236" s="1117"/>
      <c r="E236" s="1117"/>
      <c r="F236" s="1117"/>
      <c r="G236" s="1117"/>
      <c r="H236" s="1163"/>
      <c r="I236" s="1119"/>
      <c r="J236" s="1118"/>
      <c r="K236" s="1128">
        <f t="shared" si="8"/>
        <v>0</v>
      </c>
      <c r="M236" s="1162"/>
      <c r="N236" s="1162"/>
    </row>
    <row r="237" ht="12.75" hidden="1" customHeight="1">
      <c r="A237" s="1114" t="str">
        <f t="array" ref="A237">IFERROR(SMALL(IF('Sale Rollup'!$L$2:$L$240=$B$217,ROW('Sale Rollup'!$L$2:$L$240)),ROW(19:19))," ")</f>
        <v> </v>
      </c>
      <c r="B237" s="1130"/>
      <c r="C237" s="1117"/>
      <c r="D237" s="1117"/>
      <c r="E237" s="1117"/>
      <c r="F237" s="1117"/>
      <c r="G237" s="1117"/>
      <c r="H237" s="1163"/>
      <c r="I237" s="1119"/>
      <c r="J237" s="1118"/>
      <c r="K237" s="1128">
        <f t="shared" si="8"/>
        <v>0</v>
      </c>
      <c r="M237" s="1162"/>
      <c r="N237" s="1162"/>
    </row>
    <row r="238" ht="12.75" hidden="1" customHeight="1">
      <c r="A238" s="1114" t="str">
        <f t="array" ref="A238">IFERROR(SMALL(IF('Sale Rollup'!$L$2:$L$240=$B$217,ROW('Sale Rollup'!$L$2:$L$240)),ROW(20:20))," ")</f>
        <v> </v>
      </c>
      <c r="B238" s="1130"/>
      <c r="C238" s="1117"/>
      <c r="D238" s="1117"/>
      <c r="E238" s="1117"/>
      <c r="F238" s="1117"/>
      <c r="G238" s="1117"/>
      <c r="H238" s="1163"/>
      <c r="I238" s="1119"/>
      <c r="J238" s="1118"/>
      <c r="K238" s="1128">
        <f t="shared" si="8"/>
        <v>0</v>
      </c>
      <c r="M238" s="1162"/>
      <c r="N238" s="1162"/>
    </row>
    <row r="239" ht="12.75" hidden="1" customHeight="1">
      <c r="A239" s="1131"/>
      <c r="B239" s="1132"/>
      <c r="C239" s="1133"/>
      <c r="D239" s="1133"/>
      <c r="E239" s="1133"/>
      <c r="F239" s="1133"/>
      <c r="G239" s="1133"/>
      <c r="H239" s="1134"/>
      <c r="I239" s="1135"/>
      <c r="J239" s="1134"/>
      <c r="K239" s="1134"/>
      <c r="L239" s="1136" t="s">
        <v>841</v>
      </c>
      <c r="M239" s="1162"/>
      <c r="N239" s="1162"/>
    </row>
    <row r="240" ht="12.75" hidden="1" customHeight="1">
      <c r="A240" s="1137"/>
      <c r="B240" s="1138"/>
      <c r="C240" s="1139"/>
      <c r="D240" s="1139"/>
      <c r="E240" s="1139"/>
      <c r="F240" s="1139"/>
      <c r="G240" s="1139"/>
      <c r="H240" s="1140"/>
      <c r="I240" s="1141"/>
      <c r="J240" s="1140"/>
      <c r="K240" s="1140"/>
      <c r="M240" s="1162"/>
      <c r="N240" s="1162"/>
    </row>
    <row r="241" ht="12.75" hidden="1" customHeight="1">
      <c r="A241" s="1137"/>
      <c r="B241" s="1138"/>
      <c r="C241" s="1139"/>
      <c r="D241" s="1139"/>
      <c r="E241" s="1139"/>
      <c r="F241" s="1139"/>
      <c r="G241" s="1139"/>
      <c r="H241" s="1140"/>
      <c r="I241" s="1141"/>
      <c r="J241" s="1140"/>
      <c r="K241" s="1140"/>
      <c r="M241" s="1162"/>
      <c r="N241" s="1162"/>
    </row>
    <row r="242" ht="12.75" hidden="1" customHeight="1">
      <c r="A242" s="1137"/>
      <c r="B242" s="1138"/>
      <c r="C242" s="1139"/>
      <c r="D242" s="1139"/>
      <c r="E242" s="1139"/>
      <c r="F242" s="1139"/>
      <c r="G242" s="1139"/>
      <c r="H242" s="1140"/>
      <c r="I242" s="1141"/>
      <c r="J242" s="1140"/>
      <c r="K242" s="1140"/>
      <c r="M242" s="1162"/>
      <c r="N242" s="1162"/>
    </row>
    <row r="243" ht="12.75" hidden="1" customHeight="1">
      <c r="A243" s="1137" t="str">
        <f t="array" ref="A243">IFERROR(SMALL(IF('Sale Rollup'!$O$2:$O$240=$B$217,ROW('Sale Rollup'!$L$2:$L$240)),ROW(5:5))," ")</f>
        <v> </v>
      </c>
      <c r="B243" s="1138"/>
      <c r="C243" s="1139"/>
      <c r="D243" s="1139"/>
      <c r="E243" s="1139"/>
      <c r="F243" s="1139"/>
      <c r="G243" s="1139"/>
      <c r="H243" s="1140"/>
      <c r="I243" s="1141"/>
      <c r="J243" s="1140"/>
      <c r="K243" s="1140"/>
      <c r="M243" s="1120"/>
      <c r="N243" s="1120"/>
    </row>
    <row r="244" ht="12.75" hidden="1" customHeight="1">
      <c r="A244" s="1137" t="str">
        <f t="array" ref="A244">IFERROR(SMALL(IF('Sale Rollup'!$O$2:$O$240=$B$217,ROW('Sale Rollup'!$L$2:$L$240)),ROW(6:6))," ")</f>
        <v> </v>
      </c>
      <c r="B244" s="1138"/>
      <c r="C244" s="1139"/>
      <c r="D244" s="1139"/>
      <c r="E244" s="1139"/>
      <c r="F244" s="1139"/>
      <c r="G244" s="1139"/>
      <c r="H244" s="1140"/>
      <c r="I244" s="1141"/>
      <c r="J244" s="1140"/>
      <c r="K244" s="1140"/>
      <c r="M244" s="1120"/>
      <c r="N244" s="1120"/>
    </row>
    <row r="245" ht="12.75" hidden="1" customHeight="1">
      <c r="A245" s="1137" t="str">
        <f t="array" ref="A245">IFERROR(SMALL(IF('Sale Rollup'!$O$2:$O$240=$B$217,ROW('Sale Rollup'!$L$2:$L$240)),ROW(7:7))," ")</f>
        <v> </v>
      </c>
      <c r="B245" s="1138"/>
      <c r="C245" s="1139"/>
      <c r="D245" s="1139"/>
      <c r="E245" s="1139"/>
      <c r="F245" s="1139"/>
      <c r="G245" s="1139"/>
      <c r="H245" s="1140"/>
      <c r="I245" s="1141"/>
      <c r="J245" s="1140"/>
      <c r="K245" s="1140"/>
      <c r="M245" s="1120"/>
      <c r="N245" s="1120"/>
    </row>
    <row r="246" ht="12.75" hidden="1" customHeight="1">
      <c r="A246" s="1137" t="str">
        <f t="array" ref="A246">IFERROR(SMALL(IF('Sale Rollup'!$O$2:$O$240=$B$217,ROW('Sale Rollup'!$L$2:$L$240)),ROW(8:8))," ")</f>
        <v> </v>
      </c>
      <c r="B246" s="1138"/>
      <c r="C246" s="1139"/>
      <c r="D246" s="1139"/>
      <c r="E246" s="1139"/>
      <c r="F246" s="1139"/>
      <c r="G246" s="1139"/>
      <c r="H246" s="1140"/>
      <c r="I246" s="1141"/>
      <c r="J246" s="1140"/>
      <c r="K246" s="1140"/>
      <c r="M246" s="1120"/>
      <c r="N246" s="1120"/>
    </row>
    <row r="247" ht="12.75" hidden="1" customHeight="1">
      <c r="A247" s="1137" t="str">
        <f t="array" ref="A247">IFERROR(SMALL(IF('Sale Rollup'!$O$2:$O$240=$B$217,ROW('Sale Rollup'!$L$2:$L$240)),ROW(9:9))," ")</f>
        <v> </v>
      </c>
      <c r="B247" s="1138"/>
      <c r="C247" s="1139"/>
      <c r="D247" s="1139"/>
      <c r="E247" s="1139"/>
      <c r="F247" s="1139"/>
      <c r="G247" s="1139"/>
      <c r="H247" s="1140"/>
      <c r="I247" s="1141"/>
      <c r="J247" s="1140"/>
      <c r="K247" s="1140"/>
      <c r="M247" s="1120"/>
      <c r="N247" s="1120"/>
    </row>
    <row r="248" ht="12.75" hidden="1" customHeight="1">
      <c r="A248" s="1137" t="str">
        <f t="array" ref="A248">IFERROR(SMALL(IF('Sale Rollup'!$O$2:$O$240=$B$217,ROW('Sale Rollup'!$L$2:$L$240)),ROW(10:10))," ")</f>
        <v> </v>
      </c>
      <c r="B248" s="1138"/>
      <c r="C248" s="1139"/>
      <c r="D248" s="1139"/>
      <c r="E248" s="1139"/>
      <c r="F248" s="1139"/>
      <c r="G248" s="1139"/>
      <c r="H248" s="1140"/>
      <c r="I248" s="1141"/>
      <c r="J248" s="1140"/>
      <c r="K248" s="1140"/>
      <c r="M248" s="1120"/>
      <c r="N248" s="1120"/>
    </row>
    <row r="249" ht="12.75" customHeight="1">
      <c r="A249" s="1116" t="s">
        <v>842</v>
      </c>
      <c r="B249" s="1142"/>
      <c r="C249" s="1114"/>
      <c r="D249" s="1114"/>
      <c r="E249" s="1114"/>
      <c r="F249" s="1114"/>
      <c r="G249" s="1114"/>
      <c r="H249" s="1122"/>
      <c r="I249" s="1143"/>
      <c r="J249" s="1122"/>
      <c r="K249" s="1122"/>
      <c r="L249" s="1122"/>
      <c r="M249" s="1161"/>
      <c r="N249" s="1161"/>
    </row>
    <row r="250" ht="12.75" customHeight="1">
      <c r="A250" s="1170" t="str">
        <f>IF('Roster &amp; Tables'!J29=0,"","Pack")</f>
        <v/>
      </c>
      <c r="B250" s="1168" t="s">
        <v>843</v>
      </c>
      <c r="C250" s="1167">
        <f>COUNTIFS('Sale Rollup'!L217:L456,B217,'Sale Rollup'!K217:K456,"No")</f>
        <v>0</v>
      </c>
      <c r="D250" s="1167"/>
      <c r="E250" s="1168" t="s">
        <v>844</v>
      </c>
      <c r="F250" s="1167">
        <f>COUNTIF('Sale Rollup'!O217:O456,B217)+COUNTIFS('Sale Rollup'!L217:L456,B217,'Sale Rollup'!K217:K456,"Yes")</f>
        <v>0</v>
      </c>
      <c r="H250" s="1167"/>
      <c r="I250" s="1169"/>
      <c r="J250" s="1170"/>
      <c r="K250" s="1170" t="str">
        <f>IF('Roster &amp; Tables'!J29=0,"",((C250*'Roster &amp; Tables'!J29)+(F250*('Roster &amp; Tables'!J29/2))))</f>
        <v/>
      </c>
      <c r="L250" s="1122"/>
      <c r="M250" s="1161"/>
      <c r="N250" s="1161"/>
    </row>
    <row r="251" ht="12.75" customHeight="1">
      <c r="A251" s="1149" t="s">
        <v>845</v>
      </c>
      <c r="J251" s="1150"/>
      <c r="K251" s="1150">
        <f>SUM(K219:K227)</f>
        <v>0</v>
      </c>
      <c r="L251" s="1151"/>
      <c r="M251" s="1159">
        <v>1833.78</v>
      </c>
      <c r="N251" s="1165"/>
    </row>
    <row r="252" ht="12.75" customHeight="1">
      <c r="A252" s="1152"/>
      <c r="B252" s="1153"/>
      <c r="C252" s="1154"/>
      <c r="D252" s="1155"/>
      <c r="E252" s="1155"/>
      <c r="F252" s="1155"/>
      <c r="G252" s="1155"/>
      <c r="H252" s="1156"/>
      <c r="I252" s="1157"/>
      <c r="J252" s="1156"/>
      <c r="K252" s="1156"/>
      <c r="L252" s="1158"/>
      <c r="M252" s="1165"/>
      <c r="N252" s="1165"/>
    </row>
    <row r="253" ht="12.75" customHeight="1">
      <c r="A253" s="1114" t="s">
        <v>833</v>
      </c>
      <c r="B253" s="1115" t="s">
        <v>863</v>
      </c>
      <c r="C253" s="1117"/>
      <c r="D253" s="1117"/>
      <c r="E253" s="1117"/>
      <c r="F253" s="1117"/>
      <c r="G253" s="1117"/>
      <c r="H253" s="1118"/>
      <c r="I253" s="1119"/>
      <c r="J253" s="1118"/>
      <c r="K253" s="1118"/>
      <c r="L253" s="1118"/>
      <c r="M253" s="1120"/>
      <c r="N253" s="1160"/>
    </row>
    <row r="254" ht="12.75" customHeight="1">
      <c r="A254" s="1116" t="s">
        <v>847</v>
      </c>
      <c r="B254" s="1115" t="s">
        <v>547</v>
      </c>
      <c r="C254" s="1116" t="s">
        <v>550</v>
      </c>
      <c r="D254" s="1116" t="s">
        <v>551</v>
      </c>
      <c r="E254" s="1116" t="s">
        <v>552</v>
      </c>
      <c r="F254" s="1116" t="s">
        <v>836</v>
      </c>
      <c r="G254" s="1116" t="s">
        <v>776</v>
      </c>
      <c r="H254" s="1121" t="s">
        <v>837</v>
      </c>
      <c r="I254" s="1116" t="s">
        <v>838</v>
      </c>
      <c r="J254" s="1121" t="s">
        <v>773</v>
      </c>
      <c r="K254" s="1121" t="s">
        <v>839</v>
      </c>
      <c r="L254" s="1122"/>
      <c r="M254" s="1161"/>
      <c r="N254" s="1161"/>
    </row>
    <row r="255" ht="12.75" customHeight="1">
      <c r="A255" s="1116"/>
      <c r="B255" s="1124"/>
      <c r="C255" s="1125"/>
      <c r="D255" s="1125"/>
      <c r="E255" s="1125"/>
      <c r="F255" s="1125"/>
      <c r="G255" s="1125"/>
      <c r="H255" s="1126"/>
      <c r="I255" s="1127"/>
      <c r="J255" s="1128"/>
      <c r="K255" s="1128">
        <f t="shared" ref="K255:K256" si="9">H255*0.25</f>
        <v>0</v>
      </c>
      <c r="L255" s="1129" t="s">
        <v>840</v>
      </c>
      <c r="M255" s="1120"/>
      <c r="N255" s="1120"/>
    </row>
    <row r="256" ht="12.75" customHeight="1">
      <c r="A256" s="1116"/>
      <c r="B256" s="1124"/>
      <c r="C256" s="1125"/>
      <c r="D256" s="1125"/>
      <c r="E256" s="1125"/>
      <c r="F256" s="1125"/>
      <c r="G256" s="1125"/>
      <c r="H256" s="1126"/>
      <c r="I256" s="1127"/>
      <c r="J256" s="1128"/>
      <c r="K256" s="1128">
        <f t="shared" si="9"/>
        <v>0</v>
      </c>
      <c r="M256" s="1180">
        <f t="shared" ref="M256:M257" si="10">(H256*0.35)*0.25</f>
        <v>0</v>
      </c>
      <c r="N256" s="1180" t="s">
        <v>835</v>
      </c>
    </row>
    <row r="257" ht="12.75" customHeight="1">
      <c r="A257" s="1116"/>
      <c r="B257" s="1124"/>
      <c r="C257" s="1125"/>
      <c r="D257" s="1125"/>
      <c r="E257" s="1125"/>
      <c r="F257" s="1125"/>
      <c r="G257" s="1125"/>
      <c r="H257" s="1126"/>
      <c r="I257" s="1127"/>
      <c r="J257" s="1128"/>
      <c r="K257" s="1128">
        <f>(H257*0.65)*0.25</f>
        <v>0</v>
      </c>
      <c r="M257" s="1180">
        <f t="shared" si="10"/>
        <v>0</v>
      </c>
      <c r="N257" s="1180" t="s">
        <v>835</v>
      </c>
    </row>
    <row r="258" ht="12.75" hidden="1" customHeight="1">
      <c r="A258" s="1114"/>
      <c r="B258" s="1124" t="s">
        <v>5</v>
      </c>
      <c r="C258" s="1125" t="s">
        <v>5</v>
      </c>
      <c r="D258" s="1125" t="s">
        <v>5</v>
      </c>
      <c r="E258" s="1125" t="s">
        <v>5</v>
      </c>
      <c r="F258" s="1125" t="s">
        <v>5</v>
      </c>
      <c r="G258" s="1125" t="s">
        <v>5</v>
      </c>
      <c r="H258" s="1126" t="s">
        <v>5</v>
      </c>
      <c r="I258" s="1125" t="s">
        <v>5</v>
      </c>
      <c r="J258" s="1118"/>
      <c r="K258" s="1128" t="s">
        <v>5</v>
      </c>
      <c r="M258" s="1120"/>
      <c r="N258" s="1120"/>
    </row>
    <row r="259" ht="12.75" hidden="1" customHeight="1">
      <c r="A259" s="1114"/>
      <c r="B259" s="1130"/>
      <c r="C259" s="1117"/>
      <c r="D259" s="1117"/>
      <c r="E259" s="1117"/>
      <c r="F259" s="1117"/>
      <c r="G259" s="1117"/>
      <c r="H259" s="1163"/>
      <c r="I259" s="1119"/>
      <c r="J259" s="1118"/>
      <c r="K259" s="1118"/>
      <c r="M259" s="1120"/>
      <c r="N259" s="1120"/>
    </row>
    <row r="260" ht="12.75" hidden="1" customHeight="1">
      <c r="A260" s="1116"/>
      <c r="B260" s="1124"/>
      <c r="C260" s="1125"/>
      <c r="D260" s="1117"/>
      <c r="E260" s="1117"/>
      <c r="F260" s="1117"/>
      <c r="G260" s="1117"/>
      <c r="H260" s="1163"/>
      <c r="I260" s="1119"/>
      <c r="J260" s="1118"/>
      <c r="K260" s="1118"/>
      <c r="M260" s="1120"/>
      <c r="N260" s="1120"/>
    </row>
    <row r="261" ht="12.75" hidden="1" customHeight="1">
      <c r="A261" s="1114" t="str">
        <f t="array" ref="A261">IFERROR(SMALL(IF('Sale Rollup'!$L$2:$L$240=$B$253,ROW('Sale Rollup'!$L$2:$L$240)),ROW(7:7))," ")</f>
        <v> </v>
      </c>
      <c r="B261" s="1130"/>
      <c r="C261" s="1117"/>
      <c r="D261" s="1117"/>
      <c r="E261" s="1117"/>
      <c r="F261" s="1117"/>
      <c r="G261" s="1117"/>
      <c r="H261" s="1163"/>
      <c r="I261" s="1119"/>
      <c r="J261" s="1118"/>
      <c r="K261" s="1118"/>
      <c r="M261" s="1120"/>
      <c r="N261" s="1120"/>
    </row>
    <row r="262" ht="12.75" hidden="1" customHeight="1">
      <c r="A262" s="1114" t="str">
        <f t="array" ref="A262">IFERROR(SMALL(IF('Sale Rollup'!$L$2:$L$240=$B$253,ROW('Sale Rollup'!$L$2:$L$240)),ROW(8:8))," ")</f>
        <v> </v>
      </c>
      <c r="B262" s="1130"/>
      <c r="C262" s="1117"/>
      <c r="D262" s="1117"/>
      <c r="E262" s="1117"/>
      <c r="F262" s="1117"/>
      <c r="G262" s="1117"/>
      <c r="H262" s="1163"/>
      <c r="I262" s="1119"/>
      <c r="J262" s="1118"/>
      <c r="K262" s="1118"/>
      <c r="M262" s="1120"/>
      <c r="N262" s="1120"/>
    </row>
    <row r="263" ht="12.75" hidden="1" customHeight="1">
      <c r="A263" s="1114" t="str">
        <f t="array" ref="A263">IFERROR(SMALL(IF('Sale Rollup'!$L$2:$L$240=$B$253,ROW('Sale Rollup'!$L$2:$L$240)),ROW(9:9))," ")</f>
        <v> </v>
      </c>
      <c r="B263" s="1130"/>
      <c r="C263" s="1117"/>
      <c r="D263" s="1117"/>
      <c r="E263" s="1117"/>
      <c r="F263" s="1117"/>
      <c r="G263" s="1117"/>
      <c r="H263" s="1163"/>
      <c r="I263" s="1119"/>
      <c r="J263" s="1118"/>
      <c r="K263" s="1118"/>
      <c r="M263" s="1120"/>
      <c r="N263" s="1120"/>
    </row>
    <row r="264" ht="12.75" hidden="1" customHeight="1">
      <c r="A264" s="1114" t="str">
        <f t="array" ref="A264">IFERROR(SMALL(IF('Sale Rollup'!$L$2:$L$240=$B$253,ROW('Sale Rollup'!$L$2:$L$240)),ROW(10:10))," ")</f>
        <v> </v>
      </c>
      <c r="B264" s="1130"/>
      <c r="C264" s="1117"/>
      <c r="D264" s="1117"/>
      <c r="E264" s="1117"/>
      <c r="F264" s="1117"/>
      <c r="G264" s="1117"/>
      <c r="H264" s="1163"/>
      <c r="I264" s="1119"/>
      <c r="J264" s="1118"/>
      <c r="K264" s="1118"/>
      <c r="M264" s="1120"/>
      <c r="N264" s="1120"/>
    </row>
    <row r="265" ht="12.75" hidden="1" customHeight="1">
      <c r="A265" s="1114" t="str">
        <f t="array" ref="A265">IFERROR(SMALL(IF('Sale Rollup'!$L$2:$L$240=$B$253,ROW('Sale Rollup'!$L$2:$L$240)),ROW(11:11))," ")</f>
        <v> </v>
      </c>
      <c r="B265" s="1130"/>
      <c r="C265" s="1117"/>
      <c r="D265" s="1117"/>
      <c r="E265" s="1117"/>
      <c r="F265" s="1117"/>
      <c r="G265" s="1117"/>
      <c r="H265" s="1163"/>
      <c r="I265" s="1119"/>
      <c r="J265" s="1118"/>
      <c r="K265" s="1118"/>
      <c r="M265" s="1120"/>
      <c r="N265" s="1120"/>
    </row>
    <row r="266" ht="12.75" hidden="1" customHeight="1">
      <c r="A266" s="1114" t="str">
        <f t="array" ref="A266">IFERROR(SMALL(IF('Sale Rollup'!$L$2:$L$240=$B$253,ROW('Sale Rollup'!$L$2:$L$240)),ROW(12:12))," ")</f>
        <v> </v>
      </c>
      <c r="B266" s="1130"/>
      <c r="C266" s="1117"/>
      <c r="D266" s="1117"/>
      <c r="E266" s="1117"/>
      <c r="F266" s="1117"/>
      <c r="G266" s="1117"/>
      <c r="H266" s="1163"/>
      <c r="I266" s="1119"/>
      <c r="J266" s="1118"/>
      <c r="K266" s="1118"/>
      <c r="M266" s="1120"/>
      <c r="N266" s="1120"/>
    </row>
    <row r="267" ht="12.75" hidden="1" customHeight="1">
      <c r="A267" s="1114" t="str">
        <f t="array" ref="A267">IFERROR(SMALL(IF('Sale Rollup'!$L$2:$L$240=$B$253,ROW('Sale Rollup'!$L$2:$L$240)),ROW(13:13))," ")</f>
        <v> </v>
      </c>
      <c r="B267" s="1130"/>
      <c r="C267" s="1117"/>
      <c r="D267" s="1117"/>
      <c r="E267" s="1117"/>
      <c r="F267" s="1117"/>
      <c r="G267" s="1117"/>
      <c r="H267" s="1163"/>
      <c r="I267" s="1119"/>
      <c r="J267" s="1118"/>
      <c r="K267" s="1118"/>
      <c r="M267" s="1120"/>
      <c r="N267" s="1120"/>
    </row>
    <row r="268" ht="12.75" hidden="1" customHeight="1">
      <c r="A268" s="1114" t="str">
        <f t="array" ref="A268">IFERROR(SMALL(IF('Sale Rollup'!$L$2:$L$240=$B$253,ROW('Sale Rollup'!$L$2:$L$240)),ROW(14:14))," ")</f>
        <v> </v>
      </c>
      <c r="B268" s="1130"/>
      <c r="C268" s="1117"/>
      <c r="D268" s="1117"/>
      <c r="E268" s="1117"/>
      <c r="F268" s="1117"/>
      <c r="G268" s="1117"/>
      <c r="H268" s="1163"/>
      <c r="I268" s="1119"/>
      <c r="J268" s="1118"/>
      <c r="K268" s="1118"/>
      <c r="M268" s="1120"/>
      <c r="N268" s="1120"/>
    </row>
    <row r="269" ht="12.75" hidden="1" customHeight="1">
      <c r="A269" s="1114" t="str">
        <f t="array" ref="A269">IFERROR(SMALL(IF('Sale Rollup'!$L$2:$L$240=$B$253,ROW('Sale Rollup'!$L$2:$L$240)),ROW(15:15))," ")</f>
        <v> </v>
      </c>
      <c r="B269" s="1130"/>
      <c r="C269" s="1117"/>
      <c r="D269" s="1117"/>
      <c r="E269" s="1117"/>
      <c r="F269" s="1117"/>
      <c r="G269" s="1117"/>
      <c r="H269" s="1163"/>
      <c r="I269" s="1119"/>
      <c r="J269" s="1118"/>
      <c r="K269" s="1118"/>
      <c r="M269" s="1120"/>
      <c r="N269" s="1120"/>
    </row>
    <row r="270" ht="12.75" hidden="1" customHeight="1">
      <c r="A270" s="1114" t="str">
        <f t="array" ref="A270">IFERROR(SMALL(IF('Sale Rollup'!$L$2:$L$240=$B$253,ROW('Sale Rollup'!$L$2:$L$240)),ROW(16:16))," ")</f>
        <v> </v>
      </c>
      <c r="B270" s="1130"/>
      <c r="C270" s="1117"/>
      <c r="D270" s="1117"/>
      <c r="E270" s="1117"/>
      <c r="F270" s="1117"/>
      <c r="G270" s="1117"/>
      <c r="H270" s="1163"/>
      <c r="I270" s="1119"/>
      <c r="J270" s="1118"/>
      <c r="K270" s="1118"/>
      <c r="M270" s="1120"/>
      <c r="N270" s="1120"/>
    </row>
    <row r="271" ht="12.75" hidden="1" customHeight="1">
      <c r="A271" s="1114" t="str">
        <f t="array" ref="A271">IFERROR(SMALL(IF('Sale Rollup'!$L$2:$L$240=$B$253,ROW('Sale Rollup'!$L$2:$L$240)),ROW(17:17))," ")</f>
        <v> </v>
      </c>
      <c r="B271" s="1130"/>
      <c r="C271" s="1117"/>
      <c r="D271" s="1117"/>
      <c r="E271" s="1117"/>
      <c r="F271" s="1117"/>
      <c r="G271" s="1117"/>
      <c r="H271" s="1163"/>
      <c r="I271" s="1119"/>
      <c r="J271" s="1118"/>
      <c r="K271" s="1118"/>
      <c r="M271" s="1120"/>
      <c r="N271" s="1120"/>
    </row>
    <row r="272" ht="12.75" hidden="1" customHeight="1">
      <c r="A272" s="1114" t="str">
        <f t="array" ref="A272">IFERROR(SMALL(IF('Sale Rollup'!$L$2:$L$240=$B$253,ROW('Sale Rollup'!$L$2:$L$240)),ROW(18:18))," ")</f>
        <v> </v>
      </c>
      <c r="B272" s="1130"/>
      <c r="C272" s="1117"/>
      <c r="D272" s="1117"/>
      <c r="E272" s="1117"/>
      <c r="F272" s="1117"/>
      <c r="G272" s="1117"/>
      <c r="H272" s="1163"/>
      <c r="I272" s="1119"/>
      <c r="J272" s="1118"/>
      <c r="K272" s="1118"/>
      <c r="M272" s="1120"/>
      <c r="N272" s="1120"/>
    </row>
    <row r="273" ht="12.75" hidden="1" customHeight="1">
      <c r="A273" s="1114" t="str">
        <f t="array" ref="A273">IFERROR(SMALL(IF('Sale Rollup'!$L$2:$L$240=$B$253,ROW('Sale Rollup'!$L$2:$L$240)),ROW(19:19))," ")</f>
        <v> </v>
      </c>
      <c r="B273" s="1130"/>
      <c r="C273" s="1117"/>
      <c r="D273" s="1117"/>
      <c r="E273" s="1117"/>
      <c r="F273" s="1117"/>
      <c r="G273" s="1117"/>
      <c r="H273" s="1163"/>
      <c r="I273" s="1119"/>
      <c r="J273" s="1118"/>
      <c r="K273" s="1118"/>
      <c r="M273" s="1120"/>
      <c r="N273" s="1120"/>
    </row>
    <row r="274" ht="12.75" hidden="1" customHeight="1">
      <c r="A274" s="1114" t="str">
        <f t="array" ref="A274">IFERROR(SMALL(IF('Sale Rollup'!$L$2:$L$240=$B$253,ROW('Sale Rollup'!$L$2:$L$240)),ROW(20:20))," ")</f>
        <v> </v>
      </c>
      <c r="B274" s="1130"/>
      <c r="C274" s="1117"/>
      <c r="D274" s="1117"/>
      <c r="E274" s="1117"/>
      <c r="F274" s="1117"/>
      <c r="G274" s="1117"/>
      <c r="H274" s="1163"/>
      <c r="I274" s="1119"/>
      <c r="J274" s="1118"/>
      <c r="K274" s="1118"/>
      <c r="M274" s="1120"/>
      <c r="N274" s="1120"/>
    </row>
    <row r="275" ht="12.75" hidden="1" customHeight="1">
      <c r="A275" s="1131" t="str">
        <f t="array" ref="A275">IFERROR(SMALL(IF('Sale Rollup'!$O$2:$O$240=$B$253,ROW('Sale Rollup'!$L$2:$L$240)),ROW(1:1))," ")</f>
        <v> </v>
      </c>
      <c r="B275" s="1132"/>
      <c r="C275" s="1133"/>
      <c r="D275" s="1133"/>
      <c r="E275" s="1133"/>
      <c r="F275" s="1133"/>
      <c r="G275" s="1133"/>
      <c r="H275" s="1134"/>
      <c r="I275" s="1135"/>
      <c r="J275" s="1134"/>
      <c r="K275" s="1134"/>
      <c r="L275" s="1136" t="s">
        <v>841</v>
      </c>
      <c r="M275" s="1120"/>
      <c r="N275" s="1120"/>
    </row>
    <row r="276" ht="12.75" hidden="1" customHeight="1">
      <c r="A276" s="1137" t="str">
        <f t="array" ref="A276">IFERROR(SMALL(IF('Sale Rollup'!$O$2:$O$240=$B$253,ROW('Sale Rollup'!$L$2:$L$240)),ROW(2:2))," ")</f>
        <v> </v>
      </c>
      <c r="B276" s="1138"/>
      <c r="C276" s="1139"/>
      <c r="D276" s="1139"/>
      <c r="E276" s="1139"/>
      <c r="F276" s="1139"/>
      <c r="G276" s="1139"/>
      <c r="H276" s="1140"/>
      <c r="I276" s="1141"/>
      <c r="J276" s="1140"/>
      <c r="K276" s="1140"/>
      <c r="M276" s="1120"/>
      <c r="N276" s="1120"/>
    </row>
    <row r="277" ht="12.75" hidden="1" customHeight="1">
      <c r="A277" s="1137" t="str">
        <f t="array" ref="A277">IFERROR(SMALL(IF('Sale Rollup'!$O$2:$O$240=$B$253,ROW('Sale Rollup'!$L$2:$L$240)),ROW(3:3))," ")</f>
        <v> </v>
      </c>
      <c r="B277" s="1138"/>
      <c r="C277" s="1139"/>
      <c r="D277" s="1139"/>
      <c r="E277" s="1139"/>
      <c r="F277" s="1139"/>
      <c r="G277" s="1139"/>
      <c r="H277" s="1140"/>
      <c r="I277" s="1141"/>
      <c r="J277" s="1140"/>
      <c r="K277" s="1140"/>
      <c r="M277" s="1120"/>
      <c r="N277" s="1120"/>
    </row>
    <row r="278" ht="12.75" hidden="1" customHeight="1">
      <c r="A278" s="1137" t="str">
        <f t="array" ref="A278">IFERROR(SMALL(IF('Sale Rollup'!$O$2:$O$240=$B$253,ROW('Sale Rollup'!$L$2:$L$240)),ROW(4:4))," ")</f>
        <v> </v>
      </c>
      <c r="B278" s="1138"/>
      <c r="C278" s="1139"/>
      <c r="D278" s="1139"/>
      <c r="E278" s="1139"/>
      <c r="F278" s="1139"/>
      <c r="G278" s="1139"/>
      <c r="H278" s="1140"/>
      <c r="I278" s="1141"/>
      <c r="J278" s="1140"/>
      <c r="K278" s="1140"/>
      <c r="M278" s="1120"/>
      <c r="N278" s="1120"/>
    </row>
    <row r="279" ht="12.75" hidden="1" customHeight="1">
      <c r="A279" s="1137" t="str">
        <f t="array" ref="A279">IFERROR(SMALL(IF('Sale Rollup'!$O$2:$O$240=$B$253,ROW('Sale Rollup'!$L$2:$L$240)),ROW(5:5))," ")</f>
        <v> </v>
      </c>
      <c r="B279" s="1138"/>
      <c r="C279" s="1139"/>
      <c r="D279" s="1139"/>
      <c r="E279" s="1139"/>
      <c r="F279" s="1139"/>
      <c r="G279" s="1139"/>
      <c r="H279" s="1140"/>
      <c r="I279" s="1141"/>
      <c r="J279" s="1140"/>
      <c r="K279" s="1140"/>
      <c r="M279" s="1120"/>
      <c r="N279" s="1120"/>
    </row>
    <row r="280" ht="12.75" hidden="1" customHeight="1">
      <c r="A280" s="1137" t="str">
        <f t="array" ref="A280">IFERROR(SMALL(IF('Sale Rollup'!$O$2:$O$240=$B$253,ROW('Sale Rollup'!$L$2:$L$240)),ROW(6:6))," ")</f>
        <v> </v>
      </c>
      <c r="B280" s="1138"/>
      <c r="C280" s="1139"/>
      <c r="D280" s="1139"/>
      <c r="E280" s="1139"/>
      <c r="F280" s="1139"/>
      <c r="G280" s="1139"/>
      <c r="H280" s="1140"/>
      <c r="I280" s="1141"/>
      <c r="J280" s="1140"/>
      <c r="K280" s="1140"/>
      <c r="M280" s="1120"/>
      <c r="N280" s="1120"/>
    </row>
    <row r="281" ht="12.75" hidden="1" customHeight="1">
      <c r="A281" s="1137" t="str">
        <f t="array" ref="A281">IFERROR(SMALL(IF('Sale Rollup'!$O$2:$O$240=$B$253,ROW('Sale Rollup'!$L$2:$L$240)),ROW(7:7))," ")</f>
        <v> </v>
      </c>
      <c r="B281" s="1138"/>
      <c r="C281" s="1139"/>
      <c r="D281" s="1139"/>
      <c r="E281" s="1139"/>
      <c r="F281" s="1139"/>
      <c r="G281" s="1139"/>
      <c r="H281" s="1140"/>
      <c r="I281" s="1141"/>
      <c r="J281" s="1140"/>
      <c r="K281" s="1140"/>
      <c r="M281" s="1120"/>
      <c r="N281" s="1120"/>
    </row>
    <row r="282" ht="12.75" hidden="1" customHeight="1">
      <c r="A282" s="1137" t="str">
        <f t="array" ref="A282">IFERROR(SMALL(IF('Sale Rollup'!$O$2:$O$240=$B$253,ROW('Sale Rollup'!$L$2:$L$240)),ROW(8:8))," ")</f>
        <v> </v>
      </c>
      <c r="B282" s="1138"/>
      <c r="C282" s="1139"/>
      <c r="D282" s="1139"/>
      <c r="E282" s="1139"/>
      <c r="F282" s="1139"/>
      <c r="G282" s="1139"/>
      <c r="H282" s="1140"/>
      <c r="I282" s="1141"/>
      <c r="J282" s="1140"/>
      <c r="K282" s="1140"/>
      <c r="M282" s="1120"/>
      <c r="N282" s="1120"/>
    </row>
    <row r="283" ht="12.75" hidden="1" customHeight="1">
      <c r="A283" s="1137" t="str">
        <f t="array" ref="A283">IFERROR(SMALL(IF('Sale Rollup'!$O$2:$O$240=$B$253,ROW('Sale Rollup'!$L$2:$L$240)),ROW(9:9))," ")</f>
        <v> </v>
      </c>
      <c r="B283" s="1138"/>
      <c r="C283" s="1139"/>
      <c r="D283" s="1139"/>
      <c r="E283" s="1139"/>
      <c r="F283" s="1139"/>
      <c r="G283" s="1139"/>
      <c r="H283" s="1140"/>
      <c r="I283" s="1141"/>
      <c r="J283" s="1140"/>
      <c r="K283" s="1140"/>
      <c r="M283" s="1120"/>
      <c r="N283" s="1120"/>
    </row>
    <row r="284" ht="12.75" hidden="1" customHeight="1">
      <c r="A284" s="1137" t="str">
        <f t="array" ref="A284">IFERROR(SMALL(IF('Sale Rollup'!$O$2:$O$240=$B$253,ROW('Sale Rollup'!$L$2:$L$240)),ROW(10:10))," ")</f>
        <v> </v>
      </c>
      <c r="B284" s="1138"/>
      <c r="C284" s="1139"/>
      <c r="D284" s="1139"/>
      <c r="E284" s="1139"/>
      <c r="F284" s="1139"/>
      <c r="G284" s="1139"/>
      <c r="H284" s="1140"/>
      <c r="I284" s="1141"/>
      <c r="J284" s="1140"/>
      <c r="K284" s="1140"/>
      <c r="M284" s="1120"/>
      <c r="N284" s="1120"/>
    </row>
    <row r="285" ht="12.75" customHeight="1">
      <c r="A285" s="1116" t="s">
        <v>842</v>
      </c>
      <c r="B285" s="1142"/>
      <c r="C285" s="1114"/>
      <c r="D285" s="1114"/>
      <c r="E285" s="1114"/>
      <c r="F285" s="1114"/>
      <c r="G285" s="1114"/>
      <c r="H285" s="1122"/>
      <c r="I285" s="1143"/>
      <c r="J285" s="1122"/>
      <c r="K285" s="1122"/>
      <c r="L285" s="1122"/>
      <c r="M285" s="1161"/>
      <c r="N285" s="1161"/>
    </row>
    <row r="286" ht="12.75" customHeight="1">
      <c r="A286" s="1167" t="str">
        <f>IF('Roster &amp; Tables'!J29=0,"","Pack")</f>
        <v/>
      </c>
      <c r="B286" s="1168" t="s">
        <v>843</v>
      </c>
      <c r="C286" s="1167">
        <f>COUNTIFS('Sale Rollup'!L253:L492,B253,'Sale Rollup'!K253:K492,"No")</f>
        <v>0</v>
      </c>
      <c r="D286" s="1167"/>
      <c r="E286" s="1168" t="s">
        <v>844</v>
      </c>
      <c r="F286" s="1167">
        <f>COUNTIF('Sale Rollup'!O253:O492,B253)+COUNTIFS('Sale Rollup'!L253:L492,B253,'Sale Rollup'!K253:K492,"Yes")</f>
        <v>0</v>
      </c>
      <c r="H286" s="1167"/>
      <c r="I286" s="1169"/>
      <c r="J286" s="1170"/>
      <c r="K286" s="1170" t="str">
        <f>IF('Roster &amp; Tables'!J29=0,"",((C286*'Roster &amp; Tables'!J65)+(F286*('Roster &amp; Tables'!J65/2))))</f>
        <v/>
      </c>
      <c r="L286" s="1122"/>
      <c r="M286" s="1161"/>
      <c r="N286" s="1161"/>
    </row>
    <row r="287" ht="12.75" customHeight="1">
      <c r="A287" s="1149" t="s">
        <v>845</v>
      </c>
      <c r="J287" s="1150"/>
      <c r="K287" s="1150">
        <f>SUM(K254:K258)</f>
        <v>0</v>
      </c>
      <c r="L287" s="1151"/>
      <c r="M287" s="1159">
        <v>1148.26</v>
      </c>
      <c r="N287" s="1165"/>
    </row>
    <row r="288" ht="12.75" customHeight="1">
      <c r="A288" s="1152"/>
      <c r="B288" s="1153"/>
      <c r="C288" s="1154"/>
      <c r="D288" s="1155"/>
      <c r="E288" s="1155"/>
      <c r="F288" s="1155"/>
      <c r="G288" s="1155"/>
      <c r="H288" s="1156"/>
      <c r="I288" s="1157"/>
      <c r="J288" s="1156"/>
      <c r="K288" s="1156"/>
      <c r="L288" s="1158"/>
      <c r="M288" s="1165"/>
      <c r="N288" s="1165"/>
    </row>
    <row r="289" ht="12.75" customHeight="1">
      <c r="A289" s="1114" t="s">
        <v>833</v>
      </c>
      <c r="B289" s="1115" t="s">
        <v>864</v>
      </c>
      <c r="C289" s="1117"/>
      <c r="D289" s="1117"/>
      <c r="E289" s="1117"/>
      <c r="F289" s="1117"/>
      <c r="G289" s="1117"/>
      <c r="H289" s="1118"/>
      <c r="I289" s="1119"/>
      <c r="J289" s="1118"/>
      <c r="K289" s="1118"/>
      <c r="L289" s="1118"/>
      <c r="M289" s="1120"/>
      <c r="N289" s="1160"/>
    </row>
    <row r="290" ht="12.75" customHeight="1">
      <c r="A290" s="1116" t="s">
        <v>847</v>
      </c>
      <c r="B290" s="1115" t="s">
        <v>547</v>
      </c>
      <c r="C290" s="1116" t="s">
        <v>550</v>
      </c>
      <c r="D290" s="1116" t="s">
        <v>551</v>
      </c>
      <c r="E290" s="1116" t="s">
        <v>552</v>
      </c>
      <c r="F290" s="1116" t="s">
        <v>836</v>
      </c>
      <c r="G290" s="1116" t="s">
        <v>776</v>
      </c>
      <c r="H290" s="1121" t="s">
        <v>837</v>
      </c>
      <c r="I290" s="1116" t="s">
        <v>838</v>
      </c>
      <c r="J290" s="1121" t="s">
        <v>773</v>
      </c>
      <c r="K290" s="1121" t="s">
        <v>839</v>
      </c>
      <c r="L290" s="1122"/>
      <c r="M290" s="1161"/>
      <c r="N290" s="1161"/>
    </row>
    <row r="291" ht="12.75" customHeight="1">
      <c r="A291" s="1116"/>
      <c r="B291" s="1124"/>
      <c r="C291" s="1125"/>
      <c r="D291" s="1125"/>
      <c r="E291" s="1125"/>
      <c r="F291" s="1125"/>
      <c r="G291" s="1125"/>
      <c r="H291" s="1128"/>
      <c r="I291" s="1127"/>
      <c r="J291" s="1128"/>
      <c r="K291" s="1121">
        <f t="shared" ref="K291:K295" si="11">H291*0.25</f>
        <v>0</v>
      </c>
      <c r="L291" s="1129" t="s">
        <v>840</v>
      </c>
      <c r="M291" s="1120"/>
      <c r="N291" s="1120"/>
    </row>
    <row r="292" ht="12.75" customHeight="1">
      <c r="A292" s="1116"/>
      <c r="B292" s="1124"/>
      <c r="C292" s="1125"/>
      <c r="D292" s="1125"/>
      <c r="E292" s="1125"/>
      <c r="F292" s="1125"/>
      <c r="G292" s="1125"/>
      <c r="H292" s="1126"/>
      <c r="I292" s="1127"/>
      <c r="J292" s="1128"/>
      <c r="K292" s="1121">
        <f t="shared" si="11"/>
        <v>0</v>
      </c>
      <c r="M292" s="1120"/>
      <c r="N292" s="1120"/>
    </row>
    <row r="293" ht="12.75" customHeight="1">
      <c r="A293" s="1116"/>
      <c r="B293" s="1124"/>
      <c r="C293" s="1125"/>
      <c r="D293" s="1125"/>
      <c r="E293" s="1125"/>
      <c r="F293" s="1125"/>
      <c r="G293" s="1125"/>
      <c r="H293" s="1126"/>
      <c r="I293" s="1127"/>
      <c r="J293" s="1128"/>
      <c r="K293" s="1121">
        <f t="shared" si="11"/>
        <v>0</v>
      </c>
      <c r="M293" s="1120"/>
      <c r="N293" s="1120"/>
    </row>
    <row r="294" ht="12.75" customHeight="1">
      <c r="A294" s="1116"/>
      <c r="B294" s="1124"/>
      <c r="C294" s="1125"/>
      <c r="D294" s="1125"/>
      <c r="E294" s="1125"/>
      <c r="F294" s="1125"/>
      <c r="G294" s="1125"/>
      <c r="H294" s="1126"/>
      <c r="I294" s="1127"/>
      <c r="J294" s="1128"/>
      <c r="K294" s="1121">
        <f t="shared" si="11"/>
        <v>0</v>
      </c>
      <c r="M294" s="1120"/>
      <c r="N294" s="1120"/>
    </row>
    <row r="295" ht="12.75" customHeight="1">
      <c r="A295" s="1116"/>
      <c r="B295" s="1124"/>
      <c r="C295" s="1125"/>
      <c r="D295" s="1125"/>
      <c r="E295" s="1125"/>
      <c r="F295" s="1125"/>
      <c r="G295" s="1125"/>
      <c r="H295" s="1126"/>
      <c r="I295" s="1127"/>
      <c r="J295" s="1128"/>
      <c r="K295" s="1121">
        <f t="shared" si="11"/>
        <v>0</v>
      </c>
      <c r="M295" s="1120"/>
      <c r="N295" s="1120"/>
    </row>
    <row r="296" ht="12.75" hidden="1" customHeight="1">
      <c r="A296" s="1114"/>
      <c r="B296" s="1130"/>
      <c r="C296" s="1117"/>
      <c r="D296" s="1117"/>
      <c r="E296" s="1117"/>
      <c r="F296" s="1117"/>
      <c r="G296" s="1117"/>
      <c r="H296" s="1163"/>
      <c r="I296" s="1119"/>
      <c r="J296" s="1118"/>
      <c r="K296" s="1118"/>
      <c r="M296" s="1120"/>
      <c r="N296" s="1120"/>
    </row>
    <row r="297" ht="12.75" hidden="1" customHeight="1">
      <c r="A297" s="1114"/>
      <c r="B297" s="1130"/>
      <c r="C297" s="1117"/>
      <c r="D297" s="1117"/>
      <c r="E297" s="1117"/>
      <c r="F297" s="1117"/>
      <c r="G297" s="1117"/>
      <c r="H297" s="1163"/>
      <c r="I297" s="1119"/>
      <c r="J297" s="1118"/>
      <c r="K297" s="1118"/>
      <c r="M297" s="1120"/>
      <c r="N297" s="1120"/>
    </row>
    <row r="298" ht="12.75" hidden="1" customHeight="1">
      <c r="A298" s="1114"/>
      <c r="B298" s="1130"/>
      <c r="C298" s="1117"/>
      <c r="D298" s="1117"/>
      <c r="E298" s="1117"/>
      <c r="F298" s="1117"/>
      <c r="G298" s="1117"/>
      <c r="H298" s="1163"/>
      <c r="I298" s="1119"/>
      <c r="J298" s="1118"/>
      <c r="K298" s="1118"/>
      <c r="M298" s="1120"/>
      <c r="N298" s="1120"/>
    </row>
    <row r="299" ht="12.75" hidden="1" customHeight="1">
      <c r="A299" s="1114"/>
      <c r="B299" s="1130"/>
      <c r="C299" s="1117"/>
      <c r="D299" s="1117"/>
      <c r="E299" s="1117"/>
      <c r="F299" s="1117"/>
      <c r="G299" s="1117"/>
      <c r="H299" s="1163"/>
      <c r="I299" s="1119"/>
      <c r="J299" s="1118"/>
      <c r="K299" s="1118"/>
      <c r="M299" s="1120"/>
      <c r="N299" s="1120"/>
    </row>
    <row r="300" ht="12.75" hidden="1" customHeight="1">
      <c r="A300" s="1114"/>
      <c r="B300" s="1130"/>
      <c r="C300" s="1117"/>
      <c r="D300" s="1117"/>
      <c r="E300" s="1117"/>
      <c r="F300" s="1117"/>
      <c r="G300" s="1117"/>
      <c r="H300" s="1163"/>
      <c r="I300" s="1119"/>
      <c r="J300" s="1118"/>
      <c r="K300" s="1118"/>
      <c r="M300" s="1120"/>
      <c r="N300" s="1120"/>
    </row>
    <row r="301" ht="12.75" hidden="1" customHeight="1">
      <c r="A301" s="1114"/>
      <c r="B301" s="1130"/>
      <c r="C301" s="1117"/>
      <c r="D301" s="1117"/>
      <c r="E301" s="1117"/>
      <c r="F301" s="1117"/>
      <c r="G301" s="1117"/>
      <c r="H301" s="1163"/>
      <c r="I301" s="1119"/>
      <c r="J301" s="1118"/>
      <c r="K301" s="1118"/>
      <c r="M301" s="1120"/>
      <c r="N301" s="1120"/>
    </row>
    <row r="302" ht="12.75" hidden="1" customHeight="1">
      <c r="A302" s="1114"/>
      <c r="B302" s="1130"/>
      <c r="C302" s="1117"/>
      <c r="D302" s="1117"/>
      <c r="E302" s="1117"/>
      <c r="F302" s="1117"/>
      <c r="G302" s="1117"/>
      <c r="H302" s="1163"/>
      <c r="I302" s="1119"/>
      <c r="J302" s="1118"/>
      <c r="K302" s="1118"/>
      <c r="M302" s="1162"/>
      <c r="N302" s="1162"/>
    </row>
    <row r="303" ht="12.75" hidden="1" customHeight="1">
      <c r="A303" s="1114"/>
      <c r="B303" s="1130"/>
      <c r="C303" s="1117"/>
      <c r="D303" s="1117"/>
      <c r="E303" s="1117"/>
      <c r="F303" s="1117"/>
      <c r="G303" s="1117"/>
      <c r="H303" s="1163"/>
      <c r="I303" s="1119"/>
      <c r="J303" s="1118"/>
      <c r="K303" s="1118"/>
      <c r="M303" s="1162"/>
      <c r="N303" s="1162"/>
    </row>
    <row r="304" ht="12.75" hidden="1" customHeight="1">
      <c r="A304" s="1114"/>
      <c r="B304" s="1130"/>
      <c r="C304" s="1117"/>
      <c r="D304" s="1117"/>
      <c r="E304" s="1117"/>
      <c r="F304" s="1117"/>
      <c r="G304" s="1117"/>
      <c r="H304" s="1163"/>
      <c r="I304" s="1119"/>
      <c r="J304" s="1118"/>
      <c r="K304" s="1118"/>
      <c r="M304" s="1162"/>
      <c r="N304" s="1162"/>
    </row>
    <row r="305" ht="12.75" hidden="1" customHeight="1">
      <c r="A305" s="1114"/>
      <c r="B305" s="1130"/>
      <c r="C305" s="1117"/>
      <c r="D305" s="1117"/>
      <c r="E305" s="1117"/>
      <c r="F305" s="1117"/>
      <c r="G305" s="1117"/>
      <c r="H305" s="1163"/>
      <c r="I305" s="1119"/>
      <c r="J305" s="1118"/>
      <c r="K305" s="1118"/>
      <c r="M305" s="1162"/>
      <c r="N305" s="1162"/>
    </row>
    <row r="306" ht="12.75" hidden="1" customHeight="1">
      <c r="A306" s="1114"/>
      <c r="B306" s="1130"/>
      <c r="C306" s="1117"/>
      <c r="D306" s="1117"/>
      <c r="E306" s="1117"/>
      <c r="F306" s="1117"/>
      <c r="G306" s="1117"/>
      <c r="H306" s="1163"/>
      <c r="I306" s="1119"/>
      <c r="J306" s="1118"/>
      <c r="K306" s="1118"/>
      <c r="M306" s="1162"/>
      <c r="N306" s="1162"/>
    </row>
    <row r="307" ht="12.75" hidden="1" customHeight="1">
      <c r="A307" s="1114"/>
      <c r="B307" s="1130"/>
      <c r="C307" s="1117"/>
      <c r="D307" s="1117"/>
      <c r="E307" s="1117"/>
      <c r="F307" s="1117"/>
      <c r="G307" s="1117"/>
      <c r="H307" s="1163"/>
      <c r="I307" s="1119"/>
      <c r="J307" s="1118"/>
      <c r="K307" s="1118"/>
      <c r="M307" s="1162"/>
      <c r="N307" s="1162"/>
    </row>
    <row r="308" ht="12.75" hidden="1" customHeight="1">
      <c r="A308" s="1114"/>
      <c r="B308" s="1130"/>
      <c r="C308" s="1117"/>
      <c r="D308" s="1117"/>
      <c r="E308" s="1117"/>
      <c r="F308" s="1117"/>
      <c r="G308" s="1117"/>
      <c r="H308" s="1163"/>
      <c r="I308" s="1119"/>
      <c r="J308" s="1118"/>
      <c r="K308" s="1118"/>
      <c r="M308" s="1162"/>
      <c r="N308" s="1162"/>
    </row>
    <row r="309" ht="12.75" hidden="1" customHeight="1">
      <c r="A309" s="1114"/>
      <c r="B309" s="1130"/>
      <c r="C309" s="1117"/>
      <c r="D309" s="1117"/>
      <c r="E309" s="1117"/>
      <c r="F309" s="1117"/>
      <c r="G309" s="1117"/>
      <c r="H309" s="1163"/>
      <c r="I309" s="1119"/>
      <c r="J309" s="1118"/>
      <c r="K309" s="1118"/>
      <c r="M309" s="1162"/>
      <c r="N309" s="1162"/>
    </row>
    <row r="310" ht="12.75" hidden="1" customHeight="1">
      <c r="A310" s="1114"/>
      <c r="B310" s="1130"/>
      <c r="C310" s="1117"/>
      <c r="D310" s="1117"/>
      <c r="E310" s="1117"/>
      <c r="F310" s="1117"/>
      <c r="G310" s="1117"/>
      <c r="H310" s="1163"/>
      <c r="I310" s="1119"/>
      <c r="J310" s="1118"/>
      <c r="K310" s="1118"/>
      <c r="M310" s="1162"/>
      <c r="N310" s="1162"/>
    </row>
    <row r="311" ht="12.75" hidden="1" customHeight="1">
      <c r="A311" s="1131"/>
      <c r="B311" s="1132"/>
      <c r="C311" s="1181"/>
      <c r="D311" s="1133"/>
      <c r="E311" s="1133"/>
      <c r="F311" s="1133"/>
      <c r="G311" s="1133"/>
      <c r="H311" s="1134"/>
      <c r="I311" s="1182"/>
      <c r="J311" s="1177"/>
      <c r="K311" s="1177"/>
      <c r="L311" s="1136" t="s">
        <v>841</v>
      </c>
      <c r="M311" s="1120"/>
      <c r="N311" s="1120"/>
    </row>
    <row r="312" ht="12.75" hidden="1" customHeight="1">
      <c r="A312" s="1137"/>
      <c r="B312" s="1138"/>
      <c r="C312" s="1139"/>
      <c r="D312" s="1139"/>
      <c r="E312" s="1139"/>
      <c r="F312" s="1139"/>
      <c r="G312" s="1139"/>
      <c r="H312" s="1140"/>
      <c r="I312" s="1141"/>
      <c r="J312" s="1183"/>
      <c r="K312" s="1183"/>
      <c r="M312" s="1120"/>
      <c r="N312" s="1120"/>
    </row>
    <row r="313" ht="12.75" hidden="1" customHeight="1">
      <c r="A313" s="1137"/>
      <c r="B313" s="1138"/>
      <c r="C313" s="1139"/>
      <c r="D313" s="1139"/>
      <c r="E313" s="1139"/>
      <c r="F313" s="1139"/>
      <c r="G313" s="1139"/>
      <c r="H313" s="1140"/>
      <c r="I313" s="1141"/>
      <c r="J313" s="1140"/>
      <c r="K313" s="1140"/>
      <c r="M313" s="1120"/>
      <c r="N313" s="1120"/>
    </row>
    <row r="314" ht="12.75" hidden="1" customHeight="1">
      <c r="A314" s="1137"/>
      <c r="B314" s="1138"/>
      <c r="C314" s="1139"/>
      <c r="D314" s="1139"/>
      <c r="E314" s="1139"/>
      <c r="F314" s="1139"/>
      <c r="G314" s="1139"/>
      <c r="H314" s="1140"/>
      <c r="I314" s="1141"/>
      <c r="J314" s="1140"/>
      <c r="K314" s="1140"/>
      <c r="M314" s="1120"/>
      <c r="N314" s="1120"/>
    </row>
    <row r="315" ht="12.75" hidden="1" customHeight="1">
      <c r="A315" s="1137"/>
      <c r="B315" s="1138"/>
      <c r="C315" s="1139"/>
      <c r="D315" s="1139"/>
      <c r="E315" s="1139"/>
      <c r="F315" s="1139"/>
      <c r="G315" s="1139"/>
      <c r="H315" s="1140"/>
      <c r="I315" s="1141"/>
      <c r="J315" s="1140"/>
      <c r="K315" s="1140"/>
      <c r="M315" s="1120"/>
      <c r="N315" s="1120"/>
    </row>
    <row r="316" ht="12.75" hidden="1" customHeight="1">
      <c r="A316" s="1137"/>
      <c r="B316" s="1138"/>
      <c r="C316" s="1139"/>
      <c r="D316" s="1139"/>
      <c r="E316" s="1139"/>
      <c r="F316" s="1139"/>
      <c r="G316" s="1139"/>
      <c r="H316" s="1140"/>
      <c r="I316" s="1141"/>
      <c r="J316" s="1140"/>
      <c r="K316" s="1140"/>
      <c r="M316" s="1120"/>
      <c r="N316" s="1120"/>
    </row>
    <row r="317" ht="12.75" hidden="1" customHeight="1">
      <c r="A317" s="1137"/>
      <c r="B317" s="1138"/>
      <c r="C317" s="1139"/>
      <c r="D317" s="1139"/>
      <c r="E317" s="1139"/>
      <c r="F317" s="1139"/>
      <c r="G317" s="1139"/>
      <c r="H317" s="1140"/>
      <c r="I317" s="1141"/>
      <c r="J317" s="1140"/>
      <c r="K317" s="1140"/>
      <c r="M317" s="1120"/>
      <c r="N317" s="1120"/>
    </row>
    <row r="318" ht="12.75" hidden="1" customHeight="1">
      <c r="A318" s="1137"/>
      <c r="B318" s="1138"/>
      <c r="C318" s="1139"/>
      <c r="D318" s="1139"/>
      <c r="E318" s="1139"/>
      <c r="F318" s="1139"/>
      <c r="G318" s="1139"/>
      <c r="H318" s="1140"/>
      <c r="I318" s="1141"/>
      <c r="J318" s="1140"/>
      <c r="K318" s="1140"/>
      <c r="M318" s="1120"/>
      <c r="N318" s="1120"/>
    </row>
    <row r="319" ht="12.75" hidden="1" customHeight="1">
      <c r="A319" s="1137"/>
      <c r="B319" s="1138"/>
      <c r="C319" s="1139"/>
      <c r="D319" s="1139"/>
      <c r="E319" s="1139"/>
      <c r="F319" s="1139"/>
      <c r="G319" s="1139"/>
      <c r="H319" s="1140"/>
      <c r="I319" s="1141"/>
      <c r="J319" s="1140"/>
      <c r="K319" s="1140"/>
      <c r="M319" s="1120"/>
      <c r="N319" s="1120"/>
    </row>
    <row r="320" ht="12.75" hidden="1" customHeight="1">
      <c r="A320" s="1137"/>
      <c r="B320" s="1138"/>
      <c r="C320" s="1139"/>
      <c r="D320" s="1139"/>
      <c r="E320" s="1139"/>
      <c r="F320" s="1139"/>
      <c r="G320" s="1139"/>
      <c r="H320" s="1140"/>
      <c r="I320" s="1141"/>
      <c r="J320" s="1140"/>
      <c r="K320" s="1140"/>
      <c r="M320" s="1120"/>
      <c r="N320" s="1120"/>
    </row>
    <row r="321" ht="12.75" customHeight="1">
      <c r="A321" s="1116"/>
      <c r="B321" s="1142"/>
      <c r="C321" s="1114"/>
      <c r="D321" s="1114"/>
      <c r="E321" s="1114"/>
      <c r="F321" s="1114"/>
      <c r="G321" s="1114"/>
      <c r="H321" s="1122"/>
      <c r="I321" s="1143"/>
      <c r="J321" s="1122"/>
      <c r="K321" s="1122"/>
      <c r="L321" s="1122"/>
      <c r="M321" s="1161"/>
      <c r="N321" s="1161"/>
    </row>
    <row r="322" ht="12.75" customHeight="1">
      <c r="A322" s="1167" t="str">
        <f>IF('Roster &amp; Tables'!J29=0,"","Pack")</f>
        <v/>
      </c>
      <c r="B322" s="1168" t="s">
        <v>843</v>
      </c>
      <c r="C322" s="1167">
        <f>COUNTIFS('Sale Rollup'!L289:L528,B289,'Sale Rollup'!K289:K528,"No")</f>
        <v>0</v>
      </c>
      <c r="D322" s="1167"/>
      <c r="E322" s="1168" t="s">
        <v>844</v>
      </c>
      <c r="F322" s="1167">
        <f>COUNTIF('Sale Rollup'!O289:O528,B289)+COUNTIFS('Sale Rollup'!L289:L528,B289,'Sale Rollup'!K289:K528,"Yes")</f>
        <v>0</v>
      </c>
      <c r="H322" s="1167"/>
      <c r="I322" s="1169"/>
      <c r="J322" s="1170"/>
      <c r="K322" s="1170" t="str">
        <f>IF('Roster &amp; Tables'!J29=0,"",((C322*'Roster &amp; Tables'!J101)+(F322*('Roster &amp; Tables'!J101/2))))</f>
        <v/>
      </c>
      <c r="L322" s="1122"/>
      <c r="M322" s="1161"/>
      <c r="N322" s="1161"/>
    </row>
    <row r="323" ht="12.75" customHeight="1">
      <c r="A323" s="1149" t="s">
        <v>845</v>
      </c>
      <c r="J323" s="1178" t="s">
        <v>761</v>
      </c>
      <c r="K323" s="1150">
        <f>SUM(K291:K295)</f>
        <v>0</v>
      </c>
      <c r="L323" s="1151"/>
      <c r="M323" s="1159">
        <v>373.98</v>
      </c>
      <c r="N323" s="1165"/>
    </row>
    <row r="324" ht="12.75" hidden="1" customHeight="1">
      <c r="A324" s="1152"/>
      <c r="B324" s="1153"/>
      <c r="C324" s="1154"/>
      <c r="D324" s="1155"/>
      <c r="E324" s="1155"/>
      <c r="F324" s="1155"/>
      <c r="G324" s="1155"/>
      <c r="H324" s="1156"/>
      <c r="I324" s="1157"/>
      <c r="J324" s="1156"/>
      <c r="K324" s="1156"/>
      <c r="L324" s="1158"/>
      <c r="M324" s="1165"/>
      <c r="N324" s="1165"/>
    </row>
    <row r="325" ht="12.75" hidden="1" customHeight="1">
      <c r="A325" s="1114" t="s">
        <v>833</v>
      </c>
      <c r="B325" s="1142" t="str">
        <f>'Roster &amp; Tables'!C11</f>
        <v>JOSE TORRES</v>
      </c>
      <c r="C325" s="1117"/>
      <c r="D325" s="1117"/>
      <c r="E325" s="1117"/>
      <c r="F325" s="1117"/>
      <c r="G325" s="1117"/>
      <c r="H325" s="1118"/>
      <c r="I325" s="1119"/>
      <c r="J325" s="1118"/>
      <c r="K325" s="1118"/>
      <c r="L325" s="1118"/>
      <c r="M325" s="1160"/>
      <c r="N325" s="1160"/>
    </row>
    <row r="326" ht="12.75" hidden="1" customHeight="1">
      <c r="A326" s="1114" t="s">
        <v>848</v>
      </c>
      <c r="B326" s="1142" t="s">
        <v>765</v>
      </c>
      <c r="C326" s="1114" t="s">
        <v>849</v>
      </c>
      <c r="D326" s="1114" t="s">
        <v>191</v>
      </c>
      <c r="E326" s="1116" t="s">
        <v>192</v>
      </c>
      <c r="F326" s="1116" t="s">
        <v>193</v>
      </c>
      <c r="G326" s="1114" t="s">
        <v>768</v>
      </c>
      <c r="H326" s="1122" t="s">
        <v>772</v>
      </c>
      <c r="I326" s="1143" t="s">
        <v>850</v>
      </c>
      <c r="J326" s="1122"/>
      <c r="K326" s="1122" t="s">
        <v>851</v>
      </c>
      <c r="L326" s="1122"/>
      <c r="M326" s="1161"/>
      <c r="N326" s="1161"/>
    </row>
    <row r="327" ht="12.75" hidden="1" customHeight="1">
      <c r="A327" s="1114" t="str">
        <f t="array" ref="A327">IFERROR(SMALL(IF('Sale Rollup'!$L$2:$L$240=$B$325,ROW('Sale Rollup'!$L$2:$L$240)),ROW(1:1))," ")</f>
        <v> </v>
      </c>
      <c r="B327" s="1130" t="str">
        <f t="array" ref="B327">IFERROR(INDEX('Sale Rollup'!$B$2:$AA$240,SMALL(IF('Sale Rollup'!$L$2:$L$240=$B$325,ROW('Sale Rollup'!$L$2:$L$240)),ROW(1:1))-1,1)," ")</f>
        <v> </v>
      </c>
      <c r="C327" s="1117" t="str">
        <f t="array" ref="C327">IFERROR(INDEX('Sale Rollup'!$B$2:$AA$240,SMALL(IF('Sale Rollup'!$L$2:$L$240=$B$325,ROW('Sale Rollup'!$L$2:$L$240)),ROW(1:1))-1,2)," ")</f>
        <v> </v>
      </c>
      <c r="D327" s="1117" t="str">
        <f t="array" ref="D327">IFERROR(INDEX('Sale Rollup'!$B$2:$AA$240,SMALL(IF('Sale Rollup'!$L$2:$L$240=$B$325,ROW('Sale Rollup'!$L$2:$L$240)),ROW(1:1))-1,5)," ")</f>
        <v> </v>
      </c>
      <c r="E327" s="1117" t="str">
        <f t="array" ref="E327">IFERROR( INDEX('Sale Rollup'!$B$2:$AA$240,SMALL(IF('Sale Rollup'!$L$2:$L$240=$B$325,ROW('Sale Rollup'!$L$2:$L$240)),ROW(1:1))-1,6)," ")</f>
        <v> </v>
      </c>
      <c r="F327" s="1117" t="str">
        <f t="array" ref="F327">IFERROR(INDEX('Sale Rollup'!$B$2:$AA$240,SMALL(IF('Sale Rollup'!$L$2:$L$240=$B$325,ROW('Sale Rollup'!$L$2:$L$240)),ROW(1:1))-1,7)," ")</f>
        <v> </v>
      </c>
      <c r="G327" s="1117" t="str">
        <f t="array" ref="G327">IFERROR(INDEX('Sale Rollup'!$B$2:$AA$240,SMALL(IF('Sale Rollup'!$L$2:$L$240=$B$325,ROW('Sale Rollup'!$L$2:$L$240)),ROW(1:1))-1,3)," ")</f>
        <v> </v>
      </c>
      <c r="H327" s="1163" t="str">
        <f t="array" ref="H327">IFERROR(INDEX('Sale Rollup'!$B$2:$AA$240,SMALL(IF('Sale Rollup'!$L$2:$L$240=$B$325,ROW('Sale Rollup'!$L$2:$L$240)),ROW(1:1))-1,8)," ")</f>
        <v> </v>
      </c>
      <c r="I327" s="1127">
        <v>0.5</v>
      </c>
      <c r="J327" s="1128"/>
      <c r="K327" s="1128">
        <v>717.5</v>
      </c>
      <c r="L327" s="1129" t="s">
        <v>840</v>
      </c>
      <c r="M327" s="1120"/>
      <c r="N327" s="1120"/>
    </row>
    <row r="328" ht="12.75" hidden="1" customHeight="1">
      <c r="A328" s="1114" t="str">
        <f t="array" ref="A328">IFERROR(SMALL(IF('Sale Rollup'!$L$2:$L$240=$B$325,ROW('Sale Rollup'!$L$2:$L$240)),ROW(2:2))," ")</f>
        <v> </v>
      </c>
      <c r="B328" s="1130" t="str">
        <f t="array" ref="B328">IFERROR(INDEX('Sale Rollup'!$B$2:$AA$240,SMALL(IF('Sale Rollup'!$L$2:$L$240=$B$325,ROW('Sale Rollup'!$L$2:$L$240)),ROW(2:2))-1,1)," ")</f>
        <v> </v>
      </c>
      <c r="C328" s="1117" t="str">
        <f t="array" ref="C328">IFERROR(INDEX('Sale Rollup'!$B$2:$AA$240,SMALL(IF('Sale Rollup'!$L$2:$L$240=$B$325,ROW('Sale Rollup'!$L$2:$L$240)),ROW(2:2))-1,2)," ")</f>
        <v> </v>
      </c>
      <c r="D328" s="1117" t="str">
        <f t="array" ref="D328">IFERROR(INDEX('Sale Rollup'!$B$2:$AA$240,SMALL(IF('Sale Rollup'!$L$2:$L$240=$B$325,ROW('Sale Rollup'!$L$2:$L$240)),ROW(2:2))-1,5)," ")</f>
        <v> </v>
      </c>
      <c r="E328" s="1117" t="str">
        <f t="array" ref="E328">IFERROR( INDEX('Sale Rollup'!$B$2:$AA$240,SMALL(IF('Sale Rollup'!$L$2:$L$240=$B$325,ROW('Sale Rollup'!$L$2:$L$240)),ROW(2:2))-1,6)," ")</f>
        <v> </v>
      </c>
      <c r="F328" s="1117" t="str">
        <f t="array" ref="F328">IFERROR(INDEX('Sale Rollup'!$B$2:$AA$240,SMALL(IF('Sale Rollup'!$L$2:$L$240=$B$325,ROW('Sale Rollup'!$L$2:$L$240)),ROW(2:2))-1,7)," ")</f>
        <v> </v>
      </c>
      <c r="G328" s="1117" t="str">
        <f t="array" ref="G328">IFERROR(INDEX('Sale Rollup'!$B$2:$AA$240,SMALL(IF('Sale Rollup'!$L$2:$L$240=$B$325,ROW('Sale Rollup'!$L$2:$L$240)),ROW(2:2))-1,3)," ")</f>
        <v> </v>
      </c>
      <c r="H328" s="1126">
        <v>4187.95</v>
      </c>
      <c r="I328" s="1127">
        <v>1.0</v>
      </c>
      <c r="J328" s="1128"/>
      <c r="K328" s="1128">
        <v>921.99</v>
      </c>
      <c r="M328" s="1120"/>
      <c r="N328" s="1120"/>
    </row>
    <row r="329" ht="12.75" hidden="1" customHeight="1">
      <c r="A329" s="1114" t="str">
        <f t="array" ref="A329">IFERROR(SMALL(IF('Sale Rollup'!$L$2:$L$240=$B$325,ROW('Sale Rollup'!$L$2:$L$240)),ROW(3:3))," ")</f>
        <v> </v>
      </c>
      <c r="B329" s="1130" t="str">
        <f t="array" ref="B329">IFERROR(INDEX('Sale Rollup'!$B$2:$AA$240,SMALL(IF('Sale Rollup'!$L$2:$L$240=$B$325,ROW('Sale Rollup'!$L$2:$L$240)),ROW(3:3))-1,1)," ")</f>
        <v> </v>
      </c>
      <c r="C329" s="1117" t="str">
        <f t="array" ref="C329">IFERROR(INDEX('Sale Rollup'!$B$2:$AA$240,SMALL(IF('Sale Rollup'!$L$2:$L$240=$B$325,ROW('Sale Rollup'!$L$2:$L$240)),ROW(3:3))-1,2)," ")</f>
        <v> </v>
      </c>
      <c r="D329" s="1117" t="str">
        <f t="array" ref="D329">IFERROR(INDEX('Sale Rollup'!$B$2:$AA$240,SMALL(IF('Sale Rollup'!$L$2:$L$240=$B$325,ROW('Sale Rollup'!$L$2:$L$240)),ROW(3:3))-1,5)," ")</f>
        <v> </v>
      </c>
      <c r="E329" s="1117" t="str">
        <f t="array" ref="E329">IFERROR( INDEX('Sale Rollup'!$B$2:$AA$240,SMALL(IF('Sale Rollup'!$L$2:$L$240=$B$325,ROW('Sale Rollup'!$L$2:$L$240)),ROW(3:3))-1,6)," ")</f>
        <v> </v>
      </c>
      <c r="F329" s="1117" t="str">
        <f t="array" ref="F329">IFERROR(INDEX('Sale Rollup'!$B$2:$AA$240,SMALL(IF('Sale Rollup'!$L$2:$L$240=$B$325,ROW('Sale Rollup'!$L$2:$L$240)),ROW(3:3))-1,7)," ")</f>
        <v> </v>
      </c>
      <c r="G329" s="1117" t="str">
        <f t="array" ref="G329">IFERROR(INDEX('Sale Rollup'!$B$2:$AA$240,SMALL(IF('Sale Rollup'!$L$2:$L$240=$B$325,ROW('Sale Rollup'!$L$2:$L$240)),ROW(3:3))-1,3)," ")</f>
        <v> </v>
      </c>
      <c r="H329" s="1163" t="str">
        <f t="array" ref="H329">IFERROR(INDEX('Sale Rollup'!$B$2:$AA$240,SMALL(IF('Sale Rollup'!$L$2:$L$240=$B$325,ROW('Sale Rollup'!$L$2:$L$240)),ROW(3:3))-1,8)," ")</f>
        <v> </v>
      </c>
      <c r="I329" s="1119" t="str">
        <f t="array" ref="I329">IFERROR(INDEX('Sale Rollup'!$B$2:$AA$240,SMALL(IF('Sale Rollup'!$L$2:$L$240=$B$325,ROW('Sale Rollup'!$L$2:$L$240)),ROW(3:3))-1,12)," ")</f>
        <v> </v>
      </c>
      <c r="J329" s="1118"/>
      <c r="K329" s="1118" t="str">
        <f t="array" ref="K329">IFERROR(INDEX('Sale Rollup'!$B$2:$AA$240,SMALL(IF('Sale Rollup'!$L$2:$L$240=$B$325,ROW('Sale Rollup'!$L$2:$L$240)),ROW(3:3))-1,13)," ")</f>
        <v> </v>
      </c>
      <c r="M329" s="1120"/>
      <c r="N329" s="1120"/>
    </row>
    <row r="330" ht="12.75" hidden="1" customHeight="1">
      <c r="A330" s="1114" t="str">
        <f t="array" ref="A330">IFERROR(SMALL(IF('Sale Rollup'!$L$2:$L$240=$B$325,ROW('Sale Rollup'!$L$2:$L$240)),ROW(4:4))," ")</f>
        <v> </v>
      </c>
      <c r="B330" s="1130" t="str">
        <f t="array" ref="B330">IFERROR(INDEX('Sale Rollup'!$B$2:$AA$240,SMALL(IF('Sale Rollup'!$L$2:$L$240=$B$325,ROW('Sale Rollup'!$L$2:$L$240)),ROW(4:4))-1,1)," ")</f>
        <v> </v>
      </c>
      <c r="C330" s="1117" t="str">
        <f t="array" ref="C330">IFERROR(INDEX('Sale Rollup'!$B$2:$AA$240,SMALL(IF('Sale Rollup'!$L$2:$L$240=$B$325,ROW('Sale Rollup'!$L$2:$L$240)),ROW(4:4))-1,2)," ")</f>
        <v> </v>
      </c>
      <c r="D330" s="1117" t="str">
        <f t="array" ref="D330">IFERROR(INDEX('Sale Rollup'!$B$2:$AA$240,SMALL(IF('Sale Rollup'!$L$2:$L$240=$B$325,ROW('Sale Rollup'!$L$2:$L$240)),ROW(4:4))-1,5)," ")</f>
        <v> </v>
      </c>
      <c r="E330" s="1117" t="str">
        <f t="array" ref="E330">IFERROR( INDEX('Sale Rollup'!$B$2:$AA$240,SMALL(IF('Sale Rollup'!$L$2:$L$240=$B$325,ROW('Sale Rollup'!$L$2:$L$240)),ROW(4:4))-1,6)," ")</f>
        <v> </v>
      </c>
      <c r="F330" s="1117" t="str">
        <f t="array" ref="F330">IFERROR(INDEX('Sale Rollup'!$B$2:$AA$240,SMALL(IF('Sale Rollup'!$L$2:$L$240=$B$325,ROW('Sale Rollup'!$L$2:$L$240)),ROW(4:4))-1,7)," ")</f>
        <v> </v>
      </c>
      <c r="G330" s="1117" t="str">
        <f t="array" ref="G330">IFERROR(INDEX('Sale Rollup'!$B$2:$AA$240,SMALL(IF('Sale Rollup'!$L$2:$L$240=$B$325,ROW('Sale Rollup'!$L$2:$L$240)),ROW(4:4))-1,3)," ")</f>
        <v> </v>
      </c>
      <c r="H330" s="1163" t="str">
        <f t="array" ref="H330">IFERROR(INDEX('Sale Rollup'!$B$2:$AA$240,SMALL(IF('Sale Rollup'!$L$2:$L$240=$B$325,ROW('Sale Rollup'!$L$2:$L$240)),ROW(4:4))-1,8)," ")</f>
        <v> </v>
      </c>
      <c r="I330" s="1119" t="str">
        <f t="array" ref="I330">IFERROR(INDEX('Sale Rollup'!$B$2:$AA$240,SMALL(IF('Sale Rollup'!$L$2:$L$240=$B$325,ROW('Sale Rollup'!$L$2:$L$240)),ROW(4:4))-1,12)," ")</f>
        <v> </v>
      </c>
      <c r="J330" s="1118"/>
      <c r="K330" s="1118" t="str">
        <f t="array" ref="K330">IFERROR(INDEX('Sale Rollup'!$B$2:$AA$240,SMALL(IF('Sale Rollup'!$L$2:$L$240=$B$325,ROW('Sale Rollup'!$L$2:$L$240)),ROW(4:4))-1,13)," ")</f>
        <v> </v>
      </c>
      <c r="M330" s="1120"/>
      <c r="N330" s="1120"/>
    </row>
    <row r="331" ht="12.75" hidden="1" customHeight="1">
      <c r="A331" s="1114" t="str">
        <f t="array" ref="A331">IFERROR(SMALL(IF('Sale Rollup'!$L$2:$L$240=$B$325,ROW('Sale Rollup'!$L$2:$L$240)),ROW(5:5))," ")</f>
        <v> </v>
      </c>
      <c r="B331" s="1130" t="str">
        <f t="array" ref="B331">IFERROR(INDEX('Sale Rollup'!$B$2:$AA$240,SMALL(IF('Sale Rollup'!$L$2:$L$240=$B$325,ROW('Sale Rollup'!$L$2:$L$240)),ROW(5:5))-1,1)," ")</f>
        <v> </v>
      </c>
      <c r="C331" s="1117" t="str">
        <f t="array" ref="C331">IFERROR(INDEX('Sale Rollup'!$B$2:$AA$240,SMALL(IF('Sale Rollup'!$L$2:$L$240=$B$325,ROW('Sale Rollup'!$L$2:$L$240)),ROW(5:5))-1,2)," ")</f>
        <v> </v>
      </c>
      <c r="D331" s="1117" t="str">
        <f t="array" ref="D331">IFERROR(INDEX('Sale Rollup'!$B$2:$AA$240,SMALL(IF('Sale Rollup'!$L$2:$L$240=$B$325,ROW('Sale Rollup'!$L$2:$L$240)),ROW(5:5))-1,5)," ")</f>
        <v> </v>
      </c>
      <c r="E331" s="1117" t="str">
        <f t="array" ref="E331">IFERROR( INDEX('Sale Rollup'!$B$2:$AA$240,SMALL(IF('Sale Rollup'!$L$2:$L$240=$B$325,ROW('Sale Rollup'!$L$2:$L$240)),ROW(5:5))-1,6)," ")</f>
        <v> </v>
      </c>
      <c r="F331" s="1117" t="str">
        <f t="array" ref="F331">IFERROR(INDEX('Sale Rollup'!$B$2:$AA$240,SMALL(IF('Sale Rollup'!$L$2:$L$240=$B$325,ROW('Sale Rollup'!$L$2:$L$240)),ROW(5:5))-1,7)," ")</f>
        <v> </v>
      </c>
      <c r="G331" s="1117" t="str">
        <f t="array" ref="G331">IFERROR(INDEX('Sale Rollup'!$B$2:$AA$240,SMALL(IF('Sale Rollup'!$L$2:$L$240=$B$325,ROW('Sale Rollup'!$L$2:$L$240)),ROW(5:5))-1,3)," ")</f>
        <v> </v>
      </c>
      <c r="H331" s="1163" t="str">
        <f t="array" ref="H331">IFERROR(INDEX('Sale Rollup'!$B$2:$AA$240,SMALL(IF('Sale Rollup'!$L$2:$L$240=$B$325,ROW('Sale Rollup'!$L$2:$L$240)),ROW(5:5))-1,8)," ")</f>
        <v> </v>
      </c>
      <c r="I331" s="1119" t="str">
        <f t="array" ref="I331">IFERROR(INDEX('Sale Rollup'!$B$2:$AA$240,SMALL(IF('Sale Rollup'!$L$2:$L$240=$B$325,ROW('Sale Rollup'!$L$2:$L$240)),ROW(5:5))-1,12)," ")</f>
        <v> </v>
      </c>
      <c r="J331" s="1118"/>
      <c r="K331" s="1118" t="str">
        <f t="array" ref="K331">IFERROR(INDEX('Sale Rollup'!$B$2:$AA$240,SMALL(IF('Sale Rollup'!$L$2:$L$240=$B$325,ROW('Sale Rollup'!$L$2:$L$240)),ROW(5:5))-1,13)," ")</f>
        <v> </v>
      </c>
      <c r="M331" s="1120"/>
      <c r="N331" s="1120"/>
    </row>
    <row r="332" ht="12.75" hidden="1" customHeight="1">
      <c r="A332" s="1114" t="str">
        <f t="array" ref="A332">IFERROR(SMALL(IF('Sale Rollup'!$L$2:$L$240=$B$325,ROW('Sale Rollup'!$L$2:$L$240)),ROW(6:6))," ")</f>
        <v> </v>
      </c>
      <c r="B332" s="1130" t="str">
        <f t="array" ref="B332">IFERROR(INDEX('Sale Rollup'!$B$2:$AA$240,SMALL(IF('Sale Rollup'!$L$2:$L$240=$B$325,ROW('Sale Rollup'!$L$2:$L$240)),ROW(6:6))-1,1)," ")</f>
        <v> </v>
      </c>
      <c r="C332" s="1117" t="str">
        <f t="array" ref="C332">IFERROR(INDEX('Sale Rollup'!$B$2:$AA$240,SMALL(IF('Sale Rollup'!$L$2:$L$240=$B$325,ROW('Sale Rollup'!$L$2:$L$240)),ROW(6:6))-1,2)," ")</f>
        <v> </v>
      </c>
      <c r="D332" s="1117" t="str">
        <f t="array" ref="D332">IFERROR(INDEX('Sale Rollup'!$B$2:$AA$240,SMALL(IF('Sale Rollup'!$L$2:$L$240=$B$325,ROW('Sale Rollup'!$L$2:$L$240)),ROW(6:6))-1,5)," ")</f>
        <v> </v>
      </c>
      <c r="E332" s="1117" t="str">
        <f t="array" ref="E332">IFERROR( INDEX('Sale Rollup'!$B$2:$AA$240,SMALL(IF('Sale Rollup'!$L$2:$L$240=$B$325,ROW('Sale Rollup'!$L$2:$L$240)),ROW(6:6))-1,6)," ")</f>
        <v> </v>
      </c>
      <c r="F332" s="1117" t="str">
        <f t="array" ref="F332">IFERROR(INDEX('Sale Rollup'!$B$2:$AA$240,SMALL(IF('Sale Rollup'!$L$2:$L$240=$B$325,ROW('Sale Rollup'!$L$2:$L$240)),ROW(6:6))-1,7)," ")</f>
        <v> </v>
      </c>
      <c r="G332" s="1117" t="str">
        <f t="array" ref="G332">IFERROR(INDEX('Sale Rollup'!$B$2:$AA$240,SMALL(IF('Sale Rollup'!$L$2:$L$240=$B$325,ROW('Sale Rollup'!$L$2:$L$240)),ROW(6:6))-1,3)," ")</f>
        <v> </v>
      </c>
      <c r="H332" s="1163" t="str">
        <f t="array" ref="H332">IFERROR(INDEX('Sale Rollup'!$B$2:$AA$240,SMALL(IF('Sale Rollup'!$L$2:$L$240=$B$325,ROW('Sale Rollup'!$L$2:$L$240)),ROW(6:6))-1,8)," ")</f>
        <v> </v>
      </c>
      <c r="I332" s="1119" t="str">
        <f t="array" ref="I332">IFERROR(INDEX('Sale Rollup'!$B$2:$AA$240,SMALL(IF('Sale Rollup'!$L$2:$L$240=$B$325,ROW('Sale Rollup'!$L$2:$L$240)),ROW(6:6))-1,12)," ")</f>
        <v> </v>
      </c>
      <c r="J332" s="1118"/>
      <c r="K332" s="1118" t="str">
        <f t="array" ref="K332">IFERROR(INDEX('Sale Rollup'!$B$2:$AA$240,SMALL(IF('Sale Rollup'!$L$2:$L$240=$B$325,ROW('Sale Rollup'!$L$2:$L$240)),ROW(6:6))-1,13)," ")</f>
        <v> </v>
      </c>
      <c r="M332" s="1120"/>
      <c r="N332" s="1120"/>
    </row>
    <row r="333" ht="12.75" hidden="1" customHeight="1">
      <c r="A333" s="1114" t="str">
        <f t="array" ref="A333">IFERROR(SMALL(IF('Sale Rollup'!$L$2:$L$240=$B$325,ROW('Sale Rollup'!$L$2:$L$240)),ROW(7:7))," ")</f>
        <v> </v>
      </c>
      <c r="B333" s="1130" t="str">
        <f t="array" ref="B333">IFERROR(INDEX('Sale Rollup'!$B$2:$AA$240,SMALL(IF('Sale Rollup'!$L$2:$L$240=$B$325,ROW('Sale Rollup'!$L$2:$L$240)),ROW(7:7))-1,1)," ")</f>
        <v> </v>
      </c>
      <c r="C333" s="1117" t="str">
        <f t="array" ref="C333">IFERROR(INDEX('Sale Rollup'!$B$2:$AA$240,SMALL(IF('Sale Rollup'!$L$2:$L$240=$B$325,ROW('Sale Rollup'!$L$2:$L$240)),ROW(7:7))-1,2)," ")</f>
        <v> </v>
      </c>
      <c r="D333" s="1117" t="str">
        <f t="array" ref="D333">IFERROR(INDEX('Sale Rollup'!$B$2:$AA$240,SMALL(IF('Sale Rollup'!$L$2:$L$240=$B$325,ROW('Sale Rollup'!$L$2:$L$240)),ROW(7:7))-1,5)," ")</f>
        <v> </v>
      </c>
      <c r="E333" s="1117" t="str">
        <f t="array" ref="E333">IFERROR( INDEX('Sale Rollup'!$B$2:$AA$240,SMALL(IF('Sale Rollup'!$L$2:$L$240=$B$325,ROW('Sale Rollup'!$L$2:$L$240)),ROW(7:7))-1,6)," ")</f>
        <v> </v>
      </c>
      <c r="F333" s="1117" t="str">
        <f t="array" ref="F333">IFERROR(INDEX('Sale Rollup'!$B$2:$AA$240,SMALL(IF('Sale Rollup'!$L$2:$L$240=$B$325,ROW('Sale Rollup'!$L$2:$L$240)),ROW(7:7))-1,7)," ")</f>
        <v> </v>
      </c>
      <c r="G333" s="1117" t="str">
        <f t="array" ref="G333">IFERROR(INDEX('Sale Rollup'!$B$2:$AA$240,SMALL(IF('Sale Rollup'!$L$2:$L$240=$B$325,ROW('Sale Rollup'!$L$2:$L$240)),ROW(7:7))-1,3)," ")</f>
        <v> </v>
      </c>
      <c r="H333" s="1163" t="str">
        <f t="array" ref="H333">IFERROR(INDEX('Sale Rollup'!$B$2:$AA$240,SMALL(IF('Sale Rollup'!$L$2:$L$240=$B$325,ROW('Sale Rollup'!$L$2:$L$240)),ROW(7:7))-1,8)," ")</f>
        <v> </v>
      </c>
      <c r="I333" s="1119" t="str">
        <f t="array" ref="I333">IFERROR(INDEX('Sale Rollup'!$B$2:$AA$240,SMALL(IF('Sale Rollup'!$L$2:$L$240=$B$325,ROW('Sale Rollup'!$L$2:$L$240)),ROW(7:7))-1,12)," ")</f>
        <v> </v>
      </c>
      <c r="J333" s="1118"/>
      <c r="K333" s="1118" t="str">
        <f t="array" ref="K333">IFERROR(INDEX('Sale Rollup'!$B$2:$AA$240,SMALL(IF('Sale Rollup'!$L$2:$L$240=$B$325,ROW('Sale Rollup'!$L$2:$L$240)),ROW(7:7))-1,13)," ")</f>
        <v> </v>
      </c>
      <c r="M333" s="1120"/>
      <c r="N333" s="1120"/>
    </row>
    <row r="334" ht="12.75" hidden="1" customHeight="1">
      <c r="A334" s="1114" t="str">
        <f t="array" ref="A334">IFERROR(SMALL(IF('Sale Rollup'!$L$2:$L$240=$B$325,ROW('Sale Rollup'!$L$2:$L$240)),ROW(8:8))," ")</f>
        <v> </v>
      </c>
      <c r="B334" s="1130" t="str">
        <f t="array" ref="B334">IFERROR(INDEX('Sale Rollup'!$B$2:$AA$240,SMALL(IF('Sale Rollup'!$L$2:$L$240=$B$325,ROW('Sale Rollup'!$L$2:$L$240)),ROW(8:8))-1,1)," ")</f>
        <v> </v>
      </c>
      <c r="C334" s="1117" t="str">
        <f t="array" ref="C334">IFERROR(INDEX('Sale Rollup'!$B$2:$AA$240,SMALL(IF('Sale Rollup'!$L$2:$L$240=$B$325,ROW('Sale Rollup'!$L$2:$L$240)),ROW(8:8))-1,2)," ")</f>
        <v> </v>
      </c>
      <c r="D334" s="1117" t="str">
        <f t="array" ref="D334">IFERROR(INDEX('Sale Rollup'!$B$2:$AA$240,SMALL(IF('Sale Rollup'!$L$2:$L$240=$B$325,ROW('Sale Rollup'!$L$2:$L$240)),ROW(8:8))-1,5)," ")</f>
        <v> </v>
      </c>
      <c r="E334" s="1117" t="str">
        <f t="array" ref="E334">IFERROR( INDEX('Sale Rollup'!$B$2:$AA$240,SMALL(IF('Sale Rollup'!$L$2:$L$240=$B$325,ROW('Sale Rollup'!$L$2:$L$240)),ROW(8:8))-1,6)," ")</f>
        <v> </v>
      </c>
      <c r="F334" s="1117" t="str">
        <f t="array" ref="F334">IFERROR(INDEX('Sale Rollup'!$B$2:$AA$240,SMALL(IF('Sale Rollup'!$L$2:$L$240=$B$325,ROW('Sale Rollup'!$L$2:$L$240)),ROW(8:8))-1,7)," ")</f>
        <v> </v>
      </c>
      <c r="G334" s="1117" t="str">
        <f t="array" ref="G334">IFERROR(INDEX('Sale Rollup'!$B$2:$AA$240,SMALL(IF('Sale Rollup'!$L$2:$L$240=$B$325,ROW('Sale Rollup'!$L$2:$L$240)),ROW(8:8))-1,3)," ")</f>
        <v> </v>
      </c>
      <c r="H334" s="1163" t="str">
        <f t="array" ref="H334">IFERROR(INDEX('Sale Rollup'!$B$2:$AA$240,SMALL(IF('Sale Rollup'!$L$2:$L$240=$B$325,ROW('Sale Rollup'!$L$2:$L$240)),ROW(8:8))-1,8)," ")</f>
        <v> </v>
      </c>
      <c r="I334" s="1119" t="str">
        <f t="array" ref="I334">IFERROR(INDEX('Sale Rollup'!$B$2:$AA$240,SMALL(IF('Sale Rollup'!$L$2:$L$240=$B$325,ROW('Sale Rollup'!$L$2:$L$240)),ROW(8:8))-1,12)," ")</f>
        <v> </v>
      </c>
      <c r="J334" s="1118"/>
      <c r="K334" s="1118" t="str">
        <f t="array" ref="K334">IFERROR(INDEX('Sale Rollup'!$B$2:$AA$240,SMALL(IF('Sale Rollup'!$L$2:$L$240=$B$325,ROW('Sale Rollup'!$L$2:$L$240)),ROW(8:8))-1,13)," ")</f>
        <v> </v>
      </c>
      <c r="M334" s="1120"/>
      <c r="N334" s="1120"/>
    </row>
    <row r="335" ht="12.75" hidden="1" customHeight="1">
      <c r="A335" s="1114" t="str">
        <f t="array" ref="A335">IFERROR(SMALL(IF('Sale Rollup'!$L$2:$L$240=$B$325,ROW('Sale Rollup'!$L$2:$L$240)),ROW(9:9))," ")</f>
        <v> </v>
      </c>
      <c r="B335" s="1130" t="str">
        <f t="array" ref="B335">IFERROR(INDEX('Sale Rollup'!$B$2:$AA$240,SMALL(IF('Sale Rollup'!$L$2:$L$240=$B$325,ROW('Sale Rollup'!$L$2:$L$240)),ROW(9:9))-1,1)," ")</f>
        <v> </v>
      </c>
      <c r="C335" s="1117" t="str">
        <f t="array" ref="C335">IFERROR(INDEX('Sale Rollup'!$B$2:$AA$240,SMALL(IF('Sale Rollup'!$L$2:$L$240=$B$325,ROW('Sale Rollup'!$L$2:$L$240)),ROW(9:9))-1,2)," ")</f>
        <v> </v>
      </c>
      <c r="D335" s="1117" t="str">
        <f t="array" ref="D335">IFERROR(INDEX('Sale Rollup'!$B$2:$AA$240,SMALL(IF('Sale Rollup'!$L$2:$L$240=$B$325,ROW('Sale Rollup'!$L$2:$L$240)),ROW(9:9))-1,5)," ")</f>
        <v> </v>
      </c>
      <c r="E335" s="1117" t="str">
        <f t="array" ref="E335">IFERROR( INDEX('Sale Rollup'!$B$2:$AA$240,SMALL(IF('Sale Rollup'!$L$2:$L$240=$B$325,ROW('Sale Rollup'!$L$2:$L$240)),ROW(9:9))-1,6)," ")</f>
        <v> </v>
      </c>
      <c r="F335" s="1117" t="str">
        <f t="array" ref="F335">IFERROR(INDEX('Sale Rollup'!$B$2:$AA$240,SMALL(IF('Sale Rollup'!$L$2:$L$240=$B$325,ROW('Sale Rollup'!$L$2:$L$240)),ROW(9:9))-1,7)," ")</f>
        <v> </v>
      </c>
      <c r="G335" s="1117" t="str">
        <f t="array" ref="G335">IFERROR(INDEX('Sale Rollup'!$B$2:$AA$240,SMALL(IF('Sale Rollup'!$L$2:$L$240=$B$325,ROW('Sale Rollup'!$L$2:$L$240)),ROW(9:9))-1,3)," ")</f>
        <v> </v>
      </c>
      <c r="H335" s="1163" t="str">
        <f t="array" ref="H335">IFERROR(INDEX('Sale Rollup'!$B$2:$AA$240,SMALL(IF('Sale Rollup'!$L$2:$L$240=$B$325,ROW('Sale Rollup'!$L$2:$L$240)),ROW(9:9))-1,8)," ")</f>
        <v> </v>
      </c>
      <c r="I335" s="1119" t="str">
        <f t="array" ref="I335">IFERROR(INDEX('Sale Rollup'!$B$2:$AA$240,SMALL(IF('Sale Rollup'!$L$2:$L$240=$B$325,ROW('Sale Rollup'!$L$2:$L$240)),ROW(9:9))-1,12)," ")</f>
        <v> </v>
      </c>
      <c r="J335" s="1118"/>
      <c r="K335" s="1118" t="str">
        <f t="array" ref="K335">IFERROR(INDEX('Sale Rollup'!$B$2:$AA$240,SMALL(IF('Sale Rollup'!$L$2:$L$240=$B$325,ROW('Sale Rollup'!$L$2:$L$240)),ROW(9:9))-1,13)," ")</f>
        <v> </v>
      </c>
      <c r="M335" s="1120"/>
      <c r="N335" s="1120"/>
    </row>
    <row r="336" ht="12.75" hidden="1" customHeight="1">
      <c r="A336" s="1114" t="str">
        <f t="array" ref="A336">IFERROR(SMALL(IF('Sale Rollup'!$L$2:$L$240=$B$325,ROW('Sale Rollup'!$L$2:$L$240)),ROW(10:10))," ")</f>
        <v> </v>
      </c>
      <c r="B336" s="1130" t="str">
        <f t="array" ref="B336">IFERROR(INDEX('Sale Rollup'!$B$2:$AA$240,SMALL(IF('Sale Rollup'!$L$2:$L$240=$B$325,ROW('Sale Rollup'!$L$2:$L$240)),ROW(10:10))-1,1)," ")</f>
        <v> </v>
      </c>
      <c r="C336" s="1117" t="str">
        <f t="array" ref="C336">IFERROR(INDEX('Sale Rollup'!$B$2:$AA$240,SMALL(IF('Sale Rollup'!$L$2:$L$240=$B$325,ROW('Sale Rollup'!$L$2:$L$240)),ROW(10:10))-1,2)," ")</f>
        <v> </v>
      </c>
      <c r="D336" s="1117" t="str">
        <f t="array" ref="D336">IFERROR(INDEX('Sale Rollup'!$B$2:$AA$240,SMALL(IF('Sale Rollup'!$L$2:$L$240=$B$325,ROW('Sale Rollup'!$L$2:$L$240)),ROW(10:10))-1,5)," ")</f>
        <v> </v>
      </c>
      <c r="E336" s="1117" t="str">
        <f t="array" ref="E336">IFERROR( INDEX('Sale Rollup'!$B$2:$AA$240,SMALL(IF('Sale Rollup'!$L$2:$L$240=$B$325,ROW('Sale Rollup'!$L$2:$L$240)),ROW(10:10))-1,6)," ")</f>
        <v> </v>
      </c>
      <c r="F336" s="1117" t="str">
        <f t="array" ref="F336">IFERROR(INDEX('Sale Rollup'!$B$2:$AA$240,SMALL(IF('Sale Rollup'!$L$2:$L$240=$B$325,ROW('Sale Rollup'!$L$2:$L$240)),ROW(10:10))-1,7)," ")</f>
        <v> </v>
      </c>
      <c r="G336" s="1117" t="str">
        <f t="array" ref="G336">IFERROR(INDEX('Sale Rollup'!$B$2:$AA$240,SMALL(IF('Sale Rollup'!$L$2:$L$240=$B$325,ROW('Sale Rollup'!$L$2:$L$240)),ROW(10:10))-1,3)," ")</f>
        <v> </v>
      </c>
      <c r="H336" s="1163" t="str">
        <f t="array" ref="H336">IFERROR(INDEX('Sale Rollup'!$B$2:$AA$240,SMALL(IF('Sale Rollup'!$L$2:$L$240=$B$325,ROW('Sale Rollup'!$L$2:$L$240)),ROW(10:10))-1,8)," ")</f>
        <v> </v>
      </c>
      <c r="I336" s="1119" t="str">
        <f t="array" ref="I336">IFERROR(INDEX('Sale Rollup'!$B$2:$AA$240,SMALL(IF('Sale Rollup'!$L$2:$L$240=$B$325,ROW('Sale Rollup'!$L$2:$L$240)),ROW(10:10))-1,12)," ")</f>
        <v> </v>
      </c>
      <c r="J336" s="1118"/>
      <c r="K336" s="1118" t="str">
        <f t="array" ref="K336">IFERROR(INDEX('Sale Rollup'!$B$2:$AA$240,SMALL(IF('Sale Rollup'!$L$2:$L$240=$B$325,ROW('Sale Rollup'!$L$2:$L$240)),ROW(10:10))-1,13)," ")</f>
        <v> </v>
      </c>
      <c r="M336" s="1120"/>
      <c r="N336" s="1120"/>
    </row>
    <row r="337" ht="12.75" hidden="1" customHeight="1">
      <c r="A337" s="1114" t="str">
        <f t="array" ref="A337">IFERROR(SMALL(IF('Sale Rollup'!$L$2:$L$240=$B$325,ROW('Sale Rollup'!$L$2:$L$240)),ROW(11:11))," ")</f>
        <v> </v>
      </c>
      <c r="B337" s="1130" t="str">
        <f t="array" ref="B337">IFERROR(INDEX('Sale Rollup'!$B$2:$AA$240,SMALL(IF('Sale Rollup'!$L$2:$L$240=$B$325,ROW('Sale Rollup'!$L$2:$L$240)),ROW(11:11))-1,1)," ")</f>
        <v> </v>
      </c>
      <c r="C337" s="1117" t="str">
        <f t="array" ref="C337">IFERROR(INDEX('Sale Rollup'!$B$2:$AA$240,SMALL(IF('Sale Rollup'!$L$2:$L$240=$B$325,ROW('Sale Rollup'!$L$2:$L$240)),ROW(11:11))-1,2)," ")</f>
        <v> </v>
      </c>
      <c r="D337" s="1117" t="str">
        <f t="array" ref="D337">IFERROR(INDEX('Sale Rollup'!$B$2:$AA$240,SMALL(IF('Sale Rollup'!$L$2:$L$240=$B$325,ROW('Sale Rollup'!$L$2:$L$240)),ROW(11:11))-1,5)," ")</f>
        <v> </v>
      </c>
      <c r="E337" s="1117" t="str">
        <f t="array" ref="E337">IFERROR( INDEX('Sale Rollup'!$B$2:$AA$240,SMALL(IF('Sale Rollup'!$L$2:$L$240=$B$325,ROW('Sale Rollup'!$L$2:$L$240)),ROW(11:11))-1,6)," ")</f>
        <v> </v>
      </c>
      <c r="F337" s="1117" t="str">
        <f t="array" ref="F337">IFERROR(INDEX('Sale Rollup'!$B$2:$AA$240,SMALL(IF('Sale Rollup'!$L$2:$L$240=$B$325,ROW('Sale Rollup'!$L$2:$L$240)),ROW(11:11))-1,7)," ")</f>
        <v> </v>
      </c>
      <c r="G337" s="1117" t="str">
        <f t="array" ref="G337">IFERROR(INDEX('Sale Rollup'!$B$2:$AA$240,SMALL(IF('Sale Rollup'!$L$2:$L$240=$B$325,ROW('Sale Rollup'!$L$2:$L$240)),ROW(11:11))-1,3)," ")</f>
        <v> </v>
      </c>
      <c r="H337" s="1163" t="str">
        <f t="array" ref="H337">IFERROR(INDEX('Sale Rollup'!$B$2:$AA$240,SMALL(IF('Sale Rollup'!$L$2:$L$240=$B$325,ROW('Sale Rollup'!$L$2:$L$240)),ROW(11:11))-1,8)," ")</f>
        <v> </v>
      </c>
      <c r="I337" s="1119" t="str">
        <f t="array" ref="I337">IFERROR(INDEX('Sale Rollup'!$B$2:$AA$240,SMALL(IF('Sale Rollup'!$L$2:$L$240=$B$325,ROW('Sale Rollup'!$L$2:$L$240)),ROW(11:11))-1,12)," ")</f>
        <v> </v>
      </c>
      <c r="J337" s="1118"/>
      <c r="K337" s="1118" t="str">
        <f t="array" ref="K337">IFERROR(INDEX('Sale Rollup'!$B$2:$AA$240,SMALL(IF('Sale Rollup'!$L$2:$L$240=$B$325,ROW('Sale Rollup'!$L$2:$L$240)),ROW(11:11))-1,13)," ")</f>
        <v> </v>
      </c>
      <c r="M337" s="1120"/>
      <c r="N337" s="1120"/>
    </row>
    <row r="338" ht="12.75" hidden="1" customHeight="1">
      <c r="A338" s="1114" t="str">
        <f t="array" ref="A338">IFERROR(SMALL(IF('Sale Rollup'!$L$2:$L$240=$B$325,ROW('Sale Rollup'!$L$2:$L$240)),ROW(12:12))," ")</f>
        <v> </v>
      </c>
      <c r="B338" s="1130" t="str">
        <f t="array" ref="B338">IFERROR(INDEX('Sale Rollup'!$B$2:$AA$240,SMALL(IF('Sale Rollup'!$L$2:$L$240=$B$325,ROW('Sale Rollup'!$L$2:$L$240)),ROW(12:12))-1,1)," ")</f>
        <v> </v>
      </c>
      <c r="C338" s="1117" t="str">
        <f t="array" ref="C338">IFERROR(INDEX('Sale Rollup'!$B$2:$AA$240,SMALL(IF('Sale Rollup'!$L$2:$L$240=$B$325,ROW('Sale Rollup'!$L$2:$L$240)),ROW(12:12))-1,2)," ")</f>
        <v> </v>
      </c>
      <c r="D338" s="1117" t="str">
        <f t="array" ref="D338">IFERROR(INDEX('Sale Rollup'!$B$2:$AA$240,SMALL(IF('Sale Rollup'!$L$2:$L$240=$B$325,ROW('Sale Rollup'!$L$2:$L$240)),ROW(12:12))-1,5)," ")</f>
        <v> </v>
      </c>
      <c r="E338" s="1117" t="str">
        <f t="array" ref="E338">IFERROR( INDEX('Sale Rollup'!$B$2:$AA$240,SMALL(IF('Sale Rollup'!$L$2:$L$240=$B$325,ROW('Sale Rollup'!$L$2:$L$240)),ROW(12:12))-1,6)," ")</f>
        <v> </v>
      </c>
      <c r="F338" s="1117" t="str">
        <f t="array" ref="F338">IFERROR(INDEX('Sale Rollup'!$B$2:$AA$240,SMALL(IF('Sale Rollup'!$L$2:$L$240=$B$325,ROW('Sale Rollup'!$L$2:$L$240)),ROW(12:12))-1,7)," ")</f>
        <v> </v>
      </c>
      <c r="G338" s="1117" t="str">
        <f t="array" ref="G338">IFERROR(INDEX('Sale Rollup'!$B$2:$AA$240,SMALL(IF('Sale Rollup'!$L$2:$L$240=$B$325,ROW('Sale Rollup'!$L$2:$L$240)),ROW(12:12))-1,3)," ")</f>
        <v> </v>
      </c>
      <c r="H338" s="1163" t="str">
        <f t="array" ref="H338">IFERROR(INDEX('Sale Rollup'!$B$2:$AA$240,SMALL(IF('Sale Rollup'!$L$2:$L$240=$B$325,ROW('Sale Rollup'!$L$2:$L$240)),ROW(12:12))-1,8)," ")</f>
        <v> </v>
      </c>
      <c r="I338" s="1119" t="str">
        <f t="array" ref="I338">IFERROR(INDEX('Sale Rollup'!$B$2:$AA$240,SMALL(IF('Sale Rollup'!$L$2:$L$240=$B$325,ROW('Sale Rollup'!$L$2:$L$240)),ROW(12:12))-1,12)," ")</f>
        <v> </v>
      </c>
      <c r="J338" s="1118"/>
      <c r="K338" s="1118" t="str">
        <f t="array" ref="K338">IFERROR(INDEX('Sale Rollup'!$B$2:$AA$240,SMALL(IF('Sale Rollup'!$L$2:$L$240=$B$325,ROW('Sale Rollup'!$L$2:$L$240)),ROW(12:12))-1,13)," ")</f>
        <v> </v>
      </c>
      <c r="M338" s="1162"/>
      <c r="N338" s="1162"/>
    </row>
    <row r="339" ht="12.75" hidden="1" customHeight="1">
      <c r="A339" s="1114" t="str">
        <f t="array" ref="A339">IFERROR(SMALL(IF('Sale Rollup'!$L$2:$L$240=$B$325,ROW('Sale Rollup'!$L$2:$L$240)),ROW(13:13))," ")</f>
        <v> </v>
      </c>
      <c r="B339" s="1130" t="str">
        <f t="array" ref="B339">IFERROR(INDEX('Sale Rollup'!$B$2:$AA$240,SMALL(IF('Sale Rollup'!$L$2:$L$240=$B$325,ROW('Sale Rollup'!$L$2:$L$240)),ROW(13:13))-1,1)," ")</f>
        <v> </v>
      </c>
      <c r="C339" s="1117" t="str">
        <f t="array" ref="C339">IFERROR(INDEX('Sale Rollup'!$B$2:$AA$240,SMALL(IF('Sale Rollup'!$L$2:$L$240=$B$325,ROW('Sale Rollup'!$L$2:$L$240)),ROW(13:13))-1,2)," ")</f>
        <v> </v>
      </c>
      <c r="D339" s="1117" t="str">
        <f t="array" ref="D339">IFERROR(INDEX('Sale Rollup'!$B$2:$AA$240,SMALL(IF('Sale Rollup'!$L$2:$L$240=$B$325,ROW('Sale Rollup'!$L$2:$L$240)),ROW(13:13))-1,5)," ")</f>
        <v> </v>
      </c>
      <c r="E339" s="1117" t="str">
        <f t="array" ref="E339">IFERROR( INDEX('Sale Rollup'!$B$2:$AA$240,SMALL(IF('Sale Rollup'!$L$2:$L$240=$B$325,ROW('Sale Rollup'!$L$2:$L$240)),ROW(13:13))-1,6)," ")</f>
        <v> </v>
      </c>
      <c r="F339" s="1117" t="str">
        <f t="array" ref="F339">IFERROR(INDEX('Sale Rollup'!$B$2:$AA$240,SMALL(IF('Sale Rollup'!$L$2:$L$240=$B$325,ROW('Sale Rollup'!$L$2:$L$240)),ROW(13:13))-1,7)," ")</f>
        <v> </v>
      </c>
      <c r="G339" s="1117" t="str">
        <f t="array" ref="G339">IFERROR(INDEX('Sale Rollup'!$B$2:$AA$240,SMALL(IF('Sale Rollup'!$L$2:$L$240=$B$325,ROW('Sale Rollup'!$L$2:$L$240)),ROW(13:13))-1,3)," ")</f>
        <v> </v>
      </c>
      <c r="H339" s="1163" t="str">
        <f t="array" ref="H339">IFERROR(INDEX('Sale Rollup'!$B$2:$AA$240,SMALL(IF('Sale Rollup'!$L$2:$L$240=$B$325,ROW('Sale Rollup'!$L$2:$L$240)),ROW(13:13))-1,8)," ")</f>
        <v> </v>
      </c>
      <c r="I339" s="1119" t="str">
        <f t="array" ref="I339">IFERROR(INDEX('Sale Rollup'!$B$2:$AA$240,SMALL(IF('Sale Rollup'!$L$2:$L$240=$B$325,ROW('Sale Rollup'!$L$2:$L$240)),ROW(13:13))-1,12)," ")</f>
        <v> </v>
      </c>
      <c r="J339" s="1118"/>
      <c r="K339" s="1118" t="str">
        <f t="array" ref="K339">IFERROR(INDEX('Sale Rollup'!$B$2:$AA$240,SMALL(IF('Sale Rollup'!$L$2:$L$240=$B$325,ROW('Sale Rollup'!$L$2:$L$240)),ROW(13:13))-1,13)," ")</f>
        <v> </v>
      </c>
      <c r="M339" s="1162"/>
      <c r="N339" s="1162"/>
    </row>
    <row r="340" ht="12.75" hidden="1" customHeight="1">
      <c r="A340" s="1114" t="str">
        <f t="array" ref="A340">IFERROR(SMALL(IF('Sale Rollup'!$L$2:$L$240=$B$325,ROW('Sale Rollup'!$L$2:$L$240)),ROW(14:14))," ")</f>
        <v> </v>
      </c>
      <c r="B340" s="1130" t="str">
        <f t="array" ref="B340">IFERROR(INDEX('Sale Rollup'!$B$2:$AA$240,SMALL(IF('Sale Rollup'!$L$2:$L$240=$B$325,ROW('Sale Rollup'!$L$2:$L$240)),ROW(14:14))-1,1)," ")</f>
        <v> </v>
      </c>
      <c r="C340" s="1117" t="str">
        <f t="array" ref="C340">IFERROR(INDEX('Sale Rollup'!$B$2:$AA$240,SMALL(IF('Sale Rollup'!$L$2:$L$240=$B$325,ROW('Sale Rollup'!$L$2:$L$240)),ROW(14:14))-1,2)," ")</f>
        <v> </v>
      </c>
      <c r="D340" s="1117" t="str">
        <f t="array" ref="D340">IFERROR(INDEX('Sale Rollup'!$B$2:$AA$240,SMALL(IF('Sale Rollup'!$L$2:$L$240=$B$325,ROW('Sale Rollup'!$L$2:$L$240)),ROW(14:14))-1,5)," ")</f>
        <v> </v>
      </c>
      <c r="E340" s="1117" t="str">
        <f t="array" ref="E340">IFERROR( INDEX('Sale Rollup'!$B$2:$AA$240,SMALL(IF('Sale Rollup'!$L$2:$L$240=$B$325,ROW('Sale Rollup'!$L$2:$L$240)),ROW(14:14))-1,6)," ")</f>
        <v> </v>
      </c>
      <c r="F340" s="1117" t="str">
        <f t="array" ref="F340">IFERROR(INDEX('Sale Rollup'!$B$2:$AA$240,SMALL(IF('Sale Rollup'!$L$2:$L$240=$B$325,ROW('Sale Rollup'!$L$2:$L$240)),ROW(14:14))-1,7)," ")</f>
        <v> </v>
      </c>
      <c r="G340" s="1117" t="str">
        <f t="array" ref="G340">IFERROR(INDEX('Sale Rollup'!$B$2:$AA$240,SMALL(IF('Sale Rollup'!$L$2:$L$240=$B$325,ROW('Sale Rollup'!$L$2:$L$240)),ROW(14:14))-1,3)," ")</f>
        <v> </v>
      </c>
      <c r="H340" s="1163" t="str">
        <f t="array" ref="H340">IFERROR(INDEX('Sale Rollup'!$B$2:$AA$240,SMALL(IF('Sale Rollup'!$L$2:$L$240=$B$325,ROW('Sale Rollup'!$L$2:$L$240)),ROW(14:14))-1,8)," ")</f>
        <v> </v>
      </c>
      <c r="I340" s="1119" t="str">
        <f t="array" ref="I340">IFERROR(INDEX('Sale Rollup'!$B$2:$AA$240,SMALL(IF('Sale Rollup'!$L$2:$L$240=$B$325,ROW('Sale Rollup'!$L$2:$L$240)),ROW(14:14))-1,12)," ")</f>
        <v> </v>
      </c>
      <c r="J340" s="1118"/>
      <c r="K340" s="1118" t="str">
        <f t="array" ref="K340">IFERROR(INDEX('Sale Rollup'!$B$2:$AA$240,SMALL(IF('Sale Rollup'!$L$2:$L$240=$B$325,ROW('Sale Rollup'!$L$2:$L$240)),ROW(14:14))-1,13)," ")</f>
        <v> </v>
      </c>
      <c r="M340" s="1162"/>
      <c r="N340" s="1162"/>
    </row>
    <row r="341" ht="12.75" hidden="1" customHeight="1">
      <c r="A341" s="1114" t="str">
        <f t="array" ref="A341">IFERROR(SMALL(IF('Sale Rollup'!$L$2:$L$240=$B$325,ROW('Sale Rollup'!$L$2:$L$240)),ROW(15:15))," ")</f>
        <v> </v>
      </c>
      <c r="B341" s="1130" t="str">
        <f t="array" ref="B341">IFERROR(INDEX('Sale Rollup'!$B$2:$AA$240,SMALL(IF('Sale Rollup'!$L$2:$L$240=$B$325,ROW('Sale Rollup'!$L$2:$L$240)),ROW(15:15))-1,1)," ")</f>
        <v> </v>
      </c>
      <c r="C341" s="1117" t="str">
        <f t="array" ref="C341">IFERROR(INDEX('Sale Rollup'!$B$2:$AA$240,SMALL(IF('Sale Rollup'!$L$2:$L$240=$B$325,ROW('Sale Rollup'!$L$2:$L$240)),ROW(15:15))-1,2)," ")</f>
        <v> </v>
      </c>
      <c r="D341" s="1117" t="str">
        <f t="array" ref="D341">IFERROR(INDEX('Sale Rollup'!$B$2:$AA$240,SMALL(IF('Sale Rollup'!$L$2:$L$240=$B$325,ROW('Sale Rollup'!$L$2:$L$240)),ROW(15:15))-1,5)," ")</f>
        <v> </v>
      </c>
      <c r="E341" s="1117" t="str">
        <f t="array" ref="E341">IFERROR( INDEX('Sale Rollup'!$B$2:$AA$240,SMALL(IF('Sale Rollup'!$L$2:$L$240=$B$325,ROW('Sale Rollup'!$L$2:$L$240)),ROW(15:15))-1,6)," ")</f>
        <v> </v>
      </c>
      <c r="F341" s="1117" t="str">
        <f t="array" ref="F341">IFERROR(INDEX('Sale Rollup'!$B$2:$AA$240,SMALL(IF('Sale Rollup'!$L$2:$L$240=$B$325,ROW('Sale Rollup'!$L$2:$L$240)),ROW(15:15))-1,7)," ")</f>
        <v> </v>
      </c>
      <c r="G341" s="1117" t="str">
        <f t="array" ref="G341">IFERROR(INDEX('Sale Rollup'!$B$2:$AA$240,SMALL(IF('Sale Rollup'!$L$2:$L$240=$B$325,ROW('Sale Rollup'!$L$2:$L$240)),ROW(15:15))-1,3)," ")</f>
        <v> </v>
      </c>
      <c r="H341" s="1163" t="str">
        <f t="array" ref="H341">IFERROR(INDEX('Sale Rollup'!$B$2:$AA$240,SMALL(IF('Sale Rollup'!$L$2:$L$240=$B$325,ROW('Sale Rollup'!$L$2:$L$240)),ROW(15:15))-1,8)," ")</f>
        <v> </v>
      </c>
      <c r="I341" s="1119" t="str">
        <f t="array" ref="I341">IFERROR(INDEX('Sale Rollup'!$B$2:$AA$240,SMALL(IF('Sale Rollup'!$L$2:$L$240=$B$325,ROW('Sale Rollup'!$L$2:$L$240)),ROW(15:15))-1,12)," ")</f>
        <v> </v>
      </c>
      <c r="J341" s="1118"/>
      <c r="K341" s="1118" t="str">
        <f t="array" ref="K341">IFERROR(INDEX('Sale Rollup'!$B$2:$AA$240,SMALL(IF('Sale Rollup'!$L$2:$L$240=$B$325,ROW('Sale Rollup'!$L$2:$L$240)),ROW(15:15))-1,13)," ")</f>
        <v> </v>
      </c>
      <c r="M341" s="1162"/>
      <c r="N341" s="1162"/>
    </row>
    <row r="342" ht="12.75" hidden="1" customHeight="1">
      <c r="A342" s="1114" t="str">
        <f t="array" ref="A342">IFERROR(SMALL(IF('Sale Rollup'!$L$2:$L$240=$B$325,ROW('Sale Rollup'!$L$2:$L$240)),ROW(16:16))," ")</f>
        <v> </v>
      </c>
      <c r="B342" s="1130" t="str">
        <f t="array" ref="B342">IFERROR(INDEX('Sale Rollup'!$B$2:$AA$240,SMALL(IF('Sale Rollup'!$L$2:$L$240=$B$325,ROW('Sale Rollup'!$L$2:$L$240)),ROW(16:16))-1,1)," ")</f>
        <v> </v>
      </c>
      <c r="C342" s="1117" t="str">
        <f t="array" ref="C342">IFERROR(INDEX('Sale Rollup'!$B$2:$AA$240,SMALL(IF('Sale Rollup'!$L$2:$L$240=$B$325,ROW('Sale Rollup'!$L$2:$L$240)),ROW(16:16))-1,2)," ")</f>
        <v> </v>
      </c>
      <c r="D342" s="1117" t="str">
        <f t="array" ref="D342">IFERROR(INDEX('Sale Rollup'!$B$2:$AA$240,SMALL(IF('Sale Rollup'!$L$2:$L$240=$B$325,ROW('Sale Rollup'!$L$2:$L$240)),ROW(16:16))-1,5)," ")</f>
        <v> </v>
      </c>
      <c r="E342" s="1117" t="str">
        <f t="array" ref="E342">IFERROR( INDEX('Sale Rollup'!$B$2:$AA$240,SMALL(IF('Sale Rollup'!$L$2:$L$240=$B$325,ROW('Sale Rollup'!$L$2:$L$240)),ROW(16:16))-1,6)," ")</f>
        <v> </v>
      </c>
      <c r="F342" s="1117" t="str">
        <f t="array" ref="F342">IFERROR(INDEX('Sale Rollup'!$B$2:$AA$240,SMALL(IF('Sale Rollup'!$L$2:$L$240=$B$325,ROW('Sale Rollup'!$L$2:$L$240)),ROW(16:16))-1,7)," ")</f>
        <v> </v>
      </c>
      <c r="G342" s="1117" t="str">
        <f t="array" ref="G342">IFERROR(INDEX('Sale Rollup'!$B$2:$AA$240,SMALL(IF('Sale Rollup'!$L$2:$L$240=$B$325,ROW('Sale Rollup'!$L$2:$L$240)),ROW(16:16))-1,3)," ")</f>
        <v> </v>
      </c>
      <c r="H342" s="1163" t="str">
        <f t="array" ref="H342">IFERROR(INDEX('Sale Rollup'!$B$2:$AA$240,SMALL(IF('Sale Rollup'!$L$2:$L$240=$B$325,ROW('Sale Rollup'!$L$2:$L$240)),ROW(16:16))-1,8)," ")</f>
        <v> </v>
      </c>
      <c r="I342" s="1119" t="str">
        <f t="array" ref="I342">IFERROR(INDEX('Sale Rollup'!$B$2:$AA$240,SMALL(IF('Sale Rollup'!$L$2:$L$240=$B$325,ROW('Sale Rollup'!$L$2:$L$240)),ROW(16:16))-1,12)," ")</f>
        <v> </v>
      </c>
      <c r="J342" s="1118"/>
      <c r="K342" s="1118" t="str">
        <f t="array" ref="K342">IFERROR(INDEX('Sale Rollup'!$B$2:$AA$240,SMALL(IF('Sale Rollup'!$L$2:$L$240=$B$325,ROW('Sale Rollup'!$L$2:$L$240)),ROW(16:16))-1,13)," ")</f>
        <v> </v>
      </c>
      <c r="M342" s="1162"/>
      <c r="N342" s="1162"/>
    </row>
    <row r="343" ht="12.75" hidden="1" customHeight="1">
      <c r="A343" s="1114" t="str">
        <f t="array" ref="A343">IFERROR(SMALL(IF('Sale Rollup'!$L$2:$L$240=$B$325,ROW('Sale Rollup'!$L$2:$L$240)),ROW(17:17))," ")</f>
        <v> </v>
      </c>
      <c r="B343" s="1130" t="str">
        <f t="array" ref="B343">IFERROR(INDEX('Sale Rollup'!$B$2:$AA$240,SMALL(IF('Sale Rollup'!$L$2:$L$240=$B$325,ROW('Sale Rollup'!$L$2:$L$240)),ROW(17:17))-1,1)," ")</f>
        <v> </v>
      </c>
      <c r="C343" s="1117" t="str">
        <f t="array" ref="C343">IFERROR(INDEX('Sale Rollup'!$B$2:$AA$240,SMALL(IF('Sale Rollup'!$L$2:$L$240=$B$325,ROW('Sale Rollup'!$L$2:$L$240)),ROW(17:17))-1,2)," ")</f>
        <v> </v>
      </c>
      <c r="D343" s="1117" t="str">
        <f t="array" ref="D343">IFERROR(INDEX('Sale Rollup'!$B$2:$AA$240,SMALL(IF('Sale Rollup'!$L$2:$L$240=$B$325,ROW('Sale Rollup'!$L$2:$L$240)),ROW(17:17))-1,5)," ")</f>
        <v> </v>
      </c>
      <c r="E343" s="1117" t="str">
        <f t="array" ref="E343">IFERROR( INDEX('Sale Rollup'!$B$2:$AA$240,SMALL(IF('Sale Rollup'!$L$2:$L$240=$B$325,ROW('Sale Rollup'!$L$2:$L$240)),ROW(17:17))-1,6)," ")</f>
        <v> </v>
      </c>
      <c r="F343" s="1117" t="str">
        <f t="array" ref="F343">IFERROR(INDEX('Sale Rollup'!$B$2:$AA$240,SMALL(IF('Sale Rollup'!$L$2:$L$240=$B$325,ROW('Sale Rollup'!$L$2:$L$240)),ROW(17:17))-1,7)," ")</f>
        <v> </v>
      </c>
      <c r="G343" s="1117" t="str">
        <f t="array" ref="G343">IFERROR(INDEX('Sale Rollup'!$B$2:$AA$240,SMALL(IF('Sale Rollup'!$L$2:$L$240=$B$325,ROW('Sale Rollup'!$L$2:$L$240)),ROW(17:17))-1,3)," ")</f>
        <v> </v>
      </c>
      <c r="H343" s="1163" t="str">
        <f t="array" ref="H343">IFERROR(INDEX('Sale Rollup'!$B$2:$AA$240,SMALL(IF('Sale Rollup'!$L$2:$L$240=$B$325,ROW('Sale Rollup'!$L$2:$L$240)),ROW(17:17))-1,8)," ")</f>
        <v> </v>
      </c>
      <c r="I343" s="1119" t="str">
        <f t="array" ref="I343">IFERROR(INDEX('Sale Rollup'!$B$2:$AA$240,SMALL(IF('Sale Rollup'!$L$2:$L$240=$B$325,ROW('Sale Rollup'!$L$2:$L$240)),ROW(17:17))-1,12)," ")</f>
        <v> </v>
      </c>
      <c r="J343" s="1118"/>
      <c r="K343" s="1118" t="str">
        <f t="array" ref="K343">IFERROR(INDEX('Sale Rollup'!$B$2:$AA$240,SMALL(IF('Sale Rollup'!$L$2:$L$240=$B$325,ROW('Sale Rollup'!$L$2:$L$240)),ROW(17:17))-1,13)," ")</f>
        <v> </v>
      </c>
      <c r="M343" s="1162"/>
      <c r="N343" s="1162"/>
    </row>
    <row r="344" ht="12.75" hidden="1" customHeight="1">
      <c r="A344" s="1114" t="str">
        <f t="array" ref="A344">IFERROR(SMALL(IF('Sale Rollup'!$L$2:$L$240=$B$325,ROW('Sale Rollup'!$L$2:$L$240)),ROW(18:18))," ")</f>
        <v> </v>
      </c>
      <c r="B344" s="1130" t="str">
        <f t="array" ref="B344">IFERROR(INDEX('Sale Rollup'!$B$2:$AA$240,SMALL(IF('Sale Rollup'!$L$2:$L$240=$B$325,ROW('Sale Rollup'!$L$2:$L$240)),ROW(18:18))-1,1)," ")</f>
        <v> </v>
      </c>
      <c r="C344" s="1117" t="str">
        <f t="array" ref="C344">IFERROR(INDEX('Sale Rollup'!$B$2:$AA$240,SMALL(IF('Sale Rollup'!$L$2:$L$240=$B$325,ROW('Sale Rollup'!$L$2:$L$240)),ROW(18:18))-1,2)," ")</f>
        <v> </v>
      </c>
      <c r="D344" s="1117" t="str">
        <f t="array" ref="D344">IFERROR(INDEX('Sale Rollup'!$B$2:$AA$240,SMALL(IF('Sale Rollup'!$L$2:$L$240=$B$325,ROW('Sale Rollup'!$L$2:$L$240)),ROW(18:18))-1,5)," ")</f>
        <v> </v>
      </c>
      <c r="E344" s="1117" t="str">
        <f t="array" ref="E344">IFERROR( INDEX('Sale Rollup'!$B$2:$AA$240,SMALL(IF('Sale Rollup'!$L$2:$L$240=$B$325,ROW('Sale Rollup'!$L$2:$L$240)),ROW(18:18))-1,6)," ")</f>
        <v> </v>
      </c>
      <c r="F344" s="1117" t="str">
        <f t="array" ref="F344">IFERROR(INDEX('Sale Rollup'!$B$2:$AA$240,SMALL(IF('Sale Rollup'!$L$2:$L$240=$B$325,ROW('Sale Rollup'!$L$2:$L$240)),ROW(18:18))-1,7)," ")</f>
        <v> </v>
      </c>
      <c r="G344" s="1117" t="str">
        <f t="array" ref="G344">IFERROR(INDEX('Sale Rollup'!$B$2:$AA$240,SMALL(IF('Sale Rollup'!$L$2:$L$240=$B$325,ROW('Sale Rollup'!$L$2:$L$240)),ROW(18:18))-1,3)," ")</f>
        <v> </v>
      </c>
      <c r="H344" s="1163" t="str">
        <f t="array" ref="H344">IFERROR(INDEX('Sale Rollup'!$B$2:$AA$240,SMALL(IF('Sale Rollup'!$L$2:$L$240=$B$325,ROW('Sale Rollup'!$L$2:$L$240)),ROW(18:18))-1,8)," ")</f>
        <v> </v>
      </c>
      <c r="I344" s="1119" t="str">
        <f t="array" ref="I344">IFERROR(INDEX('Sale Rollup'!$B$2:$AA$240,SMALL(IF('Sale Rollup'!$L$2:$L$240=$B$325,ROW('Sale Rollup'!$L$2:$L$240)),ROW(18:18))-1,12)," ")</f>
        <v> </v>
      </c>
      <c r="J344" s="1118"/>
      <c r="K344" s="1118" t="str">
        <f t="array" ref="K344">IFERROR(INDEX('Sale Rollup'!$B$2:$AA$240,SMALL(IF('Sale Rollup'!$L$2:$L$240=$B$325,ROW('Sale Rollup'!$L$2:$L$240)),ROW(18:18))-1,13)," ")</f>
        <v> </v>
      </c>
      <c r="M344" s="1162"/>
      <c r="N344" s="1162"/>
    </row>
    <row r="345" ht="12.75" hidden="1" customHeight="1">
      <c r="A345" s="1114" t="str">
        <f t="array" ref="A345">IFERROR(SMALL(IF('Sale Rollup'!$L$2:$L$240=$B$325,ROW('Sale Rollup'!$L$2:$L$240)),ROW(19:19))," ")</f>
        <v> </v>
      </c>
      <c r="B345" s="1130" t="str">
        <f t="array" ref="B345">IFERROR(INDEX('Sale Rollup'!$B$2:$AA$240,SMALL(IF('Sale Rollup'!$L$2:$L$240=$B$325,ROW('Sale Rollup'!$L$2:$L$240)),ROW(19:19))-1,1)," ")</f>
        <v> </v>
      </c>
      <c r="C345" s="1117" t="str">
        <f t="array" ref="C345">IFERROR(INDEX('Sale Rollup'!$B$2:$AA$240,SMALL(IF('Sale Rollup'!$L$2:$L$240=$B$325,ROW('Sale Rollup'!$L$2:$L$240)),ROW(19:19))-1,2)," ")</f>
        <v> </v>
      </c>
      <c r="D345" s="1117" t="str">
        <f t="array" ref="D345">IFERROR(INDEX('Sale Rollup'!$B$2:$AA$240,SMALL(IF('Sale Rollup'!$L$2:$L$240=$B$325,ROW('Sale Rollup'!$L$2:$L$240)),ROW(19:19))-1,5)," ")</f>
        <v> </v>
      </c>
      <c r="E345" s="1117" t="str">
        <f t="array" ref="E345">IFERROR( INDEX('Sale Rollup'!$B$2:$AA$240,SMALL(IF('Sale Rollup'!$L$2:$L$240=$B$325,ROW('Sale Rollup'!$L$2:$L$240)),ROW(19:19))-1,6)," ")</f>
        <v> </v>
      </c>
      <c r="F345" s="1117" t="str">
        <f t="array" ref="F345">IFERROR(INDEX('Sale Rollup'!$B$2:$AA$240,SMALL(IF('Sale Rollup'!$L$2:$L$240=$B$325,ROW('Sale Rollup'!$L$2:$L$240)),ROW(19:19))-1,7)," ")</f>
        <v> </v>
      </c>
      <c r="G345" s="1117" t="str">
        <f t="array" ref="G345">IFERROR(INDEX('Sale Rollup'!$B$2:$AA$240,SMALL(IF('Sale Rollup'!$L$2:$L$240=$B$325,ROW('Sale Rollup'!$L$2:$L$240)),ROW(19:19))-1,3)," ")</f>
        <v> </v>
      </c>
      <c r="H345" s="1163" t="str">
        <f t="array" ref="H345">IFERROR(INDEX('Sale Rollup'!$B$2:$AA$240,SMALL(IF('Sale Rollup'!$L$2:$L$240=$B$325,ROW('Sale Rollup'!$L$2:$L$240)),ROW(19:19))-1,8)," ")</f>
        <v> </v>
      </c>
      <c r="I345" s="1119" t="str">
        <f t="array" ref="I345">IFERROR(INDEX('Sale Rollup'!$B$2:$AA$240,SMALL(IF('Sale Rollup'!$L$2:$L$240=$B$325,ROW('Sale Rollup'!$L$2:$L$240)),ROW(19:19))-1,12)," ")</f>
        <v> </v>
      </c>
      <c r="J345" s="1118"/>
      <c r="K345" s="1118" t="str">
        <f t="array" ref="K345">IFERROR(INDEX('Sale Rollup'!$B$2:$AA$240,SMALL(IF('Sale Rollup'!$L$2:$L$240=$B$325,ROW('Sale Rollup'!$L$2:$L$240)),ROW(19:19))-1,13)," ")</f>
        <v> </v>
      </c>
      <c r="M345" s="1162"/>
      <c r="N345" s="1162"/>
    </row>
    <row r="346" ht="12.75" hidden="1" customHeight="1">
      <c r="A346" s="1114" t="str">
        <f t="array" ref="A346">IFERROR(SMALL(IF('Sale Rollup'!$L$2:$L$240=$B$325,ROW('Sale Rollup'!$L$2:$L$240)),ROW(20:20))," ")</f>
        <v> </v>
      </c>
      <c r="B346" s="1130" t="str">
        <f t="array" ref="B346">IFERROR(INDEX('Sale Rollup'!$B$2:$AA$240,SMALL(IF('Sale Rollup'!$L$2:$L$240=$B$325,ROW('Sale Rollup'!$L$2:$L$240)),ROW(20:20))-1,1)," ")</f>
        <v> </v>
      </c>
      <c r="C346" s="1117" t="str">
        <f t="array" ref="C346">IFERROR(INDEX('Sale Rollup'!$B$2:$AA$240,SMALL(IF('Sale Rollup'!$L$2:$L$240=$B$325,ROW('Sale Rollup'!$L$2:$L$240)),ROW(20:20))-1,2)," ")</f>
        <v> </v>
      </c>
      <c r="D346" s="1117" t="str">
        <f t="array" ref="D346">IFERROR(INDEX('Sale Rollup'!$B$2:$AA$240,SMALL(IF('Sale Rollup'!$L$2:$L$240=$B$325,ROW('Sale Rollup'!$L$2:$L$240)),ROW(20:20))-1,5)," ")</f>
        <v> </v>
      </c>
      <c r="E346" s="1117" t="str">
        <f t="array" ref="E346">IFERROR( INDEX('Sale Rollup'!$B$2:$AA$240,SMALL(IF('Sale Rollup'!$L$2:$L$240=$B$325,ROW('Sale Rollup'!$L$2:$L$240)),ROW(20:20))-1,6)," ")</f>
        <v> </v>
      </c>
      <c r="F346" s="1117" t="str">
        <f t="array" ref="F346">IFERROR(INDEX('Sale Rollup'!$B$2:$AA$240,SMALL(IF('Sale Rollup'!$L$2:$L$240=$B$325,ROW('Sale Rollup'!$L$2:$L$240)),ROW(20:20))-1,7)," ")</f>
        <v> </v>
      </c>
      <c r="G346" s="1117" t="str">
        <f t="array" ref="G346">IFERROR(INDEX('Sale Rollup'!$B$2:$AA$240,SMALL(IF('Sale Rollup'!$L$2:$L$240=$B$325,ROW('Sale Rollup'!$L$2:$L$240)),ROW(20:20))-1,3)," ")</f>
        <v> </v>
      </c>
      <c r="H346" s="1163" t="str">
        <f t="array" ref="H346">IFERROR(INDEX('Sale Rollup'!$B$2:$AA$240,SMALL(IF('Sale Rollup'!$L$2:$L$240=$B$325,ROW('Sale Rollup'!$L$2:$L$240)),ROW(20:20))-1,8)," ")</f>
        <v> </v>
      </c>
      <c r="I346" s="1119" t="str">
        <f t="array" ref="I346">IFERROR(INDEX('Sale Rollup'!$B$2:$AA$240,SMALL(IF('Sale Rollup'!$L$2:$L$240=$B$325,ROW('Sale Rollup'!$L$2:$L$240)),ROW(20:20))-1,12)," ")</f>
        <v> </v>
      </c>
      <c r="J346" s="1118"/>
      <c r="K346" s="1118" t="str">
        <f t="array" ref="K346">IFERROR(INDEX('Sale Rollup'!$B$2:$AA$240,SMALL(IF('Sale Rollup'!$L$2:$L$240=$B$325,ROW('Sale Rollup'!$L$2:$L$240)),ROW(20:20))-1,13)," ")</f>
        <v> </v>
      </c>
      <c r="M346" s="1162"/>
      <c r="N346" s="1162"/>
    </row>
    <row r="347" ht="12.75" hidden="1" customHeight="1">
      <c r="A347" s="1131" t="str">
        <f t="array" ref="A347">IFERROR(SMALL(IF('Sale Rollup'!$O$2:$O$240=$B$325,ROW('Sale Rollup'!$L$2:$L$240)),ROW(1:1))," ")</f>
        <v> </v>
      </c>
      <c r="B347" s="1132" t="str">
        <f t="array" ref="B347">IFERROR(INDEX('Sale Rollup'!$B$2:$AA$240,SMALL(IF('Sale Rollup'!$O$2:$O$240=$B$325,ROW('Sale Rollup'!$L$2:$L$240)),ROW(1:1))-1,1)," ")</f>
        <v> </v>
      </c>
      <c r="C347" s="1133" t="str">
        <f t="array" ref="C347">IFERROR(INDEX('Sale Rollup'!$B$2:$AA$240,SMALL(IF('Sale Rollup'!$O$2:$O$240=$B$325,ROW('Sale Rollup'!$L$2:$L$240)),ROW(1:1))-1,2)," ")</f>
        <v> </v>
      </c>
      <c r="D347" s="1133" t="str">
        <f t="array" ref="D347">IFERROR(INDEX('Sale Rollup'!$B$2:$AA$240,SMALL(IF('Sale Rollup'!$O$2:$O$240=$B$325,ROW('Sale Rollup'!$L$2:$L$240)),ROW(1:1))-1,5)," ")</f>
        <v> </v>
      </c>
      <c r="E347" s="1133" t="str">
        <f t="array" ref="E347">IFERROR( INDEX('Sale Rollup'!$B$2:$AA$240,SMALL(IF('Sale Rollup'!$O$2:$O$240=$B$325,ROW('Sale Rollup'!$L$2:$L$240)),ROW(1:1))-1,6)," ")</f>
        <v> </v>
      </c>
      <c r="F347" s="1133" t="str">
        <f t="array" ref="F347">IFERROR(INDEX('Sale Rollup'!$B$2:$AA$240,SMALL(IF('Sale Rollup'!$O$2:$O$240=$B$325,ROW('Sale Rollup'!$L$2:$L$240)),ROW(1:1))-1,7)," ")</f>
        <v> </v>
      </c>
      <c r="G347" s="1133" t="str">
        <f t="array" ref="G347">IFERROR(INDEX('Sale Rollup'!$B$2:$AA$240,SMALL(IF('Sale Rollup'!$O$2:$O$240=$B$325,ROW('Sale Rollup'!$L$2:$L$240)),ROW(1:1))-1,3)," ")</f>
        <v> </v>
      </c>
      <c r="H347" s="1134" t="str">
        <f t="array" ref="H347">IFERROR(INDEX('Sale Rollup'!$B$2:$AA$240,SMALL(IF('Sale Rollup'!$O$2:$O$240=$B$325,ROW('Sale Rollup'!$L$2:$L$240)),ROW(1:1))-1,8)," ")</f>
        <v> </v>
      </c>
      <c r="I347" s="1135" t="str">
        <f t="array" ref="I347">IFERROR(INDEX('Sale Rollup'!$B$2:$AA$240,SMALL(IF('Sale Rollup'!$O$2:$O$240=$B$325,ROW('Sale Rollup'!$L$2:$L$240)),ROW(1:1))-1,15)," ")</f>
        <v> </v>
      </c>
      <c r="J347" s="1134"/>
      <c r="K347" s="1134" t="str">
        <f t="array" ref="K347">IFERROR(INDEX('Sale Rollup'!$B$2:$AA$240,SMALL(IF('Sale Rollup'!$O$2:$O$240=$B$325,ROW('Sale Rollup'!$L$2:$L$240)),ROW(1:1))-1,16)," ")</f>
        <v> </v>
      </c>
      <c r="L347" s="1136" t="s">
        <v>841</v>
      </c>
      <c r="M347" s="1120"/>
      <c r="N347" s="1120"/>
    </row>
    <row r="348" ht="12.75" hidden="1" customHeight="1">
      <c r="A348" s="1137" t="str">
        <f t="array" ref="A348">IFERROR(SMALL(IF('Sale Rollup'!$O$2:$O$240=$B$325,ROW('Sale Rollup'!$L$2:$L$240)),ROW(2:2))," ")</f>
        <v> </v>
      </c>
      <c r="B348" s="1138" t="str">
        <f t="array" ref="B348">IFERROR(INDEX('Sale Rollup'!$B$2:$AA$240,SMALL(IF('Sale Rollup'!$O$2:$O$240=$B$325,ROW('Sale Rollup'!$L$2:$L$240)),ROW(2:2))-1,1)," ")</f>
        <v> </v>
      </c>
      <c r="C348" s="1139" t="str">
        <f t="array" ref="C348">IFERROR(INDEX('Sale Rollup'!$B$2:$AA$240,SMALL(IF('Sale Rollup'!$O$2:$O$240=$B$325,ROW('Sale Rollup'!$L$2:$L$240)),ROW(2:2))-1,2)," ")</f>
        <v> </v>
      </c>
      <c r="D348" s="1139" t="str">
        <f t="array" ref="D348">IFERROR(INDEX('Sale Rollup'!$B$2:$AA$240,SMALL(IF('Sale Rollup'!$O$2:$O$240=$B$325,ROW('Sale Rollup'!$L$2:$L$240)),ROW(2:2))-1,5)," ")</f>
        <v> </v>
      </c>
      <c r="E348" s="1139" t="str">
        <f t="array" ref="E348">IFERROR( INDEX('Sale Rollup'!$B$2:$AA$240,SMALL(IF('Sale Rollup'!$O$2:$O$240=$B$325,ROW('Sale Rollup'!$L$2:$L$240)),ROW(2:2))-1,6)," ")</f>
        <v> </v>
      </c>
      <c r="F348" s="1139" t="str">
        <f t="array" ref="F348">IFERROR(INDEX('Sale Rollup'!$B$2:$AA$240,SMALL(IF('Sale Rollup'!$O$2:$O$240=$B$325,ROW('Sale Rollup'!$L$2:$L$240)),ROW(2:2))-1,7)," ")</f>
        <v> </v>
      </c>
      <c r="G348" s="1139" t="str">
        <f t="array" ref="G348">IFERROR(INDEX('Sale Rollup'!$B$2:$AA$240,SMALL(IF('Sale Rollup'!$O$2:$O$240=$B$325,ROW('Sale Rollup'!$L$2:$L$240)),ROW(2:2))-1,3)," ")</f>
        <v> </v>
      </c>
      <c r="H348" s="1140" t="str">
        <f t="array" ref="H348">IFERROR(INDEX('Sale Rollup'!$B$2:$AA$240,SMALL(IF('Sale Rollup'!$O$2:$O$240=$B$325,ROW('Sale Rollup'!$L$2:$L$240)),ROW(2:2))-1,8)," ")</f>
        <v> </v>
      </c>
      <c r="I348" s="1141" t="str">
        <f t="array" ref="I348">IFERROR(INDEX('Sale Rollup'!$B$2:$AA$240,SMALL(IF('Sale Rollup'!$O$2:$O$240=$B$325,ROW('Sale Rollup'!$L$2:$L$240)),ROW(2:2))-1,15)," ")</f>
        <v> </v>
      </c>
      <c r="J348" s="1140"/>
      <c r="K348" s="1140" t="str">
        <f t="array" ref="K348">IFERROR(INDEX('Sale Rollup'!$B$2:$AA$240,SMALL(IF('Sale Rollup'!$O$2:$O$240=$B$325,ROW('Sale Rollup'!$L$2:$L$240)),ROW(2:2))-1,16)," ")</f>
        <v> </v>
      </c>
      <c r="M348" s="1120"/>
      <c r="N348" s="1120"/>
    </row>
    <row r="349" ht="12.75" hidden="1" customHeight="1">
      <c r="A349" s="1137" t="str">
        <f t="array" ref="A349">IFERROR(SMALL(IF('Sale Rollup'!$O$2:$O$240=$B$325,ROW('Sale Rollup'!$L$2:$L$240)),ROW(3:3))," ")</f>
        <v> </v>
      </c>
      <c r="B349" s="1138" t="str">
        <f t="array" ref="B349">IFERROR(INDEX('Sale Rollup'!$B$2:$AA$240,SMALL(IF('Sale Rollup'!$O$2:$O$240=$B$325,ROW('Sale Rollup'!$L$2:$L$240)),ROW(3:3))-1,1)," ")</f>
        <v> </v>
      </c>
      <c r="C349" s="1139" t="str">
        <f t="array" ref="C349">IFERROR(INDEX('Sale Rollup'!$B$2:$AA$240,SMALL(IF('Sale Rollup'!$O$2:$O$240=$B$325,ROW('Sale Rollup'!$L$2:$L$240)),ROW(3:3))-1,2)," ")</f>
        <v> </v>
      </c>
      <c r="D349" s="1139" t="str">
        <f t="array" ref="D349">IFERROR(INDEX('Sale Rollup'!$B$2:$AA$240,SMALL(IF('Sale Rollup'!$O$2:$O$240=$B$325,ROW('Sale Rollup'!$L$2:$L$240)),ROW(3:3))-1,5)," ")</f>
        <v> </v>
      </c>
      <c r="E349" s="1139" t="str">
        <f t="array" ref="E349">IFERROR( INDEX('Sale Rollup'!$B$2:$AA$240,SMALL(IF('Sale Rollup'!$O$2:$O$240=$B$325,ROW('Sale Rollup'!$L$2:$L$240)),ROW(3:3))-1,6)," ")</f>
        <v> </v>
      </c>
      <c r="F349" s="1139" t="str">
        <f t="array" ref="F349">IFERROR(INDEX('Sale Rollup'!$B$2:$AA$240,SMALL(IF('Sale Rollup'!$O$2:$O$240=$B$325,ROW('Sale Rollup'!$L$2:$L$240)),ROW(3:3))-1,7)," ")</f>
        <v> </v>
      </c>
      <c r="G349" s="1139" t="str">
        <f t="array" ref="G349">IFERROR(INDEX('Sale Rollup'!$B$2:$AA$240,SMALL(IF('Sale Rollup'!$O$2:$O$240=$B$325,ROW('Sale Rollup'!$L$2:$L$240)),ROW(3:3))-1,3)," ")</f>
        <v> </v>
      </c>
      <c r="H349" s="1140" t="str">
        <f t="array" ref="H349">IFERROR(INDEX('Sale Rollup'!$B$2:$AA$240,SMALL(IF('Sale Rollup'!$O$2:$O$240=$B$325,ROW('Sale Rollup'!$L$2:$L$240)),ROW(3:3))-1,8)," ")</f>
        <v> </v>
      </c>
      <c r="I349" s="1141" t="str">
        <f t="array" ref="I349">IFERROR(INDEX('Sale Rollup'!$B$2:$AA$240,SMALL(IF('Sale Rollup'!$O$2:$O$240=$B$325,ROW('Sale Rollup'!$L$2:$L$240)),ROW(3:3))-1,15)," ")</f>
        <v> </v>
      </c>
      <c r="J349" s="1140"/>
      <c r="K349" s="1140" t="str">
        <f t="array" ref="K349">IFERROR(INDEX('Sale Rollup'!$B$2:$AA$240,SMALL(IF('Sale Rollup'!$O$2:$O$240=$B$325,ROW('Sale Rollup'!$L$2:$L$240)),ROW(3:3))-1,16)," ")</f>
        <v> </v>
      </c>
      <c r="M349" s="1120"/>
      <c r="N349" s="1120"/>
    </row>
    <row r="350" ht="12.75" hidden="1" customHeight="1">
      <c r="A350" s="1137" t="str">
        <f t="array" ref="A350">IFERROR(SMALL(IF('Sale Rollup'!$O$2:$O$240=$B$325,ROW('Sale Rollup'!$L$2:$L$240)),ROW(4:4))," ")</f>
        <v> </v>
      </c>
      <c r="B350" s="1138" t="str">
        <f t="array" ref="B350">IFERROR(INDEX('Sale Rollup'!$B$2:$AA$240,SMALL(IF('Sale Rollup'!$O$2:$O$240=$B$325,ROW('Sale Rollup'!$L$2:$L$240)),ROW(4:4))-1,1)," ")</f>
        <v> </v>
      </c>
      <c r="C350" s="1139" t="str">
        <f t="array" ref="C350">IFERROR(INDEX('Sale Rollup'!$B$2:$AA$240,SMALL(IF('Sale Rollup'!$O$2:$O$240=$B$325,ROW('Sale Rollup'!$L$2:$L$240)),ROW(4:4))-1,2)," ")</f>
        <v> </v>
      </c>
      <c r="D350" s="1139" t="str">
        <f t="array" ref="D350">IFERROR(INDEX('Sale Rollup'!$B$2:$AA$240,SMALL(IF('Sale Rollup'!$O$2:$O$240=$B$325,ROW('Sale Rollup'!$L$2:$L$240)),ROW(4:4))-1,5)," ")</f>
        <v> </v>
      </c>
      <c r="E350" s="1139" t="str">
        <f t="array" ref="E350">IFERROR( INDEX('Sale Rollup'!$B$2:$AA$240,SMALL(IF('Sale Rollup'!$O$2:$O$240=$B$325,ROW('Sale Rollup'!$L$2:$L$240)),ROW(4:4))-1,6)," ")</f>
        <v> </v>
      </c>
      <c r="F350" s="1139" t="str">
        <f t="array" ref="F350">IFERROR(INDEX('Sale Rollup'!$B$2:$AA$240,SMALL(IF('Sale Rollup'!$O$2:$O$240=$B$325,ROW('Sale Rollup'!$L$2:$L$240)),ROW(4:4))-1,7)," ")</f>
        <v> </v>
      </c>
      <c r="G350" s="1139" t="str">
        <f t="array" ref="G350">IFERROR(INDEX('Sale Rollup'!$B$2:$AA$240,SMALL(IF('Sale Rollup'!$O$2:$O$240=$B$325,ROW('Sale Rollup'!$L$2:$L$240)),ROW(4:4))-1,3)," ")</f>
        <v> </v>
      </c>
      <c r="H350" s="1140" t="str">
        <f t="array" ref="H350">IFERROR(INDEX('Sale Rollup'!$B$2:$AA$240,SMALL(IF('Sale Rollup'!$O$2:$O$240=$B$325,ROW('Sale Rollup'!$L$2:$L$240)),ROW(4:4))-1,8)," ")</f>
        <v> </v>
      </c>
      <c r="I350" s="1141" t="str">
        <f t="array" ref="I350">IFERROR(INDEX('Sale Rollup'!$B$2:$AA$240,SMALL(IF('Sale Rollup'!$O$2:$O$240=$B$325,ROW('Sale Rollup'!$L$2:$L$240)),ROW(4:4))-1,15)," ")</f>
        <v> </v>
      </c>
      <c r="J350" s="1140"/>
      <c r="K350" s="1140" t="str">
        <f t="array" ref="K350">IFERROR(INDEX('Sale Rollup'!$B$2:$AA$240,SMALL(IF('Sale Rollup'!$O$2:$O$240=$B$325,ROW('Sale Rollup'!$L$2:$L$240)),ROW(4:4))-1,16)," ")</f>
        <v> </v>
      </c>
      <c r="M350" s="1120"/>
      <c r="N350" s="1120"/>
    </row>
    <row r="351" ht="12.75" hidden="1" customHeight="1">
      <c r="A351" s="1137" t="str">
        <f t="array" ref="A351">IFERROR(SMALL(IF('Sale Rollup'!$O$2:$O$240=$B$325,ROW('Sale Rollup'!$L$2:$L$240)),ROW(5:5))," ")</f>
        <v> </v>
      </c>
      <c r="B351" s="1138" t="str">
        <f t="array" ref="B351">IFERROR(INDEX('Sale Rollup'!$B$2:$AA$240,SMALL(IF('Sale Rollup'!$O$2:$O$240=$B$325,ROW('Sale Rollup'!$L$2:$L$240)),ROW(5:5))-1,1)," ")</f>
        <v> </v>
      </c>
      <c r="C351" s="1139" t="str">
        <f t="array" ref="C351">IFERROR(INDEX('Sale Rollup'!$B$2:$AA$240,SMALL(IF('Sale Rollup'!$O$2:$O$240=$B$325,ROW('Sale Rollup'!$L$2:$L$240)),ROW(5:5))-1,2)," ")</f>
        <v> </v>
      </c>
      <c r="D351" s="1139" t="str">
        <f t="array" ref="D351">IFERROR(INDEX('Sale Rollup'!$B$2:$AA$240,SMALL(IF('Sale Rollup'!$O$2:$O$240=$B$325,ROW('Sale Rollup'!$L$2:$L$240)),ROW(5:5))-1,5)," ")</f>
        <v> </v>
      </c>
      <c r="E351" s="1139" t="str">
        <f t="array" ref="E351">IFERROR( INDEX('Sale Rollup'!$B$2:$AA$240,SMALL(IF('Sale Rollup'!$O$2:$O$240=$B$325,ROW('Sale Rollup'!$L$2:$L$240)),ROW(5:5))-1,6)," ")</f>
        <v> </v>
      </c>
      <c r="F351" s="1139" t="str">
        <f t="array" ref="F351">IFERROR(INDEX('Sale Rollup'!$B$2:$AA$240,SMALL(IF('Sale Rollup'!$O$2:$O$240=$B$325,ROW('Sale Rollup'!$L$2:$L$240)),ROW(5:5))-1,7)," ")</f>
        <v> </v>
      </c>
      <c r="G351" s="1139" t="str">
        <f t="array" ref="G351">IFERROR(INDEX('Sale Rollup'!$B$2:$AA$240,SMALL(IF('Sale Rollup'!$O$2:$O$240=$B$325,ROW('Sale Rollup'!$L$2:$L$240)),ROW(5:5))-1,3)," ")</f>
        <v> </v>
      </c>
      <c r="H351" s="1140" t="str">
        <f t="array" ref="H351">IFERROR(INDEX('Sale Rollup'!$B$2:$AA$240,SMALL(IF('Sale Rollup'!$O$2:$O$240=$B$325,ROW('Sale Rollup'!$L$2:$L$240)),ROW(5:5))-1,8)," ")</f>
        <v> </v>
      </c>
      <c r="I351" s="1141" t="str">
        <f t="array" ref="I351">IFERROR(INDEX('Sale Rollup'!$B$2:$AA$240,SMALL(IF('Sale Rollup'!$O$2:$O$240=$B$325,ROW('Sale Rollup'!$L$2:$L$240)),ROW(5:5))-1,15)," ")</f>
        <v> </v>
      </c>
      <c r="J351" s="1140"/>
      <c r="K351" s="1140" t="str">
        <f t="array" ref="K351">IFERROR(INDEX('Sale Rollup'!$B$2:$AA$240,SMALL(IF('Sale Rollup'!$O$2:$O$240=$B$325,ROW('Sale Rollup'!$L$2:$L$240)),ROW(5:5))-1,16)," ")</f>
        <v> </v>
      </c>
      <c r="M351" s="1120"/>
      <c r="N351" s="1120"/>
    </row>
    <row r="352" ht="12.75" hidden="1" customHeight="1">
      <c r="A352" s="1137" t="str">
        <f t="array" ref="A352">IFERROR(SMALL(IF('Sale Rollup'!$O$2:$O$240=$B$325,ROW('Sale Rollup'!$L$2:$L$240)),ROW(6:6))," ")</f>
        <v> </v>
      </c>
      <c r="B352" s="1138" t="str">
        <f t="array" ref="B352">IFERROR(INDEX('Sale Rollup'!$B$2:$AA$240,SMALL(IF('Sale Rollup'!$O$2:$O$240=$B$325,ROW('Sale Rollup'!$L$2:$L$240)),ROW(6:6))-1,1)," ")</f>
        <v> </v>
      </c>
      <c r="C352" s="1139" t="str">
        <f t="array" ref="C352">IFERROR(INDEX('Sale Rollup'!$B$2:$AA$240,SMALL(IF('Sale Rollup'!$O$2:$O$240=$B$325,ROW('Sale Rollup'!$L$2:$L$240)),ROW(6:6))-1,2)," ")</f>
        <v> </v>
      </c>
      <c r="D352" s="1139" t="str">
        <f t="array" ref="D352">IFERROR(INDEX('Sale Rollup'!$B$2:$AA$240,SMALL(IF('Sale Rollup'!$O$2:$O$240=$B$325,ROW('Sale Rollup'!$L$2:$L$240)),ROW(6:6))-1,5)," ")</f>
        <v> </v>
      </c>
      <c r="E352" s="1139" t="str">
        <f t="array" ref="E352">IFERROR( INDEX('Sale Rollup'!$B$2:$AA$240,SMALL(IF('Sale Rollup'!$O$2:$O$240=$B$325,ROW('Sale Rollup'!$L$2:$L$240)),ROW(6:6))-1,6)," ")</f>
        <v> </v>
      </c>
      <c r="F352" s="1139" t="str">
        <f t="array" ref="F352">IFERROR(INDEX('Sale Rollup'!$B$2:$AA$240,SMALL(IF('Sale Rollup'!$O$2:$O$240=$B$325,ROW('Sale Rollup'!$L$2:$L$240)),ROW(6:6))-1,7)," ")</f>
        <v> </v>
      </c>
      <c r="G352" s="1139" t="str">
        <f t="array" ref="G352">IFERROR(INDEX('Sale Rollup'!$B$2:$AA$240,SMALL(IF('Sale Rollup'!$O$2:$O$240=$B$325,ROW('Sale Rollup'!$L$2:$L$240)),ROW(6:6))-1,3)," ")</f>
        <v> </v>
      </c>
      <c r="H352" s="1140" t="str">
        <f t="array" ref="H352">IFERROR(INDEX('Sale Rollup'!$B$2:$AA$240,SMALL(IF('Sale Rollup'!$O$2:$O$240=$B$325,ROW('Sale Rollup'!$L$2:$L$240)),ROW(6:6))-1,8)," ")</f>
        <v> </v>
      </c>
      <c r="I352" s="1141" t="str">
        <f t="array" ref="I352">IFERROR(INDEX('Sale Rollup'!$B$2:$AA$240,SMALL(IF('Sale Rollup'!$O$2:$O$240=$B$325,ROW('Sale Rollup'!$L$2:$L$240)),ROW(6:6))-1,15)," ")</f>
        <v> </v>
      </c>
      <c r="J352" s="1140"/>
      <c r="K352" s="1140" t="str">
        <f t="array" ref="K352">IFERROR(INDEX('Sale Rollup'!$B$2:$AA$240,SMALL(IF('Sale Rollup'!$O$2:$O$240=$B$325,ROW('Sale Rollup'!$L$2:$L$240)),ROW(6:6))-1,16)," ")</f>
        <v> </v>
      </c>
      <c r="M352" s="1120"/>
      <c r="N352" s="1120"/>
    </row>
    <row r="353" ht="12.75" hidden="1" customHeight="1">
      <c r="A353" s="1137" t="str">
        <f t="array" ref="A353">IFERROR(SMALL(IF('Sale Rollup'!$O$2:$O$240=$B$325,ROW('Sale Rollup'!$L$2:$L$240)),ROW(7:7))," ")</f>
        <v> </v>
      </c>
      <c r="B353" s="1138" t="str">
        <f t="array" ref="B353">IFERROR(INDEX('Sale Rollup'!$B$2:$AA$240,SMALL(IF('Sale Rollup'!$O$2:$O$240=$B$325,ROW('Sale Rollup'!$L$2:$L$240)),ROW(7:7))-1,1)," ")</f>
        <v> </v>
      </c>
      <c r="C353" s="1139" t="str">
        <f t="array" ref="C353">IFERROR(INDEX('Sale Rollup'!$B$2:$AA$240,SMALL(IF('Sale Rollup'!$O$2:$O$240=$B$325,ROW('Sale Rollup'!$L$2:$L$240)),ROW(7:7))-1,2)," ")</f>
        <v> </v>
      </c>
      <c r="D353" s="1139" t="str">
        <f t="array" ref="D353">IFERROR(INDEX('Sale Rollup'!$B$2:$AA$240,SMALL(IF('Sale Rollup'!$O$2:$O$240=$B$325,ROW('Sale Rollup'!$L$2:$L$240)),ROW(7:7))-1,5)," ")</f>
        <v> </v>
      </c>
      <c r="E353" s="1139" t="str">
        <f t="array" ref="E353">IFERROR( INDEX('Sale Rollup'!$B$2:$AA$240,SMALL(IF('Sale Rollup'!$O$2:$O$240=$B$325,ROW('Sale Rollup'!$L$2:$L$240)),ROW(7:7))-1,6)," ")</f>
        <v> </v>
      </c>
      <c r="F353" s="1139" t="str">
        <f t="array" ref="F353">IFERROR(INDEX('Sale Rollup'!$B$2:$AA$240,SMALL(IF('Sale Rollup'!$O$2:$O$240=$B$325,ROW('Sale Rollup'!$L$2:$L$240)),ROW(7:7))-1,7)," ")</f>
        <v> </v>
      </c>
      <c r="G353" s="1139" t="str">
        <f t="array" ref="G353">IFERROR(INDEX('Sale Rollup'!$B$2:$AA$240,SMALL(IF('Sale Rollup'!$O$2:$O$240=$B$325,ROW('Sale Rollup'!$L$2:$L$240)),ROW(7:7))-1,3)," ")</f>
        <v> </v>
      </c>
      <c r="H353" s="1140" t="str">
        <f t="array" ref="H353">IFERROR(INDEX('Sale Rollup'!$B$2:$AA$240,SMALL(IF('Sale Rollup'!$O$2:$O$240=$B$325,ROW('Sale Rollup'!$L$2:$L$240)),ROW(7:7))-1,8)," ")</f>
        <v> </v>
      </c>
      <c r="I353" s="1141" t="str">
        <f t="array" ref="I353">IFERROR(INDEX('Sale Rollup'!$B$2:$AA$240,SMALL(IF('Sale Rollup'!$O$2:$O$240=$B$325,ROW('Sale Rollup'!$L$2:$L$240)),ROW(7:7))-1,15)," ")</f>
        <v> </v>
      </c>
      <c r="J353" s="1140"/>
      <c r="K353" s="1140" t="str">
        <f t="array" ref="K353">IFERROR(INDEX('Sale Rollup'!$B$2:$AA$240,SMALL(IF('Sale Rollup'!$O$2:$O$240=$B$325,ROW('Sale Rollup'!$L$2:$L$240)),ROW(7:7))-1,16)," ")</f>
        <v> </v>
      </c>
      <c r="M353" s="1120"/>
      <c r="N353" s="1120"/>
    </row>
    <row r="354" ht="12.75" hidden="1" customHeight="1">
      <c r="A354" s="1137" t="str">
        <f t="array" ref="A354">IFERROR(SMALL(IF('Sale Rollup'!$O$2:$O$240=$B$325,ROW('Sale Rollup'!$L$2:$L$240)),ROW(8:8))," ")</f>
        <v> </v>
      </c>
      <c r="B354" s="1138" t="str">
        <f t="array" ref="B354">IFERROR(INDEX('Sale Rollup'!$B$2:$AA$240,SMALL(IF('Sale Rollup'!$O$2:$O$240=$B$325,ROW('Sale Rollup'!$L$2:$L$240)),ROW(8:8))-1,1)," ")</f>
        <v> </v>
      </c>
      <c r="C354" s="1139" t="str">
        <f t="array" ref="C354">IFERROR(INDEX('Sale Rollup'!$B$2:$AA$240,SMALL(IF('Sale Rollup'!$O$2:$O$240=$B$325,ROW('Sale Rollup'!$L$2:$L$240)),ROW(8:8))-1,2)," ")</f>
        <v> </v>
      </c>
      <c r="D354" s="1139" t="str">
        <f t="array" ref="D354">IFERROR(INDEX('Sale Rollup'!$B$2:$AA$240,SMALL(IF('Sale Rollup'!$O$2:$O$240=$B$325,ROW('Sale Rollup'!$L$2:$L$240)),ROW(8:8))-1,5)," ")</f>
        <v> </v>
      </c>
      <c r="E354" s="1139" t="str">
        <f t="array" ref="E354">IFERROR( INDEX('Sale Rollup'!$B$2:$AA$240,SMALL(IF('Sale Rollup'!$O$2:$O$240=$B$325,ROW('Sale Rollup'!$L$2:$L$240)),ROW(8:8))-1,6)," ")</f>
        <v> </v>
      </c>
      <c r="F354" s="1139" t="str">
        <f t="array" ref="F354">IFERROR(INDEX('Sale Rollup'!$B$2:$AA$240,SMALL(IF('Sale Rollup'!$O$2:$O$240=$B$325,ROW('Sale Rollup'!$L$2:$L$240)),ROW(8:8))-1,7)," ")</f>
        <v> </v>
      </c>
      <c r="G354" s="1139" t="str">
        <f t="array" ref="G354">IFERROR(INDEX('Sale Rollup'!$B$2:$AA$240,SMALL(IF('Sale Rollup'!$O$2:$O$240=$B$325,ROW('Sale Rollup'!$L$2:$L$240)),ROW(8:8))-1,3)," ")</f>
        <v> </v>
      </c>
      <c r="H354" s="1140" t="str">
        <f t="array" ref="H354">IFERROR(INDEX('Sale Rollup'!$B$2:$AA$240,SMALL(IF('Sale Rollup'!$O$2:$O$240=$B$325,ROW('Sale Rollup'!$L$2:$L$240)),ROW(8:8))-1,8)," ")</f>
        <v> </v>
      </c>
      <c r="I354" s="1141" t="str">
        <f t="array" ref="I354">IFERROR(INDEX('Sale Rollup'!$B$2:$AA$240,SMALL(IF('Sale Rollup'!$O$2:$O$240=$B$325,ROW('Sale Rollup'!$L$2:$L$240)),ROW(8:8))-1,15)," ")</f>
        <v> </v>
      </c>
      <c r="J354" s="1140"/>
      <c r="K354" s="1140" t="str">
        <f t="array" ref="K354">IFERROR(INDEX('Sale Rollup'!$B$2:$AA$240,SMALL(IF('Sale Rollup'!$O$2:$O$240=$B$325,ROW('Sale Rollup'!$L$2:$L$240)),ROW(8:8))-1,16)," ")</f>
        <v> </v>
      </c>
      <c r="M354" s="1120"/>
      <c r="N354" s="1120"/>
    </row>
    <row r="355" ht="12.75" hidden="1" customHeight="1">
      <c r="A355" s="1137" t="str">
        <f t="array" ref="A355">IFERROR(SMALL(IF('Sale Rollup'!$O$2:$O$240=$B$325,ROW('Sale Rollup'!$L$2:$L$240)),ROW(9:9))," ")</f>
        <v> </v>
      </c>
      <c r="B355" s="1138" t="str">
        <f t="array" ref="B355">IFERROR(INDEX('Sale Rollup'!$B$2:$AA$240,SMALL(IF('Sale Rollup'!$O$2:$O$240=$B$325,ROW('Sale Rollup'!$L$2:$L$240)),ROW(9:9))-1,1)," ")</f>
        <v> </v>
      </c>
      <c r="C355" s="1139" t="str">
        <f t="array" ref="C355">IFERROR(INDEX('Sale Rollup'!$B$2:$AA$240,SMALL(IF('Sale Rollup'!$O$2:$O$240=$B$325,ROW('Sale Rollup'!$L$2:$L$240)),ROW(9:9))-1,2)," ")</f>
        <v> </v>
      </c>
      <c r="D355" s="1139" t="str">
        <f t="array" ref="D355">IFERROR(INDEX('Sale Rollup'!$B$2:$AA$240,SMALL(IF('Sale Rollup'!$O$2:$O$240=$B$325,ROW('Sale Rollup'!$L$2:$L$240)),ROW(9:9))-1,5)," ")</f>
        <v> </v>
      </c>
      <c r="E355" s="1139" t="str">
        <f t="array" ref="E355">IFERROR( INDEX('Sale Rollup'!$B$2:$AA$240,SMALL(IF('Sale Rollup'!$O$2:$O$240=$B$325,ROW('Sale Rollup'!$L$2:$L$240)),ROW(9:9))-1,6)," ")</f>
        <v> </v>
      </c>
      <c r="F355" s="1139" t="str">
        <f t="array" ref="F355">IFERROR(INDEX('Sale Rollup'!$B$2:$AA$240,SMALL(IF('Sale Rollup'!$O$2:$O$240=$B$325,ROW('Sale Rollup'!$L$2:$L$240)),ROW(9:9))-1,7)," ")</f>
        <v> </v>
      </c>
      <c r="G355" s="1139" t="str">
        <f t="array" ref="G355">IFERROR(INDEX('Sale Rollup'!$B$2:$AA$240,SMALL(IF('Sale Rollup'!$O$2:$O$240=$B$325,ROW('Sale Rollup'!$L$2:$L$240)),ROW(9:9))-1,3)," ")</f>
        <v> </v>
      </c>
      <c r="H355" s="1140" t="str">
        <f t="array" ref="H355">IFERROR(INDEX('Sale Rollup'!$B$2:$AA$240,SMALL(IF('Sale Rollup'!$O$2:$O$240=$B$325,ROW('Sale Rollup'!$L$2:$L$240)),ROW(9:9))-1,8)," ")</f>
        <v> </v>
      </c>
      <c r="I355" s="1141" t="str">
        <f t="array" ref="I355">IFERROR(INDEX('Sale Rollup'!$B$2:$AA$240,SMALL(IF('Sale Rollup'!$O$2:$O$240=$B$325,ROW('Sale Rollup'!$L$2:$L$240)),ROW(9:9))-1,15)," ")</f>
        <v> </v>
      </c>
      <c r="J355" s="1140"/>
      <c r="K355" s="1140" t="str">
        <f t="array" ref="K355">IFERROR(INDEX('Sale Rollup'!$B$2:$AA$240,SMALL(IF('Sale Rollup'!$O$2:$O$240=$B$325,ROW('Sale Rollup'!$L$2:$L$240)),ROW(9:9))-1,16)," ")</f>
        <v> </v>
      </c>
      <c r="M355" s="1120"/>
      <c r="N355" s="1120"/>
    </row>
    <row r="356" ht="12.75" hidden="1" customHeight="1">
      <c r="A356" s="1137" t="str">
        <f t="array" ref="A356">IFERROR(SMALL(IF('Sale Rollup'!$O$2:$O$240=$B$325,ROW('Sale Rollup'!$L$2:$L$240)),ROW(10:10))," ")</f>
        <v> </v>
      </c>
      <c r="B356" s="1138" t="str">
        <f t="array" ref="B356">IFERROR(INDEX('Sale Rollup'!$B$2:$AA$240,SMALL(IF('Sale Rollup'!$O$2:$O$240=$B$325,ROW('Sale Rollup'!$L$2:$L$240)),ROW(10:10))-1,1)," ")</f>
        <v> </v>
      </c>
      <c r="C356" s="1139" t="str">
        <f t="array" ref="C356">IFERROR(INDEX('Sale Rollup'!$B$2:$AA$240,SMALL(IF('Sale Rollup'!$O$2:$O$240=$B$325,ROW('Sale Rollup'!$L$2:$L$240)),ROW(10:10))-1,2)," ")</f>
        <v> </v>
      </c>
      <c r="D356" s="1139" t="str">
        <f t="array" ref="D356">IFERROR(INDEX('Sale Rollup'!$B$2:$AA$240,SMALL(IF('Sale Rollup'!$O$2:$O$240=$B$325,ROW('Sale Rollup'!$L$2:$L$240)),ROW(10:10))-1,5)," ")</f>
        <v> </v>
      </c>
      <c r="E356" s="1139" t="str">
        <f t="array" ref="E356">IFERROR( INDEX('Sale Rollup'!$B$2:$AA$240,SMALL(IF('Sale Rollup'!$O$2:$O$240=$B$325,ROW('Sale Rollup'!$L$2:$L$240)),ROW(10:10))-1,6)," ")</f>
        <v> </v>
      </c>
      <c r="F356" s="1139" t="str">
        <f t="array" ref="F356">IFERROR(INDEX('Sale Rollup'!$B$2:$AA$240,SMALL(IF('Sale Rollup'!$O$2:$O$240=$B$325,ROW('Sale Rollup'!$L$2:$L$240)),ROW(10:10))-1,7)," ")</f>
        <v> </v>
      </c>
      <c r="G356" s="1139" t="str">
        <f t="array" ref="G356">IFERROR(INDEX('Sale Rollup'!$B$2:$AA$240,SMALL(IF('Sale Rollup'!$O$2:$O$240=$B$325,ROW('Sale Rollup'!$L$2:$L$240)),ROW(10:10))-1,3)," ")</f>
        <v> </v>
      </c>
      <c r="H356" s="1140" t="str">
        <f t="array" ref="H356">IFERROR(INDEX('Sale Rollup'!$B$2:$AA$240,SMALL(IF('Sale Rollup'!$O$2:$O$240=$B$325,ROW('Sale Rollup'!$L$2:$L$240)),ROW(10:10))-1,8)," ")</f>
        <v> </v>
      </c>
      <c r="I356" s="1141" t="str">
        <f t="array" ref="I356">IFERROR(INDEX('Sale Rollup'!$B$2:$AA$240,SMALL(IF('Sale Rollup'!$O$2:$O$240=$B$325,ROW('Sale Rollup'!$L$2:$L$240)),ROW(10:10))-1,15)," ")</f>
        <v> </v>
      </c>
      <c r="J356" s="1140"/>
      <c r="K356" s="1140" t="str">
        <f t="array" ref="K356">IFERROR(INDEX('Sale Rollup'!$B$2:$AA$240,SMALL(IF('Sale Rollup'!$O$2:$O$240=$B$325,ROW('Sale Rollup'!$L$2:$L$240)),ROW(10:10))-1,16)," ")</f>
        <v> </v>
      </c>
      <c r="M356" s="1120"/>
      <c r="N356" s="1120"/>
    </row>
    <row r="357" ht="12.75" hidden="1" customHeight="1">
      <c r="A357" s="1116" t="s">
        <v>842</v>
      </c>
      <c r="B357" s="1142">
        <f>COUNT(B327:B351)</f>
        <v>0</v>
      </c>
      <c r="C357" s="1114"/>
      <c r="D357" s="1114"/>
      <c r="E357" s="1114"/>
      <c r="F357" s="1114"/>
      <c r="G357" s="1114"/>
      <c r="H357" s="1122"/>
      <c r="I357" s="1143"/>
      <c r="J357" s="1122"/>
      <c r="K357" s="1122">
        <f t="array" ref="K357">SUM(IF(ISERROR(K327:K351),"0",K327:K351))</f>
        <v>1639.49</v>
      </c>
      <c r="L357" s="1122"/>
      <c r="M357" s="1161"/>
      <c r="N357" s="1161"/>
    </row>
    <row r="358" ht="12.75" hidden="1" customHeight="1">
      <c r="A358" s="1167" t="str">
        <f>IF('Roster &amp; Tables'!J29=0,"","Pack")</f>
        <v/>
      </c>
      <c r="B358" s="1145" t="s">
        <v>843</v>
      </c>
      <c r="C358" s="1164">
        <f>COUNTIFS('Sale Rollup'!L325:L564,B325,'Sale Rollup'!K325:K564,"No")</f>
        <v>0</v>
      </c>
      <c r="D358" s="697"/>
      <c r="E358" s="1145" t="s">
        <v>844</v>
      </c>
      <c r="F358" s="1164">
        <f>COUNTIF('Sale Rollup'!O325:O564,B325)+COUNTIFS('Sale Rollup'!L325:L564,B325,'Sale Rollup'!K325:K564,"Yes")</f>
        <v>0</v>
      </c>
      <c r="H358" s="695"/>
      <c r="I358" s="1147"/>
      <c r="J358" s="1170"/>
      <c r="K358" s="1170" t="str">
        <f>IF('Roster &amp; Tables'!J29=0,"",((C358*'Roster &amp; Tables'!J137)+(F358*('Roster &amp; Tables'!J137/2))))</f>
        <v/>
      </c>
      <c r="L358" s="1122"/>
      <c r="M358" s="1161"/>
      <c r="N358" s="1161"/>
    </row>
    <row r="359" ht="12.75" hidden="1" customHeight="1">
      <c r="A359" s="1149" t="s">
        <v>845</v>
      </c>
      <c r="J359" s="1150"/>
      <c r="K359" s="1150">
        <f>K357-K358</f>
        <v>1639.49</v>
      </c>
      <c r="L359" s="1151"/>
      <c r="M359" s="1165"/>
      <c r="N359" s="1165"/>
    </row>
    <row r="360" ht="12.75" customHeight="1">
      <c r="A360" s="1152"/>
      <c r="B360" s="1153"/>
      <c r="C360" s="1154"/>
      <c r="D360" s="1155"/>
      <c r="E360" s="1155"/>
      <c r="F360" s="1155"/>
      <c r="G360" s="1155"/>
      <c r="H360" s="1156"/>
      <c r="I360" s="1157"/>
      <c r="J360" s="1156"/>
      <c r="K360" s="1156"/>
      <c r="L360" s="1158"/>
      <c r="M360" s="1165"/>
      <c r="N360" s="1165"/>
    </row>
    <row r="361" ht="12.75" customHeight="1">
      <c r="A361" s="1114" t="s">
        <v>833</v>
      </c>
      <c r="B361" s="1115" t="s">
        <v>865</v>
      </c>
      <c r="C361" s="1117"/>
      <c r="D361" s="1117"/>
      <c r="E361" s="1117"/>
      <c r="F361" s="1117"/>
      <c r="G361" s="1117"/>
      <c r="H361" s="1118"/>
      <c r="I361" s="1119"/>
      <c r="J361" s="1118"/>
      <c r="K361" s="1118"/>
      <c r="L361" s="1118"/>
      <c r="M361" s="1120"/>
      <c r="N361" s="1160"/>
    </row>
    <row r="362" ht="12.75" customHeight="1">
      <c r="A362" s="1116" t="s">
        <v>847</v>
      </c>
      <c r="B362" s="1115" t="s">
        <v>547</v>
      </c>
      <c r="C362" s="1116" t="s">
        <v>550</v>
      </c>
      <c r="D362" s="1116" t="s">
        <v>551</v>
      </c>
      <c r="E362" s="1116" t="s">
        <v>552</v>
      </c>
      <c r="F362" s="1116" t="s">
        <v>836</v>
      </c>
      <c r="G362" s="1116" t="s">
        <v>776</v>
      </c>
      <c r="H362" s="1121" t="s">
        <v>837</v>
      </c>
      <c r="I362" s="1116" t="s">
        <v>838</v>
      </c>
      <c r="J362" s="1121" t="s">
        <v>773</v>
      </c>
      <c r="K362" s="1121" t="s">
        <v>839</v>
      </c>
      <c r="L362" s="1122"/>
      <c r="M362" s="1161"/>
      <c r="N362" s="1161"/>
    </row>
    <row r="363" ht="12.75" customHeight="1">
      <c r="A363" s="1116"/>
      <c r="B363" s="1124"/>
      <c r="C363" s="1125"/>
      <c r="D363" s="1125"/>
      <c r="E363" s="1125"/>
      <c r="F363" s="1125"/>
      <c r="G363" s="1125"/>
      <c r="H363" s="1126"/>
      <c r="I363" s="1127"/>
      <c r="J363" s="1128"/>
      <c r="K363" s="1128">
        <f>H363*0.25</f>
        <v>0</v>
      </c>
      <c r="L363" s="1129" t="s">
        <v>840</v>
      </c>
      <c r="M363" s="1120"/>
      <c r="N363" s="1120"/>
    </row>
    <row r="364" ht="12.75" customHeight="1">
      <c r="A364" s="1116"/>
      <c r="B364" s="1124"/>
      <c r="C364" s="1125"/>
      <c r="D364" s="1125"/>
      <c r="E364" s="1125"/>
      <c r="F364" s="1125"/>
      <c r="G364" s="1125"/>
      <c r="H364" s="1126"/>
      <c r="I364" s="1127"/>
      <c r="J364" s="1128"/>
      <c r="K364" s="1128">
        <v>250.0</v>
      </c>
      <c r="M364" s="1120"/>
      <c r="N364" s="1120"/>
    </row>
    <row r="365" ht="12.75" customHeight="1">
      <c r="A365" s="1116"/>
      <c r="B365" s="1124"/>
      <c r="C365" s="1125"/>
      <c r="D365" s="1125"/>
      <c r="E365" s="1125"/>
      <c r="F365" s="1125"/>
      <c r="G365" s="1125"/>
      <c r="H365" s="1126"/>
      <c r="I365" s="1127"/>
      <c r="J365" s="1128"/>
      <c r="K365" s="1128">
        <f t="shared" ref="K365:K366" si="12">H365*0.25</f>
        <v>0</v>
      </c>
      <c r="M365" s="1120"/>
      <c r="N365" s="1120"/>
    </row>
    <row r="366" ht="12.75" hidden="1" customHeight="1">
      <c r="A366" s="1116"/>
      <c r="B366" s="1124"/>
      <c r="C366" s="1125"/>
      <c r="D366" s="1125"/>
      <c r="E366" s="1125"/>
      <c r="F366" s="1125"/>
      <c r="G366" s="1125"/>
      <c r="H366" s="1126">
        <v>0.0</v>
      </c>
      <c r="I366" s="1127"/>
      <c r="J366" s="1128"/>
      <c r="K366" s="1128">
        <f t="shared" si="12"/>
        <v>0</v>
      </c>
      <c r="M366" s="1120"/>
      <c r="N366" s="1120"/>
    </row>
    <row r="367" ht="12.75" hidden="1" customHeight="1">
      <c r="A367" s="1116"/>
      <c r="B367" s="1124"/>
      <c r="C367" s="1125"/>
      <c r="D367" s="1125"/>
      <c r="E367" s="1125"/>
      <c r="F367" s="1125"/>
      <c r="G367" s="1125"/>
      <c r="H367" s="1126">
        <v>0.0</v>
      </c>
      <c r="I367" s="1127"/>
      <c r="J367" s="1118"/>
      <c r="K367" s="1128">
        <v>500.0</v>
      </c>
      <c r="M367" s="1120"/>
      <c r="N367" s="1120"/>
    </row>
    <row r="368" ht="12.75" hidden="1" customHeight="1">
      <c r="A368" s="1116"/>
      <c r="B368" s="1124"/>
      <c r="C368" s="1125"/>
      <c r="D368" s="1125"/>
      <c r="E368" s="1125"/>
      <c r="F368" s="1125"/>
      <c r="G368" s="1125"/>
      <c r="H368" s="1126"/>
      <c r="I368" s="1127"/>
      <c r="J368" s="1128"/>
      <c r="K368" s="1128">
        <v>0.0</v>
      </c>
      <c r="M368" s="1120"/>
      <c r="N368" s="1120"/>
    </row>
    <row r="369" ht="12.75" hidden="1" customHeight="1">
      <c r="A369" s="1116"/>
      <c r="B369" s="1124"/>
      <c r="C369" s="1125"/>
      <c r="D369" s="1125"/>
      <c r="E369" s="1125"/>
      <c r="F369" s="1125"/>
      <c r="G369" s="1125"/>
      <c r="H369" s="1126"/>
      <c r="I369" s="1127"/>
      <c r="J369" s="1118"/>
      <c r="K369" s="1128">
        <f>(H369*0.35)*0.25</f>
        <v>0</v>
      </c>
      <c r="M369" s="1120"/>
      <c r="N369" s="1120"/>
    </row>
    <row r="370" ht="12.75" hidden="1" customHeight="1">
      <c r="A370" s="1116"/>
      <c r="B370" s="1124"/>
      <c r="C370" s="1125"/>
      <c r="D370" s="1125"/>
      <c r="E370" s="1125"/>
      <c r="F370" s="1125"/>
      <c r="G370" s="1125"/>
      <c r="H370" s="1126"/>
      <c r="I370" s="1127"/>
      <c r="J370" s="1118"/>
      <c r="K370" s="1128">
        <v>0.0</v>
      </c>
      <c r="M370" s="1162"/>
      <c r="N370" s="1162"/>
    </row>
    <row r="371" ht="12.75" hidden="1" customHeight="1">
      <c r="A371" s="1114"/>
      <c r="B371" s="1124"/>
      <c r="C371" s="1125"/>
      <c r="D371" s="1125"/>
      <c r="E371" s="1125"/>
      <c r="F371" s="1125"/>
      <c r="G371" s="1125"/>
      <c r="H371" s="1126"/>
      <c r="I371" s="1127"/>
      <c r="J371" s="1118"/>
      <c r="K371" s="1128"/>
      <c r="M371" s="1162"/>
      <c r="N371" s="1162"/>
    </row>
    <row r="372" ht="12.75" hidden="1" customHeight="1">
      <c r="A372" s="1114"/>
      <c r="B372" s="1124"/>
      <c r="C372" s="1125"/>
      <c r="D372" s="1125"/>
      <c r="E372" s="1125"/>
      <c r="F372" s="1125"/>
      <c r="G372" s="1125"/>
      <c r="H372" s="1126"/>
      <c r="I372" s="1127"/>
      <c r="J372" s="1118"/>
      <c r="K372" s="1128"/>
      <c r="M372" s="1162"/>
      <c r="N372" s="1162"/>
    </row>
    <row r="373" ht="12.75" hidden="1" customHeight="1">
      <c r="A373" s="1114"/>
      <c r="B373" s="1130"/>
      <c r="C373" s="1125"/>
      <c r="D373" s="1117"/>
      <c r="E373" s="1117"/>
      <c r="F373" s="1117"/>
      <c r="G373" s="1117"/>
      <c r="H373" s="1163"/>
      <c r="I373" s="1119"/>
      <c r="J373" s="1118"/>
      <c r="K373" s="1128"/>
      <c r="M373" s="1162"/>
      <c r="N373" s="1162"/>
    </row>
    <row r="374" ht="12.75" hidden="1" customHeight="1">
      <c r="A374" s="1114"/>
      <c r="B374" s="1130"/>
      <c r="C374" s="1125"/>
      <c r="D374" s="1117"/>
      <c r="E374" s="1117"/>
      <c r="F374" s="1117"/>
      <c r="G374" s="1117"/>
      <c r="H374" s="1163"/>
      <c r="I374" s="1119"/>
      <c r="J374" s="1118"/>
      <c r="K374" s="1128"/>
      <c r="M374" s="1162"/>
      <c r="N374" s="1162"/>
    </row>
    <row r="375" ht="12.75" hidden="1" customHeight="1">
      <c r="A375" s="1114"/>
      <c r="B375" s="1130"/>
      <c r="C375" s="1125"/>
      <c r="D375" s="1117"/>
      <c r="E375" s="1117"/>
      <c r="F375" s="1117"/>
      <c r="G375" s="1117"/>
      <c r="H375" s="1163"/>
      <c r="I375" s="1119"/>
      <c r="J375" s="1118"/>
      <c r="K375" s="1128"/>
      <c r="M375" s="1162"/>
      <c r="N375" s="1162"/>
    </row>
    <row r="376" ht="12.75" hidden="1" customHeight="1">
      <c r="A376" s="1114"/>
      <c r="B376" s="1130"/>
      <c r="C376" s="1125"/>
      <c r="D376" s="1117"/>
      <c r="E376" s="1117"/>
      <c r="F376" s="1117"/>
      <c r="G376" s="1117"/>
      <c r="H376" s="1163"/>
      <c r="I376" s="1119"/>
      <c r="J376" s="1118"/>
      <c r="K376" s="1128"/>
      <c r="M376" s="1162"/>
      <c r="N376" s="1162"/>
    </row>
    <row r="377" ht="12.75" hidden="1" customHeight="1">
      <c r="A377" s="1114"/>
      <c r="B377" s="1130"/>
      <c r="C377" s="1125"/>
      <c r="D377" s="1117"/>
      <c r="E377" s="1117"/>
      <c r="F377" s="1117"/>
      <c r="G377" s="1117"/>
      <c r="H377" s="1163"/>
      <c r="I377" s="1119"/>
      <c r="J377" s="1118"/>
      <c r="K377" s="1128"/>
      <c r="M377" s="1162"/>
      <c r="N377" s="1162"/>
    </row>
    <row r="378" ht="12.75" hidden="1" customHeight="1">
      <c r="A378" s="1114"/>
      <c r="B378" s="1130"/>
      <c r="C378" s="1125"/>
      <c r="D378" s="1117"/>
      <c r="E378" s="1117"/>
      <c r="F378" s="1117"/>
      <c r="G378" s="1117"/>
      <c r="H378" s="1163"/>
      <c r="I378" s="1119"/>
      <c r="J378" s="1118"/>
      <c r="K378" s="1128"/>
      <c r="M378" s="1162"/>
      <c r="N378" s="1162"/>
    </row>
    <row r="379" ht="12.75" hidden="1" customHeight="1">
      <c r="A379" s="1114"/>
      <c r="B379" s="1130"/>
      <c r="C379" s="1125"/>
      <c r="D379" s="1117"/>
      <c r="E379" s="1117"/>
      <c r="F379" s="1117"/>
      <c r="G379" s="1117"/>
      <c r="H379" s="1163"/>
      <c r="I379" s="1119"/>
      <c r="J379" s="1118"/>
      <c r="K379" s="1128"/>
      <c r="M379" s="1162"/>
      <c r="N379" s="1162"/>
    </row>
    <row r="380" ht="12.75" hidden="1" customHeight="1">
      <c r="A380" s="1114"/>
      <c r="B380" s="1130"/>
      <c r="C380" s="1117"/>
      <c r="D380" s="1117"/>
      <c r="E380" s="1117"/>
      <c r="F380" s="1117"/>
      <c r="G380" s="1117"/>
      <c r="H380" s="1163"/>
      <c r="I380" s="1119"/>
      <c r="J380" s="1118"/>
      <c r="K380" s="1118"/>
      <c r="M380" s="1162"/>
      <c r="N380" s="1162"/>
    </row>
    <row r="381" ht="12.75" hidden="1" customHeight="1">
      <c r="A381" s="1114"/>
      <c r="B381" s="1130"/>
      <c r="C381" s="1117"/>
      <c r="D381" s="1117"/>
      <c r="E381" s="1117"/>
      <c r="F381" s="1117"/>
      <c r="G381" s="1117"/>
      <c r="H381" s="1163"/>
      <c r="I381" s="1119"/>
      <c r="J381" s="1118"/>
      <c r="K381" s="1118"/>
      <c r="M381" s="1162"/>
      <c r="N381" s="1162"/>
    </row>
    <row r="382" ht="12.75" hidden="1" customHeight="1">
      <c r="A382" s="1114"/>
      <c r="B382" s="1130"/>
      <c r="C382" s="1117"/>
      <c r="D382" s="1117"/>
      <c r="E382" s="1117"/>
      <c r="F382" s="1117"/>
      <c r="G382" s="1117"/>
      <c r="H382" s="1163"/>
      <c r="I382" s="1119"/>
      <c r="J382" s="1118"/>
      <c r="K382" s="1118"/>
      <c r="M382" s="1120"/>
      <c r="N382" s="1120"/>
    </row>
    <row r="383" ht="12.75" hidden="1" customHeight="1">
      <c r="A383" s="1114"/>
      <c r="B383" s="1130"/>
      <c r="C383" s="1117"/>
      <c r="D383" s="1117"/>
      <c r="E383" s="1117"/>
      <c r="F383" s="1117"/>
      <c r="G383" s="1117"/>
      <c r="H383" s="1163"/>
      <c r="I383" s="1119"/>
      <c r="J383" s="1118"/>
      <c r="K383" s="1118"/>
      <c r="M383" s="1120"/>
      <c r="N383" s="1120"/>
    </row>
    <row r="384" ht="12.75" hidden="1" customHeight="1">
      <c r="A384" s="1131"/>
      <c r="B384" s="1132"/>
      <c r="C384" s="1133"/>
      <c r="D384" s="1133"/>
      <c r="E384" s="1133"/>
      <c r="F384" s="1133"/>
      <c r="G384" s="1133"/>
      <c r="H384" s="1134"/>
      <c r="I384" s="1135"/>
      <c r="J384" s="1134"/>
      <c r="K384" s="1134"/>
      <c r="L384" s="1136" t="s">
        <v>841</v>
      </c>
      <c r="M384" s="1120"/>
      <c r="N384" s="1120"/>
    </row>
    <row r="385" ht="12.75" hidden="1" customHeight="1">
      <c r="A385" s="1137" t="str">
        <f t="array" ref="A385">IFERROR(SMALL(IF('Sale Rollup'!$O$2:$O$240=$B$361,ROW('Sale Rollup'!$L$2:$L$240)),ROW(2:2))," ")</f>
        <v> </v>
      </c>
      <c r="B385" s="1138"/>
      <c r="C385" s="1139"/>
      <c r="D385" s="1139"/>
      <c r="E385" s="1139"/>
      <c r="F385" s="1139"/>
      <c r="G385" s="1139"/>
      <c r="H385" s="1140"/>
      <c r="I385" s="1141"/>
      <c r="J385" s="1140"/>
      <c r="K385" s="1140"/>
      <c r="M385" s="1120"/>
      <c r="N385" s="1120"/>
    </row>
    <row r="386" ht="12.75" hidden="1" customHeight="1">
      <c r="A386" s="1137" t="str">
        <f t="array" ref="A386">IFERROR(SMALL(IF('Sale Rollup'!$O$2:$O$240=$B$361,ROW('Sale Rollup'!$L$2:$L$240)),ROW(3:3))," ")</f>
        <v> </v>
      </c>
      <c r="B386" s="1138"/>
      <c r="C386" s="1139"/>
      <c r="D386" s="1139"/>
      <c r="E386" s="1139"/>
      <c r="F386" s="1139"/>
      <c r="G386" s="1139"/>
      <c r="H386" s="1140"/>
      <c r="I386" s="1141"/>
      <c r="J386" s="1140"/>
      <c r="K386" s="1140"/>
      <c r="M386" s="1120"/>
      <c r="N386" s="1120"/>
    </row>
    <row r="387" ht="12.75" hidden="1" customHeight="1">
      <c r="A387" s="1137" t="str">
        <f t="array" ref="A387">IFERROR(SMALL(IF('Sale Rollup'!$O$2:$O$240=$B$361,ROW('Sale Rollup'!$L$2:$L$240)),ROW(4:4))," ")</f>
        <v> </v>
      </c>
      <c r="B387" s="1138"/>
      <c r="C387" s="1139"/>
      <c r="D387" s="1139"/>
      <c r="E387" s="1139"/>
      <c r="F387" s="1139"/>
      <c r="G387" s="1139"/>
      <c r="H387" s="1140"/>
      <c r="I387" s="1141"/>
      <c r="J387" s="1140"/>
      <c r="K387" s="1140"/>
      <c r="M387" s="1120"/>
      <c r="N387" s="1120"/>
    </row>
    <row r="388" ht="12.75" hidden="1" customHeight="1">
      <c r="A388" s="1137" t="str">
        <f t="array" ref="A388">IFERROR(SMALL(IF('Sale Rollup'!$O$2:$O$240=$B$361,ROW('Sale Rollup'!$L$2:$L$240)),ROW(5:5))," ")</f>
        <v> </v>
      </c>
      <c r="B388" s="1138"/>
      <c r="C388" s="1139"/>
      <c r="D388" s="1139"/>
      <c r="E388" s="1139"/>
      <c r="F388" s="1139"/>
      <c r="G388" s="1139"/>
      <c r="H388" s="1140"/>
      <c r="I388" s="1141"/>
      <c r="J388" s="1140"/>
      <c r="K388" s="1140"/>
      <c r="M388" s="1120"/>
      <c r="N388" s="1120"/>
    </row>
    <row r="389" ht="12.75" hidden="1" customHeight="1">
      <c r="A389" s="1137" t="str">
        <f t="array" ref="A389">IFERROR(SMALL(IF('Sale Rollup'!$O$2:$O$240=$B$361,ROW('Sale Rollup'!$L$2:$L$240)),ROW(6:6))," ")</f>
        <v> </v>
      </c>
      <c r="B389" s="1138"/>
      <c r="C389" s="1139"/>
      <c r="D389" s="1139"/>
      <c r="E389" s="1139"/>
      <c r="F389" s="1139"/>
      <c r="G389" s="1139"/>
      <c r="H389" s="1140"/>
      <c r="I389" s="1141"/>
      <c r="J389" s="1140"/>
      <c r="K389" s="1140"/>
      <c r="M389" s="1120"/>
      <c r="N389" s="1120"/>
    </row>
    <row r="390" ht="12.75" hidden="1" customHeight="1">
      <c r="A390" s="1137" t="str">
        <f t="array" ref="A390">IFERROR(SMALL(IF('Sale Rollup'!$O$2:$O$240=$B$361,ROW('Sale Rollup'!$L$2:$L$240)),ROW(7:7))," ")</f>
        <v> </v>
      </c>
      <c r="B390" s="1138"/>
      <c r="C390" s="1139"/>
      <c r="D390" s="1139"/>
      <c r="E390" s="1139"/>
      <c r="F390" s="1139"/>
      <c r="G390" s="1139"/>
      <c r="H390" s="1140"/>
      <c r="I390" s="1141"/>
      <c r="J390" s="1140"/>
      <c r="K390" s="1140"/>
      <c r="M390" s="1120"/>
      <c r="N390" s="1120"/>
    </row>
    <row r="391" ht="12.75" hidden="1" customHeight="1">
      <c r="A391" s="1137" t="str">
        <f t="array" ref="A391">IFERROR(SMALL(IF('Sale Rollup'!$O$2:$O$240=$B$361,ROW('Sale Rollup'!$L$2:$L$240)),ROW(8:8))," ")</f>
        <v> </v>
      </c>
      <c r="B391" s="1138"/>
      <c r="C391" s="1139"/>
      <c r="D391" s="1139"/>
      <c r="E391" s="1139"/>
      <c r="F391" s="1139"/>
      <c r="G391" s="1139"/>
      <c r="H391" s="1140"/>
      <c r="I391" s="1141"/>
      <c r="J391" s="1140"/>
      <c r="K391" s="1140"/>
      <c r="M391" s="1120"/>
      <c r="N391" s="1120"/>
    </row>
    <row r="392" ht="12.75" hidden="1" customHeight="1">
      <c r="A392" s="1137" t="str">
        <f t="array" ref="A392">IFERROR(SMALL(IF('Sale Rollup'!$O$2:$O$240=$B$361,ROW('Sale Rollup'!$L$2:$L$240)),ROW(9:9))," ")</f>
        <v> </v>
      </c>
      <c r="B392" s="1138"/>
      <c r="C392" s="1139"/>
      <c r="D392" s="1139"/>
      <c r="E392" s="1139"/>
      <c r="F392" s="1139"/>
      <c r="G392" s="1139"/>
      <c r="H392" s="1140"/>
      <c r="I392" s="1141"/>
      <c r="J392" s="1140"/>
      <c r="K392" s="1140"/>
      <c r="M392" s="1120"/>
      <c r="N392" s="1120"/>
    </row>
    <row r="393" ht="12.75" hidden="1" customHeight="1">
      <c r="A393" s="1137" t="str">
        <f t="array" ref="A393">IFERROR(SMALL(IF('Sale Rollup'!$O$2:$O$240=$B$361,ROW('Sale Rollup'!$L$2:$L$240)),ROW(10:10))," ")</f>
        <v> </v>
      </c>
      <c r="B393" s="1138"/>
      <c r="C393" s="1139"/>
      <c r="D393" s="1139"/>
      <c r="E393" s="1139"/>
      <c r="F393" s="1139"/>
      <c r="G393" s="1139"/>
      <c r="H393" s="1140"/>
      <c r="I393" s="1141"/>
      <c r="J393" s="1140"/>
      <c r="K393" s="1140"/>
      <c r="M393" s="1120"/>
      <c r="N393" s="1120"/>
    </row>
    <row r="394" ht="12.75" customHeight="1">
      <c r="A394" s="1116" t="s">
        <v>842</v>
      </c>
      <c r="B394" s="1142"/>
      <c r="C394" s="1114"/>
      <c r="D394" s="1114"/>
      <c r="E394" s="1114"/>
      <c r="F394" s="1114"/>
      <c r="G394" s="1114"/>
      <c r="H394" s="1122"/>
      <c r="I394" s="1143"/>
      <c r="J394" s="1122"/>
      <c r="K394" s="1122"/>
      <c r="L394" s="1122"/>
      <c r="M394" s="1161"/>
      <c r="N394" s="1161"/>
    </row>
    <row r="395" ht="12.75" customHeight="1">
      <c r="A395" s="1167" t="str">
        <f>IF('Roster &amp; Tables'!J29=0,"","Pack")</f>
        <v/>
      </c>
      <c r="B395" s="1145" t="s">
        <v>843</v>
      </c>
      <c r="C395" s="1164">
        <f>COUNTIFS('Sale Rollup'!L361:L600,B361,'Sale Rollup'!K361:K600,"No")</f>
        <v>0</v>
      </c>
      <c r="D395" s="697"/>
      <c r="E395" s="1145" t="s">
        <v>844</v>
      </c>
      <c r="F395" s="1164">
        <f>COUNTIF('Sale Rollup'!O361:O600,B361)+COUNTIFS('Sale Rollup'!L361:L600,B361,'Sale Rollup'!K361:K600,"Yes")</f>
        <v>0</v>
      </c>
      <c r="H395" s="695"/>
      <c r="I395" s="1147"/>
      <c r="J395" s="1170"/>
      <c r="K395" s="1170" t="str">
        <f>IF('Roster &amp; Tables'!J29=0,"",((C395*'Roster &amp; Tables'!J173)+(F395*('Roster &amp; Tables'!J173/2))))</f>
        <v/>
      </c>
      <c r="L395" s="1122"/>
      <c r="M395" s="1161"/>
      <c r="N395" s="1161"/>
    </row>
    <row r="396" ht="12.75" customHeight="1">
      <c r="A396" s="1149" t="s">
        <v>845</v>
      </c>
      <c r="J396" s="1150"/>
      <c r="K396" s="1150">
        <f>SUM(K363:K372)</f>
        <v>750</v>
      </c>
      <c r="L396" s="1151"/>
      <c r="M396" s="1159">
        <v>2530.02</v>
      </c>
      <c r="N396" s="1165"/>
    </row>
    <row r="397" ht="12.75" customHeight="1">
      <c r="A397" s="1152"/>
      <c r="B397" s="1153"/>
      <c r="C397" s="1154"/>
      <c r="D397" s="1155"/>
      <c r="E397" s="1155"/>
      <c r="F397" s="1155"/>
      <c r="G397" s="1155"/>
      <c r="H397" s="1156"/>
      <c r="I397" s="1157"/>
      <c r="J397" s="1156"/>
      <c r="K397" s="1156"/>
      <c r="L397" s="1158"/>
      <c r="M397" s="1165"/>
      <c r="N397" s="1165"/>
    </row>
    <row r="398" ht="12.75" customHeight="1">
      <c r="A398" s="1114" t="s">
        <v>833</v>
      </c>
      <c r="B398" s="1115" t="s">
        <v>866</v>
      </c>
      <c r="C398" s="1117"/>
      <c r="D398" s="1117"/>
      <c r="E398" s="1117"/>
      <c r="F398" s="1117"/>
      <c r="G398" s="1117"/>
      <c r="H398" s="1118"/>
      <c r="I398" s="1119"/>
      <c r="J398" s="1118"/>
      <c r="K398" s="1118"/>
      <c r="L398" s="1118"/>
      <c r="M398" s="1120"/>
      <c r="N398" s="1160"/>
    </row>
    <row r="399" ht="12.75" customHeight="1">
      <c r="A399" s="1116" t="s">
        <v>847</v>
      </c>
      <c r="B399" s="1115" t="s">
        <v>547</v>
      </c>
      <c r="C399" s="1116"/>
      <c r="D399" s="1116"/>
      <c r="E399" s="1116"/>
      <c r="F399" s="1116"/>
      <c r="G399" s="1116"/>
      <c r="H399" s="1121"/>
      <c r="I399" s="1143"/>
      <c r="J399" s="1121"/>
      <c r="K399" s="1122" t="s">
        <v>851</v>
      </c>
      <c r="L399" s="1122"/>
      <c r="M399" s="1161"/>
      <c r="N399" s="1161"/>
    </row>
    <row r="400" ht="12.75" customHeight="1">
      <c r="A400" s="1116"/>
      <c r="B400" s="1124"/>
      <c r="C400" s="1125"/>
      <c r="D400" s="1125"/>
      <c r="E400" s="1125"/>
      <c r="F400" s="1125"/>
      <c r="G400" s="1125"/>
      <c r="H400" s="1126"/>
      <c r="I400" s="1127"/>
      <c r="J400" s="1128"/>
      <c r="K400" s="1128">
        <v>250.0</v>
      </c>
      <c r="L400" s="1129" t="s">
        <v>840</v>
      </c>
      <c r="M400" s="1120"/>
      <c r="N400" s="1120"/>
    </row>
    <row r="401" ht="12.75" customHeight="1">
      <c r="A401" s="1116"/>
      <c r="B401" s="1124"/>
      <c r="C401" s="1125"/>
      <c r="D401" s="1125"/>
      <c r="E401" s="1125"/>
      <c r="F401" s="1125"/>
      <c r="G401" s="1125"/>
      <c r="H401" s="1126"/>
      <c r="I401" s="1127"/>
      <c r="J401" s="1128"/>
      <c r="K401" s="1128">
        <f t="shared" ref="K401:K402" si="13">H401*0.25</f>
        <v>0</v>
      </c>
      <c r="M401" s="1120"/>
      <c r="N401" s="1120"/>
    </row>
    <row r="402" ht="12.75" customHeight="1">
      <c r="A402" s="1116"/>
      <c r="B402" s="1124"/>
      <c r="C402" s="1125"/>
      <c r="D402" s="1125"/>
      <c r="E402" s="1125"/>
      <c r="F402" s="1125"/>
      <c r="G402" s="1125"/>
      <c r="H402" s="1126"/>
      <c r="I402" s="1127"/>
      <c r="J402" s="1128"/>
      <c r="K402" s="1128">
        <f t="shared" si="13"/>
        <v>0</v>
      </c>
      <c r="M402" s="1120"/>
      <c r="N402" s="1120"/>
    </row>
    <row r="403" ht="12.75" hidden="1" customHeight="1">
      <c r="A403" s="1114" t="str">
        <f t="array" ref="A403">IFERROR(SMALL(IF('Sale Rollup'!$L$2:$L$240=$B$400,ROW('Sale Rollup'!$L$2:$L$240)),ROW(4:4))," ")</f>
        <v> </v>
      </c>
      <c r="B403" s="1124"/>
      <c r="C403" s="1125"/>
      <c r="D403" s="1125"/>
      <c r="E403" s="1125"/>
      <c r="F403" s="1125"/>
      <c r="G403" s="1125"/>
      <c r="H403" s="1126"/>
      <c r="I403" s="1127"/>
      <c r="J403" s="1128"/>
      <c r="K403" s="1128"/>
      <c r="M403" s="1120"/>
      <c r="N403" s="1120"/>
    </row>
    <row r="404" ht="12.75" hidden="1" customHeight="1">
      <c r="A404" s="1114" t="str">
        <f t="array" ref="A404">IFERROR(SMALL(IF('Sale Rollup'!$L$2:$L$240=$B$400,ROW('Sale Rollup'!$L$2:$L$240)),ROW(5:5))," ")</f>
        <v> </v>
      </c>
      <c r="B404" s="1130"/>
      <c r="C404" s="1117"/>
      <c r="D404" s="1117"/>
      <c r="E404" s="1117"/>
      <c r="F404" s="1117"/>
      <c r="G404" s="1117"/>
      <c r="H404" s="1163"/>
      <c r="I404" s="1119"/>
      <c r="J404" s="1118"/>
      <c r="K404" s="1118"/>
      <c r="M404" s="1120"/>
      <c r="N404" s="1120"/>
    </row>
    <row r="405" ht="12.75" hidden="1" customHeight="1">
      <c r="A405" s="1114" t="str">
        <f t="array" ref="A405">IFERROR(SMALL(IF('Sale Rollup'!$L$2:$L$240=$B$400,ROW('Sale Rollup'!$L$2:$L$240)),ROW(6:6))," ")</f>
        <v> </v>
      </c>
      <c r="B405" s="1130"/>
      <c r="C405" s="1117"/>
      <c r="D405" s="1117"/>
      <c r="E405" s="1117"/>
      <c r="F405" s="1117"/>
      <c r="G405" s="1117"/>
      <c r="H405" s="1163"/>
      <c r="I405" s="1119"/>
      <c r="J405" s="1118"/>
      <c r="K405" s="1118"/>
      <c r="M405" s="1120"/>
      <c r="N405" s="1120"/>
    </row>
    <row r="406" ht="12.75" hidden="1" customHeight="1">
      <c r="A406" s="1114" t="str">
        <f t="array" ref="A406">IFERROR(SMALL(IF('Sale Rollup'!$L$2:$L$240=$B$400,ROW('Sale Rollup'!$L$2:$L$240)),ROW(7:7))," ")</f>
        <v> </v>
      </c>
      <c r="B406" s="1130"/>
      <c r="C406" s="1117"/>
      <c r="D406" s="1117"/>
      <c r="E406" s="1117"/>
      <c r="F406" s="1117"/>
      <c r="G406" s="1117"/>
      <c r="H406" s="1163"/>
      <c r="I406" s="1119"/>
      <c r="J406" s="1118"/>
      <c r="K406" s="1118"/>
      <c r="M406" s="1120"/>
      <c r="N406" s="1120"/>
    </row>
    <row r="407" ht="12.75" hidden="1" customHeight="1">
      <c r="A407" s="1114" t="str">
        <f t="array" ref="A407">IFERROR(SMALL(IF('Sale Rollup'!$L$2:$L$240=$B$400,ROW('Sale Rollup'!$L$2:$L$240)),ROW(8:8))," ")</f>
        <v> </v>
      </c>
      <c r="B407" s="1130"/>
      <c r="C407" s="1117"/>
      <c r="D407" s="1117"/>
      <c r="E407" s="1117"/>
      <c r="F407" s="1117"/>
      <c r="G407" s="1117"/>
      <c r="H407" s="1163"/>
      <c r="I407" s="1119"/>
      <c r="J407" s="1118"/>
      <c r="K407" s="1118"/>
      <c r="M407" s="1120"/>
      <c r="N407" s="1120"/>
    </row>
    <row r="408" ht="12.75" hidden="1" customHeight="1">
      <c r="A408" s="1114" t="str">
        <f t="array" ref="A408">IFERROR(SMALL(IF('Sale Rollup'!$L$2:$L$240=$B$400,ROW('Sale Rollup'!$L$2:$L$240)),ROW(9:9))," ")</f>
        <v> </v>
      </c>
      <c r="B408" s="1130"/>
      <c r="C408" s="1117"/>
      <c r="D408" s="1117"/>
      <c r="E408" s="1117"/>
      <c r="F408" s="1117"/>
      <c r="G408" s="1117"/>
      <c r="H408" s="1163"/>
      <c r="I408" s="1119"/>
      <c r="J408" s="1118"/>
      <c r="K408" s="1118"/>
      <c r="M408" s="1120"/>
      <c r="N408" s="1120"/>
    </row>
    <row r="409" ht="12.75" hidden="1" customHeight="1">
      <c r="A409" s="1114" t="str">
        <f t="array" ref="A409">IFERROR(SMALL(IF('Sale Rollup'!$L$2:$L$240=$B$400,ROW('Sale Rollup'!$L$2:$L$240)),ROW(10:10))," ")</f>
        <v> </v>
      </c>
      <c r="B409" s="1130"/>
      <c r="C409" s="1117"/>
      <c r="D409" s="1117"/>
      <c r="E409" s="1117"/>
      <c r="F409" s="1117"/>
      <c r="G409" s="1117"/>
      <c r="H409" s="1163"/>
      <c r="I409" s="1119"/>
      <c r="J409" s="1118"/>
      <c r="K409" s="1118"/>
      <c r="M409" s="1120"/>
      <c r="N409" s="1120"/>
    </row>
    <row r="410" ht="12.75" hidden="1" customHeight="1">
      <c r="A410" s="1114" t="str">
        <f t="array" ref="A410">IFERROR(SMALL(IF('Sale Rollup'!$L$2:$L$240=$B$400,ROW('Sale Rollup'!$L$2:$L$240)),ROW(11:11))," ")</f>
        <v> </v>
      </c>
      <c r="B410" s="1130"/>
      <c r="C410" s="1117"/>
      <c r="D410" s="1117"/>
      <c r="E410" s="1117"/>
      <c r="F410" s="1117"/>
      <c r="G410" s="1117"/>
      <c r="H410" s="1163"/>
      <c r="I410" s="1119"/>
      <c r="J410" s="1118"/>
      <c r="K410" s="1118"/>
      <c r="M410" s="1120"/>
      <c r="N410" s="1120"/>
    </row>
    <row r="411" ht="12.75" hidden="1" customHeight="1">
      <c r="A411" s="1114" t="str">
        <f t="array" ref="A411">IFERROR(SMALL(IF('Sale Rollup'!$L$2:$L$240=$B$400,ROW('Sale Rollup'!$L$2:$L$240)),ROW(12:12))," ")</f>
        <v> </v>
      </c>
      <c r="B411" s="1130"/>
      <c r="C411" s="1117"/>
      <c r="D411" s="1117"/>
      <c r="E411" s="1117"/>
      <c r="F411" s="1117"/>
      <c r="G411" s="1117"/>
      <c r="H411" s="1163"/>
      <c r="I411" s="1119"/>
      <c r="J411" s="1118"/>
      <c r="K411" s="1118"/>
      <c r="M411" s="1120"/>
      <c r="N411" s="1120"/>
    </row>
    <row r="412" ht="12.75" hidden="1" customHeight="1">
      <c r="A412" s="1114" t="str">
        <f t="array" ref="A412">IFERROR(SMALL(IF('Sale Rollup'!$L$2:$L$240=$B$400,ROW('Sale Rollup'!$L$2:$L$240)),ROW(13:13))," ")</f>
        <v> </v>
      </c>
      <c r="B412" s="1130"/>
      <c r="C412" s="1117"/>
      <c r="D412" s="1117"/>
      <c r="E412" s="1117"/>
      <c r="F412" s="1117"/>
      <c r="G412" s="1117"/>
      <c r="H412" s="1163"/>
      <c r="I412" s="1119"/>
      <c r="J412" s="1118"/>
      <c r="K412" s="1118"/>
      <c r="M412" s="1120"/>
      <c r="N412" s="1120"/>
    </row>
    <row r="413" ht="12.75" hidden="1" customHeight="1">
      <c r="A413" s="1114" t="str">
        <f t="array" ref="A413">IFERROR(SMALL(IF('Sale Rollup'!$L$2:$L$240=$B$400,ROW('Sale Rollup'!$L$2:$L$240)),ROW(14:14))," ")</f>
        <v> </v>
      </c>
      <c r="B413" s="1130"/>
      <c r="C413" s="1117"/>
      <c r="D413" s="1117"/>
      <c r="E413" s="1117"/>
      <c r="F413" s="1117"/>
      <c r="G413" s="1117"/>
      <c r="H413" s="1163"/>
      <c r="I413" s="1119"/>
      <c r="J413" s="1118"/>
      <c r="K413" s="1118"/>
      <c r="M413" s="1162"/>
      <c r="N413" s="1162"/>
    </row>
    <row r="414" ht="12.75" hidden="1" customHeight="1">
      <c r="A414" s="1114" t="str">
        <f t="array" ref="A414">IFERROR(SMALL(IF('Sale Rollup'!$L$2:$L$240=$B$400,ROW('Sale Rollup'!$L$2:$L$240)),ROW(15:15))," ")</f>
        <v> </v>
      </c>
      <c r="B414" s="1130"/>
      <c r="C414" s="1117"/>
      <c r="D414" s="1117"/>
      <c r="E414" s="1117"/>
      <c r="F414" s="1117"/>
      <c r="G414" s="1117"/>
      <c r="H414" s="1163"/>
      <c r="I414" s="1119"/>
      <c r="J414" s="1118"/>
      <c r="K414" s="1118"/>
      <c r="M414" s="1162"/>
      <c r="N414" s="1162"/>
    </row>
    <row r="415" ht="12.75" hidden="1" customHeight="1">
      <c r="A415" s="1114" t="str">
        <f t="array" ref="A415">IFERROR(SMALL(IF('Sale Rollup'!$L$2:$L$240=$B$400,ROW('Sale Rollup'!$L$2:$L$240)),ROW(16:16))," ")</f>
        <v> </v>
      </c>
      <c r="B415" s="1130"/>
      <c r="C415" s="1117"/>
      <c r="D415" s="1117"/>
      <c r="E415" s="1117"/>
      <c r="F415" s="1117"/>
      <c r="G415" s="1117"/>
      <c r="H415" s="1163"/>
      <c r="I415" s="1119"/>
      <c r="J415" s="1118"/>
      <c r="K415" s="1118"/>
      <c r="M415" s="1162"/>
      <c r="N415" s="1162"/>
    </row>
    <row r="416" ht="12.75" hidden="1" customHeight="1">
      <c r="A416" s="1114" t="str">
        <f t="array" ref="A416">IFERROR(SMALL(IF('Sale Rollup'!$L$2:$L$240=$B$400,ROW('Sale Rollup'!$L$2:$L$240)),ROW(17:17))," ")</f>
        <v> </v>
      </c>
      <c r="B416" s="1130"/>
      <c r="C416" s="1117"/>
      <c r="D416" s="1117"/>
      <c r="E416" s="1117"/>
      <c r="F416" s="1117"/>
      <c r="G416" s="1117"/>
      <c r="H416" s="1163"/>
      <c r="I416" s="1119"/>
      <c r="J416" s="1118"/>
      <c r="K416" s="1118"/>
      <c r="M416" s="1162"/>
      <c r="N416" s="1162"/>
    </row>
    <row r="417" ht="12.75" hidden="1" customHeight="1">
      <c r="A417" s="1114" t="str">
        <f t="array" ref="A417">IFERROR(SMALL(IF('Sale Rollup'!$L$2:$L$240=$B$400,ROW('Sale Rollup'!$L$2:$L$240)),ROW(18:18))," ")</f>
        <v> </v>
      </c>
      <c r="B417" s="1130"/>
      <c r="C417" s="1117"/>
      <c r="D417" s="1117"/>
      <c r="E417" s="1117"/>
      <c r="F417" s="1117"/>
      <c r="G417" s="1117"/>
      <c r="H417" s="1163"/>
      <c r="I417" s="1119"/>
      <c r="J417" s="1118"/>
      <c r="K417" s="1118"/>
      <c r="M417" s="1162"/>
      <c r="N417" s="1162"/>
    </row>
    <row r="418" ht="12.75" hidden="1" customHeight="1">
      <c r="A418" s="1114" t="str">
        <f t="array" ref="A418">IFERROR(SMALL(IF('Sale Rollup'!$L$2:$L$240=$B$400,ROW('Sale Rollup'!$L$2:$L$240)),ROW(19:19))," ")</f>
        <v> </v>
      </c>
      <c r="B418" s="1130"/>
      <c r="C418" s="1117"/>
      <c r="D418" s="1117"/>
      <c r="E418" s="1117"/>
      <c r="F418" s="1117"/>
      <c r="G418" s="1117"/>
      <c r="H418" s="1163"/>
      <c r="I418" s="1119"/>
      <c r="J418" s="1118"/>
      <c r="K418" s="1118"/>
      <c r="M418" s="1162"/>
      <c r="N418" s="1162"/>
    </row>
    <row r="419" ht="12.75" hidden="1" customHeight="1">
      <c r="A419" s="1114" t="str">
        <f t="array" ref="A419">IFERROR(SMALL(IF('Sale Rollup'!$L$2:$L$240=$B$400,ROW('Sale Rollup'!$L$2:$L$240)),ROW(20:20))," ")</f>
        <v> </v>
      </c>
      <c r="B419" s="1130"/>
      <c r="C419" s="1117"/>
      <c r="D419" s="1117"/>
      <c r="E419" s="1117"/>
      <c r="F419" s="1117"/>
      <c r="G419" s="1117"/>
      <c r="H419" s="1163"/>
      <c r="I419" s="1119"/>
      <c r="J419" s="1118"/>
      <c r="K419" s="1118"/>
      <c r="M419" s="1162"/>
      <c r="N419" s="1162"/>
    </row>
    <row r="420" ht="12.75" hidden="1" customHeight="1">
      <c r="A420" s="1131" t="str">
        <f t="array" ref="A420">IFERROR(SMALL(IF('Sale Rollup'!$O$2:$O$240=$B$398,ROW('Sale Rollup'!$L$2:$L$240)),ROW(1:1))," ")</f>
        <v> </v>
      </c>
      <c r="B420" s="1132"/>
      <c r="C420" s="1133"/>
      <c r="D420" s="1133"/>
      <c r="E420" s="1133"/>
      <c r="F420" s="1133"/>
      <c r="G420" s="1133"/>
      <c r="H420" s="1134"/>
      <c r="I420" s="1135"/>
      <c r="J420" s="1134"/>
      <c r="K420" s="1134"/>
      <c r="L420" s="1136" t="s">
        <v>841</v>
      </c>
      <c r="M420" s="1162"/>
      <c r="N420" s="1162"/>
    </row>
    <row r="421" ht="12.75" hidden="1" customHeight="1">
      <c r="A421" s="1137" t="str">
        <f t="array" ref="A421">IFERROR(SMALL(IF('Sale Rollup'!$O$2:$O$240=$B$398,ROW('Sale Rollup'!$L$2:$L$240)),ROW(2:2))," ")</f>
        <v> </v>
      </c>
      <c r="B421" s="1138"/>
      <c r="C421" s="1139"/>
      <c r="D421" s="1139"/>
      <c r="E421" s="1139"/>
      <c r="F421" s="1139"/>
      <c r="G421" s="1139"/>
      <c r="H421" s="1140"/>
      <c r="I421" s="1141"/>
      <c r="J421" s="1140"/>
      <c r="K421" s="1140"/>
      <c r="M421" s="1120"/>
      <c r="N421" s="1120"/>
    </row>
    <row r="422" ht="12.75" hidden="1" customHeight="1">
      <c r="A422" s="1137" t="str">
        <f t="array" ref="A422">IFERROR(SMALL(IF('Sale Rollup'!$O$2:$O$240=$B$398,ROW('Sale Rollup'!$L$2:$L$240)),ROW(3:3))," ")</f>
        <v> </v>
      </c>
      <c r="B422" s="1138"/>
      <c r="C422" s="1139"/>
      <c r="D422" s="1139"/>
      <c r="E422" s="1139"/>
      <c r="F422" s="1139"/>
      <c r="G422" s="1139"/>
      <c r="H422" s="1140"/>
      <c r="I422" s="1141"/>
      <c r="J422" s="1140"/>
      <c r="K422" s="1140"/>
      <c r="M422" s="1120"/>
      <c r="N422" s="1120"/>
    </row>
    <row r="423" ht="12.75" hidden="1" customHeight="1">
      <c r="A423" s="1137" t="str">
        <f t="array" ref="A423">IFERROR(SMALL(IF('Sale Rollup'!$O$2:$O$240=$B$398,ROW('Sale Rollup'!$L$2:$L$240)),ROW(4:4))," ")</f>
        <v> </v>
      </c>
      <c r="B423" s="1138"/>
      <c r="C423" s="1139"/>
      <c r="D423" s="1139"/>
      <c r="E423" s="1139"/>
      <c r="F423" s="1139"/>
      <c r="G423" s="1139"/>
      <c r="H423" s="1140"/>
      <c r="I423" s="1141"/>
      <c r="J423" s="1140"/>
      <c r="K423" s="1140"/>
      <c r="M423" s="1120"/>
      <c r="N423" s="1120"/>
    </row>
    <row r="424" ht="12.75" hidden="1" customHeight="1">
      <c r="A424" s="1137" t="str">
        <f t="array" ref="A424">IFERROR(SMALL(IF('Sale Rollup'!$O$2:$O$240=$B$398,ROW('Sale Rollup'!$L$2:$L$240)),ROW(5:5))," ")</f>
        <v> </v>
      </c>
      <c r="B424" s="1138"/>
      <c r="C424" s="1139"/>
      <c r="D424" s="1139"/>
      <c r="E424" s="1139"/>
      <c r="F424" s="1139"/>
      <c r="G424" s="1139"/>
      <c r="H424" s="1140"/>
      <c r="I424" s="1141"/>
      <c r="J424" s="1140"/>
      <c r="K424" s="1140"/>
      <c r="M424" s="1120"/>
      <c r="N424" s="1120"/>
    </row>
    <row r="425" ht="12.75" hidden="1" customHeight="1">
      <c r="A425" s="1137" t="str">
        <f t="array" ref="A425">IFERROR(SMALL(IF('Sale Rollup'!$O$2:$O$240=$B$398,ROW('Sale Rollup'!$L$2:$L$240)),ROW(6:6))," ")</f>
        <v> </v>
      </c>
      <c r="B425" s="1138"/>
      <c r="C425" s="1139"/>
      <c r="D425" s="1139"/>
      <c r="E425" s="1139"/>
      <c r="F425" s="1139"/>
      <c r="G425" s="1139"/>
      <c r="H425" s="1140"/>
      <c r="I425" s="1141"/>
      <c r="J425" s="1140"/>
      <c r="K425" s="1140"/>
      <c r="M425" s="1120"/>
      <c r="N425" s="1120"/>
    </row>
    <row r="426" ht="12.75" hidden="1" customHeight="1">
      <c r="A426" s="1137" t="str">
        <f t="array" ref="A426">IFERROR(SMALL(IF('Sale Rollup'!$O$2:$O$240=$B$398,ROW('Sale Rollup'!$L$2:$L$240)),ROW(7:7))," ")</f>
        <v> </v>
      </c>
      <c r="B426" s="1138"/>
      <c r="C426" s="1139"/>
      <c r="D426" s="1139"/>
      <c r="E426" s="1139"/>
      <c r="F426" s="1139"/>
      <c r="G426" s="1139"/>
      <c r="H426" s="1140"/>
      <c r="I426" s="1141"/>
      <c r="J426" s="1140"/>
      <c r="K426" s="1140"/>
      <c r="M426" s="1120"/>
      <c r="N426" s="1120"/>
    </row>
    <row r="427" ht="12.75" hidden="1" customHeight="1">
      <c r="A427" s="1137" t="str">
        <f t="array" ref="A427">IFERROR(SMALL(IF('Sale Rollup'!$O$2:$O$240=$B$398,ROW('Sale Rollup'!$L$2:$L$240)),ROW(8:8))," ")</f>
        <v> </v>
      </c>
      <c r="B427" s="1138"/>
      <c r="C427" s="1139"/>
      <c r="D427" s="1139"/>
      <c r="E427" s="1139"/>
      <c r="F427" s="1139"/>
      <c r="G427" s="1139"/>
      <c r="H427" s="1140"/>
      <c r="I427" s="1141"/>
      <c r="J427" s="1140"/>
      <c r="K427" s="1140"/>
      <c r="M427" s="1120"/>
      <c r="N427" s="1120"/>
    </row>
    <row r="428" ht="12.75" hidden="1" customHeight="1">
      <c r="A428" s="1137" t="str">
        <f t="array" ref="A428">IFERROR(SMALL(IF('Sale Rollup'!$O$2:$O$240=$B$398,ROW('Sale Rollup'!$L$2:$L$240)),ROW(9:9))," ")</f>
        <v> </v>
      </c>
      <c r="B428" s="1138"/>
      <c r="C428" s="1139"/>
      <c r="D428" s="1139"/>
      <c r="E428" s="1139"/>
      <c r="F428" s="1139"/>
      <c r="G428" s="1139"/>
      <c r="H428" s="1140"/>
      <c r="I428" s="1141"/>
      <c r="J428" s="1140"/>
      <c r="K428" s="1140"/>
      <c r="M428" s="1120"/>
      <c r="N428" s="1120"/>
    </row>
    <row r="429" ht="12.75" hidden="1" customHeight="1">
      <c r="A429" s="1137" t="str">
        <f t="array" ref="A429">IFERROR(SMALL(IF('Sale Rollup'!$O$2:$O$240=$B$398,ROW('Sale Rollup'!$L$2:$L$240)),ROW(10:10))," ")</f>
        <v> </v>
      </c>
      <c r="B429" s="1138"/>
      <c r="C429" s="1139"/>
      <c r="D429" s="1139"/>
      <c r="E429" s="1139"/>
      <c r="F429" s="1139"/>
      <c r="G429" s="1139"/>
      <c r="H429" s="1140"/>
      <c r="I429" s="1141"/>
      <c r="J429" s="1140"/>
      <c r="K429" s="1140"/>
      <c r="M429" s="1120"/>
      <c r="N429" s="1120"/>
    </row>
    <row r="430" ht="12.75" customHeight="1">
      <c r="A430" s="1116" t="s">
        <v>842</v>
      </c>
      <c r="B430" s="1142"/>
      <c r="C430" s="1114"/>
      <c r="D430" s="1114"/>
      <c r="E430" s="1114"/>
      <c r="F430" s="1114"/>
      <c r="G430" s="1114"/>
      <c r="H430" s="1122"/>
      <c r="I430" s="1143"/>
      <c r="J430" s="1122"/>
      <c r="K430" s="1122"/>
      <c r="L430" s="1122"/>
      <c r="M430" s="1161"/>
      <c r="N430" s="1161"/>
    </row>
    <row r="431" ht="12.75" customHeight="1">
      <c r="A431" s="1167" t="str">
        <f>IF('Roster &amp; Tables'!J29=0,"","Pack")</f>
        <v/>
      </c>
      <c r="B431" s="1145" t="s">
        <v>843</v>
      </c>
      <c r="C431" s="1164">
        <f>COUNTIFS('Sale Rollup'!L397:L636,B398,'Sale Rollup'!K397:K636,"No")</f>
        <v>0</v>
      </c>
      <c r="D431" s="697"/>
      <c r="E431" s="1145" t="s">
        <v>844</v>
      </c>
      <c r="F431" s="1164">
        <f>COUNTIF('Sale Rollup'!O397:O636,B398)+COUNTIFS('Sale Rollup'!L397:L636,B398,'Sale Rollup'!K397:K636,"Yes")</f>
        <v>0</v>
      </c>
      <c r="H431" s="695"/>
      <c r="I431" s="1147"/>
      <c r="J431" s="1170"/>
      <c r="K431" s="1170" t="str">
        <f>IF('Roster &amp; Tables'!J29=0,"",((C431*'Roster &amp; Tables'!J209)+(F431*('Roster &amp; Tables'!J209/2))))</f>
        <v/>
      </c>
      <c r="L431" s="1122"/>
      <c r="M431" s="1161"/>
      <c r="N431" s="1161"/>
    </row>
    <row r="432" ht="12.75" customHeight="1">
      <c r="A432" s="1149" t="s">
        <v>845</v>
      </c>
      <c r="J432" s="1150"/>
      <c r="K432" s="1150">
        <f>SUM(K400:K403)</f>
        <v>250</v>
      </c>
      <c r="L432" s="1151"/>
      <c r="M432" s="1165"/>
      <c r="N432" s="1165"/>
    </row>
    <row r="433" ht="12.75" customHeight="1">
      <c r="A433" s="1152"/>
      <c r="B433" s="1153"/>
      <c r="C433" s="1154"/>
      <c r="D433" s="1155"/>
      <c r="E433" s="1155"/>
      <c r="F433" s="1155"/>
      <c r="G433" s="1155"/>
      <c r="H433" s="1156"/>
      <c r="I433" s="1157"/>
      <c r="J433" s="1156"/>
      <c r="K433" s="1156"/>
      <c r="L433" s="1158"/>
      <c r="M433" s="1165"/>
      <c r="N433" s="1165"/>
    </row>
    <row r="434" ht="12.75" customHeight="1">
      <c r="A434" s="1114" t="s">
        <v>833</v>
      </c>
      <c r="B434" s="1142" t="str">
        <f>'Roster &amp; Tables'!C16</f>
        <v>BRYAN ROGERS</v>
      </c>
      <c r="C434" s="1117"/>
      <c r="D434" s="1117"/>
      <c r="E434" s="1117"/>
      <c r="F434" s="1117"/>
      <c r="G434" s="1117"/>
      <c r="H434" s="1118"/>
      <c r="I434" s="1119"/>
      <c r="J434" s="1118"/>
      <c r="K434" s="1118"/>
      <c r="L434" s="1118"/>
      <c r="M434" s="1160"/>
      <c r="N434" s="1160"/>
    </row>
    <row r="435" ht="12.75" customHeight="1">
      <c r="A435" s="1114" t="s">
        <v>848</v>
      </c>
      <c r="B435" s="1142" t="s">
        <v>765</v>
      </c>
      <c r="C435" s="1114" t="s">
        <v>849</v>
      </c>
      <c r="D435" s="1114" t="s">
        <v>191</v>
      </c>
      <c r="E435" s="1116" t="s">
        <v>192</v>
      </c>
      <c r="F435" s="1116" t="s">
        <v>193</v>
      </c>
      <c r="G435" s="1114" t="s">
        <v>768</v>
      </c>
      <c r="H435" s="1122" t="s">
        <v>772</v>
      </c>
      <c r="I435" s="1143" t="s">
        <v>850</v>
      </c>
      <c r="J435" s="1121" t="s">
        <v>129</v>
      </c>
      <c r="K435" s="1122" t="s">
        <v>851</v>
      </c>
      <c r="L435" s="1122"/>
      <c r="M435" s="1161"/>
      <c r="N435" s="1161"/>
    </row>
    <row r="436" ht="12.75" customHeight="1">
      <c r="A436" s="1116">
        <v>104049.0</v>
      </c>
      <c r="B436" s="1124"/>
      <c r="C436" s="1125"/>
      <c r="D436" s="1125"/>
      <c r="E436" s="1125"/>
      <c r="F436" s="1125"/>
      <c r="G436" s="1125"/>
      <c r="H436" s="1126"/>
      <c r="I436" s="1127"/>
      <c r="J436" s="1128"/>
      <c r="K436" s="1128"/>
      <c r="L436" s="1129" t="s">
        <v>840</v>
      </c>
      <c r="M436" s="1120"/>
      <c r="N436" s="1120"/>
    </row>
    <row r="437" ht="12.75" customHeight="1">
      <c r="A437" s="1116">
        <v>104063.0</v>
      </c>
      <c r="B437" s="1124"/>
      <c r="C437" s="1125"/>
      <c r="D437" s="1125"/>
      <c r="E437" s="1125"/>
      <c r="F437" s="1125"/>
      <c r="G437" s="1125"/>
      <c r="H437" s="1126"/>
      <c r="I437" s="1127"/>
      <c r="J437" s="1128"/>
      <c r="K437" s="1128"/>
      <c r="M437" s="1120"/>
      <c r="N437" s="1120"/>
    </row>
    <row r="438" ht="12.75" customHeight="1">
      <c r="A438" s="1116">
        <v>104086.0</v>
      </c>
      <c r="B438" s="1124"/>
      <c r="C438" s="1125"/>
      <c r="D438" s="1125"/>
      <c r="E438" s="1125"/>
      <c r="F438" s="1125"/>
      <c r="G438" s="1125"/>
      <c r="H438" s="1126"/>
      <c r="I438" s="1127"/>
      <c r="J438" s="1128"/>
      <c r="K438" s="1128"/>
      <c r="M438" s="1120"/>
      <c r="N438" s="1120"/>
    </row>
    <row r="439" ht="12.75" customHeight="1">
      <c r="A439" s="1116">
        <v>104163.0</v>
      </c>
      <c r="B439" s="1124"/>
      <c r="C439" s="1125"/>
      <c r="D439" s="1125"/>
      <c r="E439" s="1125"/>
      <c r="F439" s="1125"/>
      <c r="G439" s="1125"/>
      <c r="H439" s="1126"/>
      <c r="I439" s="1127"/>
      <c r="J439" s="1128"/>
      <c r="K439" s="1128"/>
      <c r="M439" s="1120"/>
      <c r="N439" s="1120"/>
    </row>
    <row r="440" ht="12.75" customHeight="1">
      <c r="A440" s="1116">
        <v>104182.0</v>
      </c>
      <c r="B440" s="1124"/>
      <c r="C440" s="1125"/>
      <c r="D440" s="1125"/>
      <c r="E440" s="1125"/>
      <c r="F440" s="1125"/>
      <c r="G440" s="1125"/>
      <c r="H440" s="1126"/>
      <c r="I440" s="1127"/>
      <c r="J440" s="1128"/>
      <c r="K440" s="1128"/>
      <c r="M440" s="1120"/>
      <c r="N440" s="1120"/>
    </row>
    <row r="441" ht="12.75" customHeight="1">
      <c r="A441" s="1114"/>
      <c r="B441" s="1124"/>
      <c r="C441" s="1125"/>
      <c r="D441" s="1125"/>
      <c r="E441" s="1125"/>
      <c r="F441" s="1125"/>
      <c r="G441" s="1125"/>
      <c r="H441" s="1126"/>
      <c r="I441" s="1119"/>
      <c r="J441" s="1118"/>
      <c r="K441" s="1128"/>
      <c r="M441" s="1120"/>
      <c r="N441" s="1120"/>
    </row>
    <row r="442" ht="12.75" customHeight="1">
      <c r="A442" s="1114"/>
      <c r="B442" s="1130"/>
      <c r="C442" s="1117"/>
      <c r="D442" s="1117"/>
      <c r="E442" s="1117"/>
      <c r="F442" s="1117"/>
      <c r="G442" s="1117"/>
      <c r="H442" s="1163"/>
      <c r="I442" s="1119"/>
      <c r="J442" s="1118"/>
      <c r="K442" s="1118"/>
      <c r="M442" s="1120"/>
      <c r="N442" s="1120"/>
    </row>
    <row r="443" ht="12.75" customHeight="1">
      <c r="A443" s="1114"/>
      <c r="B443" s="1130"/>
      <c r="C443" s="1117"/>
      <c r="D443" s="1117"/>
      <c r="E443" s="1117"/>
      <c r="F443" s="1117"/>
      <c r="G443" s="1117"/>
      <c r="H443" s="1163"/>
      <c r="I443" s="1119"/>
      <c r="J443" s="1118"/>
      <c r="K443" s="1118"/>
      <c r="M443" s="1120"/>
      <c r="N443" s="1120"/>
    </row>
    <row r="444" ht="12.75" customHeight="1">
      <c r="A444" s="1114"/>
      <c r="B444" s="1130"/>
      <c r="C444" s="1117"/>
      <c r="D444" s="1117"/>
      <c r="E444" s="1117"/>
      <c r="F444" s="1117"/>
      <c r="G444" s="1117"/>
      <c r="H444" s="1163"/>
      <c r="I444" s="1119"/>
      <c r="J444" s="1118"/>
      <c r="K444" s="1118"/>
      <c r="M444" s="1120"/>
      <c r="N444" s="1120"/>
    </row>
    <row r="445" ht="12.75" customHeight="1">
      <c r="A445" s="1114"/>
      <c r="B445" s="1130"/>
      <c r="C445" s="1117"/>
      <c r="D445" s="1117"/>
      <c r="E445" s="1117"/>
      <c r="F445" s="1117"/>
      <c r="G445" s="1117"/>
      <c r="H445" s="1163"/>
      <c r="I445" s="1119"/>
      <c r="J445" s="1118"/>
      <c r="K445" s="1118"/>
      <c r="M445" s="1120"/>
      <c r="N445" s="1120"/>
    </row>
    <row r="446" ht="12.75" customHeight="1">
      <c r="A446" s="1114"/>
      <c r="B446" s="1130"/>
      <c r="C446" s="1117"/>
      <c r="D446" s="1117"/>
      <c r="E446" s="1117"/>
      <c r="F446" s="1117"/>
      <c r="G446" s="1117"/>
      <c r="H446" s="1163"/>
      <c r="I446" s="1119"/>
      <c r="J446" s="1118"/>
      <c r="K446" s="1118"/>
      <c r="M446" s="1120"/>
      <c r="N446" s="1120"/>
    </row>
    <row r="447" ht="12.75" customHeight="1">
      <c r="A447" s="1114"/>
      <c r="B447" s="1130"/>
      <c r="C447" s="1117"/>
      <c r="D447" s="1117"/>
      <c r="E447" s="1117"/>
      <c r="F447" s="1117"/>
      <c r="G447" s="1117"/>
      <c r="H447" s="1163"/>
      <c r="I447" s="1119"/>
      <c r="J447" s="1118"/>
      <c r="K447" s="1118"/>
      <c r="M447" s="1120"/>
      <c r="N447" s="1120"/>
    </row>
    <row r="448" ht="12.75" customHeight="1">
      <c r="A448" s="1114"/>
      <c r="B448" s="1130"/>
      <c r="C448" s="1117"/>
      <c r="D448" s="1117"/>
      <c r="E448" s="1117"/>
      <c r="F448" s="1117"/>
      <c r="G448" s="1117"/>
      <c r="H448" s="1163"/>
      <c r="I448" s="1119"/>
      <c r="J448" s="1118"/>
      <c r="K448" s="1118"/>
      <c r="M448" s="1120"/>
      <c r="N448" s="1120"/>
    </row>
    <row r="449" ht="12.75" customHeight="1">
      <c r="A449" s="1114"/>
      <c r="B449" s="1130"/>
      <c r="C449" s="1117"/>
      <c r="D449" s="1117"/>
      <c r="E449" s="1117"/>
      <c r="F449" s="1117"/>
      <c r="G449" s="1117"/>
      <c r="H449" s="1163"/>
      <c r="I449" s="1119"/>
      <c r="J449" s="1118"/>
      <c r="K449" s="1118"/>
      <c r="M449" s="1120"/>
      <c r="N449" s="1120"/>
    </row>
    <row r="450" ht="12.75" customHeight="1">
      <c r="A450" s="1114"/>
      <c r="B450" s="1130"/>
      <c r="C450" s="1117"/>
      <c r="D450" s="1117"/>
      <c r="E450" s="1117"/>
      <c r="F450" s="1117"/>
      <c r="G450" s="1117"/>
      <c r="H450" s="1163"/>
      <c r="I450" s="1119"/>
      <c r="J450" s="1118"/>
      <c r="K450" s="1118"/>
      <c r="M450" s="1120"/>
      <c r="N450" s="1120"/>
    </row>
    <row r="451" ht="12.75" customHeight="1">
      <c r="A451" s="1114"/>
      <c r="B451" s="1130"/>
      <c r="C451" s="1117"/>
      <c r="D451" s="1117"/>
      <c r="E451" s="1117"/>
      <c r="F451" s="1117"/>
      <c r="G451" s="1117"/>
      <c r="H451" s="1163"/>
      <c r="I451" s="1119"/>
      <c r="J451" s="1118"/>
      <c r="K451" s="1118"/>
      <c r="M451" s="1120"/>
      <c r="N451" s="1120"/>
    </row>
    <row r="452" ht="12.75" customHeight="1">
      <c r="A452" s="1114"/>
      <c r="B452" s="1130"/>
      <c r="C452" s="1117"/>
      <c r="D452" s="1117"/>
      <c r="E452" s="1117"/>
      <c r="F452" s="1117"/>
      <c r="G452" s="1117"/>
      <c r="H452" s="1163"/>
      <c r="I452" s="1119"/>
      <c r="J452" s="1118"/>
      <c r="K452" s="1118"/>
      <c r="M452" s="1120"/>
      <c r="N452" s="1120"/>
    </row>
    <row r="453" ht="12.75" customHeight="1">
      <c r="A453" s="1114"/>
      <c r="B453" s="1130"/>
      <c r="C453" s="1117"/>
      <c r="D453" s="1117"/>
      <c r="E453" s="1117"/>
      <c r="F453" s="1117"/>
      <c r="G453" s="1117"/>
      <c r="H453" s="1163"/>
      <c r="I453" s="1119"/>
      <c r="J453" s="1118"/>
      <c r="K453" s="1118"/>
      <c r="M453" s="1120"/>
      <c r="N453" s="1120"/>
    </row>
    <row r="454" ht="12.75" customHeight="1">
      <c r="A454" s="1114"/>
      <c r="B454" s="1130"/>
      <c r="C454" s="1117"/>
      <c r="D454" s="1117"/>
      <c r="E454" s="1117"/>
      <c r="F454" s="1117"/>
      <c r="G454" s="1117"/>
      <c r="H454" s="1163"/>
      <c r="I454" s="1119"/>
      <c r="J454" s="1118"/>
      <c r="K454" s="1118"/>
      <c r="M454" s="1120"/>
      <c r="N454" s="1120"/>
    </row>
    <row r="455" ht="12.75" customHeight="1">
      <c r="A455" s="1114"/>
      <c r="B455" s="1130"/>
      <c r="C455" s="1117"/>
      <c r="D455" s="1117"/>
      <c r="E455" s="1117"/>
      <c r="F455" s="1117"/>
      <c r="G455" s="1117"/>
      <c r="H455" s="1163"/>
      <c r="I455" s="1119"/>
      <c r="J455" s="1118"/>
      <c r="K455" s="1118"/>
      <c r="M455" s="1162"/>
      <c r="N455" s="1162"/>
    </row>
    <row r="456" ht="12.75" customHeight="1">
      <c r="A456" s="1131"/>
      <c r="B456" s="1132"/>
      <c r="C456" s="1133"/>
      <c r="D456" s="1133"/>
      <c r="E456" s="1133"/>
      <c r="F456" s="1133"/>
      <c r="G456" s="1133"/>
      <c r="H456" s="1134"/>
      <c r="I456" s="1135"/>
      <c r="J456" s="1134"/>
      <c r="K456" s="1134"/>
      <c r="L456" s="1136" t="s">
        <v>841</v>
      </c>
      <c r="M456" s="1162"/>
      <c r="N456" s="1162"/>
    </row>
    <row r="457" ht="12.75" customHeight="1">
      <c r="A457" s="1137"/>
      <c r="B457" s="1138"/>
      <c r="C457" s="1139"/>
      <c r="D457" s="1139"/>
      <c r="E457" s="1139"/>
      <c r="F457" s="1139"/>
      <c r="G457" s="1139"/>
      <c r="H457" s="1140"/>
      <c r="I457" s="1141"/>
      <c r="J457" s="1140"/>
      <c r="K457" s="1140"/>
      <c r="M457" s="1162"/>
      <c r="N457" s="1162"/>
    </row>
    <row r="458" ht="12.75" customHeight="1">
      <c r="A458" s="1137"/>
      <c r="B458" s="1138"/>
      <c r="C458" s="1139"/>
      <c r="D458" s="1139"/>
      <c r="E458" s="1139"/>
      <c r="F458" s="1139"/>
      <c r="G458" s="1139"/>
      <c r="H458" s="1140"/>
      <c r="I458" s="1141"/>
      <c r="J458" s="1140"/>
      <c r="K458" s="1140"/>
      <c r="M458" s="1162"/>
      <c r="N458" s="1162"/>
    </row>
    <row r="459" ht="12.75" customHeight="1">
      <c r="A459" s="1137"/>
      <c r="B459" s="1138"/>
      <c r="C459" s="1139"/>
      <c r="D459" s="1139"/>
      <c r="E459" s="1139"/>
      <c r="F459" s="1139"/>
      <c r="G459" s="1139"/>
      <c r="H459" s="1140"/>
      <c r="I459" s="1141"/>
      <c r="J459" s="1140"/>
      <c r="K459" s="1140"/>
      <c r="M459" s="1162"/>
      <c r="N459" s="1162"/>
    </row>
    <row r="460" ht="12.75" customHeight="1">
      <c r="A460" s="1137"/>
      <c r="B460" s="1138"/>
      <c r="C460" s="1139"/>
      <c r="D460" s="1139"/>
      <c r="E460" s="1139"/>
      <c r="F460" s="1139"/>
      <c r="G460" s="1139"/>
      <c r="H460" s="1140"/>
      <c r="I460" s="1141"/>
      <c r="J460" s="1140"/>
      <c r="K460" s="1140"/>
      <c r="M460" s="1162"/>
      <c r="N460" s="1162"/>
    </row>
    <row r="461" ht="12.75" customHeight="1">
      <c r="A461" s="1137"/>
      <c r="B461" s="1138"/>
      <c r="C461" s="1139"/>
      <c r="D461" s="1139"/>
      <c r="E461" s="1139"/>
      <c r="F461" s="1139"/>
      <c r="G461" s="1139"/>
      <c r="H461" s="1140"/>
      <c r="I461" s="1141"/>
      <c r="J461" s="1140"/>
      <c r="K461" s="1140"/>
      <c r="M461" s="1162"/>
      <c r="N461" s="1162"/>
    </row>
    <row r="462" ht="12.75" customHeight="1">
      <c r="A462" s="1137"/>
      <c r="B462" s="1138"/>
      <c r="C462" s="1139"/>
      <c r="D462" s="1139"/>
      <c r="E462" s="1139"/>
      <c r="F462" s="1139"/>
      <c r="G462" s="1139"/>
      <c r="H462" s="1140"/>
      <c r="I462" s="1141"/>
      <c r="J462" s="1140"/>
      <c r="K462" s="1140"/>
      <c r="M462" s="1162"/>
      <c r="N462" s="1162"/>
    </row>
    <row r="463" ht="12.75" customHeight="1">
      <c r="A463" s="1137"/>
      <c r="B463" s="1138"/>
      <c r="C463" s="1139"/>
      <c r="D463" s="1139"/>
      <c r="E463" s="1139"/>
      <c r="F463" s="1139"/>
      <c r="G463" s="1139"/>
      <c r="H463" s="1140"/>
      <c r="I463" s="1141"/>
      <c r="J463" s="1140"/>
      <c r="K463" s="1140"/>
      <c r="M463" s="1162"/>
      <c r="N463" s="1162"/>
    </row>
    <row r="464" ht="12.75" customHeight="1">
      <c r="A464" s="1137"/>
      <c r="B464" s="1138"/>
      <c r="C464" s="1139"/>
      <c r="D464" s="1139"/>
      <c r="E464" s="1139"/>
      <c r="F464" s="1139"/>
      <c r="G464" s="1139"/>
      <c r="H464" s="1140"/>
      <c r="I464" s="1141"/>
      <c r="J464" s="1140"/>
      <c r="K464" s="1140"/>
      <c r="M464" s="1120"/>
      <c r="N464" s="1120"/>
    </row>
    <row r="465" ht="12.75" customHeight="1">
      <c r="A465" s="1137"/>
      <c r="B465" s="1138"/>
      <c r="C465" s="1139"/>
      <c r="D465" s="1139"/>
      <c r="E465" s="1139"/>
      <c r="F465" s="1139"/>
      <c r="G465" s="1139"/>
      <c r="H465" s="1140"/>
      <c r="I465" s="1141"/>
      <c r="J465" s="1140"/>
      <c r="K465" s="1140"/>
      <c r="M465" s="1120"/>
      <c r="N465" s="1120"/>
    </row>
    <row r="466" ht="12.75" customHeight="1">
      <c r="A466" s="1116"/>
      <c r="B466" s="1142"/>
      <c r="C466" s="1114"/>
      <c r="D466" s="1114"/>
      <c r="E466" s="1114"/>
      <c r="F466" s="1114"/>
      <c r="G466" s="1114"/>
      <c r="H466" s="1122"/>
      <c r="I466" s="1143"/>
      <c r="J466" s="1122"/>
      <c r="K466" s="1122"/>
      <c r="L466" s="1122"/>
      <c r="M466" s="1161"/>
      <c r="N466" s="1161"/>
    </row>
    <row r="467" ht="12.75" customHeight="1">
      <c r="A467" s="1167"/>
      <c r="B467" s="1145"/>
      <c r="C467" s="1164"/>
      <c r="D467" s="697"/>
      <c r="E467" s="1145"/>
      <c r="F467" s="1164"/>
      <c r="H467" s="695"/>
      <c r="I467" s="1147"/>
      <c r="J467" s="1170"/>
      <c r="K467" s="1170"/>
      <c r="L467" s="1122"/>
      <c r="M467" s="1161"/>
      <c r="N467" s="1161"/>
    </row>
    <row r="468" ht="12.75" customHeight="1">
      <c r="A468" s="1149"/>
      <c r="J468" s="1150"/>
      <c r="K468" s="1150">
        <f>SUM(K436:K441)</f>
        <v>0</v>
      </c>
      <c r="L468" s="1151"/>
      <c r="M468" s="1165"/>
      <c r="N468" s="1165"/>
    </row>
    <row r="469" ht="12.75" customHeight="1">
      <c r="A469" s="1152"/>
      <c r="B469" s="1153"/>
      <c r="C469" s="1154"/>
      <c r="D469" s="1155"/>
      <c r="E469" s="1155"/>
      <c r="F469" s="1155"/>
      <c r="G469" s="1155"/>
      <c r="H469" s="1156"/>
      <c r="I469" s="1157"/>
      <c r="J469" s="1156"/>
      <c r="K469" s="1156"/>
      <c r="L469" s="1158"/>
      <c r="M469" s="1165"/>
      <c r="N469" s="1165"/>
    </row>
    <row r="470" ht="12.75" customHeight="1">
      <c r="A470" s="1114" t="s">
        <v>833</v>
      </c>
      <c r="B470" s="1184" t="s">
        <v>867</v>
      </c>
      <c r="C470" s="1125"/>
      <c r="D470" s="1117"/>
      <c r="E470" s="1117"/>
      <c r="F470" s="1117"/>
      <c r="G470" s="1117"/>
      <c r="H470" s="1118"/>
      <c r="I470" s="1119"/>
      <c r="J470" s="1118"/>
      <c r="K470" s="1118"/>
      <c r="L470" s="1118"/>
      <c r="M470" s="1120"/>
      <c r="N470" s="1160"/>
    </row>
    <row r="471" ht="12.75" customHeight="1">
      <c r="A471" s="1114" t="s">
        <v>848</v>
      </c>
      <c r="B471" s="1142" t="s">
        <v>765</v>
      </c>
      <c r="C471" s="1114" t="s">
        <v>849</v>
      </c>
      <c r="D471" s="1114" t="s">
        <v>191</v>
      </c>
      <c r="E471" s="1116" t="s">
        <v>192</v>
      </c>
      <c r="F471" s="1116" t="s">
        <v>193</v>
      </c>
      <c r="G471" s="1114" t="s">
        <v>768</v>
      </c>
      <c r="H471" s="1122" t="s">
        <v>772</v>
      </c>
      <c r="I471" s="1143" t="s">
        <v>850</v>
      </c>
      <c r="J471" s="1122"/>
      <c r="K471" s="1122" t="s">
        <v>851</v>
      </c>
      <c r="L471" s="1122"/>
      <c r="M471" s="1161"/>
      <c r="N471" s="1161"/>
    </row>
    <row r="472" ht="12.75" customHeight="1">
      <c r="A472" s="1114" t="str">
        <f t="array" ref="A472">IFERROR(SMALL(IF('Sale Rollup'!$L$2:$L$240=$B$470,ROW('Sale Rollup'!$L$2:$L$240)),ROW(1:1))," ")</f>
        <v> </v>
      </c>
      <c r="B472" s="1124"/>
      <c r="C472" s="1125"/>
      <c r="D472" s="1125"/>
      <c r="E472" s="1125"/>
      <c r="F472" s="1125"/>
      <c r="G472" s="1125"/>
      <c r="H472" s="1126"/>
      <c r="I472" s="1127"/>
      <c r="J472" s="1128"/>
      <c r="K472" s="1128"/>
      <c r="L472" s="1129" t="s">
        <v>840</v>
      </c>
      <c r="M472" s="1120"/>
      <c r="N472" s="1120"/>
    </row>
    <row r="473" ht="12.75" customHeight="1">
      <c r="A473" s="1114" t="str">
        <f t="array" ref="A473">IFERROR(SMALL(IF('Sale Rollup'!$L$2:$L$240=$B$470,ROW('Sale Rollup'!$L$2:$L$240)),ROW(2:2))," ")</f>
        <v> </v>
      </c>
      <c r="B473" s="1124"/>
      <c r="C473" s="1125"/>
      <c r="D473" s="1125"/>
      <c r="E473" s="1125"/>
      <c r="F473" s="1125"/>
      <c r="G473" s="1125"/>
      <c r="H473" s="1126"/>
      <c r="I473" s="1127"/>
      <c r="J473" s="1128"/>
      <c r="K473" s="1128"/>
      <c r="M473" s="1120"/>
      <c r="N473" s="1120"/>
    </row>
    <row r="474" ht="12.75" customHeight="1">
      <c r="A474" s="1114" t="str">
        <f t="array" ref="A474">IFERROR(SMALL(IF('Sale Rollup'!$L$2:$L$240=$B$470,ROW('Sale Rollup'!$L$2:$L$240)),ROW(3:3))," ")</f>
        <v> </v>
      </c>
      <c r="B474" s="1124"/>
      <c r="C474" s="1125"/>
      <c r="D474" s="1125"/>
      <c r="E474" s="1125"/>
      <c r="F474" s="1125"/>
      <c r="G474" s="1125"/>
      <c r="H474" s="1126"/>
      <c r="I474" s="1127"/>
      <c r="J474" s="1128"/>
      <c r="K474" s="1128"/>
      <c r="M474" s="1120"/>
      <c r="N474" s="1120"/>
    </row>
    <row r="475" ht="12.75" customHeight="1">
      <c r="A475" s="1114" t="str">
        <f t="array" ref="A475">IFERROR(SMALL(IF('Sale Rollup'!$L$2:$L$240=$B$470,ROW('Sale Rollup'!$L$2:$L$240)),ROW(4:4))," ")</f>
        <v> </v>
      </c>
      <c r="B475" s="1124"/>
      <c r="C475" s="1125"/>
      <c r="D475" s="1125"/>
      <c r="E475" s="1125"/>
      <c r="F475" s="1125"/>
      <c r="G475" s="1125"/>
      <c r="H475" s="1126"/>
      <c r="I475" s="1127"/>
      <c r="J475" s="1118"/>
      <c r="K475" s="1128"/>
      <c r="M475" s="1120"/>
      <c r="N475" s="1120"/>
    </row>
    <row r="476" ht="12.75" customHeight="1">
      <c r="A476" s="1114" t="str">
        <f t="array" ref="A476">IFERROR(SMALL(IF('Sale Rollup'!$L$2:$L$240=$B$470,ROW('Sale Rollup'!$L$2:$L$240)),ROW(5:5))," ")</f>
        <v> </v>
      </c>
      <c r="B476" s="1124"/>
      <c r="C476" s="1125"/>
      <c r="D476" s="1125"/>
      <c r="E476" s="1125"/>
      <c r="F476" s="1125"/>
      <c r="G476" s="1125"/>
      <c r="H476" s="1126"/>
      <c r="I476" s="1127"/>
      <c r="J476" s="1118"/>
      <c r="K476" s="1128"/>
      <c r="M476" s="1120"/>
      <c r="N476" s="1120"/>
    </row>
    <row r="477" ht="12.75" customHeight="1">
      <c r="A477" s="1114" t="str">
        <f t="array" ref="A477">IFERROR(SMALL(IF('Sale Rollup'!$L$2:$L$240=$B$470,ROW('Sale Rollup'!$L$2:$L$240)),ROW(6:6))," ")</f>
        <v> </v>
      </c>
      <c r="B477" s="1130"/>
      <c r="C477" s="1117"/>
      <c r="D477" s="1117"/>
      <c r="E477" s="1117"/>
      <c r="F477" s="1117"/>
      <c r="G477" s="1117"/>
      <c r="H477" s="1163"/>
      <c r="I477" s="1119"/>
      <c r="J477" s="1118"/>
      <c r="K477" s="1118"/>
      <c r="M477" s="1120"/>
      <c r="N477" s="1120"/>
    </row>
    <row r="478" ht="12.75" customHeight="1">
      <c r="A478" s="1114" t="str">
        <f t="array" ref="A478">IFERROR(SMALL(IF('Sale Rollup'!$L$2:$L$240=$B$470,ROW('Sale Rollup'!$L$2:$L$240)),ROW(7:7))," ")</f>
        <v> </v>
      </c>
      <c r="B478" s="1130"/>
      <c r="C478" s="1117"/>
      <c r="D478" s="1117"/>
      <c r="E478" s="1117"/>
      <c r="F478" s="1117"/>
      <c r="G478" s="1117"/>
      <c r="H478" s="1163"/>
      <c r="I478" s="1119"/>
      <c r="J478" s="1118"/>
      <c r="K478" s="1118"/>
      <c r="M478" s="1120"/>
      <c r="N478" s="1120"/>
    </row>
    <row r="479" ht="12.75" customHeight="1">
      <c r="A479" s="1114" t="str">
        <f t="array" ref="A479">IFERROR(SMALL(IF('Sale Rollup'!$L$2:$L$240=$B$470,ROW('Sale Rollup'!$L$2:$L$240)),ROW(8:8))," ")</f>
        <v> </v>
      </c>
      <c r="B479" s="1130"/>
      <c r="C479" s="1117"/>
      <c r="D479" s="1117"/>
      <c r="E479" s="1117"/>
      <c r="F479" s="1117"/>
      <c r="G479" s="1117"/>
      <c r="H479" s="1163"/>
      <c r="I479" s="1119"/>
      <c r="J479" s="1118"/>
      <c r="K479" s="1118"/>
      <c r="M479" s="1120"/>
      <c r="N479" s="1120"/>
    </row>
    <row r="480" ht="12.75" customHeight="1">
      <c r="A480" s="1114" t="str">
        <f t="array" ref="A480">IFERROR(SMALL(IF('Sale Rollup'!$L$2:$L$240=$B$470,ROW('Sale Rollup'!$L$2:$L$240)),ROW(9:9))," ")</f>
        <v> </v>
      </c>
      <c r="B480" s="1130"/>
      <c r="C480" s="1117"/>
      <c r="D480" s="1117"/>
      <c r="E480" s="1117"/>
      <c r="F480" s="1117"/>
      <c r="G480" s="1117"/>
      <c r="H480" s="1163"/>
      <c r="I480" s="1119"/>
      <c r="J480" s="1118"/>
      <c r="K480" s="1118"/>
      <c r="M480" s="1120"/>
      <c r="N480" s="1120"/>
    </row>
    <row r="481" ht="12.75" customHeight="1">
      <c r="A481" s="1114" t="str">
        <f t="array" ref="A481">IFERROR(SMALL(IF('Sale Rollup'!$L$2:$L$240=$B$470,ROW('Sale Rollup'!$L$2:$L$240)),ROW(10:10))," ")</f>
        <v> </v>
      </c>
      <c r="B481" s="1130"/>
      <c r="C481" s="1117"/>
      <c r="D481" s="1117"/>
      <c r="E481" s="1117"/>
      <c r="F481" s="1117"/>
      <c r="G481" s="1117"/>
      <c r="H481" s="1163"/>
      <c r="I481" s="1119"/>
      <c r="J481" s="1118"/>
      <c r="K481" s="1118"/>
      <c r="M481" s="1120"/>
      <c r="N481" s="1120"/>
    </row>
    <row r="482" ht="12.75" customHeight="1">
      <c r="A482" s="1114" t="str">
        <f t="array" ref="A482">IFERROR(SMALL(IF('Sale Rollup'!$L$2:$L$240=$B$470,ROW('Sale Rollup'!$L$2:$L$240)),ROW(11:11))," ")</f>
        <v> </v>
      </c>
      <c r="B482" s="1130"/>
      <c r="C482" s="1117"/>
      <c r="D482" s="1117"/>
      <c r="E482" s="1117"/>
      <c r="F482" s="1117"/>
      <c r="G482" s="1117"/>
      <c r="H482" s="1163"/>
      <c r="I482" s="1119"/>
      <c r="J482" s="1118"/>
      <c r="K482" s="1118"/>
      <c r="M482" s="1120"/>
      <c r="N482" s="1120"/>
    </row>
    <row r="483" ht="12.75" customHeight="1">
      <c r="A483" s="1114" t="str">
        <f t="array" ref="A483">IFERROR(SMALL(IF('Sale Rollup'!$L$2:$L$240=$B$470,ROW('Sale Rollup'!$L$2:$L$240)),ROW(12:12))," ")</f>
        <v> </v>
      </c>
      <c r="B483" s="1130"/>
      <c r="C483" s="1117"/>
      <c r="D483" s="1117"/>
      <c r="E483" s="1117"/>
      <c r="F483" s="1117"/>
      <c r="G483" s="1117"/>
      <c r="H483" s="1163"/>
      <c r="I483" s="1119"/>
      <c r="J483" s="1118"/>
      <c r="K483" s="1118"/>
      <c r="M483" s="1120"/>
      <c r="N483" s="1120"/>
    </row>
    <row r="484" ht="12.75" customHeight="1">
      <c r="A484" s="1114" t="str">
        <f t="array" ref="A484">IFERROR(SMALL(IF('Sale Rollup'!$L$2:$L$240=$B$470,ROW('Sale Rollup'!$L$2:$L$240)),ROW(13:13))," ")</f>
        <v> </v>
      </c>
      <c r="B484" s="1130"/>
      <c r="C484" s="1117"/>
      <c r="D484" s="1117"/>
      <c r="E484" s="1117"/>
      <c r="F484" s="1117"/>
      <c r="G484" s="1117"/>
      <c r="H484" s="1163"/>
      <c r="I484" s="1119"/>
      <c r="J484" s="1118"/>
      <c r="K484" s="1118"/>
      <c r="M484" s="1120"/>
      <c r="N484" s="1120"/>
    </row>
    <row r="485" ht="12.75" customHeight="1">
      <c r="A485" s="1114" t="str">
        <f t="array" ref="A485">IFERROR(SMALL(IF('Sale Rollup'!$L$2:$L$240=$B$470,ROW('Sale Rollup'!$L$2:$L$240)),ROW(14:14))," ")</f>
        <v> </v>
      </c>
      <c r="B485" s="1130"/>
      <c r="C485" s="1117"/>
      <c r="D485" s="1117"/>
      <c r="E485" s="1117"/>
      <c r="F485" s="1117"/>
      <c r="G485" s="1117"/>
      <c r="H485" s="1163"/>
      <c r="I485" s="1119"/>
      <c r="J485" s="1118"/>
      <c r="K485" s="1118"/>
      <c r="M485" s="1120"/>
      <c r="N485" s="1120"/>
    </row>
    <row r="486" ht="12.75" customHeight="1">
      <c r="A486" s="1114" t="str">
        <f t="array" ref="A486">IFERROR(SMALL(IF('Sale Rollup'!$L$2:$L$240=$B$470,ROW('Sale Rollup'!$L$2:$L$240)),ROW(15:15))," ")</f>
        <v> </v>
      </c>
      <c r="B486" s="1130"/>
      <c r="C486" s="1117"/>
      <c r="D486" s="1117"/>
      <c r="E486" s="1117"/>
      <c r="F486" s="1117"/>
      <c r="G486" s="1117"/>
      <c r="H486" s="1163"/>
      <c r="I486" s="1119"/>
      <c r="J486" s="1118"/>
      <c r="K486" s="1118"/>
      <c r="M486" s="1120"/>
      <c r="N486" s="1120"/>
    </row>
    <row r="487" ht="12.75" customHeight="1">
      <c r="A487" s="1114" t="str">
        <f t="array" ref="A487">IFERROR(SMALL(IF('Sale Rollup'!$L$2:$L$240=$B$470,ROW('Sale Rollup'!$L$2:$L$240)),ROW(16:16))," ")</f>
        <v> </v>
      </c>
      <c r="B487" s="1130"/>
      <c r="C487" s="1117"/>
      <c r="D487" s="1117"/>
      <c r="E487" s="1117"/>
      <c r="F487" s="1117"/>
      <c r="G487" s="1117"/>
      <c r="H487" s="1163"/>
      <c r="I487" s="1119"/>
      <c r="J487" s="1118"/>
      <c r="K487" s="1118"/>
      <c r="M487" s="1120"/>
      <c r="N487" s="1120"/>
    </row>
    <row r="488" ht="12.75" customHeight="1">
      <c r="A488" s="1114" t="str">
        <f t="array" ref="A488">IFERROR(SMALL(IF('Sale Rollup'!$L$2:$L$240=$B$470,ROW('Sale Rollup'!$L$2:$L$240)),ROW(17:17))," ")</f>
        <v> </v>
      </c>
      <c r="B488" s="1130"/>
      <c r="C488" s="1117"/>
      <c r="D488" s="1117"/>
      <c r="E488" s="1117"/>
      <c r="F488" s="1117"/>
      <c r="G488" s="1117"/>
      <c r="H488" s="1163"/>
      <c r="I488" s="1119"/>
      <c r="J488" s="1118"/>
      <c r="K488" s="1118"/>
      <c r="M488" s="1120"/>
      <c r="N488" s="1120"/>
    </row>
    <row r="489" ht="12.75" customHeight="1">
      <c r="A489" s="1114" t="str">
        <f t="array" ref="A489">IFERROR(SMALL(IF('Sale Rollup'!$L$2:$L$240=$B$470,ROW('Sale Rollup'!$L$2:$L$240)),ROW(18:18))," ")</f>
        <v> </v>
      </c>
      <c r="B489" s="1130"/>
      <c r="C489" s="1117"/>
      <c r="D489" s="1117"/>
      <c r="E489" s="1117"/>
      <c r="F489" s="1117"/>
      <c r="G489" s="1117"/>
      <c r="H489" s="1163"/>
      <c r="I489" s="1119"/>
      <c r="J489" s="1118"/>
      <c r="K489" s="1118"/>
      <c r="M489" s="1120"/>
      <c r="N489" s="1120"/>
    </row>
    <row r="490" ht="12.75" customHeight="1">
      <c r="A490" s="1114" t="str">
        <f t="array" ref="A490">IFERROR(SMALL(IF('Sale Rollup'!$L$2:$L$240=$B$470,ROW('Sale Rollup'!$L$2:$L$240)),ROW(19:19))," ")</f>
        <v> </v>
      </c>
      <c r="B490" s="1130"/>
      <c r="C490" s="1117"/>
      <c r="D490" s="1117"/>
      <c r="E490" s="1117"/>
      <c r="F490" s="1117"/>
      <c r="G490" s="1117"/>
      <c r="H490" s="1163"/>
      <c r="I490" s="1119"/>
      <c r="J490" s="1118"/>
      <c r="K490" s="1118"/>
      <c r="M490" s="1162"/>
      <c r="N490" s="1162"/>
    </row>
    <row r="491" ht="12.75" customHeight="1">
      <c r="A491" s="1114" t="str">
        <f t="array" ref="A491">IFERROR(SMALL(IF('Sale Rollup'!$L$2:$L$240=$B$470,ROW('Sale Rollup'!$L$2:$L$240)),ROW(20:20))," ")</f>
        <v> </v>
      </c>
      <c r="B491" s="1130"/>
      <c r="C491" s="1117"/>
      <c r="D491" s="1117"/>
      <c r="E491" s="1117"/>
      <c r="F491" s="1117"/>
      <c r="G491" s="1117"/>
      <c r="H491" s="1163"/>
      <c r="I491" s="1119"/>
      <c r="J491" s="1118"/>
      <c r="K491" s="1118"/>
      <c r="M491" s="1162"/>
      <c r="N491" s="1162"/>
    </row>
    <row r="492" ht="12.75" customHeight="1">
      <c r="A492" s="1131"/>
      <c r="B492" s="1185"/>
      <c r="C492" s="1181"/>
      <c r="D492" s="1181"/>
      <c r="E492" s="1181"/>
      <c r="F492" s="1181"/>
      <c r="G492" s="1133"/>
      <c r="H492" s="1134"/>
      <c r="I492" s="1135"/>
      <c r="J492" s="1177"/>
      <c r="K492" s="1177"/>
      <c r="L492" s="1136" t="s">
        <v>841</v>
      </c>
      <c r="M492" s="1162"/>
      <c r="N492" s="1162"/>
    </row>
    <row r="493" ht="12.75" customHeight="1">
      <c r="A493" s="1137"/>
      <c r="B493" s="1186"/>
      <c r="C493" s="1187"/>
      <c r="D493" s="1187"/>
      <c r="E493" s="1187"/>
      <c r="F493" s="1187"/>
      <c r="G493" s="1139"/>
      <c r="H493" s="1140"/>
      <c r="I493" s="1141"/>
      <c r="J493" s="1140"/>
      <c r="K493" s="1183"/>
      <c r="M493" s="1162"/>
      <c r="N493" s="1162"/>
    </row>
    <row r="494" ht="12.75" customHeight="1">
      <c r="A494" s="1137"/>
      <c r="B494" s="1186"/>
      <c r="C494" s="1187"/>
      <c r="D494" s="1139"/>
      <c r="E494" s="1139"/>
      <c r="F494" s="1139"/>
      <c r="G494" s="1139"/>
      <c r="H494" s="1140"/>
      <c r="I494" s="1141"/>
      <c r="J494" s="1140"/>
      <c r="K494" s="1183"/>
      <c r="M494" s="1162"/>
      <c r="N494" s="1162"/>
    </row>
    <row r="495" ht="12.75" customHeight="1">
      <c r="A495" s="1137" t="str">
        <f t="array" ref="A495">IFERROR(SMALL(IF('Sale Rollup'!$O$2:$O$240=$B$470,ROW('Sale Rollup'!$L$2:$L$240)),ROW(4:4))," ")</f>
        <v> </v>
      </c>
      <c r="B495" s="1138"/>
      <c r="C495" s="1139"/>
      <c r="D495" s="1139"/>
      <c r="E495" s="1139"/>
      <c r="F495" s="1139"/>
      <c r="G495" s="1139"/>
      <c r="H495" s="1140"/>
      <c r="I495" s="1141"/>
      <c r="J495" s="1140"/>
      <c r="K495" s="1140"/>
      <c r="M495" s="1162"/>
      <c r="N495" s="1162"/>
    </row>
    <row r="496" ht="12.75" customHeight="1">
      <c r="A496" s="1137" t="str">
        <f t="array" ref="A496">IFERROR(SMALL(IF('Sale Rollup'!$O$2:$O$240=$B$470,ROW('Sale Rollup'!$L$2:$L$240)),ROW(5:5))," ")</f>
        <v> </v>
      </c>
      <c r="B496" s="1138"/>
      <c r="C496" s="1139"/>
      <c r="D496" s="1139"/>
      <c r="E496" s="1139"/>
      <c r="F496" s="1139"/>
      <c r="G496" s="1139"/>
      <c r="H496" s="1140"/>
      <c r="I496" s="1141"/>
      <c r="J496" s="1140"/>
      <c r="K496" s="1140"/>
      <c r="M496" s="1162"/>
      <c r="N496" s="1162"/>
    </row>
    <row r="497" ht="12.75" customHeight="1">
      <c r="A497" s="1137" t="str">
        <f t="array" ref="A497">IFERROR(SMALL(IF('Sale Rollup'!$O$2:$O$240=$B$470,ROW('Sale Rollup'!$L$2:$L$240)),ROW(6:6))," ")</f>
        <v> </v>
      </c>
      <c r="B497" s="1138"/>
      <c r="C497" s="1139"/>
      <c r="D497" s="1139"/>
      <c r="E497" s="1139"/>
      <c r="F497" s="1139"/>
      <c r="G497" s="1139"/>
      <c r="H497" s="1140"/>
      <c r="I497" s="1141"/>
      <c r="J497" s="1140"/>
      <c r="K497" s="1140"/>
      <c r="M497" s="1120"/>
      <c r="N497" s="1120"/>
    </row>
    <row r="498" ht="12.75" customHeight="1">
      <c r="A498" s="1137" t="str">
        <f t="array" ref="A498">IFERROR(SMALL(IF('Sale Rollup'!$O$2:$O$240=$B$470,ROW('Sale Rollup'!$L$2:$L$240)),ROW(7:7))," ")</f>
        <v> </v>
      </c>
      <c r="B498" s="1138"/>
      <c r="C498" s="1139"/>
      <c r="D498" s="1139"/>
      <c r="E498" s="1139"/>
      <c r="F498" s="1139"/>
      <c r="G498" s="1139"/>
      <c r="H498" s="1140"/>
      <c r="I498" s="1141"/>
      <c r="J498" s="1140"/>
      <c r="K498" s="1140"/>
      <c r="M498" s="1120"/>
      <c r="N498" s="1120"/>
    </row>
    <row r="499" ht="12.75" customHeight="1">
      <c r="A499" s="1137" t="str">
        <f t="array" ref="A499">IFERROR(SMALL(IF('Sale Rollup'!$O$2:$O$240=$B$470,ROW('Sale Rollup'!$L$2:$L$240)),ROW(8:8))," ")</f>
        <v> </v>
      </c>
      <c r="B499" s="1138"/>
      <c r="C499" s="1139"/>
      <c r="D499" s="1139"/>
      <c r="E499" s="1139"/>
      <c r="F499" s="1139"/>
      <c r="G499" s="1139"/>
      <c r="H499" s="1140"/>
      <c r="I499" s="1141"/>
      <c r="J499" s="1140"/>
      <c r="K499" s="1140"/>
      <c r="M499" s="1120"/>
      <c r="N499" s="1120"/>
    </row>
    <row r="500" ht="12.75" customHeight="1">
      <c r="A500" s="1137" t="str">
        <f t="array" ref="A500">IFERROR(SMALL(IF('Sale Rollup'!$O$2:$O$240=$B$470,ROW('Sale Rollup'!$L$2:$L$240)),ROW(9:9))," ")</f>
        <v> </v>
      </c>
      <c r="B500" s="1138"/>
      <c r="C500" s="1139"/>
      <c r="D500" s="1139"/>
      <c r="E500" s="1139"/>
      <c r="F500" s="1139"/>
      <c r="G500" s="1139"/>
      <c r="H500" s="1140"/>
      <c r="I500" s="1141"/>
      <c r="J500" s="1140"/>
      <c r="K500" s="1140"/>
      <c r="M500" s="1120"/>
      <c r="N500" s="1120"/>
    </row>
    <row r="501" ht="12.75" customHeight="1">
      <c r="A501" s="1137" t="str">
        <f t="array" ref="A501">IFERROR(SMALL(IF('Sale Rollup'!$O$2:$O$240=$B$470,ROW('Sale Rollup'!$L$2:$L$240)),ROW(10:10))," ")</f>
        <v> </v>
      </c>
      <c r="B501" s="1138"/>
      <c r="C501" s="1139"/>
      <c r="D501" s="1139"/>
      <c r="E501" s="1139"/>
      <c r="F501" s="1139"/>
      <c r="G501" s="1139"/>
      <c r="H501" s="1140"/>
      <c r="I501" s="1141"/>
      <c r="J501" s="1140"/>
      <c r="K501" s="1140"/>
      <c r="M501" s="1120"/>
      <c r="N501" s="1120"/>
    </row>
    <row r="502" ht="12.75" customHeight="1">
      <c r="A502" s="1116" t="s">
        <v>842</v>
      </c>
      <c r="B502" s="1142"/>
      <c r="C502" s="1114"/>
      <c r="D502" s="1114"/>
      <c r="E502" s="1114"/>
      <c r="F502" s="1114"/>
      <c r="G502" s="1114"/>
      <c r="H502" s="1122"/>
      <c r="I502" s="1143"/>
      <c r="J502" s="1122"/>
      <c r="K502" s="1122"/>
      <c r="L502" s="1122"/>
      <c r="M502" s="1161"/>
      <c r="N502" s="1161"/>
    </row>
    <row r="503" ht="12.75" customHeight="1">
      <c r="A503" s="1167" t="str">
        <f>IF('Roster &amp; Tables'!J29=0,"","Pack")</f>
        <v/>
      </c>
      <c r="B503" s="1145" t="s">
        <v>843</v>
      </c>
      <c r="C503" s="1164">
        <f>COUNTIFS('Sale Rollup'!L469:L708,B470,'Sale Rollup'!K469:K708,"No")</f>
        <v>0</v>
      </c>
      <c r="D503" s="697"/>
      <c r="E503" s="1145" t="s">
        <v>844</v>
      </c>
      <c r="F503" s="1164">
        <f>COUNTIF('Sale Rollup'!O469:O708,B470)+COUNTIFS('Sale Rollup'!L469:L708,B470,'Sale Rollup'!K469:K708,"Yes")</f>
        <v>0</v>
      </c>
      <c r="H503" s="695"/>
      <c r="I503" s="1147"/>
      <c r="J503" s="1170"/>
      <c r="K503" s="1170" t="str">
        <f>IF('Roster &amp; Tables'!J29=0,"",((C503*'Roster &amp; Tables'!J281)+(F503*('Roster &amp; Tables'!J281/2))))</f>
        <v/>
      </c>
      <c r="L503" s="1122"/>
      <c r="M503" s="1161"/>
      <c r="N503" s="1161"/>
    </row>
    <row r="504" ht="12.75" customHeight="1">
      <c r="A504" s="1149" t="s">
        <v>845</v>
      </c>
      <c r="J504" s="1150"/>
      <c r="K504" s="1150">
        <f>K502-K503</f>
        <v>0</v>
      </c>
      <c r="L504" s="1151"/>
      <c r="M504" s="1165"/>
      <c r="N504" s="1165"/>
    </row>
    <row r="505" ht="12.75" customHeight="1">
      <c r="A505" s="1152"/>
      <c r="B505" s="1153"/>
      <c r="C505" s="1154"/>
      <c r="D505" s="1155"/>
      <c r="E505" s="1155"/>
      <c r="F505" s="1155"/>
      <c r="G505" s="1155"/>
      <c r="H505" s="1156"/>
      <c r="I505" s="1157"/>
      <c r="J505" s="1156"/>
      <c r="K505" s="1156"/>
      <c r="L505" s="1158"/>
      <c r="M505" s="1165"/>
      <c r="N505" s="1165"/>
    </row>
    <row r="506" ht="12.75" customHeight="1">
      <c r="A506" s="1114" t="s">
        <v>833</v>
      </c>
      <c r="B506" s="1188" t="str">
        <f>'Roster &amp; Tables'!C15</f>
        <v>MAKOTO "TOKYO" MACHO</v>
      </c>
      <c r="C506" s="1117"/>
      <c r="D506" s="1117"/>
      <c r="E506" s="1117"/>
      <c r="F506" s="1117"/>
      <c r="G506" s="1117"/>
      <c r="H506" s="1118"/>
      <c r="I506" s="1119"/>
      <c r="J506" s="1118"/>
      <c r="K506" s="1118"/>
      <c r="L506" s="1118"/>
      <c r="M506" s="1120"/>
      <c r="N506" s="1160"/>
    </row>
    <row r="507" ht="12.75" customHeight="1">
      <c r="A507" s="1114" t="s">
        <v>848</v>
      </c>
      <c r="B507" s="1142" t="s">
        <v>765</v>
      </c>
      <c r="C507" s="1114" t="s">
        <v>849</v>
      </c>
      <c r="D507" s="1114" t="s">
        <v>191</v>
      </c>
      <c r="E507" s="1116" t="s">
        <v>192</v>
      </c>
      <c r="F507" s="1116" t="s">
        <v>193</v>
      </c>
      <c r="G507" s="1114" t="s">
        <v>768</v>
      </c>
      <c r="H507" s="1122" t="s">
        <v>772</v>
      </c>
      <c r="I507" s="1143" t="s">
        <v>850</v>
      </c>
      <c r="J507" s="1122"/>
      <c r="K507" s="1122" t="s">
        <v>851</v>
      </c>
      <c r="L507" s="1122"/>
      <c r="M507" s="1161"/>
      <c r="N507" s="1161"/>
    </row>
    <row r="508" ht="12.75" customHeight="1">
      <c r="A508" s="1114" t="str">
        <f t="array" ref="A508">IFERROR(SMALL(IF('Sale Rollup'!$L$2:$L$240=$B$506,ROW('Sale Rollup'!$L$2:$L$240)),ROW(1:1))," ")</f>
        <v> </v>
      </c>
      <c r="B508" s="1124"/>
      <c r="C508" s="1125"/>
      <c r="D508" s="1125"/>
      <c r="E508" s="1125"/>
      <c r="F508" s="1117"/>
      <c r="G508" s="1117"/>
      <c r="H508" s="1163"/>
      <c r="I508" s="1127"/>
      <c r="J508" s="1128"/>
      <c r="K508" s="1128"/>
      <c r="L508" s="1129" t="s">
        <v>840</v>
      </c>
      <c r="M508" s="1120"/>
      <c r="N508" s="1120"/>
    </row>
    <row r="509" ht="12.75" customHeight="1">
      <c r="A509" s="1114" t="str">
        <f t="array" ref="A509">IFERROR(SMALL(IF('Sale Rollup'!$L$2:$L$240=$B$506,ROW('Sale Rollup'!$L$2:$L$240)),ROW(2:2))," ")</f>
        <v> </v>
      </c>
      <c r="B509" s="1124"/>
      <c r="C509" s="1125"/>
      <c r="D509" s="1125"/>
      <c r="E509" s="1125"/>
      <c r="F509" s="1125"/>
      <c r="G509" s="1125"/>
      <c r="H509" s="1126"/>
      <c r="I509" s="1127"/>
      <c r="J509" s="1128"/>
      <c r="K509" s="1128"/>
      <c r="M509" s="1120"/>
      <c r="N509" s="1120"/>
    </row>
    <row r="510" ht="12.75" customHeight="1">
      <c r="A510" s="1114" t="str">
        <f t="array" ref="A510">IFERROR(SMALL(IF('Sale Rollup'!$L$2:$L$240=$B$506,ROW('Sale Rollup'!$L$2:$L$240)),ROW(3:3))," ")</f>
        <v> </v>
      </c>
      <c r="B510" s="1130"/>
      <c r="C510" s="1117"/>
      <c r="D510" s="1117"/>
      <c r="E510" s="1117"/>
      <c r="F510" s="1117"/>
      <c r="G510" s="1117"/>
      <c r="H510" s="1163"/>
      <c r="I510" s="1127"/>
      <c r="J510" s="1128"/>
      <c r="K510" s="1128"/>
      <c r="M510" s="1120"/>
      <c r="N510" s="1120"/>
    </row>
    <row r="511" ht="12.75" customHeight="1">
      <c r="A511" s="1114" t="str">
        <f t="array" ref="A511">IFERROR(SMALL(IF('Sale Rollup'!$L$2:$L$240=$B$506,ROW('Sale Rollup'!$L$2:$L$240)),ROW(4:4))," ")</f>
        <v> </v>
      </c>
      <c r="B511" s="1124"/>
      <c r="C511" s="1125"/>
      <c r="D511" s="1125"/>
      <c r="E511" s="1125"/>
      <c r="F511" s="1125"/>
      <c r="G511" s="1125"/>
      <c r="H511" s="1163" t="str">
        <f t="array" ref="H511">IFERROR(INDEX('Sale Rollup'!$B$2:$AA$240,SMALL(IF('Sale Rollup'!$L$2:$L$240=$B$506,ROW('Sale Rollup'!$L$2:$L$240)),ROW(4:4))-1,8)," ")</f>
        <v> </v>
      </c>
      <c r="I511" s="1119" t="str">
        <f t="array" ref="I511">IFERROR(INDEX('Sale Rollup'!$B$2:$AA$240,SMALL(IF('Sale Rollup'!$L$2:$L$240=$B$506,ROW('Sale Rollup'!$L$2:$L$240)),ROW(4:4))-1,12)," ")</f>
        <v> </v>
      </c>
      <c r="J511" s="1128"/>
      <c r="K511" s="1128"/>
      <c r="M511" s="1120"/>
      <c r="N511" s="1120"/>
    </row>
    <row r="512" ht="12.75" customHeight="1">
      <c r="A512" s="1114" t="str">
        <f t="array" ref="A512">IFERROR(SMALL(IF('Sale Rollup'!$L$2:$L$240=$B$506,ROW('Sale Rollup'!$L$2:$L$240)),ROW(5:5))," ")</f>
        <v> </v>
      </c>
      <c r="B512" s="1130" t="str">
        <f t="array" ref="B512">IFERROR(INDEX('Sale Rollup'!$B$2:$AA$240,SMALL(IF('Sale Rollup'!$L$2:$L$240=$B$506,ROW('Sale Rollup'!$L$2:$L$240)),ROW(5:5))-1,1)," ")</f>
        <v> </v>
      </c>
      <c r="C512" s="1117" t="str">
        <f t="array" ref="C512">IFERROR(INDEX('Sale Rollup'!$B$2:$AA$240,SMALL(IF('Sale Rollup'!$L$2:$L$240=$B$506,ROW('Sale Rollup'!$L$2:$L$240)),ROW(5:5))-1,2)," ")</f>
        <v> </v>
      </c>
      <c r="D512" s="1117" t="str">
        <f t="array" ref="D512">IFERROR(INDEX('Sale Rollup'!$B$2:$AA$240,SMALL(IF('Sale Rollup'!$L$2:$L$240=$B$506,ROW('Sale Rollup'!$L$2:$L$240)),ROW(5:5))-1,5)," ")</f>
        <v> </v>
      </c>
      <c r="E512" s="1117" t="str">
        <f t="array" ref="E512">IFERROR( INDEX('Sale Rollup'!$B$2:$AA$240,SMALL(IF('Sale Rollup'!$L$2:$L$240=$B$506,ROW('Sale Rollup'!$L$2:$L$240)),ROW(5:5))-1,6)," ")</f>
        <v> </v>
      </c>
      <c r="F512" s="1117" t="str">
        <f t="array" ref="F512">IFERROR(INDEX('Sale Rollup'!$B$2:$AA$240,SMALL(IF('Sale Rollup'!$L$2:$L$240=$B$506,ROW('Sale Rollup'!$L$2:$L$240)),ROW(5:5))-1,7)," ")</f>
        <v> </v>
      </c>
      <c r="G512" s="1117" t="str">
        <f t="array" ref="G512">IFERROR(INDEX('Sale Rollup'!$B$2:$AA$240,SMALL(IF('Sale Rollup'!$L$2:$L$240=$B$506,ROW('Sale Rollup'!$L$2:$L$240)),ROW(5:5))-1,3)," ")</f>
        <v> </v>
      </c>
      <c r="H512" s="1163" t="str">
        <f t="array" ref="H512">IFERROR(INDEX('Sale Rollup'!$B$2:$AA$240,SMALL(IF('Sale Rollup'!$L$2:$L$240=$B$506,ROW('Sale Rollup'!$L$2:$L$240)),ROW(5:5))-1,8)," ")</f>
        <v> </v>
      </c>
      <c r="I512" s="1119" t="str">
        <f t="array" ref="I512">IFERROR(INDEX('Sale Rollup'!$B$2:$AA$240,SMALL(IF('Sale Rollup'!$L$2:$L$240=$B$506,ROW('Sale Rollup'!$L$2:$L$240)),ROW(5:5))-1,12)," ")</f>
        <v> </v>
      </c>
      <c r="J512" s="1118"/>
      <c r="K512" s="1118" t="str">
        <f t="array" ref="K512">IFERROR(INDEX('Sale Rollup'!$B$2:$AA$240,SMALL(IF('Sale Rollup'!$L$2:$L$240=$B$506,ROW('Sale Rollup'!$L$2:$L$240)),ROW(5:5))-1,13)," ")</f>
        <v> </v>
      </c>
      <c r="M512" s="1120"/>
      <c r="N512" s="1120"/>
    </row>
    <row r="513" ht="12.75" customHeight="1">
      <c r="A513" s="1114" t="str">
        <f t="array" ref="A513">IFERROR(SMALL(IF('Sale Rollup'!$L$2:$L$240=$B$506,ROW('Sale Rollup'!$L$2:$L$240)),ROW(6:6))," ")</f>
        <v> </v>
      </c>
      <c r="B513" s="1130" t="str">
        <f t="array" ref="B513">IFERROR(INDEX('Sale Rollup'!$B$2:$AA$240,SMALL(IF('Sale Rollup'!$L$2:$L$240=$B$506,ROW('Sale Rollup'!$L$2:$L$240)),ROW(6:6))-1,1)," ")</f>
        <v> </v>
      </c>
      <c r="C513" s="1117" t="str">
        <f t="array" ref="C513">IFERROR(INDEX('Sale Rollup'!$B$2:$AA$240,SMALL(IF('Sale Rollup'!$L$2:$L$240=$B$506,ROW('Sale Rollup'!$L$2:$L$240)),ROW(6:6))-1,2)," ")</f>
        <v> </v>
      </c>
      <c r="D513" s="1117" t="str">
        <f t="array" ref="D513">IFERROR(INDEX('Sale Rollup'!$B$2:$AA$240,SMALL(IF('Sale Rollup'!$L$2:$L$240=$B$506,ROW('Sale Rollup'!$L$2:$L$240)),ROW(6:6))-1,5)," ")</f>
        <v> </v>
      </c>
      <c r="E513" s="1117" t="str">
        <f t="array" ref="E513">IFERROR( INDEX('Sale Rollup'!$B$2:$AA$240,SMALL(IF('Sale Rollup'!$L$2:$L$240=$B$506,ROW('Sale Rollup'!$L$2:$L$240)),ROW(6:6))-1,6)," ")</f>
        <v> </v>
      </c>
      <c r="F513" s="1117" t="str">
        <f t="array" ref="F513">IFERROR(INDEX('Sale Rollup'!$B$2:$AA$240,SMALL(IF('Sale Rollup'!$L$2:$L$240=$B$506,ROW('Sale Rollup'!$L$2:$L$240)),ROW(6:6))-1,7)," ")</f>
        <v> </v>
      </c>
      <c r="G513" s="1117" t="str">
        <f t="array" ref="G513">IFERROR(INDEX('Sale Rollup'!$B$2:$AA$240,SMALL(IF('Sale Rollup'!$L$2:$L$240=$B$506,ROW('Sale Rollup'!$L$2:$L$240)),ROW(6:6))-1,3)," ")</f>
        <v> </v>
      </c>
      <c r="H513" s="1163" t="str">
        <f t="array" ref="H513">IFERROR(INDEX('Sale Rollup'!$B$2:$AA$240,SMALL(IF('Sale Rollup'!$L$2:$L$240=$B$506,ROW('Sale Rollup'!$L$2:$L$240)),ROW(6:6))-1,8)," ")</f>
        <v> </v>
      </c>
      <c r="I513" s="1119" t="str">
        <f t="array" ref="I513">IFERROR(INDEX('Sale Rollup'!$B$2:$AA$240,SMALL(IF('Sale Rollup'!$L$2:$L$240=$B$506,ROW('Sale Rollup'!$L$2:$L$240)),ROW(6:6))-1,12)," ")</f>
        <v> </v>
      </c>
      <c r="J513" s="1118"/>
      <c r="K513" s="1118" t="str">
        <f t="array" ref="K513">IFERROR(INDEX('Sale Rollup'!$B$2:$AA$240,SMALL(IF('Sale Rollup'!$L$2:$L$240=$B$506,ROW('Sale Rollup'!$L$2:$L$240)),ROW(6:6))-1,13)," ")</f>
        <v> </v>
      </c>
      <c r="M513" s="1120"/>
      <c r="N513" s="1120"/>
    </row>
    <row r="514" ht="12.75" customHeight="1">
      <c r="A514" s="1114" t="str">
        <f t="array" ref="A514">IFERROR(SMALL(IF('Sale Rollup'!$L$2:$L$240=$B$506,ROW('Sale Rollup'!$L$2:$L$240)),ROW(7:7))," ")</f>
        <v> </v>
      </c>
      <c r="B514" s="1130" t="str">
        <f t="array" ref="B514">IFERROR(INDEX('Sale Rollup'!$B$2:$AA$240,SMALL(IF('Sale Rollup'!$L$2:$L$240=$B$506,ROW('Sale Rollup'!$L$2:$L$240)),ROW(7:7))-1,1)," ")</f>
        <v> </v>
      </c>
      <c r="C514" s="1117" t="str">
        <f t="array" ref="C514">IFERROR(INDEX('Sale Rollup'!$B$2:$AA$240,SMALL(IF('Sale Rollup'!$L$2:$L$240=$B$506,ROW('Sale Rollup'!$L$2:$L$240)),ROW(7:7))-1,2)," ")</f>
        <v> </v>
      </c>
      <c r="D514" s="1117" t="str">
        <f t="array" ref="D514">IFERROR(INDEX('Sale Rollup'!$B$2:$AA$240,SMALL(IF('Sale Rollup'!$L$2:$L$240=$B$506,ROW('Sale Rollup'!$L$2:$L$240)),ROW(7:7))-1,5)," ")</f>
        <v> </v>
      </c>
      <c r="E514" s="1117" t="str">
        <f t="array" ref="E514">IFERROR( INDEX('Sale Rollup'!$B$2:$AA$240,SMALL(IF('Sale Rollup'!$L$2:$L$240=$B$506,ROW('Sale Rollup'!$L$2:$L$240)),ROW(7:7))-1,6)," ")</f>
        <v> </v>
      </c>
      <c r="F514" s="1117" t="str">
        <f t="array" ref="F514">IFERROR(INDEX('Sale Rollup'!$B$2:$AA$240,SMALL(IF('Sale Rollup'!$L$2:$L$240=$B$506,ROW('Sale Rollup'!$L$2:$L$240)),ROW(7:7))-1,7)," ")</f>
        <v> </v>
      </c>
      <c r="G514" s="1117" t="str">
        <f t="array" ref="G514">IFERROR(INDEX('Sale Rollup'!$B$2:$AA$240,SMALL(IF('Sale Rollup'!$L$2:$L$240=$B$506,ROW('Sale Rollup'!$L$2:$L$240)),ROW(7:7))-1,3)," ")</f>
        <v> </v>
      </c>
      <c r="H514" s="1163" t="str">
        <f t="array" ref="H514">IFERROR(INDEX('Sale Rollup'!$B$2:$AA$240,SMALL(IF('Sale Rollup'!$L$2:$L$240=$B$506,ROW('Sale Rollup'!$L$2:$L$240)),ROW(7:7))-1,8)," ")</f>
        <v> </v>
      </c>
      <c r="I514" s="1119" t="str">
        <f t="array" ref="I514">IFERROR(INDEX('Sale Rollup'!$B$2:$AA$240,SMALL(IF('Sale Rollup'!$L$2:$L$240=$B$506,ROW('Sale Rollup'!$L$2:$L$240)),ROW(7:7))-1,12)," ")</f>
        <v> </v>
      </c>
      <c r="J514" s="1118"/>
      <c r="K514" s="1118" t="str">
        <f t="array" ref="K514">IFERROR(INDEX('Sale Rollup'!$B$2:$AA$240,SMALL(IF('Sale Rollup'!$L$2:$L$240=$B$506,ROW('Sale Rollup'!$L$2:$L$240)),ROW(7:7))-1,13)," ")</f>
        <v> </v>
      </c>
      <c r="M514" s="1120"/>
      <c r="N514" s="1120"/>
    </row>
    <row r="515" ht="12.75" customHeight="1">
      <c r="A515" s="1114" t="str">
        <f t="array" ref="A515">IFERROR(SMALL(IF('Sale Rollup'!$L$2:$L$240=$B$506,ROW('Sale Rollup'!$L$2:$L$240)),ROW(8:8))," ")</f>
        <v> </v>
      </c>
      <c r="B515" s="1130" t="str">
        <f t="array" ref="B515">IFERROR(INDEX('Sale Rollup'!$B$2:$AA$240,SMALL(IF('Sale Rollup'!$L$2:$L$240=$B$506,ROW('Sale Rollup'!$L$2:$L$240)),ROW(8:8))-1,1)," ")</f>
        <v> </v>
      </c>
      <c r="C515" s="1117" t="str">
        <f t="array" ref="C515">IFERROR(INDEX('Sale Rollup'!$B$2:$AA$240,SMALL(IF('Sale Rollup'!$L$2:$L$240=$B$506,ROW('Sale Rollup'!$L$2:$L$240)),ROW(8:8))-1,2)," ")</f>
        <v> </v>
      </c>
      <c r="D515" s="1117" t="str">
        <f t="array" ref="D515">IFERROR(INDEX('Sale Rollup'!$B$2:$AA$240,SMALL(IF('Sale Rollup'!$L$2:$L$240=$B$506,ROW('Sale Rollup'!$L$2:$L$240)),ROW(8:8))-1,5)," ")</f>
        <v> </v>
      </c>
      <c r="E515" s="1117" t="str">
        <f t="array" ref="E515">IFERROR( INDEX('Sale Rollup'!$B$2:$AA$240,SMALL(IF('Sale Rollup'!$L$2:$L$240=$B$506,ROW('Sale Rollup'!$L$2:$L$240)),ROW(8:8))-1,6)," ")</f>
        <v> </v>
      </c>
      <c r="F515" s="1117" t="str">
        <f t="array" ref="F515">IFERROR(INDEX('Sale Rollup'!$B$2:$AA$240,SMALL(IF('Sale Rollup'!$L$2:$L$240=$B$506,ROW('Sale Rollup'!$L$2:$L$240)),ROW(8:8))-1,7)," ")</f>
        <v> </v>
      </c>
      <c r="G515" s="1117" t="str">
        <f t="array" ref="G515">IFERROR(INDEX('Sale Rollup'!$B$2:$AA$240,SMALL(IF('Sale Rollup'!$L$2:$L$240=$B$506,ROW('Sale Rollup'!$L$2:$L$240)),ROW(8:8))-1,3)," ")</f>
        <v> </v>
      </c>
      <c r="H515" s="1163" t="str">
        <f t="array" ref="H515">IFERROR(INDEX('Sale Rollup'!$B$2:$AA$240,SMALL(IF('Sale Rollup'!$L$2:$L$240=$B$506,ROW('Sale Rollup'!$L$2:$L$240)),ROW(8:8))-1,8)," ")</f>
        <v> </v>
      </c>
      <c r="I515" s="1119" t="str">
        <f t="array" ref="I515">IFERROR(INDEX('Sale Rollup'!$B$2:$AA$240,SMALL(IF('Sale Rollup'!$L$2:$L$240=$B$506,ROW('Sale Rollup'!$L$2:$L$240)),ROW(8:8))-1,12)," ")</f>
        <v> </v>
      </c>
      <c r="J515" s="1118"/>
      <c r="K515" s="1118" t="str">
        <f t="array" ref="K515">IFERROR(INDEX('Sale Rollup'!$B$2:$AA$240,SMALL(IF('Sale Rollup'!$L$2:$L$240=$B$506,ROW('Sale Rollup'!$L$2:$L$240)),ROW(8:8))-1,13)," ")</f>
        <v> </v>
      </c>
      <c r="M515" s="1120"/>
      <c r="N515" s="1120"/>
    </row>
    <row r="516" ht="12.75" customHeight="1">
      <c r="A516" s="1114" t="str">
        <f t="array" ref="A516">IFERROR(SMALL(IF('Sale Rollup'!$L$2:$L$240=$B$506,ROW('Sale Rollup'!$L$2:$L$240)),ROW(9:9))," ")</f>
        <v> </v>
      </c>
      <c r="B516" s="1130" t="str">
        <f t="array" ref="B516">IFERROR(INDEX('Sale Rollup'!$B$2:$AA$240,SMALL(IF('Sale Rollup'!$L$2:$L$240=$B$506,ROW('Sale Rollup'!$L$2:$L$240)),ROW(9:9))-1,1)," ")</f>
        <v> </v>
      </c>
      <c r="C516" s="1117" t="str">
        <f t="array" ref="C516">IFERROR(INDEX('Sale Rollup'!$B$2:$AA$240,SMALL(IF('Sale Rollup'!$L$2:$L$240=$B$506,ROW('Sale Rollup'!$L$2:$L$240)),ROW(9:9))-1,2)," ")</f>
        <v> </v>
      </c>
      <c r="D516" s="1117" t="str">
        <f t="array" ref="D516">IFERROR(INDEX('Sale Rollup'!$B$2:$AA$240,SMALL(IF('Sale Rollup'!$L$2:$L$240=$B$506,ROW('Sale Rollup'!$L$2:$L$240)),ROW(9:9))-1,5)," ")</f>
        <v> </v>
      </c>
      <c r="E516" s="1117" t="str">
        <f t="array" ref="E516">IFERROR( INDEX('Sale Rollup'!$B$2:$AA$240,SMALL(IF('Sale Rollup'!$L$2:$L$240=$B$506,ROW('Sale Rollup'!$L$2:$L$240)),ROW(9:9))-1,6)," ")</f>
        <v> </v>
      </c>
      <c r="F516" s="1117" t="str">
        <f t="array" ref="F516">IFERROR(INDEX('Sale Rollup'!$B$2:$AA$240,SMALL(IF('Sale Rollup'!$L$2:$L$240=$B$506,ROW('Sale Rollup'!$L$2:$L$240)),ROW(9:9))-1,7)," ")</f>
        <v> </v>
      </c>
      <c r="G516" s="1117" t="str">
        <f t="array" ref="G516">IFERROR(INDEX('Sale Rollup'!$B$2:$AA$240,SMALL(IF('Sale Rollup'!$L$2:$L$240=$B$506,ROW('Sale Rollup'!$L$2:$L$240)),ROW(9:9))-1,3)," ")</f>
        <v> </v>
      </c>
      <c r="H516" s="1163" t="str">
        <f t="array" ref="H516">IFERROR(INDEX('Sale Rollup'!$B$2:$AA$240,SMALL(IF('Sale Rollup'!$L$2:$L$240=$B$506,ROW('Sale Rollup'!$L$2:$L$240)),ROW(9:9))-1,8)," ")</f>
        <v> </v>
      </c>
      <c r="I516" s="1119" t="str">
        <f t="array" ref="I516">IFERROR(INDEX('Sale Rollup'!$B$2:$AA$240,SMALL(IF('Sale Rollup'!$L$2:$L$240=$B$506,ROW('Sale Rollup'!$L$2:$L$240)),ROW(9:9))-1,12)," ")</f>
        <v> </v>
      </c>
      <c r="J516" s="1118"/>
      <c r="K516" s="1118" t="str">
        <f t="array" ref="K516">IFERROR(INDEX('Sale Rollup'!$B$2:$AA$240,SMALL(IF('Sale Rollup'!$L$2:$L$240=$B$506,ROW('Sale Rollup'!$L$2:$L$240)),ROW(9:9))-1,13)," ")</f>
        <v> </v>
      </c>
      <c r="M516" s="1120"/>
      <c r="N516" s="1120"/>
    </row>
    <row r="517" ht="12.75" customHeight="1">
      <c r="A517" s="1114" t="str">
        <f t="array" ref="A517">IFERROR(SMALL(IF('Sale Rollup'!$L$2:$L$240=$B$506,ROW('Sale Rollup'!$L$2:$L$240)),ROW(10:10))," ")</f>
        <v> </v>
      </c>
      <c r="B517" s="1130" t="str">
        <f t="array" ref="B517">IFERROR(INDEX('Sale Rollup'!$B$2:$AA$240,SMALL(IF('Sale Rollup'!$L$2:$L$240=$B$506,ROW('Sale Rollup'!$L$2:$L$240)),ROW(10:10))-1,1)," ")</f>
        <v> </v>
      </c>
      <c r="C517" s="1117" t="str">
        <f t="array" ref="C517">IFERROR(INDEX('Sale Rollup'!$B$2:$AA$240,SMALL(IF('Sale Rollup'!$L$2:$L$240=$B$506,ROW('Sale Rollup'!$L$2:$L$240)),ROW(10:10))-1,2)," ")</f>
        <v> </v>
      </c>
      <c r="D517" s="1117" t="str">
        <f t="array" ref="D517">IFERROR(INDEX('Sale Rollup'!$B$2:$AA$240,SMALL(IF('Sale Rollup'!$L$2:$L$240=$B$506,ROW('Sale Rollup'!$L$2:$L$240)),ROW(10:10))-1,5)," ")</f>
        <v> </v>
      </c>
      <c r="E517" s="1117" t="str">
        <f t="array" ref="E517">IFERROR( INDEX('Sale Rollup'!$B$2:$AA$240,SMALL(IF('Sale Rollup'!$L$2:$L$240=$B$506,ROW('Sale Rollup'!$L$2:$L$240)),ROW(10:10))-1,6)," ")</f>
        <v> </v>
      </c>
      <c r="F517" s="1117" t="str">
        <f t="array" ref="F517">IFERROR(INDEX('Sale Rollup'!$B$2:$AA$240,SMALL(IF('Sale Rollup'!$L$2:$L$240=$B$506,ROW('Sale Rollup'!$L$2:$L$240)),ROW(10:10))-1,7)," ")</f>
        <v> </v>
      </c>
      <c r="G517" s="1117" t="str">
        <f t="array" ref="G517">IFERROR(INDEX('Sale Rollup'!$B$2:$AA$240,SMALL(IF('Sale Rollup'!$L$2:$L$240=$B$506,ROW('Sale Rollup'!$L$2:$L$240)),ROW(10:10))-1,3)," ")</f>
        <v> </v>
      </c>
      <c r="H517" s="1163" t="str">
        <f t="array" ref="H517">IFERROR(INDEX('Sale Rollup'!$B$2:$AA$240,SMALL(IF('Sale Rollup'!$L$2:$L$240=$B$506,ROW('Sale Rollup'!$L$2:$L$240)),ROW(10:10))-1,8)," ")</f>
        <v> </v>
      </c>
      <c r="I517" s="1119" t="str">
        <f t="array" ref="I517">IFERROR(INDEX('Sale Rollup'!$B$2:$AA$240,SMALL(IF('Sale Rollup'!$L$2:$L$240=$B$506,ROW('Sale Rollup'!$L$2:$L$240)),ROW(10:10))-1,12)," ")</f>
        <v> </v>
      </c>
      <c r="J517" s="1118"/>
      <c r="K517" s="1118" t="str">
        <f t="array" ref="K517">IFERROR(INDEX('Sale Rollup'!$B$2:$AA$240,SMALL(IF('Sale Rollup'!$L$2:$L$240=$B$506,ROW('Sale Rollup'!$L$2:$L$240)),ROW(10:10))-1,13)," ")</f>
        <v> </v>
      </c>
      <c r="M517" s="1120"/>
      <c r="N517" s="1120"/>
    </row>
    <row r="518" ht="12.75" customHeight="1">
      <c r="A518" s="1114" t="str">
        <f t="array" ref="A518">IFERROR(SMALL(IF('Sale Rollup'!$L$2:$L$240=$B$506,ROW('Sale Rollup'!$L$2:$L$240)),ROW(11:11))," ")</f>
        <v> </v>
      </c>
      <c r="B518" s="1130" t="str">
        <f t="array" ref="B518">IFERROR(INDEX('Sale Rollup'!$B$2:$AA$240,SMALL(IF('Sale Rollup'!$L$2:$L$240=$B$506,ROW('Sale Rollup'!$L$2:$L$240)),ROW(11:11))-1,1)," ")</f>
        <v> </v>
      </c>
      <c r="C518" s="1117" t="str">
        <f t="array" ref="C518">IFERROR(INDEX('Sale Rollup'!$B$2:$AA$240,SMALL(IF('Sale Rollup'!$L$2:$L$240=$B$506,ROW('Sale Rollup'!$L$2:$L$240)),ROW(11:11))-1,2)," ")</f>
        <v> </v>
      </c>
      <c r="D518" s="1117" t="str">
        <f t="array" ref="D518">IFERROR(INDEX('Sale Rollup'!$B$2:$AA$240,SMALL(IF('Sale Rollup'!$L$2:$L$240=$B$506,ROW('Sale Rollup'!$L$2:$L$240)),ROW(11:11))-1,5)," ")</f>
        <v> </v>
      </c>
      <c r="E518" s="1117" t="str">
        <f t="array" ref="E518">IFERROR( INDEX('Sale Rollup'!$B$2:$AA$240,SMALL(IF('Sale Rollup'!$L$2:$L$240=$B$506,ROW('Sale Rollup'!$L$2:$L$240)),ROW(11:11))-1,6)," ")</f>
        <v> </v>
      </c>
      <c r="F518" s="1117" t="str">
        <f t="array" ref="F518">IFERROR(INDEX('Sale Rollup'!$B$2:$AA$240,SMALL(IF('Sale Rollup'!$L$2:$L$240=$B$506,ROW('Sale Rollup'!$L$2:$L$240)),ROW(11:11))-1,7)," ")</f>
        <v> </v>
      </c>
      <c r="G518" s="1117" t="str">
        <f t="array" ref="G518">IFERROR(INDEX('Sale Rollup'!$B$2:$AA$240,SMALL(IF('Sale Rollup'!$L$2:$L$240=$B$506,ROW('Sale Rollup'!$L$2:$L$240)),ROW(11:11))-1,3)," ")</f>
        <v> </v>
      </c>
      <c r="H518" s="1163" t="str">
        <f t="array" ref="H518">IFERROR(INDEX('Sale Rollup'!$B$2:$AA$240,SMALL(IF('Sale Rollup'!$L$2:$L$240=$B$506,ROW('Sale Rollup'!$L$2:$L$240)),ROW(11:11))-1,8)," ")</f>
        <v> </v>
      </c>
      <c r="I518" s="1119" t="str">
        <f t="array" ref="I518">IFERROR(INDEX('Sale Rollup'!$B$2:$AA$240,SMALL(IF('Sale Rollup'!$L$2:$L$240=$B$506,ROW('Sale Rollup'!$L$2:$L$240)),ROW(11:11))-1,12)," ")</f>
        <v> </v>
      </c>
      <c r="J518" s="1118"/>
      <c r="K518" s="1118" t="str">
        <f t="array" ref="K518">IFERROR(INDEX('Sale Rollup'!$B$2:$AA$240,SMALL(IF('Sale Rollup'!$L$2:$L$240=$B$506,ROW('Sale Rollup'!$L$2:$L$240)),ROW(11:11))-1,13)," ")</f>
        <v> </v>
      </c>
      <c r="M518" s="1120"/>
      <c r="N518" s="1120"/>
    </row>
    <row r="519" ht="12.75" customHeight="1">
      <c r="A519" s="1114" t="str">
        <f t="array" ref="A519">IFERROR(SMALL(IF('Sale Rollup'!$L$2:$L$240=$B$506,ROW('Sale Rollup'!$L$2:$L$240)),ROW(12:12))," ")</f>
        <v> </v>
      </c>
      <c r="B519" s="1130" t="str">
        <f t="array" ref="B519">IFERROR(INDEX('Sale Rollup'!$B$2:$AA$240,SMALL(IF('Sale Rollup'!$L$2:$L$240=$B$506,ROW('Sale Rollup'!$L$2:$L$240)),ROW(12:12))-1,1)," ")</f>
        <v> </v>
      </c>
      <c r="C519" s="1117" t="str">
        <f t="array" ref="C519">IFERROR(INDEX('Sale Rollup'!$B$2:$AA$240,SMALL(IF('Sale Rollup'!$L$2:$L$240=$B$506,ROW('Sale Rollup'!$L$2:$L$240)),ROW(12:12))-1,2)," ")</f>
        <v> </v>
      </c>
      <c r="D519" s="1117" t="str">
        <f t="array" ref="D519">IFERROR(INDEX('Sale Rollup'!$B$2:$AA$240,SMALL(IF('Sale Rollup'!$L$2:$L$240=$B$506,ROW('Sale Rollup'!$L$2:$L$240)),ROW(12:12))-1,5)," ")</f>
        <v> </v>
      </c>
      <c r="E519" s="1117" t="str">
        <f t="array" ref="E519">IFERROR( INDEX('Sale Rollup'!$B$2:$AA$240,SMALL(IF('Sale Rollup'!$L$2:$L$240=$B$506,ROW('Sale Rollup'!$L$2:$L$240)),ROW(12:12))-1,6)," ")</f>
        <v> </v>
      </c>
      <c r="F519" s="1117" t="str">
        <f t="array" ref="F519">IFERROR(INDEX('Sale Rollup'!$B$2:$AA$240,SMALL(IF('Sale Rollup'!$L$2:$L$240=$B$506,ROW('Sale Rollup'!$L$2:$L$240)),ROW(12:12))-1,7)," ")</f>
        <v> </v>
      </c>
      <c r="G519" s="1117" t="str">
        <f t="array" ref="G519">IFERROR(INDEX('Sale Rollup'!$B$2:$AA$240,SMALL(IF('Sale Rollup'!$L$2:$L$240=$B$506,ROW('Sale Rollup'!$L$2:$L$240)),ROW(12:12))-1,3)," ")</f>
        <v> </v>
      </c>
      <c r="H519" s="1163" t="str">
        <f t="array" ref="H519">IFERROR(INDEX('Sale Rollup'!$B$2:$AA$240,SMALL(IF('Sale Rollup'!$L$2:$L$240=$B$506,ROW('Sale Rollup'!$L$2:$L$240)),ROW(12:12))-1,8)," ")</f>
        <v> </v>
      </c>
      <c r="I519" s="1119" t="str">
        <f t="array" ref="I519">IFERROR(INDEX('Sale Rollup'!$B$2:$AA$240,SMALL(IF('Sale Rollup'!$L$2:$L$240=$B$506,ROW('Sale Rollup'!$L$2:$L$240)),ROW(12:12))-1,12)," ")</f>
        <v> </v>
      </c>
      <c r="J519" s="1118"/>
      <c r="K519" s="1118" t="str">
        <f t="array" ref="K519">IFERROR(INDEX('Sale Rollup'!$B$2:$AA$240,SMALL(IF('Sale Rollup'!$L$2:$L$240=$B$506,ROW('Sale Rollup'!$L$2:$L$240)),ROW(12:12))-1,13)," ")</f>
        <v> </v>
      </c>
      <c r="M519" s="1120"/>
      <c r="N519" s="1120"/>
    </row>
    <row r="520" ht="12.75" customHeight="1">
      <c r="A520" s="1114" t="str">
        <f t="array" ref="A520">IFERROR(SMALL(IF('Sale Rollup'!$L$2:$L$240=$B$506,ROW('Sale Rollup'!$L$2:$L$240)),ROW(13:13))," ")</f>
        <v> </v>
      </c>
      <c r="B520" s="1130" t="str">
        <f t="array" ref="B520">IFERROR(INDEX('Sale Rollup'!$B$2:$AA$240,SMALL(IF('Sale Rollup'!$L$2:$L$240=$B$506,ROW('Sale Rollup'!$L$2:$L$240)),ROW(13:13))-1,1)," ")</f>
        <v> </v>
      </c>
      <c r="C520" s="1117" t="str">
        <f t="array" ref="C520">IFERROR(INDEX('Sale Rollup'!$B$2:$AA$240,SMALL(IF('Sale Rollup'!$L$2:$L$240=$B$506,ROW('Sale Rollup'!$L$2:$L$240)),ROW(13:13))-1,2)," ")</f>
        <v> </v>
      </c>
      <c r="D520" s="1117" t="str">
        <f t="array" ref="D520">IFERROR(INDEX('Sale Rollup'!$B$2:$AA$240,SMALL(IF('Sale Rollup'!$L$2:$L$240=$B$506,ROW('Sale Rollup'!$L$2:$L$240)),ROW(13:13))-1,5)," ")</f>
        <v> </v>
      </c>
      <c r="E520" s="1117" t="str">
        <f t="array" ref="E520">IFERROR( INDEX('Sale Rollup'!$B$2:$AA$240,SMALL(IF('Sale Rollup'!$L$2:$L$240=$B$506,ROW('Sale Rollup'!$L$2:$L$240)),ROW(13:13))-1,6)," ")</f>
        <v> </v>
      </c>
      <c r="F520" s="1117" t="str">
        <f t="array" ref="F520">IFERROR(INDEX('Sale Rollup'!$B$2:$AA$240,SMALL(IF('Sale Rollup'!$L$2:$L$240=$B$506,ROW('Sale Rollup'!$L$2:$L$240)),ROW(13:13))-1,7)," ")</f>
        <v> </v>
      </c>
      <c r="G520" s="1117" t="str">
        <f t="array" ref="G520">IFERROR(INDEX('Sale Rollup'!$B$2:$AA$240,SMALL(IF('Sale Rollup'!$L$2:$L$240=$B$506,ROW('Sale Rollup'!$L$2:$L$240)),ROW(13:13))-1,3)," ")</f>
        <v> </v>
      </c>
      <c r="H520" s="1163" t="str">
        <f t="array" ref="H520">IFERROR(INDEX('Sale Rollup'!$B$2:$AA$240,SMALL(IF('Sale Rollup'!$L$2:$L$240=$B$506,ROW('Sale Rollup'!$L$2:$L$240)),ROW(13:13))-1,8)," ")</f>
        <v> </v>
      </c>
      <c r="I520" s="1119" t="str">
        <f t="array" ref="I520">IFERROR(INDEX('Sale Rollup'!$B$2:$AA$240,SMALL(IF('Sale Rollup'!$L$2:$L$240=$B$506,ROW('Sale Rollup'!$L$2:$L$240)),ROW(13:13))-1,12)," ")</f>
        <v> </v>
      </c>
      <c r="J520" s="1118"/>
      <c r="K520" s="1118" t="str">
        <f t="array" ref="K520">IFERROR(INDEX('Sale Rollup'!$B$2:$AA$240,SMALL(IF('Sale Rollup'!$L$2:$L$240=$B$506,ROW('Sale Rollup'!$L$2:$L$240)),ROW(13:13))-1,13)," ")</f>
        <v> </v>
      </c>
      <c r="M520" s="1120"/>
      <c r="N520" s="1120"/>
    </row>
    <row r="521" ht="12.75" customHeight="1">
      <c r="A521" s="1114" t="str">
        <f t="array" ref="A521">IFERROR(SMALL(IF('Sale Rollup'!$L$2:$L$240=$B$506,ROW('Sale Rollup'!$L$2:$L$240)),ROW(14:14))," ")</f>
        <v> </v>
      </c>
      <c r="B521" s="1130" t="str">
        <f t="array" ref="B521">IFERROR(INDEX('Sale Rollup'!$B$2:$AA$240,SMALL(IF('Sale Rollup'!$L$2:$L$240=$B$506,ROW('Sale Rollup'!$L$2:$L$240)),ROW(14:14))-1,1)," ")</f>
        <v> </v>
      </c>
      <c r="C521" s="1117" t="str">
        <f t="array" ref="C521">IFERROR(INDEX('Sale Rollup'!$B$2:$AA$240,SMALL(IF('Sale Rollup'!$L$2:$L$240=$B$506,ROW('Sale Rollup'!$L$2:$L$240)),ROW(14:14))-1,2)," ")</f>
        <v> </v>
      </c>
      <c r="D521" s="1117" t="str">
        <f t="array" ref="D521">IFERROR(INDEX('Sale Rollup'!$B$2:$AA$240,SMALL(IF('Sale Rollup'!$L$2:$L$240=$B$506,ROW('Sale Rollup'!$L$2:$L$240)),ROW(14:14))-1,5)," ")</f>
        <v> </v>
      </c>
      <c r="E521" s="1117" t="str">
        <f t="array" ref="E521">IFERROR( INDEX('Sale Rollup'!$B$2:$AA$240,SMALL(IF('Sale Rollup'!$L$2:$L$240=$B$506,ROW('Sale Rollup'!$L$2:$L$240)),ROW(14:14))-1,6)," ")</f>
        <v> </v>
      </c>
      <c r="F521" s="1117" t="str">
        <f t="array" ref="F521">IFERROR(INDEX('Sale Rollup'!$B$2:$AA$240,SMALL(IF('Sale Rollup'!$L$2:$L$240=$B$506,ROW('Sale Rollup'!$L$2:$L$240)),ROW(14:14))-1,7)," ")</f>
        <v> </v>
      </c>
      <c r="G521" s="1117" t="str">
        <f t="array" ref="G521">IFERROR(INDEX('Sale Rollup'!$B$2:$AA$240,SMALL(IF('Sale Rollup'!$L$2:$L$240=$B$506,ROW('Sale Rollup'!$L$2:$L$240)),ROW(14:14))-1,3)," ")</f>
        <v> </v>
      </c>
      <c r="H521" s="1163" t="str">
        <f t="array" ref="H521">IFERROR(INDEX('Sale Rollup'!$B$2:$AA$240,SMALL(IF('Sale Rollup'!$L$2:$L$240=$B$506,ROW('Sale Rollup'!$L$2:$L$240)),ROW(14:14))-1,8)," ")</f>
        <v> </v>
      </c>
      <c r="I521" s="1119" t="str">
        <f t="array" ref="I521">IFERROR(INDEX('Sale Rollup'!$B$2:$AA$240,SMALL(IF('Sale Rollup'!$L$2:$L$240=$B$506,ROW('Sale Rollup'!$L$2:$L$240)),ROW(14:14))-1,12)," ")</f>
        <v> </v>
      </c>
      <c r="J521" s="1118"/>
      <c r="K521" s="1118" t="str">
        <f t="array" ref="K521">IFERROR(INDEX('Sale Rollup'!$B$2:$AA$240,SMALL(IF('Sale Rollup'!$L$2:$L$240=$B$506,ROW('Sale Rollup'!$L$2:$L$240)),ROW(14:14))-1,13)," ")</f>
        <v> </v>
      </c>
      <c r="M521" s="1120"/>
      <c r="N521" s="1120"/>
    </row>
    <row r="522" ht="12.75" customHeight="1">
      <c r="A522" s="1114" t="str">
        <f t="array" ref="A522">IFERROR(SMALL(IF('Sale Rollup'!$L$2:$L$240=$B$506,ROW('Sale Rollup'!$L$2:$L$240)),ROW(15:15))," ")</f>
        <v> </v>
      </c>
      <c r="B522" s="1130" t="str">
        <f t="array" ref="B522">IFERROR(INDEX('Sale Rollup'!$B$2:$AA$240,SMALL(IF('Sale Rollup'!$L$2:$L$240=$B$506,ROW('Sale Rollup'!$L$2:$L$240)),ROW(15:15))-1,1)," ")</f>
        <v> </v>
      </c>
      <c r="C522" s="1117" t="str">
        <f t="array" ref="C522">IFERROR(INDEX('Sale Rollup'!$B$2:$AA$240,SMALL(IF('Sale Rollup'!$L$2:$L$240=$B$506,ROW('Sale Rollup'!$L$2:$L$240)),ROW(15:15))-1,2)," ")</f>
        <v> </v>
      </c>
      <c r="D522" s="1117" t="str">
        <f t="array" ref="D522">IFERROR(INDEX('Sale Rollup'!$B$2:$AA$240,SMALL(IF('Sale Rollup'!$L$2:$L$240=$B$506,ROW('Sale Rollup'!$L$2:$L$240)),ROW(15:15))-1,5)," ")</f>
        <v> </v>
      </c>
      <c r="E522" s="1117" t="str">
        <f t="array" ref="E522">IFERROR( INDEX('Sale Rollup'!$B$2:$AA$240,SMALL(IF('Sale Rollup'!$L$2:$L$240=$B$506,ROW('Sale Rollup'!$L$2:$L$240)),ROW(15:15))-1,6)," ")</f>
        <v> </v>
      </c>
      <c r="F522" s="1117" t="str">
        <f t="array" ref="F522">IFERROR(INDEX('Sale Rollup'!$B$2:$AA$240,SMALL(IF('Sale Rollup'!$L$2:$L$240=$B$506,ROW('Sale Rollup'!$L$2:$L$240)),ROW(15:15))-1,7)," ")</f>
        <v> </v>
      </c>
      <c r="G522" s="1117" t="str">
        <f t="array" ref="G522">IFERROR(INDEX('Sale Rollup'!$B$2:$AA$240,SMALL(IF('Sale Rollup'!$L$2:$L$240=$B$506,ROW('Sale Rollup'!$L$2:$L$240)),ROW(15:15))-1,3)," ")</f>
        <v> </v>
      </c>
      <c r="H522" s="1163" t="str">
        <f t="array" ref="H522">IFERROR(INDEX('Sale Rollup'!$B$2:$AA$240,SMALL(IF('Sale Rollup'!$L$2:$L$240=$B$506,ROW('Sale Rollup'!$L$2:$L$240)),ROW(15:15))-1,8)," ")</f>
        <v> </v>
      </c>
      <c r="I522" s="1119" t="str">
        <f t="array" ref="I522">IFERROR(INDEX('Sale Rollup'!$B$2:$AA$240,SMALL(IF('Sale Rollup'!$L$2:$L$240=$B$506,ROW('Sale Rollup'!$L$2:$L$240)),ROW(15:15))-1,12)," ")</f>
        <v> </v>
      </c>
      <c r="J522" s="1118"/>
      <c r="K522" s="1118" t="str">
        <f t="array" ref="K522">IFERROR(INDEX('Sale Rollup'!$B$2:$AA$240,SMALL(IF('Sale Rollup'!$L$2:$L$240=$B$506,ROW('Sale Rollup'!$L$2:$L$240)),ROW(15:15))-1,13)," ")</f>
        <v> </v>
      </c>
      <c r="M522" s="1120"/>
      <c r="N522" s="1120"/>
    </row>
    <row r="523" ht="12.75" customHeight="1">
      <c r="A523" s="1114" t="str">
        <f t="array" ref="A523">IFERROR(SMALL(IF('Sale Rollup'!$L$2:$L$240=$B$506,ROW('Sale Rollup'!$L$2:$L$240)),ROW(16:16))," ")</f>
        <v> </v>
      </c>
      <c r="B523" s="1130" t="str">
        <f t="array" ref="B523">IFERROR(INDEX('Sale Rollup'!$B$2:$AA$240,SMALL(IF('Sale Rollup'!$L$2:$L$240=$B$506,ROW('Sale Rollup'!$L$2:$L$240)),ROW(16:16))-1,1)," ")</f>
        <v> </v>
      </c>
      <c r="C523" s="1117" t="str">
        <f t="array" ref="C523">IFERROR(INDEX('Sale Rollup'!$B$2:$AA$240,SMALL(IF('Sale Rollup'!$L$2:$L$240=$B$506,ROW('Sale Rollup'!$L$2:$L$240)),ROW(16:16))-1,2)," ")</f>
        <v> </v>
      </c>
      <c r="D523" s="1117" t="str">
        <f t="array" ref="D523">IFERROR(INDEX('Sale Rollup'!$B$2:$AA$240,SMALL(IF('Sale Rollup'!$L$2:$L$240=$B$506,ROW('Sale Rollup'!$L$2:$L$240)),ROW(16:16))-1,5)," ")</f>
        <v> </v>
      </c>
      <c r="E523" s="1117" t="str">
        <f t="array" ref="E523">IFERROR( INDEX('Sale Rollup'!$B$2:$AA$240,SMALL(IF('Sale Rollup'!$L$2:$L$240=$B$506,ROW('Sale Rollup'!$L$2:$L$240)),ROW(16:16))-1,6)," ")</f>
        <v> </v>
      </c>
      <c r="F523" s="1117" t="str">
        <f t="array" ref="F523">IFERROR(INDEX('Sale Rollup'!$B$2:$AA$240,SMALL(IF('Sale Rollup'!$L$2:$L$240=$B$506,ROW('Sale Rollup'!$L$2:$L$240)),ROW(16:16))-1,7)," ")</f>
        <v> </v>
      </c>
      <c r="G523" s="1117" t="str">
        <f t="array" ref="G523">IFERROR(INDEX('Sale Rollup'!$B$2:$AA$240,SMALL(IF('Sale Rollup'!$L$2:$L$240=$B$506,ROW('Sale Rollup'!$L$2:$L$240)),ROW(16:16))-1,3)," ")</f>
        <v> </v>
      </c>
      <c r="H523" s="1163" t="str">
        <f t="array" ref="H523">IFERROR(INDEX('Sale Rollup'!$B$2:$AA$240,SMALL(IF('Sale Rollup'!$L$2:$L$240=$B$506,ROW('Sale Rollup'!$L$2:$L$240)),ROW(16:16))-1,8)," ")</f>
        <v> </v>
      </c>
      <c r="I523" s="1119" t="str">
        <f t="array" ref="I523">IFERROR(INDEX('Sale Rollup'!$B$2:$AA$240,SMALL(IF('Sale Rollup'!$L$2:$L$240=$B$506,ROW('Sale Rollup'!$L$2:$L$240)),ROW(16:16))-1,12)," ")</f>
        <v> </v>
      </c>
      <c r="J523" s="1118"/>
      <c r="K523" s="1118" t="str">
        <f t="array" ref="K523">IFERROR(INDEX('Sale Rollup'!$B$2:$AA$240,SMALL(IF('Sale Rollup'!$L$2:$L$240=$B$506,ROW('Sale Rollup'!$L$2:$L$240)),ROW(16:16))-1,13)," ")</f>
        <v> </v>
      </c>
      <c r="M523" s="1120"/>
      <c r="N523" s="1120"/>
    </row>
    <row r="524" ht="12.75" customHeight="1">
      <c r="A524" s="1114" t="str">
        <f t="array" ref="A524">IFERROR(SMALL(IF('Sale Rollup'!$L$2:$L$240=$B$506,ROW('Sale Rollup'!$L$2:$L$240)),ROW(17:17))," ")</f>
        <v> </v>
      </c>
      <c r="B524" s="1130" t="str">
        <f t="array" ref="B524">IFERROR(INDEX('Sale Rollup'!$B$2:$AA$240,SMALL(IF('Sale Rollup'!$L$2:$L$240=$B$506,ROW('Sale Rollup'!$L$2:$L$240)),ROW(17:17))-1,1)," ")</f>
        <v> </v>
      </c>
      <c r="C524" s="1117" t="str">
        <f t="array" ref="C524">IFERROR(INDEX('Sale Rollup'!$B$2:$AA$240,SMALL(IF('Sale Rollup'!$L$2:$L$240=$B$506,ROW('Sale Rollup'!$L$2:$L$240)),ROW(17:17))-1,2)," ")</f>
        <v> </v>
      </c>
      <c r="D524" s="1117" t="str">
        <f t="array" ref="D524">IFERROR(INDEX('Sale Rollup'!$B$2:$AA$240,SMALL(IF('Sale Rollup'!$L$2:$L$240=$B$506,ROW('Sale Rollup'!$L$2:$L$240)),ROW(17:17))-1,5)," ")</f>
        <v> </v>
      </c>
      <c r="E524" s="1117" t="str">
        <f t="array" ref="E524">IFERROR( INDEX('Sale Rollup'!$B$2:$AA$240,SMALL(IF('Sale Rollup'!$L$2:$L$240=$B$506,ROW('Sale Rollup'!$L$2:$L$240)),ROW(17:17))-1,6)," ")</f>
        <v> </v>
      </c>
      <c r="F524" s="1117" t="str">
        <f t="array" ref="F524">IFERROR(INDEX('Sale Rollup'!$B$2:$AA$240,SMALL(IF('Sale Rollup'!$L$2:$L$240=$B$506,ROW('Sale Rollup'!$L$2:$L$240)),ROW(17:17))-1,7)," ")</f>
        <v> </v>
      </c>
      <c r="G524" s="1117" t="str">
        <f t="array" ref="G524">IFERROR(INDEX('Sale Rollup'!$B$2:$AA$240,SMALL(IF('Sale Rollup'!$L$2:$L$240=$B$506,ROW('Sale Rollup'!$L$2:$L$240)),ROW(17:17))-1,3)," ")</f>
        <v> </v>
      </c>
      <c r="H524" s="1163" t="str">
        <f t="array" ref="H524">IFERROR(INDEX('Sale Rollup'!$B$2:$AA$240,SMALL(IF('Sale Rollup'!$L$2:$L$240=$B$506,ROW('Sale Rollup'!$L$2:$L$240)),ROW(17:17))-1,8)," ")</f>
        <v> </v>
      </c>
      <c r="I524" s="1119" t="str">
        <f t="array" ref="I524">IFERROR(INDEX('Sale Rollup'!$B$2:$AA$240,SMALL(IF('Sale Rollup'!$L$2:$L$240=$B$506,ROW('Sale Rollup'!$L$2:$L$240)),ROW(17:17))-1,12)," ")</f>
        <v> </v>
      </c>
      <c r="J524" s="1118"/>
      <c r="K524" s="1118" t="str">
        <f t="array" ref="K524">IFERROR(INDEX('Sale Rollup'!$B$2:$AA$240,SMALL(IF('Sale Rollup'!$L$2:$L$240=$B$506,ROW('Sale Rollup'!$L$2:$L$240)),ROW(17:17))-1,13)," ")</f>
        <v> </v>
      </c>
      <c r="M524" s="1120"/>
      <c r="N524" s="1120"/>
    </row>
    <row r="525" ht="12.75" customHeight="1">
      <c r="A525" s="1114" t="str">
        <f t="array" ref="A525">IFERROR(SMALL(IF('Sale Rollup'!$L$2:$L$240=$B$506,ROW('Sale Rollup'!$L$2:$L$240)),ROW(18:18))," ")</f>
        <v> </v>
      </c>
      <c r="B525" s="1130" t="str">
        <f t="array" ref="B525">IFERROR(INDEX('Sale Rollup'!$B$2:$AA$240,SMALL(IF('Sale Rollup'!$L$2:$L$240=$B$506,ROW('Sale Rollup'!$L$2:$L$240)),ROW(18:18))-1,1)," ")</f>
        <v> </v>
      </c>
      <c r="C525" s="1117" t="str">
        <f t="array" ref="C525">IFERROR(INDEX('Sale Rollup'!$B$2:$AA$240,SMALL(IF('Sale Rollup'!$L$2:$L$240=$B$506,ROW('Sale Rollup'!$L$2:$L$240)),ROW(18:18))-1,2)," ")</f>
        <v> </v>
      </c>
      <c r="D525" s="1117" t="str">
        <f t="array" ref="D525">IFERROR(INDEX('Sale Rollup'!$B$2:$AA$240,SMALL(IF('Sale Rollup'!$L$2:$L$240=$B$506,ROW('Sale Rollup'!$L$2:$L$240)),ROW(18:18))-1,5)," ")</f>
        <v> </v>
      </c>
      <c r="E525" s="1117" t="str">
        <f t="array" ref="E525">IFERROR( INDEX('Sale Rollup'!$B$2:$AA$240,SMALL(IF('Sale Rollup'!$L$2:$L$240=$B$506,ROW('Sale Rollup'!$L$2:$L$240)),ROW(18:18))-1,6)," ")</f>
        <v> </v>
      </c>
      <c r="F525" s="1117" t="str">
        <f t="array" ref="F525">IFERROR(INDEX('Sale Rollup'!$B$2:$AA$240,SMALL(IF('Sale Rollup'!$L$2:$L$240=$B$506,ROW('Sale Rollup'!$L$2:$L$240)),ROW(18:18))-1,7)," ")</f>
        <v> </v>
      </c>
      <c r="G525" s="1117" t="str">
        <f t="array" ref="G525">IFERROR(INDEX('Sale Rollup'!$B$2:$AA$240,SMALL(IF('Sale Rollup'!$L$2:$L$240=$B$506,ROW('Sale Rollup'!$L$2:$L$240)),ROW(18:18))-1,3)," ")</f>
        <v> </v>
      </c>
      <c r="H525" s="1163" t="str">
        <f t="array" ref="H525">IFERROR(INDEX('Sale Rollup'!$B$2:$AA$240,SMALL(IF('Sale Rollup'!$L$2:$L$240=$B$506,ROW('Sale Rollup'!$L$2:$L$240)),ROW(18:18))-1,8)," ")</f>
        <v> </v>
      </c>
      <c r="I525" s="1119" t="str">
        <f t="array" ref="I525">IFERROR(INDEX('Sale Rollup'!$B$2:$AA$240,SMALL(IF('Sale Rollup'!$L$2:$L$240=$B$506,ROW('Sale Rollup'!$L$2:$L$240)),ROW(18:18))-1,12)," ")</f>
        <v> </v>
      </c>
      <c r="J525" s="1118"/>
      <c r="K525" s="1118" t="str">
        <f t="array" ref="K525">IFERROR(INDEX('Sale Rollup'!$B$2:$AA$240,SMALL(IF('Sale Rollup'!$L$2:$L$240=$B$506,ROW('Sale Rollup'!$L$2:$L$240)),ROW(18:18))-1,13)," ")</f>
        <v> </v>
      </c>
      <c r="M525" s="1120"/>
      <c r="N525" s="1120"/>
    </row>
    <row r="526" ht="12.75" customHeight="1">
      <c r="A526" s="1114" t="str">
        <f t="array" ref="A526">IFERROR(SMALL(IF('Sale Rollup'!$L$2:$L$240=$B$506,ROW('Sale Rollup'!$L$2:$L$240)),ROW(19:19))," ")</f>
        <v> </v>
      </c>
      <c r="B526" s="1130" t="str">
        <f t="array" ref="B526">IFERROR(INDEX('Sale Rollup'!$B$2:$AA$240,SMALL(IF('Sale Rollup'!$L$2:$L$240=$B$506,ROW('Sale Rollup'!$L$2:$L$240)),ROW(19:19))-1,1)," ")</f>
        <v> </v>
      </c>
      <c r="C526" s="1117" t="str">
        <f t="array" ref="C526">IFERROR(INDEX('Sale Rollup'!$B$2:$AA$240,SMALL(IF('Sale Rollup'!$L$2:$L$240=$B$506,ROW('Sale Rollup'!$L$2:$L$240)),ROW(19:19))-1,2)," ")</f>
        <v> </v>
      </c>
      <c r="D526" s="1117" t="str">
        <f t="array" ref="D526">IFERROR(INDEX('Sale Rollup'!$B$2:$AA$240,SMALL(IF('Sale Rollup'!$L$2:$L$240=$B$506,ROW('Sale Rollup'!$L$2:$L$240)),ROW(19:19))-1,5)," ")</f>
        <v> </v>
      </c>
      <c r="E526" s="1117" t="str">
        <f t="array" ref="E526">IFERROR( INDEX('Sale Rollup'!$B$2:$AA$240,SMALL(IF('Sale Rollup'!$L$2:$L$240=$B$506,ROW('Sale Rollup'!$L$2:$L$240)),ROW(19:19))-1,6)," ")</f>
        <v> </v>
      </c>
      <c r="F526" s="1117" t="str">
        <f t="array" ref="F526">IFERROR(INDEX('Sale Rollup'!$B$2:$AA$240,SMALL(IF('Sale Rollup'!$L$2:$L$240=$B$506,ROW('Sale Rollup'!$L$2:$L$240)),ROW(19:19))-1,7)," ")</f>
        <v> </v>
      </c>
      <c r="G526" s="1117" t="str">
        <f t="array" ref="G526">IFERROR(INDEX('Sale Rollup'!$B$2:$AA$240,SMALL(IF('Sale Rollup'!$L$2:$L$240=$B$506,ROW('Sale Rollup'!$L$2:$L$240)),ROW(19:19))-1,3)," ")</f>
        <v> </v>
      </c>
      <c r="H526" s="1163" t="str">
        <f t="array" ref="H526">IFERROR(INDEX('Sale Rollup'!$B$2:$AA$240,SMALL(IF('Sale Rollup'!$L$2:$L$240=$B$506,ROW('Sale Rollup'!$L$2:$L$240)),ROW(19:19))-1,8)," ")</f>
        <v> </v>
      </c>
      <c r="I526" s="1119" t="str">
        <f t="array" ref="I526">IFERROR(INDEX('Sale Rollup'!$B$2:$AA$240,SMALL(IF('Sale Rollup'!$L$2:$L$240=$B$506,ROW('Sale Rollup'!$L$2:$L$240)),ROW(19:19))-1,12)," ")</f>
        <v> </v>
      </c>
      <c r="J526" s="1118"/>
      <c r="K526" s="1118" t="str">
        <f t="array" ref="K526">IFERROR(INDEX('Sale Rollup'!$B$2:$AA$240,SMALL(IF('Sale Rollup'!$L$2:$L$240=$B$506,ROW('Sale Rollup'!$L$2:$L$240)),ROW(19:19))-1,13)," ")</f>
        <v> </v>
      </c>
      <c r="M526" s="1120"/>
      <c r="N526" s="1120"/>
    </row>
    <row r="527" ht="12.75" customHeight="1">
      <c r="A527" s="1114" t="str">
        <f t="array" ref="A527">IFERROR(SMALL(IF('Sale Rollup'!$L$2:$L$240=$B$506,ROW('Sale Rollup'!$L$2:$L$240)),ROW(20:20))," ")</f>
        <v> </v>
      </c>
      <c r="B527" s="1130" t="str">
        <f t="array" ref="B527">IFERROR(INDEX('Sale Rollup'!$B$2:$AA$240,SMALL(IF('Sale Rollup'!$L$2:$L$240=$B$506,ROW('Sale Rollup'!$L$2:$L$240)),ROW(20:20))-1,1)," ")</f>
        <v> </v>
      </c>
      <c r="C527" s="1117" t="str">
        <f t="array" ref="C527">IFERROR(INDEX('Sale Rollup'!$B$2:$AA$240,SMALL(IF('Sale Rollup'!$L$2:$L$240=$B$506,ROW('Sale Rollup'!$L$2:$L$240)),ROW(20:20))-1,2)," ")</f>
        <v> </v>
      </c>
      <c r="D527" s="1117" t="str">
        <f t="array" ref="D527">IFERROR(INDEX('Sale Rollup'!$B$2:$AA$240,SMALL(IF('Sale Rollup'!$L$2:$L$240=$B$506,ROW('Sale Rollup'!$L$2:$L$240)),ROW(20:20))-1,5)," ")</f>
        <v> </v>
      </c>
      <c r="E527" s="1117" t="str">
        <f t="array" ref="E527">IFERROR( INDEX('Sale Rollup'!$B$2:$AA$240,SMALL(IF('Sale Rollup'!$L$2:$L$240=$B$506,ROW('Sale Rollup'!$L$2:$L$240)),ROW(20:20))-1,6)," ")</f>
        <v> </v>
      </c>
      <c r="F527" s="1117" t="str">
        <f t="array" ref="F527">IFERROR(INDEX('Sale Rollup'!$B$2:$AA$240,SMALL(IF('Sale Rollup'!$L$2:$L$240=$B$506,ROW('Sale Rollup'!$L$2:$L$240)),ROW(20:20))-1,7)," ")</f>
        <v> </v>
      </c>
      <c r="G527" s="1117" t="str">
        <f t="array" ref="G527">IFERROR(INDEX('Sale Rollup'!$B$2:$AA$240,SMALL(IF('Sale Rollup'!$L$2:$L$240=$B$506,ROW('Sale Rollup'!$L$2:$L$240)),ROW(20:20))-1,3)," ")</f>
        <v> </v>
      </c>
      <c r="H527" s="1163" t="str">
        <f t="array" ref="H527">IFERROR(INDEX('Sale Rollup'!$B$2:$AA$240,SMALL(IF('Sale Rollup'!$L$2:$L$240=$B$506,ROW('Sale Rollup'!$L$2:$L$240)),ROW(20:20))-1,8)," ")</f>
        <v> </v>
      </c>
      <c r="I527" s="1119" t="str">
        <f t="array" ref="I527">IFERROR(INDEX('Sale Rollup'!$B$2:$AA$240,SMALL(IF('Sale Rollup'!$L$2:$L$240=$B$506,ROW('Sale Rollup'!$L$2:$L$240)),ROW(20:20))-1,12)," ")</f>
        <v> </v>
      </c>
      <c r="J527" s="1118"/>
      <c r="K527" s="1118" t="str">
        <f t="array" ref="K527">IFERROR(INDEX('Sale Rollup'!$B$2:$AA$240,SMALL(IF('Sale Rollup'!$L$2:$L$240=$B$506,ROW('Sale Rollup'!$L$2:$L$240)),ROW(20:20))-1,13)," ")</f>
        <v> </v>
      </c>
      <c r="M527" s="1120"/>
      <c r="N527" s="1120"/>
    </row>
    <row r="528" ht="12.75" customHeight="1">
      <c r="A528" s="1131" t="str">
        <f t="array" ref="A528">IFERROR(SMALL(IF('Sale Rollup'!$O$2:$O$240=$B$506,ROW('Sale Rollup'!$L$2:$L$240)),ROW(1:1))," ")</f>
        <v> </v>
      </c>
      <c r="B528" s="1132" t="str">
        <f t="array" ref="B528">IFERROR(INDEX('Sale Rollup'!$B$2:$AA$240,SMALL(IF('Sale Rollup'!$O$2:$O$240=$B$506,ROW('Sale Rollup'!$L$2:$L$240)),ROW(1:1))-1,1)," ")</f>
        <v> </v>
      </c>
      <c r="C528" s="1133" t="str">
        <f t="array" ref="C528">IFERROR(INDEX('Sale Rollup'!$B$2:$AA$240,SMALL(IF('Sale Rollup'!$O$2:$O$240=$B$506,ROW('Sale Rollup'!$L$2:$L$240)),ROW(1:1))-1,2)," ")</f>
        <v> </v>
      </c>
      <c r="D528" s="1133" t="str">
        <f t="array" ref="D528">IFERROR(INDEX('Sale Rollup'!$B$2:$AA$240,SMALL(IF('Sale Rollup'!$O$2:$O$240=$B$506,ROW('Sale Rollup'!$L$2:$L$240)),ROW(1:1))-1,5)," ")</f>
        <v> </v>
      </c>
      <c r="E528" s="1133" t="str">
        <f t="array" ref="E528">IFERROR( INDEX('Sale Rollup'!$B$2:$AA$240,SMALL(IF('Sale Rollup'!$O$2:$O$240=$B$506,ROW('Sale Rollup'!$L$2:$L$240)),ROW(1:1))-1,6)," ")</f>
        <v> </v>
      </c>
      <c r="F528" s="1133" t="str">
        <f t="array" ref="F528">IFERROR(INDEX('Sale Rollup'!$B$2:$AA$240,SMALL(IF('Sale Rollup'!$O$2:$O$240=$B$506,ROW('Sale Rollup'!$L$2:$L$240)),ROW(1:1))-1,7)," ")</f>
        <v> </v>
      </c>
      <c r="G528" s="1133" t="str">
        <f t="array" ref="G528">IFERROR(INDEX('Sale Rollup'!$B$2:$AA$240,SMALL(IF('Sale Rollup'!$O$2:$O$240=$B$506,ROW('Sale Rollup'!$L$2:$L$240)),ROW(1:1))-1,3)," ")</f>
        <v> </v>
      </c>
      <c r="H528" s="1134" t="str">
        <f t="array" ref="H528">IFERROR(INDEX('Sale Rollup'!$B$2:$AA$240,SMALL(IF('Sale Rollup'!$O$2:$O$240=$B$506,ROW('Sale Rollup'!$L$2:$L$240)),ROW(1:1))-1,8)," ")</f>
        <v> </v>
      </c>
      <c r="I528" s="1135" t="str">
        <f t="array" ref="I528">IFERROR(INDEX('Sale Rollup'!$B$2:$AA$240,SMALL(IF('Sale Rollup'!$O$2:$O$240=$B$506,ROW('Sale Rollup'!$L$2:$L$240)),ROW(1:1))-1,15)," ")</f>
        <v> </v>
      </c>
      <c r="J528" s="1134"/>
      <c r="K528" s="1134" t="str">
        <f t="array" ref="K528">IFERROR(INDEX('Sale Rollup'!$B$2:$AA$240,SMALL(IF('Sale Rollup'!$O$2:$O$240=$B$506,ROW('Sale Rollup'!$L$2:$L$240)),ROW(1:1))-1,16)," ")</f>
        <v> </v>
      </c>
      <c r="L528" s="1136" t="s">
        <v>841</v>
      </c>
      <c r="M528" s="1120"/>
      <c r="N528" s="1120"/>
    </row>
    <row r="529" ht="12.75" customHeight="1">
      <c r="A529" s="1137" t="str">
        <f t="array" ref="A529">IFERROR(SMALL(IF('Sale Rollup'!$O$2:$O$240=$B$506,ROW('Sale Rollup'!$L$2:$L$240)),ROW(2:2))," ")</f>
        <v> </v>
      </c>
      <c r="B529" s="1138" t="str">
        <f t="array" ref="B529">IFERROR(INDEX('Sale Rollup'!$B$2:$AA$240,SMALL(IF('Sale Rollup'!$O$2:$O$240=$B$506,ROW('Sale Rollup'!$L$2:$L$240)),ROW(2:2))-1,1)," ")</f>
        <v> </v>
      </c>
      <c r="C529" s="1139" t="str">
        <f t="array" ref="C529">IFERROR(INDEX('Sale Rollup'!$B$2:$AA$240,SMALL(IF('Sale Rollup'!$O$2:$O$240=$B$506,ROW('Sale Rollup'!$L$2:$L$240)),ROW(2:2))-1,2)," ")</f>
        <v> </v>
      </c>
      <c r="D529" s="1139" t="str">
        <f t="array" ref="D529">IFERROR(INDEX('Sale Rollup'!$B$2:$AA$240,SMALL(IF('Sale Rollup'!$O$2:$O$240=$B$506,ROW('Sale Rollup'!$L$2:$L$240)),ROW(2:2))-1,5)," ")</f>
        <v> </v>
      </c>
      <c r="E529" s="1139" t="str">
        <f t="array" ref="E529">IFERROR( INDEX('Sale Rollup'!$B$2:$AA$240,SMALL(IF('Sale Rollup'!$O$2:$O$240=$B$506,ROW('Sale Rollup'!$L$2:$L$240)),ROW(2:2))-1,6)," ")</f>
        <v> </v>
      </c>
      <c r="F529" s="1139" t="str">
        <f t="array" ref="F529">IFERROR(INDEX('Sale Rollup'!$B$2:$AA$240,SMALL(IF('Sale Rollup'!$O$2:$O$240=$B$506,ROW('Sale Rollup'!$L$2:$L$240)),ROW(2:2))-1,7)," ")</f>
        <v> </v>
      </c>
      <c r="G529" s="1139" t="str">
        <f t="array" ref="G529">IFERROR(INDEX('Sale Rollup'!$B$2:$AA$240,SMALL(IF('Sale Rollup'!$O$2:$O$240=$B$506,ROW('Sale Rollup'!$L$2:$L$240)),ROW(2:2))-1,3)," ")</f>
        <v> </v>
      </c>
      <c r="H529" s="1140" t="str">
        <f t="array" ref="H529">IFERROR(INDEX('Sale Rollup'!$B$2:$AA$240,SMALL(IF('Sale Rollup'!$O$2:$O$240=$B$506,ROW('Sale Rollup'!$L$2:$L$240)),ROW(2:2))-1,8)," ")</f>
        <v> </v>
      </c>
      <c r="I529" s="1141" t="str">
        <f t="array" ref="I529">IFERROR(INDEX('Sale Rollup'!$B$2:$AA$240,SMALL(IF('Sale Rollup'!$O$2:$O$240=$B$506,ROW('Sale Rollup'!$L$2:$L$240)),ROW(2:2))-1,15)," ")</f>
        <v> </v>
      </c>
      <c r="J529" s="1140"/>
      <c r="K529" s="1140" t="str">
        <f t="array" ref="K529">IFERROR(INDEX('Sale Rollup'!$B$2:$AA$240,SMALL(IF('Sale Rollup'!$O$2:$O$240=$B$506,ROW('Sale Rollup'!$L$2:$L$240)),ROW(2:2))-1,16)," ")</f>
        <v> </v>
      </c>
      <c r="M529" s="1120"/>
      <c r="N529" s="1120"/>
    </row>
    <row r="530" ht="12.75" customHeight="1">
      <c r="A530" s="1137" t="str">
        <f t="array" ref="A530">IFERROR(SMALL(IF('Sale Rollup'!$O$2:$O$240=$B$506,ROW('Sale Rollup'!$L$2:$L$240)),ROW(3:3))," ")</f>
        <v> </v>
      </c>
      <c r="B530" s="1138" t="str">
        <f t="array" ref="B530">IFERROR(INDEX('Sale Rollup'!$B$2:$AA$240,SMALL(IF('Sale Rollup'!$O$2:$O$240=$B$506,ROW('Sale Rollup'!$L$2:$L$240)),ROW(3:3))-1,1)," ")</f>
        <v> </v>
      </c>
      <c r="C530" s="1139" t="str">
        <f t="array" ref="C530">IFERROR(INDEX('Sale Rollup'!$B$2:$AA$240,SMALL(IF('Sale Rollup'!$O$2:$O$240=$B$506,ROW('Sale Rollup'!$L$2:$L$240)),ROW(3:3))-1,2)," ")</f>
        <v> </v>
      </c>
      <c r="D530" s="1139" t="str">
        <f t="array" ref="D530">IFERROR(INDEX('Sale Rollup'!$B$2:$AA$240,SMALL(IF('Sale Rollup'!$O$2:$O$240=$B$506,ROW('Sale Rollup'!$L$2:$L$240)),ROW(3:3))-1,5)," ")</f>
        <v> </v>
      </c>
      <c r="E530" s="1139" t="str">
        <f t="array" ref="E530">IFERROR( INDEX('Sale Rollup'!$B$2:$AA$240,SMALL(IF('Sale Rollup'!$O$2:$O$240=$B$506,ROW('Sale Rollup'!$L$2:$L$240)),ROW(3:3))-1,6)," ")</f>
        <v> </v>
      </c>
      <c r="F530" s="1139" t="str">
        <f t="array" ref="F530">IFERROR(INDEX('Sale Rollup'!$B$2:$AA$240,SMALL(IF('Sale Rollup'!$O$2:$O$240=$B$506,ROW('Sale Rollup'!$L$2:$L$240)),ROW(3:3))-1,7)," ")</f>
        <v> </v>
      </c>
      <c r="G530" s="1139" t="str">
        <f t="array" ref="G530">IFERROR(INDEX('Sale Rollup'!$B$2:$AA$240,SMALL(IF('Sale Rollup'!$O$2:$O$240=$B$506,ROW('Sale Rollup'!$L$2:$L$240)),ROW(3:3))-1,3)," ")</f>
        <v> </v>
      </c>
      <c r="H530" s="1140" t="str">
        <f t="array" ref="H530">IFERROR(INDEX('Sale Rollup'!$B$2:$AA$240,SMALL(IF('Sale Rollup'!$O$2:$O$240=$B$506,ROW('Sale Rollup'!$L$2:$L$240)),ROW(3:3))-1,8)," ")</f>
        <v> </v>
      </c>
      <c r="I530" s="1141" t="str">
        <f t="array" ref="I530">IFERROR(INDEX('Sale Rollup'!$B$2:$AA$240,SMALL(IF('Sale Rollup'!$O$2:$O$240=$B$506,ROW('Sale Rollup'!$L$2:$L$240)),ROW(3:3))-1,15)," ")</f>
        <v> </v>
      </c>
      <c r="J530" s="1140"/>
      <c r="K530" s="1140" t="str">
        <f t="array" ref="K530">IFERROR(INDEX('Sale Rollup'!$B$2:$AA$240,SMALL(IF('Sale Rollup'!$O$2:$O$240=$B$506,ROW('Sale Rollup'!$L$2:$L$240)),ROW(3:3))-1,16)," ")</f>
        <v> </v>
      </c>
      <c r="M530" s="1120"/>
      <c r="N530" s="1120"/>
    </row>
    <row r="531" ht="12.75" customHeight="1">
      <c r="A531" s="1137" t="str">
        <f t="array" ref="A531">IFERROR(SMALL(IF('Sale Rollup'!$O$2:$O$240=$B$506,ROW('Sale Rollup'!$L$2:$L$240)),ROW(4:4))," ")</f>
        <v> </v>
      </c>
      <c r="B531" s="1138" t="str">
        <f t="array" ref="B531">IFERROR(INDEX('Sale Rollup'!$B$2:$AA$240,SMALL(IF('Sale Rollup'!$O$2:$O$240=$B$506,ROW('Sale Rollup'!$L$2:$L$240)),ROW(4:4))-1,1)," ")</f>
        <v> </v>
      </c>
      <c r="C531" s="1139" t="str">
        <f t="array" ref="C531">IFERROR(INDEX('Sale Rollup'!$B$2:$AA$240,SMALL(IF('Sale Rollup'!$O$2:$O$240=$B$506,ROW('Sale Rollup'!$L$2:$L$240)),ROW(4:4))-1,2)," ")</f>
        <v> </v>
      </c>
      <c r="D531" s="1139" t="str">
        <f t="array" ref="D531">IFERROR(INDEX('Sale Rollup'!$B$2:$AA$240,SMALL(IF('Sale Rollup'!$O$2:$O$240=$B$506,ROW('Sale Rollup'!$L$2:$L$240)),ROW(4:4))-1,5)," ")</f>
        <v> </v>
      </c>
      <c r="E531" s="1139" t="str">
        <f t="array" ref="E531">IFERROR( INDEX('Sale Rollup'!$B$2:$AA$240,SMALL(IF('Sale Rollup'!$O$2:$O$240=$B$506,ROW('Sale Rollup'!$L$2:$L$240)),ROW(4:4))-1,6)," ")</f>
        <v> </v>
      </c>
      <c r="F531" s="1139" t="str">
        <f t="array" ref="F531">IFERROR(INDEX('Sale Rollup'!$B$2:$AA$240,SMALL(IF('Sale Rollup'!$O$2:$O$240=$B$506,ROW('Sale Rollup'!$L$2:$L$240)),ROW(4:4))-1,7)," ")</f>
        <v> </v>
      </c>
      <c r="G531" s="1139" t="str">
        <f t="array" ref="G531">IFERROR(INDEX('Sale Rollup'!$B$2:$AA$240,SMALL(IF('Sale Rollup'!$O$2:$O$240=$B$506,ROW('Sale Rollup'!$L$2:$L$240)),ROW(4:4))-1,3)," ")</f>
        <v> </v>
      </c>
      <c r="H531" s="1140" t="str">
        <f t="array" ref="H531">IFERROR(INDEX('Sale Rollup'!$B$2:$AA$240,SMALL(IF('Sale Rollup'!$O$2:$O$240=$B$506,ROW('Sale Rollup'!$L$2:$L$240)),ROW(4:4))-1,8)," ")</f>
        <v> </v>
      </c>
      <c r="I531" s="1141" t="str">
        <f t="array" ref="I531">IFERROR(INDEX('Sale Rollup'!$B$2:$AA$240,SMALL(IF('Sale Rollup'!$O$2:$O$240=$B$506,ROW('Sale Rollup'!$L$2:$L$240)),ROW(4:4))-1,15)," ")</f>
        <v> </v>
      </c>
      <c r="J531" s="1140"/>
      <c r="K531" s="1140" t="str">
        <f t="array" ref="K531">IFERROR(INDEX('Sale Rollup'!$B$2:$AA$240,SMALL(IF('Sale Rollup'!$O$2:$O$240=$B$506,ROW('Sale Rollup'!$L$2:$L$240)),ROW(4:4))-1,16)," ")</f>
        <v> </v>
      </c>
      <c r="M531" s="1120"/>
      <c r="N531" s="1120"/>
    </row>
    <row r="532" ht="12.75" customHeight="1">
      <c r="A532" s="1137" t="str">
        <f t="array" ref="A532">IFERROR(SMALL(IF('Sale Rollup'!$O$2:$O$240=$B$506,ROW('Sale Rollup'!$L$2:$L$240)),ROW(5:5))," ")</f>
        <v> </v>
      </c>
      <c r="B532" s="1138" t="str">
        <f t="array" ref="B532">IFERROR(INDEX('Sale Rollup'!$B$2:$AA$240,SMALL(IF('Sale Rollup'!$O$2:$O$240=$B$506,ROW('Sale Rollup'!$L$2:$L$240)),ROW(5:5))-1,1)," ")</f>
        <v> </v>
      </c>
      <c r="C532" s="1139" t="str">
        <f t="array" ref="C532">IFERROR(INDEX('Sale Rollup'!$B$2:$AA$240,SMALL(IF('Sale Rollup'!$O$2:$O$240=$B$506,ROW('Sale Rollup'!$L$2:$L$240)),ROW(5:5))-1,2)," ")</f>
        <v> </v>
      </c>
      <c r="D532" s="1139" t="str">
        <f t="array" ref="D532">IFERROR(INDEX('Sale Rollup'!$B$2:$AA$240,SMALL(IF('Sale Rollup'!$O$2:$O$240=$B$506,ROW('Sale Rollup'!$L$2:$L$240)),ROW(5:5))-1,5)," ")</f>
        <v> </v>
      </c>
      <c r="E532" s="1139" t="str">
        <f t="array" ref="E532">IFERROR( INDEX('Sale Rollup'!$B$2:$AA$240,SMALL(IF('Sale Rollup'!$O$2:$O$240=$B$506,ROW('Sale Rollup'!$L$2:$L$240)),ROW(5:5))-1,6)," ")</f>
        <v> </v>
      </c>
      <c r="F532" s="1139" t="str">
        <f t="array" ref="F532">IFERROR(INDEX('Sale Rollup'!$B$2:$AA$240,SMALL(IF('Sale Rollup'!$O$2:$O$240=$B$506,ROW('Sale Rollup'!$L$2:$L$240)),ROW(5:5))-1,7)," ")</f>
        <v> </v>
      </c>
      <c r="G532" s="1139" t="str">
        <f t="array" ref="G532">IFERROR(INDEX('Sale Rollup'!$B$2:$AA$240,SMALL(IF('Sale Rollup'!$O$2:$O$240=$B$506,ROW('Sale Rollup'!$L$2:$L$240)),ROW(5:5))-1,3)," ")</f>
        <v> </v>
      </c>
      <c r="H532" s="1140" t="str">
        <f t="array" ref="H532">IFERROR(INDEX('Sale Rollup'!$B$2:$AA$240,SMALL(IF('Sale Rollup'!$O$2:$O$240=$B$506,ROW('Sale Rollup'!$L$2:$L$240)),ROW(5:5))-1,8)," ")</f>
        <v> </v>
      </c>
      <c r="I532" s="1141" t="str">
        <f t="array" ref="I532">IFERROR(INDEX('Sale Rollup'!$B$2:$AA$240,SMALL(IF('Sale Rollup'!$O$2:$O$240=$B$506,ROW('Sale Rollup'!$L$2:$L$240)),ROW(5:5))-1,15)," ")</f>
        <v> </v>
      </c>
      <c r="J532" s="1140"/>
      <c r="K532" s="1140" t="str">
        <f t="array" ref="K532">IFERROR(INDEX('Sale Rollup'!$B$2:$AA$240,SMALL(IF('Sale Rollup'!$O$2:$O$240=$B$506,ROW('Sale Rollup'!$L$2:$L$240)),ROW(5:5))-1,16)," ")</f>
        <v> </v>
      </c>
      <c r="M532" s="1120"/>
      <c r="N532" s="1120"/>
    </row>
    <row r="533" ht="12.75" customHeight="1">
      <c r="A533" s="1137" t="str">
        <f t="array" ref="A533">IFERROR(SMALL(IF('Sale Rollup'!$O$2:$O$240=$B$506,ROW('Sale Rollup'!$L$2:$L$240)),ROW(6:6))," ")</f>
        <v> </v>
      </c>
      <c r="B533" s="1138" t="str">
        <f t="array" ref="B533">IFERROR(INDEX('Sale Rollup'!$B$2:$AA$240,SMALL(IF('Sale Rollup'!$O$2:$O$240=$B$506,ROW('Sale Rollup'!$L$2:$L$240)),ROW(6:6))-1,1)," ")</f>
        <v> </v>
      </c>
      <c r="C533" s="1139" t="str">
        <f t="array" ref="C533">IFERROR(INDEX('Sale Rollup'!$B$2:$AA$240,SMALL(IF('Sale Rollup'!$O$2:$O$240=$B$506,ROW('Sale Rollup'!$L$2:$L$240)),ROW(6:6))-1,2)," ")</f>
        <v> </v>
      </c>
      <c r="D533" s="1139" t="str">
        <f t="array" ref="D533">IFERROR(INDEX('Sale Rollup'!$B$2:$AA$240,SMALL(IF('Sale Rollup'!$O$2:$O$240=$B$506,ROW('Sale Rollup'!$L$2:$L$240)),ROW(6:6))-1,5)," ")</f>
        <v> </v>
      </c>
      <c r="E533" s="1139" t="str">
        <f t="array" ref="E533">IFERROR( INDEX('Sale Rollup'!$B$2:$AA$240,SMALL(IF('Sale Rollup'!$O$2:$O$240=$B$506,ROW('Sale Rollup'!$L$2:$L$240)),ROW(6:6))-1,6)," ")</f>
        <v> </v>
      </c>
      <c r="F533" s="1139" t="str">
        <f t="array" ref="F533">IFERROR(INDEX('Sale Rollup'!$B$2:$AA$240,SMALL(IF('Sale Rollup'!$O$2:$O$240=$B$506,ROW('Sale Rollup'!$L$2:$L$240)),ROW(6:6))-1,7)," ")</f>
        <v> </v>
      </c>
      <c r="G533" s="1139" t="str">
        <f t="array" ref="G533">IFERROR(INDEX('Sale Rollup'!$B$2:$AA$240,SMALL(IF('Sale Rollup'!$O$2:$O$240=$B$506,ROW('Sale Rollup'!$L$2:$L$240)),ROW(6:6))-1,3)," ")</f>
        <v> </v>
      </c>
      <c r="H533" s="1140" t="str">
        <f t="array" ref="H533">IFERROR(INDEX('Sale Rollup'!$B$2:$AA$240,SMALL(IF('Sale Rollup'!$O$2:$O$240=$B$506,ROW('Sale Rollup'!$L$2:$L$240)),ROW(6:6))-1,8)," ")</f>
        <v> </v>
      </c>
      <c r="I533" s="1141" t="str">
        <f t="array" ref="I533">IFERROR(INDEX('Sale Rollup'!$B$2:$AA$240,SMALL(IF('Sale Rollup'!$O$2:$O$240=$B$506,ROW('Sale Rollup'!$L$2:$L$240)),ROW(6:6))-1,15)," ")</f>
        <v> </v>
      </c>
      <c r="J533" s="1140"/>
      <c r="K533" s="1140" t="str">
        <f t="array" ref="K533">IFERROR(INDEX('Sale Rollup'!$B$2:$AA$240,SMALL(IF('Sale Rollup'!$O$2:$O$240=$B$506,ROW('Sale Rollup'!$L$2:$L$240)),ROW(6:6))-1,16)," ")</f>
        <v> </v>
      </c>
      <c r="M533" s="1120"/>
      <c r="N533" s="1120"/>
    </row>
    <row r="534" ht="12.75" customHeight="1">
      <c r="A534" s="1137" t="str">
        <f t="array" ref="A534">IFERROR(SMALL(IF('Sale Rollup'!$O$2:$O$240=$B$506,ROW('Sale Rollup'!$L$2:$L$240)),ROW(7:7))," ")</f>
        <v> </v>
      </c>
      <c r="B534" s="1138" t="str">
        <f t="array" ref="B534">IFERROR(INDEX('Sale Rollup'!$B$2:$AA$240,SMALL(IF('Sale Rollup'!$O$2:$O$240=$B$506,ROW('Sale Rollup'!$L$2:$L$240)),ROW(7:7))-1,1)," ")</f>
        <v> </v>
      </c>
      <c r="C534" s="1139" t="str">
        <f t="array" ref="C534">IFERROR(INDEX('Sale Rollup'!$B$2:$AA$240,SMALL(IF('Sale Rollup'!$O$2:$O$240=$B$506,ROW('Sale Rollup'!$L$2:$L$240)),ROW(7:7))-1,2)," ")</f>
        <v> </v>
      </c>
      <c r="D534" s="1139" t="str">
        <f t="array" ref="D534">IFERROR(INDEX('Sale Rollup'!$B$2:$AA$240,SMALL(IF('Sale Rollup'!$O$2:$O$240=$B$506,ROW('Sale Rollup'!$L$2:$L$240)),ROW(7:7))-1,5)," ")</f>
        <v> </v>
      </c>
      <c r="E534" s="1139" t="str">
        <f t="array" ref="E534">IFERROR( INDEX('Sale Rollup'!$B$2:$AA$240,SMALL(IF('Sale Rollup'!$O$2:$O$240=$B$506,ROW('Sale Rollup'!$L$2:$L$240)),ROW(7:7))-1,6)," ")</f>
        <v> </v>
      </c>
      <c r="F534" s="1139" t="str">
        <f t="array" ref="F534">IFERROR(INDEX('Sale Rollup'!$B$2:$AA$240,SMALL(IF('Sale Rollup'!$O$2:$O$240=$B$506,ROW('Sale Rollup'!$L$2:$L$240)),ROW(7:7))-1,7)," ")</f>
        <v> </v>
      </c>
      <c r="G534" s="1139" t="str">
        <f t="array" ref="G534">IFERROR(INDEX('Sale Rollup'!$B$2:$AA$240,SMALL(IF('Sale Rollup'!$O$2:$O$240=$B$506,ROW('Sale Rollup'!$L$2:$L$240)),ROW(7:7))-1,3)," ")</f>
        <v> </v>
      </c>
      <c r="H534" s="1140" t="str">
        <f t="array" ref="H534">IFERROR(INDEX('Sale Rollup'!$B$2:$AA$240,SMALL(IF('Sale Rollup'!$O$2:$O$240=$B$506,ROW('Sale Rollup'!$L$2:$L$240)),ROW(7:7))-1,8)," ")</f>
        <v> </v>
      </c>
      <c r="I534" s="1141" t="str">
        <f t="array" ref="I534">IFERROR(INDEX('Sale Rollup'!$B$2:$AA$240,SMALL(IF('Sale Rollup'!$O$2:$O$240=$B$506,ROW('Sale Rollup'!$L$2:$L$240)),ROW(7:7))-1,15)," ")</f>
        <v> </v>
      </c>
      <c r="J534" s="1140"/>
      <c r="K534" s="1140" t="str">
        <f t="array" ref="K534">IFERROR(INDEX('Sale Rollup'!$B$2:$AA$240,SMALL(IF('Sale Rollup'!$O$2:$O$240=$B$506,ROW('Sale Rollup'!$L$2:$L$240)),ROW(7:7))-1,16)," ")</f>
        <v> </v>
      </c>
      <c r="M534" s="1120"/>
      <c r="N534" s="1120"/>
    </row>
    <row r="535" ht="12.75" customHeight="1">
      <c r="A535" s="1137" t="str">
        <f t="array" ref="A535">IFERROR(SMALL(IF('Sale Rollup'!$O$2:$O$240=$B$506,ROW('Sale Rollup'!$L$2:$L$240)),ROW(8:8))," ")</f>
        <v> </v>
      </c>
      <c r="B535" s="1138" t="str">
        <f t="array" ref="B535">IFERROR(INDEX('Sale Rollup'!$B$2:$AA$240,SMALL(IF('Sale Rollup'!$O$2:$O$240=$B$506,ROW('Sale Rollup'!$L$2:$L$240)),ROW(8:8))-1,1)," ")</f>
        <v> </v>
      </c>
      <c r="C535" s="1139" t="str">
        <f t="array" ref="C535">IFERROR(INDEX('Sale Rollup'!$B$2:$AA$240,SMALL(IF('Sale Rollup'!$O$2:$O$240=$B$506,ROW('Sale Rollup'!$L$2:$L$240)),ROW(8:8))-1,2)," ")</f>
        <v> </v>
      </c>
      <c r="D535" s="1139" t="str">
        <f t="array" ref="D535">IFERROR(INDEX('Sale Rollup'!$B$2:$AA$240,SMALL(IF('Sale Rollup'!$O$2:$O$240=$B$506,ROW('Sale Rollup'!$L$2:$L$240)),ROW(8:8))-1,5)," ")</f>
        <v> </v>
      </c>
      <c r="E535" s="1139" t="str">
        <f t="array" ref="E535">IFERROR( INDEX('Sale Rollup'!$B$2:$AA$240,SMALL(IF('Sale Rollup'!$O$2:$O$240=$B$506,ROW('Sale Rollup'!$L$2:$L$240)),ROW(8:8))-1,6)," ")</f>
        <v> </v>
      </c>
      <c r="F535" s="1139" t="str">
        <f t="array" ref="F535">IFERROR(INDEX('Sale Rollup'!$B$2:$AA$240,SMALL(IF('Sale Rollup'!$O$2:$O$240=$B$506,ROW('Sale Rollup'!$L$2:$L$240)),ROW(8:8))-1,7)," ")</f>
        <v> </v>
      </c>
      <c r="G535" s="1139" t="str">
        <f t="array" ref="G535">IFERROR(INDEX('Sale Rollup'!$B$2:$AA$240,SMALL(IF('Sale Rollup'!$O$2:$O$240=$B$506,ROW('Sale Rollup'!$L$2:$L$240)),ROW(8:8))-1,3)," ")</f>
        <v> </v>
      </c>
      <c r="H535" s="1140" t="str">
        <f t="array" ref="H535">IFERROR(INDEX('Sale Rollup'!$B$2:$AA$240,SMALL(IF('Sale Rollup'!$O$2:$O$240=$B$506,ROW('Sale Rollup'!$L$2:$L$240)),ROW(8:8))-1,8)," ")</f>
        <v> </v>
      </c>
      <c r="I535" s="1141" t="str">
        <f t="array" ref="I535">IFERROR(INDEX('Sale Rollup'!$B$2:$AA$240,SMALL(IF('Sale Rollup'!$O$2:$O$240=$B$506,ROW('Sale Rollup'!$L$2:$L$240)),ROW(8:8))-1,15)," ")</f>
        <v> </v>
      </c>
      <c r="J535" s="1140"/>
      <c r="K535" s="1140" t="str">
        <f t="array" ref="K535">IFERROR(INDEX('Sale Rollup'!$B$2:$AA$240,SMALL(IF('Sale Rollup'!$O$2:$O$240=$B$506,ROW('Sale Rollup'!$L$2:$L$240)),ROW(8:8))-1,16)," ")</f>
        <v> </v>
      </c>
      <c r="M535" s="1120"/>
      <c r="N535" s="1120"/>
    </row>
    <row r="536" ht="12.75" customHeight="1">
      <c r="A536" s="1137" t="str">
        <f t="array" ref="A536">IFERROR(SMALL(IF('Sale Rollup'!$O$2:$O$240=$B$506,ROW('Sale Rollup'!$L$2:$L$240)),ROW(9:9))," ")</f>
        <v> </v>
      </c>
      <c r="B536" s="1138" t="str">
        <f t="array" ref="B536">IFERROR(INDEX('Sale Rollup'!$B$2:$AA$240,SMALL(IF('Sale Rollup'!$O$2:$O$240=$B$506,ROW('Sale Rollup'!$L$2:$L$240)),ROW(9:9))-1,1)," ")</f>
        <v> </v>
      </c>
      <c r="C536" s="1139" t="str">
        <f t="array" ref="C536">IFERROR(INDEX('Sale Rollup'!$B$2:$AA$240,SMALL(IF('Sale Rollup'!$O$2:$O$240=$B$506,ROW('Sale Rollup'!$L$2:$L$240)),ROW(9:9))-1,2)," ")</f>
        <v> </v>
      </c>
      <c r="D536" s="1139" t="str">
        <f t="array" ref="D536">IFERROR(INDEX('Sale Rollup'!$B$2:$AA$240,SMALL(IF('Sale Rollup'!$O$2:$O$240=$B$506,ROW('Sale Rollup'!$L$2:$L$240)),ROW(9:9))-1,5)," ")</f>
        <v> </v>
      </c>
      <c r="E536" s="1139" t="str">
        <f t="array" ref="E536">IFERROR( INDEX('Sale Rollup'!$B$2:$AA$240,SMALL(IF('Sale Rollup'!$O$2:$O$240=$B$506,ROW('Sale Rollup'!$L$2:$L$240)),ROW(9:9))-1,6)," ")</f>
        <v> </v>
      </c>
      <c r="F536" s="1139" t="str">
        <f t="array" ref="F536">IFERROR(INDEX('Sale Rollup'!$B$2:$AA$240,SMALL(IF('Sale Rollup'!$O$2:$O$240=$B$506,ROW('Sale Rollup'!$L$2:$L$240)),ROW(9:9))-1,7)," ")</f>
        <v> </v>
      </c>
      <c r="G536" s="1139" t="str">
        <f t="array" ref="G536">IFERROR(INDEX('Sale Rollup'!$B$2:$AA$240,SMALL(IF('Sale Rollup'!$O$2:$O$240=$B$506,ROW('Sale Rollup'!$L$2:$L$240)),ROW(9:9))-1,3)," ")</f>
        <v> </v>
      </c>
      <c r="H536" s="1140" t="str">
        <f t="array" ref="H536">IFERROR(INDEX('Sale Rollup'!$B$2:$AA$240,SMALL(IF('Sale Rollup'!$O$2:$O$240=$B$506,ROW('Sale Rollup'!$L$2:$L$240)),ROW(9:9))-1,8)," ")</f>
        <v> </v>
      </c>
      <c r="I536" s="1141" t="str">
        <f t="array" ref="I536">IFERROR(INDEX('Sale Rollup'!$B$2:$AA$240,SMALL(IF('Sale Rollup'!$O$2:$O$240=$B$506,ROW('Sale Rollup'!$L$2:$L$240)),ROW(9:9))-1,15)," ")</f>
        <v> </v>
      </c>
      <c r="J536" s="1140"/>
      <c r="K536" s="1140" t="str">
        <f t="array" ref="K536">IFERROR(INDEX('Sale Rollup'!$B$2:$AA$240,SMALL(IF('Sale Rollup'!$O$2:$O$240=$B$506,ROW('Sale Rollup'!$L$2:$L$240)),ROW(9:9))-1,16)," ")</f>
        <v> </v>
      </c>
      <c r="M536" s="1120"/>
      <c r="N536" s="1120"/>
    </row>
    <row r="537" ht="12.75" customHeight="1">
      <c r="A537" s="1137" t="str">
        <f t="array" ref="A537">IFERROR(SMALL(IF('Sale Rollup'!$O$2:$O$240=$B$506,ROW('Sale Rollup'!$L$2:$L$240)),ROW(10:10))," ")</f>
        <v> </v>
      </c>
      <c r="B537" s="1138" t="str">
        <f t="array" ref="B537">IFERROR(INDEX('Sale Rollup'!$B$2:$AA$240,SMALL(IF('Sale Rollup'!$O$2:$O$240=$B$506,ROW('Sale Rollup'!$L$2:$L$240)),ROW(10:10))-1,1)," ")</f>
        <v> </v>
      </c>
      <c r="C537" s="1139" t="str">
        <f t="array" ref="C537">IFERROR(INDEX('Sale Rollup'!$B$2:$AA$240,SMALL(IF('Sale Rollup'!$O$2:$O$240=$B$506,ROW('Sale Rollup'!$L$2:$L$240)),ROW(10:10))-1,2)," ")</f>
        <v> </v>
      </c>
      <c r="D537" s="1139" t="str">
        <f t="array" ref="D537">IFERROR(INDEX('Sale Rollup'!$B$2:$AA$240,SMALL(IF('Sale Rollup'!$O$2:$O$240=$B$506,ROW('Sale Rollup'!$L$2:$L$240)),ROW(10:10))-1,5)," ")</f>
        <v> </v>
      </c>
      <c r="E537" s="1139" t="str">
        <f t="array" ref="E537">IFERROR( INDEX('Sale Rollup'!$B$2:$AA$240,SMALL(IF('Sale Rollup'!$O$2:$O$240=$B$506,ROW('Sale Rollup'!$L$2:$L$240)),ROW(10:10))-1,6)," ")</f>
        <v> </v>
      </c>
      <c r="F537" s="1139" t="str">
        <f t="array" ref="F537">IFERROR(INDEX('Sale Rollup'!$B$2:$AA$240,SMALL(IF('Sale Rollup'!$O$2:$O$240=$B$506,ROW('Sale Rollup'!$L$2:$L$240)),ROW(10:10))-1,7)," ")</f>
        <v> </v>
      </c>
      <c r="G537" s="1139" t="str">
        <f t="array" ref="G537">IFERROR(INDEX('Sale Rollup'!$B$2:$AA$240,SMALL(IF('Sale Rollup'!$O$2:$O$240=$B$506,ROW('Sale Rollup'!$L$2:$L$240)),ROW(10:10))-1,3)," ")</f>
        <v> </v>
      </c>
      <c r="H537" s="1140" t="str">
        <f t="array" ref="H537">IFERROR(INDEX('Sale Rollup'!$B$2:$AA$240,SMALL(IF('Sale Rollup'!$O$2:$O$240=$B$506,ROW('Sale Rollup'!$L$2:$L$240)),ROW(10:10))-1,8)," ")</f>
        <v> </v>
      </c>
      <c r="I537" s="1141" t="str">
        <f t="array" ref="I537">IFERROR(INDEX('Sale Rollup'!$B$2:$AA$240,SMALL(IF('Sale Rollup'!$O$2:$O$240=$B$506,ROW('Sale Rollup'!$L$2:$L$240)),ROW(10:10))-1,15)," ")</f>
        <v> </v>
      </c>
      <c r="J537" s="1140"/>
      <c r="K537" s="1140" t="str">
        <f t="array" ref="K537">IFERROR(INDEX('Sale Rollup'!$B$2:$AA$240,SMALL(IF('Sale Rollup'!$O$2:$O$240=$B$506,ROW('Sale Rollup'!$L$2:$L$240)),ROW(10:10))-1,16)," ")</f>
        <v> </v>
      </c>
      <c r="M537" s="1120"/>
      <c r="N537" s="1120"/>
    </row>
    <row r="538" ht="12.75" customHeight="1">
      <c r="A538" s="1116" t="s">
        <v>842</v>
      </c>
      <c r="B538" s="1142">
        <f>COUNT(B508:B532)</f>
        <v>0</v>
      </c>
      <c r="C538" s="1114"/>
      <c r="D538" s="1114"/>
      <c r="E538" s="1114"/>
      <c r="F538" s="1114"/>
      <c r="G538" s="1114"/>
      <c r="H538" s="1122"/>
      <c r="I538" s="1143"/>
      <c r="J538" s="1122"/>
      <c r="K538" s="1122">
        <f t="array" ref="K538">SUM(IF(ISERROR(K508:K532),"0",K508:K532))</f>
        <v>0</v>
      </c>
      <c r="L538" s="1122"/>
      <c r="M538" s="1161"/>
      <c r="N538" s="1161"/>
    </row>
    <row r="539" ht="12.75" customHeight="1">
      <c r="A539" s="1167" t="str">
        <f>IF('Roster &amp; Tables'!J29=0,"","Pack")</f>
        <v/>
      </c>
      <c r="B539" s="1145" t="s">
        <v>843</v>
      </c>
      <c r="C539" s="1164">
        <f>COUNTIFS('Sale Rollup'!L505:L744,B506,'Sale Rollup'!K505:K744,"No")</f>
        <v>0</v>
      </c>
      <c r="D539" s="697"/>
      <c r="E539" s="1145" t="s">
        <v>844</v>
      </c>
      <c r="F539" s="1164">
        <f>COUNTIF('Sale Rollup'!O505:O744,B506)+COUNTIFS('Sale Rollup'!L505:L744,B506,'Sale Rollup'!K505:K744,"Yes")</f>
        <v>0</v>
      </c>
      <c r="H539" s="695"/>
      <c r="I539" s="1147"/>
      <c r="J539" s="1170"/>
      <c r="K539" s="1170" t="str">
        <f>IF('Roster &amp; Tables'!J29=0,"",((C539*'Roster &amp; Tables'!J317)+(F539*('Roster &amp; Tables'!J317/2))))</f>
        <v/>
      </c>
      <c r="L539" s="1122"/>
      <c r="M539" s="1161"/>
      <c r="N539" s="1161"/>
    </row>
    <row r="540" ht="12.75" customHeight="1">
      <c r="A540" s="1149" t="s">
        <v>845</v>
      </c>
      <c r="J540" s="1150"/>
      <c r="K540" s="1150">
        <f>K538-K539</f>
        <v>0</v>
      </c>
      <c r="L540" s="1151"/>
      <c r="M540" s="1165"/>
      <c r="N540" s="1165"/>
    </row>
    <row r="541" ht="12.75" customHeight="1">
      <c r="A541" s="1152"/>
      <c r="B541" s="1153"/>
      <c r="C541" s="1154"/>
      <c r="D541" s="1155"/>
      <c r="E541" s="1155"/>
      <c r="F541" s="1155"/>
      <c r="G541" s="1155"/>
      <c r="H541" s="1156"/>
      <c r="I541" s="1157"/>
      <c r="J541" s="1156"/>
      <c r="K541" s="1156"/>
      <c r="L541" s="1158"/>
      <c r="M541" s="1165"/>
      <c r="N541" s="1165"/>
    </row>
    <row r="542" ht="12.75" customHeight="1">
      <c r="A542" s="1114" t="s">
        <v>833</v>
      </c>
      <c r="B542" s="1142" t="str">
        <f>#REF!</f>
        <v>#REF!</v>
      </c>
      <c r="C542" s="1116" t="s">
        <v>868</v>
      </c>
      <c r="D542" s="1117"/>
      <c r="E542" s="1117"/>
      <c r="F542" s="1117"/>
      <c r="G542" s="1117"/>
      <c r="H542" s="1118"/>
      <c r="I542" s="1119"/>
      <c r="J542" s="1118"/>
      <c r="K542" s="1118"/>
      <c r="L542" s="1118"/>
      <c r="M542" s="1160"/>
      <c r="N542" s="1160"/>
    </row>
    <row r="543" ht="12.75" customHeight="1">
      <c r="A543" s="1114" t="s">
        <v>848</v>
      </c>
      <c r="B543" s="1142" t="s">
        <v>765</v>
      </c>
      <c r="C543" s="1114" t="s">
        <v>849</v>
      </c>
      <c r="D543" s="1114" t="s">
        <v>191</v>
      </c>
      <c r="E543" s="1116" t="s">
        <v>192</v>
      </c>
      <c r="F543" s="1116" t="s">
        <v>193</v>
      </c>
      <c r="G543" s="1114" t="s">
        <v>768</v>
      </c>
      <c r="H543" s="1122" t="s">
        <v>772</v>
      </c>
      <c r="I543" s="1143" t="s">
        <v>850</v>
      </c>
      <c r="J543" s="1122"/>
      <c r="K543" s="1122" t="s">
        <v>851</v>
      </c>
      <c r="L543" s="1122"/>
      <c r="M543" s="1161"/>
      <c r="N543" s="1161"/>
    </row>
    <row r="544" ht="12.75" customHeight="1">
      <c r="A544" s="1114" t="str">
        <f t="array" ref="A544">IFERROR(SMALL(IF('Sale Rollup'!$L$2:$L$240=$B$542,ROW('Sale Rollup'!$L$2:$L$240)),ROW(1:1))," ")</f>
        <v> </v>
      </c>
      <c r="B544" s="1130"/>
      <c r="C544" s="1125"/>
      <c r="D544" s="1117"/>
      <c r="E544" s="1117"/>
      <c r="F544" s="1117"/>
      <c r="G544" s="1117"/>
      <c r="H544" s="1163"/>
      <c r="I544" s="1119"/>
      <c r="J544" s="1128"/>
      <c r="K544" s="1128"/>
      <c r="L544" s="1129" t="s">
        <v>840</v>
      </c>
      <c r="M544" s="1120"/>
      <c r="N544" s="1120"/>
    </row>
    <row r="545" ht="12.75" customHeight="1">
      <c r="A545" s="1114" t="str">
        <f t="array" ref="A545">IFERROR(SMALL(IF('Sale Rollup'!$L$2:$L$240=$B$542,ROW('Sale Rollup'!$L$2:$L$240)),ROW(2:2))," ")</f>
        <v> </v>
      </c>
      <c r="B545" s="1130"/>
      <c r="C545" s="1117"/>
      <c r="D545" s="1117"/>
      <c r="E545" s="1117"/>
      <c r="F545" s="1117"/>
      <c r="G545" s="1117"/>
      <c r="H545" s="1163"/>
      <c r="I545" s="1119"/>
      <c r="J545" s="1128"/>
      <c r="K545" s="1128"/>
      <c r="M545" s="1120"/>
      <c r="N545" s="1120"/>
    </row>
    <row r="546" ht="12.75" customHeight="1">
      <c r="A546" s="1114" t="str">
        <f t="array" ref="A546">IFERROR(SMALL(IF('Sale Rollup'!$L$2:$L$240=$B$542,ROW('Sale Rollup'!$L$2:$L$240)),ROW(3:3))," ")</f>
        <v> </v>
      </c>
      <c r="B546" s="1130"/>
      <c r="C546" s="1117"/>
      <c r="D546" s="1117"/>
      <c r="E546" s="1117"/>
      <c r="F546" s="1117"/>
      <c r="G546" s="1117"/>
      <c r="H546" s="1163"/>
      <c r="I546" s="1119"/>
      <c r="J546" s="1128"/>
      <c r="K546" s="1128"/>
      <c r="M546" s="1120"/>
      <c r="N546" s="1120"/>
    </row>
    <row r="547" ht="12.75" customHeight="1">
      <c r="A547" s="1114" t="str">
        <f t="array" ref="A547">IFERROR(SMALL(IF('Sale Rollup'!$L$2:$L$240=$B$542,ROW('Sale Rollup'!$L$2:$L$240)),ROW(4:4))," ")</f>
        <v> </v>
      </c>
      <c r="B547" s="1130"/>
      <c r="C547" s="1117"/>
      <c r="D547" s="1117"/>
      <c r="E547" s="1117"/>
      <c r="F547" s="1117"/>
      <c r="G547" s="1117"/>
      <c r="H547" s="1163"/>
      <c r="I547" s="1119"/>
      <c r="J547" s="1128"/>
      <c r="K547" s="1128"/>
      <c r="M547" s="1120"/>
      <c r="N547" s="1120"/>
    </row>
    <row r="548" ht="12.75" customHeight="1">
      <c r="A548" s="1114" t="str">
        <f t="array" ref="A548">IFERROR(SMALL(IF('Sale Rollup'!$L$2:$L$240=$B$542,ROW('Sale Rollup'!$L$2:$L$240)),ROW(5:5))," ")</f>
        <v> </v>
      </c>
      <c r="B548" s="1130"/>
      <c r="C548" s="1117"/>
      <c r="D548" s="1117"/>
      <c r="E548" s="1117"/>
      <c r="F548" s="1117"/>
      <c r="G548" s="1117"/>
      <c r="H548" s="1163"/>
      <c r="I548" s="1119"/>
      <c r="J548" s="1118"/>
      <c r="K548" s="1118"/>
      <c r="M548" s="1120"/>
      <c r="N548" s="1120"/>
    </row>
    <row r="549" ht="12.75" customHeight="1">
      <c r="A549" s="1114" t="str">
        <f t="array" ref="A549">IFERROR(SMALL(IF('Sale Rollup'!$L$2:$L$240=$B$542,ROW('Sale Rollup'!$L$2:$L$240)),ROW(6:6))," ")</f>
        <v> </v>
      </c>
      <c r="B549" s="1130"/>
      <c r="C549" s="1117"/>
      <c r="D549" s="1117"/>
      <c r="E549" s="1117"/>
      <c r="F549" s="1117"/>
      <c r="G549" s="1117"/>
      <c r="H549" s="1163"/>
      <c r="I549" s="1119"/>
      <c r="J549" s="1118"/>
      <c r="K549" s="1118"/>
      <c r="M549" s="1120"/>
      <c r="N549" s="1120"/>
    </row>
    <row r="550" ht="12.75" customHeight="1">
      <c r="A550" s="1114" t="str">
        <f t="array" ref="A550">IFERROR(SMALL(IF('Sale Rollup'!$L$2:$L$240=$B$542,ROW('Sale Rollup'!$L$2:$L$240)),ROW(7:7))," ")</f>
        <v> </v>
      </c>
      <c r="B550" s="1130"/>
      <c r="C550" s="1117"/>
      <c r="D550" s="1117"/>
      <c r="E550" s="1117"/>
      <c r="F550" s="1117"/>
      <c r="G550" s="1117"/>
      <c r="H550" s="1163"/>
      <c r="I550" s="1119"/>
      <c r="J550" s="1118"/>
      <c r="K550" s="1118"/>
      <c r="M550" s="1120"/>
      <c r="N550" s="1120"/>
    </row>
    <row r="551" ht="12.75" customHeight="1">
      <c r="A551" s="1114" t="str">
        <f t="array" ref="A551">IFERROR(SMALL(IF('Sale Rollup'!$L$2:$L$240=$B$542,ROW('Sale Rollup'!$L$2:$L$240)),ROW(8:8))," ")</f>
        <v> </v>
      </c>
      <c r="B551" s="1130"/>
      <c r="C551" s="1117"/>
      <c r="D551" s="1117"/>
      <c r="E551" s="1117"/>
      <c r="F551" s="1117"/>
      <c r="G551" s="1117"/>
      <c r="H551" s="1163"/>
      <c r="I551" s="1119"/>
      <c r="J551" s="1118"/>
      <c r="K551" s="1118"/>
      <c r="M551" s="1120"/>
      <c r="N551" s="1120"/>
    </row>
    <row r="552" ht="12.75" customHeight="1">
      <c r="A552" s="1114" t="str">
        <f t="array" ref="A552">IFERROR(SMALL(IF('Sale Rollup'!$L$2:$L$240=$B$542,ROW('Sale Rollup'!$L$2:$L$240)),ROW(9:9))," ")</f>
        <v> </v>
      </c>
      <c r="B552" s="1130"/>
      <c r="C552" s="1117"/>
      <c r="D552" s="1117"/>
      <c r="E552" s="1117"/>
      <c r="F552" s="1117"/>
      <c r="G552" s="1117"/>
      <c r="H552" s="1163"/>
      <c r="I552" s="1119"/>
      <c r="J552" s="1118"/>
      <c r="K552" s="1118"/>
      <c r="M552" s="1120"/>
      <c r="N552" s="1120"/>
    </row>
    <row r="553" ht="12.75" customHeight="1">
      <c r="A553" s="1114" t="str">
        <f t="array" ref="A553">IFERROR(SMALL(IF('Sale Rollup'!$L$2:$L$240=$B$542,ROW('Sale Rollup'!$L$2:$L$240)),ROW(10:10))," ")</f>
        <v> </v>
      </c>
      <c r="B553" s="1130"/>
      <c r="C553" s="1117"/>
      <c r="D553" s="1117"/>
      <c r="E553" s="1117"/>
      <c r="F553" s="1117"/>
      <c r="G553" s="1117"/>
      <c r="H553" s="1163"/>
      <c r="I553" s="1119"/>
      <c r="J553" s="1118"/>
      <c r="K553" s="1118"/>
      <c r="M553" s="1120"/>
      <c r="N553" s="1120"/>
    </row>
    <row r="554" ht="12.75" customHeight="1">
      <c r="A554" s="1114" t="str">
        <f t="array" ref="A554">IFERROR(SMALL(IF('Sale Rollup'!$L$2:$L$240=$B$542,ROW('Sale Rollup'!$L$2:$L$240)),ROW(11:11))," ")</f>
        <v> </v>
      </c>
      <c r="B554" s="1130"/>
      <c r="C554" s="1117"/>
      <c r="D554" s="1117"/>
      <c r="E554" s="1117"/>
      <c r="F554" s="1117"/>
      <c r="G554" s="1117"/>
      <c r="H554" s="1163"/>
      <c r="I554" s="1119"/>
      <c r="J554" s="1118"/>
      <c r="K554" s="1118"/>
      <c r="M554" s="1120"/>
      <c r="N554" s="1120"/>
    </row>
    <row r="555" ht="12.75" customHeight="1">
      <c r="A555" s="1114" t="str">
        <f t="array" ref="A555">IFERROR(SMALL(IF('Sale Rollup'!$L$2:$L$240=$B$542,ROW('Sale Rollup'!$L$2:$L$240)),ROW(12:12))," ")</f>
        <v> </v>
      </c>
      <c r="B555" s="1130"/>
      <c r="C555" s="1117"/>
      <c r="D555" s="1117"/>
      <c r="E555" s="1117"/>
      <c r="F555" s="1117"/>
      <c r="G555" s="1117"/>
      <c r="H555" s="1163"/>
      <c r="I555" s="1119"/>
      <c r="J555" s="1118"/>
      <c r="K555" s="1118"/>
      <c r="M555" s="1120"/>
      <c r="N555" s="1120"/>
    </row>
    <row r="556" ht="12.75" customHeight="1">
      <c r="A556" s="1114" t="str">
        <f t="array" ref="A556">IFERROR(SMALL(IF('Sale Rollup'!$L$2:$L$240=$B$542,ROW('Sale Rollup'!$L$2:$L$240)),ROW(13:13))," ")</f>
        <v> </v>
      </c>
      <c r="B556" s="1130"/>
      <c r="C556" s="1117"/>
      <c r="D556" s="1117"/>
      <c r="E556" s="1117"/>
      <c r="F556" s="1117"/>
      <c r="G556" s="1117"/>
      <c r="H556" s="1163"/>
      <c r="I556" s="1119"/>
      <c r="J556" s="1118"/>
      <c r="K556" s="1118"/>
      <c r="M556" s="1120"/>
      <c r="N556" s="1120"/>
    </row>
    <row r="557" ht="12.75" customHeight="1">
      <c r="A557" s="1114" t="str">
        <f t="array" ref="A557">IFERROR(SMALL(IF('Sale Rollup'!$L$2:$L$240=$B$542,ROW('Sale Rollup'!$L$2:$L$240)),ROW(14:14))," ")</f>
        <v> </v>
      </c>
      <c r="B557" s="1130"/>
      <c r="C557" s="1117"/>
      <c r="D557" s="1117"/>
      <c r="E557" s="1117"/>
      <c r="F557" s="1117"/>
      <c r="G557" s="1117"/>
      <c r="H557" s="1163"/>
      <c r="I557" s="1119"/>
      <c r="J557" s="1118"/>
      <c r="K557" s="1118"/>
      <c r="M557" s="1120"/>
      <c r="N557" s="1120"/>
    </row>
    <row r="558" ht="12.75" customHeight="1">
      <c r="A558" s="1114" t="str">
        <f t="array" ref="A558">IFERROR(SMALL(IF('Sale Rollup'!$L$2:$L$240=$B$542,ROW('Sale Rollup'!$L$2:$L$240)),ROW(15:15))," ")</f>
        <v> </v>
      </c>
      <c r="B558" s="1130"/>
      <c r="C558" s="1117"/>
      <c r="D558" s="1117"/>
      <c r="E558" s="1117"/>
      <c r="F558" s="1117"/>
      <c r="G558" s="1117"/>
      <c r="H558" s="1163"/>
      <c r="I558" s="1119"/>
      <c r="J558" s="1118"/>
      <c r="K558" s="1118"/>
      <c r="M558" s="1120"/>
      <c r="N558" s="1120"/>
    </row>
    <row r="559" ht="12.75" customHeight="1">
      <c r="A559" s="1114" t="str">
        <f t="array" ref="A559">IFERROR(SMALL(IF('Sale Rollup'!$L$2:$L$240=$B$542,ROW('Sale Rollup'!$L$2:$L$240)),ROW(16:16))," ")</f>
        <v> </v>
      </c>
      <c r="B559" s="1130"/>
      <c r="C559" s="1117"/>
      <c r="D559" s="1117"/>
      <c r="E559" s="1117"/>
      <c r="F559" s="1117"/>
      <c r="G559" s="1117"/>
      <c r="H559" s="1163"/>
      <c r="I559" s="1119"/>
      <c r="J559" s="1118"/>
      <c r="K559" s="1118"/>
      <c r="M559" s="1162"/>
      <c r="N559" s="1162"/>
    </row>
    <row r="560" ht="12.75" customHeight="1">
      <c r="A560" s="1114" t="str">
        <f t="array" ref="A560">IFERROR(SMALL(IF('Sale Rollup'!$L$2:$L$240=$B$542,ROW('Sale Rollup'!$L$2:$L$240)),ROW(17:17))," ")</f>
        <v> </v>
      </c>
      <c r="B560" s="1130"/>
      <c r="C560" s="1117"/>
      <c r="D560" s="1117"/>
      <c r="E560" s="1117"/>
      <c r="F560" s="1117"/>
      <c r="G560" s="1117"/>
      <c r="H560" s="1163"/>
      <c r="I560" s="1119"/>
      <c r="J560" s="1118"/>
      <c r="K560" s="1118"/>
      <c r="M560" s="1162"/>
      <c r="N560" s="1162"/>
    </row>
    <row r="561" ht="12.75" customHeight="1">
      <c r="A561" s="1114" t="str">
        <f t="array" ref="A561">IFERROR(SMALL(IF('Sale Rollup'!$L$2:$L$240=$B$542,ROW('Sale Rollup'!$L$2:$L$240)),ROW(18:18))," ")</f>
        <v> </v>
      </c>
      <c r="B561" s="1130"/>
      <c r="C561" s="1117"/>
      <c r="D561" s="1117"/>
      <c r="E561" s="1117"/>
      <c r="F561" s="1117"/>
      <c r="G561" s="1117"/>
      <c r="H561" s="1163"/>
      <c r="I561" s="1119"/>
      <c r="J561" s="1118"/>
      <c r="K561" s="1118"/>
      <c r="M561" s="1162"/>
      <c r="N561" s="1162"/>
    </row>
    <row r="562" ht="12.75" customHeight="1">
      <c r="A562" s="1114" t="str">
        <f t="array" ref="A562">IFERROR(SMALL(IF('Sale Rollup'!$L$2:$L$240=$B$542,ROW('Sale Rollup'!$L$2:$L$240)),ROW(19:19))," ")</f>
        <v> </v>
      </c>
      <c r="B562" s="1130"/>
      <c r="C562" s="1117"/>
      <c r="D562" s="1117"/>
      <c r="E562" s="1117"/>
      <c r="F562" s="1117"/>
      <c r="G562" s="1117"/>
      <c r="H562" s="1163"/>
      <c r="I562" s="1119"/>
      <c r="J562" s="1118"/>
      <c r="K562" s="1118"/>
      <c r="M562" s="1162"/>
      <c r="N562" s="1162"/>
    </row>
    <row r="563" ht="12.75" customHeight="1">
      <c r="A563" s="1114" t="str">
        <f t="array" ref="A563">IFERROR(SMALL(IF('Sale Rollup'!$L$2:$L$240=$B$542,ROW('Sale Rollup'!$L$2:$L$240)),ROW(20:20))," ")</f>
        <v> </v>
      </c>
      <c r="B563" s="1130"/>
      <c r="C563" s="1117"/>
      <c r="D563" s="1117"/>
      <c r="E563" s="1117"/>
      <c r="F563" s="1117"/>
      <c r="G563" s="1117"/>
      <c r="H563" s="1163"/>
      <c r="I563" s="1119"/>
      <c r="J563" s="1118"/>
      <c r="K563" s="1118"/>
      <c r="M563" s="1162"/>
      <c r="N563" s="1162"/>
    </row>
    <row r="564" ht="12.75" customHeight="1">
      <c r="A564" s="1131" t="str">
        <f t="array" ref="A564">IFERROR(SMALL(IF('Sale Rollup'!$O$2:$O$240=$B$542,ROW('Sale Rollup'!$L$2:$L$240)),ROW(1:1))," ")</f>
        <v> </v>
      </c>
      <c r="B564" s="1132"/>
      <c r="C564" s="1133"/>
      <c r="D564" s="1133"/>
      <c r="E564" s="1133"/>
      <c r="F564" s="1133"/>
      <c r="G564" s="1133"/>
      <c r="H564" s="1134"/>
      <c r="I564" s="1135"/>
      <c r="J564" s="1177"/>
      <c r="K564" s="1177"/>
      <c r="L564" s="1136" t="s">
        <v>841</v>
      </c>
      <c r="M564" s="1162"/>
      <c r="N564" s="1162"/>
    </row>
    <row r="565" ht="12.75" customHeight="1">
      <c r="A565" s="1137" t="str">
        <f t="array" ref="A565">IFERROR(SMALL(IF('Sale Rollup'!$O$2:$O$240=$B$542,ROW('Sale Rollup'!$L$2:$L$240)),ROW(2:2))," ")</f>
        <v> </v>
      </c>
      <c r="B565" s="1138"/>
      <c r="C565" s="1139"/>
      <c r="D565" s="1139"/>
      <c r="E565" s="1139"/>
      <c r="F565" s="1139"/>
      <c r="G565" s="1139"/>
      <c r="H565" s="1140"/>
      <c r="I565" s="1141"/>
      <c r="J565" s="1140"/>
      <c r="K565" s="1140"/>
      <c r="M565" s="1162"/>
      <c r="N565" s="1162"/>
    </row>
    <row r="566" ht="12.75" customHeight="1">
      <c r="A566" s="1137" t="str">
        <f t="array" ref="A566">IFERROR(SMALL(IF('Sale Rollup'!$O$2:$O$240=$B$542,ROW('Sale Rollup'!$L$2:$L$240)),ROW(3:3))," ")</f>
        <v> </v>
      </c>
      <c r="B566" s="1138"/>
      <c r="C566" s="1139"/>
      <c r="D566" s="1139"/>
      <c r="E566" s="1139"/>
      <c r="F566" s="1139"/>
      <c r="G566" s="1139"/>
      <c r="H566" s="1140"/>
      <c r="I566" s="1141"/>
      <c r="J566" s="1140"/>
      <c r="K566" s="1140"/>
      <c r="M566" s="1162"/>
      <c r="N566" s="1162"/>
    </row>
    <row r="567" ht="12.75" customHeight="1">
      <c r="A567" s="1137" t="str">
        <f t="array" ref="A567">IFERROR(SMALL(IF('Sale Rollup'!$O$2:$O$240=$B$542,ROW('Sale Rollup'!$L$2:$L$240)),ROW(4:4))," ")</f>
        <v> </v>
      </c>
      <c r="B567" s="1138"/>
      <c r="C567" s="1139"/>
      <c r="D567" s="1139"/>
      <c r="E567" s="1139"/>
      <c r="F567" s="1139"/>
      <c r="G567" s="1139"/>
      <c r="H567" s="1140"/>
      <c r="I567" s="1141"/>
      <c r="J567" s="1140"/>
      <c r="K567" s="1140"/>
      <c r="M567" s="1162"/>
      <c r="N567" s="1162"/>
    </row>
    <row r="568" ht="12.75" customHeight="1">
      <c r="A568" s="1137" t="str">
        <f t="array" ref="A568">IFERROR(SMALL(IF('Sale Rollup'!$O$2:$O$240=$B$542,ROW('Sale Rollup'!$L$2:$L$240)),ROW(5:5))," ")</f>
        <v> </v>
      </c>
      <c r="B568" s="1138"/>
      <c r="C568" s="1139"/>
      <c r="D568" s="1139"/>
      <c r="E568" s="1139"/>
      <c r="F568" s="1139"/>
      <c r="G568" s="1139"/>
      <c r="H568" s="1140"/>
      <c r="I568" s="1141"/>
      <c r="J568" s="1140"/>
      <c r="K568" s="1140"/>
      <c r="M568" s="1162"/>
      <c r="N568" s="1162"/>
    </row>
    <row r="569" ht="12.75" customHeight="1">
      <c r="A569" s="1137" t="str">
        <f t="array" ref="A569">IFERROR(SMALL(IF('Sale Rollup'!$O$2:$O$240=$B$542,ROW('Sale Rollup'!$L$2:$L$240)),ROW(6:6))," ")</f>
        <v> </v>
      </c>
      <c r="B569" s="1138"/>
      <c r="C569" s="1139"/>
      <c r="D569" s="1139"/>
      <c r="E569" s="1139"/>
      <c r="F569" s="1139"/>
      <c r="G569" s="1139"/>
      <c r="H569" s="1140"/>
      <c r="I569" s="1141"/>
      <c r="J569" s="1140"/>
      <c r="K569" s="1140"/>
      <c r="M569" s="1120"/>
      <c r="N569" s="1120"/>
    </row>
    <row r="570" ht="12.75" customHeight="1">
      <c r="A570" s="1137" t="str">
        <f t="array" ref="A570">IFERROR(SMALL(IF('Sale Rollup'!$O$2:$O$240=$B$542,ROW('Sale Rollup'!$L$2:$L$240)),ROW(7:7))," ")</f>
        <v> </v>
      </c>
      <c r="B570" s="1138"/>
      <c r="C570" s="1139"/>
      <c r="D570" s="1139"/>
      <c r="E570" s="1139"/>
      <c r="F570" s="1139"/>
      <c r="G570" s="1139"/>
      <c r="H570" s="1140"/>
      <c r="I570" s="1141"/>
      <c r="J570" s="1140"/>
      <c r="K570" s="1140"/>
      <c r="M570" s="1120"/>
      <c r="N570" s="1120"/>
    </row>
    <row r="571" ht="12.75" customHeight="1">
      <c r="A571" s="1137" t="str">
        <f t="array" ref="A571">IFERROR(SMALL(IF('Sale Rollup'!$O$2:$O$240=$B$542,ROW('Sale Rollup'!$L$2:$L$240)),ROW(8:8))," ")</f>
        <v> </v>
      </c>
      <c r="B571" s="1138"/>
      <c r="C571" s="1139"/>
      <c r="D571" s="1139"/>
      <c r="E571" s="1139"/>
      <c r="F571" s="1139"/>
      <c r="G571" s="1139"/>
      <c r="H571" s="1140"/>
      <c r="I571" s="1141"/>
      <c r="J571" s="1140"/>
      <c r="K571" s="1140"/>
      <c r="M571" s="1120"/>
      <c r="N571" s="1120"/>
    </row>
    <row r="572" ht="12.75" customHeight="1">
      <c r="A572" s="1137" t="str">
        <f t="array" ref="A572">IFERROR(SMALL(IF('Sale Rollup'!$O$2:$O$240=$B$542,ROW('Sale Rollup'!$L$2:$L$240)),ROW(9:9))," ")</f>
        <v> </v>
      </c>
      <c r="B572" s="1138"/>
      <c r="C572" s="1139"/>
      <c r="D572" s="1139"/>
      <c r="E572" s="1139"/>
      <c r="F572" s="1139"/>
      <c r="G572" s="1139"/>
      <c r="H572" s="1140"/>
      <c r="I572" s="1141"/>
      <c r="J572" s="1140"/>
      <c r="K572" s="1140"/>
      <c r="M572" s="1120"/>
      <c r="N572" s="1120"/>
    </row>
    <row r="573" ht="12.75" customHeight="1">
      <c r="A573" s="1137" t="str">
        <f t="array" ref="A573">IFERROR(SMALL(IF('Sale Rollup'!$O$2:$O$240=$B$542,ROW('Sale Rollup'!$L$2:$L$240)),ROW(10:10))," ")</f>
        <v> </v>
      </c>
      <c r="B573" s="1138"/>
      <c r="C573" s="1139"/>
      <c r="D573" s="1139"/>
      <c r="E573" s="1139"/>
      <c r="F573" s="1139"/>
      <c r="G573" s="1139"/>
      <c r="H573" s="1140"/>
      <c r="I573" s="1141"/>
      <c r="J573" s="1140"/>
      <c r="K573" s="1140"/>
      <c r="M573" s="1120"/>
      <c r="N573" s="1120"/>
    </row>
    <row r="574" ht="12.75" customHeight="1">
      <c r="A574" s="1116" t="s">
        <v>842</v>
      </c>
      <c r="B574" s="1142"/>
      <c r="C574" s="1114"/>
      <c r="D574" s="1114"/>
      <c r="E574" s="1114"/>
      <c r="F574" s="1114"/>
      <c r="G574" s="1114"/>
      <c r="H574" s="1122"/>
      <c r="I574" s="1143"/>
      <c r="J574" s="1122"/>
      <c r="K574" s="1122"/>
      <c r="L574" s="1122"/>
      <c r="M574" s="1161"/>
      <c r="N574" s="1161"/>
    </row>
    <row r="575" ht="12.75" customHeight="1">
      <c r="A575" s="1167" t="str">
        <f>IF('Roster &amp; Tables'!J29=0,"","Pack")</f>
        <v/>
      </c>
      <c r="B575" s="1145" t="s">
        <v>843</v>
      </c>
      <c r="C575" s="1164">
        <f>COUNTIFS('Sale Rollup'!L541:L780,B542,'Sale Rollup'!K541:K780,"No")</f>
        <v>0</v>
      </c>
      <c r="D575" s="697"/>
      <c r="E575" s="1145" t="s">
        <v>844</v>
      </c>
      <c r="F575" s="1164">
        <f>COUNTIF('Sale Rollup'!O541:O780,B542)+COUNTIFS('Sale Rollup'!L541:L780,B542,'Sale Rollup'!K541:K780,"Yes")</f>
        <v>0</v>
      </c>
      <c r="H575" s="695"/>
      <c r="I575" s="1147"/>
      <c r="J575" s="1170"/>
      <c r="K575" s="1170" t="str">
        <f>IF('Roster &amp; Tables'!J29=0,"",((C575*'Roster &amp; Tables'!J353)+(F575*('Roster &amp; Tables'!J353/2))))</f>
        <v/>
      </c>
      <c r="L575" s="1122"/>
      <c r="M575" s="1161"/>
      <c r="N575" s="1161"/>
    </row>
    <row r="576" ht="12.75" customHeight="1">
      <c r="A576" s="1149" t="s">
        <v>845</v>
      </c>
      <c r="J576" s="1150"/>
      <c r="K576" s="1150">
        <f>K574-K575</f>
        <v>0</v>
      </c>
      <c r="L576" s="1151"/>
      <c r="M576" s="1165"/>
      <c r="N576" s="1165"/>
    </row>
    <row r="577" ht="12.75" customHeight="1">
      <c r="A577" s="1152"/>
      <c r="B577" s="1153"/>
      <c r="C577" s="1154"/>
      <c r="D577" s="1155"/>
      <c r="E577" s="1155"/>
      <c r="F577" s="1155"/>
      <c r="G577" s="1155"/>
      <c r="H577" s="1156"/>
      <c r="I577" s="1157"/>
      <c r="J577" s="1156"/>
      <c r="K577" s="1156"/>
      <c r="L577" s="1158"/>
      <c r="M577" s="1165"/>
      <c r="N577" s="1165"/>
    </row>
    <row r="578" ht="12.75" customHeight="1">
      <c r="A578" s="1114" t="s">
        <v>833</v>
      </c>
      <c r="B578" s="1142" t="str">
        <f>#REF!</f>
        <v>#REF!</v>
      </c>
      <c r="C578" s="1117"/>
      <c r="D578" s="1117"/>
      <c r="E578" s="1117"/>
      <c r="F578" s="1117"/>
      <c r="G578" s="1117"/>
      <c r="H578" s="1118"/>
      <c r="I578" s="1119"/>
      <c r="J578" s="1118"/>
      <c r="K578" s="1118"/>
      <c r="L578" s="1118"/>
      <c r="M578" s="1160"/>
      <c r="N578" s="1160"/>
    </row>
    <row r="579" ht="12.75" customHeight="1">
      <c r="A579" s="1114" t="s">
        <v>848</v>
      </c>
      <c r="B579" s="1142" t="s">
        <v>765</v>
      </c>
      <c r="C579" s="1114" t="s">
        <v>849</v>
      </c>
      <c r="D579" s="1114" t="s">
        <v>191</v>
      </c>
      <c r="E579" s="1116" t="s">
        <v>192</v>
      </c>
      <c r="F579" s="1116" t="s">
        <v>193</v>
      </c>
      <c r="G579" s="1114" t="s">
        <v>768</v>
      </c>
      <c r="H579" s="1122" t="s">
        <v>772</v>
      </c>
      <c r="I579" s="1143" t="s">
        <v>850</v>
      </c>
      <c r="J579" s="1122"/>
      <c r="K579" s="1122" t="s">
        <v>851</v>
      </c>
      <c r="L579" s="1122"/>
      <c r="M579" s="1161"/>
      <c r="N579" s="1161"/>
    </row>
    <row r="580" ht="12.75" customHeight="1">
      <c r="A580" s="1114" t="str">
        <f t="array" ref="A580">IFERROR(SMALL(IF('Sale Rollup'!$L$2:$L$240=$B$578,ROW('Sale Rollup'!$L$2:$L$240)),ROW(1:1))," ")</f>
        <v> </v>
      </c>
      <c r="B580" s="1130" t="str">
        <f t="array" ref="B580">IFERROR(INDEX('Sale Rollup'!$B$2:$AA$240,SMALL(IF('Sale Rollup'!$L$2:$L$240=$B$578,ROW('Sale Rollup'!$L$2:$L$240)),ROW(1:1))-1,1)," ")</f>
        <v> </v>
      </c>
      <c r="C580" s="1117" t="str">
        <f t="array" ref="C580">IFERROR(INDEX('Sale Rollup'!$B$2:$AA$240,SMALL(IF('Sale Rollup'!$L$2:$L$240=$B$578,ROW('Sale Rollup'!$L$2:$L$240)),ROW(1:1))-1,2)," ")</f>
        <v> </v>
      </c>
      <c r="D580" s="1117" t="str">
        <f t="array" ref="D580">IFERROR(INDEX('Sale Rollup'!$B$2:$AA$240,SMALL(IF('Sale Rollup'!$L$2:$L$240=$B$578,ROW('Sale Rollup'!$L$2:$L$240)),ROW(1:1))-1,5)," ")</f>
        <v> </v>
      </c>
      <c r="E580" s="1117" t="str">
        <f t="array" ref="E580">IFERROR( INDEX('Sale Rollup'!$B$2:$AA$240,SMALL(IF('Sale Rollup'!$L$2:$L$240=$B$578,ROW('Sale Rollup'!$L$2:$L$240)),ROW(1:1))-1,6)," ")</f>
        <v> </v>
      </c>
      <c r="F580" s="1117" t="str">
        <f t="array" ref="F580">IFERROR(INDEX('Sale Rollup'!$B$2:$AA$240,SMALL(IF('Sale Rollup'!$L$2:$L$240=$B$578,ROW('Sale Rollup'!$L$2:$L$240)),ROW(1:1))-1,7)," ")</f>
        <v> </v>
      </c>
      <c r="G580" s="1117" t="str">
        <f t="array" ref="G580">IFERROR(INDEX('Sale Rollup'!$B$2:$AA$240,SMALL(IF('Sale Rollup'!$L$2:$L$240=$B$578,ROW('Sale Rollup'!$L$2:$L$240)),ROW(1:1))-1,3)," ")</f>
        <v> </v>
      </c>
      <c r="H580" s="1163" t="str">
        <f t="array" ref="H580">IFERROR(INDEX('Sale Rollup'!$B$2:$AA$240,SMALL(IF('Sale Rollup'!$L$2:$L$240=$B$578,ROW('Sale Rollup'!$L$2:$L$240)),ROW(1:1))-1,8)," ")</f>
        <v> </v>
      </c>
      <c r="I580" s="1119" t="str">
        <f t="array" ref="I580">IFERROR(INDEX('Sale Rollup'!$B$2:$AA$240,SMALL(IF('Sale Rollup'!$L$2:$L$240=$B$578,ROW('Sale Rollup'!$L$2:$L$240)),ROW(1:1))-1,12)," ")</f>
        <v> </v>
      </c>
      <c r="J580" s="1118"/>
      <c r="K580" s="1118" t="str">
        <f t="array" ref="K580">IFERROR(INDEX('Sale Rollup'!$B$2:$AA$240,SMALL(IF('Sale Rollup'!$L$2:$L$240=$B$578,ROW('Sale Rollup'!$L$2:$L$240)),ROW(1:1))-1,13)," ")</f>
        <v> </v>
      </c>
      <c r="L580" s="1129" t="s">
        <v>840</v>
      </c>
      <c r="M580" s="1120"/>
      <c r="N580" s="1120"/>
    </row>
    <row r="581" ht="12.75" customHeight="1">
      <c r="A581" s="1114" t="str">
        <f t="array" ref="A581">IFERROR(SMALL(IF('Sale Rollup'!$L$2:$L$240=$B$578,ROW('Sale Rollup'!$L$2:$L$240)),ROW(2:2))," ")</f>
        <v> </v>
      </c>
      <c r="B581" s="1130" t="str">
        <f t="array" ref="B581">IFERROR(INDEX('Sale Rollup'!$B$2:$AA$240,SMALL(IF('Sale Rollup'!$L$2:$L$240=$B$578,ROW('Sale Rollup'!$L$2:$L$240)),ROW(2:2))-1,1)," ")</f>
        <v> </v>
      </c>
      <c r="C581" s="1117" t="str">
        <f t="array" ref="C581">IFERROR(INDEX('Sale Rollup'!$B$2:$AA$240,SMALL(IF('Sale Rollup'!$L$2:$L$240=$B$578,ROW('Sale Rollup'!$L$2:$L$240)),ROW(2:2))-1,2)," ")</f>
        <v> </v>
      </c>
      <c r="D581" s="1117" t="str">
        <f t="array" ref="D581">IFERROR(INDEX('Sale Rollup'!$B$2:$AA$240,SMALL(IF('Sale Rollup'!$L$2:$L$240=$B$578,ROW('Sale Rollup'!$L$2:$L$240)),ROW(2:2))-1,5)," ")</f>
        <v> </v>
      </c>
      <c r="E581" s="1117" t="str">
        <f t="array" ref="E581">IFERROR( INDEX('Sale Rollup'!$B$2:$AA$240,SMALL(IF('Sale Rollup'!$L$2:$L$240=$B$578,ROW('Sale Rollup'!$L$2:$L$240)),ROW(2:2))-1,6)," ")</f>
        <v> </v>
      </c>
      <c r="F581" s="1117" t="str">
        <f t="array" ref="F581">IFERROR(INDEX('Sale Rollup'!$B$2:$AA$240,SMALL(IF('Sale Rollup'!$L$2:$L$240=$B$578,ROW('Sale Rollup'!$L$2:$L$240)),ROW(2:2))-1,7)," ")</f>
        <v> </v>
      </c>
      <c r="G581" s="1117" t="str">
        <f t="array" ref="G581">IFERROR(INDEX('Sale Rollup'!$B$2:$AA$240,SMALL(IF('Sale Rollup'!$L$2:$L$240=$B$578,ROW('Sale Rollup'!$L$2:$L$240)),ROW(2:2))-1,3)," ")</f>
        <v> </v>
      </c>
      <c r="H581" s="1163" t="str">
        <f t="array" ref="H581">IFERROR(INDEX('Sale Rollup'!$B$2:$AA$240,SMALL(IF('Sale Rollup'!$L$2:$L$240=$B$578,ROW('Sale Rollup'!$L$2:$L$240)),ROW(2:2))-1,8)," ")</f>
        <v> </v>
      </c>
      <c r="I581" s="1119" t="str">
        <f t="array" ref="I581">IFERROR(INDEX('Sale Rollup'!$B$2:$AA$240,SMALL(IF('Sale Rollup'!$L$2:$L$240=$B$578,ROW('Sale Rollup'!$L$2:$L$240)),ROW(2:2))-1,12)," ")</f>
        <v> </v>
      </c>
      <c r="J581" s="1118"/>
      <c r="K581" s="1118" t="str">
        <f t="array" ref="K581">IFERROR(INDEX('Sale Rollup'!$B$2:$AA$240,SMALL(IF('Sale Rollup'!$L$2:$L$240=$B$578,ROW('Sale Rollup'!$L$2:$L$240)),ROW(2:2))-1,13)," ")</f>
        <v> </v>
      </c>
      <c r="M581" s="1120"/>
      <c r="N581" s="1120"/>
    </row>
    <row r="582" ht="12.75" customHeight="1">
      <c r="A582" s="1114" t="str">
        <f t="array" ref="A582">IFERROR(SMALL(IF('Sale Rollup'!$L$2:$L$240=$B$578,ROW('Sale Rollup'!$L$2:$L$240)),ROW(3:3))," ")</f>
        <v> </v>
      </c>
      <c r="B582" s="1130" t="str">
        <f t="array" ref="B582">IFERROR(INDEX('Sale Rollup'!$B$2:$AA$240,SMALL(IF('Sale Rollup'!$L$2:$L$240=$B$578,ROW('Sale Rollup'!$L$2:$L$240)),ROW(3:3))-1,1)," ")</f>
        <v> </v>
      </c>
      <c r="C582" s="1117" t="str">
        <f t="array" ref="C582">IFERROR(INDEX('Sale Rollup'!$B$2:$AA$240,SMALL(IF('Sale Rollup'!$L$2:$L$240=$B$578,ROW('Sale Rollup'!$L$2:$L$240)),ROW(3:3))-1,2)," ")</f>
        <v> </v>
      </c>
      <c r="D582" s="1117" t="str">
        <f t="array" ref="D582">IFERROR(INDEX('Sale Rollup'!$B$2:$AA$240,SMALL(IF('Sale Rollup'!$L$2:$L$240=$B$578,ROW('Sale Rollup'!$L$2:$L$240)),ROW(3:3))-1,5)," ")</f>
        <v> </v>
      </c>
      <c r="E582" s="1117" t="str">
        <f t="array" ref="E582">IFERROR( INDEX('Sale Rollup'!$B$2:$AA$240,SMALL(IF('Sale Rollup'!$L$2:$L$240=$B$578,ROW('Sale Rollup'!$L$2:$L$240)),ROW(3:3))-1,6)," ")</f>
        <v> </v>
      </c>
      <c r="F582" s="1117" t="str">
        <f t="array" ref="F582">IFERROR(INDEX('Sale Rollup'!$B$2:$AA$240,SMALL(IF('Sale Rollup'!$L$2:$L$240=$B$578,ROW('Sale Rollup'!$L$2:$L$240)),ROW(3:3))-1,7)," ")</f>
        <v> </v>
      </c>
      <c r="G582" s="1117" t="str">
        <f t="array" ref="G582">IFERROR(INDEX('Sale Rollup'!$B$2:$AA$240,SMALL(IF('Sale Rollup'!$L$2:$L$240=$B$578,ROW('Sale Rollup'!$L$2:$L$240)),ROW(3:3))-1,3)," ")</f>
        <v> </v>
      </c>
      <c r="H582" s="1163" t="str">
        <f t="array" ref="H582">IFERROR(INDEX('Sale Rollup'!$B$2:$AA$240,SMALL(IF('Sale Rollup'!$L$2:$L$240=$B$578,ROW('Sale Rollup'!$L$2:$L$240)),ROW(3:3))-1,8)," ")</f>
        <v> </v>
      </c>
      <c r="I582" s="1119" t="str">
        <f t="array" ref="I582">IFERROR(INDEX('Sale Rollup'!$B$2:$AA$240,SMALL(IF('Sale Rollup'!$L$2:$L$240=$B$578,ROW('Sale Rollup'!$L$2:$L$240)),ROW(3:3))-1,12)," ")</f>
        <v> </v>
      </c>
      <c r="J582" s="1118"/>
      <c r="K582" s="1118" t="str">
        <f t="array" ref="K582">IFERROR(INDEX('Sale Rollup'!$B$2:$AA$240,SMALL(IF('Sale Rollup'!$L$2:$L$240=$B$578,ROW('Sale Rollup'!$L$2:$L$240)),ROW(3:3))-1,13)," ")</f>
        <v> </v>
      </c>
      <c r="M582" s="1120"/>
      <c r="N582" s="1120"/>
    </row>
    <row r="583" ht="12.75" customHeight="1">
      <c r="A583" s="1114" t="str">
        <f t="array" ref="A583">IFERROR(SMALL(IF('Sale Rollup'!$L$2:$L$240=$B$578,ROW('Sale Rollup'!$L$2:$L$240)),ROW(4:4))," ")</f>
        <v> </v>
      </c>
      <c r="B583" s="1130" t="str">
        <f t="array" ref="B583">IFERROR(INDEX('Sale Rollup'!$B$2:$AA$240,SMALL(IF('Sale Rollup'!$L$2:$L$240=$B$578,ROW('Sale Rollup'!$L$2:$L$240)),ROW(4:4))-1,1)," ")</f>
        <v> </v>
      </c>
      <c r="C583" s="1117" t="str">
        <f t="array" ref="C583">IFERROR(INDEX('Sale Rollup'!$B$2:$AA$240,SMALL(IF('Sale Rollup'!$L$2:$L$240=$B$578,ROW('Sale Rollup'!$L$2:$L$240)),ROW(4:4))-1,2)," ")</f>
        <v> </v>
      </c>
      <c r="D583" s="1117" t="str">
        <f t="array" ref="D583">IFERROR(INDEX('Sale Rollup'!$B$2:$AA$240,SMALL(IF('Sale Rollup'!$L$2:$L$240=$B$578,ROW('Sale Rollup'!$L$2:$L$240)),ROW(4:4))-1,5)," ")</f>
        <v> </v>
      </c>
      <c r="E583" s="1117" t="str">
        <f t="array" ref="E583">IFERROR( INDEX('Sale Rollup'!$B$2:$AA$240,SMALL(IF('Sale Rollup'!$L$2:$L$240=$B$578,ROW('Sale Rollup'!$L$2:$L$240)),ROW(4:4))-1,6)," ")</f>
        <v> </v>
      </c>
      <c r="F583" s="1117" t="str">
        <f t="array" ref="F583">IFERROR(INDEX('Sale Rollup'!$B$2:$AA$240,SMALL(IF('Sale Rollup'!$L$2:$L$240=$B$578,ROW('Sale Rollup'!$L$2:$L$240)),ROW(4:4))-1,7)," ")</f>
        <v> </v>
      </c>
      <c r="G583" s="1117" t="str">
        <f t="array" ref="G583">IFERROR(INDEX('Sale Rollup'!$B$2:$AA$240,SMALL(IF('Sale Rollup'!$L$2:$L$240=$B$578,ROW('Sale Rollup'!$L$2:$L$240)),ROW(4:4))-1,3)," ")</f>
        <v> </v>
      </c>
      <c r="H583" s="1163" t="str">
        <f t="array" ref="H583">IFERROR(INDEX('Sale Rollup'!$B$2:$AA$240,SMALL(IF('Sale Rollup'!$L$2:$L$240=$B$578,ROW('Sale Rollup'!$L$2:$L$240)),ROW(4:4))-1,8)," ")</f>
        <v> </v>
      </c>
      <c r="I583" s="1119" t="str">
        <f t="array" ref="I583">IFERROR(INDEX('Sale Rollup'!$B$2:$AA$240,SMALL(IF('Sale Rollup'!$L$2:$L$240=$B$578,ROW('Sale Rollup'!$L$2:$L$240)),ROW(4:4))-1,12)," ")</f>
        <v> </v>
      </c>
      <c r="J583" s="1118"/>
      <c r="K583" s="1118" t="str">
        <f t="array" ref="K583">IFERROR(INDEX('Sale Rollup'!$B$2:$AA$240,SMALL(IF('Sale Rollup'!$L$2:$L$240=$B$578,ROW('Sale Rollup'!$L$2:$L$240)),ROW(4:4))-1,13)," ")</f>
        <v> </v>
      </c>
      <c r="M583" s="1120"/>
      <c r="N583" s="1120"/>
    </row>
    <row r="584" ht="12.75" customHeight="1">
      <c r="A584" s="1114" t="str">
        <f t="array" ref="A584">IFERROR(SMALL(IF('Sale Rollup'!$L$2:$L$240=$B$578,ROW('Sale Rollup'!$L$2:$L$240)),ROW(5:5))," ")</f>
        <v> </v>
      </c>
      <c r="B584" s="1130" t="str">
        <f t="array" ref="B584">IFERROR(INDEX('Sale Rollup'!$B$2:$AA$240,SMALL(IF('Sale Rollup'!$L$2:$L$240=$B$578,ROW('Sale Rollup'!$L$2:$L$240)),ROW(5:5))-1,1)," ")</f>
        <v> </v>
      </c>
      <c r="C584" s="1117" t="str">
        <f t="array" ref="C584">IFERROR(INDEX('Sale Rollup'!$B$2:$AA$240,SMALL(IF('Sale Rollup'!$L$2:$L$240=$B$578,ROW('Sale Rollup'!$L$2:$L$240)),ROW(5:5))-1,2)," ")</f>
        <v> </v>
      </c>
      <c r="D584" s="1117" t="str">
        <f t="array" ref="D584">IFERROR(INDEX('Sale Rollup'!$B$2:$AA$240,SMALL(IF('Sale Rollup'!$L$2:$L$240=$B$578,ROW('Sale Rollup'!$L$2:$L$240)),ROW(5:5))-1,5)," ")</f>
        <v> </v>
      </c>
      <c r="E584" s="1117" t="str">
        <f t="array" ref="E584">IFERROR( INDEX('Sale Rollup'!$B$2:$AA$240,SMALL(IF('Sale Rollup'!$L$2:$L$240=$B$578,ROW('Sale Rollup'!$L$2:$L$240)),ROW(5:5))-1,6)," ")</f>
        <v> </v>
      </c>
      <c r="F584" s="1117" t="str">
        <f t="array" ref="F584">IFERROR(INDEX('Sale Rollup'!$B$2:$AA$240,SMALL(IF('Sale Rollup'!$L$2:$L$240=$B$578,ROW('Sale Rollup'!$L$2:$L$240)),ROW(5:5))-1,7)," ")</f>
        <v> </v>
      </c>
      <c r="G584" s="1117" t="str">
        <f t="array" ref="G584">IFERROR(INDEX('Sale Rollup'!$B$2:$AA$240,SMALL(IF('Sale Rollup'!$L$2:$L$240=$B$578,ROW('Sale Rollup'!$L$2:$L$240)),ROW(5:5))-1,3)," ")</f>
        <v> </v>
      </c>
      <c r="H584" s="1163" t="str">
        <f t="array" ref="H584">IFERROR(INDEX('Sale Rollup'!$B$2:$AA$240,SMALL(IF('Sale Rollup'!$L$2:$L$240=$B$578,ROW('Sale Rollup'!$L$2:$L$240)),ROW(5:5))-1,8)," ")</f>
        <v> </v>
      </c>
      <c r="I584" s="1119" t="str">
        <f t="array" ref="I584">IFERROR(INDEX('Sale Rollup'!$B$2:$AA$240,SMALL(IF('Sale Rollup'!$L$2:$L$240=$B$578,ROW('Sale Rollup'!$L$2:$L$240)),ROW(5:5))-1,12)," ")</f>
        <v> </v>
      </c>
      <c r="J584" s="1118"/>
      <c r="K584" s="1118" t="str">
        <f t="array" ref="K584">IFERROR(INDEX('Sale Rollup'!$B$2:$AA$240,SMALL(IF('Sale Rollup'!$L$2:$L$240=$B$578,ROW('Sale Rollup'!$L$2:$L$240)),ROW(5:5))-1,13)," ")</f>
        <v> </v>
      </c>
      <c r="M584" s="1120"/>
      <c r="N584" s="1120"/>
    </row>
    <row r="585" ht="12.75" customHeight="1">
      <c r="A585" s="1114" t="str">
        <f t="array" ref="A585">IFERROR(SMALL(IF('Sale Rollup'!$L$2:$L$240=$B$578,ROW('Sale Rollup'!$L$2:$L$240)),ROW(6:6))," ")</f>
        <v> </v>
      </c>
      <c r="B585" s="1130" t="str">
        <f t="array" ref="B585">IFERROR(INDEX('Sale Rollup'!$B$2:$AA$240,SMALL(IF('Sale Rollup'!$L$2:$L$240=$B$578,ROW('Sale Rollup'!$L$2:$L$240)),ROW(6:6))-1,1)," ")</f>
        <v> </v>
      </c>
      <c r="C585" s="1117" t="str">
        <f t="array" ref="C585">IFERROR(INDEX('Sale Rollup'!$B$2:$AA$240,SMALL(IF('Sale Rollup'!$L$2:$L$240=$B$578,ROW('Sale Rollup'!$L$2:$L$240)),ROW(6:6))-1,2)," ")</f>
        <v> </v>
      </c>
      <c r="D585" s="1117" t="str">
        <f t="array" ref="D585">IFERROR(INDEX('Sale Rollup'!$B$2:$AA$240,SMALL(IF('Sale Rollup'!$L$2:$L$240=$B$578,ROW('Sale Rollup'!$L$2:$L$240)),ROW(6:6))-1,5)," ")</f>
        <v> </v>
      </c>
      <c r="E585" s="1117" t="str">
        <f t="array" ref="E585">IFERROR( INDEX('Sale Rollup'!$B$2:$AA$240,SMALL(IF('Sale Rollup'!$L$2:$L$240=$B$578,ROW('Sale Rollup'!$L$2:$L$240)),ROW(6:6))-1,6)," ")</f>
        <v> </v>
      </c>
      <c r="F585" s="1117" t="str">
        <f t="array" ref="F585">IFERROR(INDEX('Sale Rollup'!$B$2:$AA$240,SMALL(IF('Sale Rollup'!$L$2:$L$240=$B$578,ROW('Sale Rollup'!$L$2:$L$240)),ROW(6:6))-1,7)," ")</f>
        <v> </v>
      </c>
      <c r="G585" s="1117" t="str">
        <f t="array" ref="G585">IFERROR(INDEX('Sale Rollup'!$B$2:$AA$240,SMALL(IF('Sale Rollup'!$L$2:$L$240=$B$578,ROW('Sale Rollup'!$L$2:$L$240)),ROW(6:6))-1,3)," ")</f>
        <v> </v>
      </c>
      <c r="H585" s="1163" t="str">
        <f t="array" ref="H585">IFERROR(INDEX('Sale Rollup'!$B$2:$AA$240,SMALL(IF('Sale Rollup'!$L$2:$L$240=$B$578,ROW('Sale Rollup'!$L$2:$L$240)),ROW(6:6))-1,8)," ")</f>
        <v> </v>
      </c>
      <c r="I585" s="1119" t="str">
        <f t="array" ref="I585">IFERROR(INDEX('Sale Rollup'!$B$2:$AA$240,SMALL(IF('Sale Rollup'!$L$2:$L$240=$B$578,ROW('Sale Rollup'!$L$2:$L$240)),ROW(6:6))-1,12)," ")</f>
        <v> </v>
      </c>
      <c r="J585" s="1118"/>
      <c r="K585" s="1118" t="str">
        <f t="array" ref="K585">IFERROR(INDEX('Sale Rollup'!$B$2:$AA$240,SMALL(IF('Sale Rollup'!$L$2:$L$240=$B$578,ROW('Sale Rollup'!$L$2:$L$240)),ROW(6:6))-1,13)," ")</f>
        <v> </v>
      </c>
      <c r="M585" s="1120"/>
      <c r="N585" s="1120"/>
    </row>
    <row r="586" ht="12.75" customHeight="1">
      <c r="A586" s="1114" t="str">
        <f t="array" ref="A586">IFERROR(SMALL(IF('Sale Rollup'!$L$2:$L$240=$B$578,ROW('Sale Rollup'!$L$2:$L$240)),ROW(7:7))," ")</f>
        <v> </v>
      </c>
      <c r="B586" s="1130" t="str">
        <f t="array" ref="B586">IFERROR(INDEX('Sale Rollup'!$B$2:$AA$240,SMALL(IF('Sale Rollup'!$L$2:$L$240=$B$578,ROW('Sale Rollup'!$L$2:$L$240)),ROW(7:7))-1,1)," ")</f>
        <v> </v>
      </c>
      <c r="C586" s="1117" t="str">
        <f t="array" ref="C586">IFERROR(INDEX('Sale Rollup'!$B$2:$AA$240,SMALL(IF('Sale Rollup'!$L$2:$L$240=$B$578,ROW('Sale Rollup'!$L$2:$L$240)),ROW(7:7))-1,2)," ")</f>
        <v> </v>
      </c>
      <c r="D586" s="1117" t="str">
        <f t="array" ref="D586">IFERROR(INDEX('Sale Rollup'!$B$2:$AA$240,SMALL(IF('Sale Rollup'!$L$2:$L$240=$B$578,ROW('Sale Rollup'!$L$2:$L$240)),ROW(7:7))-1,5)," ")</f>
        <v> </v>
      </c>
      <c r="E586" s="1117" t="str">
        <f t="array" ref="E586">IFERROR( INDEX('Sale Rollup'!$B$2:$AA$240,SMALL(IF('Sale Rollup'!$L$2:$L$240=$B$578,ROW('Sale Rollup'!$L$2:$L$240)),ROW(7:7))-1,6)," ")</f>
        <v> </v>
      </c>
      <c r="F586" s="1117" t="str">
        <f t="array" ref="F586">IFERROR(INDEX('Sale Rollup'!$B$2:$AA$240,SMALL(IF('Sale Rollup'!$L$2:$L$240=$B$578,ROW('Sale Rollup'!$L$2:$L$240)),ROW(7:7))-1,7)," ")</f>
        <v> </v>
      </c>
      <c r="G586" s="1117" t="str">
        <f t="array" ref="G586">IFERROR(INDEX('Sale Rollup'!$B$2:$AA$240,SMALL(IF('Sale Rollup'!$L$2:$L$240=$B$578,ROW('Sale Rollup'!$L$2:$L$240)),ROW(7:7))-1,3)," ")</f>
        <v> </v>
      </c>
      <c r="H586" s="1163" t="str">
        <f t="array" ref="H586">IFERROR(INDEX('Sale Rollup'!$B$2:$AA$240,SMALL(IF('Sale Rollup'!$L$2:$L$240=$B$578,ROW('Sale Rollup'!$L$2:$L$240)),ROW(7:7))-1,8)," ")</f>
        <v> </v>
      </c>
      <c r="I586" s="1119" t="str">
        <f t="array" ref="I586">IFERROR(INDEX('Sale Rollup'!$B$2:$AA$240,SMALL(IF('Sale Rollup'!$L$2:$L$240=$B$578,ROW('Sale Rollup'!$L$2:$L$240)),ROW(7:7))-1,12)," ")</f>
        <v> </v>
      </c>
      <c r="J586" s="1118"/>
      <c r="K586" s="1118" t="str">
        <f t="array" ref="K586">IFERROR(INDEX('Sale Rollup'!$B$2:$AA$240,SMALL(IF('Sale Rollup'!$L$2:$L$240=$B$578,ROW('Sale Rollup'!$L$2:$L$240)),ROW(7:7))-1,13)," ")</f>
        <v> </v>
      </c>
      <c r="M586" s="1120"/>
      <c r="N586" s="1120"/>
    </row>
    <row r="587" ht="12.75" customHeight="1">
      <c r="A587" s="1114" t="str">
        <f t="array" ref="A587">IFERROR(SMALL(IF('Sale Rollup'!$L$2:$L$240=$B$578,ROW('Sale Rollup'!$L$2:$L$240)),ROW(8:8))," ")</f>
        <v> </v>
      </c>
      <c r="B587" s="1130" t="str">
        <f t="array" ref="B587">IFERROR(INDEX('Sale Rollup'!$B$2:$AA$240,SMALL(IF('Sale Rollup'!$L$2:$L$240=$B$578,ROW('Sale Rollup'!$L$2:$L$240)),ROW(8:8))-1,1)," ")</f>
        <v> </v>
      </c>
      <c r="C587" s="1117" t="str">
        <f t="array" ref="C587">IFERROR(INDEX('Sale Rollup'!$B$2:$AA$240,SMALL(IF('Sale Rollup'!$L$2:$L$240=$B$578,ROW('Sale Rollup'!$L$2:$L$240)),ROW(8:8))-1,2)," ")</f>
        <v> </v>
      </c>
      <c r="D587" s="1117" t="str">
        <f t="array" ref="D587">IFERROR(INDEX('Sale Rollup'!$B$2:$AA$240,SMALL(IF('Sale Rollup'!$L$2:$L$240=$B$578,ROW('Sale Rollup'!$L$2:$L$240)),ROW(8:8))-1,5)," ")</f>
        <v> </v>
      </c>
      <c r="E587" s="1117" t="str">
        <f t="array" ref="E587">IFERROR( INDEX('Sale Rollup'!$B$2:$AA$240,SMALL(IF('Sale Rollup'!$L$2:$L$240=$B$578,ROW('Sale Rollup'!$L$2:$L$240)),ROW(8:8))-1,6)," ")</f>
        <v> </v>
      </c>
      <c r="F587" s="1117" t="str">
        <f t="array" ref="F587">IFERROR(INDEX('Sale Rollup'!$B$2:$AA$240,SMALL(IF('Sale Rollup'!$L$2:$L$240=$B$578,ROW('Sale Rollup'!$L$2:$L$240)),ROW(8:8))-1,7)," ")</f>
        <v> </v>
      </c>
      <c r="G587" s="1117" t="str">
        <f t="array" ref="G587">IFERROR(INDEX('Sale Rollup'!$B$2:$AA$240,SMALL(IF('Sale Rollup'!$L$2:$L$240=$B$578,ROW('Sale Rollup'!$L$2:$L$240)),ROW(8:8))-1,3)," ")</f>
        <v> </v>
      </c>
      <c r="H587" s="1163" t="str">
        <f t="array" ref="H587">IFERROR(INDEX('Sale Rollup'!$B$2:$AA$240,SMALL(IF('Sale Rollup'!$L$2:$L$240=$B$578,ROW('Sale Rollup'!$L$2:$L$240)),ROW(8:8))-1,8)," ")</f>
        <v> </v>
      </c>
      <c r="I587" s="1119" t="str">
        <f t="array" ref="I587">IFERROR(INDEX('Sale Rollup'!$B$2:$AA$240,SMALL(IF('Sale Rollup'!$L$2:$L$240=$B$578,ROW('Sale Rollup'!$L$2:$L$240)),ROW(8:8))-1,12)," ")</f>
        <v> </v>
      </c>
      <c r="J587" s="1118"/>
      <c r="K587" s="1118" t="str">
        <f t="array" ref="K587">IFERROR(INDEX('Sale Rollup'!$B$2:$AA$240,SMALL(IF('Sale Rollup'!$L$2:$L$240=$B$578,ROW('Sale Rollup'!$L$2:$L$240)),ROW(8:8))-1,13)," ")</f>
        <v> </v>
      </c>
      <c r="M587" s="1120"/>
      <c r="N587" s="1120"/>
    </row>
    <row r="588" ht="12.75" customHeight="1">
      <c r="A588" s="1114" t="str">
        <f t="array" ref="A588">IFERROR(SMALL(IF('Sale Rollup'!$L$2:$L$240=$B$578,ROW('Sale Rollup'!$L$2:$L$240)),ROW(9:9))," ")</f>
        <v> </v>
      </c>
      <c r="B588" s="1130" t="str">
        <f t="array" ref="B588">IFERROR(INDEX('Sale Rollup'!$B$2:$AA$240,SMALL(IF('Sale Rollup'!$L$2:$L$240=$B$578,ROW('Sale Rollup'!$L$2:$L$240)),ROW(9:9))-1,1)," ")</f>
        <v> </v>
      </c>
      <c r="C588" s="1117" t="str">
        <f t="array" ref="C588">IFERROR(INDEX('Sale Rollup'!$B$2:$AA$240,SMALL(IF('Sale Rollup'!$L$2:$L$240=$B$578,ROW('Sale Rollup'!$L$2:$L$240)),ROW(9:9))-1,2)," ")</f>
        <v> </v>
      </c>
      <c r="D588" s="1117" t="str">
        <f t="array" ref="D588">IFERROR(INDEX('Sale Rollup'!$B$2:$AA$240,SMALL(IF('Sale Rollup'!$L$2:$L$240=$B$578,ROW('Sale Rollup'!$L$2:$L$240)),ROW(9:9))-1,5)," ")</f>
        <v> </v>
      </c>
      <c r="E588" s="1117" t="str">
        <f t="array" ref="E588">IFERROR( INDEX('Sale Rollup'!$B$2:$AA$240,SMALL(IF('Sale Rollup'!$L$2:$L$240=$B$578,ROW('Sale Rollup'!$L$2:$L$240)),ROW(9:9))-1,6)," ")</f>
        <v> </v>
      </c>
      <c r="F588" s="1117" t="str">
        <f t="array" ref="F588">IFERROR(INDEX('Sale Rollup'!$B$2:$AA$240,SMALL(IF('Sale Rollup'!$L$2:$L$240=$B$578,ROW('Sale Rollup'!$L$2:$L$240)),ROW(9:9))-1,7)," ")</f>
        <v> </v>
      </c>
      <c r="G588" s="1117" t="str">
        <f t="array" ref="G588">IFERROR(INDEX('Sale Rollup'!$B$2:$AA$240,SMALL(IF('Sale Rollup'!$L$2:$L$240=$B$578,ROW('Sale Rollup'!$L$2:$L$240)),ROW(9:9))-1,3)," ")</f>
        <v> </v>
      </c>
      <c r="H588" s="1163" t="str">
        <f t="array" ref="H588">IFERROR(INDEX('Sale Rollup'!$B$2:$AA$240,SMALL(IF('Sale Rollup'!$L$2:$L$240=$B$578,ROW('Sale Rollup'!$L$2:$L$240)),ROW(9:9))-1,8)," ")</f>
        <v> </v>
      </c>
      <c r="I588" s="1119" t="str">
        <f t="array" ref="I588">IFERROR(INDEX('Sale Rollup'!$B$2:$AA$240,SMALL(IF('Sale Rollup'!$L$2:$L$240=$B$578,ROW('Sale Rollup'!$L$2:$L$240)),ROW(9:9))-1,12)," ")</f>
        <v> </v>
      </c>
      <c r="J588" s="1118"/>
      <c r="K588" s="1118" t="str">
        <f t="array" ref="K588">IFERROR(INDEX('Sale Rollup'!$B$2:$AA$240,SMALL(IF('Sale Rollup'!$L$2:$L$240=$B$578,ROW('Sale Rollup'!$L$2:$L$240)),ROW(9:9))-1,13)," ")</f>
        <v> </v>
      </c>
      <c r="M588" s="1120"/>
      <c r="N588" s="1120"/>
    </row>
    <row r="589" ht="12.75" customHeight="1">
      <c r="A589" s="1114" t="str">
        <f t="array" ref="A589">IFERROR(SMALL(IF('Sale Rollup'!$L$2:$L$240=$B$578,ROW('Sale Rollup'!$L$2:$L$240)),ROW(10:10))," ")</f>
        <v> </v>
      </c>
      <c r="B589" s="1130" t="str">
        <f t="array" ref="B589">IFERROR(INDEX('Sale Rollup'!$B$2:$AA$240,SMALL(IF('Sale Rollup'!$L$2:$L$240=$B$578,ROW('Sale Rollup'!$L$2:$L$240)),ROW(10:10))-1,1)," ")</f>
        <v> </v>
      </c>
      <c r="C589" s="1117" t="str">
        <f t="array" ref="C589">IFERROR(INDEX('Sale Rollup'!$B$2:$AA$240,SMALL(IF('Sale Rollup'!$L$2:$L$240=$B$578,ROW('Sale Rollup'!$L$2:$L$240)),ROW(10:10))-1,2)," ")</f>
        <v> </v>
      </c>
      <c r="D589" s="1117" t="str">
        <f t="array" ref="D589">IFERROR(INDEX('Sale Rollup'!$B$2:$AA$240,SMALL(IF('Sale Rollup'!$L$2:$L$240=$B$578,ROW('Sale Rollup'!$L$2:$L$240)),ROW(10:10))-1,5)," ")</f>
        <v> </v>
      </c>
      <c r="E589" s="1117" t="str">
        <f t="array" ref="E589">IFERROR( INDEX('Sale Rollup'!$B$2:$AA$240,SMALL(IF('Sale Rollup'!$L$2:$L$240=$B$578,ROW('Sale Rollup'!$L$2:$L$240)),ROW(10:10))-1,6)," ")</f>
        <v> </v>
      </c>
      <c r="F589" s="1117" t="str">
        <f t="array" ref="F589">IFERROR(INDEX('Sale Rollup'!$B$2:$AA$240,SMALL(IF('Sale Rollup'!$L$2:$L$240=$B$578,ROW('Sale Rollup'!$L$2:$L$240)),ROW(10:10))-1,7)," ")</f>
        <v> </v>
      </c>
      <c r="G589" s="1117" t="str">
        <f t="array" ref="G589">IFERROR(INDEX('Sale Rollup'!$B$2:$AA$240,SMALL(IF('Sale Rollup'!$L$2:$L$240=$B$578,ROW('Sale Rollup'!$L$2:$L$240)),ROW(10:10))-1,3)," ")</f>
        <v> </v>
      </c>
      <c r="H589" s="1163" t="str">
        <f t="array" ref="H589">IFERROR(INDEX('Sale Rollup'!$B$2:$AA$240,SMALL(IF('Sale Rollup'!$L$2:$L$240=$B$578,ROW('Sale Rollup'!$L$2:$L$240)),ROW(10:10))-1,8)," ")</f>
        <v> </v>
      </c>
      <c r="I589" s="1119" t="str">
        <f t="array" ref="I589">IFERROR(INDEX('Sale Rollup'!$B$2:$AA$240,SMALL(IF('Sale Rollup'!$L$2:$L$240=$B$578,ROW('Sale Rollup'!$L$2:$L$240)),ROW(10:10))-1,12)," ")</f>
        <v> </v>
      </c>
      <c r="J589" s="1118"/>
      <c r="K589" s="1118" t="str">
        <f t="array" ref="K589">IFERROR(INDEX('Sale Rollup'!$B$2:$AA$240,SMALL(IF('Sale Rollup'!$L$2:$L$240=$B$578,ROW('Sale Rollup'!$L$2:$L$240)),ROW(10:10))-1,13)," ")</f>
        <v> </v>
      </c>
      <c r="M589" s="1120"/>
      <c r="N589" s="1120"/>
    </row>
    <row r="590" ht="12.75" customHeight="1">
      <c r="A590" s="1114" t="str">
        <f t="array" ref="A590">IFERROR(SMALL(IF('Sale Rollup'!$L$2:$L$240=$B$578,ROW('Sale Rollup'!$L$2:$L$240)),ROW(11:11))," ")</f>
        <v> </v>
      </c>
      <c r="B590" s="1130" t="str">
        <f t="array" ref="B590">IFERROR(INDEX('Sale Rollup'!$B$2:$AA$240,SMALL(IF('Sale Rollup'!$L$2:$L$240=$B$578,ROW('Sale Rollup'!$L$2:$L$240)),ROW(11:11))-1,1)," ")</f>
        <v> </v>
      </c>
      <c r="C590" s="1117" t="str">
        <f t="array" ref="C590">IFERROR(INDEX('Sale Rollup'!$B$2:$AA$240,SMALL(IF('Sale Rollup'!$L$2:$L$240=$B$578,ROW('Sale Rollup'!$L$2:$L$240)),ROW(11:11))-1,2)," ")</f>
        <v> </v>
      </c>
      <c r="D590" s="1117" t="str">
        <f t="array" ref="D590">IFERROR(INDEX('Sale Rollup'!$B$2:$AA$240,SMALL(IF('Sale Rollup'!$L$2:$L$240=$B$578,ROW('Sale Rollup'!$L$2:$L$240)),ROW(11:11))-1,5)," ")</f>
        <v> </v>
      </c>
      <c r="E590" s="1117" t="str">
        <f t="array" ref="E590">IFERROR( INDEX('Sale Rollup'!$B$2:$AA$240,SMALL(IF('Sale Rollup'!$L$2:$L$240=$B$578,ROW('Sale Rollup'!$L$2:$L$240)),ROW(11:11))-1,6)," ")</f>
        <v> </v>
      </c>
      <c r="F590" s="1117" t="str">
        <f t="array" ref="F590">IFERROR(INDEX('Sale Rollup'!$B$2:$AA$240,SMALL(IF('Sale Rollup'!$L$2:$L$240=$B$578,ROW('Sale Rollup'!$L$2:$L$240)),ROW(11:11))-1,7)," ")</f>
        <v> </v>
      </c>
      <c r="G590" s="1117" t="str">
        <f t="array" ref="G590">IFERROR(INDEX('Sale Rollup'!$B$2:$AA$240,SMALL(IF('Sale Rollup'!$L$2:$L$240=$B$578,ROW('Sale Rollup'!$L$2:$L$240)),ROW(11:11))-1,3)," ")</f>
        <v> </v>
      </c>
      <c r="H590" s="1163" t="str">
        <f t="array" ref="H590">IFERROR(INDEX('Sale Rollup'!$B$2:$AA$240,SMALL(IF('Sale Rollup'!$L$2:$L$240=$B$578,ROW('Sale Rollup'!$L$2:$L$240)),ROW(11:11))-1,8)," ")</f>
        <v> </v>
      </c>
      <c r="I590" s="1119" t="str">
        <f t="array" ref="I590">IFERROR(INDEX('Sale Rollup'!$B$2:$AA$240,SMALL(IF('Sale Rollup'!$L$2:$L$240=$B$578,ROW('Sale Rollup'!$L$2:$L$240)),ROW(11:11))-1,12)," ")</f>
        <v> </v>
      </c>
      <c r="J590" s="1118"/>
      <c r="K590" s="1118" t="str">
        <f t="array" ref="K590">IFERROR(INDEX('Sale Rollup'!$B$2:$AA$240,SMALL(IF('Sale Rollup'!$L$2:$L$240=$B$578,ROW('Sale Rollup'!$L$2:$L$240)),ROW(11:11))-1,13)," ")</f>
        <v> </v>
      </c>
      <c r="M590" s="1120"/>
      <c r="N590" s="1120"/>
    </row>
    <row r="591" ht="12.75" customHeight="1">
      <c r="A591" s="1114" t="str">
        <f t="array" ref="A591">IFERROR(SMALL(IF('Sale Rollup'!$L$2:$L$240=$B$578,ROW('Sale Rollup'!$L$2:$L$240)),ROW(12:12))," ")</f>
        <v> </v>
      </c>
      <c r="B591" s="1130" t="str">
        <f t="array" ref="B591">IFERROR(INDEX('Sale Rollup'!$B$2:$AA$240,SMALL(IF('Sale Rollup'!$L$2:$L$240=$B$578,ROW('Sale Rollup'!$L$2:$L$240)),ROW(12:12))-1,1)," ")</f>
        <v> </v>
      </c>
      <c r="C591" s="1117" t="str">
        <f t="array" ref="C591">IFERROR(INDEX('Sale Rollup'!$B$2:$AA$240,SMALL(IF('Sale Rollup'!$L$2:$L$240=$B$578,ROW('Sale Rollup'!$L$2:$L$240)),ROW(12:12))-1,2)," ")</f>
        <v> </v>
      </c>
      <c r="D591" s="1117" t="str">
        <f t="array" ref="D591">IFERROR(INDEX('Sale Rollup'!$B$2:$AA$240,SMALL(IF('Sale Rollup'!$L$2:$L$240=$B$578,ROW('Sale Rollup'!$L$2:$L$240)),ROW(12:12))-1,5)," ")</f>
        <v> </v>
      </c>
      <c r="E591" s="1117" t="str">
        <f t="array" ref="E591">IFERROR( INDEX('Sale Rollup'!$B$2:$AA$240,SMALL(IF('Sale Rollup'!$L$2:$L$240=$B$578,ROW('Sale Rollup'!$L$2:$L$240)),ROW(12:12))-1,6)," ")</f>
        <v> </v>
      </c>
      <c r="F591" s="1117" t="str">
        <f t="array" ref="F591">IFERROR(INDEX('Sale Rollup'!$B$2:$AA$240,SMALL(IF('Sale Rollup'!$L$2:$L$240=$B$578,ROW('Sale Rollup'!$L$2:$L$240)),ROW(12:12))-1,7)," ")</f>
        <v> </v>
      </c>
      <c r="G591" s="1117" t="str">
        <f t="array" ref="G591">IFERROR(INDEX('Sale Rollup'!$B$2:$AA$240,SMALL(IF('Sale Rollup'!$L$2:$L$240=$B$578,ROW('Sale Rollup'!$L$2:$L$240)),ROW(12:12))-1,3)," ")</f>
        <v> </v>
      </c>
      <c r="H591" s="1163" t="str">
        <f t="array" ref="H591">IFERROR(INDEX('Sale Rollup'!$B$2:$AA$240,SMALL(IF('Sale Rollup'!$L$2:$L$240=$B$578,ROW('Sale Rollup'!$L$2:$L$240)),ROW(12:12))-1,8)," ")</f>
        <v> </v>
      </c>
      <c r="I591" s="1119" t="str">
        <f t="array" ref="I591">IFERROR(INDEX('Sale Rollup'!$B$2:$AA$240,SMALL(IF('Sale Rollup'!$L$2:$L$240=$B$578,ROW('Sale Rollup'!$L$2:$L$240)),ROW(12:12))-1,12)," ")</f>
        <v> </v>
      </c>
      <c r="J591" s="1118"/>
      <c r="K591" s="1118" t="str">
        <f t="array" ref="K591">IFERROR(INDEX('Sale Rollup'!$B$2:$AA$240,SMALL(IF('Sale Rollup'!$L$2:$L$240=$B$578,ROW('Sale Rollup'!$L$2:$L$240)),ROW(12:12))-1,13)," ")</f>
        <v> </v>
      </c>
      <c r="M591" s="1162"/>
      <c r="N591" s="1162"/>
    </row>
    <row r="592" ht="12.75" customHeight="1">
      <c r="A592" s="1114" t="str">
        <f t="array" ref="A592">IFERROR(SMALL(IF('Sale Rollup'!$L$2:$L$240=$B$578,ROW('Sale Rollup'!$L$2:$L$240)),ROW(13:13))," ")</f>
        <v> </v>
      </c>
      <c r="B592" s="1130" t="str">
        <f t="array" ref="B592">IFERROR(INDEX('Sale Rollup'!$B$2:$AA$240,SMALL(IF('Sale Rollup'!$L$2:$L$240=$B$578,ROW('Sale Rollup'!$L$2:$L$240)),ROW(13:13))-1,1)," ")</f>
        <v> </v>
      </c>
      <c r="C592" s="1117" t="str">
        <f t="array" ref="C592">IFERROR(INDEX('Sale Rollup'!$B$2:$AA$240,SMALL(IF('Sale Rollup'!$L$2:$L$240=$B$578,ROW('Sale Rollup'!$L$2:$L$240)),ROW(13:13))-1,2)," ")</f>
        <v> </v>
      </c>
      <c r="D592" s="1117" t="str">
        <f t="array" ref="D592">IFERROR(INDEX('Sale Rollup'!$B$2:$AA$240,SMALL(IF('Sale Rollup'!$L$2:$L$240=$B$578,ROW('Sale Rollup'!$L$2:$L$240)),ROW(13:13))-1,5)," ")</f>
        <v> </v>
      </c>
      <c r="E592" s="1117" t="str">
        <f t="array" ref="E592">IFERROR( INDEX('Sale Rollup'!$B$2:$AA$240,SMALL(IF('Sale Rollup'!$L$2:$L$240=$B$578,ROW('Sale Rollup'!$L$2:$L$240)),ROW(13:13))-1,6)," ")</f>
        <v> </v>
      </c>
      <c r="F592" s="1117" t="str">
        <f t="array" ref="F592">IFERROR(INDEX('Sale Rollup'!$B$2:$AA$240,SMALL(IF('Sale Rollup'!$L$2:$L$240=$B$578,ROW('Sale Rollup'!$L$2:$L$240)),ROW(13:13))-1,7)," ")</f>
        <v> </v>
      </c>
      <c r="G592" s="1117" t="str">
        <f t="array" ref="G592">IFERROR(INDEX('Sale Rollup'!$B$2:$AA$240,SMALL(IF('Sale Rollup'!$L$2:$L$240=$B$578,ROW('Sale Rollup'!$L$2:$L$240)),ROW(13:13))-1,3)," ")</f>
        <v> </v>
      </c>
      <c r="H592" s="1163" t="str">
        <f t="array" ref="H592">IFERROR(INDEX('Sale Rollup'!$B$2:$AA$240,SMALL(IF('Sale Rollup'!$L$2:$L$240=$B$578,ROW('Sale Rollup'!$L$2:$L$240)),ROW(13:13))-1,8)," ")</f>
        <v> </v>
      </c>
      <c r="I592" s="1119" t="str">
        <f t="array" ref="I592">IFERROR(INDEX('Sale Rollup'!$B$2:$AA$240,SMALL(IF('Sale Rollup'!$L$2:$L$240=$B$578,ROW('Sale Rollup'!$L$2:$L$240)),ROW(13:13))-1,12)," ")</f>
        <v> </v>
      </c>
      <c r="J592" s="1118"/>
      <c r="K592" s="1118" t="str">
        <f t="array" ref="K592">IFERROR(INDEX('Sale Rollup'!$B$2:$AA$240,SMALL(IF('Sale Rollup'!$L$2:$L$240=$B$578,ROW('Sale Rollup'!$L$2:$L$240)),ROW(13:13))-1,13)," ")</f>
        <v> </v>
      </c>
      <c r="M592" s="1162"/>
      <c r="N592" s="1162"/>
    </row>
    <row r="593" ht="12.75" customHeight="1">
      <c r="A593" s="1114" t="str">
        <f t="array" ref="A593">IFERROR(SMALL(IF('Sale Rollup'!$L$2:$L$240=$B$578,ROW('Sale Rollup'!$L$2:$L$240)),ROW(14:14))," ")</f>
        <v> </v>
      </c>
      <c r="B593" s="1130" t="str">
        <f t="array" ref="B593">IFERROR(INDEX('Sale Rollup'!$B$2:$AA$240,SMALL(IF('Sale Rollup'!$L$2:$L$240=$B$578,ROW('Sale Rollup'!$L$2:$L$240)),ROW(14:14))-1,1)," ")</f>
        <v> </v>
      </c>
      <c r="C593" s="1117" t="str">
        <f t="array" ref="C593">IFERROR(INDEX('Sale Rollup'!$B$2:$AA$240,SMALL(IF('Sale Rollup'!$L$2:$L$240=$B$578,ROW('Sale Rollup'!$L$2:$L$240)),ROW(14:14))-1,2)," ")</f>
        <v> </v>
      </c>
      <c r="D593" s="1117" t="str">
        <f t="array" ref="D593">IFERROR(INDEX('Sale Rollup'!$B$2:$AA$240,SMALL(IF('Sale Rollup'!$L$2:$L$240=$B$578,ROW('Sale Rollup'!$L$2:$L$240)),ROW(14:14))-1,5)," ")</f>
        <v> </v>
      </c>
      <c r="E593" s="1117" t="str">
        <f t="array" ref="E593">IFERROR( INDEX('Sale Rollup'!$B$2:$AA$240,SMALL(IF('Sale Rollup'!$L$2:$L$240=$B$578,ROW('Sale Rollup'!$L$2:$L$240)),ROW(14:14))-1,6)," ")</f>
        <v> </v>
      </c>
      <c r="F593" s="1117" t="str">
        <f t="array" ref="F593">IFERROR(INDEX('Sale Rollup'!$B$2:$AA$240,SMALL(IF('Sale Rollup'!$L$2:$L$240=$B$578,ROW('Sale Rollup'!$L$2:$L$240)),ROW(14:14))-1,7)," ")</f>
        <v> </v>
      </c>
      <c r="G593" s="1117" t="str">
        <f t="array" ref="G593">IFERROR(INDEX('Sale Rollup'!$B$2:$AA$240,SMALL(IF('Sale Rollup'!$L$2:$L$240=$B$578,ROW('Sale Rollup'!$L$2:$L$240)),ROW(14:14))-1,3)," ")</f>
        <v> </v>
      </c>
      <c r="H593" s="1163" t="str">
        <f t="array" ref="H593">IFERROR(INDEX('Sale Rollup'!$B$2:$AA$240,SMALL(IF('Sale Rollup'!$L$2:$L$240=$B$578,ROW('Sale Rollup'!$L$2:$L$240)),ROW(14:14))-1,8)," ")</f>
        <v> </v>
      </c>
      <c r="I593" s="1119" t="str">
        <f t="array" ref="I593">IFERROR(INDEX('Sale Rollup'!$B$2:$AA$240,SMALL(IF('Sale Rollup'!$L$2:$L$240=$B$578,ROW('Sale Rollup'!$L$2:$L$240)),ROW(14:14))-1,12)," ")</f>
        <v> </v>
      </c>
      <c r="J593" s="1118"/>
      <c r="K593" s="1118" t="str">
        <f t="array" ref="K593">IFERROR(INDEX('Sale Rollup'!$B$2:$AA$240,SMALL(IF('Sale Rollup'!$L$2:$L$240=$B$578,ROW('Sale Rollup'!$L$2:$L$240)),ROW(14:14))-1,13)," ")</f>
        <v> </v>
      </c>
      <c r="M593" s="1162"/>
      <c r="N593" s="1162"/>
    </row>
    <row r="594" ht="12.75" customHeight="1">
      <c r="A594" s="1114" t="str">
        <f t="array" ref="A594">IFERROR(SMALL(IF('Sale Rollup'!$L$2:$L$240=$B$578,ROW('Sale Rollup'!$L$2:$L$240)),ROW(15:15))," ")</f>
        <v> </v>
      </c>
      <c r="B594" s="1130" t="str">
        <f t="array" ref="B594">IFERROR(INDEX('Sale Rollup'!$B$2:$AA$240,SMALL(IF('Sale Rollup'!$L$2:$L$240=$B$578,ROW('Sale Rollup'!$L$2:$L$240)),ROW(15:15))-1,1)," ")</f>
        <v> </v>
      </c>
      <c r="C594" s="1117" t="str">
        <f t="array" ref="C594">IFERROR(INDEX('Sale Rollup'!$B$2:$AA$240,SMALL(IF('Sale Rollup'!$L$2:$L$240=$B$578,ROW('Sale Rollup'!$L$2:$L$240)),ROW(15:15))-1,2)," ")</f>
        <v> </v>
      </c>
      <c r="D594" s="1117" t="str">
        <f t="array" ref="D594">IFERROR(INDEX('Sale Rollup'!$B$2:$AA$240,SMALL(IF('Sale Rollup'!$L$2:$L$240=$B$578,ROW('Sale Rollup'!$L$2:$L$240)),ROW(15:15))-1,5)," ")</f>
        <v> </v>
      </c>
      <c r="E594" s="1117" t="str">
        <f t="array" ref="E594">IFERROR( INDEX('Sale Rollup'!$B$2:$AA$240,SMALL(IF('Sale Rollup'!$L$2:$L$240=$B$578,ROW('Sale Rollup'!$L$2:$L$240)),ROW(15:15))-1,6)," ")</f>
        <v> </v>
      </c>
      <c r="F594" s="1117" t="str">
        <f t="array" ref="F594">IFERROR(INDEX('Sale Rollup'!$B$2:$AA$240,SMALL(IF('Sale Rollup'!$L$2:$L$240=$B$578,ROW('Sale Rollup'!$L$2:$L$240)),ROW(15:15))-1,7)," ")</f>
        <v> </v>
      </c>
      <c r="G594" s="1117" t="str">
        <f t="array" ref="G594">IFERROR(INDEX('Sale Rollup'!$B$2:$AA$240,SMALL(IF('Sale Rollup'!$L$2:$L$240=$B$578,ROW('Sale Rollup'!$L$2:$L$240)),ROW(15:15))-1,3)," ")</f>
        <v> </v>
      </c>
      <c r="H594" s="1163" t="str">
        <f t="array" ref="H594">IFERROR(INDEX('Sale Rollup'!$B$2:$AA$240,SMALL(IF('Sale Rollup'!$L$2:$L$240=$B$578,ROW('Sale Rollup'!$L$2:$L$240)),ROW(15:15))-1,8)," ")</f>
        <v> </v>
      </c>
      <c r="I594" s="1119" t="str">
        <f t="array" ref="I594">IFERROR(INDEX('Sale Rollup'!$B$2:$AA$240,SMALL(IF('Sale Rollup'!$L$2:$L$240=$B$578,ROW('Sale Rollup'!$L$2:$L$240)),ROW(15:15))-1,12)," ")</f>
        <v> </v>
      </c>
      <c r="J594" s="1118"/>
      <c r="K594" s="1118" t="str">
        <f t="array" ref="K594">IFERROR(INDEX('Sale Rollup'!$B$2:$AA$240,SMALL(IF('Sale Rollup'!$L$2:$L$240=$B$578,ROW('Sale Rollup'!$L$2:$L$240)),ROW(15:15))-1,13)," ")</f>
        <v> </v>
      </c>
      <c r="M594" s="1162"/>
      <c r="N594" s="1162"/>
    </row>
    <row r="595" ht="12.75" customHeight="1">
      <c r="A595" s="1114" t="str">
        <f t="array" ref="A595">IFERROR(SMALL(IF('Sale Rollup'!$L$2:$L$240=$B$578,ROW('Sale Rollup'!$L$2:$L$240)),ROW(16:16))," ")</f>
        <v> </v>
      </c>
      <c r="B595" s="1130" t="str">
        <f t="array" ref="B595">IFERROR(INDEX('Sale Rollup'!$B$2:$AA$240,SMALL(IF('Sale Rollup'!$L$2:$L$240=$B$578,ROW('Sale Rollup'!$L$2:$L$240)),ROW(16:16))-1,1)," ")</f>
        <v> </v>
      </c>
      <c r="C595" s="1117" t="str">
        <f t="array" ref="C595">IFERROR(INDEX('Sale Rollup'!$B$2:$AA$240,SMALL(IF('Sale Rollup'!$L$2:$L$240=$B$578,ROW('Sale Rollup'!$L$2:$L$240)),ROW(16:16))-1,2)," ")</f>
        <v> </v>
      </c>
      <c r="D595" s="1117" t="str">
        <f t="array" ref="D595">IFERROR(INDEX('Sale Rollup'!$B$2:$AA$240,SMALL(IF('Sale Rollup'!$L$2:$L$240=$B$578,ROW('Sale Rollup'!$L$2:$L$240)),ROW(16:16))-1,5)," ")</f>
        <v> </v>
      </c>
      <c r="E595" s="1117" t="str">
        <f t="array" ref="E595">IFERROR( INDEX('Sale Rollup'!$B$2:$AA$240,SMALL(IF('Sale Rollup'!$L$2:$L$240=$B$578,ROW('Sale Rollup'!$L$2:$L$240)),ROW(16:16))-1,6)," ")</f>
        <v> </v>
      </c>
      <c r="F595" s="1117" t="str">
        <f t="array" ref="F595">IFERROR(INDEX('Sale Rollup'!$B$2:$AA$240,SMALL(IF('Sale Rollup'!$L$2:$L$240=$B$578,ROW('Sale Rollup'!$L$2:$L$240)),ROW(16:16))-1,7)," ")</f>
        <v> </v>
      </c>
      <c r="G595" s="1117" t="str">
        <f t="array" ref="G595">IFERROR(INDEX('Sale Rollup'!$B$2:$AA$240,SMALL(IF('Sale Rollup'!$L$2:$L$240=$B$578,ROW('Sale Rollup'!$L$2:$L$240)),ROW(16:16))-1,3)," ")</f>
        <v> </v>
      </c>
      <c r="H595" s="1163" t="str">
        <f t="array" ref="H595">IFERROR(INDEX('Sale Rollup'!$B$2:$AA$240,SMALL(IF('Sale Rollup'!$L$2:$L$240=$B$578,ROW('Sale Rollup'!$L$2:$L$240)),ROW(16:16))-1,8)," ")</f>
        <v> </v>
      </c>
      <c r="I595" s="1119" t="str">
        <f t="array" ref="I595">IFERROR(INDEX('Sale Rollup'!$B$2:$AA$240,SMALL(IF('Sale Rollup'!$L$2:$L$240=$B$578,ROW('Sale Rollup'!$L$2:$L$240)),ROW(16:16))-1,12)," ")</f>
        <v> </v>
      </c>
      <c r="J595" s="1118"/>
      <c r="K595" s="1118" t="str">
        <f t="array" ref="K595">IFERROR(INDEX('Sale Rollup'!$B$2:$AA$240,SMALL(IF('Sale Rollup'!$L$2:$L$240=$B$578,ROW('Sale Rollup'!$L$2:$L$240)),ROW(16:16))-1,13)," ")</f>
        <v> </v>
      </c>
      <c r="M595" s="1162"/>
      <c r="N595" s="1162"/>
    </row>
    <row r="596" ht="12.75" customHeight="1">
      <c r="A596" s="1114" t="str">
        <f t="array" ref="A596">IFERROR(SMALL(IF('Sale Rollup'!$L$2:$L$240=$B$578,ROW('Sale Rollup'!$L$2:$L$240)),ROW(17:17))," ")</f>
        <v> </v>
      </c>
      <c r="B596" s="1130" t="str">
        <f t="array" ref="B596">IFERROR(INDEX('Sale Rollup'!$B$2:$AA$240,SMALL(IF('Sale Rollup'!$L$2:$L$240=$B$578,ROW('Sale Rollup'!$L$2:$L$240)),ROW(17:17))-1,1)," ")</f>
        <v> </v>
      </c>
      <c r="C596" s="1117" t="str">
        <f t="array" ref="C596">IFERROR(INDEX('Sale Rollup'!$B$2:$AA$240,SMALL(IF('Sale Rollup'!$L$2:$L$240=$B$578,ROW('Sale Rollup'!$L$2:$L$240)),ROW(17:17))-1,2)," ")</f>
        <v> </v>
      </c>
      <c r="D596" s="1117" t="str">
        <f t="array" ref="D596">IFERROR(INDEX('Sale Rollup'!$B$2:$AA$240,SMALL(IF('Sale Rollup'!$L$2:$L$240=$B$578,ROW('Sale Rollup'!$L$2:$L$240)),ROW(17:17))-1,5)," ")</f>
        <v> </v>
      </c>
      <c r="E596" s="1117" t="str">
        <f t="array" ref="E596">IFERROR( INDEX('Sale Rollup'!$B$2:$AA$240,SMALL(IF('Sale Rollup'!$L$2:$L$240=$B$578,ROW('Sale Rollup'!$L$2:$L$240)),ROW(17:17))-1,6)," ")</f>
        <v> </v>
      </c>
      <c r="F596" s="1117" t="str">
        <f t="array" ref="F596">IFERROR(INDEX('Sale Rollup'!$B$2:$AA$240,SMALL(IF('Sale Rollup'!$L$2:$L$240=$B$578,ROW('Sale Rollup'!$L$2:$L$240)),ROW(17:17))-1,7)," ")</f>
        <v> </v>
      </c>
      <c r="G596" s="1117" t="str">
        <f t="array" ref="G596">IFERROR(INDEX('Sale Rollup'!$B$2:$AA$240,SMALL(IF('Sale Rollup'!$L$2:$L$240=$B$578,ROW('Sale Rollup'!$L$2:$L$240)),ROW(17:17))-1,3)," ")</f>
        <v> </v>
      </c>
      <c r="H596" s="1163" t="str">
        <f t="array" ref="H596">IFERROR(INDEX('Sale Rollup'!$B$2:$AA$240,SMALL(IF('Sale Rollup'!$L$2:$L$240=$B$578,ROW('Sale Rollup'!$L$2:$L$240)),ROW(17:17))-1,8)," ")</f>
        <v> </v>
      </c>
      <c r="I596" s="1119" t="str">
        <f t="array" ref="I596">IFERROR(INDEX('Sale Rollup'!$B$2:$AA$240,SMALL(IF('Sale Rollup'!$L$2:$L$240=$B$578,ROW('Sale Rollup'!$L$2:$L$240)),ROW(17:17))-1,12)," ")</f>
        <v> </v>
      </c>
      <c r="J596" s="1118"/>
      <c r="K596" s="1118" t="str">
        <f t="array" ref="K596">IFERROR(INDEX('Sale Rollup'!$B$2:$AA$240,SMALL(IF('Sale Rollup'!$L$2:$L$240=$B$578,ROW('Sale Rollup'!$L$2:$L$240)),ROW(17:17))-1,13)," ")</f>
        <v> </v>
      </c>
      <c r="M596" s="1162"/>
      <c r="N596" s="1162"/>
    </row>
    <row r="597" ht="12.75" customHeight="1">
      <c r="A597" s="1114" t="str">
        <f t="array" ref="A597">IFERROR(SMALL(IF('Sale Rollup'!$L$2:$L$240=$B$578,ROW('Sale Rollup'!$L$2:$L$240)),ROW(18:18))," ")</f>
        <v> </v>
      </c>
      <c r="B597" s="1130" t="str">
        <f t="array" ref="B597">IFERROR(INDEX('Sale Rollup'!$B$2:$AA$240,SMALL(IF('Sale Rollup'!$L$2:$L$240=$B$578,ROW('Sale Rollup'!$L$2:$L$240)),ROW(18:18))-1,1)," ")</f>
        <v> </v>
      </c>
      <c r="C597" s="1117" t="str">
        <f t="array" ref="C597">IFERROR(INDEX('Sale Rollup'!$B$2:$AA$240,SMALL(IF('Sale Rollup'!$L$2:$L$240=$B$578,ROW('Sale Rollup'!$L$2:$L$240)),ROW(18:18))-1,2)," ")</f>
        <v> </v>
      </c>
      <c r="D597" s="1117" t="str">
        <f t="array" ref="D597">IFERROR(INDEX('Sale Rollup'!$B$2:$AA$240,SMALL(IF('Sale Rollup'!$L$2:$L$240=$B$578,ROW('Sale Rollup'!$L$2:$L$240)),ROW(18:18))-1,5)," ")</f>
        <v> </v>
      </c>
      <c r="E597" s="1117" t="str">
        <f t="array" ref="E597">IFERROR( INDEX('Sale Rollup'!$B$2:$AA$240,SMALL(IF('Sale Rollup'!$L$2:$L$240=$B$578,ROW('Sale Rollup'!$L$2:$L$240)),ROW(18:18))-1,6)," ")</f>
        <v> </v>
      </c>
      <c r="F597" s="1117" t="str">
        <f t="array" ref="F597">IFERROR(INDEX('Sale Rollup'!$B$2:$AA$240,SMALL(IF('Sale Rollup'!$L$2:$L$240=$B$578,ROW('Sale Rollup'!$L$2:$L$240)),ROW(18:18))-1,7)," ")</f>
        <v> </v>
      </c>
      <c r="G597" s="1117" t="str">
        <f t="array" ref="G597">IFERROR(INDEX('Sale Rollup'!$B$2:$AA$240,SMALL(IF('Sale Rollup'!$L$2:$L$240=$B$578,ROW('Sale Rollup'!$L$2:$L$240)),ROW(18:18))-1,3)," ")</f>
        <v> </v>
      </c>
      <c r="H597" s="1163" t="str">
        <f t="array" ref="H597">IFERROR(INDEX('Sale Rollup'!$B$2:$AA$240,SMALL(IF('Sale Rollup'!$L$2:$L$240=$B$578,ROW('Sale Rollup'!$L$2:$L$240)),ROW(18:18))-1,8)," ")</f>
        <v> </v>
      </c>
      <c r="I597" s="1119" t="str">
        <f t="array" ref="I597">IFERROR(INDEX('Sale Rollup'!$B$2:$AA$240,SMALL(IF('Sale Rollup'!$L$2:$L$240=$B$578,ROW('Sale Rollup'!$L$2:$L$240)),ROW(18:18))-1,12)," ")</f>
        <v> </v>
      </c>
      <c r="J597" s="1118"/>
      <c r="K597" s="1118" t="str">
        <f t="array" ref="K597">IFERROR(INDEX('Sale Rollup'!$B$2:$AA$240,SMALL(IF('Sale Rollup'!$L$2:$L$240=$B$578,ROW('Sale Rollup'!$L$2:$L$240)),ROW(18:18))-1,13)," ")</f>
        <v> </v>
      </c>
      <c r="M597" s="1162"/>
      <c r="N597" s="1162"/>
    </row>
    <row r="598" ht="12.75" customHeight="1">
      <c r="A598" s="1114" t="str">
        <f t="array" ref="A598">IFERROR(SMALL(IF('Sale Rollup'!$L$2:$L$240=$B$578,ROW('Sale Rollup'!$L$2:$L$240)),ROW(19:19))," ")</f>
        <v> </v>
      </c>
      <c r="B598" s="1130" t="str">
        <f t="array" ref="B598">IFERROR(INDEX('Sale Rollup'!$B$2:$AA$240,SMALL(IF('Sale Rollup'!$L$2:$L$240=$B$578,ROW('Sale Rollup'!$L$2:$L$240)),ROW(19:19))-1,1)," ")</f>
        <v> </v>
      </c>
      <c r="C598" s="1117" t="str">
        <f t="array" ref="C598">IFERROR(INDEX('Sale Rollup'!$B$2:$AA$240,SMALL(IF('Sale Rollup'!$L$2:$L$240=$B$578,ROW('Sale Rollup'!$L$2:$L$240)),ROW(19:19))-1,2)," ")</f>
        <v> </v>
      </c>
      <c r="D598" s="1117" t="str">
        <f t="array" ref="D598">IFERROR(INDEX('Sale Rollup'!$B$2:$AA$240,SMALL(IF('Sale Rollup'!$L$2:$L$240=$B$578,ROW('Sale Rollup'!$L$2:$L$240)),ROW(19:19))-1,5)," ")</f>
        <v> </v>
      </c>
      <c r="E598" s="1117" t="str">
        <f t="array" ref="E598">IFERROR( INDEX('Sale Rollup'!$B$2:$AA$240,SMALL(IF('Sale Rollup'!$L$2:$L$240=$B$578,ROW('Sale Rollup'!$L$2:$L$240)),ROW(19:19))-1,6)," ")</f>
        <v> </v>
      </c>
      <c r="F598" s="1117" t="str">
        <f t="array" ref="F598">IFERROR(INDEX('Sale Rollup'!$B$2:$AA$240,SMALL(IF('Sale Rollup'!$L$2:$L$240=$B$578,ROW('Sale Rollup'!$L$2:$L$240)),ROW(19:19))-1,7)," ")</f>
        <v> </v>
      </c>
      <c r="G598" s="1117" t="str">
        <f t="array" ref="G598">IFERROR(INDEX('Sale Rollup'!$B$2:$AA$240,SMALL(IF('Sale Rollup'!$L$2:$L$240=$B$578,ROW('Sale Rollup'!$L$2:$L$240)),ROW(19:19))-1,3)," ")</f>
        <v> </v>
      </c>
      <c r="H598" s="1163" t="str">
        <f t="array" ref="H598">IFERROR(INDEX('Sale Rollup'!$B$2:$AA$240,SMALL(IF('Sale Rollup'!$L$2:$L$240=$B$578,ROW('Sale Rollup'!$L$2:$L$240)),ROW(19:19))-1,8)," ")</f>
        <v> </v>
      </c>
      <c r="I598" s="1119" t="str">
        <f t="array" ref="I598">IFERROR(INDEX('Sale Rollup'!$B$2:$AA$240,SMALL(IF('Sale Rollup'!$L$2:$L$240=$B$578,ROW('Sale Rollup'!$L$2:$L$240)),ROW(19:19))-1,12)," ")</f>
        <v> </v>
      </c>
      <c r="J598" s="1118"/>
      <c r="K598" s="1118" t="str">
        <f t="array" ref="K598">IFERROR(INDEX('Sale Rollup'!$B$2:$AA$240,SMALL(IF('Sale Rollup'!$L$2:$L$240=$B$578,ROW('Sale Rollup'!$L$2:$L$240)),ROW(19:19))-1,13)," ")</f>
        <v> </v>
      </c>
      <c r="M598" s="1162"/>
      <c r="N598" s="1162"/>
    </row>
    <row r="599" ht="12.75" customHeight="1">
      <c r="A599" s="1114" t="str">
        <f t="array" ref="A599">IFERROR(SMALL(IF('Sale Rollup'!$L$2:$L$240=$B$578,ROW('Sale Rollup'!$L$2:$L$240)),ROW(20:20))," ")</f>
        <v> </v>
      </c>
      <c r="B599" s="1130" t="str">
        <f t="array" ref="B599">IFERROR(INDEX('Sale Rollup'!$B$2:$AA$240,SMALL(IF('Sale Rollup'!$L$2:$L$240=$B$578,ROW('Sale Rollup'!$L$2:$L$240)),ROW(20:20))-1,1)," ")</f>
        <v> </v>
      </c>
      <c r="C599" s="1117" t="str">
        <f t="array" ref="C599">IFERROR(INDEX('Sale Rollup'!$B$2:$AA$240,SMALL(IF('Sale Rollup'!$L$2:$L$240=$B$578,ROW('Sale Rollup'!$L$2:$L$240)),ROW(20:20))-1,2)," ")</f>
        <v> </v>
      </c>
      <c r="D599" s="1117" t="str">
        <f t="array" ref="D599">IFERROR(INDEX('Sale Rollup'!$B$2:$AA$240,SMALL(IF('Sale Rollup'!$L$2:$L$240=$B$578,ROW('Sale Rollup'!$L$2:$L$240)),ROW(20:20))-1,5)," ")</f>
        <v> </v>
      </c>
      <c r="E599" s="1117" t="str">
        <f t="array" ref="E599">IFERROR( INDEX('Sale Rollup'!$B$2:$AA$240,SMALL(IF('Sale Rollup'!$L$2:$L$240=$B$578,ROW('Sale Rollup'!$L$2:$L$240)),ROW(20:20))-1,6)," ")</f>
        <v> </v>
      </c>
      <c r="F599" s="1117" t="str">
        <f t="array" ref="F599">IFERROR(INDEX('Sale Rollup'!$B$2:$AA$240,SMALL(IF('Sale Rollup'!$L$2:$L$240=$B$578,ROW('Sale Rollup'!$L$2:$L$240)),ROW(20:20))-1,7)," ")</f>
        <v> </v>
      </c>
      <c r="G599" s="1117" t="str">
        <f t="array" ref="G599">IFERROR(INDEX('Sale Rollup'!$B$2:$AA$240,SMALL(IF('Sale Rollup'!$L$2:$L$240=$B$578,ROW('Sale Rollup'!$L$2:$L$240)),ROW(20:20))-1,3)," ")</f>
        <v> </v>
      </c>
      <c r="H599" s="1163" t="str">
        <f t="array" ref="H599">IFERROR(INDEX('Sale Rollup'!$B$2:$AA$240,SMALL(IF('Sale Rollup'!$L$2:$L$240=$B$578,ROW('Sale Rollup'!$L$2:$L$240)),ROW(20:20))-1,8)," ")</f>
        <v> </v>
      </c>
      <c r="I599" s="1119" t="str">
        <f t="array" ref="I599">IFERROR(INDEX('Sale Rollup'!$B$2:$AA$240,SMALL(IF('Sale Rollup'!$L$2:$L$240=$B$578,ROW('Sale Rollup'!$L$2:$L$240)),ROW(20:20))-1,12)," ")</f>
        <v> </v>
      </c>
      <c r="J599" s="1118"/>
      <c r="K599" s="1118" t="str">
        <f t="array" ref="K599">IFERROR(INDEX('Sale Rollup'!$B$2:$AA$240,SMALL(IF('Sale Rollup'!$L$2:$L$240=$B$578,ROW('Sale Rollup'!$L$2:$L$240)),ROW(20:20))-1,13)," ")</f>
        <v> </v>
      </c>
      <c r="M599" s="1120"/>
      <c r="N599" s="1120"/>
    </row>
    <row r="600" ht="12.75" customHeight="1">
      <c r="A600" s="1131" t="str">
        <f t="array" ref="A600">IFERROR(SMALL(IF('Sale Rollup'!$O$2:$O$240=$B$578,ROW('Sale Rollup'!$L$2:$L$240)),ROW(1:1))," ")</f>
        <v> </v>
      </c>
      <c r="B600" s="1132" t="str">
        <f t="array" ref="B600">IFERROR(INDEX('Sale Rollup'!$B$2:$AA$240,SMALL(IF('Sale Rollup'!$O$2:$O$240=$B$578,ROW('Sale Rollup'!$L$2:$L$240)),ROW(1:1))-1,1)," ")</f>
        <v> </v>
      </c>
      <c r="C600" s="1133" t="str">
        <f t="array" ref="C600">IFERROR(INDEX('Sale Rollup'!$B$2:$AA$240,SMALL(IF('Sale Rollup'!$O$2:$O$240=$B$578,ROW('Sale Rollup'!$L$2:$L$240)),ROW(1:1))-1,2)," ")</f>
        <v> </v>
      </c>
      <c r="D600" s="1133" t="str">
        <f t="array" ref="D600">IFERROR(INDEX('Sale Rollup'!$B$2:$AA$240,SMALL(IF('Sale Rollup'!$O$2:$O$240=$B$578,ROW('Sale Rollup'!$L$2:$L$240)),ROW(1:1))-1,5)," ")</f>
        <v> </v>
      </c>
      <c r="E600" s="1133" t="str">
        <f t="array" ref="E600">IFERROR( INDEX('Sale Rollup'!$B$2:$AA$240,SMALL(IF('Sale Rollup'!$O$2:$O$240=$B$578,ROW('Sale Rollup'!$L$2:$L$240)),ROW(1:1))-1,6)," ")</f>
        <v> </v>
      </c>
      <c r="F600" s="1133" t="str">
        <f t="array" ref="F600">IFERROR(INDEX('Sale Rollup'!$B$2:$AA$240,SMALL(IF('Sale Rollup'!$O$2:$O$240=$B$578,ROW('Sale Rollup'!$L$2:$L$240)),ROW(1:1))-1,7)," ")</f>
        <v> </v>
      </c>
      <c r="G600" s="1133" t="str">
        <f t="array" ref="G600">IFERROR(INDEX('Sale Rollup'!$B$2:$AA$240,SMALL(IF('Sale Rollup'!$O$2:$O$240=$B$578,ROW('Sale Rollup'!$L$2:$L$240)),ROW(1:1))-1,3)," ")</f>
        <v> </v>
      </c>
      <c r="H600" s="1134" t="str">
        <f t="array" ref="H600">IFERROR(INDEX('Sale Rollup'!$B$2:$AA$240,SMALL(IF('Sale Rollup'!$O$2:$O$240=$B$578,ROW('Sale Rollup'!$L$2:$L$240)),ROW(1:1))-1,8)," ")</f>
        <v> </v>
      </c>
      <c r="I600" s="1135" t="str">
        <f t="array" ref="I600">IFERROR(INDEX('Sale Rollup'!$B$2:$AA$240,SMALL(IF('Sale Rollup'!$O$2:$O$240=$B$578,ROW('Sale Rollup'!$L$2:$L$240)),ROW(1:1))-1,15)," ")</f>
        <v> </v>
      </c>
      <c r="J600" s="1134"/>
      <c r="K600" s="1134" t="str">
        <f t="array" ref="K600">IFERROR(INDEX('Sale Rollup'!$B$2:$AA$240,SMALL(IF('Sale Rollup'!$O$2:$O$240=$B$578,ROW('Sale Rollup'!$L$2:$L$240)),ROW(1:1))-1,16)," ")</f>
        <v> </v>
      </c>
      <c r="L600" s="1136" t="s">
        <v>841</v>
      </c>
      <c r="M600" s="1120"/>
      <c r="N600" s="1120"/>
    </row>
    <row r="601" ht="12.75" customHeight="1">
      <c r="A601" s="1137" t="str">
        <f t="array" ref="A601">IFERROR(SMALL(IF('Sale Rollup'!$O$2:$O$240=$B$578,ROW('Sale Rollup'!$L$2:$L$240)),ROW(2:2))," ")</f>
        <v> </v>
      </c>
      <c r="B601" s="1138" t="str">
        <f t="array" ref="B601">IFERROR(INDEX('Sale Rollup'!$B$2:$AA$240,SMALL(IF('Sale Rollup'!$O$2:$O$240=$B$578,ROW('Sale Rollup'!$L$2:$L$240)),ROW(2:2))-1,1)," ")</f>
        <v> </v>
      </c>
      <c r="C601" s="1139" t="str">
        <f t="array" ref="C601">IFERROR(INDEX('Sale Rollup'!$B$2:$AA$240,SMALL(IF('Sale Rollup'!$O$2:$O$240=$B$578,ROW('Sale Rollup'!$L$2:$L$240)),ROW(2:2))-1,2)," ")</f>
        <v> </v>
      </c>
      <c r="D601" s="1139" t="str">
        <f t="array" ref="D601">IFERROR(INDEX('Sale Rollup'!$B$2:$AA$240,SMALL(IF('Sale Rollup'!$O$2:$O$240=$B$578,ROW('Sale Rollup'!$L$2:$L$240)),ROW(2:2))-1,5)," ")</f>
        <v> </v>
      </c>
      <c r="E601" s="1139" t="str">
        <f t="array" ref="E601">IFERROR( INDEX('Sale Rollup'!$B$2:$AA$240,SMALL(IF('Sale Rollup'!$O$2:$O$240=$B$578,ROW('Sale Rollup'!$L$2:$L$240)),ROW(2:2))-1,6)," ")</f>
        <v> </v>
      </c>
      <c r="F601" s="1139" t="str">
        <f t="array" ref="F601">IFERROR(INDEX('Sale Rollup'!$B$2:$AA$240,SMALL(IF('Sale Rollup'!$O$2:$O$240=$B$578,ROW('Sale Rollup'!$L$2:$L$240)),ROW(2:2))-1,7)," ")</f>
        <v> </v>
      </c>
      <c r="G601" s="1139" t="str">
        <f t="array" ref="G601">IFERROR(INDEX('Sale Rollup'!$B$2:$AA$240,SMALL(IF('Sale Rollup'!$O$2:$O$240=$B$578,ROW('Sale Rollup'!$L$2:$L$240)),ROW(2:2))-1,3)," ")</f>
        <v> </v>
      </c>
      <c r="H601" s="1140" t="str">
        <f t="array" ref="H601">IFERROR(INDEX('Sale Rollup'!$B$2:$AA$240,SMALL(IF('Sale Rollup'!$O$2:$O$240=$B$578,ROW('Sale Rollup'!$L$2:$L$240)),ROW(2:2))-1,8)," ")</f>
        <v> </v>
      </c>
      <c r="I601" s="1141" t="str">
        <f t="array" ref="I601">IFERROR(INDEX('Sale Rollup'!$B$2:$AA$240,SMALL(IF('Sale Rollup'!$O$2:$O$240=$B$578,ROW('Sale Rollup'!$L$2:$L$240)),ROW(2:2))-1,15)," ")</f>
        <v> </v>
      </c>
      <c r="J601" s="1140"/>
      <c r="K601" s="1140" t="str">
        <f t="array" ref="K601">IFERROR(INDEX('Sale Rollup'!$B$2:$AA$240,SMALL(IF('Sale Rollup'!$O$2:$O$240=$B$578,ROW('Sale Rollup'!$L$2:$L$240)),ROW(2:2))-1,16)," ")</f>
        <v> </v>
      </c>
      <c r="M601" s="1120"/>
      <c r="N601" s="1120"/>
    </row>
    <row r="602" ht="12.75" customHeight="1">
      <c r="A602" s="1137" t="str">
        <f t="array" ref="A602">IFERROR(SMALL(IF('Sale Rollup'!$O$2:$O$240=$B$578,ROW('Sale Rollup'!$L$2:$L$240)),ROW(3:3))," ")</f>
        <v> </v>
      </c>
      <c r="B602" s="1138" t="str">
        <f t="array" ref="B602">IFERROR(INDEX('Sale Rollup'!$B$2:$AA$240,SMALL(IF('Sale Rollup'!$O$2:$O$240=$B$578,ROW('Sale Rollup'!$L$2:$L$240)),ROW(3:3))-1,1)," ")</f>
        <v> </v>
      </c>
      <c r="C602" s="1139" t="str">
        <f t="array" ref="C602">IFERROR(INDEX('Sale Rollup'!$B$2:$AA$240,SMALL(IF('Sale Rollup'!$O$2:$O$240=$B$578,ROW('Sale Rollup'!$L$2:$L$240)),ROW(3:3))-1,2)," ")</f>
        <v> </v>
      </c>
      <c r="D602" s="1139" t="str">
        <f t="array" ref="D602">IFERROR(INDEX('Sale Rollup'!$B$2:$AA$240,SMALL(IF('Sale Rollup'!$O$2:$O$240=$B$578,ROW('Sale Rollup'!$L$2:$L$240)),ROW(3:3))-1,5)," ")</f>
        <v> </v>
      </c>
      <c r="E602" s="1139" t="str">
        <f t="array" ref="E602">IFERROR( INDEX('Sale Rollup'!$B$2:$AA$240,SMALL(IF('Sale Rollup'!$O$2:$O$240=$B$578,ROW('Sale Rollup'!$L$2:$L$240)),ROW(3:3))-1,6)," ")</f>
        <v> </v>
      </c>
      <c r="F602" s="1139" t="str">
        <f t="array" ref="F602">IFERROR(INDEX('Sale Rollup'!$B$2:$AA$240,SMALL(IF('Sale Rollup'!$O$2:$O$240=$B$578,ROW('Sale Rollup'!$L$2:$L$240)),ROW(3:3))-1,7)," ")</f>
        <v> </v>
      </c>
      <c r="G602" s="1139" t="str">
        <f t="array" ref="G602">IFERROR(INDEX('Sale Rollup'!$B$2:$AA$240,SMALL(IF('Sale Rollup'!$O$2:$O$240=$B$578,ROW('Sale Rollup'!$L$2:$L$240)),ROW(3:3))-1,3)," ")</f>
        <v> </v>
      </c>
      <c r="H602" s="1140" t="str">
        <f t="array" ref="H602">IFERROR(INDEX('Sale Rollup'!$B$2:$AA$240,SMALL(IF('Sale Rollup'!$O$2:$O$240=$B$578,ROW('Sale Rollup'!$L$2:$L$240)),ROW(3:3))-1,8)," ")</f>
        <v> </v>
      </c>
      <c r="I602" s="1141" t="str">
        <f t="array" ref="I602">IFERROR(INDEX('Sale Rollup'!$B$2:$AA$240,SMALL(IF('Sale Rollup'!$O$2:$O$240=$B$578,ROW('Sale Rollup'!$L$2:$L$240)),ROW(3:3))-1,15)," ")</f>
        <v> </v>
      </c>
      <c r="J602" s="1140"/>
      <c r="K602" s="1140" t="str">
        <f t="array" ref="K602">IFERROR(INDEX('Sale Rollup'!$B$2:$AA$240,SMALL(IF('Sale Rollup'!$O$2:$O$240=$B$578,ROW('Sale Rollup'!$L$2:$L$240)),ROW(3:3))-1,16)," ")</f>
        <v> </v>
      </c>
      <c r="M602" s="1120"/>
      <c r="N602" s="1120"/>
    </row>
    <row r="603" ht="12.75" customHeight="1">
      <c r="A603" s="1137" t="str">
        <f t="array" ref="A603">IFERROR(SMALL(IF('Sale Rollup'!$O$2:$O$240=$B$578,ROW('Sale Rollup'!$L$2:$L$240)),ROW(4:4))," ")</f>
        <v> </v>
      </c>
      <c r="B603" s="1138" t="str">
        <f t="array" ref="B603">IFERROR(INDEX('Sale Rollup'!$B$2:$AA$240,SMALL(IF('Sale Rollup'!$O$2:$O$240=$B$578,ROW('Sale Rollup'!$L$2:$L$240)),ROW(4:4))-1,1)," ")</f>
        <v> </v>
      </c>
      <c r="C603" s="1139" t="str">
        <f t="array" ref="C603">IFERROR(INDEX('Sale Rollup'!$B$2:$AA$240,SMALL(IF('Sale Rollup'!$O$2:$O$240=$B$578,ROW('Sale Rollup'!$L$2:$L$240)),ROW(4:4))-1,2)," ")</f>
        <v> </v>
      </c>
      <c r="D603" s="1139" t="str">
        <f t="array" ref="D603">IFERROR(INDEX('Sale Rollup'!$B$2:$AA$240,SMALL(IF('Sale Rollup'!$O$2:$O$240=$B$578,ROW('Sale Rollup'!$L$2:$L$240)),ROW(4:4))-1,5)," ")</f>
        <v> </v>
      </c>
      <c r="E603" s="1139" t="str">
        <f t="array" ref="E603">IFERROR( INDEX('Sale Rollup'!$B$2:$AA$240,SMALL(IF('Sale Rollup'!$O$2:$O$240=$B$578,ROW('Sale Rollup'!$L$2:$L$240)),ROW(4:4))-1,6)," ")</f>
        <v> </v>
      </c>
      <c r="F603" s="1139" t="str">
        <f t="array" ref="F603">IFERROR(INDEX('Sale Rollup'!$B$2:$AA$240,SMALL(IF('Sale Rollup'!$O$2:$O$240=$B$578,ROW('Sale Rollup'!$L$2:$L$240)),ROW(4:4))-1,7)," ")</f>
        <v> </v>
      </c>
      <c r="G603" s="1139" t="str">
        <f t="array" ref="G603">IFERROR(INDEX('Sale Rollup'!$B$2:$AA$240,SMALL(IF('Sale Rollup'!$O$2:$O$240=$B$578,ROW('Sale Rollup'!$L$2:$L$240)),ROW(4:4))-1,3)," ")</f>
        <v> </v>
      </c>
      <c r="H603" s="1140" t="str">
        <f t="array" ref="H603">IFERROR(INDEX('Sale Rollup'!$B$2:$AA$240,SMALL(IF('Sale Rollup'!$O$2:$O$240=$B$578,ROW('Sale Rollup'!$L$2:$L$240)),ROW(4:4))-1,8)," ")</f>
        <v> </v>
      </c>
      <c r="I603" s="1141" t="str">
        <f t="array" ref="I603">IFERROR(INDEX('Sale Rollup'!$B$2:$AA$240,SMALL(IF('Sale Rollup'!$O$2:$O$240=$B$578,ROW('Sale Rollup'!$L$2:$L$240)),ROW(4:4))-1,15)," ")</f>
        <v> </v>
      </c>
      <c r="J603" s="1140"/>
      <c r="K603" s="1140" t="str">
        <f t="array" ref="K603">IFERROR(INDEX('Sale Rollup'!$B$2:$AA$240,SMALL(IF('Sale Rollup'!$O$2:$O$240=$B$578,ROW('Sale Rollup'!$L$2:$L$240)),ROW(4:4))-1,16)," ")</f>
        <v> </v>
      </c>
      <c r="M603" s="1120"/>
      <c r="N603" s="1120"/>
    </row>
    <row r="604" ht="12.75" customHeight="1">
      <c r="A604" s="1137" t="str">
        <f t="array" ref="A604">IFERROR(SMALL(IF('Sale Rollup'!$O$2:$O$240=$B$578,ROW('Sale Rollup'!$L$2:$L$240)),ROW(5:5))," ")</f>
        <v> </v>
      </c>
      <c r="B604" s="1138" t="str">
        <f t="array" ref="B604">IFERROR(INDEX('Sale Rollup'!$B$2:$AA$240,SMALL(IF('Sale Rollup'!$O$2:$O$240=$B$578,ROW('Sale Rollup'!$L$2:$L$240)),ROW(5:5))-1,1)," ")</f>
        <v> </v>
      </c>
      <c r="C604" s="1139" t="str">
        <f t="array" ref="C604">IFERROR(INDEX('Sale Rollup'!$B$2:$AA$240,SMALL(IF('Sale Rollup'!$O$2:$O$240=$B$578,ROW('Sale Rollup'!$L$2:$L$240)),ROW(5:5))-1,2)," ")</f>
        <v> </v>
      </c>
      <c r="D604" s="1139" t="str">
        <f t="array" ref="D604">IFERROR(INDEX('Sale Rollup'!$B$2:$AA$240,SMALL(IF('Sale Rollup'!$O$2:$O$240=$B$578,ROW('Sale Rollup'!$L$2:$L$240)),ROW(5:5))-1,5)," ")</f>
        <v> </v>
      </c>
      <c r="E604" s="1139" t="str">
        <f t="array" ref="E604">IFERROR( INDEX('Sale Rollup'!$B$2:$AA$240,SMALL(IF('Sale Rollup'!$O$2:$O$240=$B$578,ROW('Sale Rollup'!$L$2:$L$240)),ROW(5:5))-1,6)," ")</f>
        <v> </v>
      </c>
      <c r="F604" s="1139" t="str">
        <f t="array" ref="F604">IFERROR(INDEX('Sale Rollup'!$B$2:$AA$240,SMALL(IF('Sale Rollup'!$O$2:$O$240=$B$578,ROW('Sale Rollup'!$L$2:$L$240)),ROW(5:5))-1,7)," ")</f>
        <v> </v>
      </c>
      <c r="G604" s="1139" t="str">
        <f t="array" ref="G604">IFERROR(INDEX('Sale Rollup'!$B$2:$AA$240,SMALL(IF('Sale Rollup'!$O$2:$O$240=$B$578,ROW('Sale Rollup'!$L$2:$L$240)),ROW(5:5))-1,3)," ")</f>
        <v> </v>
      </c>
      <c r="H604" s="1140" t="str">
        <f t="array" ref="H604">IFERROR(INDEX('Sale Rollup'!$B$2:$AA$240,SMALL(IF('Sale Rollup'!$O$2:$O$240=$B$578,ROW('Sale Rollup'!$L$2:$L$240)),ROW(5:5))-1,8)," ")</f>
        <v> </v>
      </c>
      <c r="I604" s="1141" t="str">
        <f t="array" ref="I604">IFERROR(INDEX('Sale Rollup'!$B$2:$AA$240,SMALL(IF('Sale Rollup'!$O$2:$O$240=$B$578,ROW('Sale Rollup'!$L$2:$L$240)),ROW(5:5))-1,15)," ")</f>
        <v> </v>
      </c>
      <c r="J604" s="1140"/>
      <c r="K604" s="1140" t="str">
        <f t="array" ref="K604">IFERROR(INDEX('Sale Rollup'!$B$2:$AA$240,SMALL(IF('Sale Rollup'!$O$2:$O$240=$B$578,ROW('Sale Rollup'!$L$2:$L$240)),ROW(5:5))-1,16)," ")</f>
        <v> </v>
      </c>
      <c r="M604" s="1120"/>
      <c r="N604" s="1120"/>
    </row>
    <row r="605" ht="12.75" customHeight="1">
      <c r="A605" s="1137" t="str">
        <f t="array" ref="A605">IFERROR(SMALL(IF('Sale Rollup'!$O$2:$O$240=$B$578,ROW('Sale Rollup'!$L$2:$L$240)),ROW(6:6))," ")</f>
        <v> </v>
      </c>
      <c r="B605" s="1138" t="str">
        <f t="array" ref="B605">IFERROR(INDEX('Sale Rollup'!$B$2:$AA$240,SMALL(IF('Sale Rollup'!$O$2:$O$240=$B$578,ROW('Sale Rollup'!$L$2:$L$240)),ROW(6:6))-1,1)," ")</f>
        <v> </v>
      </c>
      <c r="C605" s="1139" t="str">
        <f t="array" ref="C605">IFERROR(INDEX('Sale Rollup'!$B$2:$AA$240,SMALL(IF('Sale Rollup'!$O$2:$O$240=$B$578,ROW('Sale Rollup'!$L$2:$L$240)),ROW(6:6))-1,2)," ")</f>
        <v> </v>
      </c>
      <c r="D605" s="1139" t="str">
        <f t="array" ref="D605">IFERROR(INDEX('Sale Rollup'!$B$2:$AA$240,SMALL(IF('Sale Rollup'!$O$2:$O$240=$B$578,ROW('Sale Rollup'!$L$2:$L$240)),ROW(6:6))-1,5)," ")</f>
        <v> </v>
      </c>
      <c r="E605" s="1139" t="str">
        <f t="array" ref="E605">IFERROR( INDEX('Sale Rollup'!$B$2:$AA$240,SMALL(IF('Sale Rollup'!$O$2:$O$240=$B$578,ROW('Sale Rollup'!$L$2:$L$240)),ROW(6:6))-1,6)," ")</f>
        <v> </v>
      </c>
      <c r="F605" s="1139" t="str">
        <f t="array" ref="F605">IFERROR(INDEX('Sale Rollup'!$B$2:$AA$240,SMALL(IF('Sale Rollup'!$O$2:$O$240=$B$578,ROW('Sale Rollup'!$L$2:$L$240)),ROW(6:6))-1,7)," ")</f>
        <v> </v>
      </c>
      <c r="G605" s="1139" t="str">
        <f t="array" ref="G605">IFERROR(INDEX('Sale Rollup'!$B$2:$AA$240,SMALL(IF('Sale Rollup'!$O$2:$O$240=$B$578,ROW('Sale Rollup'!$L$2:$L$240)),ROW(6:6))-1,3)," ")</f>
        <v> </v>
      </c>
      <c r="H605" s="1140" t="str">
        <f t="array" ref="H605">IFERROR(INDEX('Sale Rollup'!$B$2:$AA$240,SMALL(IF('Sale Rollup'!$O$2:$O$240=$B$578,ROW('Sale Rollup'!$L$2:$L$240)),ROW(6:6))-1,8)," ")</f>
        <v> </v>
      </c>
      <c r="I605" s="1141" t="str">
        <f t="array" ref="I605">IFERROR(INDEX('Sale Rollup'!$B$2:$AA$240,SMALL(IF('Sale Rollup'!$O$2:$O$240=$B$578,ROW('Sale Rollup'!$L$2:$L$240)),ROW(6:6))-1,15)," ")</f>
        <v> </v>
      </c>
      <c r="J605" s="1140"/>
      <c r="K605" s="1140" t="str">
        <f t="array" ref="K605">IFERROR(INDEX('Sale Rollup'!$B$2:$AA$240,SMALL(IF('Sale Rollup'!$O$2:$O$240=$B$578,ROW('Sale Rollup'!$L$2:$L$240)),ROW(6:6))-1,16)," ")</f>
        <v> </v>
      </c>
      <c r="M605" s="1120"/>
      <c r="N605" s="1120"/>
    </row>
    <row r="606" ht="12.75" customHeight="1">
      <c r="A606" s="1137" t="str">
        <f t="array" ref="A606">IFERROR(SMALL(IF('Sale Rollup'!$O$2:$O$240=$B$578,ROW('Sale Rollup'!$L$2:$L$240)),ROW(7:7))," ")</f>
        <v> </v>
      </c>
      <c r="B606" s="1138" t="str">
        <f t="array" ref="B606">IFERROR(INDEX('Sale Rollup'!$B$2:$AA$240,SMALL(IF('Sale Rollup'!$O$2:$O$240=$B$578,ROW('Sale Rollup'!$L$2:$L$240)),ROW(7:7))-1,1)," ")</f>
        <v> </v>
      </c>
      <c r="C606" s="1139" t="str">
        <f t="array" ref="C606">IFERROR(INDEX('Sale Rollup'!$B$2:$AA$240,SMALL(IF('Sale Rollup'!$O$2:$O$240=$B$578,ROW('Sale Rollup'!$L$2:$L$240)),ROW(7:7))-1,2)," ")</f>
        <v> </v>
      </c>
      <c r="D606" s="1139" t="str">
        <f t="array" ref="D606">IFERROR(INDEX('Sale Rollup'!$B$2:$AA$240,SMALL(IF('Sale Rollup'!$O$2:$O$240=$B$578,ROW('Sale Rollup'!$L$2:$L$240)),ROW(7:7))-1,5)," ")</f>
        <v> </v>
      </c>
      <c r="E606" s="1139" t="str">
        <f t="array" ref="E606">IFERROR( INDEX('Sale Rollup'!$B$2:$AA$240,SMALL(IF('Sale Rollup'!$O$2:$O$240=$B$578,ROW('Sale Rollup'!$L$2:$L$240)),ROW(7:7))-1,6)," ")</f>
        <v> </v>
      </c>
      <c r="F606" s="1139" t="str">
        <f t="array" ref="F606">IFERROR(INDEX('Sale Rollup'!$B$2:$AA$240,SMALL(IF('Sale Rollup'!$O$2:$O$240=$B$578,ROW('Sale Rollup'!$L$2:$L$240)),ROW(7:7))-1,7)," ")</f>
        <v> </v>
      </c>
      <c r="G606" s="1139" t="str">
        <f t="array" ref="G606">IFERROR(INDEX('Sale Rollup'!$B$2:$AA$240,SMALL(IF('Sale Rollup'!$O$2:$O$240=$B$578,ROW('Sale Rollup'!$L$2:$L$240)),ROW(7:7))-1,3)," ")</f>
        <v> </v>
      </c>
      <c r="H606" s="1140" t="str">
        <f t="array" ref="H606">IFERROR(INDEX('Sale Rollup'!$B$2:$AA$240,SMALL(IF('Sale Rollup'!$O$2:$O$240=$B$578,ROW('Sale Rollup'!$L$2:$L$240)),ROW(7:7))-1,8)," ")</f>
        <v> </v>
      </c>
      <c r="I606" s="1141" t="str">
        <f t="array" ref="I606">IFERROR(INDEX('Sale Rollup'!$B$2:$AA$240,SMALL(IF('Sale Rollup'!$O$2:$O$240=$B$578,ROW('Sale Rollup'!$L$2:$L$240)),ROW(7:7))-1,15)," ")</f>
        <v> </v>
      </c>
      <c r="J606" s="1140"/>
      <c r="K606" s="1140" t="str">
        <f t="array" ref="K606">IFERROR(INDEX('Sale Rollup'!$B$2:$AA$240,SMALL(IF('Sale Rollup'!$O$2:$O$240=$B$578,ROW('Sale Rollup'!$L$2:$L$240)),ROW(7:7))-1,16)," ")</f>
        <v> </v>
      </c>
      <c r="M606" s="1120"/>
      <c r="N606" s="1120"/>
    </row>
    <row r="607" ht="12.75" customHeight="1">
      <c r="A607" s="1137" t="str">
        <f t="array" ref="A607">IFERROR(SMALL(IF('Sale Rollup'!$O$2:$O$240=$B$578,ROW('Sale Rollup'!$L$2:$L$240)),ROW(8:8))," ")</f>
        <v> </v>
      </c>
      <c r="B607" s="1138" t="str">
        <f t="array" ref="B607">IFERROR(INDEX('Sale Rollup'!$B$2:$AA$240,SMALL(IF('Sale Rollup'!$O$2:$O$240=$B$578,ROW('Sale Rollup'!$L$2:$L$240)),ROW(8:8))-1,1)," ")</f>
        <v> </v>
      </c>
      <c r="C607" s="1139" t="str">
        <f t="array" ref="C607">IFERROR(INDEX('Sale Rollup'!$B$2:$AA$240,SMALL(IF('Sale Rollup'!$O$2:$O$240=$B$578,ROW('Sale Rollup'!$L$2:$L$240)),ROW(8:8))-1,2)," ")</f>
        <v> </v>
      </c>
      <c r="D607" s="1139" t="str">
        <f t="array" ref="D607">IFERROR(INDEX('Sale Rollup'!$B$2:$AA$240,SMALL(IF('Sale Rollup'!$O$2:$O$240=$B$578,ROW('Sale Rollup'!$L$2:$L$240)),ROW(8:8))-1,5)," ")</f>
        <v> </v>
      </c>
      <c r="E607" s="1139" t="str">
        <f t="array" ref="E607">IFERROR( INDEX('Sale Rollup'!$B$2:$AA$240,SMALL(IF('Sale Rollup'!$O$2:$O$240=$B$578,ROW('Sale Rollup'!$L$2:$L$240)),ROW(8:8))-1,6)," ")</f>
        <v> </v>
      </c>
      <c r="F607" s="1139" t="str">
        <f t="array" ref="F607">IFERROR(INDEX('Sale Rollup'!$B$2:$AA$240,SMALL(IF('Sale Rollup'!$O$2:$O$240=$B$578,ROW('Sale Rollup'!$L$2:$L$240)),ROW(8:8))-1,7)," ")</f>
        <v> </v>
      </c>
      <c r="G607" s="1139" t="str">
        <f t="array" ref="G607">IFERROR(INDEX('Sale Rollup'!$B$2:$AA$240,SMALL(IF('Sale Rollup'!$O$2:$O$240=$B$578,ROW('Sale Rollup'!$L$2:$L$240)),ROW(8:8))-1,3)," ")</f>
        <v> </v>
      </c>
      <c r="H607" s="1140" t="str">
        <f t="array" ref="H607">IFERROR(INDEX('Sale Rollup'!$B$2:$AA$240,SMALL(IF('Sale Rollup'!$O$2:$O$240=$B$578,ROW('Sale Rollup'!$L$2:$L$240)),ROW(8:8))-1,8)," ")</f>
        <v> </v>
      </c>
      <c r="I607" s="1141" t="str">
        <f t="array" ref="I607">IFERROR(INDEX('Sale Rollup'!$B$2:$AA$240,SMALL(IF('Sale Rollup'!$O$2:$O$240=$B$578,ROW('Sale Rollup'!$L$2:$L$240)),ROW(8:8))-1,15)," ")</f>
        <v> </v>
      </c>
      <c r="J607" s="1140"/>
      <c r="K607" s="1140" t="str">
        <f t="array" ref="K607">IFERROR(INDEX('Sale Rollup'!$B$2:$AA$240,SMALL(IF('Sale Rollup'!$O$2:$O$240=$B$578,ROW('Sale Rollup'!$L$2:$L$240)),ROW(8:8))-1,16)," ")</f>
        <v> </v>
      </c>
      <c r="M607" s="1120"/>
      <c r="N607" s="1120"/>
    </row>
    <row r="608" ht="12.75" customHeight="1">
      <c r="A608" s="1137" t="str">
        <f t="array" ref="A608">IFERROR(SMALL(IF('Sale Rollup'!$O$2:$O$240=$B$578,ROW('Sale Rollup'!$L$2:$L$240)),ROW(9:9))," ")</f>
        <v> </v>
      </c>
      <c r="B608" s="1138" t="str">
        <f t="array" ref="B608">IFERROR(INDEX('Sale Rollup'!$B$2:$AA$240,SMALL(IF('Sale Rollup'!$O$2:$O$240=$B$578,ROW('Sale Rollup'!$L$2:$L$240)),ROW(9:9))-1,1)," ")</f>
        <v> </v>
      </c>
      <c r="C608" s="1139" t="str">
        <f t="array" ref="C608">IFERROR(INDEX('Sale Rollup'!$B$2:$AA$240,SMALL(IF('Sale Rollup'!$O$2:$O$240=$B$578,ROW('Sale Rollup'!$L$2:$L$240)),ROW(9:9))-1,2)," ")</f>
        <v> </v>
      </c>
      <c r="D608" s="1139" t="str">
        <f t="array" ref="D608">IFERROR(INDEX('Sale Rollup'!$B$2:$AA$240,SMALL(IF('Sale Rollup'!$O$2:$O$240=$B$578,ROW('Sale Rollup'!$L$2:$L$240)),ROW(9:9))-1,5)," ")</f>
        <v> </v>
      </c>
      <c r="E608" s="1139" t="str">
        <f t="array" ref="E608">IFERROR( INDEX('Sale Rollup'!$B$2:$AA$240,SMALL(IF('Sale Rollup'!$O$2:$O$240=$B$578,ROW('Sale Rollup'!$L$2:$L$240)),ROW(9:9))-1,6)," ")</f>
        <v> </v>
      </c>
      <c r="F608" s="1139" t="str">
        <f t="array" ref="F608">IFERROR(INDEX('Sale Rollup'!$B$2:$AA$240,SMALL(IF('Sale Rollup'!$O$2:$O$240=$B$578,ROW('Sale Rollup'!$L$2:$L$240)),ROW(9:9))-1,7)," ")</f>
        <v> </v>
      </c>
      <c r="G608" s="1139" t="str">
        <f t="array" ref="G608">IFERROR(INDEX('Sale Rollup'!$B$2:$AA$240,SMALL(IF('Sale Rollup'!$O$2:$O$240=$B$578,ROW('Sale Rollup'!$L$2:$L$240)),ROW(9:9))-1,3)," ")</f>
        <v> </v>
      </c>
      <c r="H608" s="1140" t="str">
        <f t="array" ref="H608">IFERROR(INDEX('Sale Rollup'!$B$2:$AA$240,SMALL(IF('Sale Rollup'!$O$2:$O$240=$B$578,ROW('Sale Rollup'!$L$2:$L$240)),ROW(9:9))-1,8)," ")</f>
        <v> </v>
      </c>
      <c r="I608" s="1141" t="str">
        <f t="array" ref="I608">IFERROR(INDEX('Sale Rollup'!$B$2:$AA$240,SMALL(IF('Sale Rollup'!$O$2:$O$240=$B$578,ROW('Sale Rollup'!$L$2:$L$240)),ROW(9:9))-1,15)," ")</f>
        <v> </v>
      </c>
      <c r="J608" s="1140"/>
      <c r="K608" s="1140" t="str">
        <f t="array" ref="K608">IFERROR(INDEX('Sale Rollup'!$B$2:$AA$240,SMALL(IF('Sale Rollup'!$O$2:$O$240=$B$578,ROW('Sale Rollup'!$L$2:$L$240)),ROW(9:9))-1,16)," ")</f>
        <v> </v>
      </c>
      <c r="M608" s="1120"/>
      <c r="N608" s="1120"/>
    </row>
    <row r="609" ht="12.75" customHeight="1">
      <c r="A609" s="1137" t="str">
        <f t="array" ref="A609">IFERROR(SMALL(IF('Sale Rollup'!$O$2:$O$240=$B$578,ROW('Sale Rollup'!$L$2:$L$240)),ROW(10:10))," ")</f>
        <v> </v>
      </c>
      <c r="B609" s="1138" t="str">
        <f t="array" ref="B609">IFERROR(INDEX('Sale Rollup'!$B$2:$AA$240,SMALL(IF('Sale Rollup'!$O$2:$O$240=$B$578,ROW('Sale Rollup'!$L$2:$L$240)),ROW(10:10))-1,1)," ")</f>
        <v> </v>
      </c>
      <c r="C609" s="1139" t="str">
        <f t="array" ref="C609">IFERROR(INDEX('Sale Rollup'!$B$2:$AA$240,SMALL(IF('Sale Rollup'!$O$2:$O$240=$B$578,ROW('Sale Rollup'!$L$2:$L$240)),ROW(10:10))-1,2)," ")</f>
        <v> </v>
      </c>
      <c r="D609" s="1139" t="str">
        <f t="array" ref="D609">IFERROR(INDEX('Sale Rollup'!$B$2:$AA$240,SMALL(IF('Sale Rollup'!$O$2:$O$240=$B$578,ROW('Sale Rollup'!$L$2:$L$240)),ROW(10:10))-1,5)," ")</f>
        <v> </v>
      </c>
      <c r="E609" s="1139" t="str">
        <f t="array" ref="E609">IFERROR( INDEX('Sale Rollup'!$B$2:$AA$240,SMALL(IF('Sale Rollup'!$O$2:$O$240=$B$578,ROW('Sale Rollup'!$L$2:$L$240)),ROW(10:10))-1,6)," ")</f>
        <v> </v>
      </c>
      <c r="F609" s="1139" t="str">
        <f t="array" ref="F609">IFERROR(INDEX('Sale Rollup'!$B$2:$AA$240,SMALL(IF('Sale Rollup'!$O$2:$O$240=$B$578,ROW('Sale Rollup'!$L$2:$L$240)),ROW(10:10))-1,7)," ")</f>
        <v> </v>
      </c>
      <c r="G609" s="1139" t="str">
        <f t="array" ref="G609">IFERROR(INDEX('Sale Rollup'!$B$2:$AA$240,SMALL(IF('Sale Rollup'!$O$2:$O$240=$B$578,ROW('Sale Rollup'!$L$2:$L$240)),ROW(10:10))-1,3)," ")</f>
        <v> </v>
      </c>
      <c r="H609" s="1140" t="str">
        <f t="array" ref="H609">IFERROR(INDEX('Sale Rollup'!$B$2:$AA$240,SMALL(IF('Sale Rollup'!$O$2:$O$240=$B$578,ROW('Sale Rollup'!$L$2:$L$240)),ROW(10:10))-1,8)," ")</f>
        <v> </v>
      </c>
      <c r="I609" s="1141" t="str">
        <f t="array" ref="I609">IFERROR(INDEX('Sale Rollup'!$B$2:$AA$240,SMALL(IF('Sale Rollup'!$O$2:$O$240=$B$578,ROW('Sale Rollup'!$L$2:$L$240)),ROW(10:10))-1,15)," ")</f>
        <v> </v>
      </c>
      <c r="J609" s="1140"/>
      <c r="K609" s="1140" t="str">
        <f t="array" ref="K609">IFERROR(INDEX('Sale Rollup'!$B$2:$AA$240,SMALL(IF('Sale Rollup'!$O$2:$O$240=$B$578,ROW('Sale Rollup'!$L$2:$L$240)),ROW(10:10))-1,16)," ")</f>
        <v> </v>
      </c>
      <c r="M609" s="1120"/>
      <c r="N609" s="1120"/>
    </row>
    <row r="610" ht="12.75" customHeight="1">
      <c r="A610" s="1116" t="s">
        <v>842</v>
      </c>
      <c r="B610" s="1142">
        <f>COUNT(B580:B604)</f>
        <v>0</v>
      </c>
      <c r="C610" s="1114"/>
      <c r="D610" s="1114"/>
      <c r="E610" s="1114"/>
      <c r="F610" s="1114"/>
      <c r="G610" s="1114"/>
      <c r="H610" s="1122"/>
      <c r="I610" s="1143"/>
      <c r="J610" s="1122"/>
      <c r="K610" s="1122">
        <f t="array" ref="K610">SUM(IF(ISERROR(K580:K604),"0",K580:K604))</f>
        <v>0</v>
      </c>
      <c r="L610" s="1122"/>
      <c r="M610" s="1161"/>
      <c r="N610" s="1161"/>
    </row>
    <row r="611" ht="12.75" customHeight="1">
      <c r="A611" s="1167" t="str">
        <f>IF('Roster &amp; Tables'!J29=0,"","Pack")</f>
        <v/>
      </c>
      <c r="B611" s="1145" t="s">
        <v>843</v>
      </c>
      <c r="C611" s="1164">
        <f>COUNTIFS('Sale Rollup'!L577:L816,B578,'Sale Rollup'!K577:K816,"No")</f>
        <v>0</v>
      </c>
      <c r="D611" s="697"/>
      <c r="E611" s="1145" t="s">
        <v>844</v>
      </c>
      <c r="F611" s="1164">
        <f>COUNTIF('Sale Rollup'!O577:O816,B578)+COUNTIFS('Sale Rollup'!L577:L816,B578,'Sale Rollup'!K577:K816,"Yes")</f>
        <v>0</v>
      </c>
      <c r="H611" s="695"/>
      <c r="I611" s="1147"/>
      <c r="J611" s="1170"/>
      <c r="K611" s="1170" t="str">
        <f>IF('Roster &amp; Tables'!J29=0,"",((C611*'Roster &amp; Tables'!J389)+(F611*('Roster &amp; Tables'!J389/2))))</f>
        <v/>
      </c>
      <c r="L611" s="1122"/>
      <c r="M611" s="1161"/>
      <c r="N611" s="1161"/>
    </row>
    <row r="612" ht="12.75" customHeight="1">
      <c r="A612" s="1149" t="s">
        <v>845</v>
      </c>
      <c r="J612" s="1150"/>
      <c r="K612" s="1150">
        <f>K610-K611</f>
        <v>0</v>
      </c>
      <c r="L612" s="1151"/>
      <c r="M612" s="1165"/>
      <c r="N612" s="1165"/>
    </row>
    <row r="613" ht="12.75" customHeight="1">
      <c r="A613" s="1152"/>
      <c r="B613" s="1153"/>
      <c r="C613" s="1154"/>
      <c r="D613" s="1155"/>
      <c r="E613" s="1155"/>
      <c r="F613" s="1155"/>
      <c r="G613" s="1155"/>
      <c r="H613" s="1156"/>
      <c r="I613" s="1157"/>
      <c r="J613" s="1156"/>
      <c r="K613" s="1156"/>
      <c r="L613" s="1158"/>
      <c r="M613" s="1165"/>
      <c r="N613" s="1165"/>
    </row>
    <row r="614" ht="12.75" customHeight="1">
      <c r="A614" s="1114" t="s">
        <v>833</v>
      </c>
      <c r="B614" s="1142" t="str">
        <f>'Roster &amp; Tables'!C18</f>
        <v/>
      </c>
      <c r="C614" s="1117"/>
      <c r="D614" s="1117"/>
      <c r="E614" s="1117"/>
      <c r="F614" s="1117"/>
      <c r="G614" s="1117"/>
      <c r="H614" s="1118"/>
      <c r="I614" s="1119"/>
      <c r="J614" s="1118"/>
      <c r="K614" s="1118"/>
      <c r="L614" s="1118"/>
      <c r="M614" s="1160"/>
      <c r="N614" s="1160"/>
    </row>
    <row r="615" ht="12.75" customHeight="1">
      <c r="A615" s="1114" t="s">
        <v>848</v>
      </c>
      <c r="B615" s="1142" t="s">
        <v>765</v>
      </c>
      <c r="C615" s="1114" t="s">
        <v>849</v>
      </c>
      <c r="D615" s="1114" t="s">
        <v>191</v>
      </c>
      <c r="E615" s="1116" t="s">
        <v>192</v>
      </c>
      <c r="F615" s="1116" t="s">
        <v>193</v>
      </c>
      <c r="G615" s="1114" t="s">
        <v>768</v>
      </c>
      <c r="H615" s="1122" t="s">
        <v>772</v>
      </c>
      <c r="I615" s="1143" t="s">
        <v>850</v>
      </c>
      <c r="J615" s="1122"/>
      <c r="K615" s="1122" t="s">
        <v>851</v>
      </c>
      <c r="L615" s="1122"/>
      <c r="M615" s="1161"/>
      <c r="N615" s="1161"/>
    </row>
    <row r="616" ht="12.75" customHeight="1">
      <c r="A616" s="1114" t="str">
        <f t="array" ref="A616">IFERROR(SMALL(IF('Sale Rollup'!$L$2:$L$240=$B$614,ROW('Sale Rollup'!$L$2:$L$240)),ROW(1:1))," ")</f>
        <v> </v>
      </c>
      <c r="B616" s="1130" t="str">
        <f t="array" ref="B616">IFERROR(INDEX('Sale Rollup'!$B$2:$AA$240,SMALL(IF('Sale Rollup'!$L$2:$L$240=$B$614,ROW('Sale Rollup'!$L$2:$L$240)),ROW(1:1))-1,1)," ")</f>
        <v> </v>
      </c>
      <c r="C616" s="1117" t="str">
        <f t="array" ref="C616">IFERROR(INDEX('Sale Rollup'!$B$2:$AA$240,SMALL(IF('Sale Rollup'!$L$2:$L$240=$B$614,ROW('Sale Rollup'!$L$2:$L$240)),ROW(1:1))-1,2)," ")</f>
        <v> </v>
      </c>
      <c r="D616" s="1117" t="str">
        <f t="array" ref="D616">IFERROR(INDEX('Sale Rollup'!$B$2:$AA$240,SMALL(IF('Sale Rollup'!$L$2:$L$240=$B$614,ROW('Sale Rollup'!$L$2:$L$240)),ROW(1:1))-1,5)," ")</f>
        <v> </v>
      </c>
      <c r="E616" s="1117" t="str">
        <f t="array" ref="E616">IFERROR( INDEX('Sale Rollup'!$B$2:$AA$240,SMALL(IF('Sale Rollup'!$L$2:$L$240=$B$614,ROW('Sale Rollup'!$L$2:$L$240)),ROW(1:1))-1,6)," ")</f>
        <v> </v>
      </c>
      <c r="F616" s="1117" t="str">
        <f t="array" ref="F616">IFERROR(INDEX('Sale Rollup'!$B$2:$AA$240,SMALL(IF('Sale Rollup'!$L$2:$L$240=$B$614,ROW('Sale Rollup'!$L$2:$L$240)),ROW(1:1))-1,7)," ")</f>
        <v> </v>
      </c>
      <c r="G616" s="1117" t="str">
        <f t="array" ref="G616">IFERROR(INDEX('Sale Rollup'!$B$2:$AA$240,SMALL(IF('Sale Rollup'!$L$2:$L$240=$B$614,ROW('Sale Rollup'!$L$2:$L$240)),ROW(1:1))-1,3)," ")</f>
        <v> </v>
      </c>
      <c r="H616" s="1163" t="str">
        <f t="array" ref="H616">IFERROR(INDEX('Sale Rollup'!$B$2:$AA$240,SMALL(IF('Sale Rollup'!$L$2:$L$240=$B$614,ROW('Sale Rollup'!$L$2:$L$240)),ROW(1:1))-1,8)," ")</f>
        <v> </v>
      </c>
      <c r="I616" s="1119" t="str">
        <f t="array" ref="I616">IFERROR(INDEX('Sale Rollup'!$B$2:$AA$240,SMALL(IF('Sale Rollup'!$L$2:$L$240=$B$614,ROW('Sale Rollup'!$L$2:$L$240)),ROW(1:1))-1,12)," ")</f>
        <v> </v>
      </c>
      <c r="J616" s="1118"/>
      <c r="K616" s="1118" t="str">
        <f t="array" ref="K616">IFERROR(INDEX('Sale Rollup'!$B$2:$AA$240,SMALL(IF('Sale Rollup'!$L$2:$L$240=$B$614,ROW('Sale Rollup'!$L$2:$L$240)),ROW(1:1))-1,13)," ")</f>
        <v> </v>
      </c>
      <c r="L616" s="1129" t="s">
        <v>840</v>
      </c>
      <c r="M616" s="1120"/>
      <c r="N616" s="1120"/>
    </row>
    <row r="617" ht="12.75" customHeight="1">
      <c r="A617" s="1114" t="str">
        <f t="array" ref="A617">IFERROR(SMALL(IF('Sale Rollup'!$L$2:$L$240=$B$614,ROW('Sale Rollup'!$L$2:$L$240)),ROW(2:2))," ")</f>
        <v> </v>
      </c>
      <c r="B617" s="1130" t="str">
        <f t="array" ref="B617">IFERROR(INDEX('Sale Rollup'!$B$2:$AA$240,SMALL(IF('Sale Rollup'!$L$2:$L$240=$B$614,ROW('Sale Rollup'!$L$2:$L$240)),ROW(2:2))-1,1)," ")</f>
        <v> </v>
      </c>
      <c r="C617" s="1117" t="str">
        <f t="array" ref="C617">IFERROR(INDEX('Sale Rollup'!$B$2:$AA$240,SMALL(IF('Sale Rollup'!$L$2:$L$240=$B$614,ROW('Sale Rollup'!$L$2:$L$240)),ROW(2:2))-1,2)," ")</f>
        <v> </v>
      </c>
      <c r="D617" s="1117" t="str">
        <f t="array" ref="D617">IFERROR(INDEX('Sale Rollup'!$B$2:$AA$240,SMALL(IF('Sale Rollup'!$L$2:$L$240=$B$614,ROW('Sale Rollup'!$L$2:$L$240)),ROW(2:2))-1,5)," ")</f>
        <v> </v>
      </c>
      <c r="E617" s="1117" t="str">
        <f t="array" ref="E617">IFERROR( INDEX('Sale Rollup'!$B$2:$AA$240,SMALL(IF('Sale Rollup'!$L$2:$L$240=$B$614,ROW('Sale Rollup'!$L$2:$L$240)),ROW(2:2))-1,6)," ")</f>
        <v> </v>
      </c>
      <c r="F617" s="1117" t="str">
        <f t="array" ref="F617">IFERROR(INDEX('Sale Rollup'!$B$2:$AA$240,SMALL(IF('Sale Rollup'!$L$2:$L$240=$B$614,ROW('Sale Rollup'!$L$2:$L$240)),ROW(2:2))-1,7)," ")</f>
        <v> </v>
      </c>
      <c r="G617" s="1117" t="str">
        <f t="array" ref="G617">IFERROR(INDEX('Sale Rollup'!$B$2:$AA$240,SMALL(IF('Sale Rollup'!$L$2:$L$240=$B$614,ROW('Sale Rollup'!$L$2:$L$240)),ROW(2:2))-1,3)," ")</f>
        <v> </v>
      </c>
      <c r="H617" s="1163" t="str">
        <f t="array" ref="H617">IFERROR(INDEX('Sale Rollup'!$B$2:$AA$240,SMALL(IF('Sale Rollup'!$L$2:$L$240=$B$614,ROW('Sale Rollup'!$L$2:$L$240)),ROW(2:2))-1,8)," ")</f>
        <v> </v>
      </c>
      <c r="I617" s="1119" t="str">
        <f t="array" ref="I617">IFERROR(INDEX('Sale Rollup'!$B$2:$AA$240,SMALL(IF('Sale Rollup'!$L$2:$L$240=$B$614,ROW('Sale Rollup'!$L$2:$L$240)),ROW(2:2))-1,12)," ")</f>
        <v> </v>
      </c>
      <c r="J617" s="1118"/>
      <c r="K617" s="1118" t="str">
        <f t="array" ref="K617">IFERROR(INDEX('Sale Rollup'!$B$2:$AA$240,SMALL(IF('Sale Rollup'!$L$2:$L$240=$B$614,ROW('Sale Rollup'!$L$2:$L$240)),ROW(2:2))-1,13)," ")</f>
        <v> </v>
      </c>
      <c r="M617" s="1120"/>
      <c r="N617" s="1120"/>
    </row>
    <row r="618" ht="12.75" customHeight="1">
      <c r="A618" s="1114" t="str">
        <f t="array" ref="A618">IFERROR(SMALL(IF('Sale Rollup'!$L$2:$L$240=$B$614,ROW('Sale Rollup'!$L$2:$L$240)),ROW(3:3))," ")</f>
        <v> </v>
      </c>
      <c r="B618" s="1130" t="str">
        <f t="array" ref="B618">IFERROR(INDEX('Sale Rollup'!$B$2:$AA$240,SMALL(IF('Sale Rollup'!$L$2:$L$240=$B$614,ROW('Sale Rollup'!$L$2:$L$240)),ROW(3:3))-1,1)," ")</f>
        <v> </v>
      </c>
      <c r="C618" s="1117" t="str">
        <f t="array" ref="C618">IFERROR(INDEX('Sale Rollup'!$B$2:$AA$240,SMALL(IF('Sale Rollup'!$L$2:$L$240=$B$614,ROW('Sale Rollup'!$L$2:$L$240)),ROW(3:3))-1,2)," ")</f>
        <v> </v>
      </c>
      <c r="D618" s="1117" t="str">
        <f t="array" ref="D618">IFERROR(INDEX('Sale Rollup'!$B$2:$AA$240,SMALL(IF('Sale Rollup'!$L$2:$L$240=$B$614,ROW('Sale Rollup'!$L$2:$L$240)),ROW(3:3))-1,5)," ")</f>
        <v> </v>
      </c>
      <c r="E618" s="1117" t="str">
        <f t="array" ref="E618">IFERROR( INDEX('Sale Rollup'!$B$2:$AA$240,SMALL(IF('Sale Rollup'!$L$2:$L$240=$B$614,ROW('Sale Rollup'!$L$2:$L$240)),ROW(3:3))-1,6)," ")</f>
        <v> </v>
      </c>
      <c r="F618" s="1117" t="str">
        <f t="array" ref="F618">IFERROR(INDEX('Sale Rollup'!$B$2:$AA$240,SMALL(IF('Sale Rollup'!$L$2:$L$240=$B$614,ROW('Sale Rollup'!$L$2:$L$240)),ROW(3:3))-1,7)," ")</f>
        <v> </v>
      </c>
      <c r="G618" s="1117" t="str">
        <f t="array" ref="G618">IFERROR(INDEX('Sale Rollup'!$B$2:$AA$240,SMALL(IF('Sale Rollup'!$L$2:$L$240=$B$614,ROW('Sale Rollup'!$L$2:$L$240)),ROW(3:3))-1,3)," ")</f>
        <v> </v>
      </c>
      <c r="H618" s="1163" t="str">
        <f t="array" ref="H618">IFERROR(INDEX('Sale Rollup'!$B$2:$AA$240,SMALL(IF('Sale Rollup'!$L$2:$L$240=$B$614,ROW('Sale Rollup'!$L$2:$L$240)),ROW(3:3))-1,8)," ")</f>
        <v> </v>
      </c>
      <c r="I618" s="1119" t="str">
        <f t="array" ref="I618">IFERROR(INDEX('Sale Rollup'!$B$2:$AA$240,SMALL(IF('Sale Rollup'!$L$2:$L$240=$B$614,ROW('Sale Rollup'!$L$2:$L$240)),ROW(3:3))-1,12)," ")</f>
        <v> </v>
      </c>
      <c r="J618" s="1118"/>
      <c r="K618" s="1118" t="str">
        <f t="array" ref="K618">IFERROR(INDEX('Sale Rollup'!$B$2:$AA$240,SMALL(IF('Sale Rollup'!$L$2:$L$240=$B$614,ROW('Sale Rollup'!$L$2:$L$240)),ROW(3:3))-1,13)," ")</f>
        <v> </v>
      </c>
      <c r="M618" s="1120"/>
      <c r="N618" s="1120"/>
    </row>
    <row r="619" ht="12.75" customHeight="1">
      <c r="A619" s="1114" t="str">
        <f t="array" ref="A619">IFERROR(SMALL(IF('Sale Rollup'!$L$2:$L$240=$B$614,ROW('Sale Rollup'!$L$2:$L$240)),ROW(4:4))," ")</f>
        <v> </v>
      </c>
      <c r="B619" s="1130" t="str">
        <f t="array" ref="B619">IFERROR(INDEX('Sale Rollup'!$B$2:$AA$240,SMALL(IF('Sale Rollup'!$L$2:$L$240=$B$614,ROW('Sale Rollup'!$L$2:$L$240)),ROW(4:4))-1,1)," ")</f>
        <v> </v>
      </c>
      <c r="C619" s="1117" t="str">
        <f t="array" ref="C619">IFERROR(INDEX('Sale Rollup'!$B$2:$AA$240,SMALL(IF('Sale Rollup'!$L$2:$L$240=$B$614,ROW('Sale Rollup'!$L$2:$L$240)),ROW(4:4))-1,2)," ")</f>
        <v> </v>
      </c>
      <c r="D619" s="1117" t="str">
        <f t="array" ref="D619">IFERROR(INDEX('Sale Rollup'!$B$2:$AA$240,SMALL(IF('Sale Rollup'!$L$2:$L$240=$B$614,ROW('Sale Rollup'!$L$2:$L$240)),ROW(4:4))-1,5)," ")</f>
        <v> </v>
      </c>
      <c r="E619" s="1117" t="str">
        <f t="array" ref="E619">IFERROR( INDEX('Sale Rollup'!$B$2:$AA$240,SMALL(IF('Sale Rollup'!$L$2:$L$240=$B$614,ROW('Sale Rollup'!$L$2:$L$240)),ROW(4:4))-1,6)," ")</f>
        <v> </v>
      </c>
      <c r="F619" s="1117" t="str">
        <f t="array" ref="F619">IFERROR(INDEX('Sale Rollup'!$B$2:$AA$240,SMALL(IF('Sale Rollup'!$L$2:$L$240=$B$614,ROW('Sale Rollup'!$L$2:$L$240)),ROW(4:4))-1,7)," ")</f>
        <v> </v>
      </c>
      <c r="G619" s="1117" t="str">
        <f t="array" ref="G619">IFERROR(INDEX('Sale Rollup'!$B$2:$AA$240,SMALL(IF('Sale Rollup'!$L$2:$L$240=$B$614,ROW('Sale Rollup'!$L$2:$L$240)),ROW(4:4))-1,3)," ")</f>
        <v> </v>
      </c>
      <c r="H619" s="1163" t="str">
        <f t="array" ref="H619">IFERROR(INDEX('Sale Rollup'!$B$2:$AA$240,SMALL(IF('Sale Rollup'!$L$2:$L$240=$B$614,ROW('Sale Rollup'!$L$2:$L$240)),ROW(4:4))-1,8)," ")</f>
        <v> </v>
      </c>
      <c r="I619" s="1119" t="str">
        <f t="array" ref="I619">IFERROR(INDEX('Sale Rollup'!$B$2:$AA$240,SMALL(IF('Sale Rollup'!$L$2:$L$240=$B$614,ROW('Sale Rollup'!$L$2:$L$240)),ROW(4:4))-1,12)," ")</f>
        <v> </v>
      </c>
      <c r="J619" s="1118"/>
      <c r="K619" s="1118" t="str">
        <f t="array" ref="K619">IFERROR(INDEX('Sale Rollup'!$B$2:$AA$240,SMALL(IF('Sale Rollup'!$L$2:$L$240=$B$614,ROW('Sale Rollup'!$L$2:$L$240)),ROW(4:4))-1,13)," ")</f>
        <v> </v>
      </c>
      <c r="M619" s="1120"/>
      <c r="N619" s="1120"/>
    </row>
    <row r="620" ht="12.75" customHeight="1">
      <c r="A620" s="1114" t="str">
        <f t="array" ref="A620">IFERROR(SMALL(IF('Sale Rollup'!$L$2:$L$240=$B$614,ROW('Sale Rollup'!$L$2:$L$240)),ROW(5:5))," ")</f>
        <v> </v>
      </c>
      <c r="B620" s="1130" t="str">
        <f t="array" ref="B620">IFERROR(INDEX('Sale Rollup'!$B$2:$AA$240,SMALL(IF('Sale Rollup'!$L$2:$L$240=$B$614,ROW('Sale Rollup'!$L$2:$L$240)),ROW(5:5))-1,1)," ")</f>
        <v> </v>
      </c>
      <c r="C620" s="1117" t="str">
        <f t="array" ref="C620">IFERROR(INDEX('Sale Rollup'!$B$2:$AA$240,SMALL(IF('Sale Rollup'!$L$2:$L$240=$B$614,ROW('Sale Rollup'!$L$2:$L$240)),ROW(5:5))-1,2)," ")</f>
        <v> </v>
      </c>
      <c r="D620" s="1117" t="str">
        <f t="array" ref="D620">IFERROR(INDEX('Sale Rollup'!$B$2:$AA$240,SMALL(IF('Sale Rollup'!$L$2:$L$240=$B$614,ROW('Sale Rollup'!$L$2:$L$240)),ROW(5:5))-1,5)," ")</f>
        <v> </v>
      </c>
      <c r="E620" s="1117" t="str">
        <f t="array" ref="E620">IFERROR( INDEX('Sale Rollup'!$B$2:$AA$240,SMALL(IF('Sale Rollup'!$L$2:$L$240=$B$614,ROW('Sale Rollup'!$L$2:$L$240)),ROW(5:5))-1,6)," ")</f>
        <v> </v>
      </c>
      <c r="F620" s="1117" t="str">
        <f t="array" ref="F620">IFERROR(INDEX('Sale Rollup'!$B$2:$AA$240,SMALL(IF('Sale Rollup'!$L$2:$L$240=$B$614,ROW('Sale Rollup'!$L$2:$L$240)),ROW(5:5))-1,7)," ")</f>
        <v> </v>
      </c>
      <c r="G620" s="1117" t="str">
        <f t="array" ref="G620">IFERROR(INDEX('Sale Rollup'!$B$2:$AA$240,SMALL(IF('Sale Rollup'!$L$2:$L$240=$B$614,ROW('Sale Rollup'!$L$2:$L$240)),ROW(5:5))-1,3)," ")</f>
        <v> </v>
      </c>
      <c r="H620" s="1163" t="str">
        <f t="array" ref="H620">IFERROR(INDEX('Sale Rollup'!$B$2:$AA$240,SMALL(IF('Sale Rollup'!$L$2:$L$240=$B$614,ROW('Sale Rollup'!$L$2:$L$240)),ROW(5:5))-1,8)," ")</f>
        <v> </v>
      </c>
      <c r="I620" s="1119" t="str">
        <f t="array" ref="I620">IFERROR(INDEX('Sale Rollup'!$B$2:$AA$240,SMALL(IF('Sale Rollup'!$L$2:$L$240=$B$614,ROW('Sale Rollup'!$L$2:$L$240)),ROW(5:5))-1,12)," ")</f>
        <v> </v>
      </c>
      <c r="J620" s="1118"/>
      <c r="K620" s="1118" t="str">
        <f t="array" ref="K620">IFERROR(INDEX('Sale Rollup'!$B$2:$AA$240,SMALL(IF('Sale Rollup'!$L$2:$L$240=$B$614,ROW('Sale Rollup'!$L$2:$L$240)),ROW(5:5))-1,13)," ")</f>
        <v> </v>
      </c>
      <c r="M620" s="1120"/>
      <c r="N620" s="1120"/>
    </row>
    <row r="621">
      <c r="A621" s="1114" t="str">
        <f t="array" ref="A621">IFERROR(SMALL(IF('Sale Rollup'!$L$2:$L$240=$B$614,ROW('Sale Rollup'!$L$2:$L$240)),ROW(6:6))," ")</f>
        <v> </v>
      </c>
      <c r="B621" s="1130" t="str">
        <f t="array" ref="B621">IFERROR(INDEX('Sale Rollup'!$B$2:$AA$240,SMALL(IF('Sale Rollup'!$L$2:$L$240=$B$614,ROW('Sale Rollup'!$L$2:$L$240)),ROW(6:6))-1,1)," ")</f>
        <v> </v>
      </c>
      <c r="C621" s="1117" t="str">
        <f t="array" ref="C621">IFERROR(INDEX('Sale Rollup'!$B$2:$AA$240,SMALL(IF('Sale Rollup'!$L$2:$L$240=$B$614,ROW('Sale Rollup'!$L$2:$L$240)),ROW(6:6))-1,2)," ")</f>
        <v> </v>
      </c>
      <c r="D621" s="1117" t="str">
        <f t="array" ref="D621">IFERROR(INDEX('Sale Rollup'!$B$2:$AA$240,SMALL(IF('Sale Rollup'!$L$2:$L$240=$B$614,ROW('Sale Rollup'!$L$2:$L$240)),ROW(6:6))-1,5)," ")</f>
        <v> </v>
      </c>
      <c r="E621" s="1117" t="str">
        <f t="array" ref="E621">IFERROR( INDEX('Sale Rollup'!$B$2:$AA$240,SMALL(IF('Sale Rollup'!$L$2:$L$240=$B$614,ROW('Sale Rollup'!$L$2:$L$240)),ROW(6:6))-1,6)," ")</f>
        <v> </v>
      </c>
      <c r="F621" s="1117" t="str">
        <f t="array" ref="F621">IFERROR(INDEX('Sale Rollup'!$B$2:$AA$240,SMALL(IF('Sale Rollup'!$L$2:$L$240=$B$614,ROW('Sale Rollup'!$L$2:$L$240)),ROW(6:6))-1,7)," ")</f>
        <v> </v>
      </c>
      <c r="G621" s="1117" t="str">
        <f t="array" ref="G621">IFERROR(INDEX('Sale Rollup'!$B$2:$AA$240,SMALL(IF('Sale Rollup'!$L$2:$L$240=$B$614,ROW('Sale Rollup'!$L$2:$L$240)),ROW(6:6))-1,3)," ")</f>
        <v> </v>
      </c>
      <c r="H621" s="1163" t="str">
        <f t="array" ref="H621">IFERROR(INDEX('Sale Rollup'!$B$2:$AA$240,SMALL(IF('Sale Rollup'!$L$2:$L$240=$B$614,ROW('Sale Rollup'!$L$2:$L$240)),ROW(6:6))-1,8)," ")</f>
        <v> </v>
      </c>
      <c r="I621" s="1119" t="str">
        <f t="array" ref="I621">IFERROR(INDEX('Sale Rollup'!$B$2:$AA$240,SMALL(IF('Sale Rollup'!$L$2:$L$240=$B$614,ROW('Sale Rollup'!$L$2:$L$240)),ROW(6:6))-1,12)," ")</f>
        <v> </v>
      </c>
      <c r="J621" s="1118"/>
      <c r="K621" s="1118" t="str">
        <f t="array" ref="K621">IFERROR(INDEX('Sale Rollup'!$B$2:$AA$240,SMALL(IF('Sale Rollup'!$L$2:$L$240=$B$614,ROW('Sale Rollup'!$L$2:$L$240)),ROW(6:6))-1,13)," ")</f>
        <v> </v>
      </c>
      <c r="M621" s="1120"/>
      <c r="N621" s="1120"/>
    </row>
    <row r="622">
      <c r="A622" s="1114" t="str">
        <f t="array" ref="A622">IFERROR(SMALL(IF('Sale Rollup'!$L$2:$L$240=$B$614,ROW('Sale Rollup'!$L$2:$L$240)),ROW(7:7))," ")</f>
        <v> </v>
      </c>
      <c r="B622" s="1130" t="str">
        <f t="array" ref="B622">IFERROR(INDEX('Sale Rollup'!$B$2:$AA$240,SMALL(IF('Sale Rollup'!$L$2:$L$240=$B$614,ROW('Sale Rollup'!$L$2:$L$240)),ROW(7:7))-1,1)," ")</f>
        <v> </v>
      </c>
      <c r="C622" s="1117" t="str">
        <f t="array" ref="C622">IFERROR(INDEX('Sale Rollup'!$B$2:$AA$240,SMALL(IF('Sale Rollup'!$L$2:$L$240=$B$614,ROW('Sale Rollup'!$L$2:$L$240)),ROW(7:7))-1,2)," ")</f>
        <v> </v>
      </c>
      <c r="D622" s="1117" t="str">
        <f t="array" ref="D622">IFERROR(INDEX('Sale Rollup'!$B$2:$AA$240,SMALL(IF('Sale Rollup'!$L$2:$L$240=$B$614,ROW('Sale Rollup'!$L$2:$L$240)),ROW(7:7))-1,5)," ")</f>
        <v> </v>
      </c>
      <c r="E622" s="1117" t="str">
        <f t="array" ref="E622">IFERROR( INDEX('Sale Rollup'!$B$2:$AA$240,SMALL(IF('Sale Rollup'!$L$2:$L$240=$B$614,ROW('Sale Rollup'!$L$2:$L$240)),ROW(7:7))-1,6)," ")</f>
        <v> </v>
      </c>
      <c r="F622" s="1117" t="str">
        <f t="array" ref="F622">IFERROR(INDEX('Sale Rollup'!$B$2:$AA$240,SMALL(IF('Sale Rollup'!$L$2:$L$240=$B$614,ROW('Sale Rollup'!$L$2:$L$240)),ROW(7:7))-1,7)," ")</f>
        <v> </v>
      </c>
      <c r="G622" s="1117" t="str">
        <f t="array" ref="G622">IFERROR(INDEX('Sale Rollup'!$B$2:$AA$240,SMALL(IF('Sale Rollup'!$L$2:$L$240=$B$614,ROW('Sale Rollup'!$L$2:$L$240)),ROW(7:7))-1,3)," ")</f>
        <v> </v>
      </c>
      <c r="H622" s="1163" t="str">
        <f t="array" ref="H622">IFERROR(INDEX('Sale Rollup'!$B$2:$AA$240,SMALL(IF('Sale Rollup'!$L$2:$L$240=$B$614,ROW('Sale Rollup'!$L$2:$L$240)),ROW(7:7))-1,8)," ")</f>
        <v> </v>
      </c>
      <c r="I622" s="1119" t="str">
        <f t="array" ref="I622">IFERROR(INDEX('Sale Rollup'!$B$2:$AA$240,SMALL(IF('Sale Rollup'!$L$2:$L$240=$B$614,ROW('Sale Rollup'!$L$2:$L$240)),ROW(7:7))-1,12)," ")</f>
        <v> </v>
      </c>
      <c r="J622" s="1118"/>
      <c r="K622" s="1118" t="str">
        <f t="array" ref="K622">IFERROR(INDEX('Sale Rollup'!$B$2:$AA$240,SMALL(IF('Sale Rollup'!$L$2:$L$240=$B$614,ROW('Sale Rollup'!$L$2:$L$240)),ROW(7:7))-1,13)," ")</f>
        <v> </v>
      </c>
      <c r="M622" s="1120"/>
      <c r="N622" s="1120"/>
    </row>
    <row r="623">
      <c r="A623" s="1114" t="str">
        <f t="array" ref="A623">IFERROR(SMALL(IF('Sale Rollup'!$L$2:$L$240=$B$614,ROW('Sale Rollup'!$L$2:$L$240)),ROW(8:8))," ")</f>
        <v> </v>
      </c>
      <c r="B623" s="1130" t="str">
        <f t="array" ref="B623">IFERROR(INDEX('Sale Rollup'!$B$2:$AA$240,SMALL(IF('Sale Rollup'!$L$2:$L$240=$B$614,ROW('Sale Rollup'!$L$2:$L$240)),ROW(8:8))-1,1)," ")</f>
        <v> </v>
      </c>
      <c r="C623" s="1117" t="str">
        <f t="array" ref="C623">IFERROR(INDEX('Sale Rollup'!$B$2:$AA$240,SMALL(IF('Sale Rollup'!$L$2:$L$240=$B$614,ROW('Sale Rollup'!$L$2:$L$240)),ROW(8:8))-1,2)," ")</f>
        <v> </v>
      </c>
      <c r="D623" s="1117" t="str">
        <f t="array" ref="D623">IFERROR(INDEX('Sale Rollup'!$B$2:$AA$240,SMALL(IF('Sale Rollup'!$L$2:$L$240=$B$614,ROW('Sale Rollup'!$L$2:$L$240)),ROW(8:8))-1,5)," ")</f>
        <v> </v>
      </c>
      <c r="E623" s="1117" t="str">
        <f t="array" ref="E623">IFERROR( INDEX('Sale Rollup'!$B$2:$AA$240,SMALL(IF('Sale Rollup'!$L$2:$L$240=$B$614,ROW('Sale Rollup'!$L$2:$L$240)),ROW(8:8))-1,6)," ")</f>
        <v> </v>
      </c>
      <c r="F623" s="1117" t="str">
        <f t="array" ref="F623">IFERROR(INDEX('Sale Rollup'!$B$2:$AA$240,SMALL(IF('Sale Rollup'!$L$2:$L$240=$B$614,ROW('Sale Rollup'!$L$2:$L$240)),ROW(8:8))-1,7)," ")</f>
        <v> </v>
      </c>
      <c r="G623" s="1117" t="str">
        <f t="array" ref="G623">IFERROR(INDEX('Sale Rollup'!$B$2:$AA$240,SMALL(IF('Sale Rollup'!$L$2:$L$240=$B$614,ROW('Sale Rollup'!$L$2:$L$240)),ROW(8:8))-1,3)," ")</f>
        <v> </v>
      </c>
      <c r="H623" s="1163" t="str">
        <f t="array" ref="H623">IFERROR(INDEX('Sale Rollup'!$B$2:$AA$240,SMALL(IF('Sale Rollup'!$L$2:$L$240=$B$614,ROW('Sale Rollup'!$L$2:$L$240)),ROW(8:8))-1,8)," ")</f>
        <v> </v>
      </c>
      <c r="I623" s="1119" t="str">
        <f t="array" ref="I623">IFERROR(INDEX('Sale Rollup'!$B$2:$AA$240,SMALL(IF('Sale Rollup'!$L$2:$L$240=$B$614,ROW('Sale Rollup'!$L$2:$L$240)),ROW(8:8))-1,12)," ")</f>
        <v> </v>
      </c>
      <c r="J623" s="1118"/>
      <c r="K623" s="1118" t="str">
        <f t="array" ref="K623">IFERROR(INDEX('Sale Rollup'!$B$2:$AA$240,SMALL(IF('Sale Rollup'!$L$2:$L$240=$B$614,ROW('Sale Rollup'!$L$2:$L$240)),ROW(8:8))-1,13)," ")</f>
        <v> </v>
      </c>
      <c r="M623" s="1120"/>
      <c r="N623" s="1120"/>
    </row>
    <row r="624">
      <c r="A624" s="1114" t="str">
        <f t="array" ref="A624">IFERROR(SMALL(IF('Sale Rollup'!$L$2:$L$240=$B$614,ROW('Sale Rollup'!$L$2:$L$240)),ROW(9:9))," ")</f>
        <v> </v>
      </c>
      <c r="B624" s="1130" t="str">
        <f t="array" ref="B624">IFERROR(INDEX('Sale Rollup'!$B$2:$AA$240,SMALL(IF('Sale Rollup'!$L$2:$L$240=$B$614,ROW('Sale Rollup'!$L$2:$L$240)),ROW(9:9))-1,1)," ")</f>
        <v> </v>
      </c>
      <c r="C624" s="1117" t="str">
        <f t="array" ref="C624">IFERROR(INDEX('Sale Rollup'!$B$2:$AA$240,SMALL(IF('Sale Rollup'!$L$2:$L$240=$B$614,ROW('Sale Rollup'!$L$2:$L$240)),ROW(9:9))-1,2)," ")</f>
        <v> </v>
      </c>
      <c r="D624" s="1117" t="str">
        <f t="array" ref="D624">IFERROR(INDEX('Sale Rollup'!$B$2:$AA$240,SMALL(IF('Sale Rollup'!$L$2:$L$240=$B$614,ROW('Sale Rollup'!$L$2:$L$240)),ROW(9:9))-1,5)," ")</f>
        <v> </v>
      </c>
      <c r="E624" s="1117" t="str">
        <f t="array" ref="E624">IFERROR( INDEX('Sale Rollup'!$B$2:$AA$240,SMALL(IF('Sale Rollup'!$L$2:$L$240=$B$614,ROW('Sale Rollup'!$L$2:$L$240)),ROW(9:9))-1,6)," ")</f>
        <v> </v>
      </c>
      <c r="F624" s="1117" t="str">
        <f t="array" ref="F624">IFERROR(INDEX('Sale Rollup'!$B$2:$AA$240,SMALL(IF('Sale Rollup'!$L$2:$L$240=$B$614,ROW('Sale Rollup'!$L$2:$L$240)),ROW(9:9))-1,7)," ")</f>
        <v> </v>
      </c>
      <c r="G624" s="1117" t="str">
        <f t="array" ref="G624">IFERROR(INDEX('Sale Rollup'!$B$2:$AA$240,SMALL(IF('Sale Rollup'!$L$2:$L$240=$B$614,ROW('Sale Rollup'!$L$2:$L$240)),ROW(9:9))-1,3)," ")</f>
        <v> </v>
      </c>
      <c r="H624" s="1163" t="str">
        <f t="array" ref="H624">IFERROR(INDEX('Sale Rollup'!$B$2:$AA$240,SMALL(IF('Sale Rollup'!$L$2:$L$240=$B$614,ROW('Sale Rollup'!$L$2:$L$240)),ROW(9:9))-1,8)," ")</f>
        <v> </v>
      </c>
      <c r="I624" s="1119" t="str">
        <f t="array" ref="I624">IFERROR(INDEX('Sale Rollup'!$B$2:$AA$240,SMALL(IF('Sale Rollup'!$L$2:$L$240=$B$614,ROW('Sale Rollup'!$L$2:$L$240)),ROW(9:9))-1,12)," ")</f>
        <v> </v>
      </c>
      <c r="J624" s="1118"/>
      <c r="K624" s="1118" t="str">
        <f t="array" ref="K624">IFERROR(INDEX('Sale Rollup'!$B$2:$AA$240,SMALL(IF('Sale Rollup'!$L$2:$L$240=$B$614,ROW('Sale Rollup'!$L$2:$L$240)),ROW(9:9))-1,13)," ")</f>
        <v> </v>
      </c>
      <c r="M624" s="1120"/>
      <c r="N624" s="1120"/>
    </row>
    <row r="625">
      <c r="A625" s="1114" t="str">
        <f t="array" ref="A625">IFERROR(SMALL(IF('Sale Rollup'!$L$2:$L$240=$B$614,ROW('Sale Rollup'!$L$2:$L$240)),ROW(10:10))," ")</f>
        <v> </v>
      </c>
      <c r="B625" s="1130" t="str">
        <f t="array" ref="B625">IFERROR(INDEX('Sale Rollup'!$B$2:$AA$240,SMALL(IF('Sale Rollup'!$L$2:$L$240=$B$614,ROW('Sale Rollup'!$L$2:$L$240)),ROW(10:10))-1,1)," ")</f>
        <v> </v>
      </c>
      <c r="C625" s="1117" t="str">
        <f t="array" ref="C625">IFERROR(INDEX('Sale Rollup'!$B$2:$AA$240,SMALL(IF('Sale Rollup'!$L$2:$L$240=$B$614,ROW('Sale Rollup'!$L$2:$L$240)),ROW(10:10))-1,2)," ")</f>
        <v> </v>
      </c>
      <c r="D625" s="1117" t="str">
        <f t="array" ref="D625">IFERROR(INDEX('Sale Rollup'!$B$2:$AA$240,SMALL(IF('Sale Rollup'!$L$2:$L$240=$B$614,ROW('Sale Rollup'!$L$2:$L$240)),ROW(10:10))-1,5)," ")</f>
        <v> </v>
      </c>
      <c r="E625" s="1117" t="str">
        <f t="array" ref="E625">IFERROR( INDEX('Sale Rollup'!$B$2:$AA$240,SMALL(IF('Sale Rollup'!$L$2:$L$240=$B$614,ROW('Sale Rollup'!$L$2:$L$240)),ROW(10:10))-1,6)," ")</f>
        <v> </v>
      </c>
      <c r="F625" s="1117" t="str">
        <f t="array" ref="F625">IFERROR(INDEX('Sale Rollup'!$B$2:$AA$240,SMALL(IF('Sale Rollup'!$L$2:$L$240=$B$614,ROW('Sale Rollup'!$L$2:$L$240)),ROW(10:10))-1,7)," ")</f>
        <v> </v>
      </c>
      <c r="G625" s="1117" t="str">
        <f t="array" ref="G625">IFERROR(INDEX('Sale Rollup'!$B$2:$AA$240,SMALL(IF('Sale Rollup'!$L$2:$L$240=$B$614,ROW('Sale Rollup'!$L$2:$L$240)),ROW(10:10))-1,3)," ")</f>
        <v> </v>
      </c>
      <c r="H625" s="1163" t="str">
        <f t="array" ref="H625">IFERROR(INDEX('Sale Rollup'!$B$2:$AA$240,SMALL(IF('Sale Rollup'!$L$2:$L$240=$B$614,ROW('Sale Rollup'!$L$2:$L$240)),ROW(10:10))-1,8)," ")</f>
        <v> </v>
      </c>
      <c r="I625" s="1119" t="str">
        <f t="array" ref="I625">IFERROR(INDEX('Sale Rollup'!$B$2:$AA$240,SMALL(IF('Sale Rollup'!$L$2:$L$240=$B$614,ROW('Sale Rollup'!$L$2:$L$240)),ROW(10:10))-1,12)," ")</f>
        <v> </v>
      </c>
      <c r="J625" s="1118"/>
      <c r="K625" s="1118" t="str">
        <f t="array" ref="K625">IFERROR(INDEX('Sale Rollup'!$B$2:$AA$240,SMALL(IF('Sale Rollup'!$L$2:$L$240=$B$614,ROW('Sale Rollup'!$L$2:$L$240)),ROW(10:10))-1,13)," ")</f>
        <v> </v>
      </c>
      <c r="M625" s="1120"/>
      <c r="N625" s="1120"/>
    </row>
    <row r="626">
      <c r="A626" s="1114" t="str">
        <f t="array" ref="A626">IFERROR(SMALL(IF('Sale Rollup'!$L$2:$L$240=$B$614,ROW('Sale Rollup'!$L$2:$L$240)),ROW(11:11))," ")</f>
        <v> </v>
      </c>
      <c r="B626" s="1130" t="str">
        <f t="array" ref="B626">IFERROR(INDEX('Sale Rollup'!$B$2:$AA$240,SMALL(IF('Sale Rollup'!$L$2:$L$240=$B$614,ROW('Sale Rollup'!$L$2:$L$240)),ROW(11:11))-1,1)," ")</f>
        <v> </v>
      </c>
      <c r="C626" s="1117" t="str">
        <f t="array" ref="C626">IFERROR(INDEX('Sale Rollup'!$B$2:$AA$240,SMALL(IF('Sale Rollup'!$L$2:$L$240=$B$614,ROW('Sale Rollup'!$L$2:$L$240)),ROW(11:11))-1,2)," ")</f>
        <v> </v>
      </c>
      <c r="D626" s="1117" t="str">
        <f t="array" ref="D626">IFERROR(INDEX('Sale Rollup'!$B$2:$AA$240,SMALL(IF('Sale Rollup'!$L$2:$L$240=$B$614,ROW('Sale Rollup'!$L$2:$L$240)),ROW(11:11))-1,5)," ")</f>
        <v> </v>
      </c>
      <c r="E626" s="1117" t="str">
        <f t="array" ref="E626">IFERROR( INDEX('Sale Rollup'!$B$2:$AA$240,SMALL(IF('Sale Rollup'!$L$2:$L$240=$B$614,ROW('Sale Rollup'!$L$2:$L$240)),ROW(11:11))-1,6)," ")</f>
        <v> </v>
      </c>
      <c r="F626" s="1117" t="str">
        <f t="array" ref="F626">IFERROR(INDEX('Sale Rollup'!$B$2:$AA$240,SMALL(IF('Sale Rollup'!$L$2:$L$240=$B$614,ROW('Sale Rollup'!$L$2:$L$240)),ROW(11:11))-1,7)," ")</f>
        <v> </v>
      </c>
      <c r="G626" s="1117" t="str">
        <f t="array" ref="G626">IFERROR(INDEX('Sale Rollup'!$B$2:$AA$240,SMALL(IF('Sale Rollup'!$L$2:$L$240=$B$614,ROW('Sale Rollup'!$L$2:$L$240)),ROW(11:11))-1,3)," ")</f>
        <v> </v>
      </c>
      <c r="H626" s="1163" t="str">
        <f t="array" ref="H626">IFERROR(INDEX('Sale Rollup'!$B$2:$AA$240,SMALL(IF('Sale Rollup'!$L$2:$L$240=$B$614,ROW('Sale Rollup'!$L$2:$L$240)),ROW(11:11))-1,8)," ")</f>
        <v> </v>
      </c>
      <c r="I626" s="1119" t="str">
        <f t="array" ref="I626">IFERROR(INDEX('Sale Rollup'!$B$2:$AA$240,SMALL(IF('Sale Rollup'!$L$2:$L$240=$B$614,ROW('Sale Rollup'!$L$2:$L$240)),ROW(11:11))-1,12)," ")</f>
        <v> </v>
      </c>
      <c r="J626" s="1118"/>
      <c r="K626" s="1118" t="str">
        <f t="array" ref="K626">IFERROR(INDEX('Sale Rollup'!$B$2:$AA$240,SMALL(IF('Sale Rollup'!$L$2:$L$240=$B$614,ROW('Sale Rollup'!$L$2:$L$240)),ROW(11:11))-1,13)," ")</f>
        <v> </v>
      </c>
      <c r="M626" s="1120"/>
      <c r="N626" s="1120"/>
    </row>
    <row r="627">
      <c r="A627" s="1114" t="str">
        <f t="array" ref="A627">IFERROR(SMALL(IF('Sale Rollup'!$L$2:$L$240=$B$614,ROW('Sale Rollup'!$L$2:$L$240)),ROW(12:12))," ")</f>
        <v> </v>
      </c>
      <c r="B627" s="1130" t="str">
        <f t="array" ref="B627">IFERROR(INDEX('Sale Rollup'!$B$2:$AA$240,SMALL(IF('Sale Rollup'!$L$2:$L$240=$B$614,ROW('Sale Rollup'!$L$2:$L$240)),ROW(12:12))-1,1)," ")</f>
        <v> </v>
      </c>
      <c r="C627" s="1117" t="str">
        <f t="array" ref="C627">IFERROR(INDEX('Sale Rollup'!$B$2:$AA$240,SMALL(IF('Sale Rollup'!$L$2:$L$240=$B$614,ROW('Sale Rollup'!$L$2:$L$240)),ROW(12:12))-1,2)," ")</f>
        <v> </v>
      </c>
      <c r="D627" s="1117" t="str">
        <f t="array" ref="D627">IFERROR(INDEX('Sale Rollup'!$B$2:$AA$240,SMALL(IF('Sale Rollup'!$L$2:$L$240=$B$614,ROW('Sale Rollup'!$L$2:$L$240)),ROW(12:12))-1,5)," ")</f>
        <v> </v>
      </c>
      <c r="E627" s="1117" t="str">
        <f t="array" ref="E627">IFERROR( INDEX('Sale Rollup'!$B$2:$AA$240,SMALL(IF('Sale Rollup'!$L$2:$L$240=$B$614,ROW('Sale Rollup'!$L$2:$L$240)),ROW(12:12))-1,6)," ")</f>
        <v> </v>
      </c>
      <c r="F627" s="1117" t="str">
        <f t="array" ref="F627">IFERROR(INDEX('Sale Rollup'!$B$2:$AA$240,SMALL(IF('Sale Rollup'!$L$2:$L$240=$B$614,ROW('Sale Rollup'!$L$2:$L$240)),ROW(12:12))-1,7)," ")</f>
        <v> </v>
      </c>
      <c r="G627" s="1117" t="str">
        <f t="array" ref="G627">IFERROR(INDEX('Sale Rollup'!$B$2:$AA$240,SMALL(IF('Sale Rollup'!$L$2:$L$240=$B$614,ROW('Sale Rollup'!$L$2:$L$240)),ROW(12:12))-1,3)," ")</f>
        <v> </v>
      </c>
      <c r="H627" s="1163" t="str">
        <f t="array" ref="H627">IFERROR(INDEX('Sale Rollup'!$B$2:$AA$240,SMALL(IF('Sale Rollup'!$L$2:$L$240=$B$614,ROW('Sale Rollup'!$L$2:$L$240)),ROW(12:12))-1,8)," ")</f>
        <v> </v>
      </c>
      <c r="I627" s="1119" t="str">
        <f t="array" ref="I627">IFERROR(INDEX('Sale Rollup'!$B$2:$AA$240,SMALL(IF('Sale Rollup'!$L$2:$L$240=$B$614,ROW('Sale Rollup'!$L$2:$L$240)),ROW(12:12))-1,12)," ")</f>
        <v> </v>
      </c>
      <c r="J627" s="1118"/>
      <c r="K627" s="1118" t="str">
        <f t="array" ref="K627">IFERROR(INDEX('Sale Rollup'!$B$2:$AA$240,SMALL(IF('Sale Rollup'!$L$2:$L$240=$B$614,ROW('Sale Rollup'!$L$2:$L$240)),ROW(12:12))-1,13)," ")</f>
        <v> </v>
      </c>
      <c r="M627" s="1120"/>
      <c r="N627" s="1120"/>
    </row>
    <row r="628">
      <c r="A628" s="1114" t="str">
        <f t="array" ref="A628">IFERROR(SMALL(IF('Sale Rollup'!$L$2:$L$240=$B$614,ROW('Sale Rollup'!$L$2:$L$240)),ROW(13:13))," ")</f>
        <v> </v>
      </c>
      <c r="B628" s="1130" t="str">
        <f t="array" ref="B628">IFERROR(INDEX('Sale Rollup'!$B$2:$AA$240,SMALL(IF('Sale Rollup'!$L$2:$L$240=$B$614,ROW('Sale Rollup'!$L$2:$L$240)),ROW(13:13))-1,1)," ")</f>
        <v> </v>
      </c>
      <c r="C628" s="1117" t="str">
        <f t="array" ref="C628">IFERROR(INDEX('Sale Rollup'!$B$2:$AA$240,SMALL(IF('Sale Rollup'!$L$2:$L$240=$B$614,ROW('Sale Rollup'!$L$2:$L$240)),ROW(13:13))-1,2)," ")</f>
        <v> </v>
      </c>
      <c r="D628" s="1117" t="str">
        <f t="array" ref="D628">IFERROR(INDEX('Sale Rollup'!$B$2:$AA$240,SMALL(IF('Sale Rollup'!$L$2:$L$240=$B$614,ROW('Sale Rollup'!$L$2:$L$240)),ROW(13:13))-1,5)," ")</f>
        <v> </v>
      </c>
      <c r="E628" s="1117" t="str">
        <f t="array" ref="E628">IFERROR( INDEX('Sale Rollup'!$B$2:$AA$240,SMALL(IF('Sale Rollup'!$L$2:$L$240=$B$614,ROW('Sale Rollup'!$L$2:$L$240)),ROW(13:13))-1,6)," ")</f>
        <v> </v>
      </c>
      <c r="F628" s="1117" t="str">
        <f t="array" ref="F628">IFERROR(INDEX('Sale Rollup'!$B$2:$AA$240,SMALL(IF('Sale Rollup'!$L$2:$L$240=$B$614,ROW('Sale Rollup'!$L$2:$L$240)),ROW(13:13))-1,7)," ")</f>
        <v> </v>
      </c>
      <c r="G628" s="1117" t="str">
        <f t="array" ref="G628">IFERROR(INDEX('Sale Rollup'!$B$2:$AA$240,SMALL(IF('Sale Rollup'!$L$2:$L$240=$B$614,ROW('Sale Rollup'!$L$2:$L$240)),ROW(13:13))-1,3)," ")</f>
        <v> </v>
      </c>
      <c r="H628" s="1163" t="str">
        <f t="array" ref="H628">IFERROR(INDEX('Sale Rollup'!$B$2:$AA$240,SMALL(IF('Sale Rollup'!$L$2:$L$240=$B$614,ROW('Sale Rollup'!$L$2:$L$240)),ROW(13:13))-1,8)," ")</f>
        <v> </v>
      </c>
      <c r="I628" s="1119" t="str">
        <f t="array" ref="I628">IFERROR(INDEX('Sale Rollup'!$B$2:$AA$240,SMALL(IF('Sale Rollup'!$L$2:$L$240=$B$614,ROW('Sale Rollup'!$L$2:$L$240)),ROW(13:13))-1,12)," ")</f>
        <v> </v>
      </c>
      <c r="J628" s="1118"/>
      <c r="K628" s="1118" t="str">
        <f t="array" ref="K628">IFERROR(INDEX('Sale Rollup'!$B$2:$AA$240,SMALL(IF('Sale Rollup'!$L$2:$L$240=$B$614,ROW('Sale Rollup'!$L$2:$L$240)),ROW(13:13))-1,13)," ")</f>
        <v> </v>
      </c>
      <c r="M628" s="1120"/>
      <c r="N628" s="1120"/>
    </row>
    <row r="629">
      <c r="A629" s="1114" t="str">
        <f t="array" ref="A629">IFERROR(SMALL(IF('Sale Rollup'!$L$2:$L$240=$B$614,ROW('Sale Rollup'!$L$2:$L$240)),ROW(14:14))," ")</f>
        <v> </v>
      </c>
      <c r="B629" s="1130" t="str">
        <f t="array" ref="B629">IFERROR(INDEX('Sale Rollup'!$B$2:$AA$240,SMALL(IF('Sale Rollup'!$L$2:$L$240=$B$614,ROW('Sale Rollup'!$L$2:$L$240)),ROW(14:14))-1,1)," ")</f>
        <v> </v>
      </c>
      <c r="C629" s="1117" t="str">
        <f t="array" ref="C629">IFERROR(INDEX('Sale Rollup'!$B$2:$AA$240,SMALL(IF('Sale Rollup'!$L$2:$L$240=$B$614,ROW('Sale Rollup'!$L$2:$L$240)),ROW(14:14))-1,2)," ")</f>
        <v> </v>
      </c>
      <c r="D629" s="1117" t="str">
        <f t="array" ref="D629">IFERROR(INDEX('Sale Rollup'!$B$2:$AA$240,SMALL(IF('Sale Rollup'!$L$2:$L$240=$B$614,ROW('Sale Rollup'!$L$2:$L$240)),ROW(14:14))-1,5)," ")</f>
        <v> </v>
      </c>
      <c r="E629" s="1117" t="str">
        <f t="array" ref="E629">IFERROR( INDEX('Sale Rollup'!$B$2:$AA$240,SMALL(IF('Sale Rollup'!$L$2:$L$240=$B$614,ROW('Sale Rollup'!$L$2:$L$240)),ROW(14:14))-1,6)," ")</f>
        <v> </v>
      </c>
      <c r="F629" s="1117" t="str">
        <f t="array" ref="F629">IFERROR(INDEX('Sale Rollup'!$B$2:$AA$240,SMALL(IF('Sale Rollup'!$L$2:$L$240=$B$614,ROW('Sale Rollup'!$L$2:$L$240)),ROW(14:14))-1,7)," ")</f>
        <v> </v>
      </c>
      <c r="G629" s="1117" t="str">
        <f t="array" ref="G629">IFERROR(INDEX('Sale Rollup'!$B$2:$AA$240,SMALL(IF('Sale Rollup'!$L$2:$L$240=$B$614,ROW('Sale Rollup'!$L$2:$L$240)),ROW(14:14))-1,3)," ")</f>
        <v> </v>
      </c>
      <c r="H629" s="1163" t="str">
        <f t="array" ref="H629">IFERROR(INDEX('Sale Rollup'!$B$2:$AA$240,SMALL(IF('Sale Rollup'!$L$2:$L$240=$B$614,ROW('Sale Rollup'!$L$2:$L$240)),ROW(14:14))-1,8)," ")</f>
        <v> </v>
      </c>
      <c r="I629" s="1119" t="str">
        <f t="array" ref="I629">IFERROR(INDEX('Sale Rollup'!$B$2:$AA$240,SMALL(IF('Sale Rollup'!$L$2:$L$240=$B$614,ROW('Sale Rollup'!$L$2:$L$240)),ROW(14:14))-1,12)," ")</f>
        <v> </v>
      </c>
      <c r="J629" s="1118"/>
      <c r="K629" s="1118" t="str">
        <f t="array" ref="K629">IFERROR(INDEX('Sale Rollup'!$B$2:$AA$240,SMALL(IF('Sale Rollup'!$L$2:$L$240=$B$614,ROW('Sale Rollup'!$L$2:$L$240)),ROW(14:14))-1,13)," ")</f>
        <v> </v>
      </c>
      <c r="M629" s="1120"/>
      <c r="N629" s="1120"/>
    </row>
    <row r="630">
      <c r="A630" s="1114" t="str">
        <f t="array" ref="A630">IFERROR(SMALL(IF('Sale Rollup'!$L$2:$L$240=$B$614,ROW('Sale Rollup'!$L$2:$L$240)),ROW(15:15))," ")</f>
        <v> </v>
      </c>
      <c r="B630" s="1130" t="str">
        <f t="array" ref="B630">IFERROR(INDEX('Sale Rollup'!$B$2:$AA$240,SMALL(IF('Sale Rollup'!$L$2:$L$240=$B$614,ROW('Sale Rollup'!$L$2:$L$240)),ROW(15:15))-1,1)," ")</f>
        <v> </v>
      </c>
      <c r="C630" s="1117" t="str">
        <f t="array" ref="C630">IFERROR(INDEX('Sale Rollup'!$B$2:$AA$240,SMALL(IF('Sale Rollup'!$L$2:$L$240=$B$614,ROW('Sale Rollup'!$L$2:$L$240)),ROW(15:15))-1,2)," ")</f>
        <v> </v>
      </c>
      <c r="D630" s="1117" t="str">
        <f t="array" ref="D630">IFERROR(INDEX('Sale Rollup'!$B$2:$AA$240,SMALL(IF('Sale Rollup'!$L$2:$L$240=$B$614,ROW('Sale Rollup'!$L$2:$L$240)),ROW(15:15))-1,5)," ")</f>
        <v> </v>
      </c>
      <c r="E630" s="1117" t="str">
        <f t="array" ref="E630">IFERROR( INDEX('Sale Rollup'!$B$2:$AA$240,SMALL(IF('Sale Rollup'!$L$2:$L$240=$B$614,ROW('Sale Rollup'!$L$2:$L$240)),ROW(15:15))-1,6)," ")</f>
        <v> </v>
      </c>
      <c r="F630" s="1117" t="str">
        <f t="array" ref="F630">IFERROR(INDEX('Sale Rollup'!$B$2:$AA$240,SMALL(IF('Sale Rollup'!$L$2:$L$240=$B$614,ROW('Sale Rollup'!$L$2:$L$240)),ROW(15:15))-1,7)," ")</f>
        <v> </v>
      </c>
      <c r="G630" s="1117" t="str">
        <f t="array" ref="G630">IFERROR(INDEX('Sale Rollup'!$B$2:$AA$240,SMALL(IF('Sale Rollup'!$L$2:$L$240=$B$614,ROW('Sale Rollup'!$L$2:$L$240)),ROW(15:15))-1,3)," ")</f>
        <v> </v>
      </c>
      <c r="H630" s="1163" t="str">
        <f t="array" ref="H630">IFERROR(INDEX('Sale Rollup'!$B$2:$AA$240,SMALL(IF('Sale Rollup'!$L$2:$L$240=$B$614,ROW('Sale Rollup'!$L$2:$L$240)),ROW(15:15))-1,8)," ")</f>
        <v> </v>
      </c>
      <c r="I630" s="1119" t="str">
        <f t="array" ref="I630">IFERROR(INDEX('Sale Rollup'!$B$2:$AA$240,SMALL(IF('Sale Rollup'!$L$2:$L$240=$B$614,ROW('Sale Rollup'!$L$2:$L$240)),ROW(15:15))-1,12)," ")</f>
        <v> </v>
      </c>
      <c r="J630" s="1118"/>
      <c r="K630" s="1118" t="str">
        <f t="array" ref="K630">IFERROR(INDEX('Sale Rollup'!$B$2:$AA$240,SMALL(IF('Sale Rollup'!$L$2:$L$240=$B$614,ROW('Sale Rollup'!$L$2:$L$240)),ROW(15:15))-1,13)," ")</f>
        <v> </v>
      </c>
      <c r="M630" s="1162"/>
      <c r="N630" s="1162"/>
    </row>
    <row r="631">
      <c r="A631" s="1114" t="str">
        <f t="array" ref="A631">IFERROR(SMALL(IF('Sale Rollup'!$L$2:$L$240=$B$614,ROW('Sale Rollup'!$L$2:$L$240)),ROW(16:16))," ")</f>
        <v> </v>
      </c>
      <c r="B631" s="1130" t="str">
        <f t="array" ref="B631">IFERROR(INDEX('Sale Rollup'!$B$2:$AA$240,SMALL(IF('Sale Rollup'!$L$2:$L$240=$B$614,ROW('Sale Rollup'!$L$2:$L$240)),ROW(16:16))-1,1)," ")</f>
        <v> </v>
      </c>
      <c r="C631" s="1117" t="str">
        <f t="array" ref="C631">IFERROR(INDEX('Sale Rollup'!$B$2:$AA$240,SMALL(IF('Sale Rollup'!$L$2:$L$240=$B$614,ROW('Sale Rollup'!$L$2:$L$240)),ROW(16:16))-1,2)," ")</f>
        <v> </v>
      </c>
      <c r="D631" s="1117" t="str">
        <f t="array" ref="D631">IFERROR(INDEX('Sale Rollup'!$B$2:$AA$240,SMALL(IF('Sale Rollup'!$L$2:$L$240=$B$614,ROW('Sale Rollup'!$L$2:$L$240)),ROW(16:16))-1,5)," ")</f>
        <v> </v>
      </c>
      <c r="E631" s="1117" t="str">
        <f t="array" ref="E631">IFERROR( INDEX('Sale Rollup'!$B$2:$AA$240,SMALL(IF('Sale Rollup'!$L$2:$L$240=$B$614,ROW('Sale Rollup'!$L$2:$L$240)),ROW(16:16))-1,6)," ")</f>
        <v> </v>
      </c>
      <c r="F631" s="1117" t="str">
        <f t="array" ref="F631">IFERROR(INDEX('Sale Rollup'!$B$2:$AA$240,SMALL(IF('Sale Rollup'!$L$2:$L$240=$B$614,ROW('Sale Rollup'!$L$2:$L$240)),ROW(16:16))-1,7)," ")</f>
        <v> </v>
      </c>
      <c r="G631" s="1117" t="str">
        <f t="array" ref="G631">IFERROR(INDEX('Sale Rollup'!$B$2:$AA$240,SMALL(IF('Sale Rollup'!$L$2:$L$240=$B$614,ROW('Sale Rollup'!$L$2:$L$240)),ROW(16:16))-1,3)," ")</f>
        <v> </v>
      </c>
      <c r="H631" s="1163" t="str">
        <f t="array" ref="H631">IFERROR(INDEX('Sale Rollup'!$B$2:$AA$240,SMALL(IF('Sale Rollup'!$L$2:$L$240=$B$614,ROW('Sale Rollup'!$L$2:$L$240)),ROW(16:16))-1,8)," ")</f>
        <v> </v>
      </c>
      <c r="I631" s="1119" t="str">
        <f t="array" ref="I631">IFERROR(INDEX('Sale Rollup'!$B$2:$AA$240,SMALL(IF('Sale Rollup'!$L$2:$L$240=$B$614,ROW('Sale Rollup'!$L$2:$L$240)),ROW(16:16))-1,12)," ")</f>
        <v> </v>
      </c>
      <c r="J631" s="1118"/>
      <c r="K631" s="1118" t="str">
        <f t="array" ref="K631">IFERROR(INDEX('Sale Rollup'!$B$2:$AA$240,SMALL(IF('Sale Rollup'!$L$2:$L$240=$B$614,ROW('Sale Rollup'!$L$2:$L$240)),ROW(16:16))-1,13)," ")</f>
        <v> </v>
      </c>
      <c r="M631" s="1162"/>
      <c r="N631" s="1162"/>
    </row>
    <row r="632">
      <c r="A632" s="1114" t="str">
        <f t="array" ref="A632">IFERROR(SMALL(IF('Sale Rollup'!$L$2:$L$240=$B$614,ROW('Sale Rollup'!$L$2:$L$240)),ROW(17:17))," ")</f>
        <v> </v>
      </c>
      <c r="B632" s="1130" t="str">
        <f t="array" ref="B632">IFERROR(INDEX('Sale Rollup'!$B$2:$AA$240,SMALL(IF('Sale Rollup'!$L$2:$L$240=$B$614,ROW('Sale Rollup'!$L$2:$L$240)),ROW(17:17))-1,1)," ")</f>
        <v> </v>
      </c>
      <c r="C632" s="1117" t="str">
        <f t="array" ref="C632">IFERROR(INDEX('Sale Rollup'!$B$2:$AA$240,SMALL(IF('Sale Rollup'!$L$2:$L$240=$B$614,ROW('Sale Rollup'!$L$2:$L$240)),ROW(17:17))-1,2)," ")</f>
        <v> </v>
      </c>
      <c r="D632" s="1117" t="str">
        <f t="array" ref="D632">IFERROR(INDEX('Sale Rollup'!$B$2:$AA$240,SMALL(IF('Sale Rollup'!$L$2:$L$240=$B$614,ROW('Sale Rollup'!$L$2:$L$240)),ROW(17:17))-1,5)," ")</f>
        <v> </v>
      </c>
      <c r="E632" s="1117" t="str">
        <f t="array" ref="E632">IFERROR( INDEX('Sale Rollup'!$B$2:$AA$240,SMALL(IF('Sale Rollup'!$L$2:$L$240=$B$614,ROW('Sale Rollup'!$L$2:$L$240)),ROW(17:17))-1,6)," ")</f>
        <v> </v>
      </c>
      <c r="F632" s="1117" t="str">
        <f t="array" ref="F632">IFERROR(INDEX('Sale Rollup'!$B$2:$AA$240,SMALL(IF('Sale Rollup'!$L$2:$L$240=$B$614,ROW('Sale Rollup'!$L$2:$L$240)),ROW(17:17))-1,7)," ")</f>
        <v> </v>
      </c>
      <c r="G632" s="1117" t="str">
        <f t="array" ref="G632">IFERROR(INDEX('Sale Rollup'!$B$2:$AA$240,SMALL(IF('Sale Rollup'!$L$2:$L$240=$B$614,ROW('Sale Rollup'!$L$2:$L$240)),ROW(17:17))-1,3)," ")</f>
        <v> </v>
      </c>
      <c r="H632" s="1163" t="str">
        <f t="array" ref="H632">IFERROR(INDEX('Sale Rollup'!$B$2:$AA$240,SMALL(IF('Sale Rollup'!$L$2:$L$240=$B$614,ROW('Sale Rollup'!$L$2:$L$240)),ROW(17:17))-1,8)," ")</f>
        <v> </v>
      </c>
      <c r="I632" s="1119" t="str">
        <f t="array" ref="I632">IFERROR(INDEX('Sale Rollup'!$B$2:$AA$240,SMALL(IF('Sale Rollup'!$L$2:$L$240=$B$614,ROW('Sale Rollup'!$L$2:$L$240)),ROW(17:17))-1,12)," ")</f>
        <v> </v>
      </c>
      <c r="J632" s="1118"/>
      <c r="K632" s="1118" t="str">
        <f t="array" ref="K632">IFERROR(INDEX('Sale Rollup'!$B$2:$AA$240,SMALL(IF('Sale Rollup'!$L$2:$L$240=$B$614,ROW('Sale Rollup'!$L$2:$L$240)),ROW(17:17))-1,13)," ")</f>
        <v> </v>
      </c>
      <c r="M632" s="1162" t="s">
        <v>869</v>
      </c>
      <c r="N632" s="1162"/>
    </row>
    <row r="633">
      <c r="A633" s="1114" t="str">
        <f t="array" ref="A633">IFERROR(SMALL(IF('Sale Rollup'!$L$2:$L$240=$B$614,ROW('Sale Rollup'!$L$2:$L$240)),ROW(18:18))," ")</f>
        <v> </v>
      </c>
      <c r="B633" s="1130" t="str">
        <f t="array" ref="B633">IFERROR(INDEX('Sale Rollup'!$B$2:$AA$240,SMALL(IF('Sale Rollup'!$L$2:$L$240=$B$614,ROW('Sale Rollup'!$L$2:$L$240)),ROW(18:18))-1,1)," ")</f>
        <v> </v>
      </c>
      <c r="C633" s="1117" t="str">
        <f t="array" ref="C633">IFERROR(INDEX('Sale Rollup'!$B$2:$AA$240,SMALL(IF('Sale Rollup'!$L$2:$L$240=$B$614,ROW('Sale Rollup'!$L$2:$L$240)),ROW(18:18))-1,2)," ")</f>
        <v> </v>
      </c>
      <c r="D633" s="1117" t="str">
        <f t="array" ref="D633">IFERROR(INDEX('Sale Rollup'!$B$2:$AA$240,SMALL(IF('Sale Rollup'!$L$2:$L$240=$B$614,ROW('Sale Rollup'!$L$2:$L$240)),ROW(18:18))-1,5)," ")</f>
        <v> </v>
      </c>
      <c r="E633" s="1117" t="str">
        <f t="array" ref="E633">IFERROR( INDEX('Sale Rollup'!$B$2:$AA$240,SMALL(IF('Sale Rollup'!$L$2:$L$240=$B$614,ROW('Sale Rollup'!$L$2:$L$240)),ROW(18:18))-1,6)," ")</f>
        <v> </v>
      </c>
      <c r="F633" s="1117" t="str">
        <f t="array" ref="F633">IFERROR(INDEX('Sale Rollup'!$B$2:$AA$240,SMALL(IF('Sale Rollup'!$L$2:$L$240=$B$614,ROW('Sale Rollup'!$L$2:$L$240)),ROW(18:18))-1,7)," ")</f>
        <v> </v>
      </c>
      <c r="G633" s="1117" t="str">
        <f t="array" ref="G633">IFERROR(INDEX('Sale Rollup'!$B$2:$AA$240,SMALL(IF('Sale Rollup'!$L$2:$L$240=$B$614,ROW('Sale Rollup'!$L$2:$L$240)),ROW(18:18))-1,3)," ")</f>
        <v> </v>
      </c>
      <c r="H633" s="1163" t="str">
        <f t="array" ref="H633">IFERROR(INDEX('Sale Rollup'!$B$2:$AA$240,SMALL(IF('Sale Rollup'!$L$2:$L$240=$B$614,ROW('Sale Rollup'!$L$2:$L$240)),ROW(18:18))-1,8)," ")</f>
        <v> </v>
      </c>
      <c r="I633" s="1119" t="str">
        <f t="array" ref="I633">IFERROR(INDEX('Sale Rollup'!$B$2:$AA$240,SMALL(IF('Sale Rollup'!$L$2:$L$240=$B$614,ROW('Sale Rollup'!$L$2:$L$240)),ROW(18:18))-1,12)," ")</f>
        <v> </v>
      </c>
      <c r="J633" s="1118"/>
      <c r="K633" s="1118" t="str">
        <f t="array" ref="K633">IFERROR(INDEX('Sale Rollup'!$B$2:$AA$240,SMALL(IF('Sale Rollup'!$L$2:$L$240=$B$614,ROW('Sale Rollup'!$L$2:$L$240)),ROW(18:18))-1,13)," ")</f>
        <v> </v>
      </c>
      <c r="M633" s="1162"/>
      <c r="N633" s="1162"/>
    </row>
    <row r="634">
      <c r="A634" s="1114" t="str">
        <f t="array" ref="A634">IFERROR(SMALL(IF('Sale Rollup'!$L$2:$L$240=$B$614,ROW('Sale Rollup'!$L$2:$L$240)),ROW(19:19))," ")</f>
        <v> </v>
      </c>
      <c r="B634" s="1130" t="str">
        <f t="array" ref="B634">IFERROR(INDEX('Sale Rollup'!$B$2:$AA$240,SMALL(IF('Sale Rollup'!$L$2:$L$240=$B$614,ROW('Sale Rollup'!$L$2:$L$240)),ROW(19:19))-1,1)," ")</f>
        <v> </v>
      </c>
      <c r="C634" s="1117" t="str">
        <f t="array" ref="C634">IFERROR(INDEX('Sale Rollup'!$B$2:$AA$240,SMALL(IF('Sale Rollup'!$L$2:$L$240=$B$614,ROW('Sale Rollup'!$L$2:$L$240)),ROW(19:19))-1,2)," ")</f>
        <v> </v>
      </c>
      <c r="D634" s="1117" t="str">
        <f t="array" ref="D634">IFERROR(INDEX('Sale Rollup'!$B$2:$AA$240,SMALL(IF('Sale Rollup'!$L$2:$L$240=$B$614,ROW('Sale Rollup'!$L$2:$L$240)),ROW(19:19))-1,5)," ")</f>
        <v> </v>
      </c>
      <c r="E634" s="1117" t="str">
        <f t="array" ref="E634">IFERROR( INDEX('Sale Rollup'!$B$2:$AA$240,SMALL(IF('Sale Rollup'!$L$2:$L$240=$B$614,ROW('Sale Rollup'!$L$2:$L$240)),ROW(19:19))-1,6)," ")</f>
        <v> </v>
      </c>
      <c r="F634" s="1117" t="str">
        <f t="array" ref="F634">IFERROR(INDEX('Sale Rollup'!$B$2:$AA$240,SMALL(IF('Sale Rollup'!$L$2:$L$240=$B$614,ROW('Sale Rollup'!$L$2:$L$240)),ROW(19:19))-1,7)," ")</f>
        <v> </v>
      </c>
      <c r="G634" s="1117" t="str">
        <f t="array" ref="G634">IFERROR(INDEX('Sale Rollup'!$B$2:$AA$240,SMALL(IF('Sale Rollup'!$L$2:$L$240=$B$614,ROW('Sale Rollup'!$L$2:$L$240)),ROW(19:19))-1,3)," ")</f>
        <v> </v>
      </c>
      <c r="H634" s="1163" t="str">
        <f t="array" ref="H634">IFERROR(INDEX('Sale Rollup'!$B$2:$AA$240,SMALL(IF('Sale Rollup'!$L$2:$L$240=$B$614,ROW('Sale Rollup'!$L$2:$L$240)),ROW(19:19))-1,8)," ")</f>
        <v> </v>
      </c>
      <c r="I634" s="1119" t="str">
        <f t="array" ref="I634">IFERROR(INDEX('Sale Rollup'!$B$2:$AA$240,SMALL(IF('Sale Rollup'!$L$2:$L$240=$B$614,ROW('Sale Rollup'!$L$2:$L$240)),ROW(19:19))-1,12)," ")</f>
        <v> </v>
      </c>
      <c r="J634" s="1118"/>
      <c r="K634" s="1118" t="str">
        <f t="array" ref="K634">IFERROR(INDEX('Sale Rollup'!$B$2:$AA$240,SMALL(IF('Sale Rollup'!$L$2:$L$240=$B$614,ROW('Sale Rollup'!$L$2:$L$240)),ROW(19:19))-1,13)," ")</f>
        <v> </v>
      </c>
      <c r="M634" s="1162"/>
      <c r="N634" s="1162"/>
    </row>
    <row r="635">
      <c r="A635" s="1114" t="str">
        <f t="array" ref="A635">IFERROR(SMALL(IF('Sale Rollup'!$L$2:$L$240=$B$614,ROW('Sale Rollup'!$L$2:$L$240)),ROW(20:20))," ")</f>
        <v> </v>
      </c>
      <c r="B635" s="1130" t="str">
        <f t="array" ref="B635">IFERROR(INDEX('Sale Rollup'!$B$2:$AA$240,SMALL(IF('Sale Rollup'!$L$2:$L$240=$B$614,ROW('Sale Rollup'!$L$2:$L$240)),ROW(20:20))-1,1)," ")</f>
        <v> </v>
      </c>
      <c r="C635" s="1117" t="str">
        <f t="array" ref="C635">IFERROR(INDEX('Sale Rollup'!$B$2:$AA$240,SMALL(IF('Sale Rollup'!$L$2:$L$240=$B$614,ROW('Sale Rollup'!$L$2:$L$240)),ROW(20:20))-1,2)," ")</f>
        <v> </v>
      </c>
      <c r="D635" s="1117" t="str">
        <f t="array" ref="D635">IFERROR(INDEX('Sale Rollup'!$B$2:$AA$240,SMALL(IF('Sale Rollup'!$L$2:$L$240=$B$614,ROW('Sale Rollup'!$L$2:$L$240)),ROW(20:20))-1,5)," ")</f>
        <v> </v>
      </c>
      <c r="E635" s="1117" t="str">
        <f t="array" ref="E635">IFERROR( INDEX('Sale Rollup'!$B$2:$AA$240,SMALL(IF('Sale Rollup'!$L$2:$L$240=$B$614,ROW('Sale Rollup'!$L$2:$L$240)),ROW(20:20))-1,6)," ")</f>
        <v> </v>
      </c>
      <c r="F635" s="1117" t="str">
        <f t="array" ref="F635">IFERROR(INDEX('Sale Rollup'!$B$2:$AA$240,SMALL(IF('Sale Rollup'!$L$2:$L$240=$B$614,ROW('Sale Rollup'!$L$2:$L$240)),ROW(20:20))-1,7)," ")</f>
        <v> </v>
      </c>
      <c r="G635" s="1117" t="str">
        <f t="array" ref="G635">IFERROR(INDEX('Sale Rollup'!$B$2:$AA$240,SMALL(IF('Sale Rollup'!$L$2:$L$240=$B$614,ROW('Sale Rollup'!$L$2:$L$240)),ROW(20:20))-1,3)," ")</f>
        <v> </v>
      </c>
      <c r="H635" s="1163" t="str">
        <f t="array" ref="H635">IFERROR(INDEX('Sale Rollup'!$B$2:$AA$240,SMALL(IF('Sale Rollup'!$L$2:$L$240=$B$614,ROW('Sale Rollup'!$L$2:$L$240)),ROW(20:20))-1,8)," ")</f>
        <v> </v>
      </c>
      <c r="I635" s="1119" t="str">
        <f t="array" ref="I635">IFERROR(INDEX('Sale Rollup'!$B$2:$AA$240,SMALL(IF('Sale Rollup'!$L$2:$L$240=$B$614,ROW('Sale Rollup'!$L$2:$L$240)),ROW(20:20))-1,12)," ")</f>
        <v> </v>
      </c>
      <c r="J635" s="1118"/>
      <c r="K635" s="1118" t="str">
        <f t="array" ref="K635">IFERROR(INDEX('Sale Rollup'!$B$2:$AA$240,SMALL(IF('Sale Rollup'!$L$2:$L$240=$B$614,ROW('Sale Rollup'!$L$2:$L$240)),ROW(20:20))-1,13)," ")</f>
        <v> </v>
      </c>
      <c r="M635" s="1120"/>
      <c r="N635" s="1120"/>
    </row>
    <row r="636">
      <c r="A636" s="1131" t="str">
        <f t="array" ref="A636">IFERROR(SMALL(IF('Sale Rollup'!$O$2:$O$240=$B$614,ROW('Sale Rollup'!$L$2:$L$240)),ROW(1:1))," ")</f>
        <v> </v>
      </c>
      <c r="B636" s="1132" t="str">
        <f t="array" ref="B636">IFERROR(INDEX('Sale Rollup'!$B$2:$AA$240,SMALL(IF('Sale Rollup'!$O$2:$O$240=$B$614,ROW('Sale Rollup'!$L$2:$L$240)),ROW(1:1))-1,1)," ")</f>
        <v> </v>
      </c>
      <c r="C636" s="1133" t="str">
        <f t="array" ref="C636">IFERROR(INDEX('Sale Rollup'!$B$2:$AA$240,SMALL(IF('Sale Rollup'!$O$2:$O$240=$B$614,ROW('Sale Rollup'!$L$2:$L$240)),ROW(1:1))-1,2)," ")</f>
        <v> </v>
      </c>
      <c r="D636" s="1133" t="str">
        <f t="array" ref="D636">IFERROR(INDEX('Sale Rollup'!$B$2:$AA$240,SMALL(IF('Sale Rollup'!$O$2:$O$240=$B$614,ROW('Sale Rollup'!$L$2:$L$240)),ROW(1:1))-1,5)," ")</f>
        <v> </v>
      </c>
      <c r="E636" s="1133" t="str">
        <f t="array" ref="E636">IFERROR( INDEX('Sale Rollup'!$B$2:$AA$240,SMALL(IF('Sale Rollup'!$O$2:$O$240=$B$614,ROW('Sale Rollup'!$L$2:$L$240)),ROW(1:1))-1,6)," ")</f>
        <v> </v>
      </c>
      <c r="F636" s="1133" t="str">
        <f t="array" ref="F636">IFERROR(INDEX('Sale Rollup'!$B$2:$AA$240,SMALL(IF('Sale Rollup'!$O$2:$O$240=$B$614,ROW('Sale Rollup'!$L$2:$L$240)),ROW(1:1))-1,7)," ")</f>
        <v> </v>
      </c>
      <c r="G636" s="1133" t="str">
        <f t="array" ref="G636">IFERROR(INDEX('Sale Rollup'!$B$2:$AA$240,SMALL(IF('Sale Rollup'!$O$2:$O$240=$B$614,ROW('Sale Rollup'!$L$2:$L$240)),ROW(1:1))-1,3)," ")</f>
        <v> </v>
      </c>
      <c r="H636" s="1134" t="str">
        <f t="array" ref="H636">IFERROR(INDEX('Sale Rollup'!$B$2:$AA$240,SMALL(IF('Sale Rollup'!$O$2:$O$240=$B$614,ROW('Sale Rollup'!$L$2:$L$240)),ROW(1:1))-1,8)," ")</f>
        <v> </v>
      </c>
      <c r="I636" s="1135" t="str">
        <f t="array" ref="I636">IFERROR(INDEX('Sale Rollup'!$B$2:$AA$240,SMALL(IF('Sale Rollup'!$O$2:$O$240=$B$614,ROW('Sale Rollup'!$L$2:$L$240)),ROW(1:1))-1,15)," ")</f>
        <v> </v>
      </c>
      <c r="J636" s="1134"/>
      <c r="K636" s="1134" t="str">
        <f t="array" ref="K636">IFERROR(INDEX('Sale Rollup'!$B$2:$AA$240,SMALL(IF('Sale Rollup'!$O$2:$O$240=$B$614,ROW('Sale Rollup'!$L$2:$L$240)),ROW(1:1))-1,16)," ")</f>
        <v> </v>
      </c>
      <c r="L636" s="1136" t="s">
        <v>841</v>
      </c>
      <c r="M636" s="1120"/>
      <c r="N636" s="1120"/>
    </row>
    <row r="637">
      <c r="A637" s="1137" t="str">
        <f t="array" ref="A637">IFERROR(SMALL(IF('Sale Rollup'!$O$2:$O$240=$B$614,ROW('Sale Rollup'!$L$2:$L$240)),ROW(2:2))," ")</f>
        <v> </v>
      </c>
      <c r="B637" s="1138" t="str">
        <f t="array" ref="B637">IFERROR(INDEX('Sale Rollup'!$B$2:$AA$240,SMALL(IF('Sale Rollup'!$O$2:$O$240=$B$614,ROW('Sale Rollup'!$L$2:$L$240)),ROW(2:2))-1,1)," ")</f>
        <v> </v>
      </c>
      <c r="C637" s="1139" t="str">
        <f t="array" ref="C637">IFERROR(INDEX('Sale Rollup'!$B$2:$AA$240,SMALL(IF('Sale Rollup'!$O$2:$O$240=$B$614,ROW('Sale Rollup'!$L$2:$L$240)),ROW(2:2))-1,2)," ")</f>
        <v> </v>
      </c>
      <c r="D637" s="1139" t="str">
        <f t="array" ref="D637">IFERROR(INDEX('Sale Rollup'!$B$2:$AA$240,SMALL(IF('Sale Rollup'!$O$2:$O$240=$B$614,ROW('Sale Rollup'!$L$2:$L$240)),ROW(2:2))-1,5)," ")</f>
        <v> </v>
      </c>
      <c r="E637" s="1139" t="str">
        <f t="array" ref="E637">IFERROR( INDEX('Sale Rollup'!$B$2:$AA$240,SMALL(IF('Sale Rollup'!$O$2:$O$240=$B$614,ROW('Sale Rollup'!$L$2:$L$240)),ROW(2:2))-1,6)," ")</f>
        <v> </v>
      </c>
      <c r="F637" s="1139" t="str">
        <f t="array" ref="F637">IFERROR(INDEX('Sale Rollup'!$B$2:$AA$240,SMALL(IF('Sale Rollup'!$O$2:$O$240=$B$614,ROW('Sale Rollup'!$L$2:$L$240)),ROW(2:2))-1,7)," ")</f>
        <v> </v>
      </c>
      <c r="G637" s="1139" t="str">
        <f t="array" ref="G637">IFERROR(INDEX('Sale Rollup'!$B$2:$AA$240,SMALL(IF('Sale Rollup'!$O$2:$O$240=$B$614,ROW('Sale Rollup'!$L$2:$L$240)),ROW(2:2))-1,3)," ")</f>
        <v> </v>
      </c>
      <c r="H637" s="1140" t="str">
        <f t="array" ref="H637">IFERROR(INDEX('Sale Rollup'!$B$2:$AA$240,SMALL(IF('Sale Rollup'!$O$2:$O$240=$B$614,ROW('Sale Rollup'!$L$2:$L$240)),ROW(2:2))-1,8)," ")</f>
        <v> </v>
      </c>
      <c r="I637" s="1141" t="str">
        <f t="array" ref="I637">IFERROR(INDEX('Sale Rollup'!$B$2:$AA$240,SMALL(IF('Sale Rollup'!$O$2:$O$240=$B$614,ROW('Sale Rollup'!$L$2:$L$240)),ROW(2:2))-1,15)," ")</f>
        <v> </v>
      </c>
      <c r="J637" s="1140"/>
      <c r="K637" s="1140" t="str">
        <f t="array" ref="K637">IFERROR(INDEX('Sale Rollup'!$B$2:$AA$240,SMALL(IF('Sale Rollup'!$O$2:$O$240=$B$614,ROW('Sale Rollup'!$L$2:$L$240)),ROW(2:2))-1,16)," ")</f>
        <v> </v>
      </c>
      <c r="M637" s="1120"/>
      <c r="N637" s="1120"/>
    </row>
    <row r="638">
      <c r="A638" s="1137" t="str">
        <f t="array" ref="A638">IFERROR(SMALL(IF('Sale Rollup'!$O$2:$O$240=$B$614,ROW('Sale Rollup'!$L$2:$L$240)),ROW(3:3))," ")</f>
        <v> </v>
      </c>
      <c r="B638" s="1138" t="str">
        <f t="array" ref="B638">IFERROR(INDEX('Sale Rollup'!$B$2:$AA$240,SMALL(IF('Sale Rollup'!$O$2:$O$240=$B$614,ROW('Sale Rollup'!$L$2:$L$240)),ROW(3:3))-1,1)," ")</f>
        <v> </v>
      </c>
      <c r="C638" s="1139" t="str">
        <f t="array" ref="C638">IFERROR(INDEX('Sale Rollup'!$B$2:$AA$240,SMALL(IF('Sale Rollup'!$O$2:$O$240=$B$614,ROW('Sale Rollup'!$L$2:$L$240)),ROW(3:3))-1,2)," ")</f>
        <v> </v>
      </c>
      <c r="D638" s="1139" t="str">
        <f t="array" ref="D638">IFERROR(INDEX('Sale Rollup'!$B$2:$AA$240,SMALL(IF('Sale Rollup'!$O$2:$O$240=$B$614,ROW('Sale Rollup'!$L$2:$L$240)),ROW(3:3))-1,5)," ")</f>
        <v> </v>
      </c>
      <c r="E638" s="1139" t="str">
        <f t="array" ref="E638">IFERROR( INDEX('Sale Rollup'!$B$2:$AA$240,SMALL(IF('Sale Rollup'!$O$2:$O$240=$B$614,ROW('Sale Rollup'!$L$2:$L$240)),ROW(3:3))-1,6)," ")</f>
        <v> </v>
      </c>
      <c r="F638" s="1139" t="str">
        <f t="array" ref="F638">IFERROR(INDEX('Sale Rollup'!$B$2:$AA$240,SMALL(IF('Sale Rollup'!$O$2:$O$240=$B$614,ROW('Sale Rollup'!$L$2:$L$240)),ROW(3:3))-1,7)," ")</f>
        <v> </v>
      </c>
      <c r="G638" s="1139" t="str">
        <f t="array" ref="G638">IFERROR(INDEX('Sale Rollup'!$B$2:$AA$240,SMALL(IF('Sale Rollup'!$O$2:$O$240=$B$614,ROW('Sale Rollup'!$L$2:$L$240)),ROW(3:3))-1,3)," ")</f>
        <v> </v>
      </c>
      <c r="H638" s="1140" t="str">
        <f t="array" ref="H638">IFERROR(INDEX('Sale Rollup'!$B$2:$AA$240,SMALL(IF('Sale Rollup'!$O$2:$O$240=$B$614,ROW('Sale Rollup'!$L$2:$L$240)),ROW(3:3))-1,8)," ")</f>
        <v> </v>
      </c>
      <c r="I638" s="1141" t="str">
        <f t="array" ref="I638">IFERROR(INDEX('Sale Rollup'!$B$2:$AA$240,SMALL(IF('Sale Rollup'!$O$2:$O$240=$B$614,ROW('Sale Rollup'!$L$2:$L$240)),ROW(3:3))-1,15)," ")</f>
        <v> </v>
      </c>
      <c r="J638" s="1140"/>
      <c r="K638" s="1140" t="str">
        <f t="array" ref="K638">IFERROR(INDEX('Sale Rollup'!$B$2:$AA$240,SMALL(IF('Sale Rollup'!$O$2:$O$240=$B$614,ROW('Sale Rollup'!$L$2:$L$240)),ROW(3:3))-1,16)," ")</f>
        <v> </v>
      </c>
      <c r="M638" s="1120"/>
      <c r="N638" s="1120"/>
    </row>
    <row r="639">
      <c r="A639" s="1137" t="str">
        <f t="array" ref="A639">IFERROR(SMALL(IF('Sale Rollup'!$O$2:$O$240=$B$614,ROW('Sale Rollup'!$L$2:$L$240)),ROW(4:4))," ")</f>
        <v> </v>
      </c>
      <c r="B639" s="1138" t="str">
        <f t="array" ref="B639">IFERROR(INDEX('Sale Rollup'!$B$2:$AA$240,SMALL(IF('Sale Rollup'!$O$2:$O$240=$B$614,ROW('Sale Rollup'!$L$2:$L$240)),ROW(4:4))-1,1)," ")</f>
        <v> </v>
      </c>
      <c r="C639" s="1139" t="str">
        <f t="array" ref="C639">IFERROR(INDEX('Sale Rollup'!$B$2:$AA$240,SMALL(IF('Sale Rollup'!$O$2:$O$240=$B$614,ROW('Sale Rollup'!$L$2:$L$240)),ROW(4:4))-1,2)," ")</f>
        <v> </v>
      </c>
      <c r="D639" s="1139" t="str">
        <f t="array" ref="D639">IFERROR(INDEX('Sale Rollup'!$B$2:$AA$240,SMALL(IF('Sale Rollup'!$O$2:$O$240=$B$614,ROW('Sale Rollup'!$L$2:$L$240)),ROW(4:4))-1,5)," ")</f>
        <v> </v>
      </c>
      <c r="E639" s="1139" t="str">
        <f t="array" ref="E639">IFERROR( INDEX('Sale Rollup'!$B$2:$AA$240,SMALL(IF('Sale Rollup'!$O$2:$O$240=$B$614,ROW('Sale Rollup'!$L$2:$L$240)),ROW(4:4))-1,6)," ")</f>
        <v> </v>
      </c>
      <c r="F639" s="1139" t="str">
        <f t="array" ref="F639">IFERROR(INDEX('Sale Rollup'!$B$2:$AA$240,SMALL(IF('Sale Rollup'!$O$2:$O$240=$B$614,ROW('Sale Rollup'!$L$2:$L$240)),ROW(4:4))-1,7)," ")</f>
        <v> </v>
      </c>
      <c r="G639" s="1139" t="str">
        <f t="array" ref="G639">IFERROR(INDEX('Sale Rollup'!$B$2:$AA$240,SMALL(IF('Sale Rollup'!$O$2:$O$240=$B$614,ROW('Sale Rollup'!$L$2:$L$240)),ROW(4:4))-1,3)," ")</f>
        <v> </v>
      </c>
      <c r="H639" s="1140" t="str">
        <f t="array" ref="H639">IFERROR(INDEX('Sale Rollup'!$B$2:$AA$240,SMALL(IF('Sale Rollup'!$O$2:$O$240=$B$614,ROW('Sale Rollup'!$L$2:$L$240)),ROW(4:4))-1,8)," ")</f>
        <v> </v>
      </c>
      <c r="I639" s="1141" t="str">
        <f t="array" ref="I639">IFERROR(INDEX('Sale Rollup'!$B$2:$AA$240,SMALL(IF('Sale Rollup'!$O$2:$O$240=$B$614,ROW('Sale Rollup'!$L$2:$L$240)),ROW(4:4))-1,15)," ")</f>
        <v> </v>
      </c>
      <c r="J639" s="1140"/>
      <c r="K639" s="1140" t="str">
        <f t="array" ref="K639">IFERROR(INDEX('Sale Rollup'!$B$2:$AA$240,SMALL(IF('Sale Rollup'!$O$2:$O$240=$B$614,ROW('Sale Rollup'!$L$2:$L$240)),ROW(4:4))-1,16)," ")</f>
        <v> </v>
      </c>
      <c r="M639" s="1120"/>
      <c r="N639" s="1120"/>
    </row>
    <row r="640">
      <c r="A640" s="1137" t="str">
        <f t="array" ref="A640">IFERROR(SMALL(IF('Sale Rollup'!$O$2:$O$240=$B$614,ROW('Sale Rollup'!$L$2:$L$240)),ROW(5:5))," ")</f>
        <v> </v>
      </c>
      <c r="B640" s="1138" t="str">
        <f t="array" ref="B640">IFERROR(INDEX('Sale Rollup'!$B$2:$AA$240,SMALL(IF('Sale Rollup'!$O$2:$O$240=$B$614,ROW('Sale Rollup'!$L$2:$L$240)),ROW(5:5))-1,1)," ")</f>
        <v> </v>
      </c>
      <c r="C640" s="1139" t="str">
        <f t="array" ref="C640">IFERROR(INDEX('Sale Rollup'!$B$2:$AA$240,SMALL(IF('Sale Rollup'!$O$2:$O$240=$B$614,ROW('Sale Rollup'!$L$2:$L$240)),ROW(5:5))-1,2)," ")</f>
        <v> </v>
      </c>
      <c r="D640" s="1139" t="str">
        <f t="array" ref="D640">IFERROR(INDEX('Sale Rollup'!$B$2:$AA$240,SMALL(IF('Sale Rollup'!$O$2:$O$240=$B$614,ROW('Sale Rollup'!$L$2:$L$240)),ROW(5:5))-1,5)," ")</f>
        <v> </v>
      </c>
      <c r="E640" s="1139" t="str">
        <f t="array" ref="E640">IFERROR( INDEX('Sale Rollup'!$B$2:$AA$240,SMALL(IF('Sale Rollup'!$O$2:$O$240=$B$614,ROW('Sale Rollup'!$L$2:$L$240)),ROW(5:5))-1,6)," ")</f>
        <v> </v>
      </c>
      <c r="F640" s="1139" t="str">
        <f t="array" ref="F640">IFERROR(INDEX('Sale Rollup'!$B$2:$AA$240,SMALL(IF('Sale Rollup'!$O$2:$O$240=$B$614,ROW('Sale Rollup'!$L$2:$L$240)),ROW(5:5))-1,7)," ")</f>
        <v> </v>
      </c>
      <c r="G640" s="1139" t="str">
        <f t="array" ref="G640">IFERROR(INDEX('Sale Rollup'!$B$2:$AA$240,SMALL(IF('Sale Rollup'!$O$2:$O$240=$B$614,ROW('Sale Rollup'!$L$2:$L$240)),ROW(5:5))-1,3)," ")</f>
        <v> </v>
      </c>
      <c r="H640" s="1140" t="str">
        <f t="array" ref="H640">IFERROR(INDEX('Sale Rollup'!$B$2:$AA$240,SMALL(IF('Sale Rollup'!$O$2:$O$240=$B$614,ROW('Sale Rollup'!$L$2:$L$240)),ROW(5:5))-1,8)," ")</f>
        <v> </v>
      </c>
      <c r="I640" s="1141" t="str">
        <f t="array" ref="I640">IFERROR(INDEX('Sale Rollup'!$B$2:$AA$240,SMALL(IF('Sale Rollup'!$O$2:$O$240=$B$614,ROW('Sale Rollup'!$L$2:$L$240)),ROW(5:5))-1,15)," ")</f>
        <v> </v>
      </c>
      <c r="J640" s="1140"/>
      <c r="K640" s="1140" t="str">
        <f t="array" ref="K640">IFERROR(INDEX('Sale Rollup'!$B$2:$AA$240,SMALL(IF('Sale Rollup'!$O$2:$O$240=$B$614,ROW('Sale Rollup'!$L$2:$L$240)),ROW(5:5))-1,16)," ")</f>
        <v> </v>
      </c>
      <c r="M640" s="1120"/>
      <c r="N640" s="1120"/>
    </row>
    <row r="641">
      <c r="A641" s="1137" t="str">
        <f t="array" ref="A641">IFERROR(SMALL(IF('Sale Rollup'!$O$2:$O$240=$B$614,ROW('Sale Rollup'!$L$2:$L$240)),ROW(6:6))," ")</f>
        <v> </v>
      </c>
      <c r="B641" s="1138" t="str">
        <f t="array" ref="B641">IFERROR(INDEX('Sale Rollup'!$B$2:$AA$240,SMALL(IF('Sale Rollup'!$O$2:$O$240=$B$614,ROW('Sale Rollup'!$L$2:$L$240)),ROW(6:6))-1,1)," ")</f>
        <v> </v>
      </c>
      <c r="C641" s="1139" t="str">
        <f t="array" ref="C641">IFERROR(INDEX('Sale Rollup'!$B$2:$AA$240,SMALL(IF('Sale Rollup'!$O$2:$O$240=$B$614,ROW('Sale Rollup'!$L$2:$L$240)),ROW(6:6))-1,2)," ")</f>
        <v> </v>
      </c>
      <c r="D641" s="1139" t="str">
        <f t="array" ref="D641">IFERROR(INDEX('Sale Rollup'!$B$2:$AA$240,SMALL(IF('Sale Rollup'!$O$2:$O$240=$B$614,ROW('Sale Rollup'!$L$2:$L$240)),ROW(6:6))-1,5)," ")</f>
        <v> </v>
      </c>
      <c r="E641" s="1139" t="str">
        <f t="array" ref="E641">IFERROR( INDEX('Sale Rollup'!$B$2:$AA$240,SMALL(IF('Sale Rollup'!$O$2:$O$240=$B$614,ROW('Sale Rollup'!$L$2:$L$240)),ROW(6:6))-1,6)," ")</f>
        <v> </v>
      </c>
      <c r="F641" s="1139" t="str">
        <f t="array" ref="F641">IFERROR(INDEX('Sale Rollup'!$B$2:$AA$240,SMALL(IF('Sale Rollup'!$O$2:$O$240=$B$614,ROW('Sale Rollup'!$L$2:$L$240)),ROW(6:6))-1,7)," ")</f>
        <v> </v>
      </c>
      <c r="G641" s="1139" t="str">
        <f t="array" ref="G641">IFERROR(INDEX('Sale Rollup'!$B$2:$AA$240,SMALL(IF('Sale Rollup'!$O$2:$O$240=$B$614,ROW('Sale Rollup'!$L$2:$L$240)),ROW(6:6))-1,3)," ")</f>
        <v> </v>
      </c>
      <c r="H641" s="1140" t="str">
        <f t="array" ref="H641">IFERROR(INDEX('Sale Rollup'!$B$2:$AA$240,SMALL(IF('Sale Rollup'!$O$2:$O$240=$B$614,ROW('Sale Rollup'!$L$2:$L$240)),ROW(6:6))-1,8)," ")</f>
        <v> </v>
      </c>
      <c r="I641" s="1141" t="str">
        <f t="array" ref="I641">IFERROR(INDEX('Sale Rollup'!$B$2:$AA$240,SMALL(IF('Sale Rollup'!$O$2:$O$240=$B$614,ROW('Sale Rollup'!$L$2:$L$240)),ROW(6:6))-1,15)," ")</f>
        <v> </v>
      </c>
      <c r="J641" s="1140"/>
      <c r="K641" s="1140" t="str">
        <f t="array" ref="K641">IFERROR(INDEX('Sale Rollup'!$B$2:$AA$240,SMALL(IF('Sale Rollup'!$O$2:$O$240=$B$614,ROW('Sale Rollup'!$L$2:$L$240)),ROW(6:6))-1,16)," ")</f>
        <v> </v>
      </c>
      <c r="M641" s="1120"/>
      <c r="N641" s="1120"/>
    </row>
    <row r="642">
      <c r="A642" s="1137" t="str">
        <f t="array" ref="A642">IFERROR(SMALL(IF('Sale Rollup'!$O$2:$O$240=$B$614,ROW('Sale Rollup'!$L$2:$L$240)),ROW(7:7))," ")</f>
        <v> </v>
      </c>
      <c r="B642" s="1138" t="str">
        <f t="array" ref="B642">IFERROR(INDEX('Sale Rollup'!$B$2:$AA$240,SMALL(IF('Sale Rollup'!$O$2:$O$240=$B$614,ROW('Sale Rollup'!$L$2:$L$240)),ROW(7:7))-1,1)," ")</f>
        <v> </v>
      </c>
      <c r="C642" s="1139" t="str">
        <f t="array" ref="C642">IFERROR(INDEX('Sale Rollup'!$B$2:$AA$240,SMALL(IF('Sale Rollup'!$O$2:$O$240=$B$614,ROW('Sale Rollup'!$L$2:$L$240)),ROW(7:7))-1,2)," ")</f>
        <v> </v>
      </c>
      <c r="D642" s="1139" t="str">
        <f t="array" ref="D642">IFERROR(INDEX('Sale Rollup'!$B$2:$AA$240,SMALL(IF('Sale Rollup'!$O$2:$O$240=$B$614,ROW('Sale Rollup'!$L$2:$L$240)),ROW(7:7))-1,5)," ")</f>
        <v> </v>
      </c>
      <c r="E642" s="1139" t="str">
        <f t="array" ref="E642">IFERROR( INDEX('Sale Rollup'!$B$2:$AA$240,SMALL(IF('Sale Rollup'!$O$2:$O$240=$B$614,ROW('Sale Rollup'!$L$2:$L$240)),ROW(7:7))-1,6)," ")</f>
        <v> </v>
      </c>
      <c r="F642" s="1139" t="str">
        <f t="array" ref="F642">IFERROR(INDEX('Sale Rollup'!$B$2:$AA$240,SMALL(IF('Sale Rollup'!$O$2:$O$240=$B$614,ROW('Sale Rollup'!$L$2:$L$240)),ROW(7:7))-1,7)," ")</f>
        <v> </v>
      </c>
      <c r="G642" s="1139" t="str">
        <f t="array" ref="G642">IFERROR(INDEX('Sale Rollup'!$B$2:$AA$240,SMALL(IF('Sale Rollup'!$O$2:$O$240=$B$614,ROW('Sale Rollup'!$L$2:$L$240)),ROW(7:7))-1,3)," ")</f>
        <v> </v>
      </c>
      <c r="H642" s="1140" t="str">
        <f t="array" ref="H642">IFERROR(INDEX('Sale Rollup'!$B$2:$AA$240,SMALL(IF('Sale Rollup'!$O$2:$O$240=$B$614,ROW('Sale Rollup'!$L$2:$L$240)),ROW(7:7))-1,8)," ")</f>
        <v> </v>
      </c>
      <c r="I642" s="1141" t="str">
        <f t="array" ref="I642">IFERROR(INDEX('Sale Rollup'!$B$2:$AA$240,SMALL(IF('Sale Rollup'!$O$2:$O$240=$B$614,ROW('Sale Rollup'!$L$2:$L$240)),ROW(7:7))-1,15)," ")</f>
        <v> </v>
      </c>
      <c r="J642" s="1140"/>
      <c r="K642" s="1140" t="str">
        <f t="array" ref="K642">IFERROR(INDEX('Sale Rollup'!$B$2:$AA$240,SMALL(IF('Sale Rollup'!$O$2:$O$240=$B$614,ROW('Sale Rollup'!$L$2:$L$240)),ROW(7:7))-1,16)," ")</f>
        <v> </v>
      </c>
      <c r="M642" s="1120"/>
      <c r="N642" s="1120"/>
    </row>
    <row r="643">
      <c r="A643" s="1137" t="str">
        <f t="array" ref="A643">IFERROR(SMALL(IF('Sale Rollup'!$O$2:$O$240=$B$614,ROW('Sale Rollup'!$L$2:$L$240)),ROW(8:8))," ")</f>
        <v> </v>
      </c>
      <c r="B643" s="1138" t="str">
        <f t="array" ref="B643">IFERROR(INDEX('Sale Rollup'!$B$2:$AA$240,SMALL(IF('Sale Rollup'!$O$2:$O$240=$B$614,ROW('Sale Rollup'!$L$2:$L$240)),ROW(8:8))-1,1)," ")</f>
        <v> </v>
      </c>
      <c r="C643" s="1139" t="str">
        <f t="array" ref="C643">IFERROR(INDEX('Sale Rollup'!$B$2:$AA$240,SMALL(IF('Sale Rollup'!$O$2:$O$240=$B$614,ROW('Sale Rollup'!$L$2:$L$240)),ROW(8:8))-1,2)," ")</f>
        <v> </v>
      </c>
      <c r="D643" s="1139" t="str">
        <f t="array" ref="D643">IFERROR(INDEX('Sale Rollup'!$B$2:$AA$240,SMALL(IF('Sale Rollup'!$O$2:$O$240=$B$614,ROW('Sale Rollup'!$L$2:$L$240)),ROW(8:8))-1,5)," ")</f>
        <v> </v>
      </c>
      <c r="E643" s="1139" t="str">
        <f t="array" ref="E643">IFERROR( INDEX('Sale Rollup'!$B$2:$AA$240,SMALL(IF('Sale Rollup'!$O$2:$O$240=$B$614,ROW('Sale Rollup'!$L$2:$L$240)),ROW(8:8))-1,6)," ")</f>
        <v> </v>
      </c>
      <c r="F643" s="1139" t="str">
        <f t="array" ref="F643">IFERROR(INDEX('Sale Rollup'!$B$2:$AA$240,SMALL(IF('Sale Rollup'!$O$2:$O$240=$B$614,ROW('Sale Rollup'!$L$2:$L$240)),ROW(8:8))-1,7)," ")</f>
        <v> </v>
      </c>
      <c r="G643" s="1139" t="str">
        <f t="array" ref="G643">IFERROR(INDEX('Sale Rollup'!$B$2:$AA$240,SMALL(IF('Sale Rollup'!$O$2:$O$240=$B$614,ROW('Sale Rollup'!$L$2:$L$240)),ROW(8:8))-1,3)," ")</f>
        <v> </v>
      </c>
      <c r="H643" s="1140" t="str">
        <f t="array" ref="H643">IFERROR(INDEX('Sale Rollup'!$B$2:$AA$240,SMALL(IF('Sale Rollup'!$O$2:$O$240=$B$614,ROW('Sale Rollup'!$L$2:$L$240)),ROW(8:8))-1,8)," ")</f>
        <v> </v>
      </c>
      <c r="I643" s="1141" t="str">
        <f t="array" ref="I643">IFERROR(INDEX('Sale Rollup'!$B$2:$AA$240,SMALL(IF('Sale Rollup'!$O$2:$O$240=$B$614,ROW('Sale Rollup'!$L$2:$L$240)),ROW(8:8))-1,15)," ")</f>
        <v> </v>
      </c>
      <c r="J643" s="1140"/>
      <c r="K643" s="1140" t="str">
        <f t="array" ref="K643">IFERROR(INDEX('Sale Rollup'!$B$2:$AA$240,SMALL(IF('Sale Rollup'!$O$2:$O$240=$B$614,ROW('Sale Rollup'!$L$2:$L$240)),ROW(8:8))-1,16)," ")</f>
        <v> </v>
      </c>
      <c r="M643" s="1120"/>
      <c r="N643" s="1120"/>
    </row>
    <row r="644">
      <c r="A644" s="1137" t="str">
        <f t="array" ref="A644">IFERROR(SMALL(IF('Sale Rollup'!$O$2:$O$240=$B$614,ROW('Sale Rollup'!$L$2:$L$240)),ROW(9:9))," ")</f>
        <v> </v>
      </c>
      <c r="B644" s="1138" t="str">
        <f t="array" ref="B644">IFERROR(INDEX('Sale Rollup'!$B$2:$AA$240,SMALL(IF('Sale Rollup'!$O$2:$O$240=$B$614,ROW('Sale Rollup'!$L$2:$L$240)),ROW(9:9))-1,1)," ")</f>
        <v> </v>
      </c>
      <c r="C644" s="1139" t="str">
        <f t="array" ref="C644">IFERROR(INDEX('Sale Rollup'!$B$2:$AA$240,SMALL(IF('Sale Rollup'!$O$2:$O$240=$B$614,ROW('Sale Rollup'!$L$2:$L$240)),ROW(9:9))-1,2)," ")</f>
        <v> </v>
      </c>
      <c r="D644" s="1139" t="str">
        <f t="array" ref="D644">IFERROR(INDEX('Sale Rollup'!$B$2:$AA$240,SMALL(IF('Sale Rollup'!$O$2:$O$240=$B$614,ROW('Sale Rollup'!$L$2:$L$240)),ROW(9:9))-1,5)," ")</f>
        <v> </v>
      </c>
      <c r="E644" s="1139" t="str">
        <f t="array" ref="E644">IFERROR( INDEX('Sale Rollup'!$B$2:$AA$240,SMALL(IF('Sale Rollup'!$O$2:$O$240=$B$614,ROW('Sale Rollup'!$L$2:$L$240)),ROW(9:9))-1,6)," ")</f>
        <v> </v>
      </c>
      <c r="F644" s="1139" t="str">
        <f t="array" ref="F644">IFERROR(INDEX('Sale Rollup'!$B$2:$AA$240,SMALL(IF('Sale Rollup'!$O$2:$O$240=$B$614,ROW('Sale Rollup'!$L$2:$L$240)),ROW(9:9))-1,7)," ")</f>
        <v> </v>
      </c>
      <c r="G644" s="1139" t="str">
        <f t="array" ref="G644">IFERROR(INDEX('Sale Rollup'!$B$2:$AA$240,SMALL(IF('Sale Rollup'!$O$2:$O$240=$B$614,ROW('Sale Rollup'!$L$2:$L$240)),ROW(9:9))-1,3)," ")</f>
        <v> </v>
      </c>
      <c r="H644" s="1140" t="str">
        <f t="array" ref="H644">IFERROR(INDEX('Sale Rollup'!$B$2:$AA$240,SMALL(IF('Sale Rollup'!$O$2:$O$240=$B$614,ROW('Sale Rollup'!$L$2:$L$240)),ROW(9:9))-1,8)," ")</f>
        <v> </v>
      </c>
      <c r="I644" s="1141" t="str">
        <f t="array" ref="I644">IFERROR(INDEX('Sale Rollup'!$B$2:$AA$240,SMALL(IF('Sale Rollup'!$O$2:$O$240=$B$614,ROW('Sale Rollup'!$L$2:$L$240)),ROW(9:9))-1,15)," ")</f>
        <v> </v>
      </c>
      <c r="J644" s="1140"/>
      <c r="K644" s="1140" t="str">
        <f t="array" ref="K644">IFERROR(INDEX('Sale Rollup'!$B$2:$AA$240,SMALL(IF('Sale Rollup'!$O$2:$O$240=$B$614,ROW('Sale Rollup'!$L$2:$L$240)),ROW(9:9))-1,16)," ")</f>
        <v> </v>
      </c>
      <c r="M644" s="1120"/>
      <c r="N644" s="1120"/>
    </row>
    <row r="645">
      <c r="A645" s="1137" t="str">
        <f t="array" ref="A645">IFERROR(SMALL(IF('Sale Rollup'!$O$2:$O$240=$B$614,ROW('Sale Rollup'!$L$2:$L$240)),ROW(10:10))," ")</f>
        <v> </v>
      </c>
      <c r="B645" s="1138" t="str">
        <f t="array" ref="B645">IFERROR(INDEX('Sale Rollup'!$B$2:$AA$240,SMALL(IF('Sale Rollup'!$O$2:$O$240=$B$614,ROW('Sale Rollup'!$L$2:$L$240)),ROW(10:10))-1,1)," ")</f>
        <v> </v>
      </c>
      <c r="C645" s="1139" t="str">
        <f t="array" ref="C645">IFERROR(INDEX('Sale Rollup'!$B$2:$AA$240,SMALL(IF('Sale Rollup'!$O$2:$O$240=$B$614,ROW('Sale Rollup'!$L$2:$L$240)),ROW(10:10))-1,2)," ")</f>
        <v> </v>
      </c>
      <c r="D645" s="1139" t="str">
        <f t="array" ref="D645">IFERROR(INDEX('Sale Rollup'!$B$2:$AA$240,SMALL(IF('Sale Rollup'!$O$2:$O$240=$B$614,ROW('Sale Rollup'!$L$2:$L$240)),ROW(10:10))-1,5)," ")</f>
        <v> </v>
      </c>
      <c r="E645" s="1139" t="str">
        <f t="array" ref="E645">IFERROR( INDEX('Sale Rollup'!$B$2:$AA$240,SMALL(IF('Sale Rollup'!$O$2:$O$240=$B$614,ROW('Sale Rollup'!$L$2:$L$240)),ROW(10:10))-1,6)," ")</f>
        <v> </v>
      </c>
      <c r="F645" s="1139" t="str">
        <f t="array" ref="F645">IFERROR(INDEX('Sale Rollup'!$B$2:$AA$240,SMALL(IF('Sale Rollup'!$O$2:$O$240=$B$614,ROW('Sale Rollup'!$L$2:$L$240)),ROW(10:10))-1,7)," ")</f>
        <v> </v>
      </c>
      <c r="G645" s="1139" t="str">
        <f t="array" ref="G645">IFERROR(INDEX('Sale Rollup'!$B$2:$AA$240,SMALL(IF('Sale Rollup'!$O$2:$O$240=$B$614,ROW('Sale Rollup'!$L$2:$L$240)),ROW(10:10))-1,3)," ")</f>
        <v> </v>
      </c>
      <c r="H645" s="1140" t="str">
        <f t="array" ref="H645">IFERROR(INDEX('Sale Rollup'!$B$2:$AA$240,SMALL(IF('Sale Rollup'!$O$2:$O$240=$B$614,ROW('Sale Rollup'!$L$2:$L$240)),ROW(10:10))-1,8)," ")</f>
        <v> </v>
      </c>
      <c r="I645" s="1141" t="str">
        <f t="array" ref="I645">IFERROR(INDEX('Sale Rollup'!$B$2:$AA$240,SMALL(IF('Sale Rollup'!$O$2:$O$240=$B$614,ROW('Sale Rollup'!$L$2:$L$240)),ROW(10:10))-1,15)," ")</f>
        <v> </v>
      </c>
      <c r="J645" s="1140"/>
      <c r="K645" s="1140" t="str">
        <f t="array" ref="K645">IFERROR(INDEX('Sale Rollup'!$B$2:$AA$240,SMALL(IF('Sale Rollup'!$O$2:$O$240=$B$614,ROW('Sale Rollup'!$L$2:$L$240)),ROW(10:10))-1,16)," ")</f>
        <v> </v>
      </c>
      <c r="M645" s="1120"/>
      <c r="N645" s="1120"/>
    </row>
    <row r="646">
      <c r="A646" s="1116" t="s">
        <v>842</v>
      </c>
      <c r="B646" s="1142">
        <f>COUNT(B616:B640)</f>
        <v>0</v>
      </c>
      <c r="C646" s="1114"/>
      <c r="D646" s="1114"/>
      <c r="E646" s="1114"/>
      <c r="F646" s="1114"/>
      <c r="G646" s="1114"/>
      <c r="H646" s="1122"/>
      <c r="I646" s="1143"/>
      <c r="J646" s="1122"/>
      <c r="K646" s="1122">
        <f t="array" ref="K646">SUM(IF(ISERROR(K616:K640),"0",K616:K640))</f>
        <v>0</v>
      </c>
      <c r="L646" s="1122"/>
      <c r="M646" s="1161"/>
      <c r="N646" s="1161"/>
    </row>
    <row r="647">
      <c r="A647" s="1167" t="str">
        <f>IF('Roster &amp; Tables'!J29=0,"","Pack")</f>
        <v/>
      </c>
      <c r="B647" s="1145" t="s">
        <v>843</v>
      </c>
      <c r="C647" s="1164">
        <f>COUNTIFS('Sale Rollup'!L613:L852,B614,'Sale Rollup'!K613:K852,"No")</f>
        <v>0</v>
      </c>
      <c r="D647" s="697"/>
      <c r="E647" s="1145" t="s">
        <v>844</v>
      </c>
      <c r="F647" s="1164">
        <f>COUNTIF('Sale Rollup'!O613:O852,B614)+COUNTIFS('Sale Rollup'!L613:L852,B614,'Sale Rollup'!K613:K852,"Yes")</f>
        <v>0</v>
      </c>
      <c r="H647" s="695"/>
      <c r="I647" s="1147"/>
      <c r="J647" s="1170"/>
      <c r="K647" s="1170" t="str">
        <f>IF('Roster &amp; Tables'!J29=0,"",((C647*'Roster &amp; Tables'!J425)+(F647*('Roster &amp; Tables'!J425/2))))</f>
        <v/>
      </c>
      <c r="L647" s="1122"/>
      <c r="M647" s="1161"/>
      <c r="N647" s="1161"/>
    </row>
    <row r="648">
      <c r="A648" s="1149" t="s">
        <v>845</v>
      </c>
      <c r="J648" s="1150"/>
      <c r="K648" s="1150">
        <f>K646-K647</f>
        <v>0</v>
      </c>
      <c r="L648" s="1151"/>
      <c r="M648" s="1165"/>
      <c r="N648" s="1165"/>
    </row>
    <row r="649">
      <c r="A649" s="1152"/>
      <c r="B649" s="1153"/>
      <c r="C649" s="1154"/>
      <c r="D649" s="1155"/>
      <c r="E649" s="1155"/>
      <c r="F649" s="1155"/>
      <c r="G649" s="1155"/>
      <c r="H649" s="1156"/>
      <c r="I649" s="1157"/>
      <c r="J649" s="1156"/>
      <c r="K649" s="1156"/>
      <c r="L649" s="1158"/>
      <c r="M649" s="1165"/>
      <c r="N649" s="1165"/>
    </row>
    <row r="650">
      <c r="A650" s="1114" t="s">
        <v>833</v>
      </c>
      <c r="B650" s="1142" t="str">
        <f>'Roster &amp; Tables'!C19</f>
        <v/>
      </c>
      <c r="C650" s="1117"/>
      <c r="D650" s="1117"/>
      <c r="E650" s="1117"/>
      <c r="F650" s="1117"/>
      <c r="G650" s="1117"/>
      <c r="H650" s="1118"/>
      <c r="I650" s="1119"/>
      <c r="J650" s="1118"/>
      <c r="K650" s="1118"/>
      <c r="L650" s="1118"/>
      <c r="M650" s="1160"/>
      <c r="N650" s="1160"/>
    </row>
    <row r="651">
      <c r="A651" s="1114" t="s">
        <v>848</v>
      </c>
      <c r="B651" s="1142" t="s">
        <v>765</v>
      </c>
      <c r="C651" s="1114" t="s">
        <v>849</v>
      </c>
      <c r="D651" s="1114" t="s">
        <v>191</v>
      </c>
      <c r="E651" s="1116" t="s">
        <v>192</v>
      </c>
      <c r="F651" s="1116" t="s">
        <v>193</v>
      </c>
      <c r="G651" s="1114" t="s">
        <v>768</v>
      </c>
      <c r="H651" s="1122" t="s">
        <v>772</v>
      </c>
      <c r="I651" s="1143" t="s">
        <v>850</v>
      </c>
      <c r="J651" s="1122"/>
      <c r="K651" s="1122" t="s">
        <v>851</v>
      </c>
      <c r="L651" s="1122"/>
      <c r="M651" s="1161"/>
      <c r="N651" s="1161"/>
    </row>
    <row r="652">
      <c r="A652" s="1114" t="str">
        <f t="array" ref="A652">IFERROR(SMALL(IF('Sale Rollup'!$L$2:$L$240=$B$650,ROW('Sale Rollup'!$L$2:$L$240)),ROW(1:1))," ")</f>
        <v> </v>
      </c>
      <c r="B652" s="1130" t="str">
        <f t="array" ref="B652">IFERROR(INDEX('Sale Rollup'!$B$2:$AA$240,SMALL(IF('Sale Rollup'!$L$2:$L$240=$B$650,ROW('Sale Rollup'!$L$2:$L$240)),ROW(1:1))-1,1)," ")</f>
        <v> </v>
      </c>
      <c r="C652" s="1117" t="str">
        <f t="array" ref="C652">IFERROR(INDEX('Sale Rollup'!$B$2:$AA$240,SMALL(IF('Sale Rollup'!$L$2:$L$240=$B$650,ROW('Sale Rollup'!$L$2:$L$240)),ROW(1:1))-1,2)," ")</f>
        <v> </v>
      </c>
      <c r="D652" s="1117" t="str">
        <f t="array" ref="D652">IFERROR(INDEX('Sale Rollup'!$B$2:$AA$240,SMALL(IF('Sale Rollup'!$L$2:$L$240=$B$650,ROW('Sale Rollup'!$L$2:$L$240)),ROW(1:1))-1,5)," ")</f>
        <v> </v>
      </c>
      <c r="E652" s="1117" t="str">
        <f t="array" ref="E652">IFERROR( INDEX('Sale Rollup'!$B$2:$AA$240,SMALL(IF('Sale Rollup'!$L$2:$L$240=$B$650,ROW('Sale Rollup'!$L$2:$L$240)),ROW(1:1))-1,6)," ")</f>
        <v> </v>
      </c>
      <c r="F652" s="1117" t="str">
        <f t="array" ref="F652">IFERROR(INDEX('Sale Rollup'!$B$2:$AA$240,SMALL(IF('Sale Rollup'!$L$2:$L$240=$B$650,ROW('Sale Rollup'!$L$2:$L$240)),ROW(1:1))-1,7)," ")</f>
        <v> </v>
      </c>
      <c r="G652" s="1117" t="str">
        <f t="array" ref="G652">IFERROR(INDEX('Sale Rollup'!$B$2:$AA$240,SMALL(IF('Sale Rollup'!$L$2:$L$240=$B$650,ROW('Sale Rollup'!$L$2:$L$240)),ROW(1:1))-1,3)," ")</f>
        <v> </v>
      </c>
      <c r="H652" s="1163" t="str">
        <f t="array" ref="H652">IFERROR(INDEX('Sale Rollup'!$B$2:$AA$240,SMALL(IF('Sale Rollup'!$L$2:$L$240=$B$650,ROW('Sale Rollup'!$L$2:$L$240)),ROW(1:1))-1,8)," ")</f>
        <v> </v>
      </c>
      <c r="I652" s="1119" t="str">
        <f t="array" ref="I652">IFERROR(INDEX('Sale Rollup'!$B$2:$AA$240,SMALL(IF('Sale Rollup'!$L$2:$L$240=$B$650,ROW('Sale Rollup'!$L$2:$L$240)),ROW(1:1))-1,12)," ")</f>
        <v> </v>
      </c>
      <c r="J652" s="1118"/>
      <c r="K652" s="1118" t="str">
        <f t="array" ref="K652">IFERROR(INDEX('Sale Rollup'!$B$2:$AA$240,SMALL(IF('Sale Rollup'!$L$2:$L$240=$B$650,ROW('Sale Rollup'!$L$2:$L$240)),ROW(1:1))-1,13)," ")</f>
        <v> </v>
      </c>
      <c r="L652" s="1129" t="s">
        <v>840</v>
      </c>
      <c r="M652" s="1120"/>
      <c r="N652" s="1120"/>
    </row>
    <row r="653">
      <c r="A653" s="1114" t="str">
        <f t="array" ref="A653">IFERROR(SMALL(IF('Sale Rollup'!$L$2:$L$240=$B$650,ROW('Sale Rollup'!$L$2:$L$240)),ROW(2:2))," ")</f>
        <v> </v>
      </c>
      <c r="B653" s="1130" t="str">
        <f t="array" ref="B653">IFERROR(INDEX('Sale Rollup'!$B$2:$AA$240,SMALL(IF('Sale Rollup'!$L$2:$L$240=$B$650,ROW('Sale Rollup'!$L$2:$L$240)),ROW(2:2))-1,1)," ")</f>
        <v> </v>
      </c>
      <c r="C653" s="1117" t="str">
        <f t="array" ref="C653">IFERROR(INDEX('Sale Rollup'!$B$2:$AA$240,SMALL(IF('Sale Rollup'!$L$2:$L$240=$B$650,ROW('Sale Rollup'!$L$2:$L$240)),ROW(2:2))-1,2)," ")</f>
        <v> </v>
      </c>
      <c r="D653" s="1117" t="str">
        <f t="array" ref="D653">IFERROR(INDEX('Sale Rollup'!$B$2:$AA$240,SMALL(IF('Sale Rollup'!$L$2:$L$240=$B$650,ROW('Sale Rollup'!$L$2:$L$240)),ROW(2:2))-1,5)," ")</f>
        <v> </v>
      </c>
      <c r="E653" s="1117" t="str">
        <f t="array" ref="E653">IFERROR( INDEX('Sale Rollup'!$B$2:$AA$240,SMALL(IF('Sale Rollup'!$L$2:$L$240=$B$650,ROW('Sale Rollup'!$L$2:$L$240)),ROW(2:2))-1,6)," ")</f>
        <v> </v>
      </c>
      <c r="F653" s="1117" t="str">
        <f t="array" ref="F653">IFERROR(INDEX('Sale Rollup'!$B$2:$AA$240,SMALL(IF('Sale Rollup'!$L$2:$L$240=$B$650,ROW('Sale Rollup'!$L$2:$L$240)),ROW(2:2))-1,7)," ")</f>
        <v> </v>
      </c>
      <c r="G653" s="1117" t="str">
        <f t="array" ref="G653">IFERROR(INDEX('Sale Rollup'!$B$2:$AA$240,SMALL(IF('Sale Rollup'!$L$2:$L$240=$B$650,ROW('Sale Rollup'!$L$2:$L$240)),ROW(2:2))-1,3)," ")</f>
        <v> </v>
      </c>
      <c r="H653" s="1163" t="str">
        <f t="array" ref="H653">IFERROR(INDEX('Sale Rollup'!$B$2:$AA$240,SMALL(IF('Sale Rollup'!$L$2:$L$240=$B$650,ROW('Sale Rollup'!$L$2:$L$240)),ROW(2:2))-1,8)," ")</f>
        <v> </v>
      </c>
      <c r="I653" s="1119" t="str">
        <f t="array" ref="I653">IFERROR(INDEX('Sale Rollup'!$B$2:$AA$240,SMALL(IF('Sale Rollup'!$L$2:$L$240=$B$650,ROW('Sale Rollup'!$L$2:$L$240)),ROW(2:2))-1,12)," ")</f>
        <v> </v>
      </c>
      <c r="J653" s="1118"/>
      <c r="K653" s="1118" t="str">
        <f t="array" ref="K653">IFERROR(INDEX('Sale Rollup'!$B$2:$AA$240,SMALL(IF('Sale Rollup'!$L$2:$L$240=$B$650,ROW('Sale Rollup'!$L$2:$L$240)),ROW(2:2))-1,13)," ")</f>
        <v> </v>
      </c>
      <c r="M653" s="1120"/>
      <c r="N653" s="1120"/>
    </row>
    <row r="654">
      <c r="A654" s="1114" t="str">
        <f t="array" ref="A654">IFERROR(SMALL(IF('Sale Rollup'!$L$2:$L$240=$B$650,ROW('Sale Rollup'!$L$2:$L$240)),ROW(3:3))," ")</f>
        <v> </v>
      </c>
      <c r="B654" s="1130" t="str">
        <f t="array" ref="B654">IFERROR(INDEX('Sale Rollup'!$B$2:$AA$240,SMALL(IF('Sale Rollup'!$L$2:$L$240=$B$650,ROW('Sale Rollup'!$L$2:$L$240)),ROW(3:3))-1,1)," ")</f>
        <v> </v>
      </c>
      <c r="C654" s="1117" t="str">
        <f t="array" ref="C654">IFERROR(INDEX('Sale Rollup'!$B$2:$AA$240,SMALL(IF('Sale Rollup'!$L$2:$L$240=$B$650,ROW('Sale Rollup'!$L$2:$L$240)),ROW(3:3))-1,2)," ")</f>
        <v> </v>
      </c>
      <c r="D654" s="1117" t="str">
        <f t="array" ref="D654">IFERROR(INDEX('Sale Rollup'!$B$2:$AA$240,SMALL(IF('Sale Rollup'!$L$2:$L$240=$B$650,ROW('Sale Rollup'!$L$2:$L$240)),ROW(3:3))-1,5)," ")</f>
        <v> </v>
      </c>
      <c r="E654" s="1117" t="str">
        <f t="array" ref="E654">IFERROR( INDEX('Sale Rollup'!$B$2:$AA$240,SMALL(IF('Sale Rollup'!$L$2:$L$240=$B$650,ROW('Sale Rollup'!$L$2:$L$240)),ROW(3:3))-1,6)," ")</f>
        <v> </v>
      </c>
      <c r="F654" s="1117" t="str">
        <f t="array" ref="F654">IFERROR(INDEX('Sale Rollup'!$B$2:$AA$240,SMALL(IF('Sale Rollup'!$L$2:$L$240=$B$650,ROW('Sale Rollup'!$L$2:$L$240)),ROW(3:3))-1,7)," ")</f>
        <v> </v>
      </c>
      <c r="G654" s="1117" t="str">
        <f t="array" ref="G654">IFERROR(INDEX('Sale Rollup'!$B$2:$AA$240,SMALL(IF('Sale Rollup'!$L$2:$L$240=$B$650,ROW('Sale Rollup'!$L$2:$L$240)),ROW(3:3))-1,3)," ")</f>
        <v> </v>
      </c>
      <c r="H654" s="1163" t="str">
        <f t="array" ref="H654">IFERROR(INDEX('Sale Rollup'!$B$2:$AA$240,SMALL(IF('Sale Rollup'!$L$2:$L$240=$B$650,ROW('Sale Rollup'!$L$2:$L$240)),ROW(3:3))-1,8)," ")</f>
        <v> </v>
      </c>
      <c r="I654" s="1119" t="str">
        <f t="array" ref="I654">IFERROR(INDEX('Sale Rollup'!$B$2:$AA$240,SMALL(IF('Sale Rollup'!$L$2:$L$240=$B$650,ROW('Sale Rollup'!$L$2:$L$240)),ROW(3:3))-1,12)," ")</f>
        <v> </v>
      </c>
      <c r="J654" s="1118"/>
      <c r="K654" s="1118" t="str">
        <f t="array" ref="K654">IFERROR(INDEX('Sale Rollup'!$B$2:$AA$240,SMALL(IF('Sale Rollup'!$L$2:$L$240=$B$650,ROW('Sale Rollup'!$L$2:$L$240)),ROW(3:3))-1,13)," ")</f>
        <v> </v>
      </c>
      <c r="M654" s="1120"/>
      <c r="N654" s="1120"/>
    </row>
    <row r="655">
      <c r="A655" s="1114" t="str">
        <f t="array" ref="A655">IFERROR(SMALL(IF('Sale Rollup'!$L$2:$L$240=$B$650,ROW('Sale Rollup'!$L$2:$L$240)),ROW(4:4))," ")</f>
        <v> </v>
      </c>
      <c r="B655" s="1130" t="str">
        <f t="array" ref="B655">IFERROR(INDEX('Sale Rollup'!$B$2:$AA$240,SMALL(IF('Sale Rollup'!$L$2:$L$240=$B$650,ROW('Sale Rollup'!$L$2:$L$240)),ROW(4:4))-1,1)," ")</f>
        <v> </v>
      </c>
      <c r="C655" s="1117" t="str">
        <f t="array" ref="C655">IFERROR(INDEX('Sale Rollup'!$B$2:$AA$240,SMALL(IF('Sale Rollup'!$L$2:$L$240=$B$650,ROW('Sale Rollup'!$L$2:$L$240)),ROW(4:4))-1,2)," ")</f>
        <v> </v>
      </c>
      <c r="D655" s="1117" t="str">
        <f t="array" ref="D655">IFERROR(INDEX('Sale Rollup'!$B$2:$AA$240,SMALL(IF('Sale Rollup'!$L$2:$L$240=$B$650,ROW('Sale Rollup'!$L$2:$L$240)),ROW(4:4))-1,5)," ")</f>
        <v> </v>
      </c>
      <c r="E655" s="1117" t="str">
        <f t="array" ref="E655">IFERROR( INDEX('Sale Rollup'!$B$2:$AA$240,SMALL(IF('Sale Rollup'!$L$2:$L$240=$B$650,ROW('Sale Rollup'!$L$2:$L$240)),ROW(4:4))-1,6)," ")</f>
        <v> </v>
      </c>
      <c r="F655" s="1117" t="str">
        <f t="array" ref="F655">IFERROR(INDEX('Sale Rollup'!$B$2:$AA$240,SMALL(IF('Sale Rollup'!$L$2:$L$240=$B$650,ROW('Sale Rollup'!$L$2:$L$240)),ROW(4:4))-1,7)," ")</f>
        <v> </v>
      </c>
      <c r="G655" s="1117" t="str">
        <f t="array" ref="G655">IFERROR(INDEX('Sale Rollup'!$B$2:$AA$240,SMALL(IF('Sale Rollup'!$L$2:$L$240=$B$650,ROW('Sale Rollup'!$L$2:$L$240)),ROW(4:4))-1,3)," ")</f>
        <v> </v>
      </c>
      <c r="H655" s="1163" t="str">
        <f t="array" ref="H655">IFERROR(INDEX('Sale Rollup'!$B$2:$AA$240,SMALL(IF('Sale Rollup'!$L$2:$L$240=$B$650,ROW('Sale Rollup'!$L$2:$L$240)),ROW(4:4))-1,8)," ")</f>
        <v> </v>
      </c>
      <c r="I655" s="1119" t="str">
        <f t="array" ref="I655">IFERROR(INDEX('Sale Rollup'!$B$2:$AA$240,SMALL(IF('Sale Rollup'!$L$2:$L$240=$B$650,ROW('Sale Rollup'!$L$2:$L$240)),ROW(4:4))-1,12)," ")</f>
        <v> </v>
      </c>
      <c r="J655" s="1118"/>
      <c r="K655" s="1118" t="str">
        <f t="array" ref="K655">IFERROR(INDEX('Sale Rollup'!$B$2:$AA$240,SMALL(IF('Sale Rollup'!$L$2:$L$240=$B$650,ROW('Sale Rollup'!$L$2:$L$240)),ROW(4:4))-1,13)," ")</f>
        <v> </v>
      </c>
      <c r="M655" s="1120"/>
      <c r="N655" s="1120"/>
    </row>
    <row r="656">
      <c r="A656" s="1114" t="str">
        <f t="array" ref="A656">IFERROR(SMALL(IF('Sale Rollup'!$L$2:$L$240=$B$650,ROW('Sale Rollup'!$L$2:$L$240)),ROW(5:5))," ")</f>
        <v> </v>
      </c>
      <c r="B656" s="1130" t="str">
        <f t="array" ref="B656">IFERROR(INDEX('Sale Rollup'!$B$2:$AA$240,SMALL(IF('Sale Rollup'!$L$2:$L$240=$B$650,ROW('Sale Rollup'!$L$2:$L$240)),ROW(5:5))-1,1)," ")</f>
        <v> </v>
      </c>
      <c r="C656" s="1117" t="str">
        <f t="array" ref="C656">IFERROR(INDEX('Sale Rollup'!$B$2:$AA$240,SMALL(IF('Sale Rollup'!$L$2:$L$240=$B$650,ROW('Sale Rollup'!$L$2:$L$240)),ROW(5:5))-1,2)," ")</f>
        <v> </v>
      </c>
      <c r="D656" s="1117" t="str">
        <f t="array" ref="D656">IFERROR(INDEX('Sale Rollup'!$B$2:$AA$240,SMALL(IF('Sale Rollup'!$L$2:$L$240=$B$650,ROW('Sale Rollup'!$L$2:$L$240)),ROW(5:5))-1,5)," ")</f>
        <v> </v>
      </c>
      <c r="E656" s="1117" t="str">
        <f t="array" ref="E656">IFERROR( INDEX('Sale Rollup'!$B$2:$AA$240,SMALL(IF('Sale Rollup'!$L$2:$L$240=$B$650,ROW('Sale Rollup'!$L$2:$L$240)),ROW(5:5))-1,6)," ")</f>
        <v> </v>
      </c>
      <c r="F656" s="1117" t="str">
        <f t="array" ref="F656">IFERROR(INDEX('Sale Rollup'!$B$2:$AA$240,SMALL(IF('Sale Rollup'!$L$2:$L$240=$B$650,ROW('Sale Rollup'!$L$2:$L$240)),ROW(5:5))-1,7)," ")</f>
        <v> </v>
      </c>
      <c r="G656" s="1117" t="str">
        <f t="array" ref="G656">IFERROR(INDEX('Sale Rollup'!$B$2:$AA$240,SMALL(IF('Sale Rollup'!$L$2:$L$240=$B$650,ROW('Sale Rollup'!$L$2:$L$240)),ROW(5:5))-1,3)," ")</f>
        <v> </v>
      </c>
      <c r="H656" s="1163" t="str">
        <f t="array" ref="H656">IFERROR(INDEX('Sale Rollup'!$B$2:$AA$240,SMALL(IF('Sale Rollup'!$L$2:$L$240=$B$650,ROW('Sale Rollup'!$L$2:$L$240)),ROW(5:5))-1,8)," ")</f>
        <v> </v>
      </c>
      <c r="I656" s="1119" t="str">
        <f t="array" ref="I656">IFERROR(INDEX('Sale Rollup'!$B$2:$AA$240,SMALL(IF('Sale Rollup'!$L$2:$L$240=$B$650,ROW('Sale Rollup'!$L$2:$L$240)),ROW(5:5))-1,12)," ")</f>
        <v> </v>
      </c>
      <c r="J656" s="1118"/>
      <c r="K656" s="1118" t="str">
        <f t="array" ref="K656">IFERROR(INDEX('Sale Rollup'!$B$2:$AA$240,SMALL(IF('Sale Rollup'!$L$2:$L$240=$B$650,ROW('Sale Rollup'!$L$2:$L$240)),ROW(5:5))-1,13)," ")</f>
        <v> </v>
      </c>
      <c r="M656" s="1120"/>
      <c r="N656" s="1120"/>
    </row>
    <row r="657">
      <c r="A657" s="1114" t="str">
        <f t="array" ref="A657">IFERROR(SMALL(IF('Sale Rollup'!$L$2:$L$240=$B$650,ROW('Sale Rollup'!$L$2:$L$240)),ROW(6:6))," ")</f>
        <v> </v>
      </c>
      <c r="B657" s="1130" t="str">
        <f t="array" ref="B657">IFERROR(INDEX('Sale Rollup'!$B$2:$AA$240,SMALL(IF('Sale Rollup'!$L$2:$L$240=$B$650,ROW('Sale Rollup'!$L$2:$L$240)),ROW(6:6))-1,1)," ")</f>
        <v> </v>
      </c>
      <c r="C657" s="1117" t="str">
        <f t="array" ref="C657">IFERROR(INDEX('Sale Rollup'!$B$2:$AA$240,SMALL(IF('Sale Rollup'!$L$2:$L$240=$B$650,ROW('Sale Rollup'!$L$2:$L$240)),ROW(6:6))-1,2)," ")</f>
        <v> </v>
      </c>
      <c r="D657" s="1117" t="str">
        <f t="array" ref="D657">IFERROR(INDEX('Sale Rollup'!$B$2:$AA$240,SMALL(IF('Sale Rollup'!$L$2:$L$240=$B$650,ROW('Sale Rollup'!$L$2:$L$240)),ROW(6:6))-1,5)," ")</f>
        <v> </v>
      </c>
      <c r="E657" s="1117" t="str">
        <f t="array" ref="E657">IFERROR( INDEX('Sale Rollup'!$B$2:$AA$240,SMALL(IF('Sale Rollup'!$L$2:$L$240=$B$650,ROW('Sale Rollup'!$L$2:$L$240)),ROW(6:6))-1,6)," ")</f>
        <v> </v>
      </c>
      <c r="F657" s="1117" t="str">
        <f t="array" ref="F657">IFERROR(INDEX('Sale Rollup'!$B$2:$AA$240,SMALL(IF('Sale Rollup'!$L$2:$L$240=$B$650,ROW('Sale Rollup'!$L$2:$L$240)),ROW(6:6))-1,7)," ")</f>
        <v> </v>
      </c>
      <c r="G657" s="1117" t="str">
        <f t="array" ref="G657">IFERROR(INDEX('Sale Rollup'!$B$2:$AA$240,SMALL(IF('Sale Rollup'!$L$2:$L$240=$B$650,ROW('Sale Rollup'!$L$2:$L$240)),ROW(6:6))-1,3)," ")</f>
        <v> </v>
      </c>
      <c r="H657" s="1163" t="str">
        <f t="array" ref="H657">IFERROR(INDEX('Sale Rollup'!$B$2:$AA$240,SMALL(IF('Sale Rollup'!$L$2:$L$240=$B$650,ROW('Sale Rollup'!$L$2:$L$240)),ROW(6:6))-1,8)," ")</f>
        <v> </v>
      </c>
      <c r="I657" s="1119" t="str">
        <f t="array" ref="I657">IFERROR(INDEX('Sale Rollup'!$B$2:$AA$240,SMALL(IF('Sale Rollup'!$L$2:$L$240=$B$650,ROW('Sale Rollup'!$L$2:$L$240)),ROW(6:6))-1,12)," ")</f>
        <v> </v>
      </c>
      <c r="J657" s="1118"/>
      <c r="K657" s="1118" t="str">
        <f t="array" ref="K657">IFERROR(INDEX('Sale Rollup'!$B$2:$AA$240,SMALL(IF('Sale Rollup'!$L$2:$L$240=$B$650,ROW('Sale Rollup'!$L$2:$L$240)),ROW(6:6))-1,13)," ")</f>
        <v> </v>
      </c>
      <c r="M657" s="1120"/>
      <c r="N657" s="1120"/>
    </row>
    <row r="658">
      <c r="A658" s="1114" t="str">
        <f t="array" ref="A658">IFERROR(SMALL(IF('Sale Rollup'!$L$2:$L$240=$B$650,ROW('Sale Rollup'!$L$2:$L$240)),ROW(7:7))," ")</f>
        <v> </v>
      </c>
      <c r="B658" s="1130" t="str">
        <f t="array" ref="B658">IFERROR(INDEX('Sale Rollup'!$B$2:$AA$240,SMALL(IF('Sale Rollup'!$L$2:$L$240=$B$650,ROW('Sale Rollup'!$L$2:$L$240)),ROW(7:7))-1,1)," ")</f>
        <v> </v>
      </c>
      <c r="C658" s="1117" t="str">
        <f t="array" ref="C658">IFERROR(INDEX('Sale Rollup'!$B$2:$AA$240,SMALL(IF('Sale Rollup'!$L$2:$L$240=$B$650,ROW('Sale Rollup'!$L$2:$L$240)),ROW(7:7))-1,2)," ")</f>
        <v> </v>
      </c>
      <c r="D658" s="1117" t="str">
        <f t="array" ref="D658">IFERROR(INDEX('Sale Rollup'!$B$2:$AA$240,SMALL(IF('Sale Rollup'!$L$2:$L$240=$B$650,ROW('Sale Rollup'!$L$2:$L$240)),ROW(7:7))-1,5)," ")</f>
        <v> </v>
      </c>
      <c r="E658" s="1117" t="str">
        <f t="array" ref="E658">IFERROR( INDEX('Sale Rollup'!$B$2:$AA$240,SMALL(IF('Sale Rollup'!$L$2:$L$240=$B$650,ROW('Sale Rollup'!$L$2:$L$240)),ROW(7:7))-1,6)," ")</f>
        <v> </v>
      </c>
      <c r="F658" s="1117" t="str">
        <f t="array" ref="F658">IFERROR(INDEX('Sale Rollup'!$B$2:$AA$240,SMALL(IF('Sale Rollup'!$L$2:$L$240=$B$650,ROW('Sale Rollup'!$L$2:$L$240)),ROW(7:7))-1,7)," ")</f>
        <v> </v>
      </c>
      <c r="G658" s="1117" t="str">
        <f t="array" ref="G658">IFERROR(INDEX('Sale Rollup'!$B$2:$AA$240,SMALL(IF('Sale Rollup'!$L$2:$L$240=$B$650,ROW('Sale Rollup'!$L$2:$L$240)),ROW(7:7))-1,3)," ")</f>
        <v> </v>
      </c>
      <c r="H658" s="1163" t="str">
        <f t="array" ref="H658">IFERROR(INDEX('Sale Rollup'!$B$2:$AA$240,SMALL(IF('Sale Rollup'!$L$2:$L$240=$B$650,ROW('Sale Rollup'!$L$2:$L$240)),ROW(7:7))-1,8)," ")</f>
        <v> </v>
      </c>
      <c r="I658" s="1119" t="str">
        <f t="array" ref="I658">IFERROR(INDEX('Sale Rollup'!$B$2:$AA$240,SMALL(IF('Sale Rollup'!$L$2:$L$240=$B$650,ROW('Sale Rollup'!$L$2:$L$240)),ROW(7:7))-1,12)," ")</f>
        <v> </v>
      </c>
      <c r="J658" s="1118"/>
      <c r="K658" s="1118" t="str">
        <f t="array" ref="K658">IFERROR(INDEX('Sale Rollup'!$B$2:$AA$240,SMALL(IF('Sale Rollup'!$L$2:$L$240=$B$650,ROW('Sale Rollup'!$L$2:$L$240)),ROW(7:7))-1,13)," ")</f>
        <v> </v>
      </c>
      <c r="M658" s="1120"/>
      <c r="N658" s="1120"/>
    </row>
    <row r="659">
      <c r="A659" s="1114" t="str">
        <f t="array" ref="A659">IFERROR(SMALL(IF('Sale Rollup'!$L$2:$L$240=$B$650,ROW('Sale Rollup'!$L$2:$L$240)),ROW(8:8))," ")</f>
        <v> </v>
      </c>
      <c r="B659" s="1130" t="str">
        <f t="array" ref="B659">IFERROR(INDEX('Sale Rollup'!$B$2:$AA$240,SMALL(IF('Sale Rollup'!$L$2:$L$240=$B$650,ROW('Sale Rollup'!$L$2:$L$240)),ROW(8:8))-1,1)," ")</f>
        <v> </v>
      </c>
      <c r="C659" s="1117" t="str">
        <f t="array" ref="C659">IFERROR(INDEX('Sale Rollup'!$B$2:$AA$240,SMALL(IF('Sale Rollup'!$L$2:$L$240=$B$650,ROW('Sale Rollup'!$L$2:$L$240)),ROW(8:8))-1,2)," ")</f>
        <v> </v>
      </c>
      <c r="D659" s="1117" t="str">
        <f t="array" ref="D659">IFERROR(INDEX('Sale Rollup'!$B$2:$AA$240,SMALL(IF('Sale Rollup'!$L$2:$L$240=$B$650,ROW('Sale Rollup'!$L$2:$L$240)),ROW(8:8))-1,5)," ")</f>
        <v> </v>
      </c>
      <c r="E659" s="1117" t="str">
        <f t="array" ref="E659">IFERROR( INDEX('Sale Rollup'!$B$2:$AA$240,SMALL(IF('Sale Rollup'!$L$2:$L$240=$B$650,ROW('Sale Rollup'!$L$2:$L$240)),ROW(8:8))-1,6)," ")</f>
        <v> </v>
      </c>
      <c r="F659" s="1117" t="str">
        <f t="array" ref="F659">IFERROR(INDEX('Sale Rollup'!$B$2:$AA$240,SMALL(IF('Sale Rollup'!$L$2:$L$240=$B$650,ROW('Sale Rollup'!$L$2:$L$240)),ROW(8:8))-1,7)," ")</f>
        <v> </v>
      </c>
      <c r="G659" s="1117" t="str">
        <f t="array" ref="G659">IFERROR(INDEX('Sale Rollup'!$B$2:$AA$240,SMALL(IF('Sale Rollup'!$L$2:$L$240=$B$650,ROW('Sale Rollup'!$L$2:$L$240)),ROW(8:8))-1,3)," ")</f>
        <v> </v>
      </c>
      <c r="H659" s="1163" t="str">
        <f t="array" ref="H659">IFERROR(INDEX('Sale Rollup'!$B$2:$AA$240,SMALL(IF('Sale Rollup'!$L$2:$L$240=$B$650,ROW('Sale Rollup'!$L$2:$L$240)),ROW(8:8))-1,8)," ")</f>
        <v> </v>
      </c>
      <c r="I659" s="1119" t="str">
        <f t="array" ref="I659">IFERROR(INDEX('Sale Rollup'!$B$2:$AA$240,SMALL(IF('Sale Rollup'!$L$2:$L$240=$B$650,ROW('Sale Rollup'!$L$2:$L$240)),ROW(8:8))-1,12)," ")</f>
        <v> </v>
      </c>
      <c r="J659" s="1118"/>
      <c r="K659" s="1118" t="str">
        <f t="array" ref="K659">IFERROR(INDEX('Sale Rollup'!$B$2:$AA$240,SMALL(IF('Sale Rollup'!$L$2:$L$240=$B$650,ROW('Sale Rollup'!$L$2:$L$240)),ROW(8:8))-1,13)," ")</f>
        <v> </v>
      </c>
      <c r="M659" s="1120"/>
      <c r="N659" s="1120"/>
    </row>
    <row r="660">
      <c r="A660" s="1114" t="str">
        <f t="array" ref="A660">IFERROR(SMALL(IF('Sale Rollup'!$L$2:$L$240=$B$650,ROW('Sale Rollup'!$L$2:$L$240)),ROW(9:9))," ")</f>
        <v> </v>
      </c>
      <c r="B660" s="1130" t="str">
        <f t="array" ref="B660">IFERROR(INDEX('Sale Rollup'!$B$2:$AA$240,SMALL(IF('Sale Rollup'!$L$2:$L$240=$B$650,ROW('Sale Rollup'!$L$2:$L$240)),ROW(9:9))-1,1)," ")</f>
        <v> </v>
      </c>
      <c r="C660" s="1117" t="str">
        <f t="array" ref="C660">IFERROR(INDEX('Sale Rollup'!$B$2:$AA$240,SMALL(IF('Sale Rollup'!$L$2:$L$240=$B$650,ROW('Sale Rollup'!$L$2:$L$240)),ROW(9:9))-1,2)," ")</f>
        <v> </v>
      </c>
      <c r="D660" s="1117" t="str">
        <f t="array" ref="D660">IFERROR(INDEX('Sale Rollup'!$B$2:$AA$240,SMALL(IF('Sale Rollup'!$L$2:$L$240=$B$650,ROW('Sale Rollup'!$L$2:$L$240)),ROW(9:9))-1,5)," ")</f>
        <v> </v>
      </c>
      <c r="E660" s="1117" t="str">
        <f t="array" ref="E660">IFERROR( INDEX('Sale Rollup'!$B$2:$AA$240,SMALL(IF('Sale Rollup'!$L$2:$L$240=$B$650,ROW('Sale Rollup'!$L$2:$L$240)),ROW(9:9))-1,6)," ")</f>
        <v> </v>
      </c>
      <c r="F660" s="1117" t="str">
        <f t="array" ref="F660">IFERROR(INDEX('Sale Rollup'!$B$2:$AA$240,SMALL(IF('Sale Rollup'!$L$2:$L$240=$B$650,ROW('Sale Rollup'!$L$2:$L$240)),ROW(9:9))-1,7)," ")</f>
        <v> </v>
      </c>
      <c r="G660" s="1117" t="str">
        <f t="array" ref="G660">IFERROR(INDEX('Sale Rollup'!$B$2:$AA$240,SMALL(IF('Sale Rollup'!$L$2:$L$240=$B$650,ROW('Sale Rollup'!$L$2:$L$240)),ROW(9:9))-1,3)," ")</f>
        <v> </v>
      </c>
      <c r="H660" s="1163" t="str">
        <f t="array" ref="H660">IFERROR(INDEX('Sale Rollup'!$B$2:$AA$240,SMALL(IF('Sale Rollup'!$L$2:$L$240=$B$650,ROW('Sale Rollup'!$L$2:$L$240)),ROW(9:9))-1,8)," ")</f>
        <v> </v>
      </c>
      <c r="I660" s="1119" t="str">
        <f t="array" ref="I660">IFERROR(INDEX('Sale Rollup'!$B$2:$AA$240,SMALL(IF('Sale Rollup'!$L$2:$L$240=$B$650,ROW('Sale Rollup'!$L$2:$L$240)),ROW(9:9))-1,12)," ")</f>
        <v> </v>
      </c>
      <c r="J660" s="1118"/>
      <c r="K660" s="1118" t="str">
        <f t="array" ref="K660">IFERROR(INDEX('Sale Rollup'!$B$2:$AA$240,SMALL(IF('Sale Rollup'!$L$2:$L$240=$B$650,ROW('Sale Rollup'!$L$2:$L$240)),ROW(9:9))-1,13)," ")</f>
        <v> </v>
      </c>
      <c r="M660" s="1120"/>
      <c r="N660" s="1120"/>
    </row>
    <row r="661">
      <c r="A661" s="1114" t="str">
        <f t="array" ref="A661">IFERROR(SMALL(IF('Sale Rollup'!$L$2:$L$240=$B$650,ROW('Sale Rollup'!$L$2:$L$240)),ROW(10:10))," ")</f>
        <v> </v>
      </c>
      <c r="B661" s="1130" t="str">
        <f t="array" ref="B661">IFERROR(INDEX('Sale Rollup'!$B$2:$AA$240,SMALL(IF('Sale Rollup'!$L$2:$L$240=$B$650,ROW('Sale Rollup'!$L$2:$L$240)),ROW(10:10))-1,1)," ")</f>
        <v> </v>
      </c>
      <c r="C661" s="1117" t="str">
        <f t="array" ref="C661">IFERROR(INDEX('Sale Rollup'!$B$2:$AA$240,SMALL(IF('Sale Rollup'!$L$2:$L$240=$B$650,ROW('Sale Rollup'!$L$2:$L$240)),ROW(10:10))-1,2)," ")</f>
        <v> </v>
      </c>
      <c r="D661" s="1117" t="str">
        <f t="array" ref="D661">IFERROR(INDEX('Sale Rollup'!$B$2:$AA$240,SMALL(IF('Sale Rollup'!$L$2:$L$240=$B$650,ROW('Sale Rollup'!$L$2:$L$240)),ROW(10:10))-1,5)," ")</f>
        <v> </v>
      </c>
      <c r="E661" s="1117" t="str">
        <f t="array" ref="E661">IFERROR( INDEX('Sale Rollup'!$B$2:$AA$240,SMALL(IF('Sale Rollup'!$L$2:$L$240=$B$650,ROW('Sale Rollup'!$L$2:$L$240)),ROW(10:10))-1,6)," ")</f>
        <v> </v>
      </c>
      <c r="F661" s="1117" t="str">
        <f t="array" ref="F661">IFERROR(INDEX('Sale Rollup'!$B$2:$AA$240,SMALL(IF('Sale Rollup'!$L$2:$L$240=$B$650,ROW('Sale Rollup'!$L$2:$L$240)),ROW(10:10))-1,7)," ")</f>
        <v> </v>
      </c>
      <c r="G661" s="1117" t="str">
        <f t="array" ref="G661">IFERROR(INDEX('Sale Rollup'!$B$2:$AA$240,SMALL(IF('Sale Rollup'!$L$2:$L$240=$B$650,ROW('Sale Rollup'!$L$2:$L$240)),ROW(10:10))-1,3)," ")</f>
        <v> </v>
      </c>
      <c r="H661" s="1163" t="str">
        <f t="array" ref="H661">IFERROR(INDEX('Sale Rollup'!$B$2:$AA$240,SMALL(IF('Sale Rollup'!$L$2:$L$240=$B$650,ROW('Sale Rollup'!$L$2:$L$240)),ROW(10:10))-1,8)," ")</f>
        <v> </v>
      </c>
      <c r="I661" s="1119" t="str">
        <f t="array" ref="I661">IFERROR(INDEX('Sale Rollup'!$B$2:$AA$240,SMALL(IF('Sale Rollup'!$L$2:$L$240=$B$650,ROW('Sale Rollup'!$L$2:$L$240)),ROW(10:10))-1,12)," ")</f>
        <v> </v>
      </c>
      <c r="J661" s="1118"/>
      <c r="K661" s="1118" t="str">
        <f t="array" ref="K661">IFERROR(INDEX('Sale Rollup'!$B$2:$AA$240,SMALL(IF('Sale Rollup'!$L$2:$L$240=$B$650,ROW('Sale Rollup'!$L$2:$L$240)),ROW(10:10))-1,13)," ")</f>
        <v> </v>
      </c>
      <c r="M661" s="1120"/>
      <c r="N661" s="1120"/>
    </row>
    <row r="662">
      <c r="A662" s="1114" t="str">
        <f t="array" ref="A662">IFERROR(SMALL(IF('Sale Rollup'!$L$2:$L$240=$B$650,ROW('Sale Rollup'!$L$2:$L$240)),ROW(11:11))," ")</f>
        <v> </v>
      </c>
      <c r="B662" s="1130" t="str">
        <f t="array" ref="B662">IFERROR(INDEX('Sale Rollup'!$B$2:$AA$240,SMALL(IF('Sale Rollup'!$L$2:$L$240=$B$650,ROW('Sale Rollup'!$L$2:$L$240)),ROW(11:11))-1,1)," ")</f>
        <v> </v>
      </c>
      <c r="C662" s="1117" t="str">
        <f t="array" ref="C662">IFERROR(INDEX('Sale Rollup'!$B$2:$AA$240,SMALL(IF('Sale Rollup'!$L$2:$L$240=$B$650,ROW('Sale Rollup'!$L$2:$L$240)),ROW(11:11))-1,2)," ")</f>
        <v> </v>
      </c>
      <c r="D662" s="1117" t="str">
        <f t="array" ref="D662">IFERROR(INDEX('Sale Rollup'!$B$2:$AA$240,SMALL(IF('Sale Rollup'!$L$2:$L$240=$B$650,ROW('Sale Rollup'!$L$2:$L$240)),ROW(11:11))-1,5)," ")</f>
        <v> </v>
      </c>
      <c r="E662" s="1117" t="str">
        <f t="array" ref="E662">IFERROR( INDEX('Sale Rollup'!$B$2:$AA$240,SMALL(IF('Sale Rollup'!$L$2:$L$240=$B$650,ROW('Sale Rollup'!$L$2:$L$240)),ROW(11:11))-1,6)," ")</f>
        <v> </v>
      </c>
      <c r="F662" s="1117" t="str">
        <f t="array" ref="F662">IFERROR(INDEX('Sale Rollup'!$B$2:$AA$240,SMALL(IF('Sale Rollup'!$L$2:$L$240=$B$650,ROW('Sale Rollup'!$L$2:$L$240)),ROW(11:11))-1,7)," ")</f>
        <v> </v>
      </c>
      <c r="G662" s="1117" t="str">
        <f t="array" ref="G662">IFERROR(INDEX('Sale Rollup'!$B$2:$AA$240,SMALL(IF('Sale Rollup'!$L$2:$L$240=$B$650,ROW('Sale Rollup'!$L$2:$L$240)),ROW(11:11))-1,3)," ")</f>
        <v> </v>
      </c>
      <c r="H662" s="1163" t="str">
        <f t="array" ref="H662">IFERROR(INDEX('Sale Rollup'!$B$2:$AA$240,SMALL(IF('Sale Rollup'!$L$2:$L$240=$B$650,ROW('Sale Rollup'!$L$2:$L$240)),ROW(11:11))-1,8)," ")</f>
        <v> </v>
      </c>
      <c r="I662" s="1119" t="str">
        <f t="array" ref="I662">IFERROR(INDEX('Sale Rollup'!$B$2:$AA$240,SMALL(IF('Sale Rollup'!$L$2:$L$240=$B$650,ROW('Sale Rollup'!$L$2:$L$240)),ROW(11:11))-1,12)," ")</f>
        <v> </v>
      </c>
      <c r="J662" s="1118"/>
      <c r="K662" s="1118" t="str">
        <f t="array" ref="K662">IFERROR(INDEX('Sale Rollup'!$B$2:$AA$240,SMALL(IF('Sale Rollup'!$L$2:$L$240=$B$650,ROW('Sale Rollup'!$L$2:$L$240)),ROW(11:11))-1,13)," ")</f>
        <v> </v>
      </c>
      <c r="M662" s="1120"/>
      <c r="N662" s="1120"/>
    </row>
    <row r="663">
      <c r="A663" s="1114" t="str">
        <f t="array" ref="A663">IFERROR(SMALL(IF('Sale Rollup'!$L$2:$L$240=$B$650,ROW('Sale Rollup'!$L$2:$L$240)),ROW(12:12))," ")</f>
        <v> </v>
      </c>
      <c r="B663" s="1130" t="str">
        <f t="array" ref="B663">IFERROR(INDEX('Sale Rollup'!$B$2:$AA$240,SMALL(IF('Sale Rollup'!$L$2:$L$240=$B$650,ROW('Sale Rollup'!$L$2:$L$240)),ROW(12:12))-1,1)," ")</f>
        <v> </v>
      </c>
      <c r="C663" s="1117" t="str">
        <f t="array" ref="C663">IFERROR(INDEX('Sale Rollup'!$B$2:$AA$240,SMALL(IF('Sale Rollup'!$L$2:$L$240=$B$650,ROW('Sale Rollup'!$L$2:$L$240)),ROW(12:12))-1,2)," ")</f>
        <v> </v>
      </c>
      <c r="D663" s="1117" t="str">
        <f t="array" ref="D663">IFERROR(INDEX('Sale Rollup'!$B$2:$AA$240,SMALL(IF('Sale Rollup'!$L$2:$L$240=$B$650,ROW('Sale Rollup'!$L$2:$L$240)),ROW(12:12))-1,5)," ")</f>
        <v> </v>
      </c>
      <c r="E663" s="1117" t="str">
        <f t="array" ref="E663">IFERROR( INDEX('Sale Rollup'!$B$2:$AA$240,SMALL(IF('Sale Rollup'!$L$2:$L$240=$B$650,ROW('Sale Rollup'!$L$2:$L$240)),ROW(12:12))-1,6)," ")</f>
        <v> </v>
      </c>
      <c r="F663" s="1117" t="str">
        <f t="array" ref="F663">IFERROR(INDEX('Sale Rollup'!$B$2:$AA$240,SMALL(IF('Sale Rollup'!$L$2:$L$240=$B$650,ROW('Sale Rollup'!$L$2:$L$240)),ROW(12:12))-1,7)," ")</f>
        <v> </v>
      </c>
      <c r="G663" s="1117" t="str">
        <f t="array" ref="G663">IFERROR(INDEX('Sale Rollup'!$B$2:$AA$240,SMALL(IF('Sale Rollup'!$L$2:$L$240=$B$650,ROW('Sale Rollup'!$L$2:$L$240)),ROW(12:12))-1,3)," ")</f>
        <v> </v>
      </c>
      <c r="H663" s="1163" t="str">
        <f t="array" ref="H663">IFERROR(INDEX('Sale Rollup'!$B$2:$AA$240,SMALL(IF('Sale Rollup'!$L$2:$L$240=$B$650,ROW('Sale Rollup'!$L$2:$L$240)),ROW(12:12))-1,8)," ")</f>
        <v> </v>
      </c>
      <c r="I663" s="1119" t="str">
        <f t="array" ref="I663">IFERROR(INDEX('Sale Rollup'!$B$2:$AA$240,SMALL(IF('Sale Rollup'!$L$2:$L$240=$B$650,ROW('Sale Rollup'!$L$2:$L$240)),ROW(12:12))-1,12)," ")</f>
        <v> </v>
      </c>
      <c r="J663" s="1118"/>
      <c r="K663" s="1118" t="str">
        <f t="array" ref="K663">IFERROR(INDEX('Sale Rollup'!$B$2:$AA$240,SMALL(IF('Sale Rollup'!$L$2:$L$240=$B$650,ROW('Sale Rollup'!$L$2:$L$240)),ROW(12:12))-1,13)," ")</f>
        <v> </v>
      </c>
      <c r="M663" s="1120"/>
      <c r="N663" s="1120"/>
    </row>
    <row r="664">
      <c r="A664" s="1114" t="str">
        <f t="array" ref="A664">IFERROR(SMALL(IF('Sale Rollup'!$L$2:$L$240=$B$650,ROW('Sale Rollup'!$L$2:$L$240)),ROW(13:13))," ")</f>
        <v> </v>
      </c>
      <c r="B664" s="1130" t="str">
        <f t="array" ref="B664">IFERROR(INDEX('Sale Rollup'!$B$2:$AA$240,SMALL(IF('Sale Rollup'!$L$2:$L$240=$B$650,ROW('Sale Rollup'!$L$2:$L$240)),ROW(13:13))-1,1)," ")</f>
        <v> </v>
      </c>
      <c r="C664" s="1117" t="str">
        <f t="array" ref="C664">IFERROR(INDEX('Sale Rollup'!$B$2:$AA$240,SMALL(IF('Sale Rollup'!$L$2:$L$240=$B$650,ROW('Sale Rollup'!$L$2:$L$240)),ROW(13:13))-1,2)," ")</f>
        <v> </v>
      </c>
      <c r="D664" s="1117" t="str">
        <f t="array" ref="D664">IFERROR(INDEX('Sale Rollup'!$B$2:$AA$240,SMALL(IF('Sale Rollup'!$L$2:$L$240=$B$650,ROW('Sale Rollup'!$L$2:$L$240)),ROW(13:13))-1,5)," ")</f>
        <v> </v>
      </c>
      <c r="E664" s="1117" t="str">
        <f t="array" ref="E664">IFERROR( INDEX('Sale Rollup'!$B$2:$AA$240,SMALL(IF('Sale Rollup'!$L$2:$L$240=$B$650,ROW('Sale Rollup'!$L$2:$L$240)),ROW(13:13))-1,6)," ")</f>
        <v> </v>
      </c>
      <c r="F664" s="1117" t="str">
        <f t="array" ref="F664">IFERROR(INDEX('Sale Rollup'!$B$2:$AA$240,SMALL(IF('Sale Rollup'!$L$2:$L$240=$B$650,ROW('Sale Rollup'!$L$2:$L$240)),ROW(13:13))-1,7)," ")</f>
        <v> </v>
      </c>
      <c r="G664" s="1117" t="str">
        <f t="array" ref="G664">IFERROR(INDEX('Sale Rollup'!$B$2:$AA$240,SMALL(IF('Sale Rollup'!$L$2:$L$240=$B$650,ROW('Sale Rollup'!$L$2:$L$240)),ROW(13:13))-1,3)," ")</f>
        <v> </v>
      </c>
      <c r="H664" s="1163" t="str">
        <f t="array" ref="H664">IFERROR(INDEX('Sale Rollup'!$B$2:$AA$240,SMALL(IF('Sale Rollup'!$L$2:$L$240=$B$650,ROW('Sale Rollup'!$L$2:$L$240)),ROW(13:13))-1,8)," ")</f>
        <v> </v>
      </c>
      <c r="I664" s="1119" t="str">
        <f t="array" ref="I664">IFERROR(INDEX('Sale Rollup'!$B$2:$AA$240,SMALL(IF('Sale Rollup'!$L$2:$L$240=$B$650,ROW('Sale Rollup'!$L$2:$L$240)),ROW(13:13))-1,12)," ")</f>
        <v> </v>
      </c>
      <c r="J664" s="1118"/>
      <c r="K664" s="1118" t="str">
        <f t="array" ref="K664">IFERROR(INDEX('Sale Rollup'!$B$2:$AA$240,SMALL(IF('Sale Rollup'!$L$2:$L$240=$B$650,ROW('Sale Rollup'!$L$2:$L$240)),ROW(13:13))-1,13)," ")</f>
        <v> </v>
      </c>
      <c r="M664" s="1120"/>
      <c r="N664" s="1120"/>
    </row>
    <row r="665">
      <c r="A665" s="1114" t="str">
        <f t="array" ref="A665">IFERROR(SMALL(IF('Sale Rollup'!$L$2:$L$240=$B$650,ROW('Sale Rollup'!$L$2:$L$240)),ROW(14:14))," ")</f>
        <v> </v>
      </c>
      <c r="B665" s="1130" t="str">
        <f t="array" ref="B665">IFERROR(INDEX('Sale Rollup'!$B$2:$AA$240,SMALL(IF('Sale Rollup'!$L$2:$L$240=$B$650,ROW('Sale Rollup'!$L$2:$L$240)),ROW(14:14))-1,1)," ")</f>
        <v> </v>
      </c>
      <c r="C665" s="1117" t="str">
        <f t="array" ref="C665">IFERROR(INDEX('Sale Rollup'!$B$2:$AA$240,SMALL(IF('Sale Rollup'!$L$2:$L$240=$B$650,ROW('Sale Rollup'!$L$2:$L$240)),ROW(14:14))-1,2)," ")</f>
        <v> </v>
      </c>
      <c r="D665" s="1117" t="str">
        <f t="array" ref="D665">IFERROR(INDEX('Sale Rollup'!$B$2:$AA$240,SMALL(IF('Sale Rollup'!$L$2:$L$240=$B$650,ROW('Sale Rollup'!$L$2:$L$240)),ROW(14:14))-1,5)," ")</f>
        <v> </v>
      </c>
      <c r="E665" s="1117" t="str">
        <f t="array" ref="E665">IFERROR( INDEX('Sale Rollup'!$B$2:$AA$240,SMALL(IF('Sale Rollup'!$L$2:$L$240=$B$650,ROW('Sale Rollup'!$L$2:$L$240)),ROW(14:14))-1,6)," ")</f>
        <v> </v>
      </c>
      <c r="F665" s="1117" t="str">
        <f t="array" ref="F665">IFERROR(INDEX('Sale Rollup'!$B$2:$AA$240,SMALL(IF('Sale Rollup'!$L$2:$L$240=$B$650,ROW('Sale Rollup'!$L$2:$L$240)),ROW(14:14))-1,7)," ")</f>
        <v> </v>
      </c>
      <c r="G665" s="1117" t="str">
        <f t="array" ref="G665">IFERROR(INDEX('Sale Rollup'!$B$2:$AA$240,SMALL(IF('Sale Rollup'!$L$2:$L$240=$B$650,ROW('Sale Rollup'!$L$2:$L$240)),ROW(14:14))-1,3)," ")</f>
        <v> </v>
      </c>
      <c r="H665" s="1163" t="str">
        <f t="array" ref="H665">IFERROR(INDEX('Sale Rollup'!$B$2:$AA$240,SMALL(IF('Sale Rollup'!$L$2:$L$240=$B$650,ROW('Sale Rollup'!$L$2:$L$240)),ROW(14:14))-1,8)," ")</f>
        <v> </v>
      </c>
      <c r="I665" s="1119" t="str">
        <f t="array" ref="I665">IFERROR(INDEX('Sale Rollup'!$B$2:$AA$240,SMALL(IF('Sale Rollup'!$L$2:$L$240=$B$650,ROW('Sale Rollup'!$L$2:$L$240)),ROW(14:14))-1,12)," ")</f>
        <v> </v>
      </c>
      <c r="J665" s="1118"/>
      <c r="K665" s="1118" t="str">
        <f t="array" ref="K665">IFERROR(INDEX('Sale Rollup'!$B$2:$AA$240,SMALL(IF('Sale Rollup'!$L$2:$L$240=$B$650,ROW('Sale Rollup'!$L$2:$L$240)),ROW(14:14))-1,13)," ")</f>
        <v> </v>
      </c>
      <c r="M665" s="1120"/>
      <c r="N665" s="1120"/>
    </row>
    <row r="666">
      <c r="A666" s="1114" t="str">
        <f t="array" ref="A666">IFERROR(SMALL(IF('Sale Rollup'!$L$2:$L$240=$B$650,ROW('Sale Rollup'!$L$2:$L$240)),ROW(15:15))," ")</f>
        <v> </v>
      </c>
      <c r="B666" s="1130" t="str">
        <f t="array" ref="B666">IFERROR(INDEX('Sale Rollup'!$B$2:$AA$240,SMALL(IF('Sale Rollup'!$L$2:$L$240=$B$650,ROW('Sale Rollup'!$L$2:$L$240)),ROW(15:15))-1,1)," ")</f>
        <v> </v>
      </c>
      <c r="C666" s="1117" t="str">
        <f t="array" ref="C666">IFERROR(INDEX('Sale Rollup'!$B$2:$AA$240,SMALL(IF('Sale Rollup'!$L$2:$L$240=$B$650,ROW('Sale Rollup'!$L$2:$L$240)),ROW(15:15))-1,2)," ")</f>
        <v> </v>
      </c>
      <c r="D666" s="1117" t="str">
        <f t="array" ref="D666">IFERROR(INDEX('Sale Rollup'!$B$2:$AA$240,SMALL(IF('Sale Rollup'!$L$2:$L$240=$B$650,ROW('Sale Rollup'!$L$2:$L$240)),ROW(15:15))-1,5)," ")</f>
        <v> </v>
      </c>
      <c r="E666" s="1117" t="str">
        <f t="array" ref="E666">IFERROR( INDEX('Sale Rollup'!$B$2:$AA$240,SMALL(IF('Sale Rollup'!$L$2:$L$240=$B$650,ROW('Sale Rollup'!$L$2:$L$240)),ROW(15:15))-1,6)," ")</f>
        <v> </v>
      </c>
      <c r="F666" s="1117" t="str">
        <f t="array" ref="F666">IFERROR(INDEX('Sale Rollup'!$B$2:$AA$240,SMALL(IF('Sale Rollup'!$L$2:$L$240=$B$650,ROW('Sale Rollup'!$L$2:$L$240)),ROW(15:15))-1,7)," ")</f>
        <v> </v>
      </c>
      <c r="G666" s="1117" t="str">
        <f t="array" ref="G666">IFERROR(INDEX('Sale Rollup'!$B$2:$AA$240,SMALL(IF('Sale Rollup'!$L$2:$L$240=$B$650,ROW('Sale Rollup'!$L$2:$L$240)),ROW(15:15))-1,3)," ")</f>
        <v> </v>
      </c>
      <c r="H666" s="1163" t="str">
        <f t="array" ref="H666">IFERROR(INDEX('Sale Rollup'!$B$2:$AA$240,SMALL(IF('Sale Rollup'!$L$2:$L$240=$B$650,ROW('Sale Rollup'!$L$2:$L$240)),ROW(15:15))-1,8)," ")</f>
        <v> </v>
      </c>
      <c r="I666" s="1119" t="str">
        <f t="array" ref="I666">IFERROR(INDEX('Sale Rollup'!$B$2:$AA$240,SMALL(IF('Sale Rollup'!$L$2:$L$240=$B$650,ROW('Sale Rollup'!$L$2:$L$240)),ROW(15:15))-1,12)," ")</f>
        <v> </v>
      </c>
      <c r="J666" s="1118"/>
      <c r="K666" s="1118" t="str">
        <f t="array" ref="K666">IFERROR(INDEX('Sale Rollup'!$B$2:$AA$240,SMALL(IF('Sale Rollup'!$L$2:$L$240=$B$650,ROW('Sale Rollup'!$L$2:$L$240)),ROW(15:15))-1,13)," ")</f>
        <v> </v>
      </c>
      <c r="M666" s="1120"/>
      <c r="N666" s="1120"/>
    </row>
    <row r="667">
      <c r="A667" s="1114" t="str">
        <f t="array" ref="A667">IFERROR(SMALL(IF('Sale Rollup'!$L$2:$L$240=$B$650,ROW('Sale Rollup'!$L$2:$L$240)),ROW(16:16))," ")</f>
        <v> </v>
      </c>
      <c r="B667" s="1130" t="str">
        <f t="array" ref="B667">IFERROR(INDEX('Sale Rollup'!$B$2:$AA$240,SMALL(IF('Sale Rollup'!$L$2:$L$240=$B$650,ROW('Sale Rollup'!$L$2:$L$240)),ROW(16:16))-1,1)," ")</f>
        <v> </v>
      </c>
      <c r="C667" s="1117" t="str">
        <f t="array" ref="C667">IFERROR(INDEX('Sale Rollup'!$B$2:$AA$240,SMALL(IF('Sale Rollup'!$L$2:$L$240=$B$650,ROW('Sale Rollup'!$L$2:$L$240)),ROW(16:16))-1,2)," ")</f>
        <v> </v>
      </c>
      <c r="D667" s="1117" t="str">
        <f t="array" ref="D667">IFERROR(INDEX('Sale Rollup'!$B$2:$AA$240,SMALL(IF('Sale Rollup'!$L$2:$L$240=$B$650,ROW('Sale Rollup'!$L$2:$L$240)),ROW(16:16))-1,5)," ")</f>
        <v> </v>
      </c>
      <c r="E667" s="1117" t="str">
        <f t="array" ref="E667">IFERROR( INDEX('Sale Rollup'!$B$2:$AA$240,SMALL(IF('Sale Rollup'!$L$2:$L$240=$B$650,ROW('Sale Rollup'!$L$2:$L$240)),ROW(16:16))-1,6)," ")</f>
        <v> </v>
      </c>
      <c r="F667" s="1117" t="str">
        <f t="array" ref="F667">IFERROR(INDEX('Sale Rollup'!$B$2:$AA$240,SMALL(IF('Sale Rollup'!$L$2:$L$240=$B$650,ROW('Sale Rollup'!$L$2:$L$240)),ROW(16:16))-1,7)," ")</f>
        <v> </v>
      </c>
      <c r="G667" s="1117" t="str">
        <f t="array" ref="G667">IFERROR(INDEX('Sale Rollup'!$B$2:$AA$240,SMALL(IF('Sale Rollup'!$L$2:$L$240=$B$650,ROW('Sale Rollup'!$L$2:$L$240)),ROW(16:16))-1,3)," ")</f>
        <v> </v>
      </c>
      <c r="H667" s="1163" t="str">
        <f t="array" ref="H667">IFERROR(INDEX('Sale Rollup'!$B$2:$AA$240,SMALL(IF('Sale Rollup'!$L$2:$L$240=$B$650,ROW('Sale Rollup'!$L$2:$L$240)),ROW(16:16))-1,8)," ")</f>
        <v> </v>
      </c>
      <c r="I667" s="1119" t="str">
        <f t="array" ref="I667">IFERROR(INDEX('Sale Rollup'!$B$2:$AA$240,SMALL(IF('Sale Rollup'!$L$2:$L$240=$B$650,ROW('Sale Rollup'!$L$2:$L$240)),ROW(16:16))-1,12)," ")</f>
        <v> </v>
      </c>
      <c r="J667" s="1118"/>
      <c r="K667" s="1118" t="str">
        <f t="array" ref="K667">IFERROR(INDEX('Sale Rollup'!$B$2:$AA$240,SMALL(IF('Sale Rollup'!$L$2:$L$240=$B$650,ROW('Sale Rollup'!$L$2:$L$240)),ROW(16:16))-1,13)," ")</f>
        <v> </v>
      </c>
      <c r="M667" s="1120"/>
      <c r="N667" s="1120"/>
    </row>
    <row r="668">
      <c r="A668" s="1114" t="str">
        <f t="array" ref="A668">IFERROR(SMALL(IF('Sale Rollup'!$L$2:$L$240=$B$650,ROW('Sale Rollup'!$L$2:$L$240)),ROW(17:17))," ")</f>
        <v> </v>
      </c>
      <c r="B668" s="1130" t="str">
        <f t="array" ref="B668">IFERROR(INDEX('Sale Rollup'!$B$2:$AA$240,SMALL(IF('Sale Rollup'!$L$2:$L$240=$B$650,ROW('Sale Rollup'!$L$2:$L$240)),ROW(17:17))-1,1)," ")</f>
        <v> </v>
      </c>
      <c r="C668" s="1117" t="str">
        <f t="array" ref="C668">IFERROR(INDEX('Sale Rollup'!$B$2:$AA$240,SMALL(IF('Sale Rollup'!$L$2:$L$240=$B$650,ROW('Sale Rollup'!$L$2:$L$240)),ROW(17:17))-1,2)," ")</f>
        <v> </v>
      </c>
      <c r="D668" s="1117" t="str">
        <f t="array" ref="D668">IFERROR(INDEX('Sale Rollup'!$B$2:$AA$240,SMALL(IF('Sale Rollup'!$L$2:$L$240=$B$650,ROW('Sale Rollup'!$L$2:$L$240)),ROW(17:17))-1,5)," ")</f>
        <v> </v>
      </c>
      <c r="E668" s="1117" t="str">
        <f t="array" ref="E668">IFERROR( INDEX('Sale Rollup'!$B$2:$AA$240,SMALL(IF('Sale Rollup'!$L$2:$L$240=$B$650,ROW('Sale Rollup'!$L$2:$L$240)),ROW(17:17))-1,6)," ")</f>
        <v> </v>
      </c>
      <c r="F668" s="1117" t="str">
        <f t="array" ref="F668">IFERROR(INDEX('Sale Rollup'!$B$2:$AA$240,SMALL(IF('Sale Rollup'!$L$2:$L$240=$B$650,ROW('Sale Rollup'!$L$2:$L$240)),ROW(17:17))-1,7)," ")</f>
        <v> </v>
      </c>
      <c r="G668" s="1117" t="str">
        <f t="array" ref="G668">IFERROR(INDEX('Sale Rollup'!$B$2:$AA$240,SMALL(IF('Sale Rollup'!$L$2:$L$240=$B$650,ROW('Sale Rollup'!$L$2:$L$240)),ROW(17:17))-1,3)," ")</f>
        <v> </v>
      </c>
      <c r="H668" s="1163" t="str">
        <f t="array" ref="H668">IFERROR(INDEX('Sale Rollup'!$B$2:$AA$240,SMALL(IF('Sale Rollup'!$L$2:$L$240=$B$650,ROW('Sale Rollup'!$L$2:$L$240)),ROW(17:17))-1,8)," ")</f>
        <v> </v>
      </c>
      <c r="I668" s="1119" t="str">
        <f t="array" ref="I668">IFERROR(INDEX('Sale Rollup'!$B$2:$AA$240,SMALL(IF('Sale Rollup'!$L$2:$L$240=$B$650,ROW('Sale Rollup'!$L$2:$L$240)),ROW(17:17))-1,12)," ")</f>
        <v> </v>
      </c>
      <c r="J668" s="1118"/>
      <c r="K668" s="1118" t="str">
        <f t="array" ref="K668">IFERROR(INDEX('Sale Rollup'!$B$2:$AA$240,SMALL(IF('Sale Rollup'!$L$2:$L$240=$B$650,ROW('Sale Rollup'!$L$2:$L$240)),ROW(17:17))-1,13)," ")</f>
        <v> </v>
      </c>
      <c r="M668" s="1120"/>
      <c r="N668" s="1120"/>
    </row>
    <row r="669">
      <c r="A669" s="1114" t="str">
        <f t="array" ref="A669">IFERROR(SMALL(IF('Sale Rollup'!$L$2:$L$240=$B$650,ROW('Sale Rollup'!$L$2:$L$240)),ROW(18:18))," ")</f>
        <v> </v>
      </c>
      <c r="B669" s="1130" t="str">
        <f t="array" ref="B669">IFERROR(INDEX('Sale Rollup'!$B$2:$AA$240,SMALL(IF('Sale Rollup'!$L$2:$L$240=$B$650,ROW('Sale Rollup'!$L$2:$L$240)),ROW(18:18))-1,1)," ")</f>
        <v> </v>
      </c>
      <c r="C669" s="1117" t="str">
        <f t="array" ref="C669">IFERROR(INDEX('Sale Rollup'!$B$2:$AA$240,SMALL(IF('Sale Rollup'!$L$2:$L$240=$B$650,ROW('Sale Rollup'!$L$2:$L$240)),ROW(18:18))-1,2)," ")</f>
        <v> </v>
      </c>
      <c r="D669" s="1117" t="str">
        <f t="array" ref="D669">IFERROR(INDEX('Sale Rollup'!$B$2:$AA$240,SMALL(IF('Sale Rollup'!$L$2:$L$240=$B$650,ROW('Sale Rollup'!$L$2:$L$240)),ROW(18:18))-1,5)," ")</f>
        <v> </v>
      </c>
      <c r="E669" s="1117" t="str">
        <f t="array" ref="E669">IFERROR( INDEX('Sale Rollup'!$B$2:$AA$240,SMALL(IF('Sale Rollup'!$L$2:$L$240=$B$650,ROW('Sale Rollup'!$L$2:$L$240)),ROW(18:18))-1,6)," ")</f>
        <v> </v>
      </c>
      <c r="F669" s="1117" t="str">
        <f t="array" ref="F669">IFERROR(INDEX('Sale Rollup'!$B$2:$AA$240,SMALL(IF('Sale Rollup'!$L$2:$L$240=$B$650,ROW('Sale Rollup'!$L$2:$L$240)),ROW(18:18))-1,7)," ")</f>
        <v> </v>
      </c>
      <c r="G669" s="1117" t="str">
        <f t="array" ref="G669">IFERROR(INDEX('Sale Rollup'!$B$2:$AA$240,SMALL(IF('Sale Rollup'!$L$2:$L$240=$B$650,ROW('Sale Rollup'!$L$2:$L$240)),ROW(18:18))-1,3)," ")</f>
        <v> </v>
      </c>
      <c r="H669" s="1163" t="str">
        <f t="array" ref="H669">IFERROR(INDEX('Sale Rollup'!$B$2:$AA$240,SMALL(IF('Sale Rollup'!$L$2:$L$240=$B$650,ROW('Sale Rollup'!$L$2:$L$240)),ROW(18:18))-1,8)," ")</f>
        <v> </v>
      </c>
      <c r="I669" s="1119" t="str">
        <f t="array" ref="I669">IFERROR(INDEX('Sale Rollup'!$B$2:$AA$240,SMALL(IF('Sale Rollup'!$L$2:$L$240=$B$650,ROW('Sale Rollup'!$L$2:$L$240)),ROW(18:18))-1,12)," ")</f>
        <v> </v>
      </c>
      <c r="J669" s="1118"/>
      <c r="K669" s="1118" t="str">
        <f t="array" ref="K669">IFERROR(INDEX('Sale Rollup'!$B$2:$AA$240,SMALL(IF('Sale Rollup'!$L$2:$L$240=$B$650,ROW('Sale Rollup'!$L$2:$L$240)),ROW(18:18))-1,13)," ")</f>
        <v> </v>
      </c>
      <c r="M669" s="1162"/>
      <c r="N669" s="1162"/>
    </row>
    <row r="670">
      <c r="A670" s="1114" t="str">
        <f t="array" ref="A670">IFERROR(SMALL(IF('Sale Rollup'!$L$2:$L$240=$B$650,ROW('Sale Rollup'!$L$2:$L$240)),ROW(19:19))," ")</f>
        <v> </v>
      </c>
      <c r="B670" s="1130" t="str">
        <f t="array" ref="B670">IFERROR(INDEX('Sale Rollup'!$B$2:$AA$240,SMALL(IF('Sale Rollup'!$L$2:$L$240=$B$650,ROW('Sale Rollup'!$L$2:$L$240)),ROW(19:19))-1,1)," ")</f>
        <v> </v>
      </c>
      <c r="C670" s="1117" t="str">
        <f t="array" ref="C670">IFERROR(INDEX('Sale Rollup'!$B$2:$AA$240,SMALL(IF('Sale Rollup'!$L$2:$L$240=$B$650,ROW('Sale Rollup'!$L$2:$L$240)),ROW(19:19))-1,2)," ")</f>
        <v> </v>
      </c>
      <c r="D670" s="1117" t="str">
        <f t="array" ref="D670">IFERROR(INDEX('Sale Rollup'!$B$2:$AA$240,SMALL(IF('Sale Rollup'!$L$2:$L$240=$B$650,ROW('Sale Rollup'!$L$2:$L$240)),ROW(19:19))-1,5)," ")</f>
        <v> </v>
      </c>
      <c r="E670" s="1117" t="str">
        <f t="array" ref="E670">IFERROR( INDEX('Sale Rollup'!$B$2:$AA$240,SMALL(IF('Sale Rollup'!$L$2:$L$240=$B$650,ROW('Sale Rollup'!$L$2:$L$240)),ROW(19:19))-1,6)," ")</f>
        <v> </v>
      </c>
      <c r="F670" s="1117" t="str">
        <f t="array" ref="F670">IFERROR(INDEX('Sale Rollup'!$B$2:$AA$240,SMALL(IF('Sale Rollup'!$L$2:$L$240=$B$650,ROW('Sale Rollup'!$L$2:$L$240)),ROW(19:19))-1,7)," ")</f>
        <v> </v>
      </c>
      <c r="G670" s="1117" t="str">
        <f t="array" ref="G670">IFERROR(INDEX('Sale Rollup'!$B$2:$AA$240,SMALL(IF('Sale Rollup'!$L$2:$L$240=$B$650,ROW('Sale Rollup'!$L$2:$L$240)),ROW(19:19))-1,3)," ")</f>
        <v> </v>
      </c>
      <c r="H670" s="1163" t="str">
        <f t="array" ref="H670">IFERROR(INDEX('Sale Rollup'!$B$2:$AA$240,SMALL(IF('Sale Rollup'!$L$2:$L$240=$B$650,ROW('Sale Rollup'!$L$2:$L$240)),ROW(19:19))-1,8)," ")</f>
        <v> </v>
      </c>
      <c r="I670" s="1119" t="str">
        <f t="array" ref="I670">IFERROR(INDEX('Sale Rollup'!$B$2:$AA$240,SMALL(IF('Sale Rollup'!$L$2:$L$240=$B$650,ROW('Sale Rollup'!$L$2:$L$240)),ROW(19:19))-1,12)," ")</f>
        <v> </v>
      </c>
      <c r="J670" s="1118"/>
      <c r="K670" s="1118" t="str">
        <f t="array" ref="K670">IFERROR(INDEX('Sale Rollup'!$B$2:$AA$240,SMALL(IF('Sale Rollup'!$L$2:$L$240=$B$650,ROW('Sale Rollup'!$L$2:$L$240)),ROW(19:19))-1,13)," ")</f>
        <v> </v>
      </c>
      <c r="M670" s="1162"/>
      <c r="N670" s="1162"/>
    </row>
    <row r="671">
      <c r="A671" s="1114" t="str">
        <f t="array" ref="A671">IFERROR(SMALL(IF('Sale Rollup'!$L$2:$L$240=$B$650,ROW('Sale Rollup'!$L$2:$L$240)),ROW(20:20))," ")</f>
        <v> </v>
      </c>
      <c r="B671" s="1130" t="str">
        <f t="array" ref="B671">IFERROR(INDEX('Sale Rollup'!$B$2:$AA$240,SMALL(IF('Sale Rollup'!$L$2:$L$240=$B$650,ROW('Sale Rollup'!$L$2:$L$240)),ROW(20:20))-1,1)," ")</f>
        <v> </v>
      </c>
      <c r="C671" s="1117" t="str">
        <f t="array" ref="C671">IFERROR(INDEX('Sale Rollup'!$B$2:$AA$240,SMALL(IF('Sale Rollup'!$L$2:$L$240=$B$650,ROW('Sale Rollup'!$L$2:$L$240)),ROW(20:20))-1,2)," ")</f>
        <v> </v>
      </c>
      <c r="D671" s="1117" t="str">
        <f t="array" ref="D671">IFERROR(INDEX('Sale Rollup'!$B$2:$AA$240,SMALL(IF('Sale Rollup'!$L$2:$L$240=$B$650,ROW('Sale Rollup'!$L$2:$L$240)),ROW(20:20))-1,5)," ")</f>
        <v> </v>
      </c>
      <c r="E671" s="1117" t="str">
        <f t="array" ref="E671">IFERROR( INDEX('Sale Rollup'!$B$2:$AA$240,SMALL(IF('Sale Rollup'!$L$2:$L$240=$B$650,ROW('Sale Rollup'!$L$2:$L$240)),ROW(20:20))-1,6)," ")</f>
        <v> </v>
      </c>
      <c r="F671" s="1117" t="str">
        <f t="array" ref="F671">IFERROR(INDEX('Sale Rollup'!$B$2:$AA$240,SMALL(IF('Sale Rollup'!$L$2:$L$240=$B$650,ROW('Sale Rollup'!$L$2:$L$240)),ROW(20:20))-1,7)," ")</f>
        <v> </v>
      </c>
      <c r="G671" s="1117" t="str">
        <f t="array" ref="G671">IFERROR(INDEX('Sale Rollup'!$B$2:$AA$240,SMALL(IF('Sale Rollup'!$L$2:$L$240=$B$650,ROW('Sale Rollup'!$L$2:$L$240)),ROW(20:20))-1,3)," ")</f>
        <v> </v>
      </c>
      <c r="H671" s="1163" t="str">
        <f t="array" ref="H671">IFERROR(INDEX('Sale Rollup'!$B$2:$AA$240,SMALL(IF('Sale Rollup'!$L$2:$L$240=$B$650,ROW('Sale Rollup'!$L$2:$L$240)),ROW(20:20))-1,8)," ")</f>
        <v> </v>
      </c>
      <c r="I671" s="1119" t="str">
        <f t="array" ref="I671">IFERROR(INDEX('Sale Rollup'!$B$2:$AA$240,SMALL(IF('Sale Rollup'!$L$2:$L$240=$B$650,ROW('Sale Rollup'!$L$2:$L$240)),ROW(20:20))-1,12)," ")</f>
        <v> </v>
      </c>
      <c r="J671" s="1118"/>
      <c r="K671" s="1118" t="str">
        <f t="array" ref="K671">IFERROR(INDEX('Sale Rollup'!$B$2:$AA$240,SMALL(IF('Sale Rollup'!$L$2:$L$240=$B$650,ROW('Sale Rollup'!$L$2:$L$240)),ROW(20:20))-1,13)," ")</f>
        <v> </v>
      </c>
      <c r="M671" s="1162" t="s">
        <v>870</v>
      </c>
      <c r="N671" s="1162"/>
    </row>
    <row r="672">
      <c r="A672" s="1131" t="str">
        <f t="array" ref="A672">IFERROR(SMALL(IF('Sale Rollup'!$O$2:$O$240=$B$650,ROW('Sale Rollup'!$L$2:$L$240)),ROW(1:1))," ")</f>
        <v> </v>
      </c>
      <c r="B672" s="1132" t="str">
        <f t="array" ref="B672">IFERROR(INDEX('Sale Rollup'!$B$2:$AA$240,SMALL(IF('Sale Rollup'!$O$2:$O$240=$B$650,ROW('Sale Rollup'!$L$2:$L$240)),ROW(1:1))-1,1)," ")</f>
        <v> </v>
      </c>
      <c r="C672" s="1133" t="str">
        <f t="array" ref="C672">IFERROR(INDEX('Sale Rollup'!$B$2:$AA$240,SMALL(IF('Sale Rollup'!$O$2:$O$240=$B$650,ROW('Sale Rollup'!$L$2:$L$240)),ROW(1:1))-1,2)," ")</f>
        <v> </v>
      </c>
      <c r="D672" s="1133" t="str">
        <f t="array" ref="D672">IFERROR(INDEX('Sale Rollup'!$B$2:$AA$240,SMALL(IF('Sale Rollup'!$O$2:$O$240=$B$650,ROW('Sale Rollup'!$L$2:$L$240)),ROW(1:1))-1,5)," ")</f>
        <v> </v>
      </c>
      <c r="E672" s="1133" t="str">
        <f t="array" ref="E672">IFERROR( INDEX('Sale Rollup'!$B$2:$AA$240,SMALL(IF('Sale Rollup'!$O$2:$O$240=$B$650,ROW('Sale Rollup'!$L$2:$L$240)),ROW(1:1))-1,6)," ")</f>
        <v> </v>
      </c>
      <c r="F672" s="1133" t="str">
        <f t="array" ref="F672">IFERROR(INDEX('Sale Rollup'!$B$2:$AA$240,SMALL(IF('Sale Rollup'!$O$2:$O$240=$B$650,ROW('Sale Rollup'!$L$2:$L$240)),ROW(1:1))-1,7)," ")</f>
        <v> </v>
      </c>
      <c r="G672" s="1133" t="str">
        <f t="array" ref="G672">IFERROR(INDEX('Sale Rollup'!$B$2:$AA$240,SMALL(IF('Sale Rollup'!$O$2:$O$240=$B$650,ROW('Sale Rollup'!$L$2:$L$240)),ROW(1:1))-1,3)," ")</f>
        <v> </v>
      </c>
      <c r="H672" s="1134" t="str">
        <f t="array" ref="H672">IFERROR(INDEX('Sale Rollup'!$B$2:$AA$240,SMALL(IF('Sale Rollup'!$O$2:$O$240=$B$650,ROW('Sale Rollup'!$L$2:$L$240)),ROW(1:1))-1,8)," ")</f>
        <v> </v>
      </c>
      <c r="I672" s="1135" t="str">
        <f t="array" ref="I672">IFERROR(INDEX('Sale Rollup'!$B$2:$AA$240,SMALL(IF('Sale Rollup'!$O$2:$O$240=$B$650,ROW('Sale Rollup'!$L$2:$L$240)),ROW(1:1))-1,15)," ")</f>
        <v> </v>
      </c>
      <c r="J672" s="1134"/>
      <c r="K672" s="1134" t="str">
        <f t="array" ref="K672">IFERROR(INDEX('Sale Rollup'!$B$2:$AA$240,SMALL(IF('Sale Rollup'!$O$2:$O$240=$B$650,ROW('Sale Rollup'!$L$2:$L$240)),ROW(1:1))-1,16)," ")</f>
        <v> </v>
      </c>
      <c r="L672" s="1136" t="s">
        <v>841</v>
      </c>
      <c r="M672" s="1162"/>
      <c r="N672" s="1162"/>
    </row>
    <row r="673">
      <c r="A673" s="1137" t="str">
        <f t="array" ref="A673">IFERROR(SMALL(IF('Sale Rollup'!$O$2:$O$240=$B$650,ROW('Sale Rollup'!$L$2:$L$240)),ROW(2:2))," ")</f>
        <v> </v>
      </c>
      <c r="B673" s="1138" t="str">
        <f t="array" ref="B673">IFERROR(INDEX('Sale Rollup'!$B$2:$AA$240,SMALL(IF('Sale Rollup'!$O$2:$O$240=$B$650,ROW('Sale Rollup'!$L$2:$L$240)),ROW(2:2))-1,1)," ")</f>
        <v> </v>
      </c>
      <c r="C673" s="1139" t="str">
        <f t="array" ref="C673">IFERROR(INDEX('Sale Rollup'!$B$2:$AA$240,SMALL(IF('Sale Rollup'!$O$2:$O$240=$B$650,ROW('Sale Rollup'!$L$2:$L$240)),ROW(2:2))-1,2)," ")</f>
        <v> </v>
      </c>
      <c r="D673" s="1139" t="str">
        <f t="array" ref="D673">IFERROR(INDEX('Sale Rollup'!$B$2:$AA$240,SMALL(IF('Sale Rollup'!$O$2:$O$240=$B$650,ROW('Sale Rollup'!$L$2:$L$240)),ROW(2:2))-1,5)," ")</f>
        <v> </v>
      </c>
      <c r="E673" s="1139" t="str">
        <f t="array" ref="E673">IFERROR( INDEX('Sale Rollup'!$B$2:$AA$240,SMALL(IF('Sale Rollup'!$O$2:$O$240=$B$650,ROW('Sale Rollup'!$L$2:$L$240)),ROW(2:2))-1,6)," ")</f>
        <v> </v>
      </c>
      <c r="F673" s="1139" t="str">
        <f t="array" ref="F673">IFERROR(INDEX('Sale Rollup'!$B$2:$AA$240,SMALL(IF('Sale Rollup'!$O$2:$O$240=$B$650,ROW('Sale Rollup'!$L$2:$L$240)),ROW(2:2))-1,7)," ")</f>
        <v> </v>
      </c>
      <c r="G673" s="1139" t="str">
        <f t="array" ref="G673">IFERROR(INDEX('Sale Rollup'!$B$2:$AA$240,SMALL(IF('Sale Rollup'!$O$2:$O$240=$B$650,ROW('Sale Rollup'!$L$2:$L$240)),ROW(2:2))-1,3)," ")</f>
        <v> </v>
      </c>
      <c r="H673" s="1140" t="str">
        <f t="array" ref="H673">IFERROR(INDEX('Sale Rollup'!$B$2:$AA$240,SMALL(IF('Sale Rollup'!$O$2:$O$240=$B$650,ROW('Sale Rollup'!$L$2:$L$240)),ROW(2:2))-1,8)," ")</f>
        <v> </v>
      </c>
      <c r="I673" s="1141" t="str">
        <f t="array" ref="I673">IFERROR(INDEX('Sale Rollup'!$B$2:$AA$240,SMALL(IF('Sale Rollup'!$O$2:$O$240=$B$650,ROW('Sale Rollup'!$L$2:$L$240)),ROW(2:2))-1,15)," ")</f>
        <v> </v>
      </c>
      <c r="J673" s="1140"/>
      <c r="K673" s="1140" t="str">
        <f t="array" ref="K673">IFERROR(INDEX('Sale Rollup'!$B$2:$AA$240,SMALL(IF('Sale Rollup'!$O$2:$O$240=$B$650,ROW('Sale Rollup'!$L$2:$L$240)),ROW(2:2))-1,16)," ")</f>
        <v> </v>
      </c>
      <c r="M673" s="1162"/>
      <c r="N673" s="1162"/>
    </row>
    <row r="674">
      <c r="A674" s="1137" t="str">
        <f t="array" ref="A674">IFERROR(SMALL(IF('Sale Rollup'!$O$2:$O$240=$B$650,ROW('Sale Rollup'!$L$2:$L$240)),ROW(3:3))," ")</f>
        <v> </v>
      </c>
      <c r="B674" s="1138" t="str">
        <f t="array" ref="B674">IFERROR(INDEX('Sale Rollup'!$B$2:$AA$240,SMALL(IF('Sale Rollup'!$O$2:$O$240=$B$650,ROW('Sale Rollup'!$L$2:$L$240)),ROW(3:3))-1,1)," ")</f>
        <v> </v>
      </c>
      <c r="C674" s="1139" t="str">
        <f t="array" ref="C674">IFERROR(INDEX('Sale Rollup'!$B$2:$AA$240,SMALL(IF('Sale Rollup'!$O$2:$O$240=$B$650,ROW('Sale Rollup'!$L$2:$L$240)),ROW(3:3))-1,2)," ")</f>
        <v> </v>
      </c>
      <c r="D674" s="1139" t="str">
        <f t="array" ref="D674">IFERROR(INDEX('Sale Rollup'!$B$2:$AA$240,SMALL(IF('Sale Rollup'!$O$2:$O$240=$B$650,ROW('Sale Rollup'!$L$2:$L$240)),ROW(3:3))-1,5)," ")</f>
        <v> </v>
      </c>
      <c r="E674" s="1139" t="str">
        <f t="array" ref="E674">IFERROR( INDEX('Sale Rollup'!$B$2:$AA$240,SMALL(IF('Sale Rollup'!$O$2:$O$240=$B$650,ROW('Sale Rollup'!$L$2:$L$240)),ROW(3:3))-1,6)," ")</f>
        <v> </v>
      </c>
      <c r="F674" s="1139" t="str">
        <f t="array" ref="F674">IFERROR(INDEX('Sale Rollup'!$B$2:$AA$240,SMALL(IF('Sale Rollup'!$O$2:$O$240=$B$650,ROW('Sale Rollup'!$L$2:$L$240)),ROW(3:3))-1,7)," ")</f>
        <v> </v>
      </c>
      <c r="G674" s="1139" t="str">
        <f t="array" ref="G674">IFERROR(INDEX('Sale Rollup'!$B$2:$AA$240,SMALL(IF('Sale Rollup'!$O$2:$O$240=$B$650,ROW('Sale Rollup'!$L$2:$L$240)),ROW(3:3))-1,3)," ")</f>
        <v> </v>
      </c>
      <c r="H674" s="1140" t="str">
        <f t="array" ref="H674">IFERROR(INDEX('Sale Rollup'!$B$2:$AA$240,SMALL(IF('Sale Rollup'!$O$2:$O$240=$B$650,ROW('Sale Rollup'!$L$2:$L$240)),ROW(3:3))-1,8)," ")</f>
        <v> </v>
      </c>
      <c r="I674" s="1141" t="str">
        <f t="array" ref="I674">IFERROR(INDEX('Sale Rollup'!$B$2:$AA$240,SMALL(IF('Sale Rollup'!$O$2:$O$240=$B$650,ROW('Sale Rollup'!$L$2:$L$240)),ROW(3:3))-1,15)," ")</f>
        <v> </v>
      </c>
      <c r="J674" s="1140"/>
      <c r="K674" s="1140" t="str">
        <f t="array" ref="K674">IFERROR(INDEX('Sale Rollup'!$B$2:$AA$240,SMALL(IF('Sale Rollup'!$O$2:$O$240=$B$650,ROW('Sale Rollup'!$L$2:$L$240)),ROW(3:3))-1,16)," ")</f>
        <v> </v>
      </c>
      <c r="M674" s="1162"/>
      <c r="N674" s="1162"/>
    </row>
    <row r="675">
      <c r="A675" s="1137" t="str">
        <f t="array" ref="A675">IFERROR(SMALL(IF('Sale Rollup'!$O$2:$O$240=$B$650,ROW('Sale Rollup'!$L$2:$L$240)),ROW(4:4))," ")</f>
        <v> </v>
      </c>
      <c r="B675" s="1138" t="str">
        <f t="array" ref="B675">IFERROR(INDEX('Sale Rollup'!$B$2:$AA$240,SMALL(IF('Sale Rollup'!$O$2:$O$240=$B$650,ROW('Sale Rollup'!$L$2:$L$240)),ROW(4:4))-1,1)," ")</f>
        <v> </v>
      </c>
      <c r="C675" s="1139" t="str">
        <f t="array" ref="C675">IFERROR(INDEX('Sale Rollup'!$B$2:$AA$240,SMALL(IF('Sale Rollup'!$O$2:$O$240=$B$650,ROW('Sale Rollup'!$L$2:$L$240)),ROW(4:4))-1,2)," ")</f>
        <v> </v>
      </c>
      <c r="D675" s="1139" t="str">
        <f t="array" ref="D675">IFERROR(INDEX('Sale Rollup'!$B$2:$AA$240,SMALL(IF('Sale Rollup'!$O$2:$O$240=$B$650,ROW('Sale Rollup'!$L$2:$L$240)),ROW(4:4))-1,5)," ")</f>
        <v> </v>
      </c>
      <c r="E675" s="1139" t="str">
        <f t="array" ref="E675">IFERROR( INDEX('Sale Rollup'!$B$2:$AA$240,SMALL(IF('Sale Rollup'!$O$2:$O$240=$B$650,ROW('Sale Rollup'!$L$2:$L$240)),ROW(4:4))-1,6)," ")</f>
        <v> </v>
      </c>
      <c r="F675" s="1139" t="str">
        <f t="array" ref="F675">IFERROR(INDEX('Sale Rollup'!$B$2:$AA$240,SMALL(IF('Sale Rollup'!$O$2:$O$240=$B$650,ROW('Sale Rollup'!$L$2:$L$240)),ROW(4:4))-1,7)," ")</f>
        <v> </v>
      </c>
      <c r="G675" s="1139" t="str">
        <f t="array" ref="G675">IFERROR(INDEX('Sale Rollup'!$B$2:$AA$240,SMALL(IF('Sale Rollup'!$O$2:$O$240=$B$650,ROW('Sale Rollup'!$L$2:$L$240)),ROW(4:4))-1,3)," ")</f>
        <v> </v>
      </c>
      <c r="H675" s="1140" t="str">
        <f t="array" ref="H675">IFERROR(INDEX('Sale Rollup'!$B$2:$AA$240,SMALL(IF('Sale Rollup'!$O$2:$O$240=$B$650,ROW('Sale Rollup'!$L$2:$L$240)),ROW(4:4))-1,8)," ")</f>
        <v> </v>
      </c>
      <c r="I675" s="1141" t="str">
        <f t="array" ref="I675">IFERROR(INDEX('Sale Rollup'!$B$2:$AA$240,SMALL(IF('Sale Rollup'!$O$2:$O$240=$B$650,ROW('Sale Rollup'!$L$2:$L$240)),ROW(4:4))-1,15)," ")</f>
        <v> </v>
      </c>
      <c r="J675" s="1140"/>
      <c r="K675" s="1140" t="str">
        <f t="array" ref="K675">IFERROR(INDEX('Sale Rollup'!$B$2:$AA$240,SMALL(IF('Sale Rollup'!$O$2:$O$240=$B$650,ROW('Sale Rollup'!$L$2:$L$240)),ROW(4:4))-1,16)," ")</f>
        <v> </v>
      </c>
      <c r="M675" s="1120"/>
      <c r="N675" s="1120"/>
    </row>
    <row r="676">
      <c r="A676" s="1137" t="str">
        <f t="array" ref="A676">IFERROR(SMALL(IF('Sale Rollup'!$O$2:$O$240=$B$650,ROW('Sale Rollup'!$L$2:$L$240)),ROW(5:5))," ")</f>
        <v> </v>
      </c>
      <c r="B676" s="1138" t="str">
        <f t="array" ref="B676">IFERROR(INDEX('Sale Rollup'!$B$2:$AA$240,SMALL(IF('Sale Rollup'!$O$2:$O$240=$B$650,ROW('Sale Rollup'!$L$2:$L$240)),ROW(5:5))-1,1)," ")</f>
        <v> </v>
      </c>
      <c r="C676" s="1139" t="str">
        <f t="array" ref="C676">IFERROR(INDEX('Sale Rollup'!$B$2:$AA$240,SMALL(IF('Sale Rollup'!$O$2:$O$240=$B$650,ROW('Sale Rollup'!$L$2:$L$240)),ROW(5:5))-1,2)," ")</f>
        <v> </v>
      </c>
      <c r="D676" s="1139" t="str">
        <f t="array" ref="D676">IFERROR(INDEX('Sale Rollup'!$B$2:$AA$240,SMALL(IF('Sale Rollup'!$O$2:$O$240=$B$650,ROW('Sale Rollup'!$L$2:$L$240)),ROW(5:5))-1,5)," ")</f>
        <v> </v>
      </c>
      <c r="E676" s="1139" t="str">
        <f t="array" ref="E676">IFERROR( INDEX('Sale Rollup'!$B$2:$AA$240,SMALL(IF('Sale Rollup'!$O$2:$O$240=$B$650,ROW('Sale Rollup'!$L$2:$L$240)),ROW(5:5))-1,6)," ")</f>
        <v> </v>
      </c>
      <c r="F676" s="1139" t="str">
        <f t="array" ref="F676">IFERROR(INDEX('Sale Rollup'!$B$2:$AA$240,SMALL(IF('Sale Rollup'!$O$2:$O$240=$B$650,ROW('Sale Rollup'!$L$2:$L$240)),ROW(5:5))-1,7)," ")</f>
        <v> </v>
      </c>
      <c r="G676" s="1139" t="str">
        <f t="array" ref="G676">IFERROR(INDEX('Sale Rollup'!$B$2:$AA$240,SMALL(IF('Sale Rollup'!$O$2:$O$240=$B$650,ROW('Sale Rollup'!$L$2:$L$240)),ROW(5:5))-1,3)," ")</f>
        <v> </v>
      </c>
      <c r="H676" s="1140" t="str">
        <f t="array" ref="H676">IFERROR(INDEX('Sale Rollup'!$B$2:$AA$240,SMALL(IF('Sale Rollup'!$O$2:$O$240=$B$650,ROW('Sale Rollup'!$L$2:$L$240)),ROW(5:5))-1,8)," ")</f>
        <v> </v>
      </c>
      <c r="I676" s="1141" t="str">
        <f t="array" ref="I676">IFERROR(INDEX('Sale Rollup'!$B$2:$AA$240,SMALL(IF('Sale Rollup'!$O$2:$O$240=$B$650,ROW('Sale Rollup'!$L$2:$L$240)),ROW(5:5))-1,15)," ")</f>
        <v> </v>
      </c>
      <c r="J676" s="1140"/>
      <c r="K676" s="1140" t="str">
        <f t="array" ref="K676">IFERROR(INDEX('Sale Rollup'!$B$2:$AA$240,SMALL(IF('Sale Rollup'!$O$2:$O$240=$B$650,ROW('Sale Rollup'!$L$2:$L$240)),ROW(5:5))-1,16)," ")</f>
        <v> </v>
      </c>
      <c r="M676" s="1120"/>
      <c r="N676" s="1120"/>
    </row>
    <row r="677">
      <c r="A677" s="1137" t="str">
        <f t="array" ref="A677">IFERROR(SMALL(IF('Sale Rollup'!$O$2:$O$240=$B$650,ROW('Sale Rollup'!$L$2:$L$240)),ROW(6:6))," ")</f>
        <v> </v>
      </c>
      <c r="B677" s="1138" t="str">
        <f t="array" ref="B677">IFERROR(INDEX('Sale Rollup'!$B$2:$AA$240,SMALL(IF('Sale Rollup'!$O$2:$O$240=$B$650,ROW('Sale Rollup'!$L$2:$L$240)),ROW(6:6))-1,1)," ")</f>
        <v> </v>
      </c>
      <c r="C677" s="1139" t="str">
        <f t="array" ref="C677">IFERROR(INDEX('Sale Rollup'!$B$2:$AA$240,SMALL(IF('Sale Rollup'!$O$2:$O$240=$B$650,ROW('Sale Rollup'!$L$2:$L$240)),ROW(6:6))-1,2)," ")</f>
        <v> </v>
      </c>
      <c r="D677" s="1139" t="str">
        <f t="array" ref="D677">IFERROR(INDEX('Sale Rollup'!$B$2:$AA$240,SMALL(IF('Sale Rollup'!$O$2:$O$240=$B$650,ROW('Sale Rollup'!$L$2:$L$240)),ROW(6:6))-1,5)," ")</f>
        <v> </v>
      </c>
      <c r="E677" s="1139" t="str">
        <f t="array" ref="E677">IFERROR( INDEX('Sale Rollup'!$B$2:$AA$240,SMALL(IF('Sale Rollup'!$O$2:$O$240=$B$650,ROW('Sale Rollup'!$L$2:$L$240)),ROW(6:6))-1,6)," ")</f>
        <v> </v>
      </c>
      <c r="F677" s="1139" t="str">
        <f t="array" ref="F677">IFERROR(INDEX('Sale Rollup'!$B$2:$AA$240,SMALL(IF('Sale Rollup'!$O$2:$O$240=$B$650,ROW('Sale Rollup'!$L$2:$L$240)),ROW(6:6))-1,7)," ")</f>
        <v> </v>
      </c>
      <c r="G677" s="1139" t="str">
        <f t="array" ref="G677">IFERROR(INDEX('Sale Rollup'!$B$2:$AA$240,SMALL(IF('Sale Rollup'!$O$2:$O$240=$B$650,ROW('Sale Rollup'!$L$2:$L$240)),ROW(6:6))-1,3)," ")</f>
        <v> </v>
      </c>
      <c r="H677" s="1140" t="str">
        <f t="array" ref="H677">IFERROR(INDEX('Sale Rollup'!$B$2:$AA$240,SMALL(IF('Sale Rollup'!$O$2:$O$240=$B$650,ROW('Sale Rollup'!$L$2:$L$240)),ROW(6:6))-1,8)," ")</f>
        <v> </v>
      </c>
      <c r="I677" s="1141" t="str">
        <f t="array" ref="I677">IFERROR(INDEX('Sale Rollup'!$B$2:$AA$240,SMALL(IF('Sale Rollup'!$O$2:$O$240=$B$650,ROW('Sale Rollup'!$L$2:$L$240)),ROW(6:6))-1,15)," ")</f>
        <v> </v>
      </c>
      <c r="J677" s="1140"/>
      <c r="K677" s="1140" t="str">
        <f t="array" ref="K677">IFERROR(INDEX('Sale Rollup'!$B$2:$AA$240,SMALL(IF('Sale Rollup'!$O$2:$O$240=$B$650,ROW('Sale Rollup'!$L$2:$L$240)),ROW(6:6))-1,16)," ")</f>
        <v> </v>
      </c>
      <c r="M677" s="1120"/>
      <c r="N677" s="1120"/>
    </row>
    <row r="678">
      <c r="A678" s="1137" t="str">
        <f t="array" ref="A678">IFERROR(SMALL(IF('Sale Rollup'!$O$2:$O$240=$B$650,ROW('Sale Rollup'!$L$2:$L$240)),ROW(7:7))," ")</f>
        <v> </v>
      </c>
      <c r="B678" s="1138" t="str">
        <f t="array" ref="B678">IFERROR(INDEX('Sale Rollup'!$B$2:$AA$240,SMALL(IF('Sale Rollup'!$O$2:$O$240=$B$650,ROW('Sale Rollup'!$L$2:$L$240)),ROW(7:7))-1,1)," ")</f>
        <v> </v>
      </c>
      <c r="C678" s="1139" t="str">
        <f t="array" ref="C678">IFERROR(INDEX('Sale Rollup'!$B$2:$AA$240,SMALL(IF('Sale Rollup'!$O$2:$O$240=$B$650,ROW('Sale Rollup'!$L$2:$L$240)),ROW(7:7))-1,2)," ")</f>
        <v> </v>
      </c>
      <c r="D678" s="1139" t="str">
        <f t="array" ref="D678">IFERROR(INDEX('Sale Rollup'!$B$2:$AA$240,SMALL(IF('Sale Rollup'!$O$2:$O$240=$B$650,ROW('Sale Rollup'!$L$2:$L$240)),ROW(7:7))-1,5)," ")</f>
        <v> </v>
      </c>
      <c r="E678" s="1139" t="str">
        <f t="array" ref="E678">IFERROR( INDEX('Sale Rollup'!$B$2:$AA$240,SMALL(IF('Sale Rollup'!$O$2:$O$240=$B$650,ROW('Sale Rollup'!$L$2:$L$240)),ROW(7:7))-1,6)," ")</f>
        <v> </v>
      </c>
      <c r="F678" s="1139" t="str">
        <f t="array" ref="F678">IFERROR(INDEX('Sale Rollup'!$B$2:$AA$240,SMALL(IF('Sale Rollup'!$O$2:$O$240=$B$650,ROW('Sale Rollup'!$L$2:$L$240)),ROW(7:7))-1,7)," ")</f>
        <v> </v>
      </c>
      <c r="G678" s="1139" t="str">
        <f t="array" ref="G678">IFERROR(INDEX('Sale Rollup'!$B$2:$AA$240,SMALL(IF('Sale Rollup'!$O$2:$O$240=$B$650,ROW('Sale Rollup'!$L$2:$L$240)),ROW(7:7))-1,3)," ")</f>
        <v> </v>
      </c>
      <c r="H678" s="1140" t="str">
        <f t="array" ref="H678">IFERROR(INDEX('Sale Rollup'!$B$2:$AA$240,SMALL(IF('Sale Rollup'!$O$2:$O$240=$B$650,ROW('Sale Rollup'!$L$2:$L$240)),ROW(7:7))-1,8)," ")</f>
        <v> </v>
      </c>
      <c r="I678" s="1141" t="str">
        <f t="array" ref="I678">IFERROR(INDEX('Sale Rollup'!$B$2:$AA$240,SMALL(IF('Sale Rollup'!$O$2:$O$240=$B$650,ROW('Sale Rollup'!$L$2:$L$240)),ROW(7:7))-1,15)," ")</f>
        <v> </v>
      </c>
      <c r="J678" s="1140"/>
      <c r="K678" s="1140" t="str">
        <f t="array" ref="K678">IFERROR(INDEX('Sale Rollup'!$B$2:$AA$240,SMALL(IF('Sale Rollup'!$O$2:$O$240=$B$650,ROW('Sale Rollup'!$L$2:$L$240)),ROW(7:7))-1,16)," ")</f>
        <v> </v>
      </c>
      <c r="M678" s="1120"/>
      <c r="N678" s="1120"/>
    </row>
    <row r="679">
      <c r="A679" s="1137" t="str">
        <f t="array" ref="A679">IFERROR(SMALL(IF('Sale Rollup'!$O$2:$O$240=$B$650,ROW('Sale Rollup'!$L$2:$L$240)),ROW(8:8))," ")</f>
        <v> </v>
      </c>
      <c r="B679" s="1138" t="str">
        <f t="array" ref="B679">IFERROR(INDEX('Sale Rollup'!$B$2:$AA$240,SMALL(IF('Sale Rollup'!$O$2:$O$240=$B$650,ROW('Sale Rollup'!$L$2:$L$240)),ROW(8:8))-1,1)," ")</f>
        <v> </v>
      </c>
      <c r="C679" s="1139" t="str">
        <f t="array" ref="C679">IFERROR(INDEX('Sale Rollup'!$B$2:$AA$240,SMALL(IF('Sale Rollup'!$O$2:$O$240=$B$650,ROW('Sale Rollup'!$L$2:$L$240)),ROW(8:8))-1,2)," ")</f>
        <v> </v>
      </c>
      <c r="D679" s="1139" t="str">
        <f t="array" ref="D679">IFERROR(INDEX('Sale Rollup'!$B$2:$AA$240,SMALL(IF('Sale Rollup'!$O$2:$O$240=$B$650,ROW('Sale Rollup'!$L$2:$L$240)),ROW(8:8))-1,5)," ")</f>
        <v> </v>
      </c>
      <c r="E679" s="1139" t="str">
        <f t="array" ref="E679">IFERROR( INDEX('Sale Rollup'!$B$2:$AA$240,SMALL(IF('Sale Rollup'!$O$2:$O$240=$B$650,ROW('Sale Rollup'!$L$2:$L$240)),ROW(8:8))-1,6)," ")</f>
        <v> </v>
      </c>
      <c r="F679" s="1139" t="str">
        <f t="array" ref="F679">IFERROR(INDEX('Sale Rollup'!$B$2:$AA$240,SMALL(IF('Sale Rollup'!$O$2:$O$240=$B$650,ROW('Sale Rollup'!$L$2:$L$240)),ROW(8:8))-1,7)," ")</f>
        <v> </v>
      </c>
      <c r="G679" s="1139" t="str">
        <f t="array" ref="G679">IFERROR(INDEX('Sale Rollup'!$B$2:$AA$240,SMALL(IF('Sale Rollup'!$O$2:$O$240=$B$650,ROW('Sale Rollup'!$L$2:$L$240)),ROW(8:8))-1,3)," ")</f>
        <v> </v>
      </c>
      <c r="H679" s="1140" t="str">
        <f t="array" ref="H679">IFERROR(INDEX('Sale Rollup'!$B$2:$AA$240,SMALL(IF('Sale Rollup'!$O$2:$O$240=$B$650,ROW('Sale Rollup'!$L$2:$L$240)),ROW(8:8))-1,8)," ")</f>
        <v> </v>
      </c>
      <c r="I679" s="1141" t="str">
        <f t="array" ref="I679">IFERROR(INDEX('Sale Rollup'!$B$2:$AA$240,SMALL(IF('Sale Rollup'!$O$2:$O$240=$B$650,ROW('Sale Rollup'!$L$2:$L$240)),ROW(8:8))-1,15)," ")</f>
        <v> </v>
      </c>
      <c r="J679" s="1140"/>
      <c r="K679" s="1140" t="str">
        <f t="array" ref="K679">IFERROR(INDEX('Sale Rollup'!$B$2:$AA$240,SMALL(IF('Sale Rollup'!$O$2:$O$240=$B$650,ROW('Sale Rollup'!$L$2:$L$240)),ROW(8:8))-1,16)," ")</f>
        <v> </v>
      </c>
      <c r="M679" s="1120"/>
      <c r="N679" s="1120"/>
    </row>
    <row r="680">
      <c r="A680" s="1137" t="str">
        <f t="array" ref="A680">IFERROR(SMALL(IF('Sale Rollup'!$O$2:$O$240=$B$650,ROW('Sale Rollup'!$L$2:$L$240)),ROW(9:9))," ")</f>
        <v> </v>
      </c>
      <c r="B680" s="1138" t="str">
        <f t="array" ref="B680">IFERROR(INDEX('Sale Rollup'!$B$2:$AA$240,SMALL(IF('Sale Rollup'!$O$2:$O$240=$B$650,ROW('Sale Rollup'!$L$2:$L$240)),ROW(9:9))-1,1)," ")</f>
        <v> </v>
      </c>
      <c r="C680" s="1139" t="str">
        <f t="array" ref="C680">IFERROR(INDEX('Sale Rollup'!$B$2:$AA$240,SMALL(IF('Sale Rollup'!$O$2:$O$240=$B$650,ROW('Sale Rollup'!$L$2:$L$240)),ROW(9:9))-1,2)," ")</f>
        <v> </v>
      </c>
      <c r="D680" s="1139" t="str">
        <f t="array" ref="D680">IFERROR(INDEX('Sale Rollup'!$B$2:$AA$240,SMALL(IF('Sale Rollup'!$O$2:$O$240=$B$650,ROW('Sale Rollup'!$L$2:$L$240)),ROW(9:9))-1,5)," ")</f>
        <v> </v>
      </c>
      <c r="E680" s="1139" t="str">
        <f t="array" ref="E680">IFERROR( INDEX('Sale Rollup'!$B$2:$AA$240,SMALL(IF('Sale Rollup'!$O$2:$O$240=$B$650,ROW('Sale Rollup'!$L$2:$L$240)),ROW(9:9))-1,6)," ")</f>
        <v> </v>
      </c>
      <c r="F680" s="1139" t="str">
        <f t="array" ref="F680">IFERROR(INDEX('Sale Rollup'!$B$2:$AA$240,SMALL(IF('Sale Rollup'!$O$2:$O$240=$B$650,ROW('Sale Rollup'!$L$2:$L$240)),ROW(9:9))-1,7)," ")</f>
        <v> </v>
      </c>
      <c r="G680" s="1139" t="str">
        <f t="array" ref="G680">IFERROR(INDEX('Sale Rollup'!$B$2:$AA$240,SMALL(IF('Sale Rollup'!$O$2:$O$240=$B$650,ROW('Sale Rollup'!$L$2:$L$240)),ROW(9:9))-1,3)," ")</f>
        <v> </v>
      </c>
      <c r="H680" s="1140" t="str">
        <f t="array" ref="H680">IFERROR(INDEX('Sale Rollup'!$B$2:$AA$240,SMALL(IF('Sale Rollup'!$O$2:$O$240=$B$650,ROW('Sale Rollup'!$L$2:$L$240)),ROW(9:9))-1,8)," ")</f>
        <v> </v>
      </c>
      <c r="I680" s="1141" t="str">
        <f t="array" ref="I680">IFERROR(INDEX('Sale Rollup'!$B$2:$AA$240,SMALL(IF('Sale Rollup'!$O$2:$O$240=$B$650,ROW('Sale Rollup'!$L$2:$L$240)),ROW(9:9))-1,15)," ")</f>
        <v> </v>
      </c>
      <c r="J680" s="1140"/>
      <c r="K680" s="1140" t="str">
        <f t="array" ref="K680">IFERROR(INDEX('Sale Rollup'!$B$2:$AA$240,SMALL(IF('Sale Rollup'!$O$2:$O$240=$B$650,ROW('Sale Rollup'!$L$2:$L$240)),ROW(9:9))-1,16)," ")</f>
        <v> </v>
      </c>
      <c r="M680" s="1120"/>
      <c r="N680" s="1120"/>
    </row>
    <row r="681">
      <c r="A681" s="1137" t="str">
        <f t="array" ref="A681">IFERROR(SMALL(IF('Sale Rollup'!$O$2:$O$240=$B$650,ROW('Sale Rollup'!$L$2:$L$240)),ROW(10:10))," ")</f>
        <v> </v>
      </c>
      <c r="B681" s="1138" t="str">
        <f t="array" ref="B681">IFERROR(INDEX('Sale Rollup'!$B$2:$AA$240,SMALL(IF('Sale Rollup'!$O$2:$O$240=$B$650,ROW('Sale Rollup'!$L$2:$L$240)),ROW(10:10))-1,1)," ")</f>
        <v> </v>
      </c>
      <c r="C681" s="1139" t="str">
        <f t="array" ref="C681">IFERROR(INDEX('Sale Rollup'!$B$2:$AA$240,SMALL(IF('Sale Rollup'!$O$2:$O$240=$B$650,ROW('Sale Rollup'!$L$2:$L$240)),ROW(10:10))-1,2)," ")</f>
        <v> </v>
      </c>
      <c r="D681" s="1139" t="str">
        <f t="array" ref="D681">IFERROR(INDEX('Sale Rollup'!$B$2:$AA$240,SMALL(IF('Sale Rollup'!$O$2:$O$240=$B$650,ROW('Sale Rollup'!$L$2:$L$240)),ROW(10:10))-1,5)," ")</f>
        <v> </v>
      </c>
      <c r="E681" s="1139" t="str">
        <f t="array" ref="E681">IFERROR( INDEX('Sale Rollup'!$B$2:$AA$240,SMALL(IF('Sale Rollup'!$O$2:$O$240=$B$650,ROW('Sale Rollup'!$L$2:$L$240)),ROW(10:10))-1,6)," ")</f>
        <v> </v>
      </c>
      <c r="F681" s="1139" t="str">
        <f t="array" ref="F681">IFERROR(INDEX('Sale Rollup'!$B$2:$AA$240,SMALL(IF('Sale Rollup'!$O$2:$O$240=$B$650,ROW('Sale Rollup'!$L$2:$L$240)),ROW(10:10))-1,7)," ")</f>
        <v> </v>
      </c>
      <c r="G681" s="1139" t="str">
        <f t="array" ref="G681">IFERROR(INDEX('Sale Rollup'!$B$2:$AA$240,SMALL(IF('Sale Rollup'!$O$2:$O$240=$B$650,ROW('Sale Rollup'!$L$2:$L$240)),ROW(10:10))-1,3)," ")</f>
        <v> </v>
      </c>
      <c r="H681" s="1140" t="str">
        <f t="array" ref="H681">IFERROR(INDEX('Sale Rollup'!$B$2:$AA$240,SMALL(IF('Sale Rollup'!$O$2:$O$240=$B$650,ROW('Sale Rollup'!$L$2:$L$240)),ROW(10:10))-1,8)," ")</f>
        <v> </v>
      </c>
      <c r="I681" s="1141" t="str">
        <f t="array" ref="I681">IFERROR(INDEX('Sale Rollup'!$B$2:$AA$240,SMALL(IF('Sale Rollup'!$O$2:$O$240=$B$650,ROW('Sale Rollup'!$L$2:$L$240)),ROW(10:10))-1,15)," ")</f>
        <v> </v>
      </c>
      <c r="J681" s="1140"/>
      <c r="K681" s="1140" t="str">
        <f t="array" ref="K681">IFERROR(INDEX('Sale Rollup'!$B$2:$AA$240,SMALL(IF('Sale Rollup'!$O$2:$O$240=$B$650,ROW('Sale Rollup'!$L$2:$L$240)),ROW(10:10))-1,16)," ")</f>
        <v> </v>
      </c>
      <c r="M681" s="1120"/>
      <c r="N681" s="1120"/>
    </row>
    <row r="682">
      <c r="A682" s="1116" t="s">
        <v>842</v>
      </c>
      <c r="B682" s="1142">
        <f>COUNT(B652:B676)</f>
        <v>0</v>
      </c>
      <c r="C682" s="1114"/>
      <c r="D682" s="1114"/>
      <c r="E682" s="1114"/>
      <c r="F682" s="1114"/>
      <c r="G682" s="1114"/>
      <c r="H682" s="1122"/>
      <c r="I682" s="1143"/>
      <c r="J682" s="1122"/>
      <c r="K682" s="1122">
        <f t="array" ref="K682">SUM(IF(ISERROR(K652:K676),"0",K652:K676))</f>
        <v>0</v>
      </c>
      <c r="L682" s="1122"/>
      <c r="M682" s="1161"/>
      <c r="N682" s="1161"/>
    </row>
    <row r="683">
      <c r="A683" s="1167" t="str">
        <f>IF('Roster &amp; Tables'!J29=0,"","Pack")</f>
        <v/>
      </c>
      <c r="B683" s="1145" t="s">
        <v>843</v>
      </c>
      <c r="C683" s="1164">
        <f>COUNTIFS('Sale Rollup'!L649:L888,B650,'Sale Rollup'!K649:K888,"No")</f>
        <v>0</v>
      </c>
      <c r="D683" s="697"/>
      <c r="E683" s="1145" t="s">
        <v>844</v>
      </c>
      <c r="F683" s="1164">
        <f>COUNTIF('Sale Rollup'!O649:O888,B650)+COUNTIFS('Sale Rollup'!L649:L888,B650,'Sale Rollup'!K649:K888,"Yes")</f>
        <v>0</v>
      </c>
      <c r="H683" s="695"/>
      <c r="I683" s="1147"/>
      <c r="J683" s="1170"/>
      <c r="K683" s="1170" t="str">
        <f>IF('Roster &amp; Tables'!J29=0,"",((C683*'Roster &amp; Tables'!J461)+(F683*('Roster &amp; Tables'!J461/2))))</f>
        <v/>
      </c>
      <c r="L683" s="1122"/>
      <c r="M683" s="1161"/>
      <c r="N683" s="1161"/>
    </row>
    <row r="684">
      <c r="A684" s="1149" t="s">
        <v>845</v>
      </c>
      <c r="J684" s="1150"/>
      <c r="K684" s="1150">
        <f>K682-K683</f>
        <v>0</v>
      </c>
      <c r="L684" s="1151"/>
      <c r="M684" s="1165"/>
      <c r="N684" s="1165"/>
    </row>
    <row r="685">
      <c r="A685" s="1152"/>
      <c r="B685" s="1153"/>
      <c r="C685" s="1154"/>
      <c r="D685" s="1155"/>
      <c r="E685" s="1155"/>
      <c r="F685" s="1155"/>
      <c r="G685" s="1155"/>
      <c r="H685" s="1156"/>
      <c r="I685" s="1157"/>
      <c r="J685" s="1156"/>
      <c r="K685" s="1156"/>
      <c r="L685" s="1158"/>
      <c r="M685" s="1165"/>
      <c r="N685" s="1165"/>
    </row>
    <row r="686">
      <c r="A686" s="1114" t="s">
        <v>833</v>
      </c>
      <c r="B686" s="1142" t="str">
        <f>'Roster &amp; Tables'!C688</f>
        <v/>
      </c>
      <c r="C686" s="1117"/>
      <c r="D686" s="1117"/>
      <c r="E686" s="1117"/>
      <c r="F686" s="1117"/>
      <c r="G686" s="1117"/>
      <c r="H686" s="1118"/>
      <c r="I686" s="1119"/>
      <c r="J686" s="1118"/>
      <c r="K686" s="1118"/>
      <c r="L686" s="1118"/>
      <c r="M686" s="1160"/>
      <c r="N686" s="1160"/>
    </row>
    <row r="687">
      <c r="A687" s="1114" t="s">
        <v>848</v>
      </c>
      <c r="B687" s="1142" t="s">
        <v>765</v>
      </c>
      <c r="C687" s="1114" t="s">
        <v>849</v>
      </c>
      <c r="D687" s="1114" t="s">
        <v>191</v>
      </c>
      <c r="E687" s="1116" t="s">
        <v>192</v>
      </c>
      <c r="F687" s="1116" t="s">
        <v>193</v>
      </c>
      <c r="G687" s="1114" t="s">
        <v>768</v>
      </c>
      <c r="H687" s="1122" t="s">
        <v>772</v>
      </c>
      <c r="I687" s="1143" t="s">
        <v>850</v>
      </c>
      <c r="J687" s="1122"/>
      <c r="K687" s="1122" t="s">
        <v>851</v>
      </c>
      <c r="L687" s="1122"/>
      <c r="M687" s="1161"/>
      <c r="N687" s="1161"/>
    </row>
    <row r="688">
      <c r="A688" s="1114" t="str">
        <f t="array" ref="A688">IFERROR(SMALL(IF('Sale Rollup'!$L$2:$L$240=$B$686,ROW('Sale Rollup'!$L$2:$L$240)),ROW(1:1))," ")</f>
        <v> </v>
      </c>
      <c r="B688" s="1130" t="str">
        <f t="array" ref="B688">IFERROR(INDEX('Sale Rollup'!$B$2:$AA$240,SMALL(IF('Sale Rollup'!$L$2:$L$240=$B$686,ROW('Sale Rollup'!$L$2:$L$240)),ROW(1:1))-1,1)," ")</f>
        <v> </v>
      </c>
      <c r="C688" s="1117" t="str">
        <f t="array" ref="C688">IFERROR(INDEX('Sale Rollup'!$B$2:$AA$240,SMALL(IF('Sale Rollup'!$L$2:$L$240=$B$686,ROW('Sale Rollup'!$L$2:$L$240)),ROW(1:1))-1,2)," ")</f>
        <v> </v>
      </c>
      <c r="D688" s="1117" t="str">
        <f t="array" ref="D688">IFERROR(INDEX('Sale Rollup'!$B$2:$AA$240,SMALL(IF('Sale Rollup'!$L$2:$L$240=$B$686,ROW('Sale Rollup'!$L$2:$L$240)),ROW(1:1))-1,5)," ")</f>
        <v> </v>
      </c>
      <c r="E688" s="1117" t="str">
        <f t="array" ref="E688">IFERROR( INDEX('Sale Rollup'!$B$2:$AA$240,SMALL(IF('Sale Rollup'!$L$2:$L$240=$B$686,ROW('Sale Rollup'!$L$2:$L$240)),ROW(1:1))-1,6)," ")</f>
        <v> </v>
      </c>
      <c r="F688" s="1117" t="str">
        <f t="array" ref="F688">IFERROR(INDEX('Sale Rollup'!$B$2:$AA$240,SMALL(IF('Sale Rollup'!$L$2:$L$240=$B$686,ROW('Sale Rollup'!$L$2:$L$240)),ROW(1:1))-1,7)," ")</f>
        <v> </v>
      </c>
      <c r="G688" s="1117" t="str">
        <f t="array" ref="G688">IFERROR(INDEX('Sale Rollup'!$B$2:$AA$240,SMALL(IF('Sale Rollup'!$L$2:$L$240=$B$686,ROW('Sale Rollup'!$L$2:$L$240)),ROW(1:1))-1,3)," ")</f>
        <v> </v>
      </c>
      <c r="H688" s="1163" t="str">
        <f t="array" ref="H688">IFERROR(INDEX('Sale Rollup'!$B$2:$AA$240,SMALL(IF('Sale Rollup'!$L$2:$L$240=$B$686,ROW('Sale Rollup'!$L$2:$L$240)),ROW(1:1))-1,8)," ")</f>
        <v> </v>
      </c>
      <c r="I688" s="1119" t="str">
        <f t="array" ref="I688">IFERROR(INDEX('Sale Rollup'!$B$2:$AA$240,SMALL(IF('Sale Rollup'!$L$2:$L$240=$B$686,ROW('Sale Rollup'!$L$2:$L$240)),ROW(1:1))-1,12)," ")</f>
        <v> </v>
      </c>
      <c r="J688" s="1118"/>
      <c r="K688" s="1118" t="str">
        <f t="array" ref="K688">IFERROR(INDEX('Sale Rollup'!$B$2:$AA$240,SMALL(IF('Sale Rollup'!$L$2:$L$240=$B$686,ROW('Sale Rollup'!$L$2:$L$240)),ROW(1:1))-1,13)," ")</f>
        <v> </v>
      </c>
      <c r="L688" s="1129" t="s">
        <v>840</v>
      </c>
      <c r="M688" s="1120"/>
      <c r="N688" s="1120"/>
    </row>
    <row r="689">
      <c r="A689" s="1114" t="str">
        <f t="array" ref="A689">IFERROR(SMALL(IF('Sale Rollup'!$L$2:$L$240=$B$686,ROW('Sale Rollup'!$L$2:$L$240)),ROW(2:2))," ")</f>
        <v> </v>
      </c>
      <c r="B689" s="1130" t="str">
        <f t="array" ref="B689">IFERROR(INDEX('Sale Rollup'!$B$2:$AA$240,SMALL(IF('Sale Rollup'!$L$2:$L$240=$B$686,ROW('Sale Rollup'!$L$2:$L$240)),ROW(2:2))-1,1)," ")</f>
        <v> </v>
      </c>
      <c r="C689" s="1117" t="str">
        <f t="array" ref="C689">IFERROR(INDEX('Sale Rollup'!$B$2:$AA$240,SMALL(IF('Sale Rollup'!$L$2:$L$240=$B$686,ROW('Sale Rollup'!$L$2:$L$240)),ROW(2:2))-1,2)," ")</f>
        <v> </v>
      </c>
      <c r="D689" s="1117" t="str">
        <f t="array" ref="D689">IFERROR(INDEX('Sale Rollup'!$B$2:$AA$240,SMALL(IF('Sale Rollup'!$L$2:$L$240=$B$686,ROW('Sale Rollup'!$L$2:$L$240)),ROW(2:2))-1,5)," ")</f>
        <v> </v>
      </c>
      <c r="E689" s="1117" t="str">
        <f t="array" ref="E689">IFERROR( INDEX('Sale Rollup'!$B$2:$AA$240,SMALL(IF('Sale Rollup'!$L$2:$L$240=$B$686,ROW('Sale Rollup'!$L$2:$L$240)),ROW(2:2))-1,6)," ")</f>
        <v> </v>
      </c>
      <c r="F689" s="1117" t="str">
        <f t="array" ref="F689">IFERROR(INDEX('Sale Rollup'!$B$2:$AA$240,SMALL(IF('Sale Rollup'!$L$2:$L$240=$B$686,ROW('Sale Rollup'!$L$2:$L$240)),ROW(2:2))-1,7)," ")</f>
        <v> </v>
      </c>
      <c r="G689" s="1117" t="str">
        <f t="array" ref="G689">IFERROR(INDEX('Sale Rollup'!$B$2:$AA$240,SMALL(IF('Sale Rollup'!$L$2:$L$240=$B$686,ROW('Sale Rollup'!$L$2:$L$240)),ROW(2:2))-1,3)," ")</f>
        <v> </v>
      </c>
      <c r="H689" s="1163" t="str">
        <f t="array" ref="H689">IFERROR(INDEX('Sale Rollup'!$B$2:$AA$240,SMALL(IF('Sale Rollup'!$L$2:$L$240=$B$686,ROW('Sale Rollup'!$L$2:$L$240)),ROW(2:2))-1,8)," ")</f>
        <v> </v>
      </c>
      <c r="I689" s="1119" t="str">
        <f t="array" ref="I689">IFERROR(INDEX('Sale Rollup'!$B$2:$AA$240,SMALL(IF('Sale Rollup'!$L$2:$L$240=$B$686,ROW('Sale Rollup'!$L$2:$L$240)),ROW(2:2))-1,12)," ")</f>
        <v> </v>
      </c>
      <c r="J689" s="1118"/>
      <c r="K689" s="1118" t="str">
        <f t="array" ref="K689">IFERROR(INDEX('Sale Rollup'!$B$2:$AA$240,SMALL(IF('Sale Rollup'!$L$2:$L$240=$B$686,ROW('Sale Rollup'!$L$2:$L$240)),ROW(2:2))-1,13)," ")</f>
        <v> </v>
      </c>
      <c r="M689" s="1120"/>
      <c r="N689" s="1120"/>
    </row>
    <row r="690">
      <c r="A690" s="1114" t="str">
        <f t="array" ref="A690">IFERROR(SMALL(IF('Sale Rollup'!$L$2:$L$240=$B$686,ROW('Sale Rollup'!$L$2:$L$240)),ROW(3:3))," ")</f>
        <v> </v>
      </c>
      <c r="B690" s="1130" t="str">
        <f t="array" ref="B690">IFERROR(INDEX('Sale Rollup'!$B$2:$AA$240,SMALL(IF('Sale Rollup'!$L$2:$L$240=$B$686,ROW('Sale Rollup'!$L$2:$L$240)),ROW(3:3))-1,1)," ")</f>
        <v> </v>
      </c>
      <c r="C690" s="1117" t="str">
        <f t="array" ref="C690">IFERROR(INDEX('Sale Rollup'!$B$2:$AA$240,SMALL(IF('Sale Rollup'!$L$2:$L$240=$B$686,ROW('Sale Rollup'!$L$2:$L$240)),ROW(3:3))-1,2)," ")</f>
        <v> </v>
      </c>
      <c r="D690" s="1117" t="str">
        <f t="array" ref="D690">IFERROR(INDEX('Sale Rollup'!$B$2:$AA$240,SMALL(IF('Sale Rollup'!$L$2:$L$240=$B$686,ROW('Sale Rollup'!$L$2:$L$240)),ROW(3:3))-1,5)," ")</f>
        <v> </v>
      </c>
      <c r="E690" s="1117" t="str">
        <f t="array" ref="E690">IFERROR( INDEX('Sale Rollup'!$B$2:$AA$240,SMALL(IF('Sale Rollup'!$L$2:$L$240=$B$686,ROW('Sale Rollup'!$L$2:$L$240)),ROW(3:3))-1,6)," ")</f>
        <v> </v>
      </c>
      <c r="F690" s="1117" t="str">
        <f t="array" ref="F690">IFERROR(INDEX('Sale Rollup'!$B$2:$AA$240,SMALL(IF('Sale Rollup'!$L$2:$L$240=$B$686,ROW('Sale Rollup'!$L$2:$L$240)),ROW(3:3))-1,7)," ")</f>
        <v> </v>
      </c>
      <c r="G690" s="1117" t="str">
        <f t="array" ref="G690">IFERROR(INDEX('Sale Rollup'!$B$2:$AA$240,SMALL(IF('Sale Rollup'!$L$2:$L$240=$B$686,ROW('Sale Rollup'!$L$2:$L$240)),ROW(3:3))-1,3)," ")</f>
        <v> </v>
      </c>
      <c r="H690" s="1163" t="str">
        <f t="array" ref="H690">IFERROR(INDEX('Sale Rollup'!$B$2:$AA$240,SMALL(IF('Sale Rollup'!$L$2:$L$240=$B$686,ROW('Sale Rollup'!$L$2:$L$240)),ROW(3:3))-1,8)," ")</f>
        <v> </v>
      </c>
      <c r="I690" s="1119" t="str">
        <f t="array" ref="I690">IFERROR(INDEX('Sale Rollup'!$B$2:$AA$240,SMALL(IF('Sale Rollup'!$L$2:$L$240=$B$686,ROW('Sale Rollup'!$L$2:$L$240)),ROW(3:3))-1,12)," ")</f>
        <v> </v>
      </c>
      <c r="J690" s="1118"/>
      <c r="K690" s="1118" t="str">
        <f t="array" ref="K690">IFERROR(INDEX('Sale Rollup'!$B$2:$AA$240,SMALL(IF('Sale Rollup'!$L$2:$L$240=$B$686,ROW('Sale Rollup'!$L$2:$L$240)),ROW(3:3))-1,13)," ")</f>
        <v> </v>
      </c>
      <c r="M690" s="1120"/>
      <c r="N690" s="1120"/>
    </row>
    <row r="691">
      <c r="A691" s="1114" t="str">
        <f t="array" ref="A691">IFERROR(SMALL(IF('Sale Rollup'!$L$2:$L$240=$B$686,ROW('Sale Rollup'!$L$2:$L$240)),ROW(4:4))," ")</f>
        <v> </v>
      </c>
      <c r="B691" s="1130" t="str">
        <f t="array" ref="B691">IFERROR(INDEX('Sale Rollup'!$B$2:$AA$240,SMALL(IF('Sale Rollup'!$L$2:$L$240=$B$686,ROW('Sale Rollup'!$L$2:$L$240)),ROW(4:4))-1,1)," ")</f>
        <v> </v>
      </c>
      <c r="C691" s="1117" t="str">
        <f t="array" ref="C691">IFERROR(INDEX('Sale Rollup'!$B$2:$AA$240,SMALL(IF('Sale Rollup'!$L$2:$L$240=$B$686,ROW('Sale Rollup'!$L$2:$L$240)),ROW(4:4))-1,2)," ")</f>
        <v> </v>
      </c>
      <c r="D691" s="1117" t="str">
        <f t="array" ref="D691">IFERROR(INDEX('Sale Rollup'!$B$2:$AA$240,SMALL(IF('Sale Rollup'!$L$2:$L$240=$B$686,ROW('Sale Rollup'!$L$2:$L$240)),ROW(4:4))-1,5)," ")</f>
        <v> </v>
      </c>
      <c r="E691" s="1117" t="str">
        <f t="array" ref="E691">IFERROR( INDEX('Sale Rollup'!$B$2:$AA$240,SMALL(IF('Sale Rollup'!$L$2:$L$240=$B$686,ROW('Sale Rollup'!$L$2:$L$240)),ROW(4:4))-1,6)," ")</f>
        <v> </v>
      </c>
      <c r="F691" s="1117" t="str">
        <f t="array" ref="F691">IFERROR(INDEX('Sale Rollup'!$B$2:$AA$240,SMALL(IF('Sale Rollup'!$L$2:$L$240=$B$686,ROW('Sale Rollup'!$L$2:$L$240)),ROW(4:4))-1,7)," ")</f>
        <v> </v>
      </c>
      <c r="G691" s="1117" t="str">
        <f t="array" ref="G691">IFERROR(INDEX('Sale Rollup'!$B$2:$AA$240,SMALL(IF('Sale Rollup'!$L$2:$L$240=$B$686,ROW('Sale Rollup'!$L$2:$L$240)),ROW(4:4))-1,3)," ")</f>
        <v> </v>
      </c>
      <c r="H691" s="1163" t="str">
        <f t="array" ref="H691">IFERROR(INDEX('Sale Rollup'!$B$2:$AA$240,SMALL(IF('Sale Rollup'!$L$2:$L$240=$B$686,ROW('Sale Rollup'!$L$2:$L$240)),ROW(4:4))-1,8)," ")</f>
        <v> </v>
      </c>
      <c r="I691" s="1119" t="str">
        <f t="array" ref="I691">IFERROR(INDEX('Sale Rollup'!$B$2:$AA$240,SMALL(IF('Sale Rollup'!$L$2:$L$240=$B$686,ROW('Sale Rollup'!$L$2:$L$240)),ROW(4:4))-1,12)," ")</f>
        <v> </v>
      </c>
      <c r="J691" s="1118"/>
      <c r="K691" s="1118" t="str">
        <f t="array" ref="K691">IFERROR(INDEX('Sale Rollup'!$B$2:$AA$240,SMALL(IF('Sale Rollup'!$L$2:$L$240=$B$686,ROW('Sale Rollup'!$L$2:$L$240)),ROW(4:4))-1,13)," ")</f>
        <v> </v>
      </c>
      <c r="M691" s="1120"/>
      <c r="N691" s="1120"/>
    </row>
    <row r="692">
      <c r="A692" s="1114" t="str">
        <f t="array" ref="A692">IFERROR(SMALL(IF('Sale Rollup'!$L$2:$L$240=$B$686,ROW('Sale Rollup'!$L$2:$L$240)),ROW(5:5))," ")</f>
        <v> </v>
      </c>
      <c r="B692" s="1130" t="str">
        <f t="array" ref="B692">IFERROR(INDEX('Sale Rollup'!$B$2:$AA$240,SMALL(IF('Sale Rollup'!$L$2:$L$240=$B$686,ROW('Sale Rollup'!$L$2:$L$240)),ROW(5:5))-1,1)," ")</f>
        <v> </v>
      </c>
      <c r="C692" s="1117" t="str">
        <f t="array" ref="C692">IFERROR(INDEX('Sale Rollup'!$B$2:$AA$240,SMALL(IF('Sale Rollup'!$L$2:$L$240=$B$686,ROW('Sale Rollup'!$L$2:$L$240)),ROW(5:5))-1,2)," ")</f>
        <v> </v>
      </c>
      <c r="D692" s="1117" t="str">
        <f t="array" ref="D692">IFERROR(INDEX('Sale Rollup'!$B$2:$AA$240,SMALL(IF('Sale Rollup'!$L$2:$L$240=$B$686,ROW('Sale Rollup'!$L$2:$L$240)),ROW(5:5))-1,5)," ")</f>
        <v> </v>
      </c>
      <c r="E692" s="1117" t="str">
        <f t="array" ref="E692">IFERROR( INDEX('Sale Rollup'!$B$2:$AA$240,SMALL(IF('Sale Rollup'!$L$2:$L$240=$B$686,ROW('Sale Rollup'!$L$2:$L$240)),ROW(5:5))-1,6)," ")</f>
        <v> </v>
      </c>
      <c r="F692" s="1117" t="str">
        <f t="array" ref="F692">IFERROR(INDEX('Sale Rollup'!$B$2:$AA$240,SMALL(IF('Sale Rollup'!$L$2:$L$240=$B$686,ROW('Sale Rollup'!$L$2:$L$240)),ROW(5:5))-1,7)," ")</f>
        <v> </v>
      </c>
      <c r="G692" s="1117" t="str">
        <f t="array" ref="G692">IFERROR(INDEX('Sale Rollup'!$B$2:$AA$240,SMALL(IF('Sale Rollup'!$L$2:$L$240=$B$686,ROW('Sale Rollup'!$L$2:$L$240)),ROW(5:5))-1,3)," ")</f>
        <v> </v>
      </c>
      <c r="H692" s="1163" t="str">
        <f t="array" ref="H692">IFERROR(INDEX('Sale Rollup'!$B$2:$AA$240,SMALL(IF('Sale Rollup'!$L$2:$L$240=$B$686,ROW('Sale Rollup'!$L$2:$L$240)),ROW(5:5))-1,8)," ")</f>
        <v> </v>
      </c>
      <c r="I692" s="1119" t="str">
        <f t="array" ref="I692">IFERROR(INDEX('Sale Rollup'!$B$2:$AA$240,SMALL(IF('Sale Rollup'!$L$2:$L$240=$B$686,ROW('Sale Rollup'!$L$2:$L$240)),ROW(5:5))-1,12)," ")</f>
        <v> </v>
      </c>
      <c r="J692" s="1118"/>
      <c r="K692" s="1118" t="str">
        <f t="array" ref="K692">IFERROR(INDEX('Sale Rollup'!$B$2:$AA$240,SMALL(IF('Sale Rollup'!$L$2:$L$240=$B$686,ROW('Sale Rollup'!$L$2:$L$240)),ROW(5:5))-1,13)," ")</f>
        <v> </v>
      </c>
      <c r="M692" s="1120"/>
      <c r="N692" s="1120"/>
    </row>
    <row r="693">
      <c r="A693" s="1114" t="str">
        <f t="array" ref="A693">IFERROR(SMALL(IF('Sale Rollup'!$L$2:$L$240=$B$686,ROW('Sale Rollup'!$L$2:$L$240)),ROW(6:6))," ")</f>
        <v> </v>
      </c>
      <c r="B693" s="1130" t="str">
        <f t="array" ref="B693">IFERROR(INDEX('Sale Rollup'!$B$2:$AA$240,SMALL(IF('Sale Rollup'!$L$2:$L$240=$B$686,ROW('Sale Rollup'!$L$2:$L$240)),ROW(6:6))-1,1)," ")</f>
        <v> </v>
      </c>
      <c r="C693" s="1117" t="str">
        <f t="array" ref="C693">IFERROR(INDEX('Sale Rollup'!$B$2:$AA$240,SMALL(IF('Sale Rollup'!$L$2:$L$240=$B$686,ROW('Sale Rollup'!$L$2:$L$240)),ROW(6:6))-1,2)," ")</f>
        <v> </v>
      </c>
      <c r="D693" s="1117" t="str">
        <f t="array" ref="D693">IFERROR(INDEX('Sale Rollup'!$B$2:$AA$240,SMALL(IF('Sale Rollup'!$L$2:$L$240=$B$686,ROW('Sale Rollup'!$L$2:$L$240)),ROW(6:6))-1,5)," ")</f>
        <v> </v>
      </c>
      <c r="E693" s="1117" t="str">
        <f t="array" ref="E693">IFERROR( INDEX('Sale Rollup'!$B$2:$AA$240,SMALL(IF('Sale Rollup'!$L$2:$L$240=$B$686,ROW('Sale Rollup'!$L$2:$L$240)),ROW(6:6))-1,6)," ")</f>
        <v> </v>
      </c>
      <c r="F693" s="1117" t="str">
        <f t="array" ref="F693">IFERROR(INDEX('Sale Rollup'!$B$2:$AA$240,SMALL(IF('Sale Rollup'!$L$2:$L$240=$B$686,ROW('Sale Rollup'!$L$2:$L$240)),ROW(6:6))-1,7)," ")</f>
        <v> </v>
      </c>
      <c r="G693" s="1117" t="str">
        <f t="array" ref="G693">IFERROR(INDEX('Sale Rollup'!$B$2:$AA$240,SMALL(IF('Sale Rollup'!$L$2:$L$240=$B$686,ROW('Sale Rollup'!$L$2:$L$240)),ROW(6:6))-1,3)," ")</f>
        <v> </v>
      </c>
      <c r="H693" s="1163" t="str">
        <f t="array" ref="H693">IFERROR(INDEX('Sale Rollup'!$B$2:$AA$240,SMALL(IF('Sale Rollup'!$L$2:$L$240=$B$686,ROW('Sale Rollup'!$L$2:$L$240)),ROW(6:6))-1,8)," ")</f>
        <v> </v>
      </c>
      <c r="I693" s="1119" t="str">
        <f t="array" ref="I693">IFERROR(INDEX('Sale Rollup'!$B$2:$AA$240,SMALL(IF('Sale Rollup'!$L$2:$L$240=$B$686,ROW('Sale Rollup'!$L$2:$L$240)),ROW(6:6))-1,12)," ")</f>
        <v> </v>
      </c>
      <c r="J693" s="1118"/>
      <c r="K693" s="1118" t="str">
        <f t="array" ref="K693">IFERROR(INDEX('Sale Rollup'!$B$2:$AA$240,SMALL(IF('Sale Rollup'!$L$2:$L$240=$B$686,ROW('Sale Rollup'!$L$2:$L$240)),ROW(6:6))-1,13)," ")</f>
        <v> </v>
      </c>
      <c r="M693" s="1120"/>
      <c r="N693" s="1120"/>
    </row>
    <row r="694">
      <c r="A694" s="1114" t="str">
        <f t="array" ref="A694">IFERROR(SMALL(IF('Sale Rollup'!$L$2:$L$240=$B$686,ROW('Sale Rollup'!$L$2:$L$240)),ROW(7:7))," ")</f>
        <v> </v>
      </c>
      <c r="B694" s="1130" t="str">
        <f t="array" ref="B694">IFERROR(INDEX('Sale Rollup'!$B$2:$AA$240,SMALL(IF('Sale Rollup'!$L$2:$L$240=$B$686,ROW('Sale Rollup'!$L$2:$L$240)),ROW(7:7))-1,1)," ")</f>
        <v> </v>
      </c>
      <c r="C694" s="1117" t="str">
        <f t="array" ref="C694">IFERROR(INDEX('Sale Rollup'!$B$2:$AA$240,SMALL(IF('Sale Rollup'!$L$2:$L$240=$B$686,ROW('Sale Rollup'!$L$2:$L$240)),ROW(7:7))-1,2)," ")</f>
        <v> </v>
      </c>
      <c r="D694" s="1117" t="str">
        <f t="array" ref="D694">IFERROR(INDEX('Sale Rollup'!$B$2:$AA$240,SMALL(IF('Sale Rollup'!$L$2:$L$240=$B$686,ROW('Sale Rollup'!$L$2:$L$240)),ROW(7:7))-1,5)," ")</f>
        <v> </v>
      </c>
      <c r="E694" s="1117" t="str">
        <f t="array" ref="E694">IFERROR( INDEX('Sale Rollup'!$B$2:$AA$240,SMALL(IF('Sale Rollup'!$L$2:$L$240=$B$686,ROW('Sale Rollup'!$L$2:$L$240)),ROW(7:7))-1,6)," ")</f>
        <v> </v>
      </c>
      <c r="F694" s="1117" t="str">
        <f t="array" ref="F694">IFERROR(INDEX('Sale Rollup'!$B$2:$AA$240,SMALL(IF('Sale Rollup'!$L$2:$L$240=$B$686,ROW('Sale Rollup'!$L$2:$L$240)),ROW(7:7))-1,7)," ")</f>
        <v> </v>
      </c>
      <c r="G694" s="1117" t="str">
        <f t="array" ref="G694">IFERROR(INDEX('Sale Rollup'!$B$2:$AA$240,SMALL(IF('Sale Rollup'!$L$2:$L$240=$B$686,ROW('Sale Rollup'!$L$2:$L$240)),ROW(7:7))-1,3)," ")</f>
        <v> </v>
      </c>
      <c r="H694" s="1163" t="str">
        <f t="array" ref="H694">IFERROR(INDEX('Sale Rollup'!$B$2:$AA$240,SMALL(IF('Sale Rollup'!$L$2:$L$240=$B$686,ROW('Sale Rollup'!$L$2:$L$240)),ROW(7:7))-1,8)," ")</f>
        <v> </v>
      </c>
      <c r="I694" s="1119" t="str">
        <f t="array" ref="I694">IFERROR(INDEX('Sale Rollup'!$B$2:$AA$240,SMALL(IF('Sale Rollup'!$L$2:$L$240=$B$686,ROW('Sale Rollup'!$L$2:$L$240)),ROW(7:7))-1,12)," ")</f>
        <v> </v>
      </c>
      <c r="J694" s="1118"/>
      <c r="K694" s="1118" t="str">
        <f t="array" ref="K694">IFERROR(INDEX('Sale Rollup'!$B$2:$AA$240,SMALL(IF('Sale Rollup'!$L$2:$L$240=$B$686,ROW('Sale Rollup'!$L$2:$L$240)),ROW(7:7))-1,13)," ")</f>
        <v> </v>
      </c>
      <c r="M694" s="1120"/>
      <c r="N694" s="1120"/>
    </row>
    <row r="695">
      <c r="A695" s="1114" t="str">
        <f t="array" ref="A695">IFERROR(SMALL(IF('Sale Rollup'!$L$2:$L$240=$B$686,ROW('Sale Rollup'!$L$2:$L$240)),ROW(8:8))," ")</f>
        <v> </v>
      </c>
      <c r="B695" s="1130" t="str">
        <f t="array" ref="B695">IFERROR(INDEX('Sale Rollup'!$B$2:$AA$240,SMALL(IF('Sale Rollup'!$L$2:$L$240=$B$686,ROW('Sale Rollup'!$L$2:$L$240)),ROW(8:8))-1,1)," ")</f>
        <v> </v>
      </c>
      <c r="C695" s="1117" t="str">
        <f t="array" ref="C695">IFERROR(INDEX('Sale Rollup'!$B$2:$AA$240,SMALL(IF('Sale Rollup'!$L$2:$L$240=$B$686,ROW('Sale Rollup'!$L$2:$L$240)),ROW(8:8))-1,2)," ")</f>
        <v> </v>
      </c>
      <c r="D695" s="1117" t="str">
        <f t="array" ref="D695">IFERROR(INDEX('Sale Rollup'!$B$2:$AA$240,SMALL(IF('Sale Rollup'!$L$2:$L$240=$B$686,ROW('Sale Rollup'!$L$2:$L$240)),ROW(8:8))-1,5)," ")</f>
        <v> </v>
      </c>
      <c r="E695" s="1117" t="str">
        <f t="array" ref="E695">IFERROR( INDEX('Sale Rollup'!$B$2:$AA$240,SMALL(IF('Sale Rollup'!$L$2:$L$240=$B$686,ROW('Sale Rollup'!$L$2:$L$240)),ROW(8:8))-1,6)," ")</f>
        <v> </v>
      </c>
      <c r="F695" s="1117" t="str">
        <f t="array" ref="F695">IFERROR(INDEX('Sale Rollup'!$B$2:$AA$240,SMALL(IF('Sale Rollup'!$L$2:$L$240=$B$686,ROW('Sale Rollup'!$L$2:$L$240)),ROW(8:8))-1,7)," ")</f>
        <v> </v>
      </c>
      <c r="G695" s="1117" t="str">
        <f t="array" ref="G695">IFERROR(INDEX('Sale Rollup'!$B$2:$AA$240,SMALL(IF('Sale Rollup'!$L$2:$L$240=$B$686,ROW('Sale Rollup'!$L$2:$L$240)),ROW(8:8))-1,3)," ")</f>
        <v> </v>
      </c>
      <c r="H695" s="1163" t="str">
        <f t="array" ref="H695">IFERROR(INDEX('Sale Rollup'!$B$2:$AA$240,SMALL(IF('Sale Rollup'!$L$2:$L$240=$B$686,ROW('Sale Rollup'!$L$2:$L$240)),ROW(8:8))-1,8)," ")</f>
        <v> </v>
      </c>
      <c r="I695" s="1119" t="str">
        <f t="array" ref="I695">IFERROR(INDEX('Sale Rollup'!$B$2:$AA$240,SMALL(IF('Sale Rollup'!$L$2:$L$240=$B$686,ROW('Sale Rollup'!$L$2:$L$240)),ROW(8:8))-1,12)," ")</f>
        <v> </v>
      </c>
      <c r="J695" s="1118"/>
      <c r="K695" s="1118" t="str">
        <f t="array" ref="K695">IFERROR(INDEX('Sale Rollup'!$B$2:$AA$240,SMALL(IF('Sale Rollup'!$L$2:$L$240=$B$686,ROW('Sale Rollup'!$L$2:$L$240)),ROW(8:8))-1,13)," ")</f>
        <v> </v>
      </c>
      <c r="M695" s="1120"/>
      <c r="N695" s="1120"/>
    </row>
    <row r="696">
      <c r="A696" s="1114" t="str">
        <f t="array" ref="A696">IFERROR(SMALL(IF('Sale Rollup'!$L$2:$L$240=$B$686,ROW('Sale Rollup'!$L$2:$L$240)),ROW(9:9))," ")</f>
        <v> </v>
      </c>
      <c r="B696" s="1130" t="str">
        <f t="array" ref="B696">IFERROR(INDEX('Sale Rollup'!$B$2:$AA$240,SMALL(IF('Sale Rollup'!$L$2:$L$240=$B$686,ROW('Sale Rollup'!$L$2:$L$240)),ROW(9:9))-1,1)," ")</f>
        <v> </v>
      </c>
      <c r="C696" s="1117" t="str">
        <f t="array" ref="C696">IFERROR(INDEX('Sale Rollup'!$B$2:$AA$240,SMALL(IF('Sale Rollup'!$L$2:$L$240=$B$686,ROW('Sale Rollup'!$L$2:$L$240)),ROW(9:9))-1,2)," ")</f>
        <v> </v>
      </c>
      <c r="D696" s="1117" t="str">
        <f t="array" ref="D696">IFERROR(INDEX('Sale Rollup'!$B$2:$AA$240,SMALL(IF('Sale Rollup'!$L$2:$L$240=$B$686,ROW('Sale Rollup'!$L$2:$L$240)),ROW(9:9))-1,5)," ")</f>
        <v> </v>
      </c>
      <c r="E696" s="1117" t="str">
        <f t="array" ref="E696">IFERROR( INDEX('Sale Rollup'!$B$2:$AA$240,SMALL(IF('Sale Rollup'!$L$2:$L$240=$B$686,ROW('Sale Rollup'!$L$2:$L$240)),ROW(9:9))-1,6)," ")</f>
        <v> </v>
      </c>
      <c r="F696" s="1117" t="str">
        <f t="array" ref="F696">IFERROR(INDEX('Sale Rollup'!$B$2:$AA$240,SMALL(IF('Sale Rollup'!$L$2:$L$240=$B$686,ROW('Sale Rollup'!$L$2:$L$240)),ROW(9:9))-1,7)," ")</f>
        <v> </v>
      </c>
      <c r="G696" s="1117" t="str">
        <f t="array" ref="G696">IFERROR(INDEX('Sale Rollup'!$B$2:$AA$240,SMALL(IF('Sale Rollup'!$L$2:$L$240=$B$686,ROW('Sale Rollup'!$L$2:$L$240)),ROW(9:9))-1,3)," ")</f>
        <v> </v>
      </c>
      <c r="H696" s="1163" t="str">
        <f t="array" ref="H696">IFERROR(INDEX('Sale Rollup'!$B$2:$AA$240,SMALL(IF('Sale Rollup'!$L$2:$L$240=$B$686,ROW('Sale Rollup'!$L$2:$L$240)),ROW(9:9))-1,8)," ")</f>
        <v> </v>
      </c>
      <c r="I696" s="1119" t="str">
        <f t="array" ref="I696">IFERROR(INDEX('Sale Rollup'!$B$2:$AA$240,SMALL(IF('Sale Rollup'!$L$2:$L$240=$B$686,ROW('Sale Rollup'!$L$2:$L$240)),ROW(9:9))-1,12)," ")</f>
        <v> </v>
      </c>
      <c r="J696" s="1118"/>
      <c r="K696" s="1118" t="str">
        <f t="array" ref="K696">IFERROR(INDEX('Sale Rollup'!$B$2:$AA$240,SMALL(IF('Sale Rollup'!$L$2:$L$240=$B$686,ROW('Sale Rollup'!$L$2:$L$240)),ROW(9:9))-1,13)," ")</f>
        <v> </v>
      </c>
      <c r="M696" s="1120"/>
      <c r="N696" s="1120"/>
    </row>
    <row r="697">
      <c r="A697" s="1114" t="str">
        <f t="array" ref="A697">IFERROR(SMALL(IF('Sale Rollup'!$L$2:$L$240=$B$686,ROW('Sale Rollup'!$L$2:$L$240)),ROW(10:10))," ")</f>
        <v> </v>
      </c>
      <c r="B697" s="1130" t="str">
        <f t="array" ref="B697">IFERROR(INDEX('Sale Rollup'!$B$2:$AA$240,SMALL(IF('Sale Rollup'!$L$2:$L$240=$B$686,ROW('Sale Rollup'!$L$2:$L$240)),ROW(10:10))-1,1)," ")</f>
        <v> </v>
      </c>
      <c r="C697" s="1117" t="str">
        <f t="array" ref="C697">IFERROR(INDEX('Sale Rollup'!$B$2:$AA$240,SMALL(IF('Sale Rollup'!$L$2:$L$240=$B$686,ROW('Sale Rollup'!$L$2:$L$240)),ROW(10:10))-1,2)," ")</f>
        <v> </v>
      </c>
      <c r="D697" s="1117" t="str">
        <f t="array" ref="D697">IFERROR(INDEX('Sale Rollup'!$B$2:$AA$240,SMALL(IF('Sale Rollup'!$L$2:$L$240=$B$686,ROW('Sale Rollup'!$L$2:$L$240)),ROW(10:10))-1,5)," ")</f>
        <v> </v>
      </c>
      <c r="E697" s="1117" t="str">
        <f t="array" ref="E697">IFERROR( INDEX('Sale Rollup'!$B$2:$AA$240,SMALL(IF('Sale Rollup'!$L$2:$L$240=$B$686,ROW('Sale Rollup'!$L$2:$L$240)),ROW(10:10))-1,6)," ")</f>
        <v> </v>
      </c>
      <c r="F697" s="1117" t="str">
        <f t="array" ref="F697">IFERROR(INDEX('Sale Rollup'!$B$2:$AA$240,SMALL(IF('Sale Rollup'!$L$2:$L$240=$B$686,ROW('Sale Rollup'!$L$2:$L$240)),ROW(10:10))-1,7)," ")</f>
        <v> </v>
      </c>
      <c r="G697" s="1117" t="str">
        <f t="array" ref="G697">IFERROR(INDEX('Sale Rollup'!$B$2:$AA$240,SMALL(IF('Sale Rollup'!$L$2:$L$240=$B$686,ROW('Sale Rollup'!$L$2:$L$240)),ROW(10:10))-1,3)," ")</f>
        <v> </v>
      </c>
      <c r="H697" s="1163" t="str">
        <f t="array" ref="H697">IFERROR(INDEX('Sale Rollup'!$B$2:$AA$240,SMALL(IF('Sale Rollup'!$L$2:$L$240=$B$686,ROW('Sale Rollup'!$L$2:$L$240)),ROW(10:10))-1,8)," ")</f>
        <v> </v>
      </c>
      <c r="I697" s="1119" t="str">
        <f t="array" ref="I697">IFERROR(INDEX('Sale Rollup'!$B$2:$AA$240,SMALL(IF('Sale Rollup'!$L$2:$L$240=$B$686,ROW('Sale Rollup'!$L$2:$L$240)),ROW(10:10))-1,12)," ")</f>
        <v> </v>
      </c>
      <c r="J697" s="1118"/>
      <c r="K697" s="1118" t="str">
        <f t="array" ref="K697">IFERROR(INDEX('Sale Rollup'!$B$2:$AA$240,SMALL(IF('Sale Rollup'!$L$2:$L$240=$B$686,ROW('Sale Rollup'!$L$2:$L$240)),ROW(10:10))-1,13)," ")</f>
        <v> </v>
      </c>
      <c r="M697" s="1120"/>
      <c r="N697" s="1120"/>
    </row>
    <row r="698">
      <c r="A698" s="1114" t="str">
        <f t="array" ref="A698">IFERROR(SMALL(IF('Sale Rollup'!$L$2:$L$240=$B$686,ROW('Sale Rollup'!$L$2:$L$240)),ROW(11:11))," ")</f>
        <v> </v>
      </c>
      <c r="B698" s="1130" t="str">
        <f t="array" ref="B698">IFERROR(INDEX('Sale Rollup'!$B$2:$AA$240,SMALL(IF('Sale Rollup'!$L$2:$L$240=$B$686,ROW('Sale Rollup'!$L$2:$L$240)),ROW(11:11))-1,1)," ")</f>
        <v> </v>
      </c>
      <c r="C698" s="1117" t="str">
        <f t="array" ref="C698">IFERROR(INDEX('Sale Rollup'!$B$2:$AA$240,SMALL(IF('Sale Rollup'!$L$2:$L$240=$B$686,ROW('Sale Rollup'!$L$2:$L$240)),ROW(11:11))-1,2)," ")</f>
        <v> </v>
      </c>
      <c r="D698" s="1117" t="str">
        <f t="array" ref="D698">IFERROR(INDEX('Sale Rollup'!$B$2:$AA$240,SMALL(IF('Sale Rollup'!$L$2:$L$240=$B$686,ROW('Sale Rollup'!$L$2:$L$240)),ROW(11:11))-1,5)," ")</f>
        <v> </v>
      </c>
      <c r="E698" s="1117" t="str">
        <f t="array" ref="E698">IFERROR( INDEX('Sale Rollup'!$B$2:$AA$240,SMALL(IF('Sale Rollup'!$L$2:$L$240=$B$686,ROW('Sale Rollup'!$L$2:$L$240)),ROW(11:11))-1,6)," ")</f>
        <v> </v>
      </c>
      <c r="F698" s="1117" t="str">
        <f t="array" ref="F698">IFERROR(INDEX('Sale Rollup'!$B$2:$AA$240,SMALL(IF('Sale Rollup'!$L$2:$L$240=$B$686,ROW('Sale Rollup'!$L$2:$L$240)),ROW(11:11))-1,7)," ")</f>
        <v> </v>
      </c>
      <c r="G698" s="1117" t="str">
        <f t="array" ref="G698">IFERROR(INDEX('Sale Rollup'!$B$2:$AA$240,SMALL(IF('Sale Rollup'!$L$2:$L$240=$B$686,ROW('Sale Rollup'!$L$2:$L$240)),ROW(11:11))-1,3)," ")</f>
        <v> </v>
      </c>
      <c r="H698" s="1163" t="str">
        <f t="array" ref="H698">IFERROR(INDEX('Sale Rollup'!$B$2:$AA$240,SMALL(IF('Sale Rollup'!$L$2:$L$240=$B$686,ROW('Sale Rollup'!$L$2:$L$240)),ROW(11:11))-1,8)," ")</f>
        <v> </v>
      </c>
      <c r="I698" s="1119" t="str">
        <f t="array" ref="I698">IFERROR(INDEX('Sale Rollup'!$B$2:$AA$240,SMALL(IF('Sale Rollup'!$L$2:$L$240=$B$686,ROW('Sale Rollup'!$L$2:$L$240)),ROW(11:11))-1,12)," ")</f>
        <v> </v>
      </c>
      <c r="J698" s="1118"/>
      <c r="K698" s="1118" t="str">
        <f t="array" ref="K698">IFERROR(INDEX('Sale Rollup'!$B$2:$AA$240,SMALL(IF('Sale Rollup'!$L$2:$L$240=$B$686,ROW('Sale Rollup'!$L$2:$L$240)),ROW(11:11))-1,13)," ")</f>
        <v> </v>
      </c>
      <c r="M698" s="1120"/>
      <c r="N698" s="1120"/>
    </row>
    <row r="699">
      <c r="A699" s="1114" t="str">
        <f t="array" ref="A699">IFERROR(SMALL(IF('Sale Rollup'!$L$2:$L$240=$B$686,ROW('Sale Rollup'!$L$2:$L$240)),ROW(12:12))," ")</f>
        <v> </v>
      </c>
      <c r="B699" s="1130" t="str">
        <f t="array" ref="B699">IFERROR(INDEX('Sale Rollup'!$B$2:$AA$240,SMALL(IF('Sale Rollup'!$L$2:$L$240=$B$686,ROW('Sale Rollup'!$L$2:$L$240)),ROW(12:12))-1,1)," ")</f>
        <v> </v>
      </c>
      <c r="C699" s="1117" t="str">
        <f t="array" ref="C699">IFERROR(INDEX('Sale Rollup'!$B$2:$AA$240,SMALL(IF('Sale Rollup'!$L$2:$L$240=$B$686,ROW('Sale Rollup'!$L$2:$L$240)),ROW(12:12))-1,2)," ")</f>
        <v> </v>
      </c>
      <c r="D699" s="1117" t="str">
        <f t="array" ref="D699">IFERROR(INDEX('Sale Rollup'!$B$2:$AA$240,SMALL(IF('Sale Rollup'!$L$2:$L$240=$B$686,ROW('Sale Rollup'!$L$2:$L$240)),ROW(12:12))-1,5)," ")</f>
        <v> </v>
      </c>
      <c r="E699" s="1117" t="str">
        <f t="array" ref="E699">IFERROR( INDEX('Sale Rollup'!$B$2:$AA$240,SMALL(IF('Sale Rollup'!$L$2:$L$240=$B$686,ROW('Sale Rollup'!$L$2:$L$240)),ROW(12:12))-1,6)," ")</f>
        <v> </v>
      </c>
      <c r="F699" s="1117" t="str">
        <f t="array" ref="F699">IFERROR(INDEX('Sale Rollup'!$B$2:$AA$240,SMALL(IF('Sale Rollup'!$L$2:$L$240=$B$686,ROW('Sale Rollup'!$L$2:$L$240)),ROW(12:12))-1,7)," ")</f>
        <v> </v>
      </c>
      <c r="G699" s="1117" t="str">
        <f t="array" ref="G699">IFERROR(INDEX('Sale Rollup'!$B$2:$AA$240,SMALL(IF('Sale Rollup'!$L$2:$L$240=$B$686,ROW('Sale Rollup'!$L$2:$L$240)),ROW(12:12))-1,3)," ")</f>
        <v> </v>
      </c>
      <c r="H699" s="1163" t="str">
        <f t="array" ref="H699">IFERROR(INDEX('Sale Rollup'!$B$2:$AA$240,SMALL(IF('Sale Rollup'!$L$2:$L$240=$B$686,ROW('Sale Rollup'!$L$2:$L$240)),ROW(12:12))-1,8)," ")</f>
        <v> </v>
      </c>
      <c r="I699" s="1119" t="str">
        <f t="array" ref="I699">IFERROR(INDEX('Sale Rollup'!$B$2:$AA$240,SMALL(IF('Sale Rollup'!$L$2:$L$240=$B$686,ROW('Sale Rollup'!$L$2:$L$240)),ROW(12:12))-1,12)," ")</f>
        <v> </v>
      </c>
      <c r="J699" s="1118"/>
      <c r="K699" s="1118" t="str">
        <f t="array" ref="K699">IFERROR(INDEX('Sale Rollup'!$B$2:$AA$240,SMALL(IF('Sale Rollup'!$L$2:$L$240=$B$686,ROW('Sale Rollup'!$L$2:$L$240)),ROW(12:12))-1,13)," ")</f>
        <v> </v>
      </c>
      <c r="M699" s="1120"/>
      <c r="N699" s="1120"/>
    </row>
    <row r="700">
      <c r="A700" s="1114" t="str">
        <f t="array" ref="A700">IFERROR(SMALL(IF('Sale Rollup'!$L$2:$L$240=$B$686,ROW('Sale Rollup'!$L$2:$L$240)),ROW(13:13))," ")</f>
        <v> </v>
      </c>
      <c r="B700" s="1130" t="str">
        <f t="array" ref="B700">IFERROR(INDEX('Sale Rollup'!$B$2:$AA$240,SMALL(IF('Sale Rollup'!$L$2:$L$240=$B$686,ROW('Sale Rollup'!$L$2:$L$240)),ROW(13:13))-1,1)," ")</f>
        <v> </v>
      </c>
      <c r="C700" s="1117" t="str">
        <f t="array" ref="C700">IFERROR(INDEX('Sale Rollup'!$B$2:$AA$240,SMALL(IF('Sale Rollup'!$L$2:$L$240=$B$686,ROW('Sale Rollup'!$L$2:$L$240)),ROW(13:13))-1,2)," ")</f>
        <v> </v>
      </c>
      <c r="D700" s="1117" t="str">
        <f t="array" ref="D700">IFERROR(INDEX('Sale Rollup'!$B$2:$AA$240,SMALL(IF('Sale Rollup'!$L$2:$L$240=$B$686,ROW('Sale Rollup'!$L$2:$L$240)),ROW(13:13))-1,5)," ")</f>
        <v> </v>
      </c>
      <c r="E700" s="1117" t="str">
        <f t="array" ref="E700">IFERROR( INDEX('Sale Rollup'!$B$2:$AA$240,SMALL(IF('Sale Rollup'!$L$2:$L$240=$B$686,ROW('Sale Rollup'!$L$2:$L$240)),ROW(13:13))-1,6)," ")</f>
        <v> </v>
      </c>
      <c r="F700" s="1117" t="str">
        <f t="array" ref="F700">IFERROR(INDEX('Sale Rollup'!$B$2:$AA$240,SMALL(IF('Sale Rollup'!$L$2:$L$240=$B$686,ROW('Sale Rollup'!$L$2:$L$240)),ROW(13:13))-1,7)," ")</f>
        <v> </v>
      </c>
      <c r="G700" s="1117" t="str">
        <f t="array" ref="G700">IFERROR(INDEX('Sale Rollup'!$B$2:$AA$240,SMALL(IF('Sale Rollup'!$L$2:$L$240=$B$686,ROW('Sale Rollup'!$L$2:$L$240)),ROW(13:13))-1,3)," ")</f>
        <v> </v>
      </c>
      <c r="H700" s="1163" t="str">
        <f t="array" ref="H700">IFERROR(INDEX('Sale Rollup'!$B$2:$AA$240,SMALL(IF('Sale Rollup'!$L$2:$L$240=$B$686,ROW('Sale Rollup'!$L$2:$L$240)),ROW(13:13))-1,8)," ")</f>
        <v> </v>
      </c>
      <c r="I700" s="1119" t="str">
        <f t="array" ref="I700">IFERROR(INDEX('Sale Rollup'!$B$2:$AA$240,SMALL(IF('Sale Rollup'!$L$2:$L$240=$B$686,ROW('Sale Rollup'!$L$2:$L$240)),ROW(13:13))-1,12)," ")</f>
        <v> </v>
      </c>
      <c r="J700" s="1118"/>
      <c r="K700" s="1118" t="str">
        <f t="array" ref="K700">IFERROR(INDEX('Sale Rollup'!$B$2:$AA$240,SMALL(IF('Sale Rollup'!$L$2:$L$240=$B$686,ROW('Sale Rollup'!$L$2:$L$240)),ROW(13:13))-1,13)," ")</f>
        <v> </v>
      </c>
      <c r="M700" s="1120"/>
      <c r="N700" s="1120"/>
    </row>
    <row r="701">
      <c r="A701" s="1114" t="str">
        <f t="array" ref="A701">IFERROR(SMALL(IF('Sale Rollup'!$L$2:$L$240=$B$686,ROW('Sale Rollup'!$L$2:$L$240)),ROW(14:14))," ")</f>
        <v> </v>
      </c>
      <c r="B701" s="1130" t="str">
        <f t="array" ref="B701">IFERROR(INDEX('Sale Rollup'!$B$2:$AA$240,SMALL(IF('Sale Rollup'!$L$2:$L$240=$B$686,ROW('Sale Rollup'!$L$2:$L$240)),ROW(14:14))-1,1)," ")</f>
        <v> </v>
      </c>
      <c r="C701" s="1117" t="str">
        <f t="array" ref="C701">IFERROR(INDEX('Sale Rollup'!$B$2:$AA$240,SMALL(IF('Sale Rollup'!$L$2:$L$240=$B$686,ROW('Sale Rollup'!$L$2:$L$240)),ROW(14:14))-1,2)," ")</f>
        <v> </v>
      </c>
      <c r="D701" s="1117" t="str">
        <f t="array" ref="D701">IFERROR(INDEX('Sale Rollup'!$B$2:$AA$240,SMALL(IF('Sale Rollup'!$L$2:$L$240=$B$686,ROW('Sale Rollup'!$L$2:$L$240)),ROW(14:14))-1,5)," ")</f>
        <v> </v>
      </c>
      <c r="E701" s="1117" t="str">
        <f t="array" ref="E701">IFERROR( INDEX('Sale Rollup'!$B$2:$AA$240,SMALL(IF('Sale Rollup'!$L$2:$L$240=$B$686,ROW('Sale Rollup'!$L$2:$L$240)),ROW(14:14))-1,6)," ")</f>
        <v> </v>
      </c>
      <c r="F701" s="1117" t="str">
        <f t="array" ref="F701">IFERROR(INDEX('Sale Rollup'!$B$2:$AA$240,SMALL(IF('Sale Rollup'!$L$2:$L$240=$B$686,ROW('Sale Rollup'!$L$2:$L$240)),ROW(14:14))-1,7)," ")</f>
        <v> </v>
      </c>
      <c r="G701" s="1117" t="str">
        <f t="array" ref="G701">IFERROR(INDEX('Sale Rollup'!$B$2:$AA$240,SMALL(IF('Sale Rollup'!$L$2:$L$240=$B$686,ROW('Sale Rollup'!$L$2:$L$240)),ROW(14:14))-1,3)," ")</f>
        <v> </v>
      </c>
      <c r="H701" s="1163" t="str">
        <f t="array" ref="H701">IFERROR(INDEX('Sale Rollup'!$B$2:$AA$240,SMALL(IF('Sale Rollup'!$L$2:$L$240=$B$686,ROW('Sale Rollup'!$L$2:$L$240)),ROW(14:14))-1,8)," ")</f>
        <v> </v>
      </c>
      <c r="I701" s="1119" t="str">
        <f t="array" ref="I701">IFERROR(INDEX('Sale Rollup'!$B$2:$AA$240,SMALL(IF('Sale Rollup'!$L$2:$L$240=$B$686,ROW('Sale Rollup'!$L$2:$L$240)),ROW(14:14))-1,12)," ")</f>
        <v> </v>
      </c>
      <c r="J701" s="1118"/>
      <c r="K701" s="1118" t="str">
        <f t="array" ref="K701">IFERROR(INDEX('Sale Rollup'!$B$2:$AA$240,SMALL(IF('Sale Rollup'!$L$2:$L$240=$B$686,ROW('Sale Rollup'!$L$2:$L$240)),ROW(14:14))-1,13)," ")</f>
        <v> </v>
      </c>
      <c r="M701" s="1120"/>
      <c r="N701" s="1120"/>
    </row>
    <row r="702">
      <c r="A702" s="1114" t="str">
        <f t="array" ref="A702">IFERROR(SMALL(IF('Sale Rollup'!$L$2:$L$240=$B$686,ROW('Sale Rollup'!$L$2:$L$240)),ROW(15:15))," ")</f>
        <v> </v>
      </c>
      <c r="B702" s="1130" t="str">
        <f t="array" ref="B702">IFERROR(INDEX('Sale Rollup'!$B$2:$AA$240,SMALL(IF('Sale Rollup'!$L$2:$L$240=$B$686,ROW('Sale Rollup'!$L$2:$L$240)),ROW(15:15))-1,1)," ")</f>
        <v> </v>
      </c>
      <c r="C702" s="1117" t="str">
        <f t="array" ref="C702">IFERROR(INDEX('Sale Rollup'!$B$2:$AA$240,SMALL(IF('Sale Rollup'!$L$2:$L$240=$B$686,ROW('Sale Rollup'!$L$2:$L$240)),ROW(15:15))-1,2)," ")</f>
        <v> </v>
      </c>
      <c r="D702" s="1117" t="str">
        <f t="array" ref="D702">IFERROR(INDEX('Sale Rollup'!$B$2:$AA$240,SMALL(IF('Sale Rollup'!$L$2:$L$240=$B$686,ROW('Sale Rollup'!$L$2:$L$240)),ROW(15:15))-1,5)," ")</f>
        <v> </v>
      </c>
      <c r="E702" s="1117" t="str">
        <f t="array" ref="E702">IFERROR( INDEX('Sale Rollup'!$B$2:$AA$240,SMALL(IF('Sale Rollup'!$L$2:$L$240=$B$686,ROW('Sale Rollup'!$L$2:$L$240)),ROW(15:15))-1,6)," ")</f>
        <v> </v>
      </c>
      <c r="F702" s="1117" t="str">
        <f t="array" ref="F702">IFERROR(INDEX('Sale Rollup'!$B$2:$AA$240,SMALL(IF('Sale Rollup'!$L$2:$L$240=$B$686,ROW('Sale Rollup'!$L$2:$L$240)),ROW(15:15))-1,7)," ")</f>
        <v> </v>
      </c>
      <c r="G702" s="1117" t="str">
        <f t="array" ref="G702">IFERROR(INDEX('Sale Rollup'!$B$2:$AA$240,SMALL(IF('Sale Rollup'!$L$2:$L$240=$B$686,ROW('Sale Rollup'!$L$2:$L$240)),ROW(15:15))-1,3)," ")</f>
        <v> </v>
      </c>
      <c r="H702" s="1163" t="str">
        <f t="array" ref="H702">IFERROR(INDEX('Sale Rollup'!$B$2:$AA$240,SMALL(IF('Sale Rollup'!$L$2:$L$240=$B$686,ROW('Sale Rollup'!$L$2:$L$240)),ROW(15:15))-1,8)," ")</f>
        <v> </v>
      </c>
      <c r="I702" s="1119" t="str">
        <f t="array" ref="I702">IFERROR(INDEX('Sale Rollup'!$B$2:$AA$240,SMALL(IF('Sale Rollup'!$L$2:$L$240=$B$686,ROW('Sale Rollup'!$L$2:$L$240)),ROW(15:15))-1,12)," ")</f>
        <v> </v>
      </c>
      <c r="J702" s="1118"/>
      <c r="K702" s="1118" t="str">
        <f t="array" ref="K702">IFERROR(INDEX('Sale Rollup'!$B$2:$AA$240,SMALL(IF('Sale Rollup'!$L$2:$L$240=$B$686,ROW('Sale Rollup'!$L$2:$L$240)),ROW(15:15))-1,13)," ")</f>
        <v> </v>
      </c>
      <c r="M702" s="1120"/>
      <c r="N702" s="1120"/>
    </row>
    <row r="703">
      <c r="A703" s="1114" t="str">
        <f t="array" ref="A703">IFERROR(SMALL(IF('Sale Rollup'!$L$2:$L$240=$B$686,ROW('Sale Rollup'!$L$2:$L$240)),ROW(16:16))," ")</f>
        <v> </v>
      </c>
      <c r="B703" s="1130" t="str">
        <f t="array" ref="B703">IFERROR(INDEX('Sale Rollup'!$B$2:$AA$240,SMALL(IF('Sale Rollup'!$L$2:$L$240=$B$686,ROW('Sale Rollup'!$L$2:$L$240)),ROW(16:16))-1,1)," ")</f>
        <v> </v>
      </c>
      <c r="C703" s="1117" t="str">
        <f t="array" ref="C703">IFERROR(INDEX('Sale Rollup'!$B$2:$AA$240,SMALL(IF('Sale Rollup'!$L$2:$L$240=$B$686,ROW('Sale Rollup'!$L$2:$L$240)),ROW(16:16))-1,2)," ")</f>
        <v> </v>
      </c>
      <c r="D703" s="1117" t="str">
        <f t="array" ref="D703">IFERROR(INDEX('Sale Rollup'!$B$2:$AA$240,SMALL(IF('Sale Rollup'!$L$2:$L$240=$B$686,ROW('Sale Rollup'!$L$2:$L$240)),ROW(16:16))-1,5)," ")</f>
        <v> </v>
      </c>
      <c r="E703" s="1117" t="str">
        <f t="array" ref="E703">IFERROR( INDEX('Sale Rollup'!$B$2:$AA$240,SMALL(IF('Sale Rollup'!$L$2:$L$240=$B$686,ROW('Sale Rollup'!$L$2:$L$240)),ROW(16:16))-1,6)," ")</f>
        <v> </v>
      </c>
      <c r="F703" s="1117" t="str">
        <f t="array" ref="F703">IFERROR(INDEX('Sale Rollup'!$B$2:$AA$240,SMALL(IF('Sale Rollup'!$L$2:$L$240=$B$686,ROW('Sale Rollup'!$L$2:$L$240)),ROW(16:16))-1,7)," ")</f>
        <v> </v>
      </c>
      <c r="G703" s="1117" t="str">
        <f t="array" ref="G703">IFERROR(INDEX('Sale Rollup'!$B$2:$AA$240,SMALL(IF('Sale Rollup'!$L$2:$L$240=$B$686,ROW('Sale Rollup'!$L$2:$L$240)),ROW(16:16))-1,3)," ")</f>
        <v> </v>
      </c>
      <c r="H703" s="1163" t="str">
        <f t="array" ref="H703">IFERROR(INDEX('Sale Rollup'!$B$2:$AA$240,SMALL(IF('Sale Rollup'!$L$2:$L$240=$B$686,ROW('Sale Rollup'!$L$2:$L$240)),ROW(16:16))-1,8)," ")</f>
        <v> </v>
      </c>
      <c r="I703" s="1119" t="str">
        <f t="array" ref="I703">IFERROR(INDEX('Sale Rollup'!$B$2:$AA$240,SMALL(IF('Sale Rollup'!$L$2:$L$240=$B$686,ROW('Sale Rollup'!$L$2:$L$240)),ROW(16:16))-1,12)," ")</f>
        <v> </v>
      </c>
      <c r="J703" s="1118"/>
      <c r="K703" s="1118" t="str">
        <f t="array" ref="K703">IFERROR(INDEX('Sale Rollup'!$B$2:$AA$240,SMALL(IF('Sale Rollup'!$L$2:$L$240=$B$686,ROW('Sale Rollup'!$L$2:$L$240)),ROW(16:16))-1,13)," ")</f>
        <v> </v>
      </c>
      <c r="M703" s="1120"/>
      <c r="N703" s="1120"/>
    </row>
    <row r="704">
      <c r="A704" s="1114" t="str">
        <f t="array" ref="A704">IFERROR(SMALL(IF('Sale Rollup'!$L$2:$L$240=$B$686,ROW('Sale Rollup'!$L$2:$L$240)),ROW(17:17))," ")</f>
        <v> </v>
      </c>
      <c r="B704" s="1130" t="str">
        <f t="array" ref="B704">IFERROR(INDEX('Sale Rollup'!$B$2:$AA$240,SMALL(IF('Sale Rollup'!$L$2:$L$240=$B$686,ROW('Sale Rollup'!$L$2:$L$240)),ROW(17:17))-1,1)," ")</f>
        <v> </v>
      </c>
      <c r="C704" s="1117" t="str">
        <f t="array" ref="C704">IFERROR(INDEX('Sale Rollup'!$B$2:$AA$240,SMALL(IF('Sale Rollup'!$L$2:$L$240=$B$686,ROW('Sale Rollup'!$L$2:$L$240)),ROW(17:17))-1,2)," ")</f>
        <v> </v>
      </c>
      <c r="D704" s="1117" t="str">
        <f t="array" ref="D704">IFERROR(INDEX('Sale Rollup'!$B$2:$AA$240,SMALL(IF('Sale Rollup'!$L$2:$L$240=$B$686,ROW('Sale Rollup'!$L$2:$L$240)),ROW(17:17))-1,5)," ")</f>
        <v> </v>
      </c>
      <c r="E704" s="1117" t="str">
        <f t="array" ref="E704">IFERROR( INDEX('Sale Rollup'!$B$2:$AA$240,SMALL(IF('Sale Rollup'!$L$2:$L$240=$B$686,ROW('Sale Rollup'!$L$2:$L$240)),ROW(17:17))-1,6)," ")</f>
        <v> </v>
      </c>
      <c r="F704" s="1117" t="str">
        <f t="array" ref="F704">IFERROR(INDEX('Sale Rollup'!$B$2:$AA$240,SMALL(IF('Sale Rollup'!$L$2:$L$240=$B$686,ROW('Sale Rollup'!$L$2:$L$240)),ROW(17:17))-1,7)," ")</f>
        <v> </v>
      </c>
      <c r="G704" s="1117" t="str">
        <f t="array" ref="G704">IFERROR(INDEX('Sale Rollup'!$B$2:$AA$240,SMALL(IF('Sale Rollup'!$L$2:$L$240=$B$686,ROW('Sale Rollup'!$L$2:$L$240)),ROW(17:17))-1,3)," ")</f>
        <v> </v>
      </c>
      <c r="H704" s="1163" t="str">
        <f t="array" ref="H704">IFERROR(INDEX('Sale Rollup'!$B$2:$AA$240,SMALL(IF('Sale Rollup'!$L$2:$L$240=$B$686,ROW('Sale Rollup'!$L$2:$L$240)),ROW(17:17))-1,8)," ")</f>
        <v> </v>
      </c>
      <c r="I704" s="1119" t="str">
        <f t="array" ref="I704">IFERROR(INDEX('Sale Rollup'!$B$2:$AA$240,SMALL(IF('Sale Rollup'!$L$2:$L$240=$B$686,ROW('Sale Rollup'!$L$2:$L$240)),ROW(17:17))-1,12)," ")</f>
        <v> </v>
      </c>
      <c r="J704" s="1118"/>
      <c r="K704" s="1118" t="str">
        <f t="array" ref="K704">IFERROR(INDEX('Sale Rollup'!$B$2:$AA$240,SMALL(IF('Sale Rollup'!$L$2:$L$240=$B$686,ROW('Sale Rollup'!$L$2:$L$240)),ROW(17:17))-1,13)," ")</f>
        <v> </v>
      </c>
      <c r="M704" s="1120"/>
      <c r="N704" s="1120"/>
    </row>
    <row r="705">
      <c r="A705" s="1114" t="str">
        <f t="array" ref="A705">IFERROR(SMALL(IF('Sale Rollup'!$L$2:$L$240=$B$686,ROW('Sale Rollup'!$L$2:$L$240)),ROW(18:18))," ")</f>
        <v> </v>
      </c>
      <c r="B705" s="1130" t="str">
        <f t="array" ref="B705">IFERROR(INDEX('Sale Rollup'!$B$2:$AA$240,SMALL(IF('Sale Rollup'!$L$2:$L$240=$B$686,ROW('Sale Rollup'!$L$2:$L$240)),ROW(18:18))-1,1)," ")</f>
        <v> </v>
      </c>
      <c r="C705" s="1117" t="str">
        <f t="array" ref="C705">IFERROR(INDEX('Sale Rollup'!$B$2:$AA$240,SMALL(IF('Sale Rollup'!$L$2:$L$240=$B$686,ROW('Sale Rollup'!$L$2:$L$240)),ROW(18:18))-1,2)," ")</f>
        <v> </v>
      </c>
      <c r="D705" s="1117" t="str">
        <f t="array" ref="D705">IFERROR(INDEX('Sale Rollup'!$B$2:$AA$240,SMALL(IF('Sale Rollup'!$L$2:$L$240=$B$686,ROW('Sale Rollup'!$L$2:$L$240)),ROW(18:18))-1,5)," ")</f>
        <v> </v>
      </c>
      <c r="E705" s="1117" t="str">
        <f t="array" ref="E705">IFERROR( INDEX('Sale Rollup'!$B$2:$AA$240,SMALL(IF('Sale Rollup'!$L$2:$L$240=$B$686,ROW('Sale Rollup'!$L$2:$L$240)),ROW(18:18))-1,6)," ")</f>
        <v> </v>
      </c>
      <c r="F705" s="1117" t="str">
        <f t="array" ref="F705">IFERROR(INDEX('Sale Rollup'!$B$2:$AA$240,SMALL(IF('Sale Rollup'!$L$2:$L$240=$B$686,ROW('Sale Rollup'!$L$2:$L$240)),ROW(18:18))-1,7)," ")</f>
        <v> </v>
      </c>
      <c r="G705" s="1117" t="str">
        <f t="array" ref="G705">IFERROR(INDEX('Sale Rollup'!$B$2:$AA$240,SMALL(IF('Sale Rollup'!$L$2:$L$240=$B$686,ROW('Sale Rollup'!$L$2:$L$240)),ROW(18:18))-1,3)," ")</f>
        <v> </v>
      </c>
      <c r="H705" s="1163" t="str">
        <f t="array" ref="H705">IFERROR(INDEX('Sale Rollup'!$B$2:$AA$240,SMALL(IF('Sale Rollup'!$L$2:$L$240=$B$686,ROW('Sale Rollup'!$L$2:$L$240)),ROW(18:18))-1,8)," ")</f>
        <v> </v>
      </c>
      <c r="I705" s="1119" t="str">
        <f t="array" ref="I705">IFERROR(INDEX('Sale Rollup'!$B$2:$AA$240,SMALL(IF('Sale Rollup'!$L$2:$L$240=$B$686,ROW('Sale Rollup'!$L$2:$L$240)),ROW(18:18))-1,12)," ")</f>
        <v> </v>
      </c>
      <c r="J705" s="1118"/>
      <c r="K705" s="1118" t="str">
        <f t="array" ref="K705">IFERROR(INDEX('Sale Rollup'!$B$2:$AA$240,SMALL(IF('Sale Rollup'!$L$2:$L$240=$B$686,ROW('Sale Rollup'!$L$2:$L$240)),ROW(18:18))-1,13)," ")</f>
        <v> </v>
      </c>
      <c r="M705" s="1162"/>
      <c r="N705" s="1162"/>
    </row>
    <row r="706">
      <c r="A706" s="1114" t="str">
        <f t="array" ref="A706">IFERROR(SMALL(IF('Sale Rollup'!$L$2:$L$240=$B$686,ROW('Sale Rollup'!$L$2:$L$240)),ROW(19:19))," ")</f>
        <v> </v>
      </c>
      <c r="B706" s="1130" t="str">
        <f t="array" ref="B706">IFERROR(INDEX('Sale Rollup'!$B$2:$AA$240,SMALL(IF('Sale Rollup'!$L$2:$L$240=$B$686,ROW('Sale Rollup'!$L$2:$L$240)),ROW(19:19))-1,1)," ")</f>
        <v> </v>
      </c>
      <c r="C706" s="1117" t="str">
        <f t="array" ref="C706">IFERROR(INDEX('Sale Rollup'!$B$2:$AA$240,SMALL(IF('Sale Rollup'!$L$2:$L$240=$B$686,ROW('Sale Rollup'!$L$2:$L$240)),ROW(19:19))-1,2)," ")</f>
        <v> </v>
      </c>
      <c r="D706" s="1117" t="str">
        <f t="array" ref="D706">IFERROR(INDEX('Sale Rollup'!$B$2:$AA$240,SMALL(IF('Sale Rollup'!$L$2:$L$240=$B$686,ROW('Sale Rollup'!$L$2:$L$240)),ROW(19:19))-1,5)," ")</f>
        <v> </v>
      </c>
      <c r="E706" s="1117" t="str">
        <f t="array" ref="E706">IFERROR( INDEX('Sale Rollup'!$B$2:$AA$240,SMALL(IF('Sale Rollup'!$L$2:$L$240=$B$686,ROW('Sale Rollup'!$L$2:$L$240)),ROW(19:19))-1,6)," ")</f>
        <v> </v>
      </c>
      <c r="F706" s="1117" t="str">
        <f t="array" ref="F706">IFERROR(INDEX('Sale Rollup'!$B$2:$AA$240,SMALL(IF('Sale Rollup'!$L$2:$L$240=$B$686,ROW('Sale Rollup'!$L$2:$L$240)),ROW(19:19))-1,7)," ")</f>
        <v> </v>
      </c>
      <c r="G706" s="1117" t="str">
        <f t="array" ref="G706">IFERROR(INDEX('Sale Rollup'!$B$2:$AA$240,SMALL(IF('Sale Rollup'!$L$2:$L$240=$B$686,ROW('Sale Rollup'!$L$2:$L$240)),ROW(19:19))-1,3)," ")</f>
        <v> </v>
      </c>
      <c r="H706" s="1163" t="str">
        <f t="array" ref="H706">IFERROR(INDEX('Sale Rollup'!$B$2:$AA$240,SMALL(IF('Sale Rollup'!$L$2:$L$240=$B$686,ROW('Sale Rollup'!$L$2:$L$240)),ROW(19:19))-1,8)," ")</f>
        <v> </v>
      </c>
      <c r="I706" s="1119" t="str">
        <f t="array" ref="I706">IFERROR(INDEX('Sale Rollup'!$B$2:$AA$240,SMALL(IF('Sale Rollup'!$L$2:$L$240=$B$686,ROW('Sale Rollup'!$L$2:$L$240)),ROW(19:19))-1,12)," ")</f>
        <v> </v>
      </c>
      <c r="J706" s="1118"/>
      <c r="K706" s="1118" t="str">
        <f t="array" ref="K706">IFERROR(INDEX('Sale Rollup'!$B$2:$AA$240,SMALL(IF('Sale Rollup'!$L$2:$L$240=$B$686,ROW('Sale Rollup'!$L$2:$L$240)),ROW(19:19))-1,13)," ")</f>
        <v> </v>
      </c>
      <c r="M706" s="1162"/>
      <c r="N706" s="1162"/>
    </row>
    <row r="707">
      <c r="A707" s="1114" t="str">
        <f t="array" ref="A707">IFERROR(SMALL(IF('Sale Rollup'!$L$2:$L$240=$B$686,ROW('Sale Rollup'!$L$2:$L$240)),ROW(20:20))," ")</f>
        <v> </v>
      </c>
      <c r="B707" s="1130" t="str">
        <f t="array" ref="B707">IFERROR(INDEX('Sale Rollup'!$B$2:$AA$240,SMALL(IF('Sale Rollup'!$L$2:$L$240=$B$686,ROW('Sale Rollup'!$L$2:$L$240)),ROW(20:20))-1,1)," ")</f>
        <v> </v>
      </c>
      <c r="C707" s="1117" t="str">
        <f t="array" ref="C707">IFERROR(INDEX('Sale Rollup'!$B$2:$AA$240,SMALL(IF('Sale Rollup'!$L$2:$L$240=$B$686,ROW('Sale Rollup'!$L$2:$L$240)),ROW(20:20))-1,2)," ")</f>
        <v> </v>
      </c>
      <c r="D707" s="1117" t="str">
        <f t="array" ref="D707">IFERROR(INDEX('Sale Rollup'!$B$2:$AA$240,SMALL(IF('Sale Rollup'!$L$2:$L$240=$B$686,ROW('Sale Rollup'!$L$2:$L$240)),ROW(20:20))-1,5)," ")</f>
        <v> </v>
      </c>
      <c r="E707" s="1117" t="str">
        <f t="array" ref="E707">IFERROR( INDEX('Sale Rollup'!$B$2:$AA$240,SMALL(IF('Sale Rollup'!$L$2:$L$240=$B$686,ROW('Sale Rollup'!$L$2:$L$240)),ROW(20:20))-1,6)," ")</f>
        <v> </v>
      </c>
      <c r="F707" s="1117" t="str">
        <f t="array" ref="F707">IFERROR(INDEX('Sale Rollup'!$B$2:$AA$240,SMALL(IF('Sale Rollup'!$L$2:$L$240=$B$686,ROW('Sale Rollup'!$L$2:$L$240)),ROW(20:20))-1,7)," ")</f>
        <v> </v>
      </c>
      <c r="G707" s="1117" t="str">
        <f t="array" ref="G707">IFERROR(INDEX('Sale Rollup'!$B$2:$AA$240,SMALL(IF('Sale Rollup'!$L$2:$L$240=$B$686,ROW('Sale Rollup'!$L$2:$L$240)),ROW(20:20))-1,3)," ")</f>
        <v> </v>
      </c>
      <c r="H707" s="1163" t="str">
        <f t="array" ref="H707">IFERROR(INDEX('Sale Rollup'!$B$2:$AA$240,SMALL(IF('Sale Rollup'!$L$2:$L$240=$B$686,ROW('Sale Rollup'!$L$2:$L$240)),ROW(20:20))-1,8)," ")</f>
        <v> </v>
      </c>
      <c r="I707" s="1119" t="str">
        <f t="array" ref="I707">IFERROR(INDEX('Sale Rollup'!$B$2:$AA$240,SMALL(IF('Sale Rollup'!$L$2:$L$240=$B$686,ROW('Sale Rollup'!$L$2:$L$240)),ROW(20:20))-1,12)," ")</f>
        <v> </v>
      </c>
      <c r="J707" s="1118"/>
      <c r="K707" s="1118" t="str">
        <f t="array" ref="K707">IFERROR(INDEX('Sale Rollup'!$B$2:$AA$240,SMALL(IF('Sale Rollup'!$L$2:$L$240=$B$686,ROW('Sale Rollup'!$L$2:$L$240)),ROW(20:20))-1,13)," ")</f>
        <v> </v>
      </c>
      <c r="M707" s="1162" t="s">
        <v>871</v>
      </c>
      <c r="N707" s="1162"/>
    </row>
    <row r="708">
      <c r="A708" s="1131" t="str">
        <f t="array" ref="A708">IFERROR(SMALL(IF('Sale Rollup'!$O$2:$O$240=$B$686,ROW('Sale Rollup'!$L$2:$L$240)),ROW(1:1))," ")</f>
        <v> </v>
      </c>
      <c r="B708" s="1132" t="str">
        <f t="array" ref="B708">IFERROR(INDEX('Sale Rollup'!$B$2:$AA$240,SMALL(IF('Sale Rollup'!$O$2:$O$240=$B$686,ROW('Sale Rollup'!$L$2:$L$240)),ROW(1:1))-1,1)," ")</f>
        <v> </v>
      </c>
      <c r="C708" s="1133" t="str">
        <f t="array" ref="C708">IFERROR(INDEX('Sale Rollup'!$B$2:$AA$240,SMALL(IF('Sale Rollup'!$O$2:$O$240=$B$686,ROW('Sale Rollup'!$L$2:$L$240)),ROW(1:1))-1,2)," ")</f>
        <v> </v>
      </c>
      <c r="D708" s="1133" t="str">
        <f t="array" ref="D708">IFERROR(INDEX('Sale Rollup'!$B$2:$AA$240,SMALL(IF('Sale Rollup'!$O$2:$O$240=$B$686,ROW('Sale Rollup'!$L$2:$L$240)),ROW(1:1))-1,5)," ")</f>
        <v> </v>
      </c>
      <c r="E708" s="1133" t="str">
        <f t="array" ref="E708">IFERROR( INDEX('Sale Rollup'!$B$2:$AA$240,SMALL(IF('Sale Rollup'!$O$2:$O$240=$B$686,ROW('Sale Rollup'!$L$2:$L$240)),ROW(1:1))-1,6)," ")</f>
        <v> </v>
      </c>
      <c r="F708" s="1133" t="str">
        <f t="array" ref="F708">IFERROR(INDEX('Sale Rollup'!$B$2:$AA$240,SMALL(IF('Sale Rollup'!$O$2:$O$240=$B$686,ROW('Sale Rollup'!$L$2:$L$240)),ROW(1:1))-1,7)," ")</f>
        <v> </v>
      </c>
      <c r="G708" s="1133" t="str">
        <f t="array" ref="G708">IFERROR(INDEX('Sale Rollup'!$B$2:$AA$240,SMALL(IF('Sale Rollup'!$O$2:$O$240=$B$686,ROW('Sale Rollup'!$L$2:$L$240)),ROW(1:1))-1,3)," ")</f>
        <v> </v>
      </c>
      <c r="H708" s="1134" t="str">
        <f t="array" ref="H708">IFERROR(INDEX('Sale Rollup'!$B$2:$AA$240,SMALL(IF('Sale Rollup'!$O$2:$O$240=$B$686,ROW('Sale Rollup'!$L$2:$L$240)),ROW(1:1))-1,8)," ")</f>
        <v> </v>
      </c>
      <c r="I708" s="1135" t="str">
        <f t="array" ref="I708">IFERROR(INDEX('Sale Rollup'!$B$2:$AA$240,SMALL(IF('Sale Rollup'!$O$2:$O$240=$B$686,ROW('Sale Rollup'!$L$2:$L$240)),ROW(1:1))-1,15)," ")</f>
        <v> </v>
      </c>
      <c r="J708" s="1134"/>
      <c r="K708" s="1134" t="str">
        <f t="array" ref="K708">IFERROR(INDEX('Sale Rollup'!$B$2:$AA$240,SMALL(IF('Sale Rollup'!$O$2:$O$240=$B$686,ROW('Sale Rollup'!$L$2:$L$240)),ROW(1:1))-1,16)," ")</f>
        <v> </v>
      </c>
      <c r="L708" s="1136" t="s">
        <v>841</v>
      </c>
      <c r="M708" s="1162"/>
      <c r="N708" s="1162"/>
    </row>
    <row r="709">
      <c r="A709" s="1137" t="str">
        <f t="array" ref="A709">IFERROR(SMALL(IF('Sale Rollup'!$O$2:$O$240=$B$686,ROW('Sale Rollup'!$L$2:$L$240)),ROW(2:2))," ")</f>
        <v> </v>
      </c>
      <c r="B709" s="1138" t="str">
        <f t="array" ref="B709">IFERROR(INDEX('Sale Rollup'!$B$2:$AA$240,SMALL(IF('Sale Rollup'!$O$2:$O$240=$B$686,ROW('Sale Rollup'!$L$2:$L$240)),ROW(2:2))-1,1)," ")</f>
        <v> </v>
      </c>
      <c r="C709" s="1139" t="str">
        <f t="array" ref="C709">IFERROR(INDEX('Sale Rollup'!$B$2:$AA$240,SMALL(IF('Sale Rollup'!$O$2:$O$240=$B$686,ROW('Sale Rollup'!$L$2:$L$240)),ROW(2:2))-1,2)," ")</f>
        <v> </v>
      </c>
      <c r="D709" s="1139" t="str">
        <f t="array" ref="D709">IFERROR(INDEX('Sale Rollup'!$B$2:$AA$240,SMALL(IF('Sale Rollup'!$O$2:$O$240=$B$686,ROW('Sale Rollup'!$L$2:$L$240)),ROW(2:2))-1,5)," ")</f>
        <v> </v>
      </c>
      <c r="E709" s="1139" t="str">
        <f t="array" ref="E709">IFERROR( INDEX('Sale Rollup'!$B$2:$AA$240,SMALL(IF('Sale Rollup'!$O$2:$O$240=$B$686,ROW('Sale Rollup'!$L$2:$L$240)),ROW(2:2))-1,6)," ")</f>
        <v> </v>
      </c>
      <c r="F709" s="1139" t="str">
        <f t="array" ref="F709">IFERROR(INDEX('Sale Rollup'!$B$2:$AA$240,SMALL(IF('Sale Rollup'!$O$2:$O$240=$B$686,ROW('Sale Rollup'!$L$2:$L$240)),ROW(2:2))-1,7)," ")</f>
        <v> </v>
      </c>
      <c r="G709" s="1139" t="str">
        <f t="array" ref="G709">IFERROR(INDEX('Sale Rollup'!$B$2:$AA$240,SMALL(IF('Sale Rollup'!$O$2:$O$240=$B$686,ROW('Sale Rollup'!$L$2:$L$240)),ROW(2:2))-1,3)," ")</f>
        <v> </v>
      </c>
      <c r="H709" s="1140" t="str">
        <f t="array" ref="H709">IFERROR(INDEX('Sale Rollup'!$B$2:$AA$240,SMALL(IF('Sale Rollup'!$O$2:$O$240=$B$686,ROW('Sale Rollup'!$L$2:$L$240)),ROW(2:2))-1,8)," ")</f>
        <v> </v>
      </c>
      <c r="I709" s="1141" t="str">
        <f t="array" ref="I709">IFERROR(INDEX('Sale Rollup'!$B$2:$AA$240,SMALL(IF('Sale Rollup'!$O$2:$O$240=$B$686,ROW('Sale Rollup'!$L$2:$L$240)),ROW(2:2))-1,15)," ")</f>
        <v> </v>
      </c>
      <c r="J709" s="1140"/>
      <c r="K709" s="1140" t="str">
        <f t="array" ref="K709">IFERROR(INDEX('Sale Rollup'!$B$2:$AA$240,SMALL(IF('Sale Rollup'!$O$2:$O$240=$B$686,ROW('Sale Rollup'!$L$2:$L$240)),ROW(2:2))-1,16)," ")</f>
        <v> </v>
      </c>
      <c r="M709" s="1162"/>
      <c r="N709" s="1162"/>
    </row>
    <row r="710">
      <c r="A710" s="1137" t="str">
        <f t="array" ref="A710">IFERROR(SMALL(IF('Sale Rollup'!$O$2:$O$240=$B$686,ROW('Sale Rollup'!$L$2:$L$240)),ROW(3:3))," ")</f>
        <v> </v>
      </c>
      <c r="B710" s="1138" t="str">
        <f t="array" ref="B710">IFERROR(INDEX('Sale Rollup'!$B$2:$AA$240,SMALL(IF('Sale Rollup'!$O$2:$O$240=$B$686,ROW('Sale Rollup'!$L$2:$L$240)),ROW(3:3))-1,1)," ")</f>
        <v> </v>
      </c>
      <c r="C710" s="1139" t="str">
        <f t="array" ref="C710">IFERROR(INDEX('Sale Rollup'!$B$2:$AA$240,SMALL(IF('Sale Rollup'!$O$2:$O$240=$B$686,ROW('Sale Rollup'!$L$2:$L$240)),ROW(3:3))-1,2)," ")</f>
        <v> </v>
      </c>
      <c r="D710" s="1139" t="str">
        <f t="array" ref="D710">IFERROR(INDEX('Sale Rollup'!$B$2:$AA$240,SMALL(IF('Sale Rollup'!$O$2:$O$240=$B$686,ROW('Sale Rollup'!$L$2:$L$240)),ROW(3:3))-1,5)," ")</f>
        <v> </v>
      </c>
      <c r="E710" s="1139" t="str">
        <f t="array" ref="E710">IFERROR( INDEX('Sale Rollup'!$B$2:$AA$240,SMALL(IF('Sale Rollup'!$O$2:$O$240=$B$686,ROW('Sale Rollup'!$L$2:$L$240)),ROW(3:3))-1,6)," ")</f>
        <v> </v>
      </c>
      <c r="F710" s="1139" t="str">
        <f t="array" ref="F710">IFERROR(INDEX('Sale Rollup'!$B$2:$AA$240,SMALL(IF('Sale Rollup'!$O$2:$O$240=$B$686,ROW('Sale Rollup'!$L$2:$L$240)),ROW(3:3))-1,7)," ")</f>
        <v> </v>
      </c>
      <c r="G710" s="1139" t="str">
        <f t="array" ref="G710">IFERROR(INDEX('Sale Rollup'!$B$2:$AA$240,SMALL(IF('Sale Rollup'!$O$2:$O$240=$B$686,ROW('Sale Rollup'!$L$2:$L$240)),ROW(3:3))-1,3)," ")</f>
        <v> </v>
      </c>
      <c r="H710" s="1140" t="str">
        <f t="array" ref="H710">IFERROR(INDEX('Sale Rollup'!$B$2:$AA$240,SMALL(IF('Sale Rollup'!$O$2:$O$240=$B$686,ROW('Sale Rollup'!$L$2:$L$240)),ROW(3:3))-1,8)," ")</f>
        <v> </v>
      </c>
      <c r="I710" s="1141" t="str">
        <f t="array" ref="I710">IFERROR(INDEX('Sale Rollup'!$B$2:$AA$240,SMALL(IF('Sale Rollup'!$O$2:$O$240=$B$686,ROW('Sale Rollup'!$L$2:$L$240)),ROW(3:3))-1,15)," ")</f>
        <v> </v>
      </c>
      <c r="J710" s="1140"/>
      <c r="K710" s="1140" t="str">
        <f t="array" ref="K710">IFERROR(INDEX('Sale Rollup'!$B$2:$AA$240,SMALL(IF('Sale Rollup'!$O$2:$O$240=$B$686,ROW('Sale Rollup'!$L$2:$L$240)),ROW(3:3))-1,16)," ")</f>
        <v> </v>
      </c>
      <c r="M710" s="1162"/>
      <c r="N710" s="1162"/>
    </row>
    <row r="711">
      <c r="A711" s="1137" t="str">
        <f t="array" ref="A711">IFERROR(SMALL(IF('Sale Rollup'!$O$2:$O$240=$B$686,ROW('Sale Rollup'!$L$2:$L$240)),ROW(4:4))," ")</f>
        <v> </v>
      </c>
      <c r="B711" s="1138" t="str">
        <f t="array" ref="B711">IFERROR(INDEX('Sale Rollup'!$B$2:$AA$240,SMALL(IF('Sale Rollup'!$O$2:$O$240=$B$686,ROW('Sale Rollup'!$L$2:$L$240)),ROW(4:4))-1,1)," ")</f>
        <v> </v>
      </c>
      <c r="C711" s="1139" t="str">
        <f t="array" ref="C711">IFERROR(INDEX('Sale Rollup'!$B$2:$AA$240,SMALL(IF('Sale Rollup'!$O$2:$O$240=$B$686,ROW('Sale Rollup'!$L$2:$L$240)),ROW(4:4))-1,2)," ")</f>
        <v> </v>
      </c>
      <c r="D711" s="1139" t="str">
        <f t="array" ref="D711">IFERROR(INDEX('Sale Rollup'!$B$2:$AA$240,SMALL(IF('Sale Rollup'!$O$2:$O$240=$B$686,ROW('Sale Rollup'!$L$2:$L$240)),ROW(4:4))-1,5)," ")</f>
        <v> </v>
      </c>
      <c r="E711" s="1139" t="str">
        <f t="array" ref="E711">IFERROR( INDEX('Sale Rollup'!$B$2:$AA$240,SMALL(IF('Sale Rollup'!$O$2:$O$240=$B$686,ROW('Sale Rollup'!$L$2:$L$240)),ROW(4:4))-1,6)," ")</f>
        <v> </v>
      </c>
      <c r="F711" s="1139" t="str">
        <f t="array" ref="F711">IFERROR(INDEX('Sale Rollup'!$B$2:$AA$240,SMALL(IF('Sale Rollup'!$O$2:$O$240=$B$686,ROW('Sale Rollup'!$L$2:$L$240)),ROW(4:4))-1,7)," ")</f>
        <v> </v>
      </c>
      <c r="G711" s="1139" t="str">
        <f t="array" ref="G711">IFERROR(INDEX('Sale Rollup'!$B$2:$AA$240,SMALL(IF('Sale Rollup'!$O$2:$O$240=$B$686,ROW('Sale Rollup'!$L$2:$L$240)),ROW(4:4))-1,3)," ")</f>
        <v> </v>
      </c>
      <c r="H711" s="1140" t="str">
        <f t="array" ref="H711">IFERROR(INDEX('Sale Rollup'!$B$2:$AA$240,SMALL(IF('Sale Rollup'!$O$2:$O$240=$B$686,ROW('Sale Rollup'!$L$2:$L$240)),ROW(4:4))-1,8)," ")</f>
        <v> </v>
      </c>
      <c r="I711" s="1141" t="str">
        <f t="array" ref="I711">IFERROR(INDEX('Sale Rollup'!$B$2:$AA$240,SMALL(IF('Sale Rollup'!$O$2:$O$240=$B$686,ROW('Sale Rollup'!$L$2:$L$240)),ROW(4:4))-1,15)," ")</f>
        <v> </v>
      </c>
      <c r="J711" s="1140"/>
      <c r="K711" s="1140" t="str">
        <f t="array" ref="K711">IFERROR(INDEX('Sale Rollup'!$B$2:$AA$240,SMALL(IF('Sale Rollup'!$O$2:$O$240=$B$686,ROW('Sale Rollup'!$L$2:$L$240)),ROW(4:4))-1,16)," ")</f>
        <v> </v>
      </c>
      <c r="M711" s="1120"/>
      <c r="N711" s="1120"/>
    </row>
    <row r="712">
      <c r="A712" s="1137" t="str">
        <f t="array" ref="A712">IFERROR(SMALL(IF('Sale Rollup'!$O$2:$O$240=$B$686,ROW('Sale Rollup'!$L$2:$L$240)),ROW(5:5))," ")</f>
        <v> </v>
      </c>
      <c r="B712" s="1138" t="str">
        <f t="array" ref="B712">IFERROR(INDEX('Sale Rollup'!$B$2:$AA$240,SMALL(IF('Sale Rollup'!$O$2:$O$240=$B$686,ROW('Sale Rollup'!$L$2:$L$240)),ROW(5:5))-1,1)," ")</f>
        <v> </v>
      </c>
      <c r="C712" s="1139" t="str">
        <f t="array" ref="C712">IFERROR(INDEX('Sale Rollup'!$B$2:$AA$240,SMALL(IF('Sale Rollup'!$O$2:$O$240=$B$686,ROW('Sale Rollup'!$L$2:$L$240)),ROW(5:5))-1,2)," ")</f>
        <v> </v>
      </c>
      <c r="D712" s="1139" t="str">
        <f t="array" ref="D712">IFERROR(INDEX('Sale Rollup'!$B$2:$AA$240,SMALL(IF('Sale Rollup'!$O$2:$O$240=$B$686,ROW('Sale Rollup'!$L$2:$L$240)),ROW(5:5))-1,5)," ")</f>
        <v> </v>
      </c>
      <c r="E712" s="1139" t="str">
        <f t="array" ref="E712">IFERROR( INDEX('Sale Rollup'!$B$2:$AA$240,SMALL(IF('Sale Rollup'!$O$2:$O$240=$B$686,ROW('Sale Rollup'!$L$2:$L$240)),ROW(5:5))-1,6)," ")</f>
        <v> </v>
      </c>
      <c r="F712" s="1139" t="str">
        <f t="array" ref="F712">IFERROR(INDEX('Sale Rollup'!$B$2:$AA$240,SMALL(IF('Sale Rollup'!$O$2:$O$240=$B$686,ROW('Sale Rollup'!$L$2:$L$240)),ROW(5:5))-1,7)," ")</f>
        <v> </v>
      </c>
      <c r="G712" s="1139" t="str">
        <f t="array" ref="G712">IFERROR(INDEX('Sale Rollup'!$B$2:$AA$240,SMALL(IF('Sale Rollup'!$O$2:$O$240=$B$686,ROW('Sale Rollup'!$L$2:$L$240)),ROW(5:5))-1,3)," ")</f>
        <v> </v>
      </c>
      <c r="H712" s="1140" t="str">
        <f t="array" ref="H712">IFERROR(INDEX('Sale Rollup'!$B$2:$AA$240,SMALL(IF('Sale Rollup'!$O$2:$O$240=$B$686,ROW('Sale Rollup'!$L$2:$L$240)),ROW(5:5))-1,8)," ")</f>
        <v> </v>
      </c>
      <c r="I712" s="1141" t="str">
        <f t="array" ref="I712">IFERROR(INDEX('Sale Rollup'!$B$2:$AA$240,SMALL(IF('Sale Rollup'!$O$2:$O$240=$B$686,ROW('Sale Rollup'!$L$2:$L$240)),ROW(5:5))-1,15)," ")</f>
        <v> </v>
      </c>
      <c r="J712" s="1140"/>
      <c r="K712" s="1140" t="str">
        <f t="array" ref="K712">IFERROR(INDEX('Sale Rollup'!$B$2:$AA$240,SMALL(IF('Sale Rollup'!$O$2:$O$240=$B$686,ROW('Sale Rollup'!$L$2:$L$240)),ROW(5:5))-1,16)," ")</f>
        <v> </v>
      </c>
      <c r="M712" s="1120"/>
      <c r="N712" s="1120"/>
    </row>
    <row r="713">
      <c r="A713" s="1137" t="str">
        <f t="array" ref="A713">IFERROR(SMALL(IF('Sale Rollup'!$O$2:$O$240=$B$686,ROW('Sale Rollup'!$L$2:$L$240)),ROW(6:6))," ")</f>
        <v> </v>
      </c>
      <c r="B713" s="1138" t="str">
        <f t="array" ref="B713">IFERROR(INDEX('Sale Rollup'!$B$2:$AA$240,SMALL(IF('Sale Rollup'!$O$2:$O$240=$B$686,ROW('Sale Rollup'!$L$2:$L$240)),ROW(6:6))-1,1)," ")</f>
        <v> </v>
      </c>
      <c r="C713" s="1139" t="str">
        <f t="array" ref="C713">IFERROR(INDEX('Sale Rollup'!$B$2:$AA$240,SMALL(IF('Sale Rollup'!$O$2:$O$240=$B$686,ROW('Sale Rollup'!$L$2:$L$240)),ROW(6:6))-1,2)," ")</f>
        <v> </v>
      </c>
      <c r="D713" s="1139" t="str">
        <f t="array" ref="D713">IFERROR(INDEX('Sale Rollup'!$B$2:$AA$240,SMALL(IF('Sale Rollup'!$O$2:$O$240=$B$686,ROW('Sale Rollup'!$L$2:$L$240)),ROW(6:6))-1,5)," ")</f>
        <v> </v>
      </c>
      <c r="E713" s="1139" t="str">
        <f t="array" ref="E713">IFERROR( INDEX('Sale Rollup'!$B$2:$AA$240,SMALL(IF('Sale Rollup'!$O$2:$O$240=$B$686,ROW('Sale Rollup'!$L$2:$L$240)),ROW(6:6))-1,6)," ")</f>
        <v> </v>
      </c>
      <c r="F713" s="1139" t="str">
        <f t="array" ref="F713">IFERROR(INDEX('Sale Rollup'!$B$2:$AA$240,SMALL(IF('Sale Rollup'!$O$2:$O$240=$B$686,ROW('Sale Rollup'!$L$2:$L$240)),ROW(6:6))-1,7)," ")</f>
        <v> </v>
      </c>
      <c r="G713" s="1139" t="str">
        <f t="array" ref="G713">IFERROR(INDEX('Sale Rollup'!$B$2:$AA$240,SMALL(IF('Sale Rollup'!$O$2:$O$240=$B$686,ROW('Sale Rollup'!$L$2:$L$240)),ROW(6:6))-1,3)," ")</f>
        <v> </v>
      </c>
      <c r="H713" s="1140" t="str">
        <f t="array" ref="H713">IFERROR(INDEX('Sale Rollup'!$B$2:$AA$240,SMALL(IF('Sale Rollup'!$O$2:$O$240=$B$686,ROW('Sale Rollup'!$L$2:$L$240)),ROW(6:6))-1,8)," ")</f>
        <v> </v>
      </c>
      <c r="I713" s="1141" t="str">
        <f t="array" ref="I713">IFERROR(INDEX('Sale Rollup'!$B$2:$AA$240,SMALL(IF('Sale Rollup'!$O$2:$O$240=$B$686,ROW('Sale Rollup'!$L$2:$L$240)),ROW(6:6))-1,15)," ")</f>
        <v> </v>
      </c>
      <c r="J713" s="1140"/>
      <c r="K713" s="1140" t="str">
        <f t="array" ref="K713">IFERROR(INDEX('Sale Rollup'!$B$2:$AA$240,SMALL(IF('Sale Rollup'!$O$2:$O$240=$B$686,ROW('Sale Rollup'!$L$2:$L$240)),ROW(6:6))-1,16)," ")</f>
        <v> </v>
      </c>
      <c r="M713" s="1120"/>
      <c r="N713" s="1120"/>
    </row>
    <row r="714">
      <c r="A714" s="1137" t="str">
        <f t="array" ref="A714">IFERROR(SMALL(IF('Sale Rollup'!$O$2:$O$240=$B$686,ROW('Sale Rollup'!$L$2:$L$240)),ROW(7:7))," ")</f>
        <v> </v>
      </c>
      <c r="B714" s="1138" t="str">
        <f t="array" ref="B714">IFERROR(INDEX('Sale Rollup'!$B$2:$AA$240,SMALL(IF('Sale Rollup'!$O$2:$O$240=$B$686,ROW('Sale Rollup'!$L$2:$L$240)),ROW(7:7))-1,1)," ")</f>
        <v> </v>
      </c>
      <c r="C714" s="1139" t="str">
        <f t="array" ref="C714">IFERROR(INDEX('Sale Rollup'!$B$2:$AA$240,SMALL(IF('Sale Rollup'!$O$2:$O$240=$B$686,ROW('Sale Rollup'!$L$2:$L$240)),ROW(7:7))-1,2)," ")</f>
        <v> </v>
      </c>
      <c r="D714" s="1139" t="str">
        <f t="array" ref="D714">IFERROR(INDEX('Sale Rollup'!$B$2:$AA$240,SMALL(IF('Sale Rollup'!$O$2:$O$240=$B$686,ROW('Sale Rollup'!$L$2:$L$240)),ROW(7:7))-1,5)," ")</f>
        <v> </v>
      </c>
      <c r="E714" s="1139" t="str">
        <f t="array" ref="E714">IFERROR( INDEX('Sale Rollup'!$B$2:$AA$240,SMALL(IF('Sale Rollup'!$O$2:$O$240=$B$686,ROW('Sale Rollup'!$L$2:$L$240)),ROW(7:7))-1,6)," ")</f>
        <v> </v>
      </c>
      <c r="F714" s="1139" t="str">
        <f t="array" ref="F714">IFERROR(INDEX('Sale Rollup'!$B$2:$AA$240,SMALL(IF('Sale Rollup'!$O$2:$O$240=$B$686,ROW('Sale Rollup'!$L$2:$L$240)),ROW(7:7))-1,7)," ")</f>
        <v> </v>
      </c>
      <c r="G714" s="1139" t="str">
        <f t="array" ref="G714">IFERROR(INDEX('Sale Rollup'!$B$2:$AA$240,SMALL(IF('Sale Rollup'!$O$2:$O$240=$B$686,ROW('Sale Rollup'!$L$2:$L$240)),ROW(7:7))-1,3)," ")</f>
        <v> </v>
      </c>
      <c r="H714" s="1140" t="str">
        <f t="array" ref="H714">IFERROR(INDEX('Sale Rollup'!$B$2:$AA$240,SMALL(IF('Sale Rollup'!$O$2:$O$240=$B$686,ROW('Sale Rollup'!$L$2:$L$240)),ROW(7:7))-1,8)," ")</f>
        <v> </v>
      </c>
      <c r="I714" s="1141" t="str">
        <f t="array" ref="I714">IFERROR(INDEX('Sale Rollup'!$B$2:$AA$240,SMALL(IF('Sale Rollup'!$O$2:$O$240=$B$686,ROW('Sale Rollup'!$L$2:$L$240)),ROW(7:7))-1,15)," ")</f>
        <v> </v>
      </c>
      <c r="J714" s="1140"/>
      <c r="K714" s="1140" t="str">
        <f t="array" ref="K714">IFERROR(INDEX('Sale Rollup'!$B$2:$AA$240,SMALL(IF('Sale Rollup'!$O$2:$O$240=$B$686,ROW('Sale Rollup'!$L$2:$L$240)),ROW(7:7))-1,16)," ")</f>
        <v> </v>
      </c>
      <c r="M714" s="1120"/>
      <c r="N714" s="1120"/>
    </row>
    <row r="715">
      <c r="A715" s="1137" t="str">
        <f t="array" ref="A715">IFERROR(SMALL(IF('Sale Rollup'!$O$2:$O$240=$B$686,ROW('Sale Rollup'!$L$2:$L$240)),ROW(8:8))," ")</f>
        <v> </v>
      </c>
      <c r="B715" s="1138" t="str">
        <f t="array" ref="B715">IFERROR(INDEX('Sale Rollup'!$B$2:$AA$240,SMALL(IF('Sale Rollup'!$O$2:$O$240=$B$686,ROW('Sale Rollup'!$L$2:$L$240)),ROW(8:8))-1,1)," ")</f>
        <v> </v>
      </c>
      <c r="C715" s="1139" t="str">
        <f t="array" ref="C715">IFERROR(INDEX('Sale Rollup'!$B$2:$AA$240,SMALL(IF('Sale Rollup'!$O$2:$O$240=$B$686,ROW('Sale Rollup'!$L$2:$L$240)),ROW(8:8))-1,2)," ")</f>
        <v> </v>
      </c>
      <c r="D715" s="1139" t="str">
        <f t="array" ref="D715">IFERROR(INDEX('Sale Rollup'!$B$2:$AA$240,SMALL(IF('Sale Rollup'!$O$2:$O$240=$B$686,ROW('Sale Rollup'!$L$2:$L$240)),ROW(8:8))-1,5)," ")</f>
        <v> </v>
      </c>
      <c r="E715" s="1139" t="str">
        <f t="array" ref="E715">IFERROR( INDEX('Sale Rollup'!$B$2:$AA$240,SMALL(IF('Sale Rollup'!$O$2:$O$240=$B$686,ROW('Sale Rollup'!$L$2:$L$240)),ROW(8:8))-1,6)," ")</f>
        <v> </v>
      </c>
      <c r="F715" s="1139" t="str">
        <f t="array" ref="F715">IFERROR(INDEX('Sale Rollup'!$B$2:$AA$240,SMALL(IF('Sale Rollup'!$O$2:$O$240=$B$686,ROW('Sale Rollup'!$L$2:$L$240)),ROW(8:8))-1,7)," ")</f>
        <v> </v>
      </c>
      <c r="G715" s="1139" t="str">
        <f t="array" ref="G715">IFERROR(INDEX('Sale Rollup'!$B$2:$AA$240,SMALL(IF('Sale Rollup'!$O$2:$O$240=$B$686,ROW('Sale Rollup'!$L$2:$L$240)),ROW(8:8))-1,3)," ")</f>
        <v> </v>
      </c>
      <c r="H715" s="1140" t="str">
        <f t="array" ref="H715">IFERROR(INDEX('Sale Rollup'!$B$2:$AA$240,SMALL(IF('Sale Rollup'!$O$2:$O$240=$B$686,ROW('Sale Rollup'!$L$2:$L$240)),ROW(8:8))-1,8)," ")</f>
        <v> </v>
      </c>
      <c r="I715" s="1141" t="str">
        <f t="array" ref="I715">IFERROR(INDEX('Sale Rollup'!$B$2:$AA$240,SMALL(IF('Sale Rollup'!$O$2:$O$240=$B$686,ROW('Sale Rollup'!$L$2:$L$240)),ROW(8:8))-1,15)," ")</f>
        <v> </v>
      </c>
      <c r="J715" s="1140"/>
      <c r="K715" s="1140" t="str">
        <f t="array" ref="K715">IFERROR(INDEX('Sale Rollup'!$B$2:$AA$240,SMALL(IF('Sale Rollup'!$O$2:$O$240=$B$686,ROW('Sale Rollup'!$L$2:$L$240)),ROW(8:8))-1,16)," ")</f>
        <v> </v>
      </c>
      <c r="M715" s="1120"/>
      <c r="N715" s="1120"/>
    </row>
    <row r="716">
      <c r="A716" s="1137" t="str">
        <f t="array" ref="A716">IFERROR(SMALL(IF('Sale Rollup'!$O$2:$O$240=$B$686,ROW('Sale Rollup'!$L$2:$L$240)),ROW(9:9))," ")</f>
        <v> </v>
      </c>
      <c r="B716" s="1138" t="str">
        <f t="array" ref="B716">IFERROR(INDEX('Sale Rollup'!$B$2:$AA$240,SMALL(IF('Sale Rollup'!$O$2:$O$240=$B$686,ROW('Sale Rollup'!$L$2:$L$240)),ROW(9:9))-1,1)," ")</f>
        <v> </v>
      </c>
      <c r="C716" s="1139" t="str">
        <f t="array" ref="C716">IFERROR(INDEX('Sale Rollup'!$B$2:$AA$240,SMALL(IF('Sale Rollup'!$O$2:$O$240=$B$686,ROW('Sale Rollup'!$L$2:$L$240)),ROW(9:9))-1,2)," ")</f>
        <v> </v>
      </c>
      <c r="D716" s="1139" t="str">
        <f t="array" ref="D716">IFERROR(INDEX('Sale Rollup'!$B$2:$AA$240,SMALL(IF('Sale Rollup'!$O$2:$O$240=$B$686,ROW('Sale Rollup'!$L$2:$L$240)),ROW(9:9))-1,5)," ")</f>
        <v> </v>
      </c>
      <c r="E716" s="1139" t="str">
        <f t="array" ref="E716">IFERROR( INDEX('Sale Rollup'!$B$2:$AA$240,SMALL(IF('Sale Rollup'!$O$2:$O$240=$B$686,ROW('Sale Rollup'!$L$2:$L$240)),ROW(9:9))-1,6)," ")</f>
        <v> </v>
      </c>
      <c r="F716" s="1139" t="str">
        <f t="array" ref="F716">IFERROR(INDEX('Sale Rollup'!$B$2:$AA$240,SMALL(IF('Sale Rollup'!$O$2:$O$240=$B$686,ROW('Sale Rollup'!$L$2:$L$240)),ROW(9:9))-1,7)," ")</f>
        <v> </v>
      </c>
      <c r="G716" s="1139" t="str">
        <f t="array" ref="G716">IFERROR(INDEX('Sale Rollup'!$B$2:$AA$240,SMALL(IF('Sale Rollup'!$O$2:$O$240=$B$686,ROW('Sale Rollup'!$L$2:$L$240)),ROW(9:9))-1,3)," ")</f>
        <v> </v>
      </c>
      <c r="H716" s="1140" t="str">
        <f t="array" ref="H716">IFERROR(INDEX('Sale Rollup'!$B$2:$AA$240,SMALL(IF('Sale Rollup'!$O$2:$O$240=$B$686,ROW('Sale Rollup'!$L$2:$L$240)),ROW(9:9))-1,8)," ")</f>
        <v> </v>
      </c>
      <c r="I716" s="1141" t="str">
        <f t="array" ref="I716">IFERROR(INDEX('Sale Rollup'!$B$2:$AA$240,SMALL(IF('Sale Rollup'!$O$2:$O$240=$B$686,ROW('Sale Rollup'!$L$2:$L$240)),ROW(9:9))-1,15)," ")</f>
        <v> </v>
      </c>
      <c r="J716" s="1140"/>
      <c r="K716" s="1140" t="str">
        <f t="array" ref="K716">IFERROR(INDEX('Sale Rollup'!$B$2:$AA$240,SMALL(IF('Sale Rollup'!$O$2:$O$240=$B$686,ROW('Sale Rollup'!$L$2:$L$240)),ROW(9:9))-1,16)," ")</f>
        <v> </v>
      </c>
      <c r="M716" s="1120"/>
      <c r="N716" s="1120"/>
    </row>
    <row r="717">
      <c r="A717" s="1137" t="str">
        <f t="array" ref="A717">IFERROR(SMALL(IF('Sale Rollup'!$O$2:$O$240=$B$686,ROW('Sale Rollup'!$L$2:$L$240)),ROW(10:10))," ")</f>
        <v> </v>
      </c>
      <c r="B717" s="1138" t="str">
        <f t="array" ref="B717">IFERROR(INDEX('Sale Rollup'!$B$2:$AA$240,SMALL(IF('Sale Rollup'!$O$2:$O$240=$B$686,ROW('Sale Rollup'!$L$2:$L$240)),ROW(10:10))-1,1)," ")</f>
        <v> </v>
      </c>
      <c r="C717" s="1139" t="str">
        <f t="array" ref="C717">IFERROR(INDEX('Sale Rollup'!$B$2:$AA$240,SMALL(IF('Sale Rollup'!$O$2:$O$240=$B$686,ROW('Sale Rollup'!$L$2:$L$240)),ROW(10:10))-1,2)," ")</f>
        <v> </v>
      </c>
      <c r="D717" s="1139" t="str">
        <f t="array" ref="D717">IFERROR(INDEX('Sale Rollup'!$B$2:$AA$240,SMALL(IF('Sale Rollup'!$O$2:$O$240=$B$686,ROW('Sale Rollup'!$L$2:$L$240)),ROW(10:10))-1,5)," ")</f>
        <v> </v>
      </c>
      <c r="E717" s="1139" t="str">
        <f t="array" ref="E717">IFERROR( INDEX('Sale Rollup'!$B$2:$AA$240,SMALL(IF('Sale Rollup'!$O$2:$O$240=$B$686,ROW('Sale Rollup'!$L$2:$L$240)),ROW(10:10))-1,6)," ")</f>
        <v> </v>
      </c>
      <c r="F717" s="1139" t="str">
        <f t="array" ref="F717">IFERROR(INDEX('Sale Rollup'!$B$2:$AA$240,SMALL(IF('Sale Rollup'!$O$2:$O$240=$B$686,ROW('Sale Rollup'!$L$2:$L$240)),ROW(10:10))-1,7)," ")</f>
        <v> </v>
      </c>
      <c r="G717" s="1139" t="str">
        <f t="array" ref="G717">IFERROR(INDEX('Sale Rollup'!$B$2:$AA$240,SMALL(IF('Sale Rollup'!$O$2:$O$240=$B$686,ROW('Sale Rollup'!$L$2:$L$240)),ROW(10:10))-1,3)," ")</f>
        <v> </v>
      </c>
      <c r="H717" s="1140" t="str">
        <f t="array" ref="H717">IFERROR(INDEX('Sale Rollup'!$B$2:$AA$240,SMALL(IF('Sale Rollup'!$O$2:$O$240=$B$686,ROW('Sale Rollup'!$L$2:$L$240)),ROW(10:10))-1,8)," ")</f>
        <v> </v>
      </c>
      <c r="I717" s="1141" t="str">
        <f t="array" ref="I717">IFERROR(INDEX('Sale Rollup'!$B$2:$AA$240,SMALL(IF('Sale Rollup'!$O$2:$O$240=$B$686,ROW('Sale Rollup'!$L$2:$L$240)),ROW(10:10))-1,15)," ")</f>
        <v> </v>
      </c>
      <c r="J717" s="1140"/>
      <c r="K717" s="1140" t="str">
        <f t="array" ref="K717">IFERROR(INDEX('Sale Rollup'!$B$2:$AA$240,SMALL(IF('Sale Rollup'!$O$2:$O$240=$B$686,ROW('Sale Rollup'!$L$2:$L$240)),ROW(10:10))-1,16)," ")</f>
        <v> </v>
      </c>
      <c r="M717" s="1120"/>
      <c r="N717" s="1120"/>
    </row>
    <row r="718">
      <c r="A718" s="1116" t="s">
        <v>842</v>
      </c>
      <c r="B718" s="1142">
        <f>COUNT(B688:B712)</f>
        <v>0</v>
      </c>
      <c r="C718" s="1114"/>
      <c r="D718" s="1114"/>
      <c r="E718" s="1114"/>
      <c r="F718" s="1114"/>
      <c r="G718" s="1114"/>
      <c r="H718" s="1122"/>
      <c r="I718" s="1143"/>
      <c r="J718" s="1122"/>
      <c r="K718" s="1122">
        <f t="array" ref="K718">SUM(IF(ISERROR(K688:K712),"0",K688:K712))</f>
        <v>0</v>
      </c>
      <c r="L718" s="1122"/>
      <c r="M718" s="1161"/>
      <c r="N718" s="1161"/>
    </row>
    <row r="719">
      <c r="A719" s="1167" t="str">
        <f>IF('Roster &amp; Tables'!J29=0,"","Pack")</f>
        <v/>
      </c>
      <c r="B719" s="1145" t="s">
        <v>843</v>
      </c>
      <c r="C719" s="1164">
        <f>COUNTIFS('Sale Rollup'!L685:L924,B686,'Sale Rollup'!K685:K924,"No")</f>
        <v>0</v>
      </c>
      <c r="D719" s="697"/>
      <c r="E719" s="1145" t="s">
        <v>844</v>
      </c>
      <c r="F719" s="1164">
        <f>COUNTIF('Sale Rollup'!O685:O924,B686)+COUNTIFS('Sale Rollup'!L685:L924,B686,'Sale Rollup'!K685:K924,"Yes")</f>
        <v>0</v>
      </c>
      <c r="H719" s="695"/>
      <c r="I719" s="1147"/>
      <c r="J719" s="1170"/>
      <c r="K719" s="1170" t="str">
        <f>IF('Roster &amp; Tables'!J29=0,"",((C719*'Roster &amp; Tables'!J497)+(F719*('Roster &amp; Tables'!J497/2))))</f>
        <v/>
      </c>
      <c r="L719" s="1122"/>
      <c r="M719" s="1161"/>
      <c r="N719" s="1161"/>
    </row>
    <row r="720">
      <c r="A720" s="1149" t="s">
        <v>845</v>
      </c>
      <c r="J720" s="1150"/>
      <c r="K720" s="1150">
        <f>K718-K719</f>
        <v>0</v>
      </c>
      <c r="L720" s="1151"/>
      <c r="M720" s="1165"/>
      <c r="N720" s="1165"/>
    </row>
    <row r="721">
      <c r="A721" s="1152"/>
      <c r="B721" s="1153"/>
      <c r="C721" s="1154"/>
      <c r="D721" s="1155"/>
      <c r="E721" s="1155"/>
      <c r="F721" s="1155"/>
      <c r="G721" s="1155"/>
      <c r="H721" s="1156"/>
      <c r="I721" s="1157"/>
      <c r="J721" s="1156"/>
      <c r="K721" s="1156"/>
      <c r="L721" s="1158"/>
      <c r="M721" s="1165"/>
      <c r="N721" s="1165"/>
    </row>
    <row r="722">
      <c r="A722" s="1114" t="s">
        <v>833</v>
      </c>
      <c r="B722" s="1142" t="str">
        <f>'Roster &amp; Tables'!C724</f>
        <v/>
      </c>
      <c r="C722" s="1117"/>
      <c r="D722" s="1117"/>
      <c r="E722" s="1117"/>
      <c r="F722" s="1117"/>
      <c r="G722" s="1117"/>
      <c r="H722" s="1118"/>
      <c r="I722" s="1119"/>
      <c r="J722" s="1118"/>
      <c r="K722" s="1118"/>
      <c r="L722" s="1118"/>
      <c r="M722" s="1160"/>
      <c r="N722" s="1160"/>
    </row>
    <row r="723">
      <c r="A723" s="1114" t="s">
        <v>848</v>
      </c>
      <c r="B723" s="1142" t="s">
        <v>765</v>
      </c>
      <c r="C723" s="1114" t="s">
        <v>849</v>
      </c>
      <c r="D723" s="1114" t="s">
        <v>191</v>
      </c>
      <c r="E723" s="1116" t="s">
        <v>192</v>
      </c>
      <c r="F723" s="1116" t="s">
        <v>193</v>
      </c>
      <c r="G723" s="1114" t="s">
        <v>768</v>
      </c>
      <c r="H723" s="1122" t="s">
        <v>772</v>
      </c>
      <c r="I723" s="1143" t="s">
        <v>850</v>
      </c>
      <c r="J723" s="1122"/>
      <c r="K723" s="1122" t="s">
        <v>851</v>
      </c>
      <c r="L723" s="1122"/>
      <c r="M723" s="1161"/>
      <c r="N723" s="1161"/>
    </row>
    <row r="724">
      <c r="A724" s="1114" t="str">
        <f t="array" ref="A724">IFERROR(SMALL(IF('Sale Rollup'!$L$2:$L$240=$B$722,ROW('Sale Rollup'!$L$2:$L$240)),ROW(1:1))," ")</f>
        <v> </v>
      </c>
      <c r="B724" s="1130" t="str">
        <f t="array" ref="B724">IFERROR(INDEX('Sale Rollup'!$B$2:$AA$240,SMALL(IF('Sale Rollup'!$L$2:$L$240=$B$722,ROW('Sale Rollup'!$L$2:$L$240)),ROW(1:1))-1,1)," ")</f>
        <v> </v>
      </c>
      <c r="C724" s="1117" t="str">
        <f t="array" ref="C724">IFERROR(INDEX('Sale Rollup'!$B$2:$AA$240,SMALL(IF('Sale Rollup'!$L$2:$L$240=$B$722,ROW('Sale Rollup'!$L$2:$L$240)),ROW(1:1))-1,2)," ")</f>
        <v> </v>
      </c>
      <c r="D724" s="1117" t="str">
        <f t="array" ref="D724">IFERROR(INDEX('Sale Rollup'!$B$2:$AA$240,SMALL(IF('Sale Rollup'!$L$2:$L$240=$B$722,ROW('Sale Rollup'!$L$2:$L$240)),ROW(1:1))-1,5)," ")</f>
        <v> </v>
      </c>
      <c r="E724" s="1117" t="str">
        <f t="array" ref="E724">IFERROR( INDEX('Sale Rollup'!$B$2:$AA$240,SMALL(IF('Sale Rollup'!$L$2:$L$240=$B$722,ROW('Sale Rollup'!$L$2:$L$240)),ROW(1:1))-1,6)," ")</f>
        <v> </v>
      </c>
      <c r="F724" s="1117" t="str">
        <f t="array" ref="F724">IFERROR(INDEX('Sale Rollup'!$B$2:$AA$240,SMALL(IF('Sale Rollup'!$L$2:$L$240=$B$722,ROW('Sale Rollup'!$L$2:$L$240)),ROW(1:1))-1,7)," ")</f>
        <v> </v>
      </c>
      <c r="G724" s="1117" t="str">
        <f t="array" ref="G724">IFERROR(INDEX('Sale Rollup'!$B$2:$AA$240,SMALL(IF('Sale Rollup'!$L$2:$L$240=$B$722,ROW('Sale Rollup'!$L$2:$L$240)),ROW(1:1))-1,3)," ")</f>
        <v> </v>
      </c>
      <c r="H724" s="1163" t="str">
        <f t="array" ref="H724">IFERROR(INDEX('Sale Rollup'!$B$2:$AA$240,SMALL(IF('Sale Rollup'!$L$2:$L$240=$B$722,ROW('Sale Rollup'!$L$2:$L$240)),ROW(1:1))-1,8)," ")</f>
        <v> </v>
      </c>
      <c r="I724" s="1119" t="str">
        <f t="array" ref="I724">IFERROR(INDEX('Sale Rollup'!$B$2:$AA$240,SMALL(IF('Sale Rollup'!$L$2:$L$240=$B$722,ROW('Sale Rollup'!$L$2:$L$240)),ROW(1:1))-1,12)," ")</f>
        <v> </v>
      </c>
      <c r="J724" s="1118"/>
      <c r="K724" s="1118" t="str">
        <f t="array" ref="K724">IFERROR(INDEX('Sale Rollup'!$B$2:$AA$240,SMALL(IF('Sale Rollup'!$L$2:$L$240=$B$722,ROW('Sale Rollup'!$L$2:$L$240)),ROW(1:1))-1,13)," ")</f>
        <v> </v>
      </c>
      <c r="L724" s="1129" t="s">
        <v>840</v>
      </c>
      <c r="M724" s="1120"/>
      <c r="N724" s="1120"/>
    </row>
    <row r="725">
      <c r="A725" s="1114" t="str">
        <f t="array" ref="A725">IFERROR(SMALL(IF('Sale Rollup'!$L$2:$L$240=$B$722,ROW('Sale Rollup'!$L$2:$L$240)),ROW(2:2))," ")</f>
        <v> </v>
      </c>
      <c r="B725" s="1130" t="str">
        <f t="array" ref="B725">IFERROR(INDEX('Sale Rollup'!$B$2:$AA$240,SMALL(IF('Sale Rollup'!$L$2:$L$240=$B$722,ROW('Sale Rollup'!$L$2:$L$240)),ROW(2:2))-1,1)," ")</f>
        <v> </v>
      </c>
      <c r="C725" s="1117" t="str">
        <f t="array" ref="C725">IFERROR(INDEX('Sale Rollup'!$B$2:$AA$240,SMALL(IF('Sale Rollup'!$L$2:$L$240=$B$722,ROW('Sale Rollup'!$L$2:$L$240)),ROW(2:2))-1,2)," ")</f>
        <v> </v>
      </c>
      <c r="D725" s="1117" t="str">
        <f t="array" ref="D725">IFERROR(INDEX('Sale Rollup'!$B$2:$AA$240,SMALL(IF('Sale Rollup'!$L$2:$L$240=$B$722,ROW('Sale Rollup'!$L$2:$L$240)),ROW(2:2))-1,5)," ")</f>
        <v> </v>
      </c>
      <c r="E725" s="1117" t="str">
        <f t="array" ref="E725">IFERROR( INDEX('Sale Rollup'!$B$2:$AA$240,SMALL(IF('Sale Rollup'!$L$2:$L$240=$B$722,ROW('Sale Rollup'!$L$2:$L$240)),ROW(2:2))-1,6)," ")</f>
        <v> </v>
      </c>
      <c r="F725" s="1117" t="str">
        <f t="array" ref="F725">IFERROR(INDEX('Sale Rollup'!$B$2:$AA$240,SMALL(IF('Sale Rollup'!$L$2:$L$240=$B$722,ROW('Sale Rollup'!$L$2:$L$240)),ROW(2:2))-1,7)," ")</f>
        <v> </v>
      </c>
      <c r="G725" s="1117" t="str">
        <f t="array" ref="G725">IFERROR(INDEX('Sale Rollup'!$B$2:$AA$240,SMALL(IF('Sale Rollup'!$L$2:$L$240=$B$722,ROW('Sale Rollup'!$L$2:$L$240)),ROW(2:2))-1,3)," ")</f>
        <v> </v>
      </c>
      <c r="H725" s="1163" t="str">
        <f t="array" ref="H725">IFERROR(INDEX('Sale Rollup'!$B$2:$AA$240,SMALL(IF('Sale Rollup'!$L$2:$L$240=$B$722,ROW('Sale Rollup'!$L$2:$L$240)),ROW(2:2))-1,8)," ")</f>
        <v> </v>
      </c>
      <c r="I725" s="1119" t="str">
        <f t="array" ref="I725">IFERROR(INDEX('Sale Rollup'!$B$2:$AA$240,SMALL(IF('Sale Rollup'!$L$2:$L$240=$B$722,ROW('Sale Rollup'!$L$2:$L$240)),ROW(2:2))-1,12)," ")</f>
        <v> </v>
      </c>
      <c r="J725" s="1118"/>
      <c r="K725" s="1118" t="str">
        <f t="array" ref="K725">IFERROR(INDEX('Sale Rollup'!$B$2:$AA$240,SMALL(IF('Sale Rollup'!$L$2:$L$240=$B$722,ROW('Sale Rollup'!$L$2:$L$240)),ROW(2:2))-1,13)," ")</f>
        <v> </v>
      </c>
      <c r="M725" s="1120"/>
      <c r="N725" s="1120"/>
    </row>
    <row r="726">
      <c r="A726" s="1114" t="str">
        <f t="array" ref="A726">IFERROR(SMALL(IF('Sale Rollup'!$L$2:$L$240=$B$722,ROW('Sale Rollup'!$L$2:$L$240)),ROW(3:3))," ")</f>
        <v> </v>
      </c>
      <c r="B726" s="1130" t="str">
        <f t="array" ref="B726">IFERROR(INDEX('Sale Rollup'!$B$2:$AA$240,SMALL(IF('Sale Rollup'!$L$2:$L$240=$B$722,ROW('Sale Rollup'!$L$2:$L$240)),ROW(3:3))-1,1)," ")</f>
        <v> </v>
      </c>
      <c r="C726" s="1117" t="str">
        <f t="array" ref="C726">IFERROR(INDEX('Sale Rollup'!$B$2:$AA$240,SMALL(IF('Sale Rollup'!$L$2:$L$240=$B$722,ROW('Sale Rollup'!$L$2:$L$240)),ROW(3:3))-1,2)," ")</f>
        <v> </v>
      </c>
      <c r="D726" s="1117" t="str">
        <f t="array" ref="D726">IFERROR(INDEX('Sale Rollup'!$B$2:$AA$240,SMALL(IF('Sale Rollup'!$L$2:$L$240=$B$722,ROW('Sale Rollup'!$L$2:$L$240)),ROW(3:3))-1,5)," ")</f>
        <v> </v>
      </c>
      <c r="E726" s="1117" t="str">
        <f t="array" ref="E726">IFERROR( INDEX('Sale Rollup'!$B$2:$AA$240,SMALL(IF('Sale Rollup'!$L$2:$L$240=$B$722,ROW('Sale Rollup'!$L$2:$L$240)),ROW(3:3))-1,6)," ")</f>
        <v> </v>
      </c>
      <c r="F726" s="1117" t="str">
        <f t="array" ref="F726">IFERROR(INDEX('Sale Rollup'!$B$2:$AA$240,SMALL(IF('Sale Rollup'!$L$2:$L$240=$B$722,ROW('Sale Rollup'!$L$2:$L$240)),ROW(3:3))-1,7)," ")</f>
        <v> </v>
      </c>
      <c r="G726" s="1117" t="str">
        <f t="array" ref="G726">IFERROR(INDEX('Sale Rollup'!$B$2:$AA$240,SMALL(IF('Sale Rollup'!$L$2:$L$240=$B$722,ROW('Sale Rollup'!$L$2:$L$240)),ROW(3:3))-1,3)," ")</f>
        <v> </v>
      </c>
      <c r="H726" s="1163" t="str">
        <f t="array" ref="H726">IFERROR(INDEX('Sale Rollup'!$B$2:$AA$240,SMALL(IF('Sale Rollup'!$L$2:$L$240=$B$722,ROW('Sale Rollup'!$L$2:$L$240)),ROW(3:3))-1,8)," ")</f>
        <v> </v>
      </c>
      <c r="I726" s="1119" t="str">
        <f t="array" ref="I726">IFERROR(INDEX('Sale Rollup'!$B$2:$AA$240,SMALL(IF('Sale Rollup'!$L$2:$L$240=$B$722,ROW('Sale Rollup'!$L$2:$L$240)),ROW(3:3))-1,12)," ")</f>
        <v> </v>
      </c>
      <c r="J726" s="1118"/>
      <c r="K726" s="1118" t="str">
        <f t="array" ref="K726">IFERROR(INDEX('Sale Rollup'!$B$2:$AA$240,SMALL(IF('Sale Rollup'!$L$2:$L$240=$B$722,ROW('Sale Rollup'!$L$2:$L$240)),ROW(3:3))-1,13)," ")</f>
        <v> </v>
      </c>
      <c r="M726" s="1120"/>
      <c r="N726" s="1120"/>
    </row>
    <row r="727">
      <c r="A727" s="1114" t="str">
        <f t="array" ref="A727">IFERROR(SMALL(IF('Sale Rollup'!$L$2:$L$240=$B$722,ROW('Sale Rollup'!$L$2:$L$240)),ROW(4:4))," ")</f>
        <v> </v>
      </c>
      <c r="B727" s="1130" t="str">
        <f t="array" ref="B727">IFERROR(INDEX('Sale Rollup'!$B$2:$AA$240,SMALL(IF('Sale Rollup'!$L$2:$L$240=$B$722,ROW('Sale Rollup'!$L$2:$L$240)),ROW(4:4))-1,1)," ")</f>
        <v> </v>
      </c>
      <c r="C727" s="1117" t="str">
        <f t="array" ref="C727">IFERROR(INDEX('Sale Rollup'!$B$2:$AA$240,SMALL(IF('Sale Rollup'!$L$2:$L$240=$B$722,ROW('Sale Rollup'!$L$2:$L$240)),ROW(4:4))-1,2)," ")</f>
        <v> </v>
      </c>
      <c r="D727" s="1117" t="str">
        <f t="array" ref="D727">IFERROR(INDEX('Sale Rollup'!$B$2:$AA$240,SMALL(IF('Sale Rollup'!$L$2:$L$240=$B$722,ROW('Sale Rollup'!$L$2:$L$240)),ROW(4:4))-1,5)," ")</f>
        <v> </v>
      </c>
      <c r="E727" s="1117" t="str">
        <f t="array" ref="E727">IFERROR( INDEX('Sale Rollup'!$B$2:$AA$240,SMALL(IF('Sale Rollup'!$L$2:$L$240=$B$722,ROW('Sale Rollup'!$L$2:$L$240)),ROW(4:4))-1,6)," ")</f>
        <v> </v>
      </c>
      <c r="F727" s="1117" t="str">
        <f t="array" ref="F727">IFERROR(INDEX('Sale Rollup'!$B$2:$AA$240,SMALL(IF('Sale Rollup'!$L$2:$L$240=$B$722,ROW('Sale Rollup'!$L$2:$L$240)),ROW(4:4))-1,7)," ")</f>
        <v> </v>
      </c>
      <c r="G727" s="1117" t="str">
        <f t="array" ref="G727">IFERROR(INDEX('Sale Rollup'!$B$2:$AA$240,SMALL(IF('Sale Rollup'!$L$2:$L$240=$B$722,ROW('Sale Rollup'!$L$2:$L$240)),ROW(4:4))-1,3)," ")</f>
        <v> </v>
      </c>
      <c r="H727" s="1163" t="str">
        <f t="array" ref="H727">IFERROR(INDEX('Sale Rollup'!$B$2:$AA$240,SMALL(IF('Sale Rollup'!$L$2:$L$240=$B$722,ROW('Sale Rollup'!$L$2:$L$240)),ROW(4:4))-1,8)," ")</f>
        <v> </v>
      </c>
      <c r="I727" s="1119" t="str">
        <f t="array" ref="I727">IFERROR(INDEX('Sale Rollup'!$B$2:$AA$240,SMALL(IF('Sale Rollup'!$L$2:$L$240=$B$722,ROW('Sale Rollup'!$L$2:$L$240)),ROW(4:4))-1,12)," ")</f>
        <v> </v>
      </c>
      <c r="J727" s="1118"/>
      <c r="K727" s="1118" t="str">
        <f t="array" ref="K727">IFERROR(INDEX('Sale Rollup'!$B$2:$AA$240,SMALL(IF('Sale Rollup'!$L$2:$L$240=$B$722,ROW('Sale Rollup'!$L$2:$L$240)),ROW(4:4))-1,13)," ")</f>
        <v> </v>
      </c>
      <c r="M727" s="1120"/>
      <c r="N727" s="1120"/>
    </row>
    <row r="728">
      <c r="A728" s="1114" t="str">
        <f t="array" ref="A728">IFERROR(SMALL(IF('Sale Rollup'!$L$2:$L$240=$B$722,ROW('Sale Rollup'!$L$2:$L$240)),ROW(5:5))," ")</f>
        <v> </v>
      </c>
      <c r="B728" s="1130" t="str">
        <f t="array" ref="B728">IFERROR(INDEX('Sale Rollup'!$B$2:$AA$240,SMALL(IF('Sale Rollup'!$L$2:$L$240=$B$722,ROW('Sale Rollup'!$L$2:$L$240)),ROW(5:5))-1,1)," ")</f>
        <v> </v>
      </c>
      <c r="C728" s="1117" t="str">
        <f t="array" ref="C728">IFERROR(INDEX('Sale Rollup'!$B$2:$AA$240,SMALL(IF('Sale Rollup'!$L$2:$L$240=$B$722,ROW('Sale Rollup'!$L$2:$L$240)),ROW(5:5))-1,2)," ")</f>
        <v> </v>
      </c>
      <c r="D728" s="1117" t="str">
        <f t="array" ref="D728">IFERROR(INDEX('Sale Rollup'!$B$2:$AA$240,SMALL(IF('Sale Rollup'!$L$2:$L$240=$B$722,ROW('Sale Rollup'!$L$2:$L$240)),ROW(5:5))-1,5)," ")</f>
        <v> </v>
      </c>
      <c r="E728" s="1117" t="str">
        <f t="array" ref="E728">IFERROR( INDEX('Sale Rollup'!$B$2:$AA$240,SMALL(IF('Sale Rollup'!$L$2:$L$240=$B$722,ROW('Sale Rollup'!$L$2:$L$240)),ROW(5:5))-1,6)," ")</f>
        <v> </v>
      </c>
      <c r="F728" s="1117" t="str">
        <f t="array" ref="F728">IFERROR(INDEX('Sale Rollup'!$B$2:$AA$240,SMALL(IF('Sale Rollup'!$L$2:$L$240=$B$722,ROW('Sale Rollup'!$L$2:$L$240)),ROW(5:5))-1,7)," ")</f>
        <v> </v>
      </c>
      <c r="G728" s="1117" t="str">
        <f t="array" ref="G728">IFERROR(INDEX('Sale Rollup'!$B$2:$AA$240,SMALL(IF('Sale Rollup'!$L$2:$L$240=$B$722,ROW('Sale Rollup'!$L$2:$L$240)),ROW(5:5))-1,3)," ")</f>
        <v> </v>
      </c>
      <c r="H728" s="1163" t="str">
        <f t="array" ref="H728">IFERROR(INDEX('Sale Rollup'!$B$2:$AA$240,SMALL(IF('Sale Rollup'!$L$2:$L$240=$B$722,ROW('Sale Rollup'!$L$2:$L$240)),ROW(5:5))-1,8)," ")</f>
        <v> </v>
      </c>
      <c r="I728" s="1119" t="str">
        <f t="array" ref="I728">IFERROR(INDEX('Sale Rollup'!$B$2:$AA$240,SMALL(IF('Sale Rollup'!$L$2:$L$240=$B$722,ROW('Sale Rollup'!$L$2:$L$240)),ROW(5:5))-1,12)," ")</f>
        <v> </v>
      </c>
      <c r="J728" s="1118"/>
      <c r="K728" s="1118" t="str">
        <f t="array" ref="K728">IFERROR(INDEX('Sale Rollup'!$B$2:$AA$240,SMALL(IF('Sale Rollup'!$L$2:$L$240=$B$722,ROW('Sale Rollup'!$L$2:$L$240)),ROW(5:5))-1,13)," ")</f>
        <v> </v>
      </c>
      <c r="M728" s="1120"/>
      <c r="N728" s="1120"/>
    </row>
    <row r="729">
      <c r="A729" s="1114" t="str">
        <f t="array" ref="A729">IFERROR(SMALL(IF('Sale Rollup'!$L$2:$L$240=$B$722,ROW('Sale Rollup'!$L$2:$L$240)),ROW(6:6))," ")</f>
        <v> </v>
      </c>
      <c r="B729" s="1130" t="str">
        <f t="array" ref="B729">IFERROR(INDEX('Sale Rollup'!$B$2:$AA$240,SMALL(IF('Sale Rollup'!$L$2:$L$240=$B$722,ROW('Sale Rollup'!$L$2:$L$240)),ROW(6:6))-1,1)," ")</f>
        <v> </v>
      </c>
      <c r="C729" s="1117" t="str">
        <f t="array" ref="C729">IFERROR(INDEX('Sale Rollup'!$B$2:$AA$240,SMALL(IF('Sale Rollup'!$L$2:$L$240=$B$722,ROW('Sale Rollup'!$L$2:$L$240)),ROW(6:6))-1,2)," ")</f>
        <v> </v>
      </c>
      <c r="D729" s="1117" t="str">
        <f t="array" ref="D729">IFERROR(INDEX('Sale Rollup'!$B$2:$AA$240,SMALL(IF('Sale Rollup'!$L$2:$L$240=$B$722,ROW('Sale Rollup'!$L$2:$L$240)),ROW(6:6))-1,5)," ")</f>
        <v> </v>
      </c>
      <c r="E729" s="1117" t="str">
        <f t="array" ref="E729">IFERROR( INDEX('Sale Rollup'!$B$2:$AA$240,SMALL(IF('Sale Rollup'!$L$2:$L$240=$B$722,ROW('Sale Rollup'!$L$2:$L$240)),ROW(6:6))-1,6)," ")</f>
        <v> </v>
      </c>
      <c r="F729" s="1117" t="str">
        <f t="array" ref="F729">IFERROR(INDEX('Sale Rollup'!$B$2:$AA$240,SMALL(IF('Sale Rollup'!$L$2:$L$240=$B$722,ROW('Sale Rollup'!$L$2:$L$240)),ROW(6:6))-1,7)," ")</f>
        <v> </v>
      </c>
      <c r="G729" s="1117" t="str">
        <f t="array" ref="G729">IFERROR(INDEX('Sale Rollup'!$B$2:$AA$240,SMALL(IF('Sale Rollup'!$L$2:$L$240=$B$722,ROW('Sale Rollup'!$L$2:$L$240)),ROW(6:6))-1,3)," ")</f>
        <v> </v>
      </c>
      <c r="H729" s="1163" t="str">
        <f t="array" ref="H729">IFERROR(INDEX('Sale Rollup'!$B$2:$AA$240,SMALL(IF('Sale Rollup'!$L$2:$L$240=$B$722,ROW('Sale Rollup'!$L$2:$L$240)),ROW(6:6))-1,8)," ")</f>
        <v> </v>
      </c>
      <c r="I729" s="1119" t="str">
        <f t="array" ref="I729">IFERROR(INDEX('Sale Rollup'!$B$2:$AA$240,SMALL(IF('Sale Rollup'!$L$2:$L$240=$B$722,ROW('Sale Rollup'!$L$2:$L$240)),ROW(6:6))-1,12)," ")</f>
        <v> </v>
      </c>
      <c r="J729" s="1118"/>
      <c r="K729" s="1118" t="str">
        <f t="array" ref="K729">IFERROR(INDEX('Sale Rollup'!$B$2:$AA$240,SMALL(IF('Sale Rollup'!$L$2:$L$240=$B$722,ROW('Sale Rollup'!$L$2:$L$240)),ROW(6:6))-1,13)," ")</f>
        <v> </v>
      </c>
      <c r="M729" s="1120"/>
      <c r="N729" s="1120"/>
    </row>
    <row r="730">
      <c r="A730" s="1114" t="str">
        <f t="array" ref="A730">IFERROR(SMALL(IF('Sale Rollup'!$L$2:$L$240=$B$722,ROW('Sale Rollup'!$L$2:$L$240)),ROW(7:7))," ")</f>
        <v> </v>
      </c>
      <c r="B730" s="1130" t="str">
        <f t="array" ref="B730">IFERROR(INDEX('Sale Rollup'!$B$2:$AA$240,SMALL(IF('Sale Rollup'!$L$2:$L$240=$B$722,ROW('Sale Rollup'!$L$2:$L$240)),ROW(7:7))-1,1)," ")</f>
        <v> </v>
      </c>
      <c r="C730" s="1117" t="str">
        <f t="array" ref="C730">IFERROR(INDEX('Sale Rollup'!$B$2:$AA$240,SMALL(IF('Sale Rollup'!$L$2:$L$240=$B$722,ROW('Sale Rollup'!$L$2:$L$240)),ROW(7:7))-1,2)," ")</f>
        <v> </v>
      </c>
      <c r="D730" s="1117" t="str">
        <f t="array" ref="D730">IFERROR(INDEX('Sale Rollup'!$B$2:$AA$240,SMALL(IF('Sale Rollup'!$L$2:$L$240=$B$722,ROW('Sale Rollup'!$L$2:$L$240)),ROW(7:7))-1,5)," ")</f>
        <v> </v>
      </c>
      <c r="E730" s="1117" t="str">
        <f t="array" ref="E730">IFERROR( INDEX('Sale Rollup'!$B$2:$AA$240,SMALL(IF('Sale Rollup'!$L$2:$L$240=$B$722,ROW('Sale Rollup'!$L$2:$L$240)),ROW(7:7))-1,6)," ")</f>
        <v> </v>
      </c>
      <c r="F730" s="1117" t="str">
        <f t="array" ref="F730">IFERROR(INDEX('Sale Rollup'!$B$2:$AA$240,SMALL(IF('Sale Rollup'!$L$2:$L$240=$B$722,ROW('Sale Rollup'!$L$2:$L$240)),ROW(7:7))-1,7)," ")</f>
        <v> </v>
      </c>
      <c r="G730" s="1117" t="str">
        <f t="array" ref="G730">IFERROR(INDEX('Sale Rollup'!$B$2:$AA$240,SMALL(IF('Sale Rollup'!$L$2:$L$240=$B$722,ROW('Sale Rollup'!$L$2:$L$240)),ROW(7:7))-1,3)," ")</f>
        <v> </v>
      </c>
      <c r="H730" s="1163" t="str">
        <f t="array" ref="H730">IFERROR(INDEX('Sale Rollup'!$B$2:$AA$240,SMALL(IF('Sale Rollup'!$L$2:$L$240=$B$722,ROW('Sale Rollup'!$L$2:$L$240)),ROW(7:7))-1,8)," ")</f>
        <v> </v>
      </c>
      <c r="I730" s="1119" t="str">
        <f t="array" ref="I730">IFERROR(INDEX('Sale Rollup'!$B$2:$AA$240,SMALL(IF('Sale Rollup'!$L$2:$L$240=$B$722,ROW('Sale Rollup'!$L$2:$L$240)),ROW(7:7))-1,12)," ")</f>
        <v> </v>
      </c>
      <c r="J730" s="1118"/>
      <c r="K730" s="1118" t="str">
        <f t="array" ref="K730">IFERROR(INDEX('Sale Rollup'!$B$2:$AA$240,SMALL(IF('Sale Rollup'!$L$2:$L$240=$B$722,ROW('Sale Rollup'!$L$2:$L$240)),ROW(7:7))-1,13)," ")</f>
        <v> </v>
      </c>
      <c r="M730" s="1120"/>
      <c r="N730" s="1120"/>
    </row>
    <row r="731">
      <c r="A731" s="1114" t="str">
        <f t="array" ref="A731">IFERROR(SMALL(IF('Sale Rollup'!$L$2:$L$240=$B$722,ROW('Sale Rollup'!$L$2:$L$240)),ROW(8:8))," ")</f>
        <v> </v>
      </c>
      <c r="B731" s="1130" t="str">
        <f t="array" ref="B731">IFERROR(INDEX('Sale Rollup'!$B$2:$AA$240,SMALL(IF('Sale Rollup'!$L$2:$L$240=$B$722,ROW('Sale Rollup'!$L$2:$L$240)),ROW(8:8))-1,1)," ")</f>
        <v> </v>
      </c>
      <c r="C731" s="1117" t="str">
        <f t="array" ref="C731">IFERROR(INDEX('Sale Rollup'!$B$2:$AA$240,SMALL(IF('Sale Rollup'!$L$2:$L$240=$B$722,ROW('Sale Rollup'!$L$2:$L$240)),ROW(8:8))-1,2)," ")</f>
        <v> </v>
      </c>
      <c r="D731" s="1117" t="str">
        <f t="array" ref="D731">IFERROR(INDEX('Sale Rollup'!$B$2:$AA$240,SMALL(IF('Sale Rollup'!$L$2:$L$240=$B$722,ROW('Sale Rollup'!$L$2:$L$240)),ROW(8:8))-1,5)," ")</f>
        <v> </v>
      </c>
      <c r="E731" s="1117" t="str">
        <f t="array" ref="E731">IFERROR( INDEX('Sale Rollup'!$B$2:$AA$240,SMALL(IF('Sale Rollup'!$L$2:$L$240=$B$722,ROW('Sale Rollup'!$L$2:$L$240)),ROW(8:8))-1,6)," ")</f>
        <v> </v>
      </c>
      <c r="F731" s="1117" t="str">
        <f t="array" ref="F731">IFERROR(INDEX('Sale Rollup'!$B$2:$AA$240,SMALL(IF('Sale Rollup'!$L$2:$L$240=$B$722,ROW('Sale Rollup'!$L$2:$L$240)),ROW(8:8))-1,7)," ")</f>
        <v> </v>
      </c>
      <c r="G731" s="1117" t="str">
        <f t="array" ref="G731">IFERROR(INDEX('Sale Rollup'!$B$2:$AA$240,SMALL(IF('Sale Rollup'!$L$2:$L$240=$B$722,ROW('Sale Rollup'!$L$2:$L$240)),ROW(8:8))-1,3)," ")</f>
        <v> </v>
      </c>
      <c r="H731" s="1163" t="str">
        <f t="array" ref="H731">IFERROR(INDEX('Sale Rollup'!$B$2:$AA$240,SMALL(IF('Sale Rollup'!$L$2:$L$240=$B$722,ROW('Sale Rollup'!$L$2:$L$240)),ROW(8:8))-1,8)," ")</f>
        <v> </v>
      </c>
      <c r="I731" s="1119" t="str">
        <f t="array" ref="I731">IFERROR(INDEX('Sale Rollup'!$B$2:$AA$240,SMALL(IF('Sale Rollup'!$L$2:$L$240=$B$722,ROW('Sale Rollup'!$L$2:$L$240)),ROW(8:8))-1,12)," ")</f>
        <v> </v>
      </c>
      <c r="J731" s="1118"/>
      <c r="K731" s="1118" t="str">
        <f t="array" ref="K731">IFERROR(INDEX('Sale Rollup'!$B$2:$AA$240,SMALL(IF('Sale Rollup'!$L$2:$L$240=$B$722,ROW('Sale Rollup'!$L$2:$L$240)),ROW(8:8))-1,13)," ")</f>
        <v> </v>
      </c>
      <c r="M731" s="1120"/>
      <c r="N731" s="1120"/>
    </row>
    <row r="732">
      <c r="A732" s="1114" t="str">
        <f t="array" ref="A732">IFERROR(SMALL(IF('Sale Rollup'!$L$2:$L$240=$B$722,ROW('Sale Rollup'!$L$2:$L$240)),ROW(9:9))," ")</f>
        <v> </v>
      </c>
      <c r="B732" s="1130" t="str">
        <f t="array" ref="B732">IFERROR(INDEX('Sale Rollup'!$B$2:$AA$240,SMALL(IF('Sale Rollup'!$L$2:$L$240=$B$722,ROW('Sale Rollup'!$L$2:$L$240)),ROW(9:9))-1,1)," ")</f>
        <v> </v>
      </c>
      <c r="C732" s="1117" t="str">
        <f t="array" ref="C732">IFERROR(INDEX('Sale Rollup'!$B$2:$AA$240,SMALL(IF('Sale Rollup'!$L$2:$L$240=$B$722,ROW('Sale Rollup'!$L$2:$L$240)),ROW(9:9))-1,2)," ")</f>
        <v> </v>
      </c>
      <c r="D732" s="1117" t="str">
        <f t="array" ref="D732">IFERROR(INDEX('Sale Rollup'!$B$2:$AA$240,SMALL(IF('Sale Rollup'!$L$2:$L$240=$B$722,ROW('Sale Rollup'!$L$2:$L$240)),ROW(9:9))-1,5)," ")</f>
        <v> </v>
      </c>
      <c r="E732" s="1117" t="str">
        <f t="array" ref="E732">IFERROR( INDEX('Sale Rollup'!$B$2:$AA$240,SMALL(IF('Sale Rollup'!$L$2:$L$240=$B$722,ROW('Sale Rollup'!$L$2:$L$240)),ROW(9:9))-1,6)," ")</f>
        <v> </v>
      </c>
      <c r="F732" s="1117" t="str">
        <f t="array" ref="F732">IFERROR(INDEX('Sale Rollup'!$B$2:$AA$240,SMALL(IF('Sale Rollup'!$L$2:$L$240=$B$722,ROW('Sale Rollup'!$L$2:$L$240)),ROW(9:9))-1,7)," ")</f>
        <v> </v>
      </c>
      <c r="G732" s="1117" t="str">
        <f t="array" ref="G732">IFERROR(INDEX('Sale Rollup'!$B$2:$AA$240,SMALL(IF('Sale Rollup'!$L$2:$L$240=$B$722,ROW('Sale Rollup'!$L$2:$L$240)),ROW(9:9))-1,3)," ")</f>
        <v> </v>
      </c>
      <c r="H732" s="1163" t="str">
        <f t="array" ref="H732">IFERROR(INDEX('Sale Rollup'!$B$2:$AA$240,SMALL(IF('Sale Rollup'!$L$2:$L$240=$B$722,ROW('Sale Rollup'!$L$2:$L$240)),ROW(9:9))-1,8)," ")</f>
        <v> </v>
      </c>
      <c r="I732" s="1119" t="str">
        <f t="array" ref="I732">IFERROR(INDEX('Sale Rollup'!$B$2:$AA$240,SMALL(IF('Sale Rollup'!$L$2:$L$240=$B$722,ROW('Sale Rollup'!$L$2:$L$240)),ROW(9:9))-1,12)," ")</f>
        <v> </v>
      </c>
      <c r="J732" s="1118"/>
      <c r="K732" s="1118" t="str">
        <f t="array" ref="K732">IFERROR(INDEX('Sale Rollup'!$B$2:$AA$240,SMALL(IF('Sale Rollup'!$L$2:$L$240=$B$722,ROW('Sale Rollup'!$L$2:$L$240)),ROW(9:9))-1,13)," ")</f>
        <v> </v>
      </c>
      <c r="M732" s="1120"/>
      <c r="N732" s="1120"/>
    </row>
    <row r="733">
      <c r="A733" s="1114" t="str">
        <f t="array" ref="A733">IFERROR(SMALL(IF('Sale Rollup'!$L$2:$L$240=$B$722,ROW('Sale Rollup'!$L$2:$L$240)),ROW(10:10))," ")</f>
        <v> </v>
      </c>
      <c r="B733" s="1130" t="str">
        <f t="array" ref="B733">IFERROR(INDEX('Sale Rollup'!$B$2:$AA$240,SMALL(IF('Sale Rollup'!$L$2:$L$240=$B$722,ROW('Sale Rollup'!$L$2:$L$240)),ROW(10:10))-1,1)," ")</f>
        <v> </v>
      </c>
      <c r="C733" s="1117" t="str">
        <f t="array" ref="C733">IFERROR(INDEX('Sale Rollup'!$B$2:$AA$240,SMALL(IF('Sale Rollup'!$L$2:$L$240=$B$722,ROW('Sale Rollup'!$L$2:$L$240)),ROW(10:10))-1,2)," ")</f>
        <v> </v>
      </c>
      <c r="D733" s="1117" t="str">
        <f t="array" ref="D733">IFERROR(INDEX('Sale Rollup'!$B$2:$AA$240,SMALL(IF('Sale Rollup'!$L$2:$L$240=$B$722,ROW('Sale Rollup'!$L$2:$L$240)),ROW(10:10))-1,5)," ")</f>
        <v> </v>
      </c>
      <c r="E733" s="1117" t="str">
        <f t="array" ref="E733">IFERROR( INDEX('Sale Rollup'!$B$2:$AA$240,SMALL(IF('Sale Rollup'!$L$2:$L$240=$B$722,ROW('Sale Rollup'!$L$2:$L$240)),ROW(10:10))-1,6)," ")</f>
        <v> </v>
      </c>
      <c r="F733" s="1117" t="str">
        <f t="array" ref="F733">IFERROR(INDEX('Sale Rollup'!$B$2:$AA$240,SMALL(IF('Sale Rollup'!$L$2:$L$240=$B$722,ROW('Sale Rollup'!$L$2:$L$240)),ROW(10:10))-1,7)," ")</f>
        <v> </v>
      </c>
      <c r="G733" s="1117" t="str">
        <f t="array" ref="G733">IFERROR(INDEX('Sale Rollup'!$B$2:$AA$240,SMALL(IF('Sale Rollup'!$L$2:$L$240=$B$722,ROW('Sale Rollup'!$L$2:$L$240)),ROW(10:10))-1,3)," ")</f>
        <v> </v>
      </c>
      <c r="H733" s="1163" t="str">
        <f t="array" ref="H733">IFERROR(INDEX('Sale Rollup'!$B$2:$AA$240,SMALL(IF('Sale Rollup'!$L$2:$L$240=$B$722,ROW('Sale Rollup'!$L$2:$L$240)),ROW(10:10))-1,8)," ")</f>
        <v> </v>
      </c>
      <c r="I733" s="1119" t="str">
        <f t="array" ref="I733">IFERROR(INDEX('Sale Rollup'!$B$2:$AA$240,SMALL(IF('Sale Rollup'!$L$2:$L$240=$B$722,ROW('Sale Rollup'!$L$2:$L$240)),ROW(10:10))-1,12)," ")</f>
        <v> </v>
      </c>
      <c r="J733" s="1118"/>
      <c r="K733" s="1118" t="str">
        <f t="array" ref="K733">IFERROR(INDEX('Sale Rollup'!$B$2:$AA$240,SMALL(IF('Sale Rollup'!$L$2:$L$240=$B$722,ROW('Sale Rollup'!$L$2:$L$240)),ROW(10:10))-1,13)," ")</f>
        <v> </v>
      </c>
      <c r="M733" s="1120"/>
      <c r="N733" s="1120"/>
    </row>
    <row r="734">
      <c r="A734" s="1114" t="str">
        <f t="array" ref="A734">IFERROR(SMALL(IF('Sale Rollup'!$L$2:$L$240=$B$722,ROW('Sale Rollup'!$L$2:$L$240)),ROW(11:11))," ")</f>
        <v> </v>
      </c>
      <c r="B734" s="1130" t="str">
        <f t="array" ref="B734">IFERROR(INDEX('Sale Rollup'!$B$2:$AA$240,SMALL(IF('Sale Rollup'!$L$2:$L$240=$B$722,ROW('Sale Rollup'!$L$2:$L$240)),ROW(11:11))-1,1)," ")</f>
        <v> </v>
      </c>
      <c r="C734" s="1117" t="str">
        <f t="array" ref="C734">IFERROR(INDEX('Sale Rollup'!$B$2:$AA$240,SMALL(IF('Sale Rollup'!$L$2:$L$240=$B$722,ROW('Sale Rollup'!$L$2:$L$240)),ROW(11:11))-1,2)," ")</f>
        <v> </v>
      </c>
      <c r="D734" s="1117" t="str">
        <f t="array" ref="D734">IFERROR(INDEX('Sale Rollup'!$B$2:$AA$240,SMALL(IF('Sale Rollup'!$L$2:$L$240=$B$722,ROW('Sale Rollup'!$L$2:$L$240)),ROW(11:11))-1,5)," ")</f>
        <v> </v>
      </c>
      <c r="E734" s="1117" t="str">
        <f t="array" ref="E734">IFERROR( INDEX('Sale Rollup'!$B$2:$AA$240,SMALL(IF('Sale Rollup'!$L$2:$L$240=$B$722,ROW('Sale Rollup'!$L$2:$L$240)),ROW(11:11))-1,6)," ")</f>
        <v> </v>
      </c>
      <c r="F734" s="1117" t="str">
        <f t="array" ref="F734">IFERROR(INDEX('Sale Rollup'!$B$2:$AA$240,SMALL(IF('Sale Rollup'!$L$2:$L$240=$B$722,ROW('Sale Rollup'!$L$2:$L$240)),ROW(11:11))-1,7)," ")</f>
        <v> </v>
      </c>
      <c r="G734" s="1117" t="str">
        <f t="array" ref="G734">IFERROR(INDEX('Sale Rollup'!$B$2:$AA$240,SMALL(IF('Sale Rollup'!$L$2:$L$240=$B$722,ROW('Sale Rollup'!$L$2:$L$240)),ROW(11:11))-1,3)," ")</f>
        <v> </v>
      </c>
      <c r="H734" s="1163" t="str">
        <f t="array" ref="H734">IFERROR(INDEX('Sale Rollup'!$B$2:$AA$240,SMALL(IF('Sale Rollup'!$L$2:$L$240=$B$722,ROW('Sale Rollup'!$L$2:$L$240)),ROW(11:11))-1,8)," ")</f>
        <v> </v>
      </c>
      <c r="I734" s="1119" t="str">
        <f t="array" ref="I734">IFERROR(INDEX('Sale Rollup'!$B$2:$AA$240,SMALL(IF('Sale Rollup'!$L$2:$L$240=$B$722,ROW('Sale Rollup'!$L$2:$L$240)),ROW(11:11))-1,12)," ")</f>
        <v> </v>
      </c>
      <c r="J734" s="1118"/>
      <c r="K734" s="1118" t="str">
        <f t="array" ref="K734">IFERROR(INDEX('Sale Rollup'!$B$2:$AA$240,SMALL(IF('Sale Rollup'!$L$2:$L$240=$B$722,ROW('Sale Rollup'!$L$2:$L$240)),ROW(11:11))-1,13)," ")</f>
        <v> </v>
      </c>
      <c r="M734" s="1120"/>
      <c r="N734" s="1120"/>
    </row>
    <row r="735">
      <c r="A735" s="1114" t="str">
        <f t="array" ref="A735">IFERROR(SMALL(IF('Sale Rollup'!$L$2:$L$240=$B$722,ROW('Sale Rollup'!$L$2:$L$240)),ROW(12:12))," ")</f>
        <v> </v>
      </c>
      <c r="B735" s="1130" t="str">
        <f t="array" ref="B735">IFERROR(INDEX('Sale Rollup'!$B$2:$AA$240,SMALL(IF('Sale Rollup'!$L$2:$L$240=$B$722,ROW('Sale Rollup'!$L$2:$L$240)),ROW(12:12))-1,1)," ")</f>
        <v> </v>
      </c>
      <c r="C735" s="1117" t="str">
        <f t="array" ref="C735">IFERROR(INDEX('Sale Rollup'!$B$2:$AA$240,SMALL(IF('Sale Rollup'!$L$2:$L$240=$B$722,ROW('Sale Rollup'!$L$2:$L$240)),ROW(12:12))-1,2)," ")</f>
        <v> </v>
      </c>
      <c r="D735" s="1117" t="str">
        <f t="array" ref="D735">IFERROR(INDEX('Sale Rollup'!$B$2:$AA$240,SMALL(IF('Sale Rollup'!$L$2:$L$240=$B$722,ROW('Sale Rollup'!$L$2:$L$240)),ROW(12:12))-1,5)," ")</f>
        <v> </v>
      </c>
      <c r="E735" s="1117" t="str">
        <f t="array" ref="E735">IFERROR( INDEX('Sale Rollup'!$B$2:$AA$240,SMALL(IF('Sale Rollup'!$L$2:$L$240=$B$722,ROW('Sale Rollup'!$L$2:$L$240)),ROW(12:12))-1,6)," ")</f>
        <v> </v>
      </c>
      <c r="F735" s="1117" t="str">
        <f t="array" ref="F735">IFERROR(INDEX('Sale Rollup'!$B$2:$AA$240,SMALL(IF('Sale Rollup'!$L$2:$L$240=$B$722,ROW('Sale Rollup'!$L$2:$L$240)),ROW(12:12))-1,7)," ")</f>
        <v> </v>
      </c>
      <c r="G735" s="1117" t="str">
        <f t="array" ref="G735">IFERROR(INDEX('Sale Rollup'!$B$2:$AA$240,SMALL(IF('Sale Rollup'!$L$2:$L$240=$B$722,ROW('Sale Rollup'!$L$2:$L$240)),ROW(12:12))-1,3)," ")</f>
        <v> </v>
      </c>
      <c r="H735" s="1163" t="str">
        <f t="array" ref="H735">IFERROR(INDEX('Sale Rollup'!$B$2:$AA$240,SMALL(IF('Sale Rollup'!$L$2:$L$240=$B$722,ROW('Sale Rollup'!$L$2:$L$240)),ROW(12:12))-1,8)," ")</f>
        <v> </v>
      </c>
      <c r="I735" s="1119" t="str">
        <f t="array" ref="I735">IFERROR(INDEX('Sale Rollup'!$B$2:$AA$240,SMALL(IF('Sale Rollup'!$L$2:$L$240=$B$722,ROW('Sale Rollup'!$L$2:$L$240)),ROW(12:12))-1,12)," ")</f>
        <v> </v>
      </c>
      <c r="J735" s="1118"/>
      <c r="K735" s="1118" t="str">
        <f t="array" ref="K735">IFERROR(INDEX('Sale Rollup'!$B$2:$AA$240,SMALL(IF('Sale Rollup'!$L$2:$L$240=$B$722,ROW('Sale Rollup'!$L$2:$L$240)),ROW(12:12))-1,13)," ")</f>
        <v> </v>
      </c>
      <c r="M735" s="1120"/>
      <c r="N735" s="1120"/>
    </row>
    <row r="736">
      <c r="A736" s="1114" t="str">
        <f t="array" ref="A736">IFERROR(SMALL(IF('Sale Rollup'!$L$2:$L$240=$B$722,ROW('Sale Rollup'!$L$2:$L$240)),ROW(13:13))," ")</f>
        <v> </v>
      </c>
      <c r="B736" s="1130" t="str">
        <f t="array" ref="B736">IFERROR(INDEX('Sale Rollup'!$B$2:$AA$240,SMALL(IF('Sale Rollup'!$L$2:$L$240=$B$722,ROW('Sale Rollup'!$L$2:$L$240)),ROW(13:13))-1,1)," ")</f>
        <v> </v>
      </c>
      <c r="C736" s="1117" t="str">
        <f t="array" ref="C736">IFERROR(INDEX('Sale Rollup'!$B$2:$AA$240,SMALL(IF('Sale Rollup'!$L$2:$L$240=$B$722,ROW('Sale Rollup'!$L$2:$L$240)),ROW(13:13))-1,2)," ")</f>
        <v> </v>
      </c>
      <c r="D736" s="1117" t="str">
        <f t="array" ref="D736">IFERROR(INDEX('Sale Rollup'!$B$2:$AA$240,SMALL(IF('Sale Rollup'!$L$2:$L$240=$B$722,ROW('Sale Rollup'!$L$2:$L$240)),ROW(13:13))-1,5)," ")</f>
        <v> </v>
      </c>
      <c r="E736" s="1117" t="str">
        <f t="array" ref="E736">IFERROR( INDEX('Sale Rollup'!$B$2:$AA$240,SMALL(IF('Sale Rollup'!$L$2:$L$240=$B$722,ROW('Sale Rollup'!$L$2:$L$240)),ROW(13:13))-1,6)," ")</f>
        <v> </v>
      </c>
      <c r="F736" s="1117" t="str">
        <f t="array" ref="F736">IFERROR(INDEX('Sale Rollup'!$B$2:$AA$240,SMALL(IF('Sale Rollup'!$L$2:$L$240=$B$722,ROW('Sale Rollup'!$L$2:$L$240)),ROW(13:13))-1,7)," ")</f>
        <v> </v>
      </c>
      <c r="G736" s="1117" t="str">
        <f t="array" ref="G736">IFERROR(INDEX('Sale Rollup'!$B$2:$AA$240,SMALL(IF('Sale Rollup'!$L$2:$L$240=$B$722,ROW('Sale Rollup'!$L$2:$L$240)),ROW(13:13))-1,3)," ")</f>
        <v> </v>
      </c>
      <c r="H736" s="1163" t="str">
        <f t="array" ref="H736">IFERROR(INDEX('Sale Rollup'!$B$2:$AA$240,SMALL(IF('Sale Rollup'!$L$2:$L$240=$B$722,ROW('Sale Rollup'!$L$2:$L$240)),ROW(13:13))-1,8)," ")</f>
        <v> </v>
      </c>
      <c r="I736" s="1119" t="str">
        <f t="array" ref="I736">IFERROR(INDEX('Sale Rollup'!$B$2:$AA$240,SMALL(IF('Sale Rollup'!$L$2:$L$240=$B$722,ROW('Sale Rollup'!$L$2:$L$240)),ROW(13:13))-1,12)," ")</f>
        <v> </v>
      </c>
      <c r="J736" s="1118"/>
      <c r="K736" s="1118" t="str">
        <f t="array" ref="K736">IFERROR(INDEX('Sale Rollup'!$B$2:$AA$240,SMALL(IF('Sale Rollup'!$L$2:$L$240=$B$722,ROW('Sale Rollup'!$L$2:$L$240)),ROW(13:13))-1,13)," ")</f>
        <v> </v>
      </c>
      <c r="M736" s="1120"/>
      <c r="N736" s="1120"/>
    </row>
    <row r="737">
      <c r="A737" s="1114" t="str">
        <f t="array" ref="A737">IFERROR(SMALL(IF('Sale Rollup'!$L$2:$L$240=$B$722,ROW('Sale Rollup'!$L$2:$L$240)),ROW(14:14))," ")</f>
        <v> </v>
      </c>
      <c r="B737" s="1130" t="str">
        <f t="array" ref="B737">IFERROR(INDEX('Sale Rollup'!$B$2:$AA$240,SMALL(IF('Sale Rollup'!$L$2:$L$240=$B$722,ROW('Sale Rollup'!$L$2:$L$240)),ROW(14:14))-1,1)," ")</f>
        <v> </v>
      </c>
      <c r="C737" s="1117" t="str">
        <f t="array" ref="C737">IFERROR(INDEX('Sale Rollup'!$B$2:$AA$240,SMALL(IF('Sale Rollup'!$L$2:$L$240=$B$722,ROW('Sale Rollup'!$L$2:$L$240)),ROW(14:14))-1,2)," ")</f>
        <v> </v>
      </c>
      <c r="D737" s="1117" t="str">
        <f t="array" ref="D737">IFERROR(INDEX('Sale Rollup'!$B$2:$AA$240,SMALL(IF('Sale Rollup'!$L$2:$L$240=$B$722,ROW('Sale Rollup'!$L$2:$L$240)),ROW(14:14))-1,5)," ")</f>
        <v> </v>
      </c>
      <c r="E737" s="1117" t="str">
        <f t="array" ref="E737">IFERROR( INDEX('Sale Rollup'!$B$2:$AA$240,SMALL(IF('Sale Rollup'!$L$2:$L$240=$B$722,ROW('Sale Rollup'!$L$2:$L$240)),ROW(14:14))-1,6)," ")</f>
        <v> </v>
      </c>
      <c r="F737" s="1117" t="str">
        <f t="array" ref="F737">IFERROR(INDEX('Sale Rollup'!$B$2:$AA$240,SMALL(IF('Sale Rollup'!$L$2:$L$240=$B$722,ROW('Sale Rollup'!$L$2:$L$240)),ROW(14:14))-1,7)," ")</f>
        <v> </v>
      </c>
      <c r="G737" s="1117" t="str">
        <f t="array" ref="G737">IFERROR(INDEX('Sale Rollup'!$B$2:$AA$240,SMALL(IF('Sale Rollup'!$L$2:$L$240=$B$722,ROW('Sale Rollup'!$L$2:$L$240)),ROW(14:14))-1,3)," ")</f>
        <v> </v>
      </c>
      <c r="H737" s="1163" t="str">
        <f t="array" ref="H737">IFERROR(INDEX('Sale Rollup'!$B$2:$AA$240,SMALL(IF('Sale Rollup'!$L$2:$L$240=$B$722,ROW('Sale Rollup'!$L$2:$L$240)),ROW(14:14))-1,8)," ")</f>
        <v> </v>
      </c>
      <c r="I737" s="1119" t="str">
        <f t="array" ref="I737">IFERROR(INDEX('Sale Rollup'!$B$2:$AA$240,SMALL(IF('Sale Rollup'!$L$2:$L$240=$B$722,ROW('Sale Rollup'!$L$2:$L$240)),ROW(14:14))-1,12)," ")</f>
        <v> </v>
      </c>
      <c r="J737" s="1118"/>
      <c r="K737" s="1118" t="str">
        <f t="array" ref="K737">IFERROR(INDEX('Sale Rollup'!$B$2:$AA$240,SMALL(IF('Sale Rollup'!$L$2:$L$240=$B$722,ROW('Sale Rollup'!$L$2:$L$240)),ROW(14:14))-1,13)," ")</f>
        <v> </v>
      </c>
      <c r="M737" s="1120"/>
      <c r="N737" s="1120"/>
    </row>
    <row r="738">
      <c r="A738" s="1114" t="str">
        <f t="array" ref="A738">IFERROR(SMALL(IF('Sale Rollup'!$L$2:$L$240=$B$722,ROW('Sale Rollup'!$L$2:$L$240)),ROW(15:15))," ")</f>
        <v> </v>
      </c>
      <c r="B738" s="1130" t="str">
        <f t="array" ref="B738">IFERROR(INDEX('Sale Rollup'!$B$2:$AA$240,SMALL(IF('Sale Rollup'!$L$2:$L$240=$B$722,ROW('Sale Rollup'!$L$2:$L$240)),ROW(15:15))-1,1)," ")</f>
        <v> </v>
      </c>
      <c r="C738" s="1117" t="str">
        <f t="array" ref="C738">IFERROR(INDEX('Sale Rollup'!$B$2:$AA$240,SMALL(IF('Sale Rollup'!$L$2:$L$240=$B$722,ROW('Sale Rollup'!$L$2:$L$240)),ROW(15:15))-1,2)," ")</f>
        <v> </v>
      </c>
      <c r="D738" s="1117" t="str">
        <f t="array" ref="D738">IFERROR(INDEX('Sale Rollup'!$B$2:$AA$240,SMALL(IF('Sale Rollup'!$L$2:$L$240=$B$722,ROW('Sale Rollup'!$L$2:$L$240)),ROW(15:15))-1,5)," ")</f>
        <v> </v>
      </c>
      <c r="E738" s="1117" t="str">
        <f t="array" ref="E738">IFERROR( INDEX('Sale Rollup'!$B$2:$AA$240,SMALL(IF('Sale Rollup'!$L$2:$L$240=$B$722,ROW('Sale Rollup'!$L$2:$L$240)),ROW(15:15))-1,6)," ")</f>
        <v> </v>
      </c>
      <c r="F738" s="1117" t="str">
        <f t="array" ref="F738">IFERROR(INDEX('Sale Rollup'!$B$2:$AA$240,SMALL(IF('Sale Rollup'!$L$2:$L$240=$B$722,ROW('Sale Rollup'!$L$2:$L$240)),ROW(15:15))-1,7)," ")</f>
        <v> </v>
      </c>
      <c r="G738" s="1117" t="str">
        <f t="array" ref="G738">IFERROR(INDEX('Sale Rollup'!$B$2:$AA$240,SMALL(IF('Sale Rollup'!$L$2:$L$240=$B$722,ROW('Sale Rollup'!$L$2:$L$240)),ROW(15:15))-1,3)," ")</f>
        <v> </v>
      </c>
      <c r="H738" s="1163" t="str">
        <f t="array" ref="H738">IFERROR(INDEX('Sale Rollup'!$B$2:$AA$240,SMALL(IF('Sale Rollup'!$L$2:$L$240=$B$722,ROW('Sale Rollup'!$L$2:$L$240)),ROW(15:15))-1,8)," ")</f>
        <v> </v>
      </c>
      <c r="I738" s="1119" t="str">
        <f t="array" ref="I738">IFERROR(INDEX('Sale Rollup'!$B$2:$AA$240,SMALL(IF('Sale Rollup'!$L$2:$L$240=$B$722,ROW('Sale Rollup'!$L$2:$L$240)),ROW(15:15))-1,12)," ")</f>
        <v> </v>
      </c>
      <c r="J738" s="1118"/>
      <c r="K738" s="1118" t="str">
        <f t="array" ref="K738">IFERROR(INDEX('Sale Rollup'!$B$2:$AA$240,SMALL(IF('Sale Rollup'!$L$2:$L$240=$B$722,ROW('Sale Rollup'!$L$2:$L$240)),ROW(15:15))-1,13)," ")</f>
        <v> </v>
      </c>
      <c r="M738" s="1120"/>
      <c r="N738" s="1120"/>
    </row>
    <row r="739">
      <c r="A739" s="1114" t="str">
        <f t="array" ref="A739">IFERROR(SMALL(IF('Sale Rollup'!$L$2:$L$240=$B$722,ROW('Sale Rollup'!$L$2:$L$240)),ROW(16:16))," ")</f>
        <v> </v>
      </c>
      <c r="B739" s="1130" t="str">
        <f t="array" ref="B739">IFERROR(INDEX('Sale Rollup'!$B$2:$AA$240,SMALL(IF('Sale Rollup'!$L$2:$L$240=$B$722,ROW('Sale Rollup'!$L$2:$L$240)),ROW(16:16))-1,1)," ")</f>
        <v> </v>
      </c>
      <c r="C739" s="1117" t="str">
        <f t="array" ref="C739">IFERROR(INDEX('Sale Rollup'!$B$2:$AA$240,SMALL(IF('Sale Rollup'!$L$2:$L$240=$B$722,ROW('Sale Rollup'!$L$2:$L$240)),ROW(16:16))-1,2)," ")</f>
        <v> </v>
      </c>
      <c r="D739" s="1117" t="str">
        <f t="array" ref="D739">IFERROR(INDEX('Sale Rollup'!$B$2:$AA$240,SMALL(IF('Sale Rollup'!$L$2:$L$240=$B$722,ROW('Sale Rollup'!$L$2:$L$240)),ROW(16:16))-1,5)," ")</f>
        <v> </v>
      </c>
      <c r="E739" s="1117" t="str">
        <f t="array" ref="E739">IFERROR( INDEX('Sale Rollup'!$B$2:$AA$240,SMALL(IF('Sale Rollup'!$L$2:$L$240=$B$722,ROW('Sale Rollup'!$L$2:$L$240)),ROW(16:16))-1,6)," ")</f>
        <v> </v>
      </c>
      <c r="F739" s="1117" t="str">
        <f t="array" ref="F739">IFERROR(INDEX('Sale Rollup'!$B$2:$AA$240,SMALL(IF('Sale Rollup'!$L$2:$L$240=$B$722,ROW('Sale Rollup'!$L$2:$L$240)),ROW(16:16))-1,7)," ")</f>
        <v> </v>
      </c>
      <c r="G739" s="1117" t="str">
        <f t="array" ref="G739">IFERROR(INDEX('Sale Rollup'!$B$2:$AA$240,SMALL(IF('Sale Rollup'!$L$2:$L$240=$B$722,ROW('Sale Rollup'!$L$2:$L$240)),ROW(16:16))-1,3)," ")</f>
        <v> </v>
      </c>
      <c r="H739" s="1163" t="str">
        <f t="array" ref="H739">IFERROR(INDEX('Sale Rollup'!$B$2:$AA$240,SMALL(IF('Sale Rollup'!$L$2:$L$240=$B$722,ROW('Sale Rollup'!$L$2:$L$240)),ROW(16:16))-1,8)," ")</f>
        <v> </v>
      </c>
      <c r="I739" s="1119" t="str">
        <f t="array" ref="I739">IFERROR(INDEX('Sale Rollup'!$B$2:$AA$240,SMALL(IF('Sale Rollup'!$L$2:$L$240=$B$722,ROW('Sale Rollup'!$L$2:$L$240)),ROW(16:16))-1,12)," ")</f>
        <v> </v>
      </c>
      <c r="J739" s="1118"/>
      <c r="K739" s="1118" t="str">
        <f t="array" ref="K739">IFERROR(INDEX('Sale Rollup'!$B$2:$AA$240,SMALL(IF('Sale Rollup'!$L$2:$L$240=$B$722,ROW('Sale Rollup'!$L$2:$L$240)),ROW(16:16))-1,13)," ")</f>
        <v> </v>
      </c>
      <c r="M739" s="1120"/>
      <c r="N739" s="1120"/>
    </row>
    <row r="740">
      <c r="A740" s="1114" t="str">
        <f t="array" ref="A740">IFERROR(SMALL(IF('Sale Rollup'!$L$2:$L$240=$B$722,ROW('Sale Rollup'!$L$2:$L$240)),ROW(17:17))," ")</f>
        <v> </v>
      </c>
      <c r="B740" s="1130" t="str">
        <f t="array" ref="B740">IFERROR(INDEX('Sale Rollup'!$B$2:$AA$240,SMALL(IF('Sale Rollup'!$L$2:$L$240=$B$722,ROW('Sale Rollup'!$L$2:$L$240)),ROW(17:17))-1,1)," ")</f>
        <v> </v>
      </c>
      <c r="C740" s="1117" t="str">
        <f t="array" ref="C740">IFERROR(INDEX('Sale Rollup'!$B$2:$AA$240,SMALL(IF('Sale Rollup'!$L$2:$L$240=$B$722,ROW('Sale Rollup'!$L$2:$L$240)),ROW(17:17))-1,2)," ")</f>
        <v> </v>
      </c>
      <c r="D740" s="1117" t="str">
        <f t="array" ref="D740">IFERROR(INDEX('Sale Rollup'!$B$2:$AA$240,SMALL(IF('Sale Rollup'!$L$2:$L$240=$B$722,ROW('Sale Rollup'!$L$2:$L$240)),ROW(17:17))-1,5)," ")</f>
        <v> </v>
      </c>
      <c r="E740" s="1117" t="str">
        <f t="array" ref="E740">IFERROR( INDEX('Sale Rollup'!$B$2:$AA$240,SMALL(IF('Sale Rollup'!$L$2:$L$240=$B$722,ROW('Sale Rollup'!$L$2:$L$240)),ROW(17:17))-1,6)," ")</f>
        <v> </v>
      </c>
      <c r="F740" s="1117" t="str">
        <f t="array" ref="F740">IFERROR(INDEX('Sale Rollup'!$B$2:$AA$240,SMALL(IF('Sale Rollup'!$L$2:$L$240=$B$722,ROW('Sale Rollup'!$L$2:$L$240)),ROW(17:17))-1,7)," ")</f>
        <v> </v>
      </c>
      <c r="G740" s="1117" t="str">
        <f t="array" ref="G740">IFERROR(INDEX('Sale Rollup'!$B$2:$AA$240,SMALL(IF('Sale Rollup'!$L$2:$L$240=$B$722,ROW('Sale Rollup'!$L$2:$L$240)),ROW(17:17))-1,3)," ")</f>
        <v> </v>
      </c>
      <c r="H740" s="1163" t="str">
        <f t="array" ref="H740">IFERROR(INDEX('Sale Rollup'!$B$2:$AA$240,SMALL(IF('Sale Rollup'!$L$2:$L$240=$B$722,ROW('Sale Rollup'!$L$2:$L$240)),ROW(17:17))-1,8)," ")</f>
        <v> </v>
      </c>
      <c r="I740" s="1119" t="str">
        <f t="array" ref="I740">IFERROR(INDEX('Sale Rollup'!$B$2:$AA$240,SMALL(IF('Sale Rollup'!$L$2:$L$240=$B$722,ROW('Sale Rollup'!$L$2:$L$240)),ROW(17:17))-1,12)," ")</f>
        <v> </v>
      </c>
      <c r="J740" s="1118"/>
      <c r="K740" s="1118" t="str">
        <f t="array" ref="K740">IFERROR(INDEX('Sale Rollup'!$B$2:$AA$240,SMALL(IF('Sale Rollup'!$L$2:$L$240=$B$722,ROW('Sale Rollup'!$L$2:$L$240)),ROW(17:17))-1,13)," ")</f>
        <v> </v>
      </c>
      <c r="M740" s="1120"/>
      <c r="N740" s="1120"/>
    </row>
    <row r="741">
      <c r="A741" s="1114" t="str">
        <f t="array" ref="A741">IFERROR(SMALL(IF('Sale Rollup'!$L$2:$L$240=$B$722,ROW('Sale Rollup'!$L$2:$L$240)),ROW(18:18))," ")</f>
        <v> </v>
      </c>
      <c r="B741" s="1130" t="str">
        <f t="array" ref="B741">IFERROR(INDEX('Sale Rollup'!$B$2:$AA$240,SMALL(IF('Sale Rollup'!$L$2:$L$240=$B$722,ROW('Sale Rollup'!$L$2:$L$240)),ROW(18:18))-1,1)," ")</f>
        <v> </v>
      </c>
      <c r="C741" s="1117" t="str">
        <f t="array" ref="C741">IFERROR(INDEX('Sale Rollup'!$B$2:$AA$240,SMALL(IF('Sale Rollup'!$L$2:$L$240=$B$722,ROW('Sale Rollup'!$L$2:$L$240)),ROW(18:18))-1,2)," ")</f>
        <v> </v>
      </c>
      <c r="D741" s="1117" t="str">
        <f t="array" ref="D741">IFERROR(INDEX('Sale Rollup'!$B$2:$AA$240,SMALL(IF('Sale Rollup'!$L$2:$L$240=$B$722,ROW('Sale Rollup'!$L$2:$L$240)),ROW(18:18))-1,5)," ")</f>
        <v> </v>
      </c>
      <c r="E741" s="1117" t="str">
        <f t="array" ref="E741">IFERROR( INDEX('Sale Rollup'!$B$2:$AA$240,SMALL(IF('Sale Rollup'!$L$2:$L$240=$B$722,ROW('Sale Rollup'!$L$2:$L$240)),ROW(18:18))-1,6)," ")</f>
        <v> </v>
      </c>
      <c r="F741" s="1117" t="str">
        <f t="array" ref="F741">IFERROR(INDEX('Sale Rollup'!$B$2:$AA$240,SMALL(IF('Sale Rollup'!$L$2:$L$240=$B$722,ROW('Sale Rollup'!$L$2:$L$240)),ROW(18:18))-1,7)," ")</f>
        <v> </v>
      </c>
      <c r="G741" s="1117" t="str">
        <f t="array" ref="G741">IFERROR(INDEX('Sale Rollup'!$B$2:$AA$240,SMALL(IF('Sale Rollup'!$L$2:$L$240=$B$722,ROW('Sale Rollup'!$L$2:$L$240)),ROW(18:18))-1,3)," ")</f>
        <v> </v>
      </c>
      <c r="H741" s="1163" t="str">
        <f t="array" ref="H741">IFERROR(INDEX('Sale Rollup'!$B$2:$AA$240,SMALL(IF('Sale Rollup'!$L$2:$L$240=$B$722,ROW('Sale Rollup'!$L$2:$L$240)),ROW(18:18))-1,8)," ")</f>
        <v> </v>
      </c>
      <c r="I741" s="1119" t="str">
        <f t="array" ref="I741">IFERROR(INDEX('Sale Rollup'!$B$2:$AA$240,SMALL(IF('Sale Rollup'!$L$2:$L$240=$B$722,ROW('Sale Rollup'!$L$2:$L$240)),ROW(18:18))-1,12)," ")</f>
        <v> </v>
      </c>
      <c r="J741" s="1118"/>
      <c r="K741" s="1118" t="str">
        <f t="array" ref="K741">IFERROR(INDEX('Sale Rollup'!$B$2:$AA$240,SMALL(IF('Sale Rollup'!$L$2:$L$240=$B$722,ROW('Sale Rollup'!$L$2:$L$240)),ROW(18:18))-1,13)," ")</f>
        <v> </v>
      </c>
      <c r="M741" s="1162"/>
      <c r="N741" s="1162"/>
    </row>
    <row r="742">
      <c r="A742" s="1114" t="str">
        <f t="array" ref="A742">IFERROR(SMALL(IF('Sale Rollup'!$L$2:$L$240=$B$722,ROW('Sale Rollup'!$L$2:$L$240)),ROW(19:19))," ")</f>
        <v> </v>
      </c>
      <c r="B742" s="1130" t="str">
        <f t="array" ref="B742">IFERROR(INDEX('Sale Rollup'!$B$2:$AA$240,SMALL(IF('Sale Rollup'!$L$2:$L$240=$B$722,ROW('Sale Rollup'!$L$2:$L$240)),ROW(19:19))-1,1)," ")</f>
        <v> </v>
      </c>
      <c r="C742" s="1117" t="str">
        <f t="array" ref="C742">IFERROR(INDEX('Sale Rollup'!$B$2:$AA$240,SMALL(IF('Sale Rollup'!$L$2:$L$240=$B$722,ROW('Sale Rollup'!$L$2:$L$240)),ROW(19:19))-1,2)," ")</f>
        <v> </v>
      </c>
      <c r="D742" s="1117" t="str">
        <f t="array" ref="D742">IFERROR(INDEX('Sale Rollup'!$B$2:$AA$240,SMALL(IF('Sale Rollup'!$L$2:$L$240=$B$722,ROW('Sale Rollup'!$L$2:$L$240)),ROW(19:19))-1,5)," ")</f>
        <v> </v>
      </c>
      <c r="E742" s="1117" t="str">
        <f t="array" ref="E742">IFERROR( INDEX('Sale Rollup'!$B$2:$AA$240,SMALL(IF('Sale Rollup'!$L$2:$L$240=$B$722,ROW('Sale Rollup'!$L$2:$L$240)),ROW(19:19))-1,6)," ")</f>
        <v> </v>
      </c>
      <c r="F742" s="1117" t="str">
        <f t="array" ref="F742">IFERROR(INDEX('Sale Rollup'!$B$2:$AA$240,SMALL(IF('Sale Rollup'!$L$2:$L$240=$B$722,ROW('Sale Rollup'!$L$2:$L$240)),ROW(19:19))-1,7)," ")</f>
        <v> </v>
      </c>
      <c r="G742" s="1117" t="str">
        <f t="array" ref="G742">IFERROR(INDEX('Sale Rollup'!$B$2:$AA$240,SMALL(IF('Sale Rollup'!$L$2:$L$240=$B$722,ROW('Sale Rollup'!$L$2:$L$240)),ROW(19:19))-1,3)," ")</f>
        <v> </v>
      </c>
      <c r="H742" s="1163" t="str">
        <f t="array" ref="H742">IFERROR(INDEX('Sale Rollup'!$B$2:$AA$240,SMALL(IF('Sale Rollup'!$L$2:$L$240=$B$722,ROW('Sale Rollup'!$L$2:$L$240)),ROW(19:19))-1,8)," ")</f>
        <v> </v>
      </c>
      <c r="I742" s="1119" t="str">
        <f t="array" ref="I742">IFERROR(INDEX('Sale Rollup'!$B$2:$AA$240,SMALL(IF('Sale Rollup'!$L$2:$L$240=$B$722,ROW('Sale Rollup'!$L$2:$L$240)),ROW(19:19))-1,12)," ")</f>
        <v> </v>
      </c>
      <c r="J742" s="1118"/>
      <c r="K742" s="1118" t="str">
        <f t="array" ref="K742">IFERROR(INDEX('Sale Rollup'!$B$2:$AA$240,SMALL(IF('Sale Rollup'!$L$2:$L$240=$B$722,ROW('Sale Rollup'!$L$2:$L$240)),ROW(19:19))-1,13)," ")</f>
        <v> </v>
      </c>
      <c r="M742" s="1162"/>
      <c r="N742" s="1162"/>
    </row>
    <row r="743">
      <c r="A743" s="1114" t="str">
        <f t="array" ref="A743">IFERROR(SMALL(IF('Sale Rollup'!$L$2:$L$240=$B$722,ROW('Sale Rollup'!$L$2:$L$240)),ROW(20:20))," ")</f>
        <v> </v>
      </c>
      <c r="B743" s="1130" t="str">
        <f t="array" ref="B743">IFERROR(INDEX('Sale Rollup'!$B$2:$AA$240,SMALL(IF('Sale Rollup'!$L$2:$L$240=$B$722,ROW('Sale Rollup'!$L$2:$L$240)),ROW(20:20))-1,1)," ")</f>
        <v> </v>
      </c>
      <c r="C743" s="1117" t="str">
        <f t="array" ref="C743">IFERROR(INDEX('Sale Rollup'!$B$2:$AA$240,SMALL(IF('Sale Rollup'!$L$2:$L$240=$B$722,ROW('Sale Rollup'!$L$2:$L$240)),ROW(20:20))-1,2)," ")</f>
        <v> </v>
      </c>
      <c r="D743" s="1117" t="str">
        <f t="array" ref="D743">IFERROR(INDEX('Sale Rollup'!$B$2:$AA$240,SMALL(IF('Sale Rollup'!$L$2:$L$240=$B$722,ROW('Sale Rollup'!$L$2:$L$240)),ROW(20:20))-1,5)," ")</f>
        <v> </v>
      </c>
      <c r="E743" s="1117" t="str">
        <f t="array" ref="E743">IFERROR( INDEX('Sale Rollup'!$B$2:$AA$240,SMALL(IF('Sale Rollup'!$L$2:$L$240=$B$722,ROW('Sale Rollup'!$L$2:$L$240)),ROW(20:20))-1,6)," ")</f>
        <v> </v>
      </c>
      <c r="F743" s="1117" t="str">
        <f t="array" ref="F743">IFERROR(INDEX('Sale Rollup'!$B$2:$AA$240,SMALL(IF('Sale Rollup'!$L$2:$L$240=$B$722,ROW('Sale Rollup'!$L$2:$L$240)),ROW(20:20))-1,7)," ")</f>
        <v> </v>
      </c>
      <c r="G743" s="1117" t="str">
        <f t="array" ref="G743">IFERROR(INDEX('Sale Rollup'!$B$2:$AA$240,SMALL(IF('Sale Rollup'!$L$2:$L$240=$B$722,ROW('Sale Rollup'!$L$2:$L$240)),ROW(20:20))-1,3)," ")</f>
        <v> </v>
      </c>
      <c r="H743" s="1163" t="str">
        <f t="array" ref="H743">IFERROR(INDEX('Sale Rollup'!$B$2:$AA$240,SMALL(IF('Sale Rollup'!$L$2:$L$240=$B$722,ROW('Sale Rollup'!$L$2:$L$240)),ROW(20:20))-1,8)," ")</f>
        <v> </v>
      </c>
      <c r="I743" s="1119" t="str">
        <f t="array" ref="I743">IFERROR(INDEX('Sale Rollup'!$B$2:$AA$240,SMALL(IF('Sale Rollup'!$L$2:$L$240=$B$722,ROW('Sale Rollup'!$L$2:$L$240)),ROW(20:20))-1,12)," ")</f>
        <v> </v>
      </c>
      <c r="J743" s="1118"/>
      <c r="K743" s="1118" t="str">
        <f t="array" ref="K743">IFERROR(INDEX('Sale Rollup'!$B$2:$AA$240,SMALL(IF('Sale Rollup'!$L$2:$L$240=$B$722,ROW('Sale Rollup'!$L$2:$L$240)),ROW(20:20))-1,13)," ")</f>
        <v> </v>
      </c>
      <c r="M743" s="1162" t="s">
        <v>872</v>
      </c>
      <c r="N743" s="1162"/>
    </row>
    <row r="744">
      <c r="A744" s="1131" t="str">
        <f t="array" ref="A744">IFERROR(SMALL(IF('Sale Rollup'!$O$2:$O$240=$B$722,ROW('Sale Rollup'!$L$2:$L$240)),ROW(1:1))," ")</f>
        <v> </v>
      </c>
      <c r="B744" s="1132" t="str">
        <f t="array" ref="B744">IFERROR(INDEX('Sale Rollup'!$B$2:$AA$240,SMALL(IF('Sale Rollup'!$O$2:$O$240=$B$722,ROW('Sale Rollup'!$L$2:$L$240)),ROW(1:1))-1,1)," ")</f>
        <v> </v>
      </c>
      <c r="C744" s="1133" t="str">
        <f t="array" ref="C744">IFERROR(INDEX('Sale Rollup'!$B$2:$AA$240,SMALL(IF('Sale Rollup'!$O$2:$O$240=$B$722,ROW('Sale Rollup'!$L$2:$L$240)),ROW(1:1))-1,2)," ")</f>
        <v> </v>
      </c>
      <c r="D744" s="1133" t="str">
        <f t="array" ref="D744">IFERROR(INDEX('Sale Rollup'!$B$2:$AA$240,SMALL(IF('Sale Rollup'!$O$2:$O$240=$B$722,ROW('Sale Rollup'!$L$2:$L$240)),ROW(1:1))-1,5)," ")</f>
        <v> </v>
      </c>
      <c r="E744" s="1133" t="str">
        <f t="array" ref="E744">IFERROR( INDEX('Sale Rollup'!$B$2:$AA$240,SMALL(IF('Sale Rollup'!$O$2:$O$240=$B$722,ROW('Sale Rollup'!$L$2:$L$240)),ROW(1:1))-1,6)," ")</f>
        <v> </v>
      </c>
      <c r="F744" s="1133" t="str">
        <f t="array" ref="F744">IFERROR(INDEX('Sale Rollup'!$B$2:$AA$240,SMALL(IF('Sale Rollup'!$O$2:$O$240=$B$722,ROW('Sale Rollup'!$L$2:$L$240)),ROW(1:1))-1,7)," ")</f>
        <v> </v>
      </c>
      <c r="G744" s="1133" t="str">
        <f t="array" ref="G744">IFERROR(INDEX('Sale Rollup'!$B$2:$AA$240,SMALL(IF('Sale Rollup'!$O$2:$O$240=$B$722,ROW('Sale Rollup'!$L$2:$L$240)),ROW(1:1))-1,3)," ")</f>
        <v> </v>
      </c>
      <c r="H744" s="1134" t="str">
        <f t="array" ref="H744">IFERROR(INDEX('Sale Rollup'!$B$2:$AA$240,SMALL(IF('Sale Rollup'!$O$2:$O$240=$B$722,ROW('Sale Rollup'!$L$2:$L$240)),ROW(1:1))-1,8)," ")</f>
        <v> </v>
      </c>
      <c r="I744" s="1135" t="str">
        <f t="array" ref="I744">IFERROR(INDEX('Sale Rollup'!$B$2:$AA$240,SMALL(IF('Sale Rollup'!$O$2:$O$240=$B$722,ROW('Sale Rollup'!$L$2:$L$240)),ROW(1:1))-1,15)," ")</f>
        <v> </v>
      </c>
      <c r="J744" s="1134"/>
      <c r="K744" s="1134" t="str">
        <f t="array" ref="K744">IFERROR(INDEX('Sale Rollup'!$B$2:$AA$240,SMALL(IF('Sale Rollup'!$O$2:$O$240=$B$722,ROW('Sale Rollup'!$L$2:$L$240)),ROW(1:1))-1,16)," ")</f>
        <v> </v>
      </c>
      <c r="L744" s="1136" t="s">
        <v>841</v>
      </c>
      <c r="M744" s="1162"/>
      <c r="N744" s="1162"/>
    </row>
    <row r="745">
      <c r="A745" s="1137" t="str">
        <f t="array" ref="A745">IFERROR(SMALL(IF('Sale Rollup'!$O$2:$O$240=$B$722,ROW('Sale Rollup'!$L$2:$L$240)),ROW(2:2))," ")</f>
        <v> </v>
      </c>
      <c r="B745" s="1138" t="str">
        <f t="array" ref="B745">IFERROR(INDEX('Sale Rollup'!$B$2:$AA$240,SMALL(IF('Sale Rollup'!$O$2:$O$240=$B$722,ROW('Sale Rollup'!$L$2:$L$240)),ROW(2:2))-1,1)," ")</f>
        <v> </v>
      </c>
      <c r="C745" s="1139" t="str">
        <f t="array" ref="C745">IFERROR(INDEX('Sale Rollup'!$B$2:$AA$240,SMALL(IF('Sale Rollup'!$O$2:$O$240=$B$722,ROW('Sale Rollup'!$L$2:$L$240)),ROW(2:2))-1,2)," ")</f>
        <v> </v>
      </c>
      <c r="D745" s="1139" t="str">
        <f t="array" ref="D745">IFERROR(INDEX('Sale Rollup'!$B$2:$AA$240,SMALL(IF('Sale Rollup'!$O$2:$O$240=$B$722,ROW('Sale Rollup'!$L$2:$L$240)),ROW(2:2))-1,5)," ")</f>
        <v> </v>
      </c>
      <c r="E745" s="1139" t="str">
        <f t="array" ref="E745">IFERROR( INDEX('Sale Rollup'!$B$2:$AA$240,SMALL(IF('Sale Rollup'!$O$2:$O$240=$B$722,ROW('Sale Rollup'!$L$2:$L$240)),ROW(2:2))-1,6)," ")</f>
        <v> </v>
      </c>
      <c r="F745" s="1139" t="str">
        <f t="array" ref="F745">IFERROR(INDEX('Sale Rollup'!$B$2:$AA$240,SMALL(IF('Sale Rollup'!$O$2:$O$240=$B$722,ROW('Sale Rollup'!$L$2:$L$240)),ROW(2:2))-1,7)," ")</f>
        <v> </v>
      </c>
      <c r="G745" s="1139" t="str">
        <f t="array" ref="G745">IFERROR(INDEX('Sale Rollup'!$B$2:$AA$240,SMALL(IF('Sale Rollup'!$O$2:$O$240=$B$722,ROW('Sale Rollup'!$L$2:$L$240)),ROW(2:2))-1,3)," ")</f>
        <v> </v>
      </c>
      <c r="H745" s="1140" t="str">
        <f t="array" ref="H745">IFERROR(INDEX('Sale Rollup'!$B$2:$AA$240,SMALL(IF('Sale Rollup'!$O$2:$O$240=$B$722,ROW('Sale Rollup'!$L$2:$L$240)),ROW(2:2))-1,8)," ")</f>
        <v> </v>
      </c>
      <c r="I745" s="1141" t="str">
        <f t="array" ref="I745">IFERROR(INDEX('Sale Rollup'!$B$2:$AA$240,SMALL(IF('Sale Rollup'!$O$2:$O$240=$B$722,ROW('Sale Rollup'!$L$2:$L$240)),ROW(2:2))-1,15)," ")</f>
        <v> </v>
      </c>
      <c r="J745" s="1140"/>
      <c r="K745" s="1140" t="str">
        <f t="array" ref="K745">IFERROR(INDEX('Sale Rollup'!$B$2:$AA$240,SMALL(IF('Sale Rollup'!$O$2:$O$240=$B$722,ROW('Sale Rollup'!$L$2:$L$240)),ROW(2:2))-1,16)," ")</f>
        <v> </v>
      </c>
      <c r="M745" s="1162"/>
      <c r="N745" s="1162"/>
    </row>
    <row r="746">
      <c r="A746" s="1137" t="str">
        <f t="array" ref="A746">IFERROR(SMALL(IF('Sale Rollup'!$O$2:$O$240=$B$722,ROW('Sale Rollup'!$L$2:$L$240)),ROW(3:3))," ")</f>
        <v> </v>
      </c>
      <c r="B746" s="1138" t="str">
        <f t="array" ref="B746">IFERROR(INDEX('Sale Rollup'!$B$2:$AA$240,SMALL(IF('Sale Rollup'!$O$2:$O$240=$B$722,ROW('Sale Rollup'!$L$2:$L$240)),ROW(3:3))-1,1)," ")</f>
        <v> </v>
      </c>
      <c r="C746" s="1139" t="str">
        <f t="array" ref="C746">IFERROR(INDEX('Sale Rollup'!$B$2:$AA$240,SMALL(IF('Sale Rollup'!$O$2:$O$240=$B$722,ROW('Sale Rollup'!$L$2:$L$240)),ROW(3:3))-1,2)," ")</f>
        <v> </v>
      </c>
      <c r="D746" s="1139" t="str">
        <f t="array" ref="D746">IFERROR(INDEX('Sale Rollup'!$B$2:$AA$240,SMALL(IF('Sale Rollup'!$O$2:$O$240=$B$722,ROW('Sale Rollup'!$L$2:$L$240)),ROW(3:3))-1,5)," ")</f>
        <v> </v>
      </c>
      <c r="E746" s="1139" t="str">
        <f t="array" ref="E746">IFERROR( INDEX('Sale Rollup'!$B$2:$AA$240,SMALL(IF('Sale Rollup'!$O$2:$O$240=$B$722,ROW('Sale Rollup'!$L$2:$L$240)),ROW(3:3))-1,6)," ")</f>
        <v> </v>
      </c>
      <c r="F746" s="1139" t="str">
        <f t="array" ref="F746">IFERROR(INDEX('Sale Rollup'!$B$2:$AA$240,SMALL(IF('Sale Rollup'!$O$2:$O$240=$B$722,ROW('Sale Rollup'!$L$2:$L$240)),ROW(3:3))-1,7)," ")</f>
        <v> </v>
      </c>
      <c r="G746" s="1139" t="str">
        <f t="array" ref="G746">IFERROR(INDEX('Sale Rollup'!$B$2:$AA$240,SMALL(IF('Sale Rollup'!$O$2:$O$240=$B$722,ROW('Sale Rollup'!$L$2:$L$240)),ROW(3:3))-1,3)," ")</f>
        <v> </v>
      </c>
      <c r="H746" s="1140" t="str">
        <f t="array" ref="H746">IFERROR(INDEX('Sale Rollup'!$B$2:$AA$240,SMALL(IF('Sale Rollup'!$O$2:$O$240=$B$722,ROW('Sale Rollup'!$L$2:$L$240)),ROW(3:3))-1,8)," ")</f>
        <v> </v>
      </c>
      <c r="I746" s="1141" t="str">
        <f t="array" ref="I746">IFERROR(INDEX('Sale Rollup'!$B$2:$AA$240,SMALL(IF('Sale Rollup'!$O$2:$O$240=$B$722,ROW('Sale Rollup'!$L$2:$L$240)),ROW(3:3))-1,15)," ")</f>
        <v> </v>
      </c>
      <c r="J746" s="1140"/>
      <c r="K746" s="1140" t="str">
        <f t="array" ref="K746">IFERROR(INDEX('Sale Rollup'!$B$2:$AA$240,SMALL(IF('Sale Rollup'!$O$2:$O$240=$B$722,ROW('Sale Rollup'!$L$2:$L$240)),ROW(3:3))-1,16)," ")</f>
        <v> </v>
      </c>
      <c r="M746" s="1162"/>
      <c r="N746" s="1162"/>
    </row>
    <row r="747">
      <c r="A747" s="1137" t="str">
        <f t="array" ref="A747">IFERROR(SMALL(IF('Sale Rollup'!$O$2:$O$240=$B$722,ROW('Sale Rollup'!$L$2:$L$240)),ROW(4:4))," ")</f>
        <v> </v>
      </c>
      <c r="B747" s="1138" t="str">
        <f t="array" ref="B747">IFERROR(INDEX('Sale Rollup'!$B$2:$AA$240,SMALL(IF('Sale Rollup'!$O$2:$O$240=$B$722,ROW('Sale Rollup'!$L$2:$L$240)),ROW(4:4))-1,1)," ")</f>
        <v> </v>
      </c>
      <c r="C747" s="1139" t="str">
        <f t="array" ref="C747">IFERROR(INDEX('Sale Rollup'!$B$2:$AA$240,SMALL(IF('Sale Rollup'!$O$2:$O$240=$B$722,ROW('Sale Rollup'!$L$2:$L$240)),ROW(4:4))-1,2)," ")</f>
        <v> </v>
      </c>
      <c r="D747" s="1139" t="str">
        <f t="array" ref="D747">IFERROR(INDEX('Sale Rollup'!$B$2:$AA$240,SMALL(IF('Sale Rollup'!$O$2:$O$240=$B$722,ROW('Sale Rollup'!$L$2:$L$240)),ROW(4:4))-1,5)," ")</f>
        <v> </v>
      </c>
      <c r="E747" s="1139" t="str">
        <f t="array" ref="E747">IFERROR( INDEX('Sale Rollup'!$B$2:$AA$240,SMALL(IF('Sale Rollup'!$O$2:$O$240=$B$722,ROW('Sale Rollup'!$L$2:$L$240)),ROW(4:4))-1,6)," ")</f>
        <v> </v>
      </c>
      <c r="F747" s="1139" t="str">
        <f t="array" ref="F747">IFERROR(INDEX('Sale Rollup'!$B$2:$AA$240,SMALL(IF('Sale Rollup'!$O$2:$O$240=$B$722,ROW('Sale Rollup'!$L$2:$L$240)),ROW(4:4))-1,7)," ")</f>
        <v> </v>
      </c>
      <c r="G747" s="1139" t="str">
        <f t="array" ref="G747">IFERROR(INDEX('Sale Rollup'!$B$2:$AA$240,SMALL(IF('Sale Rollup'!$O$2:$O$240=$B$722,ROW('Sale Rollup'!$L$2:$L$240)),ROW(4:4))-1,3)," ")</f>
        <v> </v>
      </c>
      <c r="H747" s="1140" t="str">
        <f t="array" ref="H747">IFERROR(INDEX('Sale Rollup'!$B$2:$AA$240,SMALL(IF('Sale Rollup'!$O$2:$O$240=$B$722,ROW('Sale Rollup'!$L$2:$L$240)),ROW(4:4))-1,8)," ")</f>
        <v> </v>
      </c>
      <c r="I747" s="1141" t="str">
        <f t="array" ref="I747">IFERROR(INDEX('Sale Rollup'!$B$2:$AA$240,SMALL(IF('Sale Rollup'!$O$2:$O$240=$B$722,ROW('Sale Rollup'!$L$2:$L$240)),ROW(4:4))-1,15)," ")</f>
        <v> </v>
      </c>
      <c r="J747" s="1140"/>
      <c r="K747" s="1140" t="str">
        <f t="array" ref="K747">IFERROR(INDEX('Sale Rollup'!$B$2:$AA$240,SMALL(IF('Sale Rollup'!$O$2:$O$240=$B$722,ROW('Sale Rollup'!$L$2:$L$240)),ROW(4:4))-1,16)," ")</f>
        <v> </v>
      </c>
      <c r="M747" s="1162"/>
      <c r="N747" s="1162"/>
    </row>
    <row r="748">
      <c r="A748" s="1137" t="str">
        <f t="array" ref="A748">IFERROR(SMALL(IF('Sale Rollup'!$O$2:$O$240=$B$722,ROW('Sale Rollup'!$L$2:$L$240)),ROW(5:5))," ")</f>
        <v> </v>
      </c>
      <c r="B748" s="1138" t="str">
        <f t="array" ref="B748">IFERROR(INDEX('Sale Rollup'!$B$2:$AA$240,SMALL(IF('Sale Rollup'!$O$2:$O$240=$B$722,ROW('Sale Rollup'!$L$2:$L$240)),ROW(5:5))-1,1)," ")</f>
        <v> </v>
      </c>
      <c r="C748" s="1139" t="str">
        <f t="array" ref="C748">IFERROR(INDEX('Sale Rollup'!$B$2:$AA$240,SMALL(IF('Sale Rollup'!$O$2:$O$240=$B$722,ROW('Sale Rollup'!$L$2:$L$240)),ROW(5:5))-1,2)," ")</f>
        <v> </v>
      </c>
      <c r="D748" s="1139" t="str">
        <f t="array" ref="D748">IFERROR(INDEX('Sale Rollup'!$B$2:$AA$240,SMALL(IF('Sale Rollup'!$O$2:$O$240=$B$722,ROW('Sale Rollup'!$L$2:$L$240)),ROW(5:5))-1,5)," ")</f>
        <v> </v>
      </c>
      <c r="E748" s="1139" t="str">
        <f t="array" ref="E748">IFERROR( INDEX('Sale Rollup'!$B$2:$AA$240,SMALL(IF('Sale Rollup'!$O$2:$O$240=$B$722,ROW('Sale Rollup'!$L$2:$L$240)),ROW(5:5))-1,6)," ")</f>
        <v> </v>
      </c>
      <c r="F748" s="1139" t="str">
        <f t="array" ref="F748">IFERROR(INDEX('Sale Rollup'!$B$2:$AA$240,SMALL(IF('Sale Rollup'!$O$2:$O$240=$B$722,ROW('Sale Rollup'!$L$2:$L$240)),ROW(5:5))-1,7)," ")</f>
        <v> </v>
      </c>
      <c r="G748" s="1139" t="str">
        <f t="array" ref="G748">IFERROR(INDEX('Sale Rollup'!$B$2:$AA$240,SMALL(IF('Sale Rollup'!$O$2:$O$240=$B$722,ROW('Sale Rollup'!$L$2:$L$240)),ROW(5:5))-1,3)," ")</f>
        <v> </v>
      </c>
      <c r="H748" s="1140" t="str">
        <f t="array" ref="H748">IFERROR(INDEX('Sale Rollup'!$B$2:$AA$240,SMALL(IF('Sale Rollup'!$O$2:$O$240=$B$722,ROW('Sale Rollup'!$L$2:$L$240)),ROW(5:5))-1,8)," ")</f>
        <v> </v>
      </c>
      <c r="I748" s="1141" t="str">
        <f t="array" ref="I748">IFERROR(INDEX('Sale Rollup'!$B$2:$AA$240,SMALL(IF('Sale Rollup'!$O$2:$O$240=$B$722,ROW('Sale Rollup'!$L$2:$L$240)),ROW(5:5))-1,15)," ")</f>
        <v> </v>
      </c>
      <c r="J748" s="1140"/>
      <c r="K748" s="1140" t="str">
        <f t="array" ref="K748">IFERROR(INDEX('Sale Rollup'!$B$2:$AA$240,SMALL(IF('Sale Rollup'!$O$2:$O$240=$B$722,ROW('Sale Rollup'!$L$2:$L$240)),ROW(5:5))-1,16)," ")</f>
        <v> </v>
      </c>
      <c r="M748" s="1120"/>
      <c r="N748" s="1120"/>
    </row>
    <row r="749">
      <c r="A749" s="1137" t="str">
        <f t="array" ref="A749">IFERROR(SMALL(IF('Sale Rollup'!$O$2:$O$240=$B$722,ROW('Sale Rollup'!$L$2:$L$240)),ROW(6:6))," ")</f>
        <v> </v>
      </c>
      <c r="B749" s="1138" t="str">
        <f t="array" ref="B749">IFERROR(INDEX('Sale Rollup'!$B$2:$AA$240,SMALL(IF('Sale Rollup'!$O$2:$O$240=$B$722,ROW('Sale Rollup'!$L$2:$L$240)),ROW(6:6))-1,1)," ")</f>
        <v> </v>
      </c>
      <c r="C749" s="1139" t="str">
        <f t="array" ref="C749">IFERROR(INDEX('Sale Rollup'!$B$2:$AA$240,SMALL(IF('Sale Rollup'!$O$2:$O$240=$B$722,ROW('Sale Rollup'!$L$2:$L$240)),ROW(6:6))-1,2)," ")</f>
        <v> </v>
      </c>
      <c r="D749" s="1139" t="str">
        <f t="array" ref="D749">IFERROR(INDEX('Sale Rollup'!$B$2:$AA$240,SMALL(IF('Sale Rollup'!$O$2:$O$240=$B$722,ROW('Sale Rollup'!$L$2:$L$240)),ROW(6:6))-1,5)," ")</f>
        <v> </v>
      </c>
      <c r="E749" s="1139" t="str">
        <f t="array" ref="E749">IFERROR( INDEX('Sale Rollup'!$B$2:$AA$240,SMALL(IF('Sale Rollup'!$O$2:$O$240=$B$722,ROW('Sale Rollup'!$L$2:$L$240)),ROW(6:6))-1,6)," ")</f>
        <v> </v>
      </c>
      <c r="F749" s="1139" t="str">
        <f t="array" ref="F749">IFERROR(INDEX('Sale Rollup'!$B$2:$AA$240,SMALL(IF('Sale Rollup'!$O$2:$O$240=$B$722,ROW('Sale Rollup'!$L$2:$L$240)),ROW(6:6))-1,7)," ")</f>
        <v> </v>
      </c>
      <c r="G749" s="1139" t="str">
        <f t="array" ref="G749">IFERROR(INDEX('Sale Rollup'!$B$2:$AA$240,SMALL(IF('Sale Rollup'!$O$2:$O$240=$B$722,ROW('Sale Rollup'!$L$2:$L$240)),ROW(6:6))-1,3)," ")</f>
        <v> </v>
      </c>
      <c r="H749" s="1140" t="str">
        <f t="array" ref="H749">IFERROR(INDEX('Sale Rollup'!$B$2:$AA$240,SMALL(IF('Sale Rollup'!$O$2:$O$240=$B$722,ROW('Sale Rollup'!$L$2:$L$240)),ROW(6:6))-1,8)," ")</f>
        <v> </v>
      </c>
      <c r="I749" s="1141" t="str">
        <f t="array" ref="I749">IFERROR(INDEX('Sale Rollup'!$B$2:$AA$240,SMALL(IF('Sale Rollup'!$O$2:$O$240=$B$722,ROW('Sale Rollup'!$L$2:$L$240)),ROW(6:6))-1,15)," ")</f>
        <v> </v>
      </c>
      <c r="J749" s="1140"/>
      <c r="K749" s="1140" t="str">
        <f t="array" ref="K749">IFERROR(INDEX('Sale Rollup'!$B$2:$AA$240,SMALL(IF('Sale Rollup'!$O$2:$O$240=$B$722,ROW('Sale Rollup'!$L$2:$L$240)),ROW(6:6))-1,16)," ")</f>
        <v> </v>
      </c>
      <c r="M749" s="1120"/>
      <c r="N749" s="1120"/>
    </row>
    <row r="750">
      <c r="A750" s="1137" t="str">
        <f t="array" ref="A750">IFERROR(SMALL(IF('Sale Rollup'!$O$2:$O$240=$B$722,ROW('Sale Rollup'!$L$2:$L$240)),ROW(7:7))," ")</f>
        <v> </v>
      </c>
      <c r="B750" s="1138" t="str">
        <f t="array" ref="B750">IFERROR(INDEX('Sale Rollup'!$B$2:$AA$240,SMALL(IF('Sale Rollup'!$O$2:$O$240=$B$722,ROW('Sale Rollup'!$L$2:$L$240)),ROW(7:7))-1,1)," ")</f>
        <v> </v>
      </c>
      <c r="C750" s="1139" t="str">
        <f t="array" ref="C750">IFERROR(INDEX('Sale Rollup'!$B$2:$AA$240,SMALL(IF('Sale Rollup'!$O$2:$O$240=$B$722,ROW('Sale Rollup'!$L$2:$L$240)),ROW(7:7))-1,2)," ")</f>
        <v> </v>
      </c>
      <c r="D750" s="1139" t="str">
        <f t="array" ref="D750">IFERROR(INDEX('Sale Rollup'!$B$2:$AA$240,SMALL(IF('Sale Rollup'!$O$2:$O$240=$B$722,ROW('Sale Rollup'!$L$2:$L$240)),ROW(7:7))-1,5)," ")</f>
        <v> </v>
      </c>
      <c r="E750" s="1139" t="str">
        <f t="array" ref="E750">IFERROR( INDEX('Sale Rollup'!$B$2:$AA$240,SMALL(IF('Sale Rollup'!$O$2:$O$240=$B$722,ROW('Sale Rollup'!$L$2:$L$240)),ROW(7:7))-1,6)," ")</f>
        <v> </v>
      </c>
      <c r="F750" s="1139" t="str">
        <f t="array" ref="F750">IFERROR(INDEX('Sale Rollup'!$B$2:$AA$240,SMALL(IF('Sale Rollup'!$O$2:$O$240=$B$722,ROW('Sale Rollup'!$L$2:$L$240)),ROW(7:7))-1,7)," ")</f>
        <v> </v>
      </c>
      <c r="G750" s="1139" t="str">
        <f t="array" ref="G750">IFERROR(INDEX('Sale Rollup'!$B$2:$AA$240,SMALL(IF('Sale Rollup'!$O$2:$O$240=$B$722,ROW('Sale Rollup'!$L$2:$L$240)),ROW(7:7))-1,3)," ")</f>
        <v> </v>
      </c>
      <c r="H750" s="1140" t="str">
        <f t="array" ref="H750">IFERROR(INDEX('Sale Rollup'!$B$2:$AA$240,SMALL(IF('Sale Rollup'!$O$2:$O$240=$B$722,ROW('Sale Rollup'!$L$2:$L$240)),ROW(7:7))-1,8)," ")</f>
        <v> </v>
      </c>
      <c r="I750" s="1141" t="str">
        <f t="array" ref="I750">IFERROR(INDEX('Sale Rollup'!$B$2:$AA$240,SMALL(IF('Sale Rollup'!$O$2:$O$240=$B$722,ROW('Sale Rollup'!$L$2:$L$240)),ROW(7:7))-1,15)," ")</f>
        <v> </v>
      </c>
      <c r="J750" s="1140"/>
      <c r="K750" s="1140" t="str">
        <f t="array" ref="K750">IFERROR(INDEX('Sale Rollup'!$B$2:$AA$240,SMALL(IF('Sale Rollup'!$O$2:$O$240=$B$722,ROW('Sale Rollup'!$L$2:$L$240)),ROW(7:7))-1,16)," ")</f>
        <v> </v>
      </c>
      <c r="M750" s="1120"/>
      <c r="N750" s="1120"/>
    </row>
    <row r="751">
      <c r="A751" s="1137" t="str">
        <f t="array" ref="A751">IFERROR(SMALL(IF('Sale Rollup'!$O$2:$O$240=$B$722,ROW('Sale Rollup'!$L$2:$L$240)),ROW(8:8))," ")</f>
        <v> </v>
      </c>
      <c r="B751" s="1138" t="str">
        <f t="array" ref="B751">IFERROR(INDEX('Sale Rollup'!$B$2:$AA$240,SMALL(IF('Sale Rollup'!$O$2:$O$240=$B$722,ROW('Sale Rollup'!$L$2:$L$240)),ROW(8:8))-1,1)," ")</f>
        <v> </v>
      </c>
      <c r="C751" s="1139" t="str">
        <f t="array" ref="C751">IFERROR(INDEX('Sale Rollup'!$B$2:$AA$240,SMALL(IF('Sale Rollup'!$O$2:$O$240=$B$722,ROW('Sale Rollup'!$L$2:$L$240)),ROW(8:8))-1,2)," ")</f>
        <v> </v>
      </c>
      <c r="D751" s="1139" t="str">
        <f t="array" ref="D751">IFERROR(INDEX('Sale Rollup'!$B$2:$AA$240,SMALL(IF('Sale Rollup'!$O$2:$O$240=$B$722,ROW('Sale Rollup'!$L$2:$L$240)),ROW(8:8))-1,5)," ")</f>
        <v> </v>
      </c>
      <c r="E751" s="1139" t="str">
        <f t="array" ref="E751">IFERROR( INDEX('Sale Rollup'!$B$2:$AA$240,SMALL(IF('Sale Rollup'!$O$2:$O$240=$B$722,ROW('Sale Rollup'!$L$2:$L$240)),ROW(8:8))-1,6)," ")</f>
        <v> </v>
      </c>
      <c r="F751" s="1139" t="str">
        <f t="array" ref="F751">IFERROR(INDEX('Sale Rollup'!$B$2:$AA$240,SMALL(IF('Sale Rollup'!$O$2:$O$240=$B$722,ROW('Sale Rollup'!$L$2:$L$240)),ROW(8:8))-1,7)," ")</f>
        <v> </v>
      </c>
      <c r="G751" s="1139" t="str">
        <f t="array" ref="G751">IFERROR(INDEX('Sale Rollup'!$B$2:$AA$240,SMALL(IF('Sale Rollup'!$O$2:$O$240=$B$722,ROW('Sale Rollup'!$L$2:$L$240)),ROW(8:8))-1,3)," ")</f>
        <v> </v>
      </c>
      <c r="H751" s="1140" t="str">
        <f t="array" ref="H751">IFERROR(INDEX('Sale Rollup'!$B$2:$AA$240,SMALL(IF('Sale Rollup'!$O$2:$O$240=$B$722,ROW('Sale Rollup'!$L$2:$L$240)),ROW(8:8))-1,8)," ")</f>
        <v> </v>
      </c>
      <c r="I751" s="1141" t="str">
        <f t="array" ref="I751">IFERROR(INDEX('Sale Rollup'!$B$2:$AA$240,SMALL(IF('Sale Rollup'!$O$2:$O$240=$B$722,ROW('Sale Rollup'!$L$2:$L$240)),ROW(8:8))-1,15)," ")</f>
        <v> </v>
      </c>
      <c r="J751" s="1140"/>
      <c r="K751" s="1140" t="str">
        <f t="array" ref="K751">IFERROR(INDEX('Sale Rollup'!$B$2:$AA$240,SMALL(IF('Sale Rollup'!$O$2:$O$240=$B$722,ROW('Sale Rollup'!$L$2:$L$240)),ROW(8:8))-1,16)," ")</f>
        <v> </v>
      </c>
      <c r="M751" s="1120"/>
      <c r="N751" s="1120"/>
    </row>
    <row r="752">
      <c r="A752" s="1137" t="str">
        <f t="array" ref="A752">IFERROR(SMALL(IF('Sale Rollup'!$O$2:$O$240=$B$722,ROW('Sale Rollup'!$L$2:$L$240)),ROW(9:9))," ")</f>
        <v> </v>
      </c>
      <c r="B752" s="1138" t="str">
        <f t="array" ref="B752">IFERROR(INDEX('Sale Rollup'!$B$2:$AA$240,SMALL(IF('Sale Rollup'!$O$2:$O$240=$B$722,ROW('Sale Rollup'!$L$2:$L$240)),ROW(9:9))-1,1)," ")</f>
        <v> </v>
      </c>
      <c r="C752" s="1139" t="str">
        <f t="array" ref="C752">IFERROR(INDEX('Sale Rollup'!$B$2:$AA$240,SMALL(IF('Sale Rollup'!$O$2:$O$240=$B$722,ROW('Sale Rollup'!$L$2:$L$240)),ROW(9:9))-1,2)," ")</f>
        <v> </v>
      </c>
      <c r="D752" s="1139" t="str">
        <f t="array" ref="D752">IFERROR(INDEX('Sale Rollup'!$B$2:$AA$240,SMALL(IF('Sale Rollup'!$O$2:$O$240=$B$722,ROW('Sale Rollup'!$L$2:$L$240)),ROW(9:9))-1,5)," ")</f>
        <v> </v>
      </c>
      <c r="E752" s="1139" t="str">
        <f t="array" ref="E752">IFERROR( INDEX('Sale Rollup'!$B$2:$AA$240,SMALL(IF('Sale Rollup'!$O$2:$O$240=$B$722,ROW('Sale Rollup'!$L$2:$L$240)),ROW(9:9))-1,6)," ")</f>
        <v> </v>
      </c>
      <c r="F752" s="1139" t="str">
        <f t="array" ref="F752">IFERROR(INDEX('Sale Rollup'!$B$2:$AA$240,SMALL(IF('Sale Rollup'!$O$2:$O$240=$B$722,ROW('Sale Rollup'!$L$2:$L$240)),ROW(9:9))-1,7)," ")</f>
        <v> </v>
      </c>
      <c r="G752" s="1139" t="str">
        <f t="array" ref="G752">IFERROR(INDEX('Sale Rollup'!$B$2:$AA$240,SMALL(IF('Sale Rollup'!$O$2:$O$240=$B$722,ROW('Sale Rollup'!$L$2:$L$240)),ROW(9:9))-1,3)," ")</f>
        <v> </v>
      </c>
      <c r="H752" s="1140" t="str">
        <f t="array" ref="H752">IFERROR(INDEX('Sale Rollup'!$B$2:$AA$240,SMALL(IF('Sale Rollup'!$O$2:$O$240=$B$722,ROW('Sale Rollup'!$L$2:$L$240)),ROW(9:9))-1,8)," ")</f>
        <v> </v>
      </c>
      <c r="I752" s="1141" t="str">
        <f t="array" ref="I752">IFERROR(INDEX('Sale Rollup'!$B$2:$AA$240,SMALL(IF('Sale Rollup'!$O$2:$O$240=$B$722,ROW('Sale Rollup'!$L$2:$L$240)),ROW(9:9))-1,15)," ")</f>
        <v> </v>
      </c>
      <c r="J752" s="1140"/>
      <c r="K752" s="1140" t="str">
        <f t="array" ref="K752">IFERROR(INDEX('Sale Rollup'!$B$2:$AA$240,SMALL(IF('Sale Rollup'!$O$2:$O$240=$B$722,ROW('Sale Rollup'!$L$2:$L$240)),ROW(9:9))-1,16)," ")</f>
        <v> </v>
      </c>
      <c r="M752" s="1120"/>
      <c r="N752" s="1120"/>
    </row>
    <row r="753">
      <c r="A753" s="1137" t="str">
        <f t="array" ref="A753">IFERROR(SMALL(IF('Sale Rollup'!$O$2:$O$240=$B$722,ROW('Sale Rollup'!$L$2:$L$240)),ROW(10:10))," ")</f>
        <v> </v>
      </c>
      <c r="B753" s="1138" t="str">
        <f t="array" ref="B753">IFERROR(INDEX('Sale Rollup'!$B$2:$AA$240,SMALL(IF('Sale Rollup'!$O$2:$O$240=$B$722,ROW('Sale Rollup'!$L$2:$L$240)),ROW(10:10))-1,1)," ")</f>
        <v> </v>
      </c>
      <c r="C753" s="1139" t="str">
        <f t="array" ref="C753">IFERROR(INDEX('Sale Rollup'!$B$2:$AA$240,SMALL(IF('Sale Rollup'!$O$2:$O$240=$B$722,ROW('Sale Rollup'!$L$2:$L$240)),ROW(10:10))-1,2)," ")</f>
        <v> </v>
      </c>
      <c r="D753" s="1139" t="str">
        <f t="array" ref="D753">IFERROR(INDEX('Sale Rollup'!$B$2:$AA$240,SMALL(IF('Sale Rollup'!$O$2:$O$240=$B$722,ROW('Sale Rollup'!$L$2:$L$240)),ROW(10:10))-1,5)," ")</f>
        <v> </v>
      </c>
      <c r="E753" s="1139" t="str">
        <f t="array" ref="E753">IFERROR( INDEX('Sale Rollup'!$B$2:$AA$240,SMALL(IF('Sale Rollup'!$O$2:$O$240=$B$722,ROW('Sale Rollup'!$L$2:$L$240)),ROW(10:10))-1,6)," ")</f>
        <v> </v>
      </c>
      <c r="F753" s="1139" t="str">
        <f t="array" ref="F753">IFERROR(INDEX('Sale Rollup'!$B$2:$AA$240,SMALL(IF('Sale Rollup'!$O$2:$O$240=$B$722,ROW('Sale Rollup'!$L$2:$L$240)),ROW(10:10))-1,7)," ")</f>
        <v> </v>
      </c>
      <c r="G753" s="1139" t="str">
        <f t="array" ref="G753">IFERROR(INDEX('Sale Rollup'!$B$2:$AA$240,SMALL(IF('Sale Rollup'!$O$2:$O$240=$B$722,ROW('Sale Rollup'!$L$2:$L$240)),ROW(10:10))-1,3)," ")</f>
        <v> </v>
      </c>
      <c r="H753" s="1140" t="str">
        <f t="array" ref="H753">IFERROR(INDEX('Sale Rollup'!$B$2:$AA$240,SMALL(IF('Sale Rollup'!$O$2:$O$240=$B$722,ROW('Sale Rollup'!$L$2:$L$240)),ROW(10:10))-1,8)," ")</f>
        <v> </v>
      </c>
      <c r="I753" s="1141" t="str">
        <f t="array" ref="I753">IFERROR(INDEX('Sale Rollup'!$B$2:$AA$240,SMALL(IF('Sale Rollup'!$O$2:$O$240=$B$722,ROW('Sale Rollup'!$L$2:$L$240)),ROW(10:10))-1,15)," ")</f>
        <v> </v>
      </c>
      <c r="J753" s="1140"/>
      <c r="K753" s="1140" t="str">
        <f t="array" ref="K753">IFERROR(INDEX('Sale Rollup'!$B$2:$AA$240,SMALL(IF('Sale Rollup'!$O$2:$O$240=$B$722,ROW('Sale Rollup'!$L$2:$L$240)),ROW(10:10))-1,16)," ")</f>
        <v> </v>
      </c>
      <c r="M753" s="1120"/>
      <c r="N753" s="1120"/>
    </row>
    <row r="754">
      <c r="A754" s="1116" t="s">
        <v>842</v>
      </c>
      <c r="B754" s="1142">
        <f>COUNT(B724:B748)</f>
        <v>0</v>
      </c>
      <c r="C754" s="1114"/>
      <c r="D754" s="1114"/>
      <c r="E754" s="1114"/>
      <c r="F754" s="1114"/>
      <c r="G754" s="1114"/>
      <c r="H754" s="1122"/>
      <c r="I754" s="1143"/>
      <c r="J754" s="1122"/>
      <c r="K754" s="1122">
        <f t="array" ref="K754">SUM(IF(ISERROR(K724:K748),"0",K724:K748))</f>
        <v>0</v>
      </c>
      <c r="L754" s="1122"/>
      <c r="M754" s="1161"/>
      <c r="N754" s="1161"/>
    </row>
    <row r="755">
      <c r="A755" s="1167" t="str">
        <f>IF('Roster &amp; Tables'!J29=0,"","Pack")</f>
        <v/>
      </c>
      <c r="B755" s="1145" t="s">
        <v>843</v>
      </c>
      <c r="C755" s="1164">
        <f>COUNTIFS('Sale Rollup'!L721:L960,B722,'Sale Rollup'!K721:K960,"No")</f>
        <v>0</v>
      </c>
      <c r="D755" s="697"/>
      <c r="E755" s="1145" t="s">
        <v>844</v>
      </c>
      <c r="F755" s="1164">
        <f>COUNTIF('Sale Rollup'!O721:O960,B722)+COUNTIFS('Sale Rollup'!L721:L960,B722,'Sale Rollup'!K721:K960,"Yes")</f>
        <v>0</v>
      </c>
      <c r="H755" s="695"/>
      <c r="I755" s="1147"/>
      <c r="J755" s="1170"/>
      <c r="K755" s="1170" t="str">
        <f>IF('Roster &amp; Tables'!J29=0,"",((C755*'Roster &amp; Tables'!J533)+(F755*('Roster &amp; Tables'!J533/2))))</f>
        <v/>
      </c>
      <c r="L755" s="1122"/>
      <c r="M755" s="1161"/>
      <c r="N755" s="1161"/>
    </row>
    <row r="756">
      <c r="A756" s="1149" t="s">
        <v>845</v>
      </c>
      <c r="J756" s="1150"/>
      <c r="K756" s="1150">
        <f>K754-K755</f>
        <v>0</v>
      </c>
      <c r="L756" s="1151"/>
      <c r="M756" s="1165"/>
      <c r="N756" s="1165"/>
    </row>
    <row r="757">
      <c r="A757" s="1152"/>
      <c r="B757" s="1153"/>
      <c r="C757" s="1154"/>
      <c r="D757" s="1155"/>
      <c r="E757" s="1155"/>
      <c r="F757" s="1155"/>
      <c r="G757" s="1155"/>
      <c r="H757" s="1156"/>
      <c r="I757" s="1157"/>
      <c r="J757" s="1156"/>
      <c r="K757" s="1156"/>
      <c r="L757" s="1158"/>
      <c r="M757" s="1165"/>
      <c r="N757" s="1165"/>
    </row>
    <row r="758">
      <c r="A758" s="1114" t="s">
        <v>833</v>
      </c>
      <c r="B758" s="1142" t="str">
        <f>'Roster &amp; Tables'!C760</f>
        <v/>
      </c>
      <c r="C758" s="1117"/>
      <c r="D758" s="1117"/>
      <c r="E758" s="1117"/>
      <c r="F758" s="1117"/>
      <c r="G758" s="1117"/>
      <c r="H758" s="1118"/>
      <c r="I758" s="1119"/>
      <c r="J758" s="1118"/>
      <c r="K758" s="1118"/>
      <c r="L758" s="1118"/>
      <c r="M758" s="1160"/>
      <c r="N758" s="1160"/>
    </row>
    <row r="759">
      <c r="A759" s="1114" t="s">
        <v>848</v>
      </c>
      <c r="B759" s="1142" t="s">
        <v>765</v>
      </c>
      <c r="C759" s="1114" t="s">
        <v>849</v>
      </c>
      <c r="D759" s="1114" t="s">
        <v>191</v>
      </c>
      <c r="E759" s="1116" t="s">
        <v>192</v>
      </c>
      <c r="F759" s="1116" t="s">
        <v>193</v>
      </c>
      <c r="G759" s="1114" t="s">
        <v>768</v>
      </c>
      <c r="H759" s="1122" t="s">
        <v>772</v>
      </c>
      <c r="I759" s="1143" t="s">
        <v>850</v>
      </c>
      <c r="J759" s="1122"/>
      <c r="K759" s="1122" t="s">
        <v>851</v>
      </c>
      <c r="L759" s="1122"/>
      <c r="M759" s="1161"/>
      <c r="N759" s="1161"/>
    </row>
    <row r="760">
      <c r="A760" s="1114" t="str">
        <f t="array" ref="A760">IFERROR(SMALL(IF('Sale Rollup'!$L$2:$L$240=$B$1,ROW('Sale Rollup'!$L$2:$L$240)),ROW(758:758))," ")</f>
        <v> </v>
      </c>
      <c r="B760" s="1130" t="str">
        <f t="array" ref="B760">IFERROR(INDEX('Sale Rollup'!$B$2:$AA$240,SMALL(IF('Sale Rollup'!$L$2:$L$240=$B$1,ROW('Sale Rollup'!$L$2:$L$240)),ROW(758:758))-1,1)," ")</f>
        <v> </v>
      </c>
      <c r="C760" s="1117" t="str">
        <f t="array" ref="C760">IFERROR(INDEX('Sale Rollup'!$B$2:$AA$240,SMALL(IF('Sale Rollup'!$L$2:$L$240=$B$1,ROW('Sale Rollup'!$L$2:$L$240)),ROW(758:758))-1,2)," ")</f>
        <v> </v>
      </c>
      <c r="D760" s="1117" t="str">
        <f t="array" ref="D760">IFERROR(INDEX('Sale Rollup'!$B$2:$AA$240,SMALL(IF('Sale Rollup'!$L$2:$L$240=$B$1,ROW('Sale Rollup'!$L$2:$L$240)),ROW(758:758))-1,5)," ")</f>
        <v> </v>
      </c>
      <c r="E760" s="1117" t="str">
        <f t="array" ref="E760">IFERROR( INDEX('Sale Rollup'!$B$2:$AA$240,SMALL(IF('Sale Rollup'!$L$2:$L$240=$B$1,ROW('Sale Rollup'!$L$2:$L$240)),ROW(758:758))-1,6)," ")</f>
        <v> </v>
      </c>
      <c r="F760" s="1117" t="str">
        <f t="array" ref="F760">IFERROR(INDEX('Sale Rollup'!$B$2:$AA$240,SMALL(IF('Sale Rollup'!$L$2:$L$240=$B$1,ROW('Sale Rollup'!$L$2:$L$240)),ROW(758:758))-1,7)," ")</f>
        <v> </v>
      </c>
      <c r="G760" s="1117" t="str">
        <f t="array" ref="G760">IFERROR(INDEX('Sale Rollup'!$B$2:$AA$240,SMALL(IF('Sale Rollup'!$L$2:$L$240=$B$1,ROW('Sale Rollup'!$L$2:$L$240)),ROW(758:758))-1,3)," ")</f>
        <v> </v>
      </c>
      <c r="H760" s="1163" t="str">
        <f t="array" ref="H760">IFERROR(INDEX('Sale Rollup'!$B$2:$AA$240,SMALL(IF('Sale Rollup'!$L$2:$L$240=$B$1,ROW('Sale Rollup'!$L$2:$L$240)),ROW(758:758))-1,8)," ")</f>
        <v> </v>
      </c>
      <c r="I760" s="1119" t="str">
        <f t="array" ref="I760">IFERROR(INDEX('Sale Rollup'!$B$2:$AA$240,SMALL(IF('Sale Rollup'!$L$2:$L$240=$B$1,ROW('Sale Rollup'!$L$2:$L$240)),ROW(758:758))-1,12)," ")</f>
        <v> </v>
      </c>
      <c r="J760" s="1118"/>
      <c r="K760" s="1118" t="str">
        <f t="array" ref="K760">IFERROR(INDEX('Sale Rollup'!$B$2:$AA$240,SMALL(IF('Sale Rollup'!$L$2:$L$240=$B$1,ROW('Sale Rollup'!$L$2:$L$240)),ROW(758:758))-1,13)," ")</f>
        <v> </v>
      </c>
      <c r="L760" s="1129" t="s">
        <v>840</v>
      </c>
      <c r="M760" s="1120"/>
      <c r="N760" s="1120"/>
    </row>
    <row r="761">
      <c r="A761" s="1114" t="str">
        <f t="array" ref="A761">IFERROR(SMALL(IF('Sale Rollup'!$L$2:$L$240=$B$1,ROW('Sale Rollup'!$L$2:$L$240)),ROW(759:759))," ")</f>
        <v> </v>
      </c>
      <c r="B761" s="1130" t="str">
        <f t="array" ref="B761">IFERROR(INDEX('Sale Rollup'!$B$2:$AA$240,SMALL(IF('Sale Rollup'!$L$2:$L$240=$B$1,ROW('Sale Rollup'!$L$2:$L$240)),ROW(759:759))-1,1)," ")</f>
        <v> </v>
      </c>
      <c r="C761" s="1117" t="str">
        <f t="array" ref="C761">IFERROR(INDEX('Sale Rollup'!$B$2:$AA$240,SMALL(IF('Sale Rollup'!$L$2:$L$240=$B$1,ROW('Sale Rollup'!$L$2:$L$240)),ROW(759:759))-1,2)," ")</f>
        <v> </v>
      </c>
      <c r="D761" s="1117" t="str">
        <f t="array" ref="D761">IFERROR(INDEX('Sale Rollup'!$B$2:$AA$240,SMALL(IF('Sale Rollup'!$L$2:$L$240=$B$1,ROW('Sale Rollup'!$L$2:$L$240)),ROW(759:759))-1,5)," ")</f>
        <v> </v>
      </c>
      <c r="E761" s="1117" t="str">
        <f t="array" ref="E761">IFERROR( INDEX('Sale Rollup'!$B$2:$AA$240,SMALL(IF('Sale Rollup'!$L$2:$L$240=$B$1,ROW('Sale Rollup'!$L$2:$L$240)),ROW(759:759))-1,6)," ")</f>
        <v> </v>
      </c>
      <c r="F761" s="1117" t="str">
        <f t="array" ref="F761">IFERROR(INDEX('Sale Rollup'!$B$2:$AA$240,SMALL(IF('Sale Rollup'!$L$2:$L$240=$B$1,ROW('Sale Rollup'!$L$2:$L$240)),ROW(759:759))-1,7)," ")</f>
        <v> </v>
      </c>
      <c r="G761" s="1117" t="str">
        <f t="array" ref="G761">IFERROR(INDEX('Sale Rollup'!$B$2:$AA$240,SMALL(IF('Sale Rollup'!$L$2:$L$240=$B$1,ROW('Sale Rollup'!$L$2:$L$240)),ROW(759:759))-1,3)," ")</f>
        <v> </v>
      </c>
      <c r="H761" s="1118" t="str">
        <f t="array" ref="H761">IFERROR(INDEX('Sale Rollup'!$B$2:$AA$240,SMALL(IF('Sale Rollup'!$L$2:$L$240=$B$1,ROW('Sale Rollup'!$L$2:$L$240)),ROW(759:759))-1,8)," ")</f>
        <v> </v>
      </c>
      <c r="I761" s="1119" t="str">
        <f t="array" ref="I761">IFERROR(INDEX('Sale Rollup'!$B$2:$AA$240,SMALL(IF('Sale Rollup'!$L$2:$L$240=$B$1,ROW('Sale Rollup'!$L$2:$L$240)),ROW(759:759))-1,12)," ")</f>
        <v> </v>
      </c>
      <c r="J761" s="1118"/>
      <c r="K761" s="1118" t="str">
        <f t="array" ref="K761">IFERROR(INDEX('Sale Rollup'!$B$2:$AA$240,SMALL(IF('Sale Rollup'!$L$2:$L$240=$B$1,ROW('Sale Rollup'!$L$2:$L$240)),ROW(759:759))-1,13)," ")</f>
        <v> </v>
      </c>
      <c r="M761" s="1120"/>
      <c r="N761" s="1120"/>
    </row>
    <row r="762">
      <c r="A762" s="1114" t="str">
        <f t="array" ref="A762">IFERROR(SMALL(IF('Sale Rollup'!$L$2:$L$240=$B$1,ROW('Sale Rollup'!$L$2:$L$240)),ROW(760:760))," ")</f>
        <v> </v>
      </c>
      <c r="B762" s="1130" t="str">
        <f t="array" ref="B762">IFERROR(INDEX('Sale Rollup'!$B$2:$AA$240,SMALL(IF('Sale Rollup'!$L$2:$L$240=$B$1,ROW('Sale Rollup'!$L$2:$L$240)),ROW(760:760))-1,1)," ")</f>
        <v> </v>
      </c>
      <c r="C762" s="1117" t="str">
        <f t="array" ref="C762">IFERROR(INDEX('Sale Rollup'!$B$2:$AA$240,SMALL(IF('Sale Rollup'!$L$2:$L$240=$B$1,ROW('Sale Rollup'!$L$2:$L$240)),ROW(760:760))-1,2)," ")</f>
        <v> </v>
      </c>
      <c r="D762" s="1117" t="str">
        <f t="array" ref="D762">IFERROR(INDEX('Sale Rollup'!$B$2:$AA$240,SMALL(IF('Sale Rollup'!$L$2:$L$240=$B$1,ROW('Sale Rollup'!$L$2:$L$240)),ROW(760:760))-1,5)," ")</f>
        <v> </v>
      </c>
      <c r="E762" s="1117" t="str">
        <f t="array" ref="E762">IFERROR( INDEX('Sale Rollup'!$B$2:$AA$240,SMALL(IF('Sale Rollup'!$L$2:$L$240=$B$1,ROW('Sale Rollup'!$L$2:$L$240)),ROW(760:760))-1,6)," ")</f>
        <v> </v>
      </c>
      <c r="F762" s="1117" t="str">
        <f t="array" ref="F762">IFERROR(INDEX('Sale Rollup'!$B$2:$AA$240,SMALL(IF('Sale Rollup'!$L$2:$L$240=$B$1,ROW('Sale Rollup'!$L$2:$L$240)),ROW(760:760))-1,7)," ")</f>
        <v> </v>
      </c>
      <c r="G762" s="1117" t="str">
        <f t="array" ref="G762">IFERROR(INDEX('Sale Rollup'!$B$2:$AA$240,SMALL(IF('Sale Rollup'!$L$2:$L$240=$B$1,ROW('Sale Rollup'!$L$2:$L$240)),ROW(760:760))-1,3)," ")</f>
        <v> </v>
      </c>
      <c r="H762" s="1118" t="str">
        <f t="array" ref="H762">IFERROR(INDEX('Sale Rollup'!$B$2:$AA$240,SMALL(IF('Sale Rollup'!$L$2:$L$240=$B$1,ROW('Sale Rollup'!$L$2:$L$240)),ROW(760:760))-1,8)," ")</f>
        <v> </v>
      </c>
      <c r="I762" s="1119" t="str">
        <f t="array" ref="I762">IFERROR(INDEX('Sale Rollup'!$B$2:$AA$240,SMALL(IF('Sale Rollup'!$L$2:$L$240=$B$1,ROW('Sale Rollup'!$L$2:$L$240)),ROW(760:760))-1,12)," ")</f>
        <v> </v>
      </c>
      <c r="J762" s="1118"/>
      <c r="K762" s="1118" t="str">
        <f t="array" ref="K762">IFERROR(INDEX('Sale Rollup'!$B$2:$AA$240,SMALL(IF('Sale Rollup'!$L$2:$L$240=$B$1,ROW('Sale Rollup'!$L$2:$L$240)),ROW(760:760))-1,13)," ")</f>
        <v> </v>
      </c>
      <c r="M762" s="1120"/>
      <c r="N762" s="1120"/>
    </row>
    <row r="763">
      <c r="A763" s="1114" t="str">
        <f t="array" ref="A763">IFERROR(SMALL(IF('Sale Rollup'!$L$2:$L$240=$B$1,ROW('Sale Rollup'!$L$2:$L$240)),ROW(761:761))," ")</f>
        <v> </v>
      </c>
      <c r="B763" s="1130" t="str">
        <f t="array" ref="B763">IFERROR(INDEX('Sale Rollup'!$B$2:$AA$240,SMALL(IF('Sale Rollup'!$L$2:$L$240=$B$1,ROW('Sale Rollup'!$L$2:$L$240)),ROW(761:761))-1,1)," ")</f>
        <v> </v>
      </c>
      <c r="C763" s="1117" t="str">
        <f t="array" ref="C763">IFERROR(INDEX('Sale Rollup'!$B$2:$AA$240,SMALL(IF('Sale Rollup'!$L$2:$L$240=$B$1,ROW('Sale Rollup'!$L$2:$L$240)),ROW(761:761))-1,2)," ")</f>
        <v> </v>
      </c>
      <c r="D763" s="1117" t="str">
        <f t="array" ref="D763">IFERROR(INDEX('Sale Rollup'!$B$2:$AA$240,SMALL(IF('Sale Rollup'!$L$2:$L$240=$B$1,ROW('Sale Rollup'!$L$2:$L$240)),ROW(761:761))-1,5)," ")</f>
        <v> </v>
      </c>
      <c r="E763" s="1117" t="str">
        <f t="array" ref="E763">IFERROR( INDEX('Sale Rollup'!$B$2:$AA$240,SMALL(IF('Sale Rollup'!$L$2:$L$240=$B$1,ROW('Sale Rollup'!$L$2:$L$240)),ROW(761:761))-1,6)," ")</f>
        <v> </v>
      </c>
      <c r="F763" s="1117" t="str">
        <f t="array" ref="F763">IFERROR(INDEX('Sale Rollup'!$B$2:$AA$240,SMALL(IF('Sale Rollup'!$L$2:$L$240=$B$1,ROW('Sale Rollup'!$L$2:$L$240)),ROW(761:761))-1,7)," ")</f>
        <v> </v>
      </c>
      <c r="G763" s="1117" t="str">
        <f t="array" ref="G763">IFERROR(INDEX('Sale Rollup'!$B$2:$AA$240,SMALL(IF('Sale Rollup'!$L$2:$L$240=$B$1,ROW('Sale Rollup'!$L$2:$L$240)),ROW(761:761))-1,3)," ")</f>
        <v> </v>
      </c>
      <c r="H763" s="1118" t="str">
        <f t="array" ref="H763">IFERROR(INDEX('Sale Rollup'!$B$2:$AA$240,SMALL(IF('Sale Rollup'!$L$2:$L$240=$B$1,ROW('Sale Rollup'!$L$2:$L$240)),ROW(761:761))-1,8)," ")</f>
        <v> </v>
      </c>
      <c r="I763" s="1119" t="str">
        <f t="array" ref="I763">IFERROR(INDEX('Sale Rollup'!$B$2:$AA$240,SMALL(IF('Sale Rollup'!$L$2:$L$240=$B$1,ROW('Sale Rollup'!$L$2:$L$240)),ROW(761:761))-1,12)," ")</f>
        <v> </v>
      </c>
      <c r="J763" s="1118"/>
      <c r="K763" s="1118" t="str">
        <f t="array" ref="K763">IFERROR(INDEX('Sale Rollup'!$B$2:$AA$240,SMALL(IF('Sale Rollup'!$L$2:$L$240=$B$1,ROW('Sale Rollup'!$L$2:$L$240)),ROW(761:761))-1,13)," ")</f>
        <v> </v>
      </c>
      <c r="M763" s="1120"/>
      <c r="N763" s="1120"/>
    </row>
    <row r="764">
      <c r="A764" s="1114" t="str">
        <f t="array" ref="A764">IFERROR(SMALL(IF('Sale Rollup'!$L$2:$L$240=$B$1,ROW('Sale Rollup'!$L$2:$L$240)),ROW(762:762))," ")</f>
        <v> </v>
      </c>
      <c r="B764" s="1130" t="str">
        <f t="array" ref="B764">IFERROR(INDEX('Sale Rollup'!$B$2:$AA$240,SMALL(IF('Sale Rollup'!$L$2:$L$240=$B$1,ROW('Sale Rollup'!$L$2:$L$240)),ROW(762:762))-1,1)," ")</f>
        <v> </v>
      </c>
      <c r="C764" s="1117" t="str">
        <f t="array" ref="C764">IFERROR(INDEX('Sale Rollup'!$B$2:$AA$240,SMALL(IF('Sale Rollup'!$L$2:$L$240=$B$1,ROW('Sale Rollup'!$L$2:$L$240)),ROW(762:762))-1,2)," ")</f>
        <v> </v>
      </c>
      <c r="D764" s="1117" t="str">
        <f t="array" ref="D764">IFERROR(INDEX('Sale Rollup'!$B$2:$AA$240,SMALL(IF('Sale Rollup'!$L$2:$L$240=$B$1,ROW('Sale Rollup'!$L$2:$L$240)),ROW(762:762))-1,5)," ")</f>
        <v> </v>
      </c>
      <c r="E764" s="1117" t="str">
        <f t="array" ref="E764">IFERROR( INDEX('Sale Rollup'!$B$2:$AA$240,SMALL(IF('Sale Rollup'!$L$2:$L$240=$B$1,ROW('Sale Rollup'!$L$2:$L$240)),ROW(762:762))-1,6)," ")</f>
        <v> </v>
      </c>
      <c r="F764" s="1117" t="str">
        <f t="array" ref="F764">IFERROR(INDEX('Sale Rollup'!$B$2:$AA$240,SMALL(IF('Sale Rollup'!$L$2:$L$240=$B$1,ROW('Sale Rollup'!$L$2:$L$240)),ROW(762:762))-1,7)," ")</f>
        <v> </v>
      </c>
      <c r="G764" s="1117" t="str">
        <f t="array" ref="G764">IFERROR(INDEX('Sale Rollup'!$B$2:$AA$240,SMALL(IF('Sale Rollup'!$L$2:$L$240=$B$1,ROW('Sale Rollup'!$L$2:$L$240)),ROW(762:762))-1,3)," ")</f>
        <v> </v>
      </c>
      <c r="H764" s="1118" t="str">
        <f t="array" ref="H764">IFERROR(INDEX('Sale Rollup'!$B$2:$AA$240,SMALL(IF('Sale Rollup'!$L$2:$L$240=$B$1,ROW('Sale Rollup'!$L$2:$L$240)),ROW(762:762))-1,8)," ")</f>
        <v> </v>
      </c>
      <c r="I764" s="1119" t="str">
        <f t="array" ref="I764">IFERROR(INDEX('Sale Rollup'!$B$2:$AA$240,SMALL(IF('Sale Rollup'!$L$2:$L$240=$B$1,ROW('Sale Rollup'!$L$2:$L$240)),ROW(762:762))-1,12)," ")</f>
        <v> </v>
      </c>
      <c r="J764" s="1118"/>
      <c r="K764" s="1118" t="str">
        <f t="array" ref="K764">IFERROR(INDEX('Sale Rollup'!$B$2:$AA$240,SMALL(IF('Sale Rollup'!$L$2:$L$240=$B$1,ROW('Sale Rollup'!$L$2:$L$240)),ROW(762:762))-1,13)," ")</f>
        <v> </v>
      </c>
      <c r="M764" s="1120"/>
      <c r="N764" s="1120"/>
    </row>
    <row r="765">
      <c r="A765" s="1114" t="str">
        <f t="array" ref="A765">IFERROR(SMALL(IF('Sale Rollup'!$L$2:$L$240=$B$1,ROW('Sale Rollup'!$L$2:$L$240)),ROW(763:763))," ")</f>
        <v> </v>
      </c>
      <c r="B765" s="1130" t="str">
        <f t="array" ref="B765">IFERROR(INDEX('Sale Rollup'!$B$2:$AA$240,SMALL(IF('Sale Rollup'!$L$2:$L$240=$B$1,ROW('Sale Rollup'!$L$2:$L$240)),ROW(763:763))-1,1)," ")</f>
        <v> </v>
      </c>
      <c r="C765" s="1117" t="str">
        <f t="array" ref="C765">IFERROR(INDEX('Sale Rollup'!$B$2:$AA$240,SMALL(IF('Sale Rollup'!$L$2:$L$240=$B$1,ROW('Sale Rollup'!$L$2:$L$240)),ROW(763:763))-1,2)," ")</f>
        <v> </v>
      </c>
      <c r="D765" s="1117" t="str">
        <f t="array" ref="D765">IFERROR(INDEX('Sale Rollup'!$B$2:$AA$240,SMALL(IF('Sale Rollup'!$L$2:$L$240=$B$1,ROW('Sale Rollup'!$L$2:$L$240)),ROW(763:763))-1,5)," ")</f>
        <v> </v>
      </c>
      <c r="E765" s="1117" t="str">
        <f t="array" ref="E765">IFERROR( INDEX('Sale Rollup'!$B$2:$AA$240,SMALL(IF('Sale Rollup'!$L$2:$L$240=$B$1,ROW('Sale Rollup'!$L$2:$L$240)),ROW(763:763))-1,6)," ")</f>
        <v> </v>
      </c>
      <c r="F765" s="1117" t="str">
        <f t="array" ref="F765">IFERROR(INDEX('Sale Rollup'!$B$2:$AA$240,SMALL(IF('Sale Rollup'!$L$2:$L$240=$B$1,ROW('Sale Rollup'!$L$2:$L$240)),ROW(763:763))-1,7)," ")</f>
        <v> </v>
      </c>
      <c r="G765" s="1117" t="str">
        <f t="array" ref="G765">IFERROR(INDEX('Sale Rollup'!$B$2:$AA$240,SMALL(IF('Sale Rollup'!$L$2:$L$240=$B$1,ROW('Sale Rollup'!$L$2:$L$240)),ROW(763:763))-1,3)," ")</f>
        <v> </v>
      </c>
      <c r="H765" s="1118" t="str">
        <f t="array" ref="H765">IFERROR(INDEX('Sale Rollup'!$B$2:$AA$240,SMALL(IF('Sale Rollup'!$L$2:$L$240=$B$1,ROW('Sale Rollup'!$L$2:$L$240)),ROW(763:763))-1,8)," ")</f>
        <v> </v>
      </c>
      <c r="I765" s="1119" t="str">
        <f t="array" ref="I765">IFERROR(INDEX('Sale Rollup'!$B$2:$AA$240,SMALL(IF('Sale Rollup'!$L$2:$L$240=$B$1,ROW('Sale Rollup'!$L$2:$L$240)),ROW(763:763))-1,12)," ")</f>
        <v> </v>
      </c>
      <c r="J765" s="1118"/>
      <c r="K765" s="1118" t="str">
        <f t="array" ref="K765">IFERROR(INDEX('Sale Rollup'!$B$2:$AA$240,SMALL(IF('Sale Rollup'!$L$2:$L$240=$B$1,ROW('Sale Rollup'!$L$2:$L$240)),ROW(763:763))-1,13)," ")</f>
        <v> </v>
      </c>
      <c r="M765" s="1120"/>
      <c r="N765" s="1120"/>
    </row>
    <row r="766">
      <c r="A766" s="1114" t="str">
        <f t="array" ref="A766">IFERROR(SMALL(IF('Sale Rollup'!$L$2:$L$240=$B$1,ROW('Sale Rollup'!$L$2:$L$240)),ROW(764:764))," ")</f>
        <v> </v>
      </c>
      <c r="B766" s="1130" t="str">
        <f t="array" ref="B766">IFERROR(INDEX('Sale Rollup'!$B$2:$AA$240,SMALL(IF('Sale Rollup'!$L$2:$L$240=$B$1,ROW('Sale Rollup'!$L$2:$L$240)),ROW(764:764))-1,1)," ")</f>
        <v> </v>
      </c>
      <c r="C766" s="1117" t="str">
        <f t="array" ref="C766">IFERROR(INDEX('Sale Rollup'!$B$2:$AA$240,SMALL(IF('Sale Rollup'!$L$2:$L$240=$B$1,ROW('Sale Rollup'!$L$2:$L$240)),ROW(764:764))-1,2)," ")</f>
        <v> </v>
      </c>
      <c r="D766" s="1117" t="str">
        <f t="array" ref="D766">IFERROR(INDEX('Sale Rollup'!$B$2:$AA$240,SMALL(IF('Sale Rollup'!$L$2:$L$240=$B$1,ROW('Sale Rollup'!$L$2:$L$240)),ROW(764:764))-1,5)," ")</f>
        <v> </v>
      </c>
      <c r="E766" s="1117" t="str">
        <f t="array" ref="E766">IFERROR( INDEX('Sale Rollup'!$B$2:$AA$240,SMALL(IF('Sale Rollup'!$L$2:$L$240=$B$1,ROW('Sale Rollup'!$L$2:$L$240)),ROW(764:764))-1,6)," ")</f>
        <v> </v>
      </c>
      <c r="F766" s="1117" t="str">
        <f t="array" ref="F766">IFERROR(INDEX('Sale Rollup'!$B$2:$AA$240,SMALL(IF('Sale Rollup'!$L$2:$L$240=$B$1,ROW('Sale Rollup'!$L$2:$L$240)),ROW(764:764))-1,7)," ")</f>
        <v> </v>
      </c>
      <c r="G766" s="1117" t="str">
        <f t="array" ref="G766">IFERROR(INDEX('Sale Rollup'!$B$2:$AA$240,SMALL(IF('Sale Rollup'!$L$2:$L$240=$B$1,ROW('Sale Rollup'!$L$2:$L$240)),ROW(764:764))-1,3)," ")</f>
        <v> </v>
      </c>
      <c r="H766" s="1118" t="str">
        <f t="array" ref="H766">IFERROR(INDEX('Sale Rollup'!$B$2:$AA$240,SMALL(IF('Sale Rollup'!$L$2:$L$240=$B$1,ROW('Sale Rollup'!$L$2:$L$240)),ROW(764:764))-1,8)," ")</f>
        <v> </v>
      </c>
      <c r="I766" s="1119" t="str">
        <f t="array" ref="I766">IFERROR(INDEX('Sale Rollup'!$B$2:$AA$240,SMALL(IF('Sale Rollup'!$L$2:$L$240=$B$1,ROW('Sale Rollup'!$L$2:$L$240)),ROW(764:764))-1,12)," ")</f>
        <v> </v>
      </c>
      <c r="J766" s="1118"/>
      <c r="K766" s="1118" t="str">
        <f t="array" ref="K766">IFERROR(INDEX('Sale Rollup'!$B$2:$AA$240,SMALL(IF('Sale Rollup'!$L$2:$L$240=$B$1,ROW('Sale Rollup'!$L$2:$L$240)),ROW(764:764))-1,13)," ")</f>
        <v> </v>
      </c>
      <c r="M766" s="1120"/>
      <c r="N766" s="1120"/>
    </row>
    <row r="767">
      <c r="A767" s="1114" t="str">
        <f t="array" ref="A767">IFERROR(SMALL(IF('Sale Rollup'!$L$2:$L$240=$B$1,ROW('Sale Rollup'!$L$2:$L$240)),ROW(765:765))," ")</f>
        <v> </v>
      </c>
      <c r="B767" s="1130" t="str">
        <f t="array" ref="B767">IFERROR(INDEX('Sale Rollup'!$B$2:$AA$240,SMALL(IF('Sale Rollup'!$L$2:$L$240=$B$1,ROW('Sale Rollup'!$L$2:$L$240)),ROW(765:765))-1,1)," ")</f>
        <v> </v>
      </c>
      <c r="C767" s="1117" t="str">
        <f t="array" ref="C767">IFERROR(INDEX('Sale Rollup'!$B$2:$AA$240,SMALL(IF('Sale Rollup'!$L$2:$L$240=$B$1,ROW('Sale Rollup'!$L$2:$L$240)),ROW(765:765))-1,2)," ")</f>
        <v> </v>
      </c>
      <c r="D767" s="1117" t="str">
        <f t="array" ref="D767">IFERROR(INDEX('Sale Rollup'!$B$2:$AA$240,SMALL(IF('Sale Rollup'!$L$2:$L$240=$B$1,ROW('Sale Rollup'!$L$2:$L$240)),ROW(765:765))-1,5)," ")</f>
        <v> </v>
      </c>
      <c r="E767" s="1117" t="str">
        <f t="array" ref="E767">IFERROR( INDEX('Sale Rollup'!$B$2:$AA$240,SMALL(IF('Sale Rollup'!$L$2:$L$240=$B$1,ROW('Sale Rollup'!$L$2:$L$240)),ROW(765:765))-1,6)," ")</f>
        <v> </v>
      </c>
      <c r="F767" s="1117" t="str">
        <f t="array" ref="F767">IFERROR(INDEX('Sale Rollup'!$B$2:$AA$240,SMALL(IF('Sale Rollup'!$L$2:$L$240=$B$1,ROW('Sale Rollup'!$L$2:$L$240)),ROW(765:765))-1,7)," ")</f>
        <v> </v>
      </c>
      <c r="G767" s="1117" t="str">
        <f t="array" ref="G767">IFERROR(INDEX('Sale Rollup'!$B$2:$AA$240,SMALL(IF('Sale Rollup'!$L$2:$L$240=$B$1,ROW('Sale Rollup'!$L$2:$L$240)),ROW(765:765))-1,3)," ")</f>
        <v> </v>
      </c>
      <c r="H767" s="1118" t="str">
        <f t="array" ref="H767">IFERROR(INDEX('Sale Rollup'!$B$2:$AA$240,SMALL(IF('Sale Rollup'!$L$2:$L$240=$B$1,ROW('Sale Rollup'!$L$2:$L$240)),ROW(765:765))-1,8)," ")</f>
        <v> </v>
      </c>
      <c r="I767" s="1119" t="str">
        <f t="array" ref="I767">IFERROR(INDEX('Sale Rollup'!$B$2:$AA$240,SMALL(IF('Sale Rollup'!$L$2:$L$240=$B$1,ROW('Sale Rollup'!$L$2:$L$240)),ROW(765:765))-1,12)," ")</f>
        <v> </v>
      </c>
      <c r="J767" s="1118"/>
      <c r="K767" s="1118" t="str">
        <f t="array" ref="K767">IFERROR(INDEX('Sale Rollup'!$B$2:$AA$240,SMALL(IF('Sale Rollup'!$L$2:$L$240=$B$1,ROW('Sale Rollup'!$L$2:$L$240)),ROW(765:765))-1,13)," ")</f>
        <v> </v>
      </c>
      <c r="M767" s="1120"/>
      <c r="N767" s="1120"/>
    </row>
    <row r="768">
      <c r="A768" s="1114" t="str">
        <f t="array" ref="A768">IFERROR(SMALL(IF('Sale Rollup'!$L$2:$L$240=$B$1,ROW('Sale Rollup'!$L$2:$L$240)),ROW(766:766))," ")</f>
        <v> </v>
      </c>
      <c r="B768" s="1130" t="str">
        <f t="array" ref="B768">IFERROR(INDEX('Sale Rollup'!$B$2:$AA$240,SMALL(IF('Sale Rollup'!$L$2:$L$240=$B$1,ROW('Sale Rollup'!$L$2:$L$240)),ROW(766:766))-1,1)," ")</f>
        <v> </v>
      </c>
      <c r="C768" s="1117" t="str">
        <f t="array" ref="C768">IFERROR(INDEX('Sale Rollup'!$B$2:$AA$240,SMALL(IF('Sale Rollup'!$L$2:$L$240=$B$1,ROW('Sale Rollup'!$L$2:$L$240)),ROW(766:766))-1,2)," ")</f>
        <v> </v>
      </c>
      <c r="D768" s="1117" t="str">
        <f t="array" ref="D768">IFERROR(INDEX('Sale Rollup'!$B$2:$AA$240,SMALL(IF('Sale Rollup'!$L$2:$L$240=$B$1,ROW('Sale Rollup'!$L$2:$L$240)),ROW(766:766))-1,5)," ")</f>
        <v> </v>
      </c>
      <c r="E768" s="1117" t="str">
        <f t="array" ref="E768">IFERROR( INDEX('Sale Rollup'!$B$2:$AA$240,SMALL(IF('Sale Rollup'!$L$2:$L$240=$B$1,ROW('Sale Rollup'!$L$2:$L$240)),ROW(766:766))-1,6)," ")</f>
        <v> </v>
      </c>
      <c r="F768" s="1117" t="str">
        <f t="array" ref="F768">IFERROR(INDEX('Sale Rollup'!$B$2:$AA$240,SMALL(IF('Sale Rollup'!$L$2:$L$240=$B$1,ROW('Sale Rollup'!$L$2:$L$240)),ROW(766:766))-1,7)," ")</f>
        <v> </v>
      </c>
      <c r="G768" s="1117" t="str">
        <f t="array" ref="G768">IFERROR(INDEX('Sale Rollup'!$B$2:$AA$240,SMALL(IF('Sale Rollup'!$L$2:$L$240=$B$1,ROW('Sale Rollup'!$L$2:$L$240)),ROW(766:766))-1,3)," ")</f>
        <v> </v>
      </c>
      <c r="H768" s="1118" t="str">
        <f t="array" ref="H768">IFERROR(INDEX('Sale Rollup'!$B$2:$AA$240,SMALL(IF('Sale Rollup'!$L$2:$L$240=$B$1,ROW('Sale Rollup'!$L$2:$L$240)),ROW(766:766))-1,8)," ")</f>
        <v> </v>
      </c>
      <c r="I768" s="1119" t="str">
        <f t="array" ref="I768">IFERROR(INDEX('Sale Rollup'!$B$2:$AA$240,SMALL(IF('Sale Rollup'!$L$2:$L$240=$B$1,ROW('Sale Rollup'!$L$2:$L$240)),ROW(766:766))-1,12)," ")</f>
        <v> </v>
      </c>
      <c r="J768" s="1118"/>
      <c r="K768" s="1118" t="str">
        <f t="array" ref="K768">IFERROR(INDEX('Sale Rollup'!$B$2:$AA$240,SMALL(IF('Sale Rollup'!$L$2:$L$240=$B$1,ROW('Sale Rollup'!$L$2:$L$240)),ROW(766:766))-1,13)," ")</f>
        <v> </v>
      </c>
      <c r="M768" s="1120"/>
      <c r="N768" s="1120"/>
    </row>
    <row r="769">
      <c r="A769" s="1114" t="str">
        <f t="array" ref="A769">IFERROR(SMALL(IF('Sale Rollup'!$L$2:$L$240=$B$1,ROW('Sale Rollup'!$L$2:$L$240)),ROW(767:767))," ")</f>
        <v> </v>
      </c>
      <c r="B769" s="1130" t="str">
        <f t="array" ref="B769">IFERROR(INDEX('Sale Rollup'!$B$2:$AA$240,SMALL(IF('Sale Rollup'!$L$2:$L$240=$B$1,ROW('Sale Rollup'!$L$2:$L$240)),ROW(767:767))-1,1)," ")</f>
        <v> </v>
      </c>
      <c r="C769" s="1117" t="str">
        <f t="array" ref="C769">IFERROR(INDEX('Sale Rollup'!$B$2:$AA$240,SMALL(IF('Sale Rollup'!$L$2:$L$240=$B$1,ROW('Sale Rollup'!$L$2:$L$240)),ROW(767:767))-1,2)," ")</f>
        <v> </v>
      </c>
      <c r="D769" s="1117" t="str">
        <f t="array" ref="D769">IFERROR(INDEX('Sale Rollup'!$B$2:$AA$240,SMALL(IF('Sale Rollup'!$L$2:$L$240=$B$1,ROW('Sale Rollup'!$L$2:$L$240)),ROW(767:767))-1,5)," ")</f>
        <v> </v>
      </c>
      <c r="E769" s="1117" t="str">
        <f t="array" ref="E769">IFERROR( INDEX('Sale Rollup'!$B$2:$AA$240,SMALL(IF('Sale Rollup'!$L$2:$L$240=$B$1,ROW('Sale Rollup'!$L$2:$L$240)),ROW(767:767))-1,6)," ")</f>
        <v> </v>
      </c>
      <c r="F769" s="1117" t="str">
        <f t="array" ref="F769">IFERROR(INDEX('Sale Rollup'!$B$2:$AA$240,SMALL(IF('Sale Rollup'!$L$2:$L$240=$B$1,ROW('Sale Rollup'!$L$2:$L$240)),ROW(767:767))-1,7)," ")</f>
        <v> </v>
      </c>
      <c r="G769" s="1117" t="str">
        <f t="array" ref="G769">IFERROR(INDEX('Sale Rollup'!$B$2:$AA$240,SMALL(IF('Sale Rollup'!$L$2:$L$240=$B$1,ROW('Sale Rollup'!$L$2:$L$240)),ROW(767:767))-1,3)," ")</f>
        <v> </v>
      </c>
      <c r="H769" s="1118" t="str">
        <f t="array" ref="H769">IFERROR(INDEX('Sale Rollup'!$B$2:$AA$240,SMALL(IF('Sale Rollup'!$L$2:$L$240=$B$1,ROW('Sale Rollup'!$L$2:$L$240)),ROW(767:767))-1,8)," ")</f>
        <v> </v>
      </c>
      <c r="I769" s="1119" t="str">
        <f t="array" ref="I769">IFERROR(INDEX('Sale Rollup'!$B$2:$AA$240,SMALL(IF('Sale Rollup'!$L$2:$L$240=$B$1,ROW('Sale Rollup'!$L$2:$L$240)),ROW(767:767))-1,12)," ")</f>
        <v> </v>
      </c>
      <c r="J769" s="1118"/>
      <c r="K769" s="1118" t="str">
        <f t="array" ref="K769">IFERROR(INDEX('Sale Rollup'!$B$2:$AA$240,SMALL(IF('Sale Rollup'!$L$2:$L$240=$B$1,ROW('Sale Rollup'!$L$2:$L$240)),ROW(767:767))-1,13)," ")</f>
        <v> </v>
      </c>
      <c r="M769" s="1120"/>
      <c r="N769" s="1120"/>
    </row>
    <row r="770">
      <c r="A770" s="1114" t="str">
        <f t="array" ref="A770">IFERROR(SMALL(IF('Sale Rollup'!$L$2:$L$240=$B$1,ROW('Sale Rollup'!$L$2:$L$240)),ROW(768:768))," ")</f>
        <v> </v>
      </c>
      <c r="B770" s="1130" t="str">
        <f t="array" ref="B770">IFERROR(INDEX('Sale Rollup'!$B$2:$AA$240,SMALL(IF('Sale Rollup'!$L$2:$L$240=$B$1,ROW('Sale Rollup'!$L$2:$L$240)),ROW(768:768))-1,1)," ")</f>
        <v> </v>
      </c>
      <c r="C770" s="1117" t="str">
        <f t="array" ref="C770">IFERROR(INDEX('Sale Rollup'!$B$2:$AA$240,SMALL(IF('Sale Rollup'!$L$2:$L$240=$B$1,ROW('Sale Rollup'!$L$2:$L$240)),ROW(768:768))-1,2)," ")</f>
        <v> </v>
      </c>
      <c r="D770" s="1117" t="str">
        <f t="array" ref="D770">IFERROR(INDEX('Sale Rollup'!$B$2:$AA$240,SMALL(IF('Sale Rollup'!$L$2:$L$240=$B$1,ROW('Sale Rollup'!$L$2:$L$240)),ROW(768:768))-1,5)," ")</f>
        <v> </v>
      </c>
      <c r="E770" s="1117" t="str">
        <f t="array" ref="E770">IFERROR( INDEX('Sale Rollup'!$B$2:$AA$240,SMALL(IF('Sale Rollup'!$L$2:$L$240=$B$1,ROW('Sale Rollup'!$L$2:$L$240)),ROW(768:768))-1,6)," ")</f>
        <v> </v>
      </c>
      <c r="F770" s="1117" t="str">
        <f t="array" ref="F770">IFERROR(INDEX('Sale Rollup'!$B$2:$AA$240,SMALL(IF('Sale Rollup'!$L$2:$L$240=$B$1,ROW('Sale Rollup'!$L$2:$L$240)),ROW(768:768))-1,7)," ")</f>
        <v> </v>
      </c>
      <c r="G770" s="1117" t="str">
        <f t="array" ref="G770">IFERROR(INDEX('Sale Rollup'!$B$2:$AA$240,SMALL(IF('Sale Rollup'!$L$2:$L$240=$B$1,ROW('Sale Rollup'!$L$2:$L$240)),ROW(768:768))-1,3)," ")</f>
        <v> </v>
      </c>
      <c r="H770" s="1118" t="str">
        <f t="array" ref="H770">IFERROR(INDEX('Sale Rollup'!$B$2:$AA$240,SMALL(IF('Sale Rollup'!$L$2:$L$240=$B$1,ROW('Sale Rollup'!$L$2:$L$240)),ROW(768:768))-1,8)," ")</f>
        <v> </v>
      </c>
      <c r="I770" s="1119" t="str">
        <f t="array" ref="I770">IFERROR(INDEX('Sale Rollup'!$B$2:$AA$240,SMALL(IF('Sale Rollup'!$L$2:$L$240=$B$1,ROW('Sale Rollup'!$L$2:$L$240)),ROW(768:768))-1,12)," ")</f>
        <v> </v>
      </c>
      <c r="J770" s="1118"/>
      <c r="K770" s="1118" t="str">
        <f t="array" ref="K770">IFERROR(INDEX('Sale Rollup'!$B$2:$AA$240,SMALL(IF('Sale Rollup'!$L$2:$L$240=$B$1,ROW('Sale Rollup'!$L$2:$L$240)),ROW(768:768))-1,13)," ")</f>
        <v> </v>
      </c>
      <c r="M770" s="1120"/>
      <c r="N770" s="1120"/>
    </row>
    <row r="771">
      <c r="A771" s="1114" t="str">
        <f t="array" ref="A771">IFERROR(SMALL(IF('Sale Rollup'!$L$2:$L$240=$B$1,ROW('Sale Rollup'!$L$2:$L$240)),ROW(769:769))," ")</f>
        <v> </v>
      </c>
      <c r="B771" s="1130" t="str">
        <f t="array" ref="B771">IFERROR(INDEX('Sale Rollup'!$B$2:$AA$240,SMALL(IF('Sale Rollup'!$L$2:$L$240=$B$1,ROW('Sale Rollup'!$L$2:$L$240)),ROW(769:769))-1,1)," ")</f>
        <v> </v>
      </c>
      <c r="C771" s="1117" t="str">
        <f t="array" ref="C771">IFERROR(INDEX('Sale Rollup'!$B$2:$AA$240,SMALL(IF('Sale Rollup'!$L$2:$L$240=$B$1,ROW('Sale Rollup'!$L$2:$L$240)),ROW(769:769))-1,2)," ")</f>
        <v> </v>
      </c>
      <c r="D771" s="1117" t="str">
        <f t="array" ref="D771">IFERROR(INDEX('Sale Rollup'!$B$2:$AA$240,SMALL(IF('Sale Rollup'!$L$2:$L$240=$B$1,ROW('Sale Rollup'!$L$2:$L$240)),ROW(769:769))-1,5)," ")</f>
        <v> </v>
      </c>
      <c r="E771" s="1117" t="str">
        <f t="array" ref="E771">IFERROR( INDEX('Sale Rollup'!$B$2:$AA$240,SMALL(IF('Sale Rollup'!$L$2:$L$240=$B$1,ROW('Sale Rollup'!$L$2:$L$240)),ROW(769:769))-1,6)," ")</f>
        <v> </v>
      </c>
      <c r="F771" s="1117" t="str">
        <f t="array" ref="F771">IFERROR(INDEX('Sale Rollup'!$B$2:$AA$240,SMALL(IF('Sale Rollup'!$L$2:$L$240=$B$1,ROW('Sale Rollup'!$L$2:$L$240)),ROW(769:769))-1,7)," ")</f>
        <v> </v>
      </c>
      <c r="G771" s="1117" t="str">
        <f t="array" ref="G771">IFERROR(INDEX('Sale Rollup'!$B$2:$AA$240,SMALL(IF('Sale Rollup'!$L$2:$L$240=$B$1,ROW('Sale Rollup'!$L$2:$L$240)),ROW(769:769))-1,3)," ")</f>
        <v> </v>
      </c>
      <c r="H771" s="1118" t="str">
        <f t="array" ref="H771">IFERROR(INDEX('Sale Rollup'!$B$2:$AA$240,SMALL(IF('Sale Rollup'!$L$2:$L$240=$B$1,ROW('Sale Rollup'!$L$2:$L$240)),ROW(769:769))-1,8)," ")</f>
        <v> </v>
      </c>
      <c r="I771" s="1119" t="str">
        <f t="array" ref="I771">IFERROR(INDEX('Sale Rollup'!$B$2:$AA$240,SMALL(IF('Sale Rollup'!$L$2:$L$240=$B$1,ROW('Sale Rollup'!$L$2:$L$240)),ROW(769:769))-1,12)," ")</f>
        <v> </v>
      </c>
      <c r="J771" s="1118"/>
      <c r="K771" s="1118" t="str">
        <f t="array" ref="K771">IFERROR(INDEX('Sale Rollup'!$B$2:$AA$240,SMALL(IF('Sale Rollup'!$L$2:$L$240=$B$1,ROW('Sale Rollup'!$L$2:$L$240)),ROW(769:769))-1,13)," ")</f>
        <v> </v>
      </c>
      <c r="M771" s="1120"/>
      <c r="N771" s="1120"/>
    </row>
    <row r="772">
      <c r="A772" s="1114" t="str">
        <f t="array" ref="A772">IFERROR(SMALL(IF('Sale Rollup'!$L$2:$L$240=$B$1,ROW('Sale Rollup'!$L$2:$L$240)),ROW(770:770))," ")</f>
        <v> </v>
      </c>
      <c r="B772" s="1130" t="str">
        <f t="array" ref="B772">IFERROR(INDEX('Sale Rollup'!$B$2:$AA$240,SMALL(IF('Sale Rollup'!$L$2:$L$240=$B$1,ROW('Sale Rollup'!$L$2:$L$240)),ROW(770:770))-1,1)," ")</f>
        <v> </v>
      </c>
      <c r="C772" s="1117" t="str">
        <f t="array" ref="C772">IFERROR(INDEX('Sale Rollup'!$B$2:$AA$240,SMALL(IF('Sale Rollup'!$L$2:$L$240=$B$1,ROW('Sale Rollup'!$L$2:$L$240)),ROW(770:770))-1,2)," ")</f>
        <v> </v>
      </c>
      <c r="D772" s="1117" t="str">
        <f t="array" ref="D772">IFERROR(INDEX('Sale Rollup'!$B$2:$AA$240,SMALL(IF('Sale Rollup'!$L$2:$L$240=$B$1,ROW('Sale Rollup'!$L$2:$L$240)),ROW(770:770))-1,5)," ")</f>
        <v> </v>
      </c>
      <c r="E772" s="1117" t="str">
        <f t="array" ref="E772">IFERROR( INDEX('Sale Rollup'!$B$2:$AA$240,SMALL(IF('Sale Rollup'!$L$2:$L$240=$B$1,ROW('Sale Rollup'!$L$2:$L$240)),ROW(770:770))-1,6)," ")</f>
        <v> </v>
      </c>
      <c r="F772" s="1117" t="str">
        <f t="array" ref="F772">IFERROR(INDEX('Sale Rollup'!$B$2:$AA$240,SMALL(IF('Sale Rollup'!$L$2:$L$240=$B$1,ROW('Sale Rollup'!$L$2:$L$240)),ROW(770:770))-1,7)," ")</f>
        <v> </v>
      </c>
      <c r="G772" s="1117" t="str">
        <f t="array" ref="G772">IFERROR(INDEX('Sale Rollup'!$B$2:$AA$240,SMALL(IF('Sale Rollup'!$L$2:$L$240=$B$1,ROW('Sale Rollup'!$L$2:$L$240)),ROW(770:770))-1,3)," ")</f>
        <v> </v>
      </c>
      <c r="H772" s="1118" t="str">
        <f t="array" ref="H772">IFERROR(INDEX('Sale Rollup'!$B$2:$AA$240,SMALL(IF('Sale Rollup'!$L$2:$L$240=$B$1,ROW('Sale Rollup'!$L$2:$L$240)),ROW(770:770))-1,8)," ")</f>
        <v> </v>
      </c>
      <c r="I772" s="1119" t="str">
        <f t="array" ref="I772">IFERROR(INDEX('Sale Rollup'!$B$2:$AA$240,SMALL(IF('Sale Rollup'!$L$2:$L$240=$B$1,ROW('Sale Rollup'!$L$2:$L$240)),ROW(770:770))-1,12)," ")</f>
        <v> </v>
      </c>
      <c r="J772" s="1118"/>
      <c r="K772" s="1118" t="str">
        <f t="array" ref="K772">IFERROR(INDEX('Sale Rollup'!$B$2:$AA$240,SMALL(IF('Sale Rollup'!$L$2:$L$240=$B$1,ROW('Sale Rollup'!$L$2:$L$240)),ROW(770:770))-1,13)," ")</f>
        <v> </v>
      </c>
      <c r="M772" s="1120"/>
      <c r="N772" s="1120"/>
    </row>
    <row r="773">
      <c r="A773" s="1114" t="str">
        <f t="array" ref="A773">IFERROR(SMALL(IF('Sale Rollup'!$L$2:$L$240=$B$1,ROW('Sale Rollup'!$L$2:$L$240)),ROW(771:771))," ")</f>
        <v> </v>
      </c>
      <c r="B773" s="1130" t="str">
        <f t="array" ref="B773">IFERROR(INDEX('Sale Rollup'!$B$2:$AA$240,SMALL(IF('Sale Rollup'!$L$2:$L$240=$B$1,ROW('Sale Rollup'!$L$2:$L$240)),ROW(771:771))-1,1)," ")</f>
        <v> </v>
      </c>
      <c r="C773" s="1117" t="str">
        <f t="array" ref="C773">IFERROR(INDEX('Sale Rollup'!$B$2:$AA$240,SMALL(IF('Sale Rollup'!$L$2:$L$240=$B$1,ROW('Sale Rollup'!$L$2:$L$240)),ROW(771:771))-1,2)," ")</f>
        <v> </v>
      </c>
      <c r="D773" s="1117" t="str">
        <f t="array" ref="D773">IFERROR(INDEX('Sale Rollup'!$B$2:$AA$240,SMALL(IF('Sale Rollup'!$L$2:$L$240=$B$1,ROW('Sale Rollup'!$L$2:$L$240)),ROW(771:771))-1,5)," ")</f>
        <v> </v>
      </c>
      <c r="E773" s="1117" t="str">
        <f t="array" ref="E773">IFERROR( INDEX('Sale Rollup'!$B$2:$AA$240,SMALL(IF('Sale Rollup'!$L$2:$L$240=$B$1,ROW('Sale Rollup'!$L$2:$L$240)),ROW(771:771))-1,6)," ")</f>
        <v> </v>
      </c>
      <c r="F773" s="1117" t="str">
        <f t="array" ref="F773">IFERROR(INDEX('Sale Rollup'!$B$2:$AA$240,SMALL(IF('Sale Rollup'!$L$2:$L$240=$B$1,ROW('Sale Rollup'!$L$2:$L$240)),ROW(771:771))-1,7)," ")</f>
        <v> </v>
      </c>
      <c r="G773" s="1117" t="str">
        <f t="array" ref="G773">IFERROR(INDEX('Sale Rollup'!$B$2:$AA$240,SMALL(IF('Sale Rollup'!$L$2:$L$240=$B$1,ROW('Sale Rollup'!$L$2:$L$240)),ROW(771:771))-1,3)," ")</f>
        <v> </v>
      </c>
      <c r="H773" s="1118" t="str">
        <f t="array" ref="H773">IFERROR(INDEX('Sale Rollup'!$B$2:$AA$240,SMALL(IF('Sale Rollup'!$L$2:$L$240=$B$1,ROW('Sale Rollup'!$L$2:$L$240)),ROW(771:771))-1,8)," ")</f>
        <v> </v>
      </c>
      <c r="I773" s="1119" t="str">
        <f t="array" ref="I773">IFERROR(INDEX('Sale Rollup'!$B$2:$AA$240,SMALL(IF('Sale Rollup'!$L$2:$L$240=$B$1,ROW('Sale Rollup'!$L$2:$L$240)),ROW(771:771))-1,12)," ")</f>
        <v> </v>
      </c>
      <c r="J773" s="1118"/>
      <c r="K773" s="1118" t="str">
        <f t="array" ref="K773">IFERROR(INDEX('Sale Rollup'!$B$2:$AA$240,SMALL(IF('Sale Rollup'!$L$2:$L$240=$B$1,ROW('Sale Rollup'!$L$2:$L$240)),ROW(771:771))-1,13)," ")</f>
        <v> </v>
      </c>
      <c r="M773" s="1120"/>
      <c r="N773" s="1120"/>
    </row>
    <row r="774">
      <c r="A774" s="1114" t="str">
        <f t="array" ref="A774">IFERROR(SMALL(IF('Sale Rollup'!$L$2:$L$240=$B$1,ROW('Sale Rollup'!$L$2:$L$240)),ROW(772:772))," ")</f>
        <v> </v>
      </c>
      <c r="B774" s="1130" t="str">
        <f t="array" ref="B774">IFERROR(INDEX('Sale Rollup'!$B$2:$AA$240,SMALL(IF('Sale Rollup'!$L$2:$L$240=$B$1,ROW('Sale Rollup'!$L$2:$L$240)),ROW(772:772))-1,1)," ")</f>
        <v> </v>
      </c>
      <c r="C774" s="1117" t="str">
        <f t="array" ref="C774">IFERROR(INDEX('Sale Rollup'!$B$2:$AA$240,SMALL(IF('Sale Rollup'!$L$2:$L$240=$B$1,ROW('Sale Rollup'!$L$2:$L$240)),ROW(772:772))-1,2)," ")</f>
        <v> </v>
      </c>
      <c r="D774" s="1117" t="str">
        <f t="array" ref="D774">IFERROR(INDEX('Sale Rollup'!$B$2:$AA$240,SMALL(IF('Sale Rollup'!$L$2:$L$240=$B$1,ROW('Sale Rollup'!$L$2:$L$240)),ROW(772:772))-1,5)," ")</f>
        <v> </v>
      </c>
      <c r="E774" s="1117" t="str">
        <f t="array" ref="E774">IFERROR( INDEX('Sale Rollup'!$B$2:$AA$240,SMALL(IF('Sale Rollup'!$L$2:$L$240=$B$1,ROW('Sale Rollup'!$L$2:$L$240)),ROW(772:772))-1,6)," ")</f>
        <v> </v>
      </c>
      <c r="F774" s="1117" t="str">
        <f t="array" ref="F774">IFERROR(INDEX('Sale Rollup'!$B$2:$AA$240,SMALL(IF('Sale Rollup'!$L$2:$L$240=$B$1,ROW('Sale Rollup'!$L$2:$L$240)),ROW(772:772))-1,7)," ")</f>
        <v> </v>
      </c>
      <c r="G774" s="1117" t="str">
        <f t="array" ref="G774">IFERROR(INDEX('Sale Rollup'!$B$2:$AA$240,SMALL(IF('Sale Rollup'!$L$2:$L$240=$B$1,ROW('Sale Rollup'!$L$2:$L$240)),ROW(772:772))-1,3)," ")</f>
        <v> </v>
      </c>
      <c r="H774" s="1118" t="str">
        <f t="array" ref="H774">IFERROR(INDEX('Sale Rollup'!$B$2:$AA$240,SMALL(IF('Sale Rollup'!$L$2:$L$240=$B$1,ROW('Sale Rollup'!$L$2:$L$240)),ROW(772:772))-1,8)," ")</f>
        <v> </v>
      </c>
      <c r="I774" s="1119" t="str">
        <f t="array" ref="I774">IFERROR(INDEX('Sale Rollup'!$B$2:$AA$240,SMALL(IF('Sale Rollup'!$L$2:$L$240=$B$1,ROW('Sale Rollup'!$L$2:$L$240)),ROW(772:772))-1,12)," ")</f>
        <v> </v>
      </c>
      <c r="J774" s="1118"/>
      <c r="K774" s="1118" t="str">
        <f t="array" ref="K774">IFERROR(INDEX('Sale Rollup'!$B$2:$AA$240,SMALL(IF('Sale Rollup'!$L$2:$L$240=$B$1,ROW('Sale Rollup'!$L$2:$L$240)),ROW(772:772))-1,13)," ")</f>
        <v> </v>
      </c>
      <c r="M774" s="1120"/>
      <c r="N774" s="1120"/>
    </row>
    <row r="775">
      <c r="A775" s="1114" t="str">
        <f t="array" ref="A775">IFERROR(SMALL(IF('Sale Rollup'!$L$2:$L$240=$B$1,ROW('Sale Rollup'!$L$2:$L$240)),ROW(773:773))," ")</f>
        <v> </v>
      </c>
      <c r="B775" s="1130" t="str">
        <f t="array" ref="B775">IFERROR(INDEX('Sale Rollup'!$B$2:$AA$240,SMALL(IF('Sale Rollup'!$L$2:$L$240=$B$1,ROW('Sale Rollup'!$L$2:$L$240)),ROW(773:773))-1,1)," ")</f>
        <v> </v>
      </c>
      <c r="C775" s="1117" t="str">
        <f t="array" ref="C775">IFERROR(INDEX('Sale Rollup'!$B$2:$AA$240,SMALL(IF('Sale Rollup'!$L$2:$L$240=$B$1,ROW('Sale Rollup'!$L$2:$L$240)),ROW(773:773))-1,2)," ")</f>
        <v> </v>
      </c>
      <c r="D775" s="1117" t="str">
        <f t="array" ref="D775">IFERROR(INDEX('Sale Rollup'!$B$2:$AA$240,SMALL(IF('Sale Rollup'!$L$2:$L$240=$B$1,ROW('Sale Rollup'!$L$2:$L$240)),ROW(773:773))-1,5)," ")</f>
        <v> </v>
      </c>
      <c r="E775" s="1117" t="str">
        <f t="array" ref="E775">IFERROR( INDEX('Sale Rollup'!$B$2:$AA$240,SMALL(IF('Sale Rollup'!$L$2:$L$240=$B$1,ROW('Sale Rollup'!$L$2:$L$240)),ROW(773:773))-1,6)," ")</f>
        <v> </v>
      </c>
      <c r="F775" s="1117" t="str">
        <f t="array" ref="F775">IFERROR(INDEX('Sale Rollup'!$B$2:$AA$240,SMALL(IF('Sale Rollup'!$L$2:$L$240=$B$1,ROW('Sale Rollup'!$L$2:$L$240)),ROW(773:773))-1,7)," ")</f>
        <v> </v>
      </c>
      <c r="G775" s="1117" t="str">
        <f t="array" ref="G775">IFERROR(INDEX('Sale Rollup'!$B$2:$AA$240,SMALL(IF('Sale Rollup'!$L$2:$L$240=$B$1,ROW('Sale Rollup'!$L$2:$L$240)),ROW(773:773))-1,3)," ")</f>
        <v> </v>
      </c>
      <c r="H775" s="1118" t="str">
        <f t="array" ref="H775">IFERROR(INDEX('Sale Rollup'!$B$2:$AA$240,SMALL(IF('Sale Rollup'!$L$2:$L$240=$B$1,ROW('Sale Rollup'!$L$2:$L$240)),ROW(773:773))-1,8)," ")</f>
        <v> </v>
      </c>
      <c r="I775" s="1119" t="str">
        <f t="array" ref="I775">IFERROR(INDEX('Sale Rollup'!$B$2:$AA$240,SMALL(IF('Sale Rollup'!$L$2:$L$240=$B$1,ROW('Sale Rollup'!$L$2:$L$240)),ROW(773:773))-1,12)," ")</f>
        <v> </v>
      </c>
      <c r="J775" s="1118"/>
      <c r="K775" s="1118" t="str">
        <f t="array" ref="K775">IFERROR(INDEX('Sale Rollup'!$B$2:$AA$240,SMALL(IF('Sale Rollup'!$L$2:$L$240=$B$1,ROW('Sale Rollup'!$L$2:$L$240)),ROW(773:773))-1,13)," ")</f>
        <v> </v>
      </c>
      <c r="M775" s="1120"/>
      <c r="N775" s="1120"/>
    </row>
    <row r="776">
      <c r="A776" s="1114" t="str">
        <f t="array" ref="A776">IFERROR(SMALL(IF('Sale Rollup'!$L$2:$L$240=$B$1,ROW('Sale Rollup'!$L$2:$L$240)),ROW(774:774))," ")</f>
        <v> </v>
      </c>
      <c r="B776" s="1130" t="str">
        <f t="array" ref="B776">IFERROR(INDEX('Sale Rollup'!$B$2:$AA$240,SMALL(IF('Sale Rollup'!$L$2:$L$240=$B$1,ROW('Sale Rollup'!$L$2:$L$240)),ROW(774:774))-1,1)," ")</f>
        <v> </v>
      </c>
      <c r="C776" s="1117" t="str">
        <f t="array" ref="C776">IFERROR(INDEX('Sale Rollup'!$B$2:$AA$240,SMALL(IF('Sale Rollup'!$L$2:$L$240=$B$1,ROW('Sale Rollup'!$L$2:$L$240)),ROW(774:774))-1,2)," ")</f>
        <v> </v>
      </c>
      <c r="D776" s="1117" t="str">
        <f t="array" ref="D776">IFERROR(INDEX('Sale Rollup'!$B$2:$AA$240,SMALL(IF('Sale Rollup'!$L$2:$L$240=$B$1,ROW('Sale Rollup'!$L$2:$L$240)),ROW(774:774))-1,5)," ")</f>
        <v> </v>
      </c>
      <c r="E776" s="1117" t="str">
        <f t="array" ref="E776">IFERROR( INDEX('Sale Rollup'!$B$2:$AA$240,SMALL(IF('Sale Rollup'!$L$2:$L$240=$B$1,ROW('Sale Rollup'!$L$2:$L$240)),ROW(774:774))-1,6)," ")</f>
        <v> </v>
      </c>
      <c r="F776" s="1117" t="str">
        <f t="array" ref="F776">IFERROR(INDEX('Sale Rollup'!$B$2:$AA$240,SMALL(IF('Sale Rollup'!$L$2:$L$240=$B$1,ROW('Sale Rollup'!$L$2:$L$240)),ROW(774:774))-1,7)," ")</f>
        <v> </v>
      </c>
      <c r="G776" s="1117" t="str">
        <f t="array" ref="G776">IFERROR(INDEX('Sale Rollup'!$B$2:$AA$240,SMALL(IF('Sale Rollup'!$L$2:$L$240=$B$1,ROW('Sale Rollup'!$L$2:$L$240)),ROW(774:774))-1,3)," ")</f>
        <v> </v>
      </c>
      <c r="H776" s="1118" t="str">
        <f t="array" ref="H776">IFERROR(INDEX('Sale Rollup'!$B$2:$AA$240,SMALL(IF('Sale Rollup'!$L$2:$L$240=$B$1,ROW('Sale Rollup'!$L$2:$L$240)),ROW(774:774))-1,8)," ")</f>
        <v> </v>
      </c>
      <c r="I776" s="1119" t="str">
        <f t="array" ref="I776">IFERROR(INDEX('Sale Rollup'!$B$2:$AA$240,SMALL(IF('Sale Rollup'!$L$2:$L$240=$B$1,ROW('Sale Rollup'!$L$2:$L$240)),ROW(774:774))-1,12)," ")</f>
        <v> </v>
      </c>
      <c r="J776" s="1118"/>
      <c r="K776" s="1118" t="str">
        <f t="array" ref="K776">IFERROR(INDEX('Sale Rollup'!$B$2:$AA$240,SMALL(IF('Sale Rollup'!$L$2:$L$240=$B$1,ROW('Sale Rollup'!$L$2:$L$240)),ROW(774:774))-1,13)," ")</f>
        <v> </v>
      </c>
      <c r="M776" s="1120"/>
      <c r="N776" s="1120"/>
    </row>
    <row r="777">
      <c r="A777" s="1114" t="str">
        <f t="array" ref="A777">IFERROR(SMALL(IF('Sale Rollup'!$L$2:$L$240=$B$1,ROW('Sale Rollup'!$L$2:$L$240)),ROW(775:775))," ")</f>
        <v> </v>
      </c>
      <c r="B777" s="1130" t="str">
        <f t="array" ref="B777">IFERROR(INDEX('Sale Rollup'!$B$2:$AA$240,SMALL(IF('Sale Rollup'!$L$2:$L$240=$B$1,ROW('Sale Rollup'!$L$2:$L$240)),ROW(775:775))-1,1)," ")</f>
        <v> </v>
      </c>
      <c r="C777" s="1117" t="str">
        <f t="array" ref="C777">IFERROR(INDEX('Sale Rollup'!$B$2:$AA$240,SMALL(IF('Sale Rollup'!$L$2:$L$240=$B$1,ROW('Sale Rollup'!$L$2:$L$240)),ROW(775:775))-1,2)," ")</f>
        <v> </v>
      </c>
      <c r="D777" s="1117" t="str">
        <f t="array" ref="D777">IFERROR(INDEX('Sale Rollup'!$B$2:$AA$240,SMALL(IF('Sale Rollup'!$L$2:$L$240=$B$1,ROW('Sale Rollup'!$L$2:$L$240)),ROW(775:775))-1,5)," ")</f>
        <v> </v>
      </c>
      <c r="E777" s="1117" t="str">
        <f t="array" ref="E777">IFERROR( INDEX('Sale Rollup'!$B$2:$AA$240,SMALL(IF('Sale Rollup'!$L$2:$L$240=$B$1,ROW('Sale Rollup'!$L$2:$L$240)),ROW(775:775))-1,6)," ")</f>
        <v> </v>
      </c>
      <c r="F777" s="1117" t="str">
        <f t="array" ref="F777">IFERROR(INDEX('Sale Rollup'!$B$2:$AA$240,SMALL(IF('Sale Rollup'!$L$2:$L$240=$B$1,ROW('Sale Rollup'!$L$2:$L$240)),ROW(775:775))-1,7)," ")</f>
        <v> </v>
      </c>
      <c r="G777" s="1117" t="str">
        <f t="array" ref="G777">IFERROR(INDEX('Sale Rollup'!$B$2:$AA$240,SMALL(IF('Sale Rollup'!$L$2:$L$240=$B$1,ROW('Sale Rollup'!$L$2:$L$240)),ROW(775:775))-1,3)," ")</f>
        <v> </v>
      </c>
      <c r="H777" s="1118" t="str">
        <f t="array" ref="H777">IFERROR(INDEX('Sale Rollup'!$B$2:$AA$240,SMALL(IF('Sale Rollup'!$L$2:$L$240=$B$1,ROW('Sale Rollup'!$L$2:$L$240)),ROW(775:775))-1,8)," ")</f>
        <v> </v>
      </c>
      <c r="I777" s="1119" t="str">
        <f t="array" ref="I777">IFERROR(INDEX('Sale Rollup'!$B$2:$AA$240,SMALL(IF('Sale Rollup'!$L$2:$L$240=$B$1,ROW('Sale Rollup'!$L$2:$L$240)),ROW(775:775))-1,12)," ")</f>
        <v> </v>
      </c>
      <c r="J777" s="1118"/>
      <c r="K777" s="1118" t="str">
        <f t="array" ref="K777">IFERROR(INDEX('Sale Rollup'!$B$2:$AA$240,SMALL(IF('Sale Rollup'!$L$2:$L$240=$B$1,ROW('Sale Rollup'!$L$2:$L$240)),ROW(775:775))-1,13)," ")</f>
        <v> </v>
      </c>
      <c r="M777" s="1120"/>
      <c r="N777" s="1120"/>
    </row>
    <row r="778">
      <c r="A778" s="1114" t="str">
        <f t="array" ref="A778">IFERROR(SMALL(IF('Sale Rollup'!$L$2:$L$240=$B$1,ROW('Sale Rollup'!$L$2:$L$240)),ROW(776:776))," ")</f>
        <v> </v>
      </c>
      <c r="B778" s="1130" t="str">
        <f t="array" ref="B778">IFERROR(INDEX('Sale Rollup'!$B$2:$AA$240,SMALL(IF('Sale Rollup'!$L$2:$L$240=$B$1,ROW('Sale Rollup'!$L$2:$L$240)),ROW(776:776))-1,1)," ")</f>
        <v> </v>
      </c>
      <c r="C778" s="1117" t="str">
        <f t="array" ref="C778">IFERROR(INDEX('Sale Rollup'!$B$2:$AA$240,SMALL(IF('Sale Rollup'!$L$2:$L$240=$B$1,ROW('Sale Rollup'!$L$2:$L$240)),ROW(776:776))-1,2)," ")</f>
        <v> </v>
      </c>
      <c r="D778" s="1117" t="str">
        <f t="array" ref="D778">IFERROR(INDEX('Sale Rollup'!$B$2:$AA$240,SMALL(IF('Sale Rollup'!$L$2:$L$240=$B$1,ROW('Sale Rollup'!$L$2:$L$240)),ROW(776:776))-1,5)," ")</f>
        <v> </v>
      </c>
      <c r="E778" s="1117" t="str">
        <f t="array" ref="E778">IFERROR( INDEX('Sale Rollup'!$B$2:$AA$240,SMALL(IF('Sale Rollup'!$L$2:$L$240=$B$1,ROW('Sale Rollup'!$L$2:$L$240)),ROW(776:776))-1,6)," ")</f>
        <v> </v>
      </c>
      <c r="F778" s="1117" t="str">
        <f t="array" ref="F778">IFERROR(INDEX('Sale Rollup'!$B$2:$AA$240,SMALL(IF('Sale Rollup'!$L$2:$L$240=$B$1,ROW('Sale Rollup'!$L$2:$L$240)),ROW(776:776))-1,7)," ")</f>
        <v> </v>
      </c>
      <c r="G778" s="1117" t="str">
        <f t="array" ref="G778">IFERROR(INDEX('Sale Rollup'!$B$2:$AA$240,SMALL(IF('Sale Rollup'!$L$2:$L$240=$B$1,ROW('Sale Rollup'!$L$2:$L$240)),ROW(776:776))-1,3)," ")</f>
        <v> </v>
      </c>
      <c r="H778" s="1118" t="str">
        <f t="array" ref="H778">IFERROR(INDEX('Sale Rollup'!$B$2:$AA$240,SMALL(IF('Sale Rollup'!$L$2:$L$240=$B$1,ROW('Sale Rollup'!$L$2:$L$240)),ROW(776:776))-1,8)," ")</f>
        <v> </v>
      </c>
      <c r="I778" s="1119" t="str">
        <f t="array" ref="I778">IFERROR(INDEX('Sale Rollup'!$B$2:$AA$240,SMALL(IF('Sale Rollup'!$L$2:$L$240=$B$1,ROW('Sale Rollup'!$L$2:$L$240)),ROW(776:776))-1,12)," ")</f>
        <v> </v>
      </c>
      <c r="J778" s="1118"/>
      <c r="K778" s="1118" t="str">
        <f t="array" ref="K778">IFERROR(INDEX('Sale Rollup'!$B$2:$AA$240,SMALL(IF('Sale Rollup'!$L$2:$L$240=$B$1,ROW('Sale Rollup'!$L$2:$L$240)),ROW(776:776))-1,13)," ")</f>
        <v> </v>
      </c>
      <c r="M778" s="1120"/>
      <c r="N778" s="1120"/>
    </row>
    <row r="779">
      <c r="A779" s="1114" t="str">
        <f t="array" ref="A779">IFERROR(SMALL(IF('Sale Rollup'!$L$2:$L$240=$B$1,ROW('Sale Rollup'!$L$2:$L$240)),ROW(777:777))," ")</f>
        <v> </v>
      </c>
      <c r="B779" s="1130" t="str">
        <f t="array" ref="B779">IFERROR(INDEX('Sale Rollup'!$B$2:$AA$240,SMALL(IF('Sale Rollup'!$L$2:$L$240=$B$1,ROW('Sale Rollup'!$L$2:$L$240)),ROW(777:777))-1,1)," ")</f>
        <v> </v>
      </c>
      <c r="C779" s="1117" t="str">
        <f t="array" ref="C779">IFERROR(INDEX('Sale Rollup'!$B$2:$AA$240,SMALL(IF('Sale Rollup'!$L$2:$L$240=$B$1,ROW('Sale Rollup'!$L$2:$L$240)),ROW(777:777))-1,2)," ")</f>
        <v> </v>
      </c>
      <c r="D779" s="1117" t="str">
        <f t="array" ref="D779">IFERROR(INDEX('Sale Rollup'!$B$2:$AA$240,SMALL(IF('Sale Rollup'!$L$2:$L$240=$B$1,ROW('Sale Rollup'!$L$2:$L$240)),ROW(777:777))-1,5)," ")</f>
        <v> </v>
      </c>
      <c r="E779" s="1117" t="str">
        <f t="array" ref="E779">IFERROR( INDEX('Sale Rollup'!$B$2:$AA$240,SMALL(IF('Sale Rollup'!$L$2:$L$240=$B$1,ROW('Sale Rollup'!$L$2:$L$240)),ROW(777:777))-1,6)," ")</f>
        <v> </v>
      </c>
      <c r="F779" s="1117" t="str">
        <f t="array" ref="F779">IFERROR(INDEX('Sale Rollup'!$B$2:$AA$240,SMALL(IF('Sale Rollup'!$L$2:$L$240=$B$1,ROW('Sale Rollup'!$L$2:$L$240)),ROW(777:777))-1,7)," ")</f>
        <v> </v>
      </c>
      <c r="G779" s="1117" t="str">
        <f t="array" ref="G779">IFERROR(INDEX('Sale Rollup'!$B$2:$AA$240,SMALL(IF('Sale Rollup'!$L$2:$L$240=$B$1,ROW('Sale Rollup'!$L$2:$L$240)),ROW(777:777))-1,3)," ")</f>
        <v> </v>
      </c>
      <c r="H779" s="1118" t="str">
        <f t="array" ref="H779">IFERROR(INDEX('Sale Rollup'!$B$2:$AA$240,SMALL(IF('Sale Rollup'!$L$2:$L$240=$B$1,ROW('Sale Rollup'!$L$2:$L$240)),ROW(777:777))-1,8)," ")</f>
        <v> </v>
      </c>
      <c r="I779" s="1119" t="str">
        <f t="array" ref="I779">IFERROR(INDEX('Sale Rollup'!$B$2:$AA$240,SMALL(IF('Sale Rollup'!$L$2:$L$240=$B$1,ROW('Sale Rollup'!$L$2:$L$240)),ROW(777:777))-1,12)," ")</f>
        <v> </v>
      </c>
      <c r="J779" s="1118"/>
      <c r="K779" s="1118" t="str">
        <f t="array" ref="K779">IFERROR(INDEX('Sale Rollup'!$B$2:$AA$240,SMALL(IF('Sale Rollup'!$L$2:$L$240=$B$1,ROW('Sale Rollup'!$L$2:$L$240)),ROW(777:777))-1,13)," ")</f>
        <v> </v>
      </c>
      <c r="M779" s="1120" t="s">
        <v>873</v>
      </c>
      <c r="N779" s="1120"/>
    </row>
    <row r="780">
      <c r="A780" s="1131" t="str">
        <f t="array" ref="A780">IFERROR(SMALL(IF('Sale Rollup'!$O$2:$O$240=$B$1,ROW('Sale Rollup'!$L$2:$L$240)),ROW(758:758))," ")</f>
        <v> </v>
      </c>
      <c r="B780" s="1132" t="str">
        <f t="array" ref="B780">IFERROR(INDEX('Sale Rollup'!$B$2:$AA$240,SMALL(IF('Sale Rollup'!$O$2:$O$240=$B$1,ROW('Sale Rollup'!$L$2:$L$240)),ROW(758:758))-1,1)," ")</f>
        <v> </v>
      </c>
      <c r="C780" s="1133" t="str">
        <f t="array" ref="C780">IFERROR(INDEX('Sale Rollup'!$B$2:$AA$240,SMALL(IF('Sale Rollup'!$O$2:$O$240=$B$1,ROW('Sale Rollup'!$L$2:$L$240)),ROW(758:758))-1,2)," ")</f>
        <v> </v>
      </c>
      <c r="D780" s="1133" t="str">
        <f t="array" ref="D780">IFERROR(INDEX('Sale Rollup'!$B$2:$AA$240,SMALL(IF('Sale Rollup'!$O$2:$O$240=$B$1,ROW('Sale Rollup'!$L$2:$L$240)),ROW(758:758))-1,5)," ")</f>
        <v> </v>
      </c>
      <c r="E780" s="1133" t="str">
        <f t="array" ref="E780">IFERROR( INDEX('Sale Rollup'!$B$2:$AA$240,SMALL(IF('Sale Rollup'!$O$2:$O$240=$B$1,ROW('Sale Rollup'!$L$2:$L$240)),ROW(758:758))-1,6)," ")</f>
        <v> </v>
      </c>
      <c r="F780" s="1133" t="str">
        <f t="array" ref="F780">IFERROR(INDEX('Sale Rollup'!$B$2:$AA$240,SMALL(IF('Sale Rollup'!$O$2:$O$240=$B$1,ROW('Sale Rollup'!$L$2:$L$240)),ROW(758:758))-1,7)," ")</f>
        <v> </v>
      </c>
      <c r="G780" s="1133" t="str">
        <f t="array" ref="G780">IFERROR(INDEX('Sale Rollup'!$B$2:$AA$240,SMALL(IF('Sale Rollup'!$O$2:$O$240=$B$1,ROW('Sale Rollup'!$L$2:$L$240)),ROW(758:758))-1,3)," ")</f>
        <v> </v>
      </c>
      <c r="H780" s="1134" t="str">
        <f t="array" ref="H780">IFERROR(INDEX('Sale Rollup'!$B$2:$AA$240,SMALL(IF('Sale Rollup'!$O$2:$O$240=$B$1,ROW('Sale Rollup'!$L$2:$L$240)),ROW(758:758))-1,8)," ")</f>
        <v> </v>
      </c>
      <c r="I780" s="1135" t="str">
        <f t="array" ref="I780">IFERROR(INDEX('Sale Rollup'!$B$2:$AA$240,SMALL(IF('Sale Rollup'!$O$2:$O$240=$B$1,ROW('Sale Rollup'!$L$2:$L$240)),ROW(758:758))-1,15)," ")</f>
        <v> </v>
      </c>
      <c r="J780" s="1134"/>
      <c r="K780" s="1134" t="str">
        <f t="array" ref="K780">IFERROR(INDEX('Sale Rollup'!$B$2:$AA$240,SMALL(IF('Sale Rollup'!$O$2:$O$240=$B$1,ROW('Sale Rollup'!$L$2:$L$240)),ROW(758:758))-1,16)," ")</f>
        <v> </v>
      </c>
      <c r="L780" s="1136" t="s">
        <v>841</v>
      </c>
      <c r="M780" s="1120"/>
      <c r="N780" s="1120"/>
    </row>
    <row r="781">
      <c r="A781" s="1137" t="str">
        <f t="array" ref="A781">IFERROR(SMALL(IF('Sale Rollup'!$O$2:$O$240=$B$1,ROW('Sale Rollup'!$L$2:$L$240)),ROW(759:759))," ")</f>
        <v> </v>
      </c>
      <c r="B781" s="1138" t="str">
        <f t="array" ref="B781">IFERROR(INDEX('Sale Rollup'!$B$2:$AA$240,SMALL(IF('Sale Rollup'!$O$2:$O$240=$B$1,ROW('Sale Rollup'!$L$2:$L$240)),ROW(759:759))-1,1)," ")</f>
        <v> </v>
      </c>
      <c r="C781" s="1139" t="str">
        <f t="array" ref="C781">IFERROR(INDEX('Sale Rollup'!$B$2:$AA$240,SMALL(IF('Sale Rollup'!$O$2:$O$240=$B$1,ROW('Sale Rollup'!$L$2:$L$240)),ROW(759:759))-1,2)," ")</f>
        <v> </v>
      </c>
      <c r="D781" s="1139" t="str">
        <f t="array" ref="D781">IFERROR(INDEX('Sale Rollup'!$B$2:$AA$240,SMALL(IF('Sale Rollup'!$O$2:$O$240=$B$1,ROW('Sale Rollup'!$L$2:$L$240)),ROW(759:759))-1,5)," ")</f>
        <v> </v>
      </c>
      <c r="E781" s="1139" t="str">
        <f t="array" ref="E781">IFERROR( INDEX('Sale Rollup'!$B$2:$AA$240,SMALL(IF('Sale Rollup'!$O$2:$O$240=$B$1,ROW('Sale Rollup'!$L$2:$L$240)),ROW(759:759))-1,6)," ")</f>
        <v> </v>
      </c>
      <c r="F781" s="1139" t="str">
        <f t="array" ref="F781">IFERROR(INDEX('Sale Rollup'!$B$2:$AA$240,SMALL(IF('Sale Rollup'!$O$2:$O$240=$B$1,ROW('Sale Rollup'!$L$2:$L$240)),ROW(759:759))-1,7)," ")</f>
        <v> </v>
      </c>
      <c r="G781" s="1139" t="str">
        <f t="array" ref="G781">IFERROR(INDEX('Sale Rollup'!$B$2:$AA$240,SMALL(IF('Sale Rollup'!$O$2:$O$240=$B$1,ROW('Sale Rollup'!$L$2:$L$240)),ROW(759:759))-1,3)," ")</f>
        <v> </v>
      </c>
      <c r="H781" s="1140" t="str">
        <f t="array" ref="H781">IFERROR(INDEX('Sale Rollup'!$B$2:$AA$240,SMALL(IF('Sale Rollup'!$O$2:$O$240=$B$1,ROW('Sale Rollup'!$L$2:$L$240)),ROW(759:759))-1,8)," ")</f>
        <v> </v>
      </c>
      <c r="I781" s="1141" t="str">
        <f t="array" ref="I781">IFERROR(INDEX('Sale Rollup'!$B$2:$AA$240,SMALL(IF('Sale Rollup'!$O$2:$O$240=$B$1,ROW('Sale Rollup'!$L$2:$L$240)),ROW(759:759))-1,15)," ")</f>
        <v> </v>
      </c>
      <c r="J781" s="1140"/>
      <c r="K781" s="1140" t="str">
        <f t="array" ref="K781">IFERROR(INDEX('Sale Rollup'!$B$2:$AA$240,SMALL(IF('Sale Rollup'!$O$2:$O$240=$B$1,ROW('Sale Rollup'!$L$2:$L$240)),ROW(759:759))-1,16)," ")</f>
        <v> </v>
      </c>
      <c r="M781" s="1120"/>
      <c r="N781" s="1120"/>
    </row>
    <row r="782">
      <c r="A782" s="1137" t="str">
        <f t="array" ref="A782">IFERROR(SMALL(IF('Sale Rollup'!$O$2:$O$240=$B$1,ROW('Sale Rollup'!$L$2:$L$240)),ROW(760:760))," ")</f>
        <v> </v>
      </c>
      <c r="B782" s="1138" t="str">
        <f t="array" ref="B782">IFERROR(INDEX('Sale Rollup'!$B$2:$AA$240,SMALL(IF('Sale Rollup'!$O$2:$O$240=$B$1,ROW('Sale Rollup'!$L$2:$L$240)),ROW(760:760))-1,1)," ")</f>
        <v> </v>
      </c>
      <c r="C782" s="1139" t="str">
        <f t="array" ref="C782">IFERROR(INDEX('Sale Rollup'!$B$2:$AA$240,SMALL(IF('Sale Rollup'!$O$2:$O$240=$B$1,ROW('Sale Rollup'!$L$2:$L$240)),ROW(760:760))-1,2)," ")</f>
        <v> </v>
      </c>
      <c r="D782" s="1139" t="str">
        <f t="array" ref="D782">IFERROR(INDEX('Sale Rollup'!$B$2:$AA$240,SMALL(IF('Sale Rollup'!$O$2:$O$240=$B$1,ROW('Sale Rollup'!$L$2:$L$240)),ROW(760:760))-1,5)," ")</f>
        <v> </v>
      </c>
      <c r="E782" s="1139" t="str">
        <f t="array" ref="E782">IFERROR( INDEX('Sale Rollup'!$B$2:$AA$240,SMALL(IF('Sale Rollup'!$O$2:$O$240=$B$1,ROW('Sale Rollup'!$L$2:$L$240)),ROW(760:760))-1,6)," ")</f>
        <v> </v>
      </c>
      <c r="F782" s="1139" t="str">
        <f t="array" ref="F782">IFERROR(INDEX('Sale Rollup'!$B$2:$AA$240,SMALL(IF('Sale Rollup'!$O$2:$O$240=$B$1,ROW('Sale Rollup'!$L$2:$L$240)),ROW(760:760))-1,7)," ")</f>
        <v> </v>
      </c>
      <c r="G782" s="1139" t="str">
        <f t="array" ref="G782">IFERROR(INDEX('Sale Rollup'!$B$2:$AA$240,SMALL(IF('Sale Rollup'!$O$2:$O$240=$B$1,ROW('Sale Rollup'!$L$2:$L$240)),ROW(760:760))-1,3)," ")</f>
        <v> </v>
      </c>
      <c r="H782" s="1140" t="str">
        <f t="array" ref="H782">IFERROR(INDEX('Sale Rollup'!$B$2:$AA$240,SMALL(IF('Sale Rollup'!$O$2:$O$240=$B$1,ROW('Sale Rollup'!$L$2:$L$240)),ROW(760:760))-1,8)," ")</f>
        <v> </v>
      </c>
      <c r="I782" s="1141" t="str">
        <f t="array" ref="I782">IFERROR(INDEX('Sale Rollup'!$B$2:$AA$240,SMALL(IF('Sale Rollup'!$O$2:$O$240=$B$1,ROW('Sale Rollup'!$L$2:$L$240)),ROW(760:760))-1,15)," ")</f>
        <v> </v>
      </c>
      <c r="J782" s="1140"/>
      <c r="K782" s="1140" t="str">
        <f t="array" ref="K782">IFERROR(INDEX('Sale Rollup'!$B$2:$AA$240,SMALL(IF('Sale Rollup'!$O$2:$O$240=$B$1,ROW('Sale Rollup'!$L$2:$L$240)),ROW(760:760))-1,16)," ")</f>
        <v> </v>
      </c>
      <c r="M782" s="1120"/>
      <c r="N782" s="1120"/>
    </row>
    <row r="783">
      <c r="A783" s="1137" t="str">
        <f t="array" ref="A783">IFERROR(SMALL(IF('Sale Rollup'!$O$2:$O$240=$B$1,ROW('Sale Rollup'!$L$2:$L$240)),ROW(761:761))," ")</f>
        <v> </v>
      </c>
      <c r="B783" s="1138" t="str">
        <f t="array" ref="B783">IFERROR(INDEX('Sale Rollup'!$B$2:$AA$240,SMALL(IF('Sale Rollup'!$O$2:$O$240=$B$1,ROW('Sale Rollup'!$L$2:$L$240)),ROW(761:761))-1,1)," ")</f>
        <v> </v>
      </c>
      <c r="C783" s="1139" t="str">
        <f t="array" ref="C783">IFERROR(INDEX('Sale Rollup'!$B$2:$AA$240,SMALL(IF('Sale Rollup'!$O$2:$O$240=$B$1,ROW('Sale Rollup'!$L$2:$L$240)),ROW(761:761))-1,2)," ")</f>
        <v> </v>
      </c>
      <c r="D783" s="1139" t="str">
        <f t="array" ref="D783">IFERROR(INDEX('Sale Rollup'!$B$2:$AA$240,SMALL(IF('Sale Rollup'!$O$2:$O$240=$B$1,ROW('Sale Rollup'!$L$2:$L$240)),ROW(761:761))-1,5)," ")</f>
        <v> </v>
      </c>
      <c r="E783" s="1139" t="str">
        <f t="array" ref="E783">IFERROR( INDEX('Sale Rollup'!$B$2:$AA$240,SMALL(IF('Sale Rollup'!$O$2:$O$240=$B$1,ROW('Sale Rollup'!$L$2:$L$240)),ROW(761:761))-1,6)," ")</f>
        <v> </v>
      </c>
      <c r="F783" s="1139" t="str">
        <f t="array" ref="F783">IFERROR(INDEX('Sale Rollup'!$B$2:$AA$240,SMALL(IF('Sale Rollup'!$O$2:$O$240=$B$1,ROW('Sale Rollup'!$L$2:$L$240)),ROW(761:761))-1,7)," ")</f>
        <v> </v>
      </c>
      <c r="G783" s="1139" t="str">
        <f t="array" ref="G783">IFERROR(INDEX('Sale Rollup'!$B$2:$AA$240,SMALL(IF('Sale Rollup'!$O$2:$O$240=$B$1,ROW('Sale Rollup'!$L$2:$L$240)),ROW(761:761))-1,3)," ")</f>
        <v> </v>
      </c>
      <c r="H783" s="1140" t="str">
        <f t="array" ref="H783">IFERROR(INDEX('Sale Rollup'!$B$2:$AA$240,SMALL(IF('Sale Rollup'!$O$2:$O$240=$B$1,ROW('Sale Rollup'!$L$2:$L$240)),ROW(761:761))-1,8)," ")</f>
        <v> </v>
      </c>
      <c r="I783" s="1141" t="str">
        <f t="array" ref="I783">IFERROR(INDEX('Sale Rollup'!$B$2:$AA$240,SMALL(IF('Sale Rollup'!$O$2:$O$240=$B$1,ROW('Sale Rollup'!$L$2:$L$240)),ROW(761:761))-1,15)," ")</f>
        <v> </v>
      </c>
      <c r="J783" s="1140"/>
      <c r="K783" s="1140" t="str">
        <f t="array" ref="K783">IFERROR(INDEX('Sale Rollup'!$B$2:$AA$240,SMALL(IF('Sale Rollup'!$O$2:$O$240=$B$1,ROW('Sale Rollup'!$L$2:$L$240)),ROW(761:761))-1,16)," ")</f>
        <v> </v>
      </c>
      <c r="M783" s="1120"/>
      <c r="N783" s="1120"/>
    </row>
    <row r="784">
      <c r="A784" s="1137" t="str">
        <f t="array" ref="A784">IFERROR(SMALL(IF('Sale Rollup'!$O$2:$O$240=$B$1,ROW('Sale Rollup'!$L$2:$L$240)),ROW(762:762))," ")</f>
        <v> </v>
      </c>
      <c r="B784" s="1138" t="str">
        <f t="array" ref="B784">IFERROR(INDEX('Sale Rollup'!$B$2:$AA$240,SMALL(IF('Sale Rollup'!$O$2:$O$240=$B$1,ROW('Sale Rollup'!$L$2:$L$240)),ROW(762:762))-1,1)," ")</f>
        <v> </v>
      </c>
      <c r="C784" s="1139" t="str">
        <f t="array" ref="C784">IFERROR(INDEX('Sale Rollup'!$B$2:$AA$240,SMALL(IF('Sale Rollup'!$O$2:$O$240=$B$1,ROW('Sale Rollup'!$L$2:$L$240)),ROW(762:762))-1,2)," ")</f>
        <v> </v>
      </c>
      <c r="D784" s="1139" t="str">
        <f t="array" ref="D784">IFERROR(INDEX('Sale Rollup'!$B$2:$AA$240,SMALL(IF('Sale Rollup'!$O$2:$O$240=$B$1,ROW('Sale Rollup'!$L$2:$L$240)),ROW(762:762))-1,5)," ")</f>
        <v> </v>
      </c>
      <c r="E784" s="1139" t="str">
        <f t="array" ref="E784">IFERROR( INDEX('Sale Rollup'!$B$2:$AA$240,SMALL(IF('Sale Rollup'!$O$2:$O$240=$B$1,ROW('Sale Rollup'!$L$2:$L$240)),ROW(762:762))-1,6)," ")</f>
        <v> </v>
      </c>
      <c r="F784" s="1139" t="str">
        <f t="array" ref="F784">IFERROR(INDEX('Sale Rollup'!$B$2:$AA$240,SMALL(IF('Sale Rollup'!$O$2:$O$240=$B$1,ROW('Sale Rollup'!$L$2:$L$240)),ROW(762:762))-1,7)," ")</f>
        <v> </v>
      </c>
      <c r="G784" s="1139" t="str">
        <f t="array" ref="G784">IFERROR(INDEX('Sale Rollup'!$B$2:$AA$240,SMALL(IF('Sale Rollup'!$O$2:$O$240=$B$1,ROW('Sale Rollup'!$L$2:$L$240)),ROW(762:762))-1,3)," ")</f>
        <v> </v>
      </c>
      <c r="H784" s="1140" t="str">
        <f t="array" ref="H784">IFERROR(INDEX('Sale Rollup'!$B$2:$AA$240,SMALL(IF('Sale Rollup'!$O$2:$O$240=$B$1,ROW('Sale Rollup'!$L$2:$L$240)),ROW(762:762))-1,8)," ")</f>
        <v> </v>
      </c>
      <c r="I784" s="1141" t="str">
        <f t="array" ref="I784">IFERROR(INDEX('Sale Rollup'!$B$2:$AA$240,SMALL(IF('Sale Rollup'!$O$2:$O$240=$B$1,ROW('Sale Rollup'!$L$2:$L$240)),ROW(762:762))-1,15)," ")</f>
        <v> </v>
      </c>
      <c r="J784" s="1140"/>
      <c r="K784" s="1140" t="str">
        <f t="array" ref="K784">IFERROR(INDEX('Sale Rollup'!$B$2:$AA$240,SMALL(IF('Sale Rollup'!$O$2:$O$240=$B$1,ROW('Sale Rollup'!$L$2:$L$240)),ROW(762:762))-1,16)," ")</f>
        <v> </v>
      </c>
      <c r="M784" s="1120"/>
      <c r="N784" s="1120"/>
    </row>
    <row r="785">
      <c r="A785" s="1137" t="str">
        <f t="array" ref="A785">IFERROR(SMALL(IF('Sale Rollup'!$O$2:$O$240=$B$1,ROW('Sale Rollup'!$L$2:$L$240)),ROW(763:763))," ")</f>
        <v> </v>
      </c>
      <c r="B785" s="1138" t="str">
        <f t="array" ref="B785">IFERROR(INDEX('Sale Rollup'!$B$2:$AA$240,SMALL(IF('Sale Rollup'!$O$2:$O$240=$B$1,ROW('Sale Rollup'!$L$2:$L$240)),ROW(763:763))-1,1)," ")</f>
        <v> </v>
      </c>
      <c r="C785" s="1139" t="str">
        <f t="array" ref="C785">IFERROR(INDEX('Sale Rollup'!$B$2:$AA$240,SMALL(IF('Sale Rollup'!$O$2:$O$240=$B$1,ROW('Sale Rollup'!$L$2:$L$240)),ROW(763:763))-1,2)," ")</f>
        <v> </v>
      </c>
      <c r="D785" s="1139" t="str">
        <f t="array" ref="D785">IFERROR(INDEX('Sale Rollup'!$B$2:$AA$240,SMALL(IF('Sale Rollup'!$O$2:$O$240=$B$1,ROW('Sale Rollup'!$L$2:$L$240)),ROW(763:763))-1,5)," ")</f>
        <v> </v>
      </c>
      <c r="E785" s="1139" t="str">
        <f t="array" ref="E785">IFERROR( INDEX('Sale Rollup'!$B$2:$AA$240,SMALL(IF('Sale Rollup'!$O$2:$O$240=$B$1,ROW('Sale Rollup'!$L$2:$L$240)),ROW(763:763))-1,6)," ")</f>
        <v> </v>
      </c>
      <c r="F785" s="1139" t="str">
        <f t="array" ref="F785">IFERROR(INDEX('Sale Rollup'!$B$2:$AA$240,SMALL(IF('Sale Rollup'!$O$2:$O$240=$B$1,ROW('Sale Rollup'!$L$2:$L$240)),ROW(763:763))-1,7)," ")</f>
        <v> </v>
      </c>
      <c r="G785" s="1139" t="str">
        <f t="array" ref="G785">IFERROR(INDEX('Sale Rollup'!$B$2:$AA$240,SMALL(IF('Sale Rollup'!$O$2:$O$240=$B$1,ROW('Sale Rollup'!$L$2:$L$240)),ROW(763:763))-1,3)," ")</f>
        <v> </v>
      </c>
      <c r="H785" s="1140" t="str">
        <f t="array" ref="H785">IFERROR(INDEX('Sale Rollup'!$B$2:$AA$240,SMALL(IF('Sale Rollup'!$O$2:$O$240=$B$1,ROW('Sale Rollup'!$L$2:$L$240)),ROW(763:763))-1,8)," ")</f>
        <v> </v>
      </c>
      <c r="I785" s="1141" t="str">
        <f t="array" ref="I785">IFERROR(INDEX('Sale Rollup'!$B$2:$AA$240,SMALL(IF('Sale Rollup'!$O$2:$O$240=$B$1,ROW('Sale Rollup'!$L$2:$L$240)),ROW(763:763))-1,15)," ")</f>
        <v> </v>
      </c>
      <c r="J785" s="1140"/>
      <c r="K785" s="1140" t="str">
        <f t="array" ref="K785">IFERROR(INDEX('Sale Rollup'!$B$2:$AA$240,SMALL(IF('Sale Rollup'!$O$2:$O$240=$B$1,ROW('Sale Rollup'!$L$2:$L$240)),ROW(763:763))-1,16)," ")</f>
        <v> </v>
      </c>
      <c r="M785" s="1120"/>
      <c r="N785" s="1120"/>
    </row>
    <row r="786">
      <c r="A786" s="1137" t="str">
        <f t="array" ref="A786">IFERROR(SMALL(IF('Sale Rollup'!$O$2:$O$240=$B$1,ROW('Sale Rollup'!$L$2:$L$240)),ROW(764:764))," ")</f>
        <v> </v>
      </c>
      <c r="B786" s="1138" t="str">
        <f t="array" ref="B786">IFERROR(INDEX('Sale Rollup'!$B$2:$AA$240,SMALL(IF('Sale Rollup'!$O$2:$O$240=$B$1,ROW('Sale Rollup'!$L$2:$L$240)),ROW(764:764))-1,1)," ")</f>
        <v> </v>
      </c>
      <c r="C786" s="1139" t="str">
        <f t="array" ref="C786">IFERROR(INDEX('Sale Rollup'!$B$2:$AA$240,SMALL(IF('Sale Rollup'!$O$2:$O$240=$B$1,ROW('Sale Rollup'!$L$2:$L$240)),ROW(764:764))-1,2)," ")</f>
        <v> </v>
      </c>
      <c r="D786" s="1139" t="str">
        <f t="array" ref="D786">IFERROR(INDEX('Sale Rollup'!$B$2:$AA$240,SMALL(IF('Sale Rollup'!$O$2:$O$240=$B$1,ROW('Sale Rollup'!$L$2:$L$240)),ROW(764:764))-1,5)," ")</f>
        <v> </v>
      </c>
      <c r="E786" s="1139" t="str">
        <f t="array" ref="E786">IFERROR( INDEX('Sale Rollup'!$B$2:$AA$240,SMALL(IF('Sale Rollup'!$O$2:$O$240=$B$1,ROW('Sale Rollup'!$L$2:$L$240)),ROW(764:764))-1,6)," ")</f>
        <v> </v>
      </c>
      <c r="F786" s="1139" t="str">
        <f t="array" ref="F786">IFERROR(INDEX('Sale Rollup'!$B$2:$AA$240,SMALL(IF('Sale Rollup'!$O$2:$O$240=$B$1,ROW('Sale Rollup'!$L$2:$L$240)),ROW(764:764))-1,7)," ")</f>
        <v> </v>
      </c>
      <c r="G786" s="1139" t="str">
        <f t="array" ref="G786">IFERROR(INDEX('Sale Rollup'!$B$2:$AA$240,SMALL(IF('Sale Rollup'!$O$2:$O$240=$B$1,ROW('Sale Rollup'!$L$2:$L$240)),ROW(764:764))-1,3)," ")</f>
        <v> </v>
      </c>
      <c r="H786" s="1140" t="str">
        <f t="array" ref="H786">IFERROR(INDEX('Sale Rollup'!$B$2:$AA$240,SMALL(IF('Sale Rollup'!$O$2:$O$240=$B$1,ROW('Sale Rollup'!$L$2:$L$240)),ROW(764:764))-1,8)," ")</f>
        <v> </v>
      </c>
      <c r="I786" s="1141" t="str">
        <f t="array" ref="I786">IFERROR(INDEX('Sale Rollup'!$B$2:$AA$240,SMALL(IF('Sale Rollup'!$O$2:$O$240=$B$1,ROW('Sale Rollup'!$L$2:$L$240)),ROW(764:764))-1,15)," ")</f>
        <v> </v>
      </c>
      <c r="J786" s="1140"/>
      <c r="K786" s="1140" t="str">
        <f t="array" ref="K786">IFERROR(INDEX('Sale Rollup'!$B$2:$AA$240,SMALL(IF('Sale Rollup'!$O$2:$O$240=$B$1,ROW('Sale Rollup'!$L$2:$L$240)),ROW(764:764))-1,16)," ")</f>
        <v> </v>
      </c>
      <c r="M786" s="1120"/>
      <c r="N786" s="1120"/>
    </row>
    <row r="787">
      <c r="A787" s="1137" t="str">
        <f t="array" ref="A787">IFERROR(SMALL(IF('Sale Rollup'!$O$2:$O$240=$B$1,ROW('Sale Rollup'!$L$2:$L$240)),ROW(765:765))," ")</f>
        <v> </v>
      </c>
      <c r="B787" s="1138" t="str">
        <f t="array" ref="B787">IFERROR(INDEX('Sale Rollup'!$B$2:$AA$240,SMALL(IF('Sale Rollup'!$O$2:$O$240=$B$1,ROW('Sale Rollup'!$L$2:$L$240)),ROW(765:765))-1,1)," ")</f>
        <v> </v>
      </c>
      <c r="C787" s="1139" t="str">
        <f t="array" ref="C787">IFERROR(INDEX('Sale Rollup'!$B$2:$AA$240,SMALL(IF('Sale Rollup'!$O$2:$O$240=$B$1,ROW('Sale Rollup'!$L$2:$L$240)),ROW(765:765))-1,2)," ")</f>
        <v> </v>
      </c>
      <c r="D787" s="1139" t="str">
        <f t="array" ref="D787">IFERROR(INDEX('Sale Rollup'!$B$2:$AA$240,SMALL(IF('Sale Rollup'!$O$2:$O$240=$B$1,ROW('Sale Rollup'!$L$2:$L$240)),ROW(765:765))-1,5)," ")</f>
        <v> </v>
      </c>
      <c r="E787" s="1139" t="str">
        <f t="array" ref="E787">IFERROR( INDEX('Sale Rollup'!$B$2:$AA$240,SMALL(IF('Sale Rollup'!$O$2:$O$240=$B$1,ROW('Sale Rollup'!$L$2:$L$240)),ROW(765:765))-1,6)," ")</f>
        <v> </v>
      </c>
      <c r="F787" s="1139" t="str">
        <f t="array" ref="F787">IFERROR(INDEX('Sale Rollup'!$B$2:$AA$240,SMALL(IF('Sale Rollup'!$O$2:$O$240=$B$1,ROW('Sale Rollup'!$L$2:$L$240)),ROW(765:765))-1,7)," ")</f>
        <v> </v>
      </c>
      <c r="G787" s="1139" t="str">
        <f t="array" ref="G787">IFERROR(INDEX('Sale Rollup'!$B$2:$AA$240,SMALL(IF('Sale Rollup'!$O$2:$O$240=$B$1,ROW('Sale Rollup'!$L$2:$L$240)),ROW(765:765))-1,3)," ")</f>
        <v> </v>
      </c>
      <c r="H787" s="1140" t="str">
        <f t="array" ref="H787">IFERROR(INDEX('Sale Rollup'!$B$2:$AA$240,SMALL(IF('Sale Rollup'!$O$2:$O$240=$B$1,ROW('Sale Rollup'!$L$2:$L$240)),ROW(765:765))-1,8)," ")</f>
        <v> </v>
      </c>
      <c r="I787" s="1141" t="str">
        <f t="array" ref="I787">IFERROR(INDEX('Sale Rollup'!$B$2:$AA$240,SMALL(IF('Sale Rollup'!$O$2:$O$240=$B$1,ROW('Sale Rollup'!$L$2:$L$240)),ROW(765:765))-1,15)," ")</f>
        <v> </v>
      </c>
      <c r="J787" s="1140"/>
      <c r="K787" s="1140" t="str">
        <f t="array" ref="K787">IFERROR(INDEX('Sale Rollup'!$B$2:$AA$240,SMALL(IF('Sale Rollup'!$O$2:$O$240=$B$1,ROW('Sale Rollup'!$L$2:$L$240)),ROW(765:765))-1,16)," ")</f>
        <v> </v>
      </c>
      <c r="M787" s="1120"/>
      <c r="N787" s="1120"/>
    </row>
    <row r="788">
      <c r="A788" s="1137" t="str">
        <f t="array" ref="A788">IFERROR(SMALL(IF('Sale Rollup'!$O$2:$O$240=$B$1,ROW('Sale Rollup'!$L$2:$L$240)),ROW(766:766))," ")</f>
        <v> </v>
      </c>
      <c r="B788" s="1138" t="str">
        <f t="array" ref="B788">IFERROR(INDEX('Sale Rollup'!$B$2:$AA$240,SMALL(IF('Sale Rollup'!$O$2:$O$240=$B$1,ROW('Sale Rollup'!$L$2:$L$240)),ROW(766:766))-1,1)," ")</f>
        <v> </v>
      </c>
      <c r="C788" s="1139" t="str">
        <f t="array" ref="C788">IFERROR(INDEX('Sale Rollup'!$B$2:$AA$240,SMALL(IF('Sale Rollup'!$O$2:$O$240=$B$1,ROW('Sale Rollup'!$L$2:$L$240)),ROW(766:766))-1,2)," ")</f>
        <v> </v>
      </c>
      <c r="D788" s="1139" t="str">
        <f t="array" ref="D788">IFERROR(INDEX('Sale Rollup'!$B$2:$AA$240,SMALL(IF('Sale Rollup'!$O$2:$O$240=$B$1,ROW('Sale Rollup'!$L$2:$L$240)),ROW(766:766))-1,5)," ")</f>
        <v> </v>
      </c>
      <c r="E788" s="1139" t="str">
        <f t="array" ref="E788">IFERROR( INDEX('Sale Rollup'!$B$2:$AA$240,SMALL(IF('Sale Rollup'!$O$2:$O$240=$B$1,ROW('Sale Rollup'!$L$2:$L$240)),ROW(766:766))-1,6)," ")</f>
        <v> </v>
      </c>
      <c r="F788" s="1139" t="str">
        <f t="array" ref="F788">IFERROR(INDEX('Sale Rollup'!$B$2:$AA$240,SMALL(IF('Sale Rollup'!$O$2:$O$240=$B$1,ROW('Sale Rollup'!$L$2:$L$240)),ROW(766:766))-1,7)," ")</f>
        <v> </v>
      </c>
      <c r="G788" s="1139" t="str">
        <f t="array" ref="G788">IFERROR(INDEX('Sale Rollup'!$B$2:$AA$240,SMALL(IF('Sale Rollup'!$O$2:$O$240=$B$1,ROW('Sale Rollup'!$L$2:$L$240)),ROW(766:766))-1,3)," ")</f>
        <v> </v>
      </c>
      <c r="H788" s="1140" t="str">
        <f t="array" ref="H788">IFERROR(INDEX('Sale Rollup'!$B$2:$AA$240,SMALL(IF('Sale Rollup'!$O$2:$O$240=$B$1,ROW('Sale Rollup'!$L$2:$L$240)),ROW(766:766))-1,8)," ")</f>
        <v> </v>
      </c>
      <c r="I788" s="1141" t="str">
        <f t="array" ref="I788">IFERROR(INDEX('Sale Rollup'!$B$2:$AA$240,SMALL(IF('Sale Rollup'!$O$2:$O$240=$B$1,ROW('Sale Rollup'!$L$2:$L$240)),ROW(766:766))-1,15)," ")</f>
        <v> </v>
      </c>
      <c r="J788" s="1140"/>
      <c r="K788" s="1140" t="str">
        <f t="array" ref="K788">IFERROR(INDEX('Sale Rollup'!$B$2:$AA$240,SMALL(IF('Sale Rollup'!$O$2:$O$240=$B$1,ROW('Sale Rollup'!$L$2:$L$240)),ROW(766:766))-1,16)," ")</f>
        <v> </v>
      </c>
      <c r="M788" s="1120"/>
      <c r="N788" s="1120"/>
    </row>
    <row r="789">
      <c r="A789" s="1137" t="str">
        <f t="array" ref="A789">IFERROR(SMALL(IF('Sale Rollup'!$O$2:$O$240=$B$1,ROW('Sale Rollup'!$L$2:$L$240)),ROW(767:767))," ")</f>
        <v> </v>
      </c>
      <c r="B789" s="1138" t="str">
        <f t="array" ref="B789">IFERROR(INDEX('Sale Rollup'!$B$2:$AA$240,SMALL(IF('Sale Rollup'!$O$2:$O$240=$B$1,ROW('Sale Rollup'!$L$2:$L$240)),ROW(767:767))-1,1)," ")</f>
        <v> </v>
      </c>
      <c r="C789" s="1139" t="str">
        <f t="array" ref="C789">IFERROR(INDEX('Sale Rollup'!$B$2:$AA$240,SMALL(IF('Sale Rollup'!$O$2:$O$240=$B$1,ROW('Sale Rollup'!$L$2:$L$240)),ROW(767:767))-1,2)," ")</f>
        <v> </v>
      </c>
      <c r="D789" s="1139" t="str">
        <f t="array" ref="D789">IFERROR(INDEX('Sale Rollup'!$B$2:$AA$240,SMALL(IF('Sale Rollup'!$O$2:$O$240=$B$1,ROW('Sale Rollup'!$L$2:$L$240)),ROW(767:767))-1,5)," ")</f>
        <v> </v>
      </c>
      <c r="E789" s="1139" t="str">
        <f t="array" ref="E789">IFERROR( INDEX('Sale Rollup'!$B$2:$AA$240,SMALL(IF('Sale Rollup'!$O$2:$O$240=$B$1,ROW('Sale Rollup'!$L$2:$L$240)),ROW(767:767))-1,6)," ")</f>
        <v> </v>
      </c>
      <c r="F789" s="1139" t="str">
        <f t="array" ref="F789">IFERROR(INDEX('Sale Rollup'!$B$2:$AA$240,SMALL(IF('Sale Rollup'!$O$2:$O$240=$B$1,ROW('Sale Rollup'!$L$2:$L$240)),ROW(767:767))-1,7)," ")</f>
        <v> </v>
      </c>
      <c r="G789" s="1139" t="str">
        <f t="array" ref="G789">IFERROR(INDEX('Sale Rollup'!$B$2:$AA$240,SMALL(IF('Sale Rollup'!$O$2:$O$240=$B$1,ROW('Sale Rollup'!$L$2:$L$240)),ROW(767:767))-1,3)," ")</f>
        <v> </v>
      </c>
      <c r="H789" s="1140" t="str">
        <f t="array" ref="H789">IFERROR(INDEX('Sale Rollup'!$B$2:$AA$240,SMALL(IF('Sale Rollup'!$O$2:$O$240=$B$1,ROW('Sale Rollup'!$L$2:$L$240)),ROW(767:767))-1,8)," ")</f>
        <v> </v>
      </c>
      <c r="I789" s="1141" t="str">
        <f t="array" ref="I789">IFERROR(INDEX('Sale Rollup'!$B$2:$AA$240,SMALL(IF('Sale Rollup'!$O$2:$O$240=$B$1,ROW('Sale Rollup'!$L$2:$L$240)),ROW(767:767))-1,15)," ")</f>
        <v> </v>
      </c>
      <c r="J789" s="1140"/>
      <c r="K789" s="1140" t="str">
        <f t="array" ref="K789">IFERROR(INDEX('Sale Rollup'!$B$2:$AA$240,SMALL(IF('Sale Rollup'!$O$2:$O$240=$B$1,ROW('Sale Rollup'!$L$2:$L$240)),ROW(767:767))-1,16)," ")</f>
        <v> </v>
      </c>
      <c r="M789" s="1120"/>
      <c r="N789" s="1120"/>
    </row>
    <row r="790">
      <c r="A790" s="1116" t="s">
        <v>842</v>
      </c>
      <c r="B790" s="1142">
        <f>COUNT(B760:B784)</f>
        <v>0</v>
      </c>
      <c r="C790" s="1114"/>
      <c r="D790" s="1114"/>
      <c r="E790" s="1114"/>
      <c r="F790" s="1114"/>
      <c r="G790" s="1114"/>
      <c r="H790" s="1122"/>
      <c r="I790" s="1143"/>
      <c r="J790" s="1122"/>
      <c r="K790" s="1122">
        <f t="array" ref="K790">SUM(IF(ISERROR(K760:K784),"0",K760:K784))</f>
        <v>0</v>
      </c>
      <c r="L790" s="1122"/>
      <c r="M790" s="1161"/>
      <c r="N790" s="1161"/>
    </row>
    <row r="791">
      <c r="A791" s="1144" t="str">
        <f>IF('Roster &amp; Tables'!J785=0,"","Pack")</f>
        <v/>
      </c>
      <c r="B791" s="1145" t="s">
        <v>843</v>
      </c>
      <c r="C791" s="1164">
        <f>COUNTIFS('Sale Rollup'!L757:L996,B758,'Sale Rollup'!K757:K996,"No")</f>
        <v>0</v>
      </c>
      <c r="D791" s="697"/>
      <c r="E791" s="1145" t="s">
        <v>844</v>
      </c>
      <c r="F791" s="1164">
        <f>COUNTIF('Sale Rollup'!O757:O996,B758)+COUNTIFS('Sale Rollup'!L757:L996,B758,'Sale Rollup'!K757:K996,"Yes")</f>
        <v>0</v>
      </c>
      <c r="H791" s="695"/>
      <c r="I791" s="1147"/>
      <c r="J791" s="1148"/>
      <c r="K791" s="1148" t="str">
        <f>IF('Roster &amp; Tables'!J785=0,"",((C791*'Roster &amp; Tables'!J785)+(F791*('Roster &amp; Tables'!J785/2))))</f>
        <v/>
      </c>
      <c r="L791" s="1122"/>
      <c r="M791" s="1161"/>
      <c r="N791" s="1161"/>
    </row>
    <row r="792">
      <c r="A792" s="1149" t="s">
        <v>845</v>
      </c>
      <c r="J792" s="1150"/>
      <c r="K792" s="1150">
        <f>K790-K791</f>
        <v>0</v>
      </c>
      <c r="L792" s="1151"/>
      <c r="M792" s="1165"/>
      <c r="N792" s="1165"/>
    </row>
    <row r="793">
      <c r="A793" s="1152"/>
      <c r="B793" s="1153"/>
      <c r="C793" s="1154"/>
      <c r="D793" s="1155"/>
      <c r="E793" s="1155"/>
      <c r="F793" s="1155"/>
      <c r="G793" s="1155"/>
      <c r="H793" s="1156"/>
      <c r="I793" s="1157"/>
      <c r="J793" s="1156"/>
      <c r="K793" s="1156"/>
      <c r="L793" s="1158"/>
      <c r="M793" s="1165"/>
      <c r="N793" s="1165"/>
    </row>
    <row r="794">
      <c r="A794" s="1114" t="s">
        <v>833</v>
      </c>
      <c r="B794" s="1142" t="str">
        <f>'Roster &amp; Tables'!C796</f>
        <v/>
      </c>
      <c r="C794" s="1117"/>
      <c r="D794" s="1117"/>
      <c r="E794" s="1117"/>
      <c r="F794" s="1117"/>
      <c r="G794" s="1117"/>
      <c r="H794" s="1118"/>
      <c r="I794" s="1119"/>
      <c r="J794" s="1118"/>
      <c r="K794" s="1118"/>
      <c r="L794" s="1118"/>
      <c r="M794" s="1160"/>
      <c r="N794" s="1160"/>
    </row>
    <row r="795">
      <c r="A795" s="1114" t="s">
        <v>848</v>
      </c>
      <c r="B795" s="1142" t="s">
        <v>765</v>
      </c>
      <c r="C795" s="1114" t="s">
        <v>849</v>
      </c>
      <c r="D795" s="1114" t="s">
        <v>191</v>
      </c>
      <c r="E795" s="1116" t="s">
        <v>192</v>
      </c>
      <c r="F795" s="1116" t="s">
        <v>193</v>
      </c>
      <c r="G795" s="1114" t="s">
        <v>768</v>
      </c>
      <c r="H795" s="1122" t="s">
        <v>772</v>
      </c>
      <c r="I795" s="1143" t="s">
        <v>850</v>
      </c>
      <c r="J795" s="1122"/>
      <c r="K795" s="1122" t="s">
        <v>851</v>
      </c>
      <c r="L795" s="1122"/>
      <c r="M795" s="1161"/>
      <c r="N795" s="1161"/>
    </row>
    <row r="796">
      <c r="A796" s="1114" t="str">
        <f t="array" ref="A796">IFERROR(SMALL(IF('Sale Rollup'!$L$2:$L$240=$B$1,ROW('Sale Rollup'!$L$2:$L$240)),ROW(794:794))," ")</f>
        <v> </v>
      </c>
      <c r="B796" s="1130" t="str">
        <f t="array" ref="B796">IFERROR(INDEX('Sale Rollup'!$B$2:$AA$240,SMALL(IF('Sale Rollup'!$L$2:$L$240=$B$1,ROW('Sale Rollup'!$L$2:$L$240)),ROW(794:794))-1,1)," ")</f>
        <v> </v>
      </c>
      <c r="C796" s="1117" t="str">
        <f t="array" ref="C796">IFERROR(INDEX('Sale Rollup'!$B$2:$AA$240,SMALL(IF('Sale Rollup'!$L$2:$L$240=$B$1,ROW('Sale Rollup'!$L$2:$L$240)),ROW(794:794))-1,2)," ")</f>
        <v> </v>
      </c>
      <c r="D796" s="1117" t="str">
        <f t="array" ref="D796">IFERROR(INDEX('Sale Rollup'!$B$2:$AA$240,SMALL(IF('Sale Rollup'!$L$2:$L$240=$B$1,ROW('Sale Rollup'!$L$2:$L$240)),ROW(794:794))-1,5)," ")</f>
        <v> </v>
      </c>
      <c r="E796" s="1117" t="str">
        <f t="array" ref="E796">IFERROR( INDEX('Sale Rollup'!$B$2:$AA$240,SMALL(IF('Sale Rollup'!$L$2:$L$240=$B$1,ROW('Sale Rollup'!$L$2:$L$240)),ROW(794:794))-1,6)," ")</f>
        <v> </v>
      </c>
      <c r="F796" s="1117" t="str">
        <f t="array" ref="F796">IFERROR(INDEX('Sale Rollup'!$B$2:$AA$240,SMALL(IF('Sale Rollup'!$L$2:$L$240=$B$1,ROW('Sale Rollup'!$L$2:$L$240)),ROW(794:794))-1,7)," ")</f>
        <v> </v>
      </c>
      <c r="G796" s="1117" t="str">
        <f t="array" ref="G796">IFERROR(INDEX('Sale Rollup'!$B$2:$AA$240,SMALL(IF('Sale Rollup'!$L$2:$L$240=$B$1,ROW('Sale Rollup'!$L$2:$L$240)),ROW(794:794))-1,3)," ")</f>
        <v> </v>
      </c>
      <c r="H796" s="1163" t="str">
        <f t="array" ref="H796">IFERROR(INDEX('Sale Rollup'!$B$2:$AA$240,SMALL(IF('Sale Rollup'!$L$2:$L$240=$B$1,ROW('Sale Rollup'!$L$2:$L$240)),ROW(794:794))-1,8)," ")</f>
        <v> </v>
      </c>
      <c r="I796" s="1119" t="str">
        <f t="array" ref="I796">IFERROR(INDEX('Sale Rollup'!$B$2:$AA$240,SMALL(IF('Sale Rollup'!$L$2:$L$240=$B$1,ROW('Sale Rollup'!$L$2:$L$240)),ROW(794:794))-1,12)," ")</f>
        <v> </v>
      </c>
      <c r="J796" s="1118"/>
      <c r="K796" s="1118" t="str">
        <f t="array" ref="K796">IFERROR(INDEX('Sale Rollup'!$B$2:$AA$240,SMALL(IF('Sale Rollup'!$L$2:$L$240=$B$1,ROW('Sale Rollup'!$L$2:$L$240)),ROW(794:794))-1,13)," ")</f>
        <v> </v>
      </c>
      <c r="L796" s="1129" t="s">
        <v>840</v>
      </c>
      <c r="M796" s="1120"/>
      <c r="N796" s="1120"/>
    </row>
    <row r="797">
      <c r="A797" s="1114" t="str">
        <f t="array" ref="A797">IFERROR(SMALL(IF('Sale Rollup'!$L$2:$L$240=$B$1,ROW('Sale Rollup'!$L$2:$L$240)),ROW(795:795))," ")</f>
        <v> </v>
      </c>
      <c r="B797" s="1130" t="str">
        <f t="array" ref="B797">IFERROR(INDEX('Sale Rollup'!$B$2:$AA$240,SMALL(IF('Sale Rollup'!$L$2:$L$240=$B$1,ROW('Sale Rollup'!$L$2:$L$240)),ROW(795:795))-1,1)," ")</f>
        <v> </v>
      </c>
      <c r="C797" s="1117" t="str">
        <f t="array" ref="C797">IFERROR(INDEX('Sale Rollup'!$B$2:$AA$240,SMALL(IF('Sale Rollup'!$L$2:$L$240=$B$1,ROW('Sale Rollup'!$L$2:$L$240)),ROW(795:795))-1,2)," ")</f>
        <v> </v>
      </c>
      <c r="D797" s="1117" t="str">
        <f t="array" ref="D797">IFERROR(INDEX('Sale Rollup'!$B$2:$AA$240,SMALL(IF('Sale Rollup'!$L$2:$L$240=$B$1,ROW('Sale Rollup'!$L$2:$L$240)),ROW(795:795))-1,5)," ")</f>
        <v> </v>
      </c>
      <c r="E797" s="1117" t="str">
        <f t="array" ref="E797">IFERROR( INDEX('Sale Rollup'!$B$2:$AA$240,SMALL(IF('Sale Rollup'!$L$2:$L$240=$B$1,ROW('Sale Rollup'!$L$2:$L$240)),ROW(795:795))-1,6)," ")</f>
        <v> </v>
      </c>
      <c r="F797" s="1117" t="str">
        <f t="array" ref="F797">IFERROR(INDEX('Sale Rollup'!$B$2:$AA$240,SMALL(IF('Sale Rollup'!$L$2:$L$240=$B$1,ROW('Sale Rollup'!$L$2:$L$240)),ROW(795:795))-1,7)," ")</f>
        <v> </v>
      </c>
      <c r="G797" s="1117" t="str">
        <f t="array" ref="G797">IFERROR(INDEX('Sale Rollup'!$B$2:$AA$240,SMALL(IF('Sale Rollup'!$L$2:$L$240=$B$1,ROW('Sale Rollup'!$L$2:$L$240)),ROW(795:795))-1,3)," ")</f>
        <v> </v>
      </c>
      <c r="H797" s="1118" t="str">
        <f t="array" ref="H797">IFERROR(INDEX('Sale Rollup'!$B$2:$AA$240,SMALL(IF('Sale Rollup'!$L$2:$L$240=$B$1,ROW('Sale Rollup'!$L$2:$L$240)),ROW(795:795))-1,8)," ")</f>
        <v> </v>
      </c>
      <c r="I797" s="1119" t="str">
        <f t="array" ref="I797">IFERROR(INDEX('Sale Rollup'!$B$2:$AA$240,SMALL(IF('Sale Rollup'!$L$2:$L$240=$B$1,ROW('Sale Rollup'!$L$2:$L$240)),ROW(795:795))-1,12)," ")</f>
        <v> </v>
      </c>
      <c r="J797" s="1118"/>
      <c r="K797" s="1118" t="str">
        <f t="array" ref="K797">IFERROR(INDEX('Sale Rollup'!$B$2:$AA$240,SMALL(IF('Sale Rollup'!$L$2:$L$240=$B$1,ROW('Sale Rollup'!$L$2:$L$240)),ROW(795:795))-1,13)," ")</f>
        <v> </v>
      </c>
      <c r="M797" s="1120"/>
      <c r="N797" s="1120"/>
    </row>
    <row r="798">
      <c r="A798" s="1114" t="str">
        <f t="array" ref="A798">IFERROR(SMALL(IF('Sale Rollup'!$L$2:$L$240=$B$1,ROW('Sale Rollup'!$L$2:$L$240)),ROW(796:796))," ")</f>
        <v> </v>
      </c>
      <c r="B798" s="1130" t="str">
        <f t="array" ref="B798">IFERROR(INDEX('Sale Rollup'!$B$2:$AA$240,SMALL(IF('Sale Rollup'!$L$2:$L$240=$B$1,ROW('Sale Rollup'!$L$2:$L$240)),ROW(796:796))-1,1)," ")</f>
        <v> </v>
      </c>
      <c r="C798" s="1117" t="str">
        <f t="array" ref="C798">IFERROR(INDEX('Sale Rollup'!$B$2:$AA$240,SMALL(IF('Sale Rollup'!$L$2:$L$240=$B$1,ROW('Sale Rollup'!$L$2:$L$240)),ROW(796:796))-1,2)," ")</f>
        <v> </v>
      </c>
      <c r="D798" s="1117" t="str">
        <f t="array" ref="D798">IFERROR(INDEX('Sale Rollup'!$B$2:$AA$240,SMALL(IF('Sale Rollup'!$L$2:$L$240=$B$1,ROW('Sale Rollup'!$L$2:$L$240)),ROW(796:796))-1,5)," ")</f>
        <v> </v>
      </c>
      <c r="E798" s="1117" t="str">
        <f t="array" ref="E798">IFERROR( INDEX('Sale Rollup'!$B$2:$AA$240,SMALL(IF('Sale Rollup'!$L$2:$L$240=$B$1,ROW('Sale Rollup'!$L$2:$L$240)),ROW(796:796))-1,6)," ")</f>
        <v> </v>
      </c>
      <c r="F798" s="1117" t="str">
        <f t="array" ref="F798">IFERROR(INDEX('Sale Rollup'!$B$2:$AA$240,SMALL(IF('Sale Rollup'!$L$2:$L$240=$B$1,ROW('Sale Rollup'!$L$2:$L$240)),ROW(796:796))-1,7)," ")</f>
        <v> </v>
      </c>
      <c r="G798" s="1117" t="str">
        <f t="array" ref="G798">IFERROR(INDEX('Sale Rollup'!$B$2:$AA$240,SMALL(IF('Sale Rollup'!$L$2:$L$240=$B$1,ROW('Sale Rollup'!$L$2:$L$240)),ROW(796:796))-1,3)," ")</f>
        <v> </v>
      </c>
      <c r="H798" s="1118" t="str">
        <f t="array" ref="H798">IFERROR(INDEX('Sale Rollup'!$B$2:$AA$240,SMALL(IF('Sale Rollup'!$L$2:$L$240=$B$1,ROW('Sale Rollup'!$L$2:$L$240)),ROW(796:796))-1,8)," ")</f>
        <v> </v>
      </c>
      <c r="I798" s="1119" t="str">
        <f t="array" ref="I798">IFERROR(INDEX('Sale Rollup'!$B$2:$AA$240,SMALL(IF('Sale Rollup'!$L$2:$L$240=$B$1,ROW('Sale Rollup'!$L$2:$L$240)),ROW(796:796))-1,12)," ")</f>
        <v> </v>
      </c>
      <c r="J798" s="1118"/>
      <c r="K798" s="1118" t="str">
        <f t="array" ref="K798">IFERROR(INDEX('Sale Rollup'!$B$2:$AA$240,SMALL(IF('Sale Rollup'!$L$2:$L$240=$B$1,ROW('Sale Rollup'!$L$2:$L$240)),ROW(796:796))-1,13)," ")</f>
        <v> </v>
      </c>
      <c r="M798" s="1120"/>
      <c r="N798" s="1120"/>
    </row>
    <row r="799">
      <c r="A799" s="1114" t="str">
        <f t="array" ref="A799">IFERROR(SMALL(IF('Sale Rollup'!$L$2:$L$240=$B$1,ROW('Sale Rollup'!$L$2:$L$240)),ROW(797:797))," ")</f>
        <v> </v>
      </c>
      <c r="B799" s="1130" t="str">
        <f t="array" ref="B799">IFERROR(INDEX('Sale Rollup'!$B$2:$AA$240,SMALL(IF('Sale Rollup'!$L$2:$L$240=$B$1,ROW('Sale Rollup'!$L$2:$L$240)),ROW(797:797))-1,1)," ")</f>
        <v> </v>
      </c>
      <c r="C799" s="1117" t="str">
        <f t="array" ref="C799">IFERROR(INDEX('Sale Rollup'!$B$2:$AA$240,SMALL(IF('Sale Rollup'!$L$2:$L$240=$B$1,ROW('Sale Rollup'!$L$2:$L$240)),ROW(797:797))-1,2)," ")</f>
        <v> </v>
      </c>
      <c r="D799" s="1117" t="str">
        <f t="array" ref="D799">IFERROR(INDEX('Sale Rollup'!$B$2:$AA$240,SMALL(IF('Sale Rollup'!$L$2:$L$240=$B$1,ROW('Sale Rollup'!$L$2:$L$240)),ROW(797:797))-1,5)," ")</f>
        <v> </v>
      </c>
      <c r="E799" s="1117" t="str">
        <f t="array" ref="E799">IFERROR( INDEX('Sale Rollup'!$B$2:$AA$240,SMALL(IF('Sale Rollup'!$L$2:$L$240=$B$1,ROW('Sale Rollup'!$L$2:$L$240)),ROW(797:797))-1,6)," ")</f>
        <v> </v>
      </c>
      <c r="F799" s="1117" t="str">
        <f t="array" ref="F799">IFERROR(INDEX('Sale Rollup'!$B$2:$AA$240,SMALL(IF('Sale Rollup'!$L$2:$L$240=$B$1,ROW('Sale Rollup'!$L$2:$L$240)),ROW(797:797))-1,7)," ")</f>
        <v> </v>
      </c>
      <c r="G799" s="1117" t="str">
        <f t="array" ref="G799">IFERROR(INDEX('Sale Rollup'!$B$2:$AA$240,SMALL(IF('Sale Rollup'!$L$2:$L$240=$B$1,ROW('Sale Rollup'!$L$2:$L$240)),ROW(797:797))-1,3)," ")</f>
        <v> </v>
      </c>
      <c r="H799" s="1118" t="str">
        <f t="array" ref="H799">IFERROR(INDEX('Sale Rollup'!$B$2:$AA$240,SMALL(IF('Sale Rollup'!$L$2:$L$240=$B$1,ROW('Sale Rollup'!$L$2:$L$240)),ROW(797:797))-1,8)," ")</f>
        <v> </v>
      </c>
      <c r="I799" s="1119" t="str">
        <f t="array" ref="I799">IFERROR(INDEX('Sale Rollup'!$B$2:$AA$240,SMALL(IF('Sale Rollup'!$L$2:$L$240=$B$1,ROW('Sale Rollup'!$L$2:$L$240)),ROW(797:797))-1,12)," ")</f>
        <v> </v>
      </c>
      <c r="J799" s="1118"/>
      <c r="K799" s="1118" t="str">
        <f t="array" ref="K799">IFERROR(INDEX('Sale Rollup'!$B$2:$AA$240,SMALL(IF('Sale Rollup'!$L$2:$L$240=$B$1,ROW('Sale Rollup'!$L$2:$L$240)),ROW(797:797))-1,13)," ")</f>
        <v> </v>
      </c>
      <c r="M799" s="1120"/>
      <c r="N799" s="1120"/>
    </row>
    <row r="800">
      <c r="A800" s="1114" t="str">
        <f t="array" ref="A800">IFERROR(SMALL(IF('Sale Rollup'!$L$2:$L$240=$B$1,ROW('Sale Rollup'!$L$2:$L$240)),ROW(798:798))," ")</f>
        <v> </v>
      </c>
      <c r="B800" s="1130" t="str">
        <f t="array" ref="B800">IFERROR(INDEX('Sale Rollup'!$B$2:$AA$240,SMALL(IF('Sale Rollup'!$L$2:$L$240=$B$1,ROW('Sale Rollup'!$L$2:$L$240)),ROW(798:798))-1,1)," ")</f>
        <v> </v>
      </c>
      <c r="C800" s="1117" t="str">
        <f t="array" ref="C800">IFERROR(INDEX('Sale Rollup'!$B$2:$AA$240,SMALL(IF('Sale Rollup'!$L$2:$L$240=$B$1,ROW('Sale Rollup'!$L$2:$L$240)),ROW(798:798))-1,2)," ")</f>
        <v> </v>
      </c>
      <c r="D800" s="1117" t="str">
        <f t="array" ref="D800">IFERROR(INDEX('Sale Rollup'!$B$2:$AA$240,SMALL(IF('Sale Rollup'!$L$2:$L$240=$B$1,ROW('Sale Rollup'!$L$2:$L$240)),ROW(798:798))-1,5)," ")</f>
        <v> </v>
      </c>
      <c r="E800" s="1117" t="str">
        <f t="array" ref="E800">IFERROR( INDEX('Sale Rollup'!$B$2:$AA$240,SMALL(IF('Sale Rollup'!$L$2:$L$240=$B$1,ROW('Sale Rollup'!$L$2:$L$240)),ROW(798:798))-1,6)," ")</f>
        <v> </v>
      </c>
      <c r="F800" s="1117" t="str">
        <f t="array" ref="F800">IFERROR(INDEX('Sale Rollup'!$B$2:$AA$240,SMALL(IF('Sale Rollup'!$L$2:$L$240=$B$1,ROW('Sale Rollup'!$L$2:$L$240)),ROW(798:798))-1,7)," ")</f>
        <v> </v>
      </c>
      <c r="G800" s="1117" t="str">
        <f t="array" ref="G800">IFERROR(INDEX('Sale Rollup'!$B$2:$AA$240,SMALL(IF('Sale Rollup'!$L$2:$L$240=$B$1,ROW('Sale Rollup'!$L$2:$L$240)),ROW(798:798))-1,3)," ")</f>
        <v> </v>
      </c>
      <c r="H800" s="1118" t="str">
        <f t="array" ref="H800">IFERROR(INDEX('Sale Rollup'!$B$2:$AA$240,SMALL(IF('Sale Rollup'!$L$2:$L$240=$B$1,ROW('Sale Rollup'!$L$2:$L$240)),ROW(798:798))-1,8)," ")</f>
        <v> </v>
      </c>
      <c r="I800" s="1119" t="str">
        <f t="array" ref="I800">IFERROR(INDEX('Sale Rollup'!$B$2:$AA$240,SMALL(IF('Sale Rollup'!$L$2:$L$240=$B$1,ROW('Sale Rollup'!$L$2:$L$240)),ROW(798:798))-1,12)," ")</f>
        <v> </v>
      </c>
      <c r="J800" s="1118"/>
      <c r="K800" s="1118" t="str">
        <f t="array" ref="K800">IFERROR(INDEX('Sale Rollup'!$B$2:$AA$240,SMALL(IF('Sale Rollup'!$L$2:$L$240=$B$1,ROW('Sale Rollup'!$L$2:$L$240)),ROW(798:798))-1,13)," ")</f>
        <v> </v>
      </c>
      <c r="M800" s="1120"/>
      <c r="N800" s="1120"/>
    </row>
    <row r="801">
      <c r="A801" s="1114" t="str">
        <f t="array" ref="A801">IFERROR(SMALL(IF('Sale Rollup'!$L$2:$L$240=$B$1,ROW('Sale Rollup'!$L$2:$L$240)),ROW(799:799))," ")</f>
        <v> </v>
      </c>
      <c r="B801" s="1130" t="str">
        <f t="array" ref="B801">IFERROR(INDEX('Sale Rollup'!$B$2:$AA$240,SMALL(IF('Sale Rollup'!$L$2:$L$240=$B$1,ROW('Sale Rollup'!$L$2:$L$240)),ROW(799:799))-1,1)," ")</f>
        <v> </v>
      </c>
      <c r="C801" s="1117" t="str">
        <f t="array" ref="C801">IFERROR(INDEX('Sale Rollup'!$B$2:$AA$240,SMALL(IF('Sale Rollup'!$L$2:$L$240=$B$1,ROW('Sale Rollup'!$L$2:$L$240)),ROW(799:799))-1,2)," ")</f>
        <v> </v>
      </c>
      <c r="D801" s="1117" t="str">
        <f t="array" ref="D801">IFERROR(INDEX('Sale Rollup'!$B$2:$AA$240,SMALL(IF('Sale Rollup'!$L$2:$L$240=$B$1,ROW('Sale Rollup'!$L$2:$L$240)),ROW(799:799))-1,5)," ")</f>
        <v> </v>
      </c>
      <c r="E801" s="1117" t="str">
        <f t="array" ref="E801">IFERROR( INDEX('Sale Rollup'!$B$2:$AA$240,SMALL(IF('Sale Rollup'!$L$2:$L$240=$B$1,ROW('Sale Rollup'!$L$2:$L$240)),ROW(799:799))-1,6)," ")</f>
        <v> </v>
      </c>
      <c r="F801" s="1117" t="str">
        <f t="array" ref="F801">IFERROR(INDEX('Sale Rollup'!$B$2:$AA$240,SMALL(IF('Sale Rollup'!$L$2:$L$240=$B$1,ROW('Sale Rollup'!$L$2:$L$240)),ROW(799:799))-1,7)," ")</f>
        <v> </v>
      </c>
      <c r="G801" s="1117" t="str">
        <f t="array" ref="G801">IFERROR(INDEX('Sale Rollup'!$B$2:$AA$240,SMALL(IF('Sale Rollup'!$L$2:$L$240=$B$1,ROW('Sale Rollup'!$L$2:$L$240)),ROW(799:799))-1,3)," ")</f>
        <v> </v>
      </c>
      <c r="H801" s="1118" t="str">
        <f t="array" ref="H801">IFERROR(INDEX('Sale Rollup'!$B$2:$AA$240,SMALL(IF('Sale Rollup'!$L$2:$L$240=$B$1,ROW('Sale Rollup'!$L$2:$L$240)),ROW(799:799))-1,8)," ")</f>
        <v> </v>
      </c>
      <c r="I801" s="1119" t="str">
        <f t="array" ref="I801">IFERROR(INDEX('Sale Rollup'!$B$2:$AA$240,SMALL(IF('Sale Rollup'!$L$2:$L$240=$B$1,ROW('Sale Rollup'!$L$2:$L$240)),ROW(799:799))-1,12)," ")</f>
        <v> </v>
      </c>
      <c r="J801" s="1118"/>
      <c r="K801" s="1118" t="str">
        <f t="array" ref="K801">IFERROR(INDEX('Sale Rollup'!$B$2:$AA$240,SMALL(IF('Sale Rollup'!$L$2:$L$240=$B$1,ROW('Sale Rollup'!$L$2:$L$240)),ROW(799:799))-1,13)," ")</f>
        <v> </v>
      </c>
      <c r="M801" s="1120"/>
      <c r="N801" s="1120"/>
    </row>
    <row r="802">
      <c r="A802" s="1114" t="str">
        <f t="array" ref="A802">IFERROR(SMALL(IF('Sale Rollup'!$L$2:$L$240=$B$1,ROW('Sale Rollup'!$L$2:$L$240)),ROW(800:800))," ")</f>
        <v> </v>
      </c>
      <c r="B802" s="1130" t="str">
        <f t="array" ref="B802">IFERROR(INDEX('Sale Rollup'!$B$2:$AA$240,SMALL(IF('Sale Rollup'!$L$2:$L$240=$B$1,ROW('Sale Rollup'!$L$2:$L$240)),ROW(800:800))-1,1)," ")</f>
        <v> </v>
      </c>
      <c r="C802" s="1117" t="str">
        <f t="array" ref="C802">IFERROR(INDEX('Sale Rollup'!$B$2:$AA$240,SMALL(IF('Sale Rollup'!$L$2:$L$240=$B$1,ROW('Sale Rollup'!$L$2:$L$240)),ROW(800:800))-1,2)," ")</f>
        <v> </v>
      </c>
      <c r="D802" s="1117" t="str">
        <f t="array" ref="D802">IFERROR(INDEX('Sale Rollup'!$B$2:$AA$240,SMALL(IF('Sale Rollup'!$L$2:$L$240=$B$1,ROW('Sale Rollup'!$L$2:$L$240)),ROW(800:800))-1,5)," ")</f>
        <v> </v>
      </c>
      <c r="E802" s="1117" t="str">
        <f t="array" ref="E802">IFERROR( INDEX('Sale Rollup'!$B$2:$AA$240,SMALL(IF('Sale Rollup'!$L$2:$L$240=$B$1,ROW('Sale Rollup'!$L$2:$L$240)),ROW(800:800))-1,6)," ")</f>
        <v> </v>
      </c>
      <c r="F802" s="1117" t="str">
        <f t="array" ref="F802">IFERROR(INDEX('Sale Rollup'!$B$2:$AA$240,SMALL(IF('Sale Rollup'!$L$2:$L$240=$B$1,ROW('Sale Rollup'!$L$2:$L$240)),ROW(800:800))-1,7)," ")</f>
        <v> </v>
      </c>
      <c r="G802" s="1117" t="str">
        <f t="array" ref="G802">IFERROR(INDEX('Sale Rollup'!$B$2:$AA$240,SMALL(IF('Sale Rollup'!$L$2:$L$240=$B$1,ROW('Sale Rollup'!$L$2:$L$240)),ROW(800:800))-1,3)," ")</f>
        <v> </v>
      </c>
      <c r="H802" s="1118" t="str">
        <f t="array" ref="H802">IFERROR(INDEX('Sale Rollup'!$B$2:$AA$240,SMALL(IF('Sale Rollup'!$L$2:$L$240=$B$1,ROW('Sale Rollup'!$L$2:$L$240)),ROW(800:800))-1,8)," ")</f>
        <v> </v>
      </c>
      <c r="I802" s="1119" t="str">
        <f t="array" ref="I802">IFERROR(INDEX('Sale Rollup'!$B$2:$AA$240,SMALL(IF('Sale Rollup'!$L$2:$L$240=$B$1,ROW('Sale Rollup'!$L$2:$L$240)),ROW(800:800))-1,12)," ")</f>
        <v> </v>
      </c>
      <c r="J802" s="1118"/>
      <c r="K802" s="1118" t="str">
        <f t="array" ref="K802">IFERROR(INDEX('Sale Rollup'!$B$2:$AA$240,SMALL(IF('Sale Rollup'!$L$2:$L$240=$B$1,ROW('Sale Rollup'!$L$2:$L$240)),ROW(800:800))-1,13)," ")</f>
        <v> </v>
      </c>
      <c r="M802" s="1120"/>
      <c r="N802" s="1120"/>
    </row>
    <row r="803">
      <c r="A803" s="1114" t="str">
        <f t="array" ref="A803">IFERROR(SMALL(IF('Sale Rollup'!$L$2:$L$240=$B$1,ROW('Sale Rollup'!$L$2:$L$240)),ROW(801:801))," ")</f>
        <v> </v>
      </c>
      <c r="B803" s="1130" t="str">
        <f t="array" ref="B803">IFERROR(INDEX('Sale Rollup'!$B$2:$AA$240,SMALL(IF('Sale Rollup'!$L$2:$L$240=$B$1,ROW('Sale Rollup'!$L$2:$L$240)),ROW(801:801))-1,1)," ")</f>
        <v> </v>
      </c>
      <c r="C803" s="1117" t="str">
        <f t="array" ref="C803">IFERROR(INDEX('Sale Rollup'!$B$2:$AA$240,SMALL(IF('Sale Rollup'!$L$2:$L$240=$B$1,ROW('Sale Rollup'!$L$2:$L$240)),ROW(801:801))-1,2)," ")</f>
        <v> </v>
      </c>
      <c r="D803" s="1117" t="str">
        <f t="array" ref="D803">IFERROR(INDEX('Sale Rollup'!$B$2:$AA$240,SMALL(IF('Sale Rollup'!$L$2:$L$240=$B$1,ROW('Sale Rollup'!$L$2:$L$240)),ROW(801:801))-1,5)," ")</f>
        <v> </v>
      </c>
      <c r="E803" s="1117" t="str">
        <f t="array" ref="E803">IFERROR( INDEX('Sale Rollup'!$B$2:$AA$240,SMALL(IF('Sale Rollup'!$L$2:$L$240=$B$1,ROW('Sale Rollup'!$L$2:$L$240)),ROW(801:801))-1,6)," ")</f>
        <v> </v>
      </c>
      <c r="F803" s="1117" t="str">
        <f t="array" ref="F803">IFERROR(INDEX('Sale Rollup'!$B$2:$AA$240,SMALL(IF('Sale Rollup'!$L$2:$L$240=$B$1,ROW('Sale Rollup'!$L$2:$L$240)),ROW(801:801))-1,7)," ")</f>
        <v> </v>
      </c>
      <c r="G803" s="1117" t="str">
        <f t="array" ref="G803">IFERROR(INDEX('Sale Rollup'!$B$2:$AA$240,SMALL(IF('Sale Rollup'!$L$2:$L$240=$B$1,ROW('Sale Rollup'!$L$2:$L$240)),ROW(801:801))-1,3)," ")</f>
        <v> </v>
      </c>
      <c r="H803" s="1118" t="str">
        <f t="array" ref="H803">IFERROR(INDEX('Sale Rollup'!$B$2:$AA$240,SMALL(IF('Sale Rollup'!$L$2:$L$240=$B$1,ROW('Sale Rollup'!$L$2:$L$240)),ROW(801:801))-1,8)," ")</f>
        <v> </v>
      </c>
      <c r="I803" s="1119" t="str">
        <f t="array" ref="I803">IFERROR(INDEX('Sale Rollup'!$B$2:$AA$240,SMALL(IF('Sale Rollup'!$L$2:$L$240=$B$1,ROW('Sale Rollup'!$L$2:$L$240)),ROW(801:801))-1,12)," ")</f>
        <v> </v>
      </c>
      <c r="J803" s="1118"/>
      <c r="K803" s="1118" t="str">
        <f t="array" ref="K803">IFERROR(INDEX('Sale Rollup'!$B$2:$AA$240,SMALL(IF('Sale Rollup'!$L$2:$L$240=$B$1,ROW('Sale Rollup'!$L$2:$L$240)),ROW(801:801))-1,13)," ")</f>
        <v> </v>
      </c>
      <c r="M803" s="1120"/>
      <c r="N803" s="1120"/>
    </row>
    <row r="804">
      <c r="A804" s="1114" t="str">
        <f t="array" ref="A804">IFERROR(SMALL(IF('Sale Rollup'!$L$2:$L$240=$B$1,ROW('Sale Rollup'!$L$2:$L$240)),ROW(802:802))," ")</f>
        <v> </v>
      </c>
      <c r="B804" s="1130" t="str">
        <f t="array" ref="B804">IFERROR(INDEX('Sale Rollup'!$B$2:$AA$240,SMALL(IF('Sale Rollup'!$L$2:$L$240=$B$1,ROW('Sale Rollup'!$L$2:$L$240)),ROW(802:802))-1,1)," ")</f>
        <v> </v>
      </c>
      <c r="C804" s="1117" t="str">
        <f t="array" ref="C804">IFERROR(INDEX('Sale Rollup'!$B$2:$AA$240,SMALL(IF('Sale Rollup'!$L$2:$L$240=$B$1,ROW('Sale Rollup'!$L$2:$L$240)),ROW(802:802))-1,2)," ")</f>
        <v> </v>
      </c>
      <c r="D804" s="1117" t="str">
        <f t="array" ref="D804">IFERROR(INDEX('Sale Rollup'!$B$2:$AA$240,SMALL(IF('Sale Rollup'!$L$2:$L$240=$B$1,ROW('Sale Rollup'!$L$2:$L$240)),ROW(802:802))-1,5)," ")</f>
        <v> </v>
      </c>
      <c r="E804" s="1117" t="str">
        <f t="array" ref="E804">IFERROR( INDEX('Sale Rollup'!$B$2:$AA$240,SMALL(IF('Sale Rollup'!$L$2:$L$240=$B$1,ROW('Sale Rollup'!$L$2:$L$240)),ROW(802:802))-1,6)," ")</f>
        <v> </v>
      </c>
      <c r="F804" s="1117" t="str">
        <f t="array" ref="F804">IFERROR(INDEX('Sale Rollup'!$B$2:$AA$240,SMALL(IF('Sale Rollup'!$L$2:$L$240=$B$1,ROW('Sale Rollup'!$L$2:$L$240)),ROW(802:802))-1,7)," ")</f>
        <v> </v>
      </c>
      <c r="G804" s="1117" t="str">
        <f t="array" ref="G804">IFERROR(INDEX('Sale Rollup'!$B$2:$AA$240,SMALL(IF('Sale Rollup'!$L$2:$L$240=$B$1,ROW('Sale Rollup'!$L$2:$L$240)),ROW(802:802))-1,3)," ")</f>
        <v> </v>
      </c>
      <c r="H804" s="1118" t="str">
        <f t="array" ref="H804">IFERROR(INDEX('Sale Rollup'!$B$2:$AA$240,SMALL(IF('Sale Rollup'!$L$2:$L$240=$B$1,ROW('Sale Rollup'!$L$2:$L$240)),ROW(802:802))-1,8)," ")</f>
        <v> </v>
      </c>
      <c r="I804" s="1119" t="str">
        <f t="array" ref="I804">IFERROR(INDEX('Sale Rollup'!$B$2:$AA$240,SMALL(IF('Sale Rollup'!$L$2:$L$240=$B$1,ROW('Sale Rollup'!$L$2:$L$240)),ROW(802:802))-1,12)," ")</f>
        <v> </v>
      </c>
      <c r="J804" s="1118"/>
      <c r="K804" s="1118" t="str">
        <f t="array" ref="K804">IFERROR(INDEX('Sale Rollup'!$B$2:$AA$240,SMALL(IF('Sale Rollup'!$L$2:$L$240=$B$1,ROW('Sale Rollup'!$L$2:$L$240)),ROW(802:802))-1,13)," ")</f>
        <v> </v>
      </c>
      <c r="M804" s="1120"/>
      <c r="N804" s="1120"/>
    </row>
    <row r="805">
      <c r="A805" s="1114" t="str">
        <f t="array" ref="A805">IFERROR(SMALL(IF('Sale Rollup'!$L$2:$L$240=$B$1,ROW('Sale Rollup'!$L$2:$L$240)),ROW(803:803))," ")</f>
        <v> </v>
      </c>
      <c r="B805" s="1130" t="str">
        <f t="array" ref="B805">IFERROR(INDEX('Sale Rollup'!$B$2:$AA$240,SMALL(IF('Sale Rollup'!$L$2:$L$240=$B$1,ROW('Sale Rollup'!$L$2:$L$240)),ROW(803:803))-1,1)," ")</f>
        <v> </v>
      </c>
      <c r="C805" s="1117" t="str">
        <f t="array" ref="C805">IFERROR(INDEX('Sale Rollup'!$B$2:$AA$240,SMALL(IF('Sale Rollup'!$L$2:$L$240=$B$1,ROW('Sale Rollup'!$L$2:$L$240)),ROW(803:803))-1,2)," ")</f>
        <v> </v>
      </c>
      <c r="D805" s="1117" t="str">
        <f t="array" ref="D805">IFERROR(INDEX('Sale Rollup'!$B$2:$AA$240,SMALL(IF('Sale Rollup'!$L$2:$L$240=$B$1,ROW('Sale Rollup'!$L$2:$L$240)),ROW(803:803))-1,5)," ")</f>
        <v> </v>
      </c>
      <c r="E805" s="1117" t="str">
        <f t="array" ref="E805">IFERROR( INDEX('Sale Rollup'!$B$2:$AA$240,SMALL(IF('Sale Rollup'!$L$2:$L$240=$B$1,ROW('Sale Rollup'!$L$2:$L$240)),ROW(803:803))-1,6)," ")</f>
        <v> </v>
      </c>
      <c r="F805" s="1117" t="str">
        <f t="array" ref="F805">IFERROR(INDEX('Sale Rollup'!$B$2:$AA$240,SMALL(IF('Sale Rollup'!$L$2:$L$240=$B$1,ROW('Sale Rollup'!$L$2:$L$240)),ROW(803:803))-1,7)," ")</f>
        <v> </v>
      </c>
      <c r="G805" s="1117" t="str">
        <f t="array" ref="G805">IFERROR(INDEX('Sale Rollup'!$B$2:$AA$240,SMALL(IF('Sale Rollup'!$L$2:$L$240=$B$1,ROW('Sale Rollup'!$L$2:$L$240)),ROW(803:803))-1,3)," ")</f>
        <v> </v>
      </c>
      <c r="H805" s="1118" t="str">
        <f t="array" ref="H805">IFERROR(INDEX('Sale Rollup'!$B$2:$AA$240,SMALL(IF('Sale Rollup'!$L$2:$L$240=$B$1,ROW('Sale Rollup'!$L$2:$L$240)),ROW(803:803))-1,8)," ")</f>
        <v> </v>
      </c>
      <c r="I805" s="1119" t="str">
        <f t="array" ref="I805">IFERROR(INDEX('Sale Rollup'!$B$2:$AA$240,SMALL(IF('Sale Rollup'!$L$2:$L$240=$B$1,ROW('Sale Rollup'!$L$2:$L$240)),ROW(803:803))-1,12)," ")</f>
        <v> </v>
      </c>
      <c r="J805" s="1118"/>
      <c r="K805" s="1118" t="str">
        <f t="array" ref="K805">IFERROR(INDEX('Sale Rollup'!$B$2:$AA$240,SMALL(IF('Sale Rollup'!$L$2:$L$240=$B$1,ROW('Sale Rollup'!$L$2:$L$240)),ROW(803:803))-1,13)," ")</f>
        <v> </v>
      </c>
      <c r="M805" s="1120"/>
      <c r="N805" s="1120"/>
    </row>
    <row r="806">
      <c r="A806" s="1114" t="str">
        <f t="array" ref="A806">IFERROR(SMALL(IF('Sale Rollup'!$L$2:$L$240=$B$1,ROW('Sale Rollup'!$L$2:$L$240)),ROW(804:804))," ")</f>
        <v> </v>
      </c>
      <c r="B806" s="1130" t="str">
        <f t="array" ref="B806">IFERROR(INDEX('Sale Rollup'!$B$2:$AA$240,SMALL(IF('Sale Rollup'!$L$2:$L$240=$B$1,ROW('Sale Rollup'!$L$2:$L$240)),ROW(804:804))-1,1)," ")</f>
        <v> </v>
      </c>
      <c r="C806" s="1117" t="str">
        <f t="array" ref="C806">IFERROR(INDEX('Sale Rollup'!$B$2:$AA$240,SMALL(IF('Sale Rollup'!$L$2:$L$240=$B$1,ROW('Sale Rollup'!$L$2:$L$240)),ROW(804:804))-1,2)," ")</f>
        <v> </v>
      </c>
      <c r="D806" s="1117" t="str">
        <f t="array" ref="D806">IFERROR(INDEX('Sale Rollup'!$B$2:$AA$240,SMALL(IF('Sale Rollup'!$L$2:$L$240=$B$1,ROW('Sale Rollup'!$L$2:$L$240)),ROW(804:804))-1,5)," ")</f>
        <v> </v>
      </c>
      <c r="E806" s="1117" t="str">
        <f t="array" ref="E806">IFERROR( INDEX('Sale Rollup'!$B$2:$AA$240,SMALL(IF('Sale Rollup'!$L$2:$L$240=$B$1,ROW('Sale Rollup'!$L$2:$L$240)),ROW(804:804))-1,6)," ")</f>
        <v> </v>
      </c>
      <c r="F806" s="1117" t="str">
        <f t="array" ref="F806">IFERROR(INDEX('Sale Rollup'!$B$2:$AA$240,SMALL(IF('Sale Rollup'!$L$2:$L$240=$B$1,ROW('Sale Rollup'!$L$2:$L$240)),ROW(804:804))-1,7)," ")</f>
        <v> </v>
      </c>
      <c r="G806" s="1117" t="str">
        <f t="array" ref="G806">IFERROR(INDEX('Sale Rollup'!$B$2:$AA$240,SMALL(IF('Sale Rollup'!$L$2:$L$240=$B$1,ROW('Sale Rollup'!$L$2:$L$240)),ROW(804:804))-1,3)," ")</f>
        <v> </v>
      </c>
      <c r="H806" s="1118" t="str">
        <f t="array" ref="H806">IFERROR(INDEX('Sale Rollup'!$B$2:$AA$240,SMALL(IF('Sale Rollup'!$L$2:$L$240=$B$1,ROW('Sale Rollup'!$L$2:$L$240)),ROW(804:804))-1,8)," ")</f>
        <v> </v>
      </c>
      <c r="I806" s="1119" t="str">
        <f t="array" ref="I806">IFERROR(INDEX('Sale Rollup'!$B$2:$AA$240,SMALL(IF('Sale Rollup'!$L$2:$L$240=$B$1,ROW('Sale Rollup'!$L$2:$L$240)),ROW(804:804))-1,12)," ")</f>
        <v> </v>
      </c>
      <c r="J806" s="1118"/>
      <c r="K806" s="1118" t="str">
        <f t="array" ref="K806">IFERROR(INDEX('Sale Rollup'!$B$2:$AA$240,SMALL(IF('Sale Rollup'!$L$2:$L$240=$B$1,ROW('Sale Rollup'!$L$2:$L$240)),ROW(804:804))-1,13)," ")</f>
        <v> </v>
      </c>
      <c r="M806" s="1120"/>
      <c r="N806" s="1120"/>
    </row>
    <row r="807">
      <c r="A807" s="1114" t="str">
        <f t="array" ref="A807">IFERROR(SMALL(IF('Sale Rollup'!$L$2:$L$240=$B$1,ROW('Sale Rollup'!$L$2:$L$240)),ROW(805:805))," ")</f>
        <v> </v>
      </c>
      <c r="B807" s="1130" t="str">
        <f t="array" ref="B807">IFERROR(INDEX('Sale Rollup'!$B$2:$AA$240,SMALL(IF('Sale Rollup'!$L$2:$L$240=$B$1,ROW('Sale Rollup'!$L$2:$L$240)),ROW(805:805))-1,1)," ")</f>
        <v> </v>
      </c>
      <c r="C807" s="1117" t="str">
        <f t="array" ref="C807">IFERROR(INDEX('Sale Rollup'!$B$2:$AA$240,SMALL(IF('Sale Rollup'!$L$2:$L$240=$B$1,ROW('Sale Rollup'!$L$2:$L$240)),ROW(805:805))-1,2)," ")</f>
        <v> </v>
      </c>
      <c r="D807" s="1117" t="str">
        <f t="array" ref="D807">IFERROR(INDEX('Sale Rollup'!$B$2:$AA$240,SMALL(IF('Sale Rollup'!$L$2:$L$240=$B$1,ROW('Sale Rollup'!$L$2:$L$240)),ROW(805:805))-1,5)," ")</f>
        <v> </v>
      </c>
      <c r="E807" s="1117" t="str">
        <f t="array" ref="E807">IFERROR( INDEX('Sale Rollup'!$B$2:$AA$240,SMALL(IF('Sale Rollup'!$L$2:$L$240=$B$1,ROW('Sale Rollup'!$L$2:$L$240)),ROW(805:805))-1,6)," ")</f>
        <v> </v>
      </c>
      <c r="F807" s="1117" t="str">
        <f t="array" ref="F807">IFERROR(INDEX('Sale Rollup'!$B$2:$AA$240,SMALL(IF('Sale Rollup'!$L$2:$L$240=$B$1,ROW('Sale Rollup'!$L$2:$L$240)),ROW(805:805))-1,7)," ")</f>
        <v> </v>
      </c>
      <c r="G807" s="1117" t="str">
        <f t="array" ref="G807">IFERROR(INDEX('Sale Rollup'!$B$2:$AA$240,SMALL(IF('Sale Rollup'!$L$2:$L$240=$B$1,ROW('Sale Rollup'!$L$2:$L$240)),ROW(805:805))-1,3)," ")</f>
        <v> </v>
      </c>
      <c r="H807" s="1118" t="str">
        <f t="array" ref="H807">IFERROR(INDEX('Sale Rollup'!$B$2:$AA$240,SMALL(IF('Sale Rollup'!$L$2:$L$240=$B$1,ROW('Sale Rollup'!$L$2:$L$240)),ROW(805:805))-1,8)," ")</f>
        <v> </v>
      </c>
      <c r="I807" s="1119" t="str">
        <f t="array" ref="I807">IFERROR(INDEX('Sale Rollup'!$B$2:$AA$240,SMALL(IF('Sale Rollup'!$L$2:$L$240=$B$1,ROW('Sale Rollup'!$L$2:$L$240)),ROW(805:805))-1,12)," ")</f>
        <v> </v>
      </c>
      <c r="J807" s="1118"/>
      <c r="K807" s="1118" t="str">
        <f t="array" ref="K807">IFERROR(INDEX('Sale Rollup'!$B$2:$AA$240,SMALL(IF('Sale Rollup'!$L$2:$L$240=$B$1,ROW('Sale Rollup'!$L$2:$L$240)),ROW(805:805))-1,13)," ")</f>
        <v> </v>
      </c>
      <c r="M807" s="1120"/>
      <c r="N807" s="1120"/>
    </row>
    <row r="808">
      <c r="A808" s="1114" t="str">
        <f t="array" ref="A808">IFERROR(SMALL(IF('Sale Rollup'!$L$2:$L$240=$B$1,ROW('Sale Rollup'!$L$2:$L$240)),ROW(806:806))," ")</f>
        <v> </v>
      </c>
      <c r="B808" s="1130" t="str">
        <f t="array" ref="B808">IFERROR(INDEX('Sale Rollup'!$B$2:$AA$240,SMALL(IF('Sale Rollup'!$L$2:$L$240=$B$1,ROW('Sale Rollup'!$L$2:$L$240)),ROW(806:806))-1,1)," ")</f>
        <v> </v>
      </c>
      <c r="C808" s="1117" t="str">
        <f t="array" ref="C808">IFERROR(INDEX('Sale Rollup'!$B$2:$AA$240,SMALL(IF('Sale Rollup'!$L$2:$L$240=$B$1,ROW('Sale Rollup'!$L$2:$L$240)),ROW(806:806))-1,2)," ")</f>
        <v> </v>
      </c>
      <c r="D808" s="1117" t="str">
        <f t="array" ref="D808">IFERROR(INDEX('Sale Rollup'!$B$2:$AA$240,SMALL(IF('Sale Rollup'!$L$2:$L$240=$B$1,ROW('Sale Rollup'!$L$2:$L$240)),ROW(806:806))-1,5)," ")</f>
        <v> </v>
      </c>
      <c r="E808" s="1117" t="str">
        <f t="array" ref="E808">IFERROR( INDEX('Sale Rollup'!$B$2:$AA$240,SMALL(IF('Sale Rollup'!$L$2:$L$240=$B$1,ROW('Sale Rollup'!$L$2:$L$240)),ROW(806:806))-1,6)," ")</f>
        <v> </v>
      </c>
      <c r="F808" s="1117" t="str">
        <f t="array" ref="F808">IFERROR(INDEX('Sale Rollup'!$B$2:$AA$240,SMALL(IF('Sale Rollup'!$L$2:$L$240=$B$1,ROW('Sale Rollup'!$L$2:$L$240)),ROW(806:806))-1,7)," ")</f>
        <v> </v>
      </c>
      <c r="G808" s="1117" t="str">
        <f t="array" ref="G808">IFERROR(INDEX('Sale Rollup'!$B$2:$AA$240,SMALL(IF('Sale Rollup'!$L$2:$L$240=$B$1,ROW('Sale Rollup'!$L$2:$L$240)),ROW(806:806))-1,3)," ")</f>
        <v> </v>
      </c>
      <c r="H808" s="1118" t="str">
        <f t="array" ref="H808">IFERROR(INDEX('Sale Rollup'!$B$2:$AA$240,SMALL(IF('Sale Rollup'!$L$2:$L$240=$B$1,ROW('Sale Rollup'!$L$2:$L$240)),ROW(806:806))-1,8)," ")</f>
        <v> </v>
      </c>
      <c r="I808" s="1119" t="str">
        <f t="array" ref="I808">IFERROR(INDEX('Sale Rollup'!$B$2:$AA$240,SMALL(IF('Sale Rollup'!$L$2:$L$240=$B$1,ROW('Sale Rollup'!$L$2:$L$240)),ROW(806:806))-1,12)," ")</f>
        <v> </v>
      </c>
      <c r="J808" s="1118"/>
      <c r="K808" s="1118" t="str">
        <f t="array" ref="K808">IFERROR(INDEX('Sale Rollup'!$B$2:$AA$240,SMALL(IF('Sale Rollup'!$L$2:$L$240=$B$1,ROW('Sale Rollup'!$L$2:$L$240)),ROW(806:806))-1,13)," ")</f>
        <v> </v>
      </c>
      <c r="M808" s="1120"/>
      <c r="N808" s="1120"/>
    </row>
    <row r="809">
      <c r="A809" s="1114" t="str">
        <f t="array" ref="A809">IFERROR(SMALL(IF('Sale Rollup'!$L$2:$L$240=$B$1,ROW('Sale Rollup'!$L$2:$L$240)),ROW(807:807))," ")</f>
        <v> </v>
      </c>
      <c r="B809" s="1130" t="str">
        <f t="array" ref="B809">IFERROR(INDEX('Sale Rollup'!$B$2:$AA$240,SMALL(IF('Sale Rollup'!$L$2:$L$240=$B$1,ROW('Sale Rollup'!$L$2:$L$240)),ROW(807:807))-1,1)," ")</f>
        <v> </v>
      </c>
      <c r="C809" s="1117" t="str">
        <f t="array" ref="C809">IFERROR(INDEX('Sale Rollup'!$B$2:$AA$240,SMALL(IF('Sale Rollup'!$L$2:$L$240=$B$1,ROW('Sale Rollup'!$L$2:$L$240)),ROW(807:807))-1,2)," ")</f>
        <v> </v>
      </c>
      <c r="D809" s="1117" t="str">
        <f t="array" ref="D809">IFERROR(INDEX('Sale Rollup'!$B$2:$AA$240,SMALL(IF('Sale Rollup'!$L$2:$L$240=$B$1,ROW('Sale Rollup'!$L$2:$L$240)),ROW(807:807))-1,5)," ")</f>
        <v> </v>
      </c>
      <c r="E809" s="1117" t="str">
        <f t="array" ref="E809">IFERROR( INDEX('Sale Rollup'!$B$2:$AA$240,SMALL(IF('Sale Rollup'!$L$2:$L$240=$B$1,ROW('Sale Rollup'!$L$2:$L$240)),ROW(807:807))-1,6)," ")</f>
        <v> </v>
      </c>
      <c r="F809" s="1117" t="str">
        <f t="array" ref="F809">IFERROR(INDEX('Sale Rollup'!$B$2:$AA$240,SMALL(IF('Sale Rollup'!$L$2:$L$240=$B$1,ROW('Sale Rollup'!$L$2:$L$240)),ROW(807:807))-1,7)," ")</f>
        <v> </v>
      </c>
      <c r="G809" s="1117" t="str">
        <f t="array" ref="G809">IFERROR(INDEX('Sale Rollup'!$B$2:$AA$240,SMALL(IF('Sale Rollup'!$L$2:$L$240=$B$1,ROW('Sale Rollup'!$L$2:$L$240)),ROW(807:807))-1,3)," ")</f>
        <v> </v>
      </c>
      <c r="H809" s="1118" t="str">
        <f t="array" ref="H809">IFERROR(INDEX('Sale Rollup'!$B$2:$AA$240,SMALL(IF('Sale Rollup'!$L$2:$L$240=$B$1,ROW('Sale Rollup'!$L$2:$L$240)),ROW(807:807))-1,8)," ")</f>
        <v> </v>
      </c>
      <c r="I809" s="1119" t="str">
        <f t="array" ref="I809">IFERROR(INDEX('Sale Rollup'!$B$2:$AA$240,SMALL(IF('Sale Rollup'!$L$2:$L$240=$B$1,ROW('Sale Rollup'!$L$2:$L$240)),ROW(807:807))-1,12)," ")</f>
        <v> </v>
      </c>
      <c r="J809" s="1118"/>
      <c r="K809" s="1118" t="str">
        <f t="array" ref="K809">IFERROR(INDEX('Sale Rollup'!$B$2:$AA$240,SMALL(IF('Sale Rollup'!$L$2:$L$240=$B$1,ROW('Sale Rollup'!$L$2:$L$240)),ROW(807:807))-1,13)," ")</f>
        <v> </v>
      </c>
      <c r="M809" s="1120"/>
      <c r="N809" s="1120"/>
    </row>
    <row r="810">
      <c r="A810" s="1114" t="str">
        <f t="array" ref="A810">IFERROR(SMALL(IF('Sale Rollup'!$L$2:$L$240=$B$1,ROW('Sale Rollup'!$L$2:$L$240)),ROW(808:808))," ")</f>
        <v> </v>
      </c>
      <c r="B810" s="1130" t="str">
        <f t="array" ref="B810">IFERROR(INDEX('Sale Rollup'!$B$2:$AA$240,SMALL(IF('Sale Rollup'!$L$2:$L$240=$B$1,ROW('Sale Rollup'!$L$2:$L$240)),ROW(808:808))-1,1)," ")</f>
        <v> </v>
      </c>
      <c r="C810" s="1117" t="str">
        <f t="array" ref="C810">IFERROR(INDEX('Sale Rollup'!$B$2:$AA$240,SMALL(IF('Sale Rollup'!$L$2:$L$240=$B$1,ROW('Sale Rollup'!$L$2:$L$240)),ROW(808:808))-1,2)," ")</f>
        <v> </v>
      </c>
      <c r="D810" s="1117" t="str">
        <f t="array" ref="D810">IFERROR(INDEX('Sale Rollup'!$B$2:$AA$240,SMALL(IF('Sale Rollup'!$L$2:$L$240=$B$1,ROW('Sale Rollup'!$L$2:$L$240)),ROW(808:808))-1,5)," ")</f>
        <v> </v>
      </c>
      <c r="E810" s="1117" t="str">
        <f t="array" ref="E810">IFERROR( INDEX('Sale Rollup'!$B$2:$AA$240,SMALL(IF('Sale Rollup'!$L$2:$L$240=$B$1,ROW('Sale Rollup'!$L$2:$L$240)),ROW(808:808))-1,6)," ")</f>
        <v> </v>
      </c>
      <c r="F810" s="1117" t="str">
        <f t="array" ref="F810">IFERROR(INDEX('Sale Rollup'!$B$2:$AA$240,SMALL(IF('Sale Rollup'!$L$2:$L$240=$B$1,ROW('Sale Rollup'!$L$2:$L$240)),ROW(808:808))-1,7)," ")</f>
        <v> </v>
      </c>
      <c r="G810" s="1117" t="str">
        <f t="array" ref="G810">IFERROR(INDEX('Sale Rollup'!$B$2:$AA$240,SMALL(IF('Sale Rollup'!$L$2:$L$240=$B$1,ROW('Sale Rollup'!$L$2:$L$240)),ROW(808:808))-1,3)," ")</f>
        <v> </v>
      </c>
      <c r="H810" s="1118" t="str">
        <f t="array" ref="H810">IFERROR(INDEX('Sale Rollup'!$B$2:$AA$240,SMALL(IF('Sale Rollup'!$L$2:$L$240=$B$1,ROW('Sale Rollup'!$L$2:$L$240)),ROW(808:808))-1,8)," ")</f>
        <v> </v>
      </c>
      <c r="I810" s="1119" t="str">
        <f t="array" ref="I810">IFERROR(INDEX('Sale Rollup'!$B$2:$AA$240,SMALL(IF('Sale Rollup'!$L$2:$L$240=$B$1,ROW('Sale Rollup'!$L$2:$L$240)),ROW(808:808))-1,12)," ")</f>
        <v> </v>
      </c>
      <c r="J810" s="1118"/>
      <c r="K810" s="1118" t="str">
        <f t="array" ref="K810">IFERROR(INDEX('Sale Rollup'!$B$2:$AA$240,SMALL(IF('Sale Rollup'!$L$2:$L$240=$B$1,ROW('Sale Rollup'!$L$2:$L$240)),ROW(808:808))-1,13)," ")</f>
        <v> </v>
      </c>
      <c r="M810" s="1120"/>
      <c r="N810" s="1120"/>
    </row>
    <row r="811">
      <c r="A811" s="1114" t="str">
        <f t="array" ref="A811">IFERROR(SMALL(IF('Sale Rollup'!$L$2:$L$240=$B$1,ROW('Sale Rollup'!$L$2:$L$240)),ROW(809:809))," ")</f>
        <v> </v>
      </c>
      <c r="B811" s="1130" t="str">
        <f t="array" ref="B811">IFERROR(INDEX('Sale Rollup'!$B$2:$AA$240,SMALL(IF('Sale Rollup'!$L$2:$L$240=$B$1,ROW('Sale Rollup'!$L$2:$L$240)),ROW(809:809))-1,1)," ")</f>
        <v> </v>
      </c>
      <c r="C811" s="1117" t="str">
        <f t="array" ref="C811">IFERROR(INDEX('Sale Rollup'!$B$2:$AA$240,SMALL(IF('Sale Rollup'!$L$2:$L$240=$B$1,ROW('Sale Rollup'!$L$2:$L$240)),ROW(809:809))-1,2)," ")</f>
        <v> </v>
      </c>
      <c r="D811" s="1117" t="str">
        <f t="array" ref="D811">IFERROR(INDEX('Sale Rollup'!$B$2:$AA$240,SMALL(IF('Sale Rollup'!$L$2:$L$240=$B$1,ROW('Sale Rollup'!$L$2:$L$240)),ROW(809:809))-1,5)," ")</f>
        <v> </v>
      </c>
      <c r="E811" s="1117" t="str">
        <f t="array" ref="E811">IFERROR( INDEX('Sale Rollup'!$B$2:$AA$240,SMALL(IF('Sale Rollup'!$L$2:$L$240=$B$1,ROW('Sale Rollup'!$L$2:$L$240)),ROW(809:809))-1,6)," ")</f>
        <v> </v>
      </c>
      <c r="F811" s="1117" t="str">
        <f t="array" ref="F811">IFERROR(INDEX('Sale Rollup'!$B$2:$AA$240,SMALL(IF('Sale Rollup'!$L$2:$L$240=$B$1,ROW('Sale Rollup'!$L$2:$L$240)),ROW(809:809))-1,7)," ")</f>
        <v> </v>
      </c>
      <c r="G811" s="1117" t="str">
        <f t="array" ref="G811">IFERROR(INDEX('Sale Rollup'!$B$2:$AA$240,SMALL(IF('Sale Rollup'!$L$2:$L$240=$B$1,ROW('Sale Rollup'!$L$2:$L$240)),ROW(809:809))-1,3)," ")</f>
        <v> </v>
      </c>
      <c r="H811" s="1118" t="str">
        <f t="array" ref="H811">IFERROR(INDEX('Sale Rollup'!$B$2:$AA$240,SMALL(IF('Sale Rollup'!$L$2:$L$240=$B$1,ROW('Sale Rollup'!$L$2:$L$240)),ROW(809:809))-1,8)," ")</f>
        <v> </v>
      </c>
      <c r="I811" s="1119" t="str">
        <f t="array" ref="I811">IFERROR(INDEX('Sale Rollup'!$B$2:$AA$240,SMALL(IF('Sale Rollup'!$L$2:$L$240=$B$1,ROW('Sale Rollup'!$L$2:$L$240)),ROW(809:809))-1,12)," ")</f>
        <v> </v>
      </c>
      <c r="J811" s="1118"/>
      <c r="K811" s="1118" t="str">
        <f t="array" ref="K811">IFERROR(INDEX('Sale Rollup'!$B$2:$AA$240,SMALL(IF('Sale Rollup'!$L$2:$L$240=$B$1,ROW('Sale Rollup'!$L$2:$L$240)),ROW(809:809))-1,13)," ")</f>
        <v> </v>
      </c>
      <c r="M811" s="1120"/>
      <c r="N811" s="1120"/>
    </row>
    <row r="812">
      <c r="A812" s="1114" t="str">
        <f t="array" ref="A812">IFERROR(SMALL(IF('Sale Rollup'!$L$2:$L$240=$B$1,ROW('Sale Rollup'!$L$2:$L$240)),ROW(810:810))," ")</f>
        <v> </v>
      </c>
      <c r="B812" s="1130" t="str">
        <f t="array" ref="B812">IFERROR(INDEX('Sale Rollup'!$B$2:$AA$240,SMALL(IF('Sale Rollup'!$L$2:$L$240=$B$1,ROW('Sale Rollup'!$L$2:$L$240)),ROW(810:810))-1,1)," ")</f>
        <v> </v>
      </c>
      <c r="C812" s="1117" t="str">
        <f t="array" ref="C812">IFERROR(INDEX('Sale Rollup'!$B$2:$AA$240,SMALL(IF('Sale Rollup'!$L$2:$L$240=$B$1,ROW('Sale Rollup'!$L$2:$L$240)),ROW(810:810))-1,2)," ")</f>
        <v> </v>
      </c>
      <c r="D812" s="1117" t="str">
        <f t="array" ref="D812">IFERROR(INDEX('Sale Rollup'!$B$2:$AA$240,SMALL(IF('Sale Rollup'!$L$2:$L$240=$B$1,ROW('Sale Rollup'!$L$2:$L$240)),ROW(810:810))-1,5)," ")</f>
        <v> </v>
      </c>
      <c r="E812" s="1117" t="str">
        <f t="array" ref="E812">IFERROR( INDEX('Sale Rollup'!$B$2:$AA$240,SMALL(IF('Sale Rollup'!$L$2:$L$240=$B$1,ROW('Sale Rollup'!$L$2:$L$240)),ROW(810:810))-1,6)," ")</f>
        <v> </v>
      </c>
      <c r="F812" s="1117" t="str">
        <f t="array" ref="F812">IFERROR(INDEX('Sale Rollup'!$B$2:$AA$240,SMALL(IF('Sale Rollup'!$L$2:$L$240=$B$1,ROW('Sale Rollup'!$L$2:$L$240)),ROW(810:810))-1,7)," ")</f>
        <v> </v>
      </c>
      <c r="G812" s="1117" t="str">
        <f t="array" ref="G812">IFERROR(INDEX('Sale Rollup'!$B$2:$AA$240,SMALL(IF('Sale Rollup'!$L$2:$L$240=$B$1,ROW('Sale Rollup'!$L$2:$L$240)),ROW(810:810))-1,3)," ")</f>
        <v> </v>
      </c>
      <c r="H812" s="1118" t="str">
        <f t="array" ref="H812">IFERROR(INDEX('Sale Rollup'!$B$2:$AA$240,SMALL(IF('Sale Rollup'!$L$2:$L$240=$B$1,ROW('Sale Rollup'!$L$2:$L$240)),ROW(810:810))-1,8)," ")</f>
        <v> </v>
      </c>
      <c r="I812" s="1119" t="str">
        <f t="array" ref="I812">IFERROR(INDEX('Sale Rollup'!$B$2:$AA$240,SMALL(IF('Sale Rollup'!$L$2:$L$240=$B$1,ROW('Sale Rollup'!$L$2:$L$240)),ROW(810:810))-1,12)," ")</f>
        <v> </v>
      </c>
      <c r="J812" s="1118"/>
      <c r="K812" s="1118" t="str">
        <f t="array" ref="K812">IFERROR(INDEX('Sale Rollup'!$B$2:$AA$240,SMALL(IF('Sale Rollup'!$L$2:$L$240=$B$1,ROW('Sale Rollup'!$L$2:$L$240)),ROW(810:810))-1,13)," ")</f>
        <v> </v>
      </c>
      <c r="M812" s="1120"/>
      <c r="N812" s="1120"/>
    </row>
    <row r="813">
      <c r="A813" s="1114" t="str">
        <f t="array" ref="A813">IFERROR(SMALL(IF('Sale Rollup'!$L$2:$L$240=$B$1,ROW('Sale Rollup'!$L$2:$L$240)),ROW(811:811))," ")</f>
        <v> </v>
      </c>
      <c r="B813" s="1130" t="str">
        <f t="array" ref="B813">IFERROR(INDEX('Sale Rollup'!$B$2:$AA$240,SMALL(IF('Sale Rollup'!$L$2:$L$240=$B$1,ROW('Sale Rollup'!$L$2:$L$240)),ROW(811:811))-1,1)," ")</f>
        <v> </v>
      </c>
      <c r="C813" s="1117" t="str">
        <f t="array" ref="C813">IFERROR(INDEX('Sale Rollup'!$B$2:$AA$240,SMALL(IF('Sale Rollup'!$L$2:$L$240=$B$1,ROW('Sale Rollup'!$L$2:$L$240)),ROW(811:811))-1,2)," ")</f>
        <v> </v>
      </c>
      <c r="D813" s="1117" t="str">
        <f t="array" ref="D813">IFERROR(INDEX('Sale Rollup'!$B$2:$AA$240,SMALL(IF('Sale Rollup'!$L$2:$L$240=$B$1,ROW('Sale Rollup'!$L$2:$L$240)),ROW(811:811))-1,5)," ")</f>
        <v> </v>
      </c>
      <c r="E813" s="1117" t="str">
        <f t="array" ref="E813">IFERROR( INDEX('Sale Rollup'!$B$2:$AA$240,SMALL(IF('Sale Rollup'!$L$2:$L$240=$B$1,ROW('Sale Rollup'!$L$2:$L$240)),ROW(811:811))-1,6)," ")</f>
        <v> </v>
      </c>
      <c r="F813" s="1117" t="str">
        <f t="array" ref="F813">IFERROR(INDEX('Sale Rollup'!$B$2:$AA$240,SMALL(IF('Sale Rollup'!$L$2:$L$240=$B$1,ROW('Sale Rollup'!$L$2:$L$240)),ROW(811:811))-1,7)," ")</f>
        <v> </v>
      </c>
      <c r="G813" s="1117" t="str">
        <f t="array" ref="G813">IFERROR(INDEX('Sale Rollup'!$B$2:$AA$240,SMALL(IF('Sale Rollup'!$L$2:$L$240=$B$1,ROW('Sale Rollup'!$L$2:$L$240)),ROW(811:811))-1,3)," ")</f>
        <v> </v>
      </c>
      <c r="H813" s="1118" t="str">
        <f t="array" ref="H813">IFERROR(INDEX('Sale Rollup'!$B$2:$AA$240,SMALL(IF('Sale Rollup'!$L$2:$L$240=$B$1,ROW('Sale Rollup'!$L$2:$L$240)),ROW(811:811))-1,8)," ")</f>
        <v> </v>
      </c>
      <c r="I813" s="1119" t="str">
        <f t="array" ref="I813">IFERROR(INDEX('Sale Rollup'!$B$2:$AA$240,SMALL(IF('Sale Rollup'!$L$2:$L$240=$B$1,ROW('Sale Rollup'!$L$2:$L$240)),ROW(811:811))-1,12)," ")</f>
        <v> </v>
      </c>
      <c r="J813" s="1118"/>
      <c r="K813" s="1118" t="str">
        <f t="array" ref="K813">IFERROR(INDEX('Sale Rollup'!$B$2:$AA$240,SMALL(IF('Sale Rollup'!$L$2:$L$240=$B$1,ROW('Sale Rollup'!$L$2:$L$240)),ROW(811:811))-1,13)," ")</f>
        <v> </v>
      </c>
      <c r="M813" s="1120"/>
      <c r="N813" s="1120"/>
    </row>
    <row r="814">
      <c r="A814" s="1114" t="str">
        <f t="array" ref="A814">IFERROR(SMALL(IF('Sale Rollup'!$L$2:$L$240=$B$1,ROW('Sale Rollup'!$L$2:$L$240)),ROW(812:812))," ")</f>
        <v> </v>
      </c>
      <c r="B814" s="1130" t="str">
        <f t="array" ref="B814">IFERROR(INDEX('Sale Rollup'!$B$2:$AA$240,SMALL(IF('Sale Rollup'!$L$2:$L$240=$B$1,ROW('Sale Rollup'!$L$2:$L$240)),ROW(812:812))-1,1)," ")</f>
        <v> </v>
      </c>
      <c r="C814" s="1117" t="str">
        <f t="array" ref="C814">IFERROR(INDEX('Sale Rollup'!$B$2:$AA$240,SMALL(IF('Sale Rollup'!$L$2:$L$240=$B$1,ROW('Sale Rollup'!$L$2:$L$240)),ROW(812:812))-1,2)," ")</f>
        <v> </v>
      </c>
      <c r="D814" s="1117" t="str">
        <f t="array" ref="D814">IFERROR(INDEX('Sale Rollup'!$B$2:$AA$240,SMALL(IF('Sale Rollup'!$L$2:$L$240=$B$1,ROW('Sale Rollup'!$L$2:$L$240)),ROW(812:812))-1,5)," ")</f>
        <v> </v>
      </c>
      <c r="E814" s="1117" t="str">
        <f t="array" ref="E814">IFERROR( INDEX('Sale Rollup'!$B$2:$AA$240,SMALL(IF('Sale Rollup'!$L$2:$L$240=$B$1,ROW('Sale Rollup'!$L$2:$L$240)),ROW(812:812))-1,6)," ")</f>
        <v> </v>
      </c>
      <c r="F814" s="1117" t="str">
        <f t="array" ref="F814">IFERROR(INDEX('Sale Rollup'!$B$2:$AA$240,SMALL(IF('Sale Rollup'!$L$2:$L$240=$B$1,ROW('Sale Rollup'!$L$2:$L$240)),ROW(812:812))-1,7)," ")</f>
        <v> </v>
      </c>
      <c r="G814" s="1117" t="str">
        <f t="array" ref="G814">IFERROR(INDEX('Sale Rollup'!$B$2:$AA$240,SMALL(IF('Sale Rollup'!$L$2:$L$240=$B$1,ROW('Sale Rollup'!$L$2:$L$240)),ROW(812:812))-1,3)," ")</f>
        <v> </v>
      </c>
      <c r="H814" s="1118" t="str">
        <f t="array" ref="H814">IFERROR(INDEX('Sale Rollup'!$B$2:$AA$240,SMALL(IF('Sale Rollup'!$L$2:$L$240=$B$1,ROW('Sale Rollup'!$L$2:$L$240)),ROW(812:812))-1,8)," ")</f>
        <v> </v>
      </c>
      <c r="I814" s="1119" t="str">
        <f t="array" ref="I814">IFERROR(INDEX('Sale Rollup'!$B$2:$AA$240,SMALL(IF('Sale Rollup'!$L$2:$L$240=$B$1,ROW('Sale Rollup'!$L$2:$L$240)),ROW(812:812))-1,12)," ")</f>
        <v> </v>
      </c>
      <c r="J814" s="1118"/>
      <c r="K814" s="1118" t="str">
        <f t="array" ref="K814">IFERROR(INDEX('Sale Rollup'!$B$2:$AA$240,SMALL(IF('Sale Rollup'!$L$2:$L$240=$B$1,ROW('Sale Rollup'!$L$2:$L$240)),ROW(812:812))-1,13)," ")</f>
        <v> </v>
      </c>
      <c r="M814" s="1120"/>
      <c r="N814" s="1120"/>
    </row>
    <row r="815">
      <c r="A815" s="1114" t="str">
        <f t="array" ref="A815">IFERROR(SMALL(IF('Sale Rollup'!$L$2:$L$240=$B$1,ROW('Sale Rollup'!$L$2:$L$240)),ROW(813:813))," ")</f>
        <v> </v>
      </c>
      <c r="B815" s="1130" t="str">
        <f t="array" ref="B815">IFERROR(INDEX('Sale Rollup'!$B$2:$AA$240,SMALL(IF('Sale Rollup'!$L$2:$L$240=$B$1,ROW('Sale Rollup'!$L$2:$L$240)),ROW(813:813))-1,1)," ")</f>
        <v> </v>
      </c>
      <c r="C815" s="1117" t="str">
        <f t="array" ref="C815">IFERROR(INDEX('Sale Rollup'!$B$2:$AA$240,SMALL(IF('Sale Rollup'!$L$2:$L$240=$B$1,ROW('Sale Rollup'!$L$2:$L$240)),ROW(813:813))-1,2)," ")</f>
        <v> </v>
      </c>
      <c r="D815" s="1117" t="str">
        <f t="array" ref="D815">IFERROR(INDEX('Sale Rollup'!$B$2:$AA$240,SMALL(IF('Sale Rollup'!$L$2:$L$240=$B$1,ROW('Sale Rollup'!$L$2:$L$240)),ROW(813:813))-1,5)," ")</f>
        <v> </v>
      </c>
      <c r="E815" s="1117" t="str">
        <f t="array" ref="E815">IFERROR( INDEX('Sale Rollup'!$B$2:$AA$240,SMALL(IF('Sale Rollup'!$L$2:$L$240=$B$1,ROW('Sale Rollup'!$L$2:$L$240)),ROW(813:813))-1,6)," ")</f>
        <v> </v>
      </c>
      <c r="F815" s="1117" t="str">
        <f t="array" ref="F815">IFERROR(INDEX('Sale Rollup'!$B$2:$AA$240,SMALL(IF('Sale Rollup'!$L$2:$L$240=$B$1,ROW('Sale Rollup'!$L$2:$L$240)),ROW(813:813))-1,7)," ")</f>
        <v> </v>
      </c>
      <c r="G815" s="1117" t="str">
        <f t="array" ref="G815">IFERROR(INDEX('Sale Rollup'!$B$2:$AA$240,SMALL(IF('Sale Rollup'!$L$2:$L$240=$B$1,ROW('Sale Rollup'!$L$2:$L$240)),ROW(813:813))-1,3)," ")</f>
        <v> </v>
      </c>
      <c r="H815" s="1118" t="str">
        <f t="array" ref="H815">IFERROR(INDEX('Sale Rollup'!$B$2:$AA$240,SMALL(IF('Sale Rollup'!$L$2:$L$240=$B$1,ROW('Sale Rollup'!$L$2:$L$240)),ROW(813:813))-1,8)," ")</f>
        <v> </v>
      </c>
      <c r="I815" s="1119" t="str">
        <f t="array" ref="I815">IFERROR(INDEX('Sale Rollup'!$B$2:$AA$240,SMALL(IF('Sale Rollup'!$L$2:$L$240=$B$1,ROW('Sale Rollup'!$L$2:$L$240)),ROW(813:813))-1,12)," ")</f>
        <v> </v>
      </c>
      <c r="J815" s="1118"/>
      <c r="K815" s="1118" t="str">
        <f t="array" ref="K815">IFERROR(INDEX('Sale Rollup'!$B$2:$AA$240,SMALL(IF('Sale Rollup'!$L$2:$L$240=$B$1,ROW('Sale Rollup'!$L$2:$L$240)),ROW(813:813))-1,13)," ")</f>
        <v> </v>
      </c>
      <c r="M815" s="1120" t="s">
        <v>874</v>
      </c>
      <c r="N815" s="1120"/>
    </row>
    <row r="816">
      <c r="A816" s="1131" t="str">
        <f t="array" ref="A816">IFERROR(SMALL(IF('Sale Rollup'!$O$2:$O$240=$B$1,ROW('Sale Rollup'!$L$2:$L$240)),ROW(794:794))," ")</f>
        <v> </v>
      </c>
      <c r="B816" s="1132" t="str">
        <f t="array" ref="B816">IFERROR(INDEX('Sale Rollup'!$B$2:$AA$240,SMALL(IF('Sale Rollup'!$O$2:$O$240=$B$1,ROW('Sale Rollup'!$L$2:$L$240)),ROW(794:794))-1,1)," ")</f>
        <v> </v>
      </c>
      <c r="C816" s="1133" t="str">
        <f t="array" ref="C816">IFERROR(INDEX('Sale Rollup'!$B$2:$AA$240,SMALL(IF('Sale Rollup'!$O$2:$O$240=$B$1,ROW('Sale Rollup'!$L$2:$L$240)),ROW(794:794))-1,2)," ")</f>
        <v> </v>
      </c>
      <c r="D816" s="1133" t="str">
        <f t="array" ref="D816">IFERROR(INDEX('Sale Rollup'!$B$2:$AA$240,SMALL(IF('Sale Rollup'!$O$2:$O$240=$B$1,ROW('Sale Rollup'!$L$2:$L$240)),ROW(794:794))-1,5)," ")</f>
        <v> </v>
      </c>
      <c r="E816" s="1133" t="str">
        <f t="array" ref="E816">IFERROR( INDEX('Sale Rollup'!$B$2:$AA$240,SMALL(IF('Sale Rollup'!$O$2:$O$240=$B$1,ROW('Sale Rollup'!$L$2:$L$240)),ROW(794:794))-1,6)," ")</f>
        <v> </v>
      </c>
      <c r="F816" s="1133" t="str">
        <f t="array" ref="F816">IFERROR(INDEX('Sale Rollup'!$B$2:$AA$240,SMALL(IF('Sale Rollup'!$O$2:$O$240=$B$1,ROW('Sale Rollup'!$L$2:$L$240)),ROW(794:794))-1,7)," ")</f>
        <v> </v>
      </c>
      <c r="G816" s="1133" t="str">
        <f t="array" ref="G816">IFERROR(INDEX('Sale Rollup'!$B$2:$AA$240,SMALL(IF('Sale Rollup'!$O$2:$O$240=$B$1,ROW('Sale Rollup'!$L$2:$L$240)),ROW(794:794))-1,3)," ")</f>
        <v> </v>
      </c>
      <c r="H816" s="1134" t="str">
        <f t="array" ref="H816">IFERROR(INDEX('Sale Rollup'!$B$2:$AA$240,SMALL(IF('Sale Rollup'!$O$2:$O$240=$B$1,ROW('Sale Rollup'!$L$2:$L$240)),ROW(794:794))-1,8)," ")</f>
        <v> </v>
      </c>
      <c r="I816" s="1135" t="str">
        <f t="array" ref="I816">IFERROR(INDEX('Sale Rollup'!$B$2:$AA$240,SMALL(IF('Sale Rollup'!$O$2:$O$240=$B$1,ROW('Sale Rollup'!$L$2:$L$240)),ROW(794:794))-1,15)," ")</f>
        <v> </v>
      </c>
      <c r="J816" s="1134"/>
      <c r="K816" s="1134" t="str">
        <f t="array" ref="K816">IFERROR(INDEX('Sale Rollup'!$B$2:$AA$240,SMALL(IF('Sale Rollup'!$O$2:$O$240=$B$1,ROW('Sale Rollup'!$L$2:$L$240)),ROW(794:794))-1,16)," ")</f>
        <v> </v>
      </c>
      <c r="L816" s="1136" t="s">
        <v>841</v>
      </c>
      <c r="M816" s="1120"/>
      <c r="N816" s="1120"/>
    </row>
    <row r="817">
      <c r="A817" s="1137" t="str">
        <f t="array" ref="A817">IFERROR(SMALL(IF('Sale Rollup'!$O$2:$O$240=$B$1,ROW('Sale Rollup'!$L$2:$L$240)),ROW(795:795))," ")</f>
        <v> </v>
      </c>
      <c r="B817" s="1138" t="str">
        <f t="array" ref="B817">IFERROR(INDEX('Sale Rollup'!$B$2:$AA$240,SMALL(IF('Sale Rollup'!$O$2:$O$240=$B$1,ROW('Sale Rollup'!$L$2:$L$240)),ROW(795:795))-1,1)," ")</f>
        <v> </v>
      </c>
      <c r="C817" s="1139" t="str">
        <f t="array" ref="C817">IFERROR(INDEX('Sale Rollup'!$B$2:$AA$240,SMALL(IF('Sale Rollup'!$O$2:$O$240=$B$1,ROW('Sale Rollup'!$L$2:$L$240)),ROW(795:795))-1,2)," ")</f>
        <v> </v>
      </c>
      <c r="D817" s="1139" t="str">
        <f t="array" ref="D817">IFERROR(INDEX('Sale Rollup'!$B$2:$AA$240,SMALL(IF('Sale Rollup'!$O$2:$O$240=$B$1,ROW('Sale Rollup'!$L$2:$L$240)),ROW(795:795))-1,5)," ")</f>
        <v> </v>
      </c>
      <c r="E817" s="1139" t="str">
        <f t="array" ref="E817">IFERROR( INDEX('Sale Rollup'!$B$2:$AA$240,SMALL(IF('Sale Rollup'!$O$2:$O$240=$B$1,ROW('Sale Rollup'!$L$2:$L$240)),ROW(795:795))-1,6)," ")</f>
        <v> </v>
      </c>
      <c r="F817" s="1139" t="str">
        <f t="array" ref="F817">IFERROR(INDEX('Sale Rollup'!$B$2:$AA$240,SMALL(IF('Sale Rollup'!$O$2:$O$240=$B$1,ROW('Sale Rollup'!$L$2:$L$240)),ROW(795:795))-1,7)," ")</f>
        <v> </v>
      </c>
      <c r="G817" s="1139" t="str">
        <f t="array" ref="G817">IFERROR(INDEX('Sale Rollup'!$B$2:$AA$240,SMALL(IF('Sale Rollup'!$O$2:$O$240=$B$1,ROW('Sale Rollup'!$L$2:$L$240)),ROW(795:795))-1,3)," ")</f>
        <v> </v>
      </c>
      <c r="H817" s="1140" t="str">
        <f t="array" ref="H817">IFERROR(INDEX('Sale Rollup'!$B$2:$AA$240,SMALL(IF('Sale Rollup'!$O$2:$O$240=$B$1,ROW('Sale Rollup'!$L$2:$L$240)),ROW(795:795))-1,8)," ")</f>
        <v> </v>
      </c>
      <c r="I817" s="1141" t="str">
        <f t="array" ref="I817">IFERROR(INDEX('Sale Rollup'!$B$2:$AA$240,SMALL(IF('Sale Rollup'!$O$2:$O$240=$B$1,ROW('Sale Rollup'!$L$2:$L$240)),ROW(795:795))-1,15)," ")</f>
        <v> </v>
      </c>
      <c r="J817" s="1140"/>
      <c r="K817" s="1140" t="str">
        <f t="array" ref="K817">IFERROR(INDEX('Sale Rollup'!$B$2:$AA$240,SMALL(IF('Sale Rollup'!$O$2:$O$240=$B$1,ROW('Sale Rollup'!$L$2:$L$240)),ROW(795:795))-1,16)," ")</f>
        <v> </v>
      </c>
      <c r="M817" s="1120"/>
      <c r="N817" s="1120"/>
    </row>
    <row r="818">
      <c r="A818" s="1137" t="str">
        <f t="array" ref="A818">IFERROR(SMALL(IF('Sale Rollup'!$O$2:$O$240=$B$1,ROW('Sale Rollup'!$L$2:$L$240)),ROW(796:796))," ")</f>
        <v> </v>
      </c>
      <c r="B818" s="1138" t="str">
        <f t="array" ref="B818">IFERROR(INDEX('Sale Rollup'!$B$2:$AA$240,SMALL(IF('Sale Rollup'!$O$2:$O$240=$B$1,ROW('Sale Rollup'!$L$2:$L$240)),ROW(796:796))-1,1)," ")</f>
        <v> </v>
      </c>
      <c r="C818" s="1139" t="str">
        <f t="array" ref="C818">IFERROR(INDEX('Sale Rollup'!$B$2:$AA$240,SMALL(IF('Sale Rollup'!$O$2:$O$240=$B$1,ROW('Sale Rollup'!$L$2:$L$240)),ROW(796:796))-1,2)," ")</f>
        <v> </v>
      </c>
      <c r="D818" s="1139" t="str">
        <f t="array" ref="D818">IFERROR(INDEX('Sale Rollup'!$B$2:$AA$240,SMALL(IF('Sale Rollup'!$O$2:$O$240=$B$1,ROW('Sale Rollup'!$L$2:$L$240)),ROW(796:796))-1,5)," ")</f>
        <v> </v>
      </c>
      <c r="E818" s="1139" t="str">
        <f t="array" ref="E818">IFERROR( INDEX('Sale Rollup'!$B$2:$AA$240,SMALL(IF('Sale Rollup'!$O$2:$O$240=$B$1,ROW('Sale Rollup'!$L$2:$L$240)),ROW(796:796))-1,6)," ")</f>
        <v> </v>
      </c>
      <c r="F818" s="1139" t="str">
        <f t="array" ref="F818">IFERROR(INDEX('Sale Rollup'!$B$2:$AA$240,SMALL(IF('Sale Rollup'!$O$2:$O$240=$B$1,ROW('Sale Rollup'!$L$2:$L$240)),ROW(796:796))-1,7)," ")</f>
        <v> </v>
      </c>
      <c r="G818" s="1139" t="str">
        <f t="array" ref="G818">IFERROR(INDEX('Sale Rollup'!$B$2:$AA$240,SMALL(IF('Sale Rollup'!$O$2:$O$240=$B$1,ROW('Sale Rollup'!$L$2:$L$240)),ROW(796:796))-1,3)," ")</f>
        <v> </v>
      </c>
      <c r="H818" s="1140" t="str">
        <f t="array" ref="H818">IFERROR(INDEX('Sale Rollup'!$B$2:$AA$240,SMALL(IF('Sale Rollup'!$O$2:$O$240=$B$1,ROW('Sale Rollup'!$L$2:$L$240)),ROW(796:796))-1,8)," ")</f>
        <v> </v>
      </c>
      <c r="I818" s="1141" t="str">
        <f t="array" ref="I818">IFERROR(INDEX('Sale Rollup'!$B$2:$AA$240,SMALL(IF('Sale Rollup'!$O$2:$O$240=$B$1,ROW('Sale Rollup'!$L$2:$L$240)),ROW(796:796))-1,15)," ")</f>
        <v> </v>
      </c>
      <c r="J818" s="1140"/>
      <c r="K818" s="1140" t="str">
        <f t="array" ref="K818">IFERROR(INDEX('Sale Rollup'!$B$2:$AA$240,SMALL(IF('Sale Rollup'!$O$2:$O$240=$B$1,ROW('Sale Rollup'!$L$2:$L$240)),ROW(796:796))-1,16)," ")</f>
        <v> </v>
      </c>
      <c r="M818" s="1120"/>
      <c r="N818" s="1120"/>
    </row>
    <row r="819">
      <c r="A819" s="1137" t="str">
        <f t="array" ref="A819">IFERROR(SMALL(IF('Sale Rollup'!$O$2:$O$240=$B$1,ROW('Sale Rollup'!$L$2:$L$240)),ROW(797:797))," ")</f>
        <v> </v>
      </c>
      <c r="B819" s="1138" t="str">
        <f t="array" ref="B819">IFERROR(INDEX('Sale Rollup'!$B$2:$AA$240,SMALL(IF('Sale Rollup'!$O$2:$O$240=$B$1,ROW('Sale Rollup'!$L$2:$L$240)),ROW(797:797))-1,1)," ")</f>
        <v> </v>
      </c>
      <c r="C819" s="1139" t="str">
        <f t="array" ref="C819">IFERROR(INDEX('Sale Rollup'!$B$2:$AA$240,SMALL(IF('Sale Rollup'!$O$2:$O$240=$B$1,ROW('Sale Rollup'!$L$2:$L$240)),ROW(797:797))-1,2)," ")</f>
        <v> </v>
      </c>
      <c r="D819" s="1139" t="str">
        <f t="array" ref="D819">IFERROR(INDEX('Sale Rollup'!$B$2:$AA$240,SMALL(IF('Sale Rollup'!$O$2:$O$240=$B$1,ROW('Sale Rollup'!$L$2:$L$240)),ROW(797:797))-1,5)," ")</f>
        <v> </v>
      </c>
      <c r="E819" s="1139" t="str">
        <f t="array" ref="E819">IFERROR( INDEX('Sale Rollup'!$B$2:$AA$240,SMALL(IF('Sale Rollup'!$O$2:$O$240=$B$1,ROW('Sale Rollup'!$L$2:$L$240)),ROW(797:797))-1,6)," ")</f>
        <v> </v>
      </c>
      <c r="F819" s="1139" t="str">
        <f t="array" ref="F819">IFERROR(INDEX('Sale Rollup'!$B$2:$AA$240,SMALL(IF('Sale Rollup'!$O$2:$O$240=$B$1,ROW('Sale Rollup'!$L$2:$L$240)),ROW(797:797))-1,7)," ")</f>
        <v> </v>
      </c>
      <c r="G819" s="1139" t="str">
        <f t="array" ref="G819">IFERROR(INDEX('Sale Rollup'!$B$2:$AA$240,SMALL(IF('Sale Rollup'!$O$2:$O$240=$B$1,ROW('Sale Rollup'!$L$2:$L$240)),ROW(797:797))-1,3)," ")</f>
        <v> </v>
      </c>
      <c r="H819" s="1140" t="str">
        <f t="array" ref="H819">IFERROR(INDEX('Sale Rollup'!$B$2:$AA$240,SMALL(IF('Sale Rollup'!$O$2:$O$240=$B$1,ROW('Sale Rollup'!$L$2:$L$240)),ROW(797:797))-1,8)," ")</f>
        <v> </v>
      </c>
      <c r="I819" s="1141" t="str">
        <f t="array" ref="I819">IFERROR(INDEX('Sale Rollup'!$B$2:$AA$240,SMALL(IF('Sale Rollup'!$O$2:$O$240=$B$1,ROW('Sale Rollup'!$L$2:$L$240)),ROW(797:797))-1,15)," ")</f>
        <v> </v>
      </c>
      <c r="J819" s="1140"/>
      <c r="K819" s="1140" t="str">
        <f t="array" ref="K819">IFERROR(INDEX('Sale Rollup'!$B$2:$AA$240,SMALL(IF('Sale Rollup'!$O$2:$O$240=$B$1,ROW('Sale Rollup'!$L$2:$L$240)),ROW(797:797))-1,16)," ")</f>
        <v> </v>
      </c>
      <c r="M819" s="1120"/>
      <c r="N819" s="1120"/>
    </row>
    <row r="820">
      <c r="A820" s="1137" t="str">
        <f t="array" ref="A820">IFERROR(SMALL(IF('Sale Rollup'!$O$2:$O$240=$B$1,ROW('Sale Rollup'!$L$2:$L$240)),ROW(798:798))," ")</f>
        <v> </v>
      </c>
      <c r="B820" s="1138" t="str">
        <f t="array" ref="B820">IFERROR(INDEX('Sale Rollup'!$B$2:$AA$240,SMALL(IF('Sale Rollup'!$O$2:$O$240=$B$1,ROW('Sale Rollup'!$L$2:$L$240)),ROW(798:798))-1,1)," ")</f>
        <v> </v>
      </c>
      <c r="C820" s="1139" t="str">
        <f t="array" ref="C820">IFERROR(INDEX('Sale Rollup'!$B$2:$AA$240,SMALL(IF('Sale Rollup'!$O$2:$O$240=$B$1,ROW('Sale Rollup'!$L$2:$L$240)),ROW(798:798))-1,2)," ")</f>
        <v> </v>
      </c>
      <c r="D820" s="1139" t="str">
        <f t="array" ref="D820">IFERROR(INDEX('Sale Rollup'!$B$2:$AA$240,SMALL(IF('Sale Rollup'!$O$2:$O$240=$B$1,ROW('Sale Rollup'!$L$2:$L$240)),ROW(798:798))-1,5)," ")</f>
        <v> </v>
      </c>
      <c r="E820" s="1139" t="str">
        <f t="array" ref="E820">IFERROR( INDEX('Sale Rollup'!$B$2:$AA$240,SMALL(IF('Sale Rollup'!$O$2:$O$240=$B$1,ROW('Sale Rollup'!$L$2:$L$240)),ROW(798:798))-1,6)," ")</f>
        <v> </v>
      </c>
      <c r="F820" s="1139" t="str">
        <f t="array" ref="F820">IFERROR(INDEX('Sale Rollup'!$B$2:$AA$240,SMALL(IF('Sale Rollup'!$O$2:$O$240=$B$1,ROW('Sale Rollup'!$L$2:$L$240)),ROW(798:798))-1,7)," ")</f>
        <v> </v>
      </c>
      <c r="G820" s="1139" t="str">
        <f t="array" ref="G820">IFERROR(INDEX('Sale Rollup'!$B$2:$AA$240,SMALL(IF('Sale Rollup'!$O$2:$O$240=$B$1,ROW('Sale Rollup'!$L$2:$L$240)),ROW(798:798))-1,3)," ")</f>
        <v> </v>
      </c>
      <c r="H820" s="1140" t="str">
        <f t="array" ref="H820">IFERROR(INDEX('Sale Rollup'!$B$2:$AA$240,SMALL(IF('Sale Rollup'!$O$2:$O$240=$B$1,ROW('Sale Rollup'!$L$2:$L$240)),ROW(798:798))-1,8)," ")</f>
        <v> </v>
      </c>
      <c r="I820" s="1141" t="str">
        <f t="array" ref="I820">IFERROR(INDEX('Sale Rollup'!$B$2:$AA$240,SMALL(IF('Sale Rollup'!$O$2:$O$240=$B$1,ROW('Sale Rollup'!$L$2:$L$240)),ROW(798:798))-1,15)," ")</f>
        <v> </v>
      </c>
      <c r="J820" s="1140"/>
      <c r="K820" s="1140" t="str">
        <f t="array" ref="K820">IFERROR(INDEX('Sale Rollup'!$B$2:$AA$240,SMALL(IF('Sale Rollup'!$O$2:$O$240=$B$1,ROW('Sale Rollup'!$L$2:$L$240)),ROW(798:798))-1,16)," ")</f>
        <v> </v>
      </c>
      <c r="M820" s="1120"/>
      <c r="N820" s="1120"/>
    </row>
    <row r="821">
      <c r="A821" s="1137" t="str">
        <f t="array" ref="A821">IFERROR(SMALL(IF('Sale Rollup'!$O$2:$O$240=$B$1,ROW('Sale Rollup'!$L$2:$L$240)),ROW(799:799))," ")</f>
        <v> </v>
      </c>
      <c r="B821" s="1138" t="str">
        <f t="array" ref="B821">IFERROR(INDEX('Sale Rollup'!$B$2:$AA$240,SMALL(IF('Sale Rollup'!$O$2:$O$240=$B$1,ROW('Sale Rollup'!$L$2:$L$240)),ROW(799:799))-1,1)," ")</f>
        <v> </v>
      </c>
      <c r="C821" s="1139" t="str">
        <f t="array" ref="C821">IFERROR(INDEX('Sale Rollup'!$B$2:$AA$240,SMALL(IF('Sale Rollup'!$O$2:$O$240=$B$1,ROW('Sale Rollup'!$L$2:$L$240)),ROW(799:799))-1,2)," ")</f>
        <v> </v>
      </c>
      <c r="D821" s="1139" t="str">
        <f t="array" ref="D821">IFERROR(INDEX('Sale Rollup'!$B$2:$AA$240,SMALL(IF('Sale Rollup'!$O$2:$O$240=$B$1,ROW('Sale Rollup'!$L$2:$L$240)),ROW(799:799))-1,5)," ")</f>
        <v> </v>
      </c>
      <c r="E821" s="1139" t="str">
        <f t="array" ref="E821">IFERROR( INDEX('Sale Rollup'!$B$2:$AA$240,SMALL(IF('Sale Rollup'!$O$2:$O$240=$B$1,ROW('Sale Rollup'!$L$2:$L$240)),ROW(799:799))-1,6)," ")</f>
        <v> </v>
      </c>
      <c r="F821" s="1139" t="str">
        <f t="array" ref="F821">IFERROR(INDEX('Sale Rollup'!$B$2:$AA$240,SMALL(IF('Sale Rollup'!$O$2:$O$240=$B$1,ROW('Sale Rollup'!$L$2:$L$240)),ROW(799:799))-1,7)," ")</f>
        <v> </v>
      </c>
      <c r="G821" s="1139" t="str">
        <f t="array" ref="G821">IFERROR(INDEX('Sale Rollup'!$B$2:$AA$240,SMALL(IF('Sale Rollup'!$O$2:$O$240=$B$1,ROW('Sale Rollup'!$L$2:$L$240)),ROW(799:799))-1,3)," ")</f>
        <v> </v>
      </c>
      <c r="H821" s="1140" t="str">
        <f t="array" ref="H821">IFERROR(INDEX('Sale Rollup'!$B$2:$AA$240,SMALL(IF('Sale Rollup'!$O$2:$O$240=$B$1,ROW('Sale Rollup'!$L$2:$L$240)),ROW(799:799))-1,8)," ")</f>
        <v> </v>
      </c>
      <c r="I821" s="1141" t="str">
        <f t="array" ref="I821">IFERROR(INDEX('Sale Rollup'!$B$2:$AA$240,SMALL(IF('Sale Rollup'!$O$2:$O$240=$B$1,ROW('Sale Rollup'!$L$2:$L$240)),ROW(799:799))-1,15)," ")</f>
        <v> </v>
      </c>
      <c r="J821" s="1140"/>
      <c r="K821" s="1140" t="str">
        <f t="array" ref="K821">IFERROR(INDEX('Sale Rollup'!$B$2:$AA$240,SMALL(IF('Sale Rollup'!$O$2:$O$240=$B$1,ROW('Sale Rollup'!$L$2:$L$240)),ROW(799:799))-1,16)," ")</f>
        <v> </v>
      </c>
      <c r="M821" s="1120"/>
      <c r="N821" s="1120"/>
    </row>
    <row r="822">
      <c r="A822" s="1137" t="str">
        <f t="array" ref="A822">IFERROR(SMALL(IF('Sale Rollup'!$O$2:$O$240=$B$1,ROW('Sale Rollup'!$L$2:$L$240)),ROW(800:800))," ")</f>
        <v> </v>
      </c>
      <c r="B822" s="1138" t="str">
        <f t="array" ref="B822">IFERROR(INDEX('Sale Rollup'!$B$2:$AA$240,SMALL(IF('Sale Rollup'!$O$2:$O$240=$B$1,ROW('Sale Rollup'!$L$2:$L$240)),ROW(800:800))-1,1)," ")</f>
        <v> </v>
      </c>
      <c r="C822" s="1139" t="str">
        <f t="array" ref="C822">IFERROR(INDEX('Sale Rollup'!$B$2:$AA$240,SMALL(IF('Sale Rollup'!$O$2:$O$240=$B$1,ROW('Sale Rollup'!$L$2:$L$240)),ROW(800:800))-1,2)," ")</f>
        <v> </v>
      </c>
      <c r="D822" s="1139" t="str">
        <f t="array" ref="D822">IFERROR(INDEX('Sale Rollup'!$B$2:$AA$240,SMALL(IF('Sale Rollup'!$O$2:$O$240=$B$1,ROW('Sale Rollup'!$L$2:$L$240)),ROW(800:800))-1,5)," ")</f>
        <v> </v>
      </c>
      <c r="E822" s="1139" t="str">
        <f t="array" ref="E822">IFERROR( INDEX('Sale Rollup'!$B$2:$AA$240,SMALL(IF('Sale Rollup'!$O$2:$O$240=$B$1,ROW('Sale Rollup'!$L$2:$L$240)),ROW(800:800))-1,6)," ")</f>
        <v> </v>
      </c>
      <c r="F822" s="1139" t="str">
        <f t="array" ref="F822">IFERROR(INDEX('Sale Rollup'!$B$2:$AA$240,SMALL(IF('Sale Rollup'!$O$2:$O$240=$B$1,ROW('Sale Rollup'!$L$2:$L$240)),ROW(800:800))-1,7)," ")</f>
        <v> </v>
      </c>
      <c r="G822" s="1139" t="str">
        <f t="array" ref="G822">IFERROR(INDEX('Sale Rollup'!$B$2:$AA$240,SMALL(IF('Sale Rollup'!$O$2:$O$240=$B$1,ROW('Sale Rollup'!$L$2:$L$240)),ROW(800:800))-1,3)," ")</f>
        <v> </v>
      </c>
      <c r="H822" s="1140" t="str">
        <f t="array" ref="H822">IFERROR(INDEX('Sale Rollup'!$B$2:$AA$240,SMALL(IF('Sale Rollup'!$O$2:$O$240=$B$1,ROW('Sale Rollup'!$L$2:$L$240)),ROW(800:800))-1,8)," ")</f>
        <v> </v>
      </c>
      <c r="I822" s="1141" t="str">
        <f t="array" ref="I822">IFERROR(INDEX('Sale Rollup'!$B$2:$AA$240,SMALL(IF('Sale Rollup'!$O$2:$O$240=$B$1,ROW('Sale Rollup'!$L$2:$L$240)),ROW(800:800))-1,15)," ")</f>
        <v> </v>
      </c>
      <c r="J822" s="1140"/>
      <c r="K822" s="1140" t="str">
        <f t="array" ref="K822">IFERROR(INDEX('Sale Rollup'!$B$2:$AA$240,SMALL(IF('Sale Rollup'!$O$2:$O$240=$B$1,ROW('Sale Rollup'!$L$2:$L$240)),ROW(800:800))-1,16)," ")</f>
        <v> </v>
      </c>
      <c r="M822" s="1120"/>
      <c r="N822" s="1120"/>
    </row>
    <row r="823">
      <c r="A823" s="1137" t="str">
        <f t="array" ref="A823">IFERROR(SMALL(IF('Sale Rollup'!$O$2:$O$240=$B$1,ROW('Sale Rollup'!$L$2:$L$240)),ROW(801:801))," ")</f>
        <v> </v>
      </c>
      <c r="B823" s="1138" t="str">
        <f t="array" ref="B823">IFERROR(INDEX('Sale Rollup'!$B$2:$AA$240,SMALL(IF('Sale Rollup'!$O$2:$O$240=$B$1,ROW('Sale Rollup'!$L$2:$L$240)),ROW(801:801))-1,1)," ")</f>
        <v> </v>
      </c>
      <c r="C823" s="1139" t="str">
        <f t="array" ref="C823">IFERROR(INDEX('Sale Rollup'!$B$2:$AA$240,SMALL(IF('Sale Rollup'!$O$2:$O$240=$B$1,ROW('Sale Rollup'!$L$2:$L$240)),ROW(801:801))-1,2)," ")</f>
        <v> </v>
      </c>
      <c r="D823" s="1139" t="str">
        <f t="array" ref="D823">IFERROR(INDEX('Sale Rollup'!$B$2:$AA$240,SMALL(IF('Sale Rollup'!$O$2:$O$240=$B$1,ROW('Sale Rollup'!$L$2:$L$240)),ROW(801:801))-1,5)," ")</f>
        <v> </v>
      </c>
      <c r="E823" s="1139" t="str">
        <f t="array" ref="E823">IFERROR( INDEX('Sale Rollup'!$B$2:$AA$240,SMALL(IF('Sale Rollup'!$O$2:$O$240=$B$1,ROW('Sale Rollup'!$L$2:$L$240)),ROW(801:801))-1,6)," ")</f>
        <v> </v>
      </c>
      <c r="F823" s="1139" t="str">
        <f t="array" ref="F823">IFERROR(INDEX('Sale Rollup'!$B$2:$AA$240,SMALL(IF('Sale Rollup'!$O$2:$O$240=$B$1,ROW('Sale Rollup'!$L$2:$L$240)),ROW(801:801))-1,7)," ")</f>
        <v> </v>
      </c>
      <c r="G823" s="1139" t="str">
        <f t="array" ref="G823">IFERROR(INDEX('Sale Rollup'!$B$2:$AA$240,SMALL(IF('Sale Rollup'!$O$2:$O$240=$B$1,ROW('Sale Rollup'!$L$2:$L$240)),ROW(801:801))-1,3)," ")</f>
        <v> </v>
      </c>
      <c r="H823" s="1140" t="str">
        <f t="array" ref="H823">IFERROR(INDEX('Sale Rollup'!$B$2:$AA$240,SMALL(IF('Sale Rollup'!$O$2:$O$240=$B$1,ROW('Sale Rollup'!$L$2:$L$240)),ROW(801:801))-1,8)," ")</f>
        <v> </v>
      </c>
      <c r="I823" s="1141" t="str">
        <f t="array" ref="I823">IFERROR(INDEX('Sale Rollup'!$B$2:$AA$240,SMALL(IF('Sale Rollup'!$O$2:$O$240=$B$1,ROW('Sale Rollup'!$L$2:$L$240)),ROW(801:801))-1,15)," ")</f>
        <v> </v>
      </c>
      <c r="J823" s="1140"/>
      <c r="K823" s="1140" t="str">
        <f t="array" ref="K823">IFERROR(INDEX('Sale Rollup'!$B$2:$AA$240,SMALL(IF('Sale Rollup'!$O$2:$O$240=$B$1,ROW('Sale Rollup'!$L$2:$L$240)),ROW(801:801))-1,16)," ")</f>
        <v> </v>
      </c>
      <c r="M823" s="1120"/>
      <c r="N823" s="1120"/>
    </row>
    <row r="824">
      <c r="A824" s="1137" t="str">
        <f t="array" ref="A824">IFERROR(SMALL(IF('Sale Rollup'!$O$2:$O$240=$B$1,ROW('Sale Rollup'!$L$2:$L$240)),ROW(802:802))," ")</f>
        <v> </v>
      </c>
      <c r="B824" s="1138" t="str">
        <f t="array" ref="B824">IFERROR(INDEX('Sale Rollup'!$B$2:$AA$240,SMALL(IF('Sale Rollup'!$O$2:$O$240=$B$1,ROW('Sale Rollup'!$L$2:$L$240)),ROW(802:802))-1,1)," ")</f>
        <v> </v>
      </c>
      <c r="C824" s="1139" t="str">
        <f t="array" ref="C824">IFERROR(INDEX('Sale Rollup'!$B$2:$AA$240,SMALL(IF('Sale Rollup'!$O$2:$O$240=$B$1,ROW('Sale Rollup'!$L$2:$L$240)),ROW(802:802))-1,2)," ")</f>
        <v> </v>
      </c>
      <c r="D824" s="1139" t="str">
        <f t="array" ref="D824">IFERROR(INDEX('Sale Rollup'!$B$2:$AA$240,SMALL(IF('Sale Rollup'!$O$2:$O$240=$B$1,ROW('Sale Rollup'!$L$2:$L$240)),ROW(802:802))-1,5)," ")</f>
        <v> </v>
      </c>
      <c r="E824" s="1139" t="str">
        <f t="array" ref="E824">IFERROR( INDEX('Sale Rollup'!$B$2:$AA$240,SMALL(IF('Sale Rollup'!$O$2:$O$240=$B$1,ROW('Sale Rollup'!$L$2:$L$240)),ROW(802:802))-1,6)," ")</f>
        <v> </v>
      </c>
      <c r="F824" s="1139" t="str">
        <f t="array" ref="F824">IFERROR(INDEX('Sale Rollup'!$B$2:$AA$240,SMALL(IF('Sale Rollup'!$O$2:$O$240=$B$1,ROW('Sale Rollup'!$L$2:$L$240)),ROW(802:802))-1,7)," ")</f>
        <v> </v>
      </c>
      <c r="G824" s="1139" t="str">
        <f t="array" ref="G824">IFERROR(INDEX('Sale Rollup'!$B$2:$AA$240,SMALL(IF('Sale Rollup'!$O$2:$O$240=$B$1,ROW('Sale Rollup'!$L$2:$L$240)),ROW(802:802))-1,3)," ")</f>
        <v> </v>
      </c>
      <c r="H824" s="1140" t="str">
        <f t="array" ref="H824">IFERROR(INDEX('Sale Rollup'!$B$2:$AA$240,SMALL(IF('Sale Rollup'!$O$2:$O$240=$B$1,ROW('Sale Rollup'!$L$2:$L$240)),ROW(802:802))-1,8)," ")</f>
        <v> </v>
      </c>
      <c r="I824" s="1141" t="str">
        <f t="array" ref="I824">IFERROR(INDEX('Sale Rollup'!$B$2:$AA$240,SMALL(IF('Sale Rollup'!$O$2:$O$240=$B$1,ROW('Sale Rollup'!$L$2:$L$240)),ROW(802:802))-1,15)," ")</f>
        <v> </v>
      </c>
      <c r="J824" s="1140"/>
      <c r="K824" s="1140" t="str">
        <f t="array" ref="K824">IFERROR(INDEX('Sale Rollup'!$B$2:$AA$240,SMALL(IF('Sale Rollup'!$O$2:$O$240=$B$1,ROW('Sale Rollup'!$L$2:$L$240)),ROW(802:802))-1,16)," ")</f>
        <v> </v>
      </c>
      <c r="M824" s="1120"/>
      <c r="N824" s="1120"/>
    </row>
    <row r="825">
      <c r="A825" s="1137" t="str">
        <f t="array" ref="A825">IFERROR(SMALL(IF('Sale Rollup'!$O$2:$O$240=$B$1,ROW('Sale Rollup'!$L$2:$L$240)),ROW(803:803))," ")</f>
        <v> </v>
      </c>
      <c r="B825" s="1138" t="str">
        <f t="array" ref="B825">IFERROR(INDEX('Sale Rollup'!$B$2:$AA$240,SMALL(IF('Sale Rollup'!$O$2:$O$240=$B$1,ROW('Sale Rollup'!$L$2:$L$240)),ROW(803:803))-1,1)," ")</f>
        <v> </v>
      </c>
      <c r="C825" s="1139" t="str">
        <f t="array" ref="C825">IFERROR(INDEX('Sale Rollup'!$B$2:$AA$240,SMALL(IF('Sale Rollup'!$O$2:$O$240=$B$1,ROW('Sale Rollup'!$L$2:$L$240)),ROW(803:803))-1,2)," ")</f>
        <v> </v>
      </c>
      <c r="D825" s="1139" t="str">
        <f t="array" ref="D825">IFERROR(INDEX('Sale Rollup'!$B$2:$AA$240,SMALL(IF('Sale Rollup'!$O$2:$O$240=$B$1,ROW('Sale Rollup'!$L$2:$L$240)),ROW(803:803))-1,5)," ")</f>
        <v> </v>
      </c>
      <c r="E825" s="1139" t="str">
        <f t="array" ref="E825">IFERROR( INDEX('Sale Rollup'!$B$2:$AA$240,SMALL(IF('Sale Rollup'!$O$2:$O$240=$B$1,ROW('Sale Rollup'!$L$2:$L$240)),ROW(803:803))-1,6)," ")</f>
        <v> </v>
      </c>
      <c r="F825" s="1139" t="str">
        <f t="array" ref="F825">IFERROR(INDEX('Sale Rollup'!$B$2:$AA$240,SMALL(IF('Sale Rollup'!$O$2:$O$240=$B$1,ROW('Sale Rollup'!$L$2:$L$240)),ROW(803:803))-1,7)," ")</f>
        <v> </v>
      </c>
      <c r="G825" s="1139" t="str">
        <f t="array" ref="G825">IFERROR(INDEX('Sale Rollup'!$B$2:$AA$240,SMALL(IF('Sale Rollup'!$O$2:$O$240=$B$1,ROW('Sale Rollup'!$L$2:$L$240)),ROW(803:803))-1,3)," ")</f>
        <v> </v>
      </c>
      <c r="H825" s="1140" t="str">
        <f t="array" ref="H825">IFERROR(INDEX('Sale Rollup'!$B$2:$AA$240,SMALL(IF('Sale Rollup'!$O$2:$O$240=$B$1,ROW('Sale Rollup'!$L$2:$L$240)),ROW(803:803))-1,8)," ")</f>
        <v> </v>
      </c>
      <c r="I825" s="1141" t="str">
        <f t="array" ref="I825">IFERROR(INDEX('Sale Rollup'!$B$2:$AA$240,SMALL(IF('Sale Rollup'!$O$2:$O$240=$B$1,ROW('Sale Rollup'!$L$2:$L$240)),ROW(803:803))-1,15)," ")</f>
        <v> </v>
      </c>
      <c r="J825" s="1140"/>
      <c r="K825" s="1140" t="str">
        <f t="array" ref="K825">IFERROR(INDEX('Sale Rollup'!$B$2:$AA$240,SMALL(IF('Sale Rollup'!$O$2:$O$240=$B$1,ROW('Sale Rollup'!$L$2:$L$240)),ROW(803:803))-1,16)," ")</f>
        <v> </v>
      </c>
      <c r="M825" s="1120"/>
      <c r="N825" s="1120"/>
    </row>
    <row r="826">
      <c r="A826" s="1116" t="s">
        <v>842</v>
      </c>
      <c r="B826" s="1142">
        <f>COUNT(B796:B820)</f>
        <v>0</v>
      </c>
      <c r="C826" s="1114"/>
      <c r="D826" s="1114"/>
      <c r="E826" s="1114"/>
      <c r="F826" s="1114"/>
      <c r="G826" s="1114"/>
      <c r="H826" s="1122"/>
      <c r="I826" s="1143"/>
      <c r="J826" s="1122"/>
      <c r="K826" s="1122">
        <f t="array" ref="K826">SUM(IF(ISERROR(K796:K820),"0",K796:K820))</f>
        <v>0</v>
      </c>
      <c r="L826" s="1122"/>
      <c r="M826" s="1161"/>
      <c r="N826" s="1161"/>
    </row>
    <row r="827">
      <c r="A827" s="1144" t="str">
        <f>IF('Roster &amp; Tables'!J821=0,"","Pack")</f>
        <v/>
      </c>
      <c r="B827" s="1145" t="s">
        <v>843</v>
      </c>
      <c r="C827" s="1164">
        <f>COUNTIFS('Sale Rollup'!L793:L1032,B794,'Sale Rollup'!K793:K1032,"No")</f>
        <v>0</v>
      </c>
      <c r="D827" s="697"/>
      <c r="E827" s="1145" t="s">
        <v>844</v>
      </c>
      <c r="F827" s="1164">
        <f>COUNTIF('Sale Rollup'!O793:O1032,B794)+COUNTIFS('Sale Rollup'!L793:L1032,B794,'Sale Rollup'!K793:K1032,"Yes")</f>
        <v>0</v>
      </c>
      <c r="H827" s="695"/>
      <c r="I827" s="1147"/>
      <c r="J827" s="1148"/>
      <c r="K827" s="1148" t="str">
        <f>IF('Roster &amp; Tables'!J821=0,"",((C827*'Roster &amp; Tables'!J821)+(F827*('Roster &amp; Tables'!J821/2))))</f>
        <v/>
      </c>
      <c r="L827" s="1122"/>
      <c r="M827" s="1161"/>
      <c r="N827" s="1161"/>
    </row>
    <row r="828">
      <c r="A828" s="1149" t="s">
        <v>845</v>
      </c>
      <c r="J828" s="1150"/>
      <c r="K828" s="1150">
        <f>K826-K827</f>
        <v>0</v>
      </c>
      <c r="L828" s="1151"/>
      <c r="M828" s="1165"/>
      <c r="N828" s="1165"/>
    </row>
    <row r="829">
      <c r="A829" s="1152"/>
      <c r="B829" s="1153"/>
      <c r="C829" s="1154"/>
      <c r="D829" s="1155"/>
      <c r="E829" s="1155"/>
      <c r="F829" s="1155"/>
      <c r="G829" s="1155"/>
      <c r="H829" s="1156"/>
      <c r="I829" s="1157"/>
      <c r="J829" s="1156"/>
      <c r="K829" s="1156"/>
      <c r="L829" s="1158"/>
      <c r="M829" s="1165"/>
      <c r="N829" s="1165"/>
    </row>
    <row r="830">
      <c r="A830" s="1114" t="s">
        <v>833</v>
      </c>
      <c r="B830" s="1142" t="str">
        <f>'Roster &amp; Tables'!C832</f>
        <v/>
      </c>
      <c r="C830" s="1117"/>
      <c r="D830" s="1117"/>
      <c r="E830" s="1117"/>
      <c r="F830" s="1117"/>
      <c r="G830" s="1117"/>
      <c r="H830" s="1118"/>
      <c r="I830" s="1119"/>
      <c r="J830" s="1118"/>
      <c r="K830" s="1118"/>
      <c r="L830" s="1118"/>
      <c r="M830" s="1160"/>
      <c r="N830" s="1160"/>
    </row>
    <row r="831">
      <c r="A831" s="1114" t="s">
        <v>848</v>
      </c>
      <c r="B831" s="1142" t="s">
        <v>765</v>
      </c>
      <c r="C831" s="1114" t="s">
        <v>849</v>
      </c>
      <c r="D831" s="1114" t="s">
        <v>191</v>
      </c>
      <c r="E831" s="1116" t="s">
        <v>192</v>
      </c>
      <c r="F831" s="1116" t="s">
        <v>193</v>
      </c>
      <c r="G831" s="1114" t="s">
        <v>768</v>
      </c>
      <c r="H831" s="1122" t="s">
        <v>772</v>
      </c>
      <c r="I831" s="1143" t="s">
        <v>850</v>
      </c>
      <c r="J831" s="1122"/>
      <c r="K831" s="1122" t="s">
        <v>851</v>
      </c>
      <c r="L831" s="1122"/>
      <c r="M831" s="1161"/>
      <c r="N831" s="1161"/>
    </row>
    <row r="832">
      <c r="A832" s="1114" t="str">
        <f t="array" ref="A832">IFERROR(SMALL(IF('Sale Rollup'!$L$2:$L$240=$B$1,ROW('Sale Rollup'!$L$2:$L$240)),ROW(830:830))," ")</f>
        <v> </v>
      </c>
      <c r="B832" s="1130" t="str">
        <f t="array" ref="B832">IFERROR(INDEX('Sale Rollup'!$B$2:$AA$240,SMALL(IF('Sale Rollup'!$L$2:$L$240=$B$1,ROW('Sale Rollup'!$L$2:$L$240)),ROW(830:830))-1,1)," ")</f>
        <v> </v>
      </c>
      <c r="C832" s="1117" t="str">
        <f t="array" ref="C832">IFERROR(INDEX('Sale Rollup'!$B$2:$AA$240,SMALL(IF('Sale Rollup'!$L$2:$L$240=$B$1,ROW('Sale Rollup'!$L$2:$L$240)),ROW(830:830))-1,2)," ")</f>
        <v> </v>
      </c>
      <c r="D832" s="1117" t="str">
        <f t="array" ref="D832">IFERROR(INDEX('Sale Rollup'!$B$2:$AA$240,SMALL(IF('Sale Rollup'!$L$2:$L$240=$B$1,ROW('Sale Rollup'!$L$2:$L$240)),ROW(830:830))-1,5)," ")</f>
        <v> </v>
      </c>
      <c r="E832" s="1117" t="str">
        <f t="array" ref="E832">IFERROR( INDEX('Sale Rollup'!$B$2:$AA$240,SMALL(IF('Sale Rollup'!$L$2:$L$240=$B$1,ROW('Sale Rollup'!$L$2:$L$240)),ROW(830:830))-1,6)," ")</f>
        <v> </v>
      </c>
      <c r="F832" s="1117" t="str">
        <f t="array" ref="F832">IFERROR(INDEX('Sale Rollup'!$B$2:$AA$240,SMALL(IF('Sale Rollup'!$L$2:$L$240=$B$1,ROW('Sale Rollup'!$L$2:$L$240)),ROW(830:830))-1,7)," ")</f>
        <v> </v>
      </c>
      <c r="G832" s="1117" t="str">
        <f t="array" ref="G832">IFERROR(INDEX('Sale Rollup'!$B$2:$AA$240,SMALL(IF('Sale Rollup'!$L$2:$L$240=$B$1,ROW('Sale Rollup'!$L$2:$L$240)),ROW(830:830))-1,3)," ")</f>
        <v> </v>
      </c>
      <c r="H832" s="1163" t="str">
        <f t="array" ref="H832">IFERROR(INDEX('Sale Rollup'!$B$2:$AA$240,SMALL(IF('Sale Rollup'!$L$2:$L$240=$B$1,ROW('Sale Rollup'!$L$2:$L$240)),ROW(830:830))-1,8)," ")</f>
        <v> </v>
      </c>
      <c r="I832" s="1119" t="str">
        <f t="array" ref="I832">IFERROR(INDEX('Sale Rollup'!$B$2:$AA$240,SMALL(IF('Sale Rollup'!$L$2:$L$240=$B$1,ROW('Sale Rollup'!$L$2:$L$240)),ROW(830:830))-1,12)," ")</f>
        <v> </v>
      </c>
      <c r="J832" s="1118"/>
      <c r="K832" s="1118" t="str">
        <f t="array" ref="K832">IFERROR(INDEX('Sale Rollup'!$B$2:$AA$240,SMALL(IF('Sale Rollup'!$L$2:$L$240=$B$1,ROW('Sale Rollup'!$L$2:$L$240)),ROW(830:830))-1,13)," ")</f>
        <v> </v>
      </c>
      <c r="L832" s="1129" t="s">
        <v>840</v>
      </c>
      <c r="M832" s="1120"/>
      <c r="N832" s="1120"/>
    </row>
    <row r="833">
      <c r="A833" s="1114" t="str">
        <f t="array" ref="A833">IFERROR(SMALL(IF('Sale Rollup'!$L$2:$L$240=$B$1,ROW('Sale Rollup'!$L$2:$L$240)),ROW(831:831))," ")</f>
        <v> </v>
      </c>
      <c r="B833" s="1130" t="str">
        <f t="array" ref="B833">IFERROR(INDEX('Sale Rollup'!$B$2:$AA$240,SMALL(IF('Sale Rollup'!$L$2:$L$240=$B$1,ROW('Sale Rollup'!$L$2:$L$240)),ROW(831:831))-1,1)," ")</f>
        <v> </v>
      </c>
      <c r="C833" s="1117" t="str">
        <f t="array" ref="C833">IFERROR(INDEX('Sale Rollup'!$B$2:$AA$240,SMALL(IF('Sale Rollup'!$L$2:$L$240=$B$1,ROW('Sale Rollup'!$L$2:$L$240)),ROW(831:831))-1,2)," ")</f>
        <v> </v>
      </c>
      <c r="D833" s="1117" t="str">
        <f t="array" ref="D833">IFERROR(INDEX('Sale Rollup'!$B$2:$AA$240,SMALL(IF('Sale Rollup'!$L$2:$L$240=$B$1,ROW('Sale Rollup'!$L$2:$L$240)),ROW(831:831))-1,5)," ")</f>
        <v> </v>
      </c>
      <c r="E833" s="1117" t="str">
        <f t="array" ref="E833">IFERROR( INDEX('Sale Rollup'!$B$2:$AA$240,SMALL(IF('Sale Rollup'!$L$2:$L$240=$B$1,ROW('Sale Rollup'!$L$2:$L$240)),ROW(831:831))-1,6)," ")</f>
        <v> </v>
      </c>
      <c r="F833" s="1117" t="str">
        <f t="array" ref="F833">IFERROR(INDEX('Sale Rollup'!$B$2:$AA$240,SMALL(IF('Sale Rollup'!$L$2:$L$240=$B$1,ROW('Sale Rollup'!$L$2:$L$240)),ROW(831:831))-1,7)," ")</f>
        <v> </v>
      </c>
      <c r="G833" s="1117" t="str">
        <f t="array" ref="G833">IFERROR(INDEX('Sale Rollup'!$B$2:$AA$240,SMALL(IF('Sale Rollup'!$L$2:$L$240=$B$1,ROW('Sale Rollup'!$L$2:$L$240)),ROW(831:831))-1,3)," ")</f>
        <v> </v>
      </c>
      <c r="H833" s="1118" t="str">
        <f t="array" ref="H833">IFERROR(INDEX('Sale Rollup'!$B$2:$AA$240,SMALL(IF('Sale Rollup'!$L$2:$L$240=$B$1,ROW('Sale Rollup'!$L$2:$L$240)),ROW(831:831))-1,8)," ")</f>
        <v> </v>
      </c>
      <c r="I833" s="1119" t="str">
        <f t="array" ref="I833">IFERROR(INDEX('Sale Rollup'!$B$2:$AA$240,SMALL(IF('Sale Rollup'!$L$2:$L$240=$B$1,ROW('Sale Rollup'!$L$2:$L$240)),ROW(831:831))-1,12)," ")</f>
        <v> </v>
      </c>
      <c r="J833" s="1118"/>
      <c r="K833" s="1118" t="str">
        <f t="array" ref="K833">IFERROR(INDEX('Sale Rollup'!$B$2:$AA$240,SMALL(IF('Sale Rollup'!$L$2:$L$240=$B$1,ROW('Sale Rollup'!$L$2:$L$240)),ROW(831:831))-1,13)," ")</f>
        <v> </v>
      </c>
      <c r="M833" s="1120"/>
      <c r="N833" s="1120"/>
    </row>
    <row r="834">
      <c r="A834" s="1114" t="str">
        <f t="array" ref="A834">IFERROR(SMALL(IF('Sale Rollup'!$L$2:$L$240=$B$1,ROW('Sale Rollup'!$L$2:$L$240)),ROW(832:832))," ")</f>
        <v> </v>
      </c>
      <c r="B834" s="1130" t="str">
        <f t="array" ref="B834">IFERROR(INDEX('Sale Rollup'!$B$2:$AA$240,SMALL(IF('Sale Rollup'!$L$2:$L$240=$B$1,ROW('Sale Rollup'!$L$2:$L$240)),ROW(832:832))-1,1)," ")</f>
        <v> </v>
      </c>
      <c r="C834" s="1117" t="str">
        <f t="array" ref="C834">IFERROR(INDEX('Sale Rollup'!$B$2:$AA$240,SMALL(IF('Sale Rollup'!$L$2:$L$240=$B$1,ROW('Sale Rollup'!$L$2:$L$240)),ROW(832:832))-1,2)," ")</f>
        <v> </v>
      </c>
      <c r="D834" s="1117" t="str">
        <f t="array" ref="D834">IFERROR(INDEX('Sale Rollup'!$B$2:$AA$240,SMALL(IF('Sale Rollup'!$L$2:$L$240=$B$1,ROW('Sale Rollup'!$L$2:$L$240)),ROW(832:832))-1,5)," ")</f>
        <v> </v>
      </c>
      <c r="E834" s="1117" t="str">
        <f t="array" ref="E834">IFERROR( INDEX('Sale Rollup'!$B$2:$AA$240,SMALL(IF('Sale Rollup'!$L$2:$L$240=$B$1,ROW('Sale Rollup'!$L$2:$L$240)),ROW(832:832))-1,6)," ")</f>
        <v> </v>
      </c>
      <c r="F834" s="1117" t="str">
        <f t="array" ref="F834">IFERROR(INDEX('Sale Rollup'!$B$2:$AA$240,SMALL(IF('Sale Rollup'!$L$2:$L$240=$B$1,ROW('Sale Rollup'!$L$2:$L$240)),ROW(832:832))-1,7)," ")</f>
        <v> </v>
      </c>
      <c r="G834" s="1117" t="str">
        <f t="array" ref="G834">IFERROR(INDEX('Sale Rollup'!$B$2:$AA$240,SMALL(IF('Sale Rollup'!$L$2:$L$240=$B$1,ROW('Sale Rollup'!$L$2:$L$240)),ROW(832:832))-1,3)," ")</f>
        <v> </v>
      </c>
      <c r="H834" s="1118" t="str">
        <f t="array" ref="H834">IFERROR(INDEX('Sale Rollup'!$B$2:$AA$240,SMALL(IF('Sale Rollup'!$L$2:$L$240=$B$1,ROW('Sale Rollup'!$L$2:$L$240)),ROW(832:832))-1,8)," ")</f>
        <v> </v>
      </c>
      <c r="I834" s="1119" t="str">
        <f t="array" ref="I834">IFERROR(INDEX('Sale Rollup'!$B$2:$AA$240,SMALL(IF('Sale Rollup'!$L$2:$L$240=$B$1,ROW('Sale Rollup'!$L$2:$L$240)),ROW(832:832))-1,12)," ")</f>
        <v> </v>
      </c>
      <c r="J834" s="1118"/>
      <c r="K834" s="1118" t="str">
        <f t="array" ref="K834">IFERROR(INDEX('Sale Rollup'!$B$2:$AA$240,SMALL(IF('Sale Rollup'!$L$2:$L$240=$B$1,ROW('Sale Rollup'!$L$2:$L$240)),ROW(832:832))-1,13)," ")</f>
        <v> </v>
      </c>
      <c r="M834" s="1120"/>
      <c r="N834" s="1120"/>
    </row>
    <row r="835">
      <c r="A835" s="1114" t="str">
        <f t="array" ref="A835">IFERROR(SMALL(IF('Sale Rollup'!$L$2:$L$240=$B$1,ROW('Sale Rollup'!$L$2:$L$240)),ROW(833:833))," ")</f>
        <v> </v>
      </c>
      <c r="B835" s="1130" t="str">
        <f t="array" ref="B835">IFERROR(INDEX('Sale Rollup'!$B$2:$AA$240,SMALL(IF('Sale Rollup'!$L$2:$L$240=$B$1,ROW('Sale Rollup'!$L$2:$L$240)),ROW(833:833))-1,1)," ")</f>
        <v> </v>
      </c>
      <c r="C835" s="1117" t="str">
        <f t="array" ref="C835">IFERROR(INDEX('Sale Rollup'!$B$2:$AA$240,SMALL(IF('Sale Rollup'!$L$2:$L$240=$B$1,ROW('Sale Rollup'!$L$2:$L$240)),ROW(833:833))-1,2)," ")</f>
        <v> </v>
      </c>
      <c r="D835" s="1117" t="str">
        <f t="array" ref="D835">IFERROR(INDEX('Sale Rollup'!$B$2:$AA$240,SMALL(IF('Sale Rollup'!$L$2:$L$240=$B$1,ROW('Sale Rollup'!$L$2:$L$240)),ROW(833:833))-1,5)," ")</f>
        <v> </v>
      </c>
      <c r="E835" s="1117" t="str">
        <f t="array" ref="E835">IFERROR( INDEX('Sale Rollup'!$B$2:$AA$240,SMALL(IF('Sale Rollup'!$L$2:$L$240=$B$1,ROW('Sale Rollup'!$L$2:$L$240)),ROW(833:833))-1,6)," ")</f>
        <v> </v>
      </c>
      <c r="F835" s="1117" t="str">
        <f t="array" ref="F835">IFERROR(INDEX('Sale Rollup'!$B$2:$AA$240,SMALL(IF('Sale Rollup'!$L$2:$L$240=$B$1,ROW('Sale Rollup'!$L$2:$L$240)),ROW(833:833))-1,7)," ")</f>
        <v> </v>
      </c>
      <c r="G835" s="1117" t="str">
        <f t="array" ref="G835">IFERROR(INDEX('Sale Rollup'!$B$2:$AA$240,SMALL(IF('Sale Rollup'!$L$2:$L$240=$B$1,ROW('Sale Rollup'!$L$2:$L$240)),ROW(833:833))-1,3)," ")</f>
        <v> </v>
      </c>
      <c r="H835" s="1118" t="str">
        <f t="array" ref="H835">IFERROR(INDEX('Sale Rollup'!$B$2:$AA$240,SMALL(IF('Sale Rollup'!$L$2:$L$240=$B$1,ROW('Sale Rollup'!$L$2:$L$240)),ROW(833:833))-1,8)," ")</f>
        <v> </v>
      </c>
      <c r="I835" s="1119" t="str">
        <f t="array" ref="I835">IFERROR(INDEX('Sale Rollup'!$B$2:$AA$240,SMALL(IF('Sale Rollup'!$L$2:$L$240=$B$1,ROW('Sale Rollup'!$L$2:$L$240)),ROW(833:833))-1,12)," ")</f>
        <v> </v>
      </c>
      <c r="J835" s="1118"/>
      <c r="K835" s="1118" t="str">
        <f t="array" ref="K835">IFERROR(INDEX('Sale Rollup'!$B$2:$AA$240,SMALL(IF('Sale Rollup'!$L$2:$L$240=$B$1,ROW('Sale Rollup'!$L$2:$L$240)),ROW(833:833))-1,13)," ")</f>
        <v> </v>
      </c>
      <c r="M835" s="1120"/>
      <c r="N835" s="1120"/>
    </row>
    <row r="836">
      <c r="A836" s="1114" t="str">
        <f t="array" ref="A836">IFERROR(SMALL(IF('Sale Rollup'!$L$2:$L$240=$B$1,ROW('Sale Rollup'!$L$2:$L$240)),ROW(834:834))," ")</f>
        <v> </v>
      </c>
      <c r="B836" s="1130" t="str">
        <f t="array" ref="B836">IFERROR(INDEX('Sale Rollup'!$B$2:$AA$240,SMALL(IF('Sale Rollup'!$L$2:$L$240=$B$1,ROW('Sale Rollup'!$L$2:$L$240)),ROW(834:834))-1,1)," ")</f>
        <v> </v>
      </c>
      <c r="C836" s="1117" t="str">
        <f t="array" ref="C836">IFERROR(INDEX('Sale Rollup'!$B$2:$AA$240,SMALL(IF('Sale Rollup'!$L$2:$L$240=$B$1,ROW('Sale Rollup'!$L$2:$L$240)),ROW(834:834))-1,2)," ")</f>
        <v> </v>
      </c>
      <c r="D836" s="1117" t="str">
        <f t="array" ref="D836">IFERROR(INDEX('Sale Rollup'!$B$2:$AA$240,SMALL(IF('Sale Rollup'!$L$2:$L$240=$B$1,ROW('Sale Rollup'!$L$2:$L$240)),ROW(834:834))-1,5)," ")</f>
        <v> </v>
      </c>
      <c r="E836" s="1117" t="str">
        <f t="array" ref="E836">IFERROR( INDEX('Sale Rollup'!$B$2:$AA$240,SMALL(IF('Sale Rollup'!$L$2:$L$240=$B$1,ROW('Sale Rollup'!$L$2:$L$240)),ROW(834:834))-1,6)," ")</f>
        <v> </v>
      </c>
      <c r="F836" s="1117" t="str">
        <f t="array" ref="F836">IFERROR(INDEX('Sale Rollup'!$B$2:$AA$240,SMALL(IF('Sale Rollup'!$L$2:$L$240=$B$1,ROW('Sale Rollup'!$L$2:$L$240)),ROW(834:834))-1,7)," ")</f>
        <v> </v>
      </c>
      <c r="G836" s="1117" t="str">
        <f t="array" ref="G836">IFERROR(INDEX('Sale Rollup'!$B$2:$AA$240,SMALL(IF('Sale Rollup'!$L$2:$L$240=$B$1,ROW('Sale Rollup'!$L$2:$L$240)),ROW(834:834))-1,3)," ")</f>
        <v> </v>
      </c>
      <c r="H836" s="1118" t="str">
        <f t="array" ref="H836">IFERROR(INDEX('Sale Rollup'!$B$2:$AA$240,SMALL(IF('Sale Rollup'!$L$2:$L$240=$B$1,ROW('Sale Rollup'!$L$2:$L$240)),ROW(834:834))-1,8)," ")</f>
        <v> </v>
      </c>
      <c r="I836" s="1119" t="str">
        <f t="array" ref="I836">IFERROR(INDEX('Sale Rollup'!$B$2:$AA$240,SMALL(IF('Sale Rollup'!$L$2:$L$240=$B$1,ROW('Sale Rollup'!$L$2:$L$240)),ROW(834:834))-1,12)," ")</f>
        <v> </v>
      </c>
      <c r="J836" s="1118"/>
      <c r="K836" s="1118" t="str">
        <f t="array" ref="K836">IFERROR(INDEX('Sale Rollup'!$B$2:$AA$240,SMALL(IF('Sale Rollup'!$L$2:$L$240=$B$1,ROW('Sale Rollup'!$L$2:$L$240)),ROW(834:834))-1,13)," ")</f>
        <v> </v>
      </c>
      <c r="M836" s="1120"/>
      <c r="N836" s="1120"/>
    </row>
    <row r="837">
      <c r="A837" s="1114" t="str">
        <f t="array" ref="A837">IFERROR(SMALL(IF('Sale Rollup'!$L$2:$L$240=$B$1,ROW('Sale Rollup'!$L$2:$L$240)),ROW(835:835))," ")</f>
        <v> </v>
      </c>
      <c r="B837" s="1130" t="str">
        <f t="array" ref="B837">IFERROR(INDEX('Sale Rollup'!$B$2:$AA$240,SMALL(IF('Sale Rollup'!$L$2:$L$240=$B$1,ROW('Sale Rollup'!$L$2:$L$240)),ROW(835:835))-1,1)," ")</f>
        <v> </v>
      </c>
      <c r="C837" s="1117" t="str">
        <f t="array" ref="C837">IFERROR(INDEX('Sale Rollup'!$B$2:$AA$240,SMALL(IF('Sale Rollup'!$L$2:$L$240=$B$1,ROW('Sale Rollup'!$L$2:$L$240)),ROW(835:835))-1,2)," ")</f>
        <v> </v>
      </c>
      <c r="D837" s="1117" t="str">
        <f t="array" ref="D837">IFERROR(INDEX('Sale Rollup'!$B$2:$AA$240,SMALL(IF('Sale Rollup'!$L$2:$L$240=$B$1,ROW('Sale Rollup'!$L$2:$L$240)),ROW(835:835))-1,5)," ")</f>
        <v> </v>
      </c>
      <c r="E837" s="1117" t="str">
        <f t="array" ref="E837">IFERROR( INDEX('Sale Rollup'!$B$2:$AA$240,SMALL(IF('Sale Rollup'!$L$2:$L$240=$B$1,ROW('Sale Rollup'!$L$2:$L$240)),ROW(835:835))-1,6)," ")</f>
        <v> </v>
      </c>
      <c r="F837" s="1117" t="str">
        <f t="array" ref="F837">IFERROR(INDEX('Sale Rollup'!$B$2:$AA$240,SMALL(IF('Sale Rollup'!$L$2:$L$240=$B$1,ROW('Sale Rollup'!$L$2:$L$240)),ROW(835:835))-1,7)," ")</f>
        <v> </v>
      </c>
      <c r="G837" s="1117" t="str">
        <f t="array" ref="G837">IFERROR(INDEX('Sale Rollup'!$B$2:$AA$240,SMALL(IF('Sale Rollup'!$L$2:$L$240=$B$1,ROW('Sale Rollup'!$L$2:$L$240)),ROW(835:835))-1,3)," ")</f>
        <v> </v>
      </c>
      <c r="H837" s="1118" t="str">
        <f t="array" ref="H837">IFERROR(INDEX('Sale Rollup'!$B$2:$AA$240,SMALL(IF('Sale Rollup'!$L$2:$L$240=$B$1,ROW('Sale Rollup'!$L$2:$L$240)),ROW(835:835))-1,8)," ")</f>
        <v> </v>
      </c>
      <c r="I837" s="1119" t="str">
        <f t="array" ref="I837">IFERROR(INDEX('Sale Rollup'!$B$2:$AA$240,SMALL(IF('Sale Rollup'!$L$2:$L$240=$B$1,ROW('Sale Rollup'!$L$2:$L$240)),ROW(835:835))-1,12)," ")</f>
        <v> </v>
      </c>
      <c r="J837" s="1118"/>
      <c r="K837" s="1118" t="str">
        <f t="array" ref="K837">IFERROR(INDEX('Sale Rollup'!$B$2:$AA$240,SMALL(IF('Sale Rollup'!$L$2:$L$240=$B$1,ROW('Sale Rollup'!$L$2:$L$240)),ROW(835:835))-1,13)," ")</f>
        <v> </v>
      </c>
      <c r="M837" s="1120"/>
      <c r="N837" s="1120"/>
    </row>
    <row r="838">
      <c r="A838" s="1114" t="str">
        <f t="array" ref="A838">IFERROR(SMALL(IF('Sale Rollup'!$L$2:$L$240=$B$1,ROW('Sale Rollup'!$L$2:$L$240)),ROW(836:836))," ")</f>
        <v> </v>
      </c>
      <c r="B838" s="1130" t="str">
        <f t="array" ref="B838">IFERROR(INDEX('Sale Rollup'!$B$2:$AA$240,SMALL(IF('Sale Rollup'!$L$2:$L$240=$B$1,ROW('Sale Rollup'!$L$2:$L$240)),ROW(836:836))-1,1)," ")</f>
        <v> </v>
      </c>
      <c r="C838" s="1117" t="str">
        <f t="array" ref="C838">IFERROR(INDEX('Sale Rollup'!$B$2:$AA$240,SMALL(IF('Sale Rollup'!$L$2:$L$240=$B$1,ROW('Sale Rollup'!$L$2:$L$240)),ROW(836:836))-1,2)," ")</f>
        <v> </v>
      </c>
      <c r="D838" s="1117" t="str">
        <f t="array" ref="D838">IFERROR(INDEX('Sale Rollup'!$B$2:$AA$240,SMALL(IF('Sale Rollup'!$L$2:$L$240=$B$1,ROW('Sale Rollup'!$L$2:$L$240)),ROW(836:836))-1,5)," ")</f>
        <v> </v>
      </c>
      <c r="E838" s="1117" t="str">
        <f t="array" ref="E838">IFERROR( INDEX('Sale Rollup'!$B$2:$AA$240,SMALL(IF('Sale Rollup'!$L$2:$L$240=$B$1,ROW('Sale Rollup'!$L$2:$L$240)),ROW(836:836))-1,6)," ")</f>
        <v> </v>
      </c>
      <c r="F838" s="1117" t="str">
        <f t="array" ref="F838">IFERROR(INDEX('Sale Rollup'!$B$2:$AA$240,SMALL(IF('Sale Rollup'!$L$2:$L$240=$B$1,ROW('Sale Rollup'!$L$2:$L$240)),ROW(836:836))-1,7)," ")</f>
        <v> </v>
      </c>
      <c r="G838" s="1117" t="str">
        <f t="array" ref="G838">IFERROR(INDEX('Sale Rollup'!$B$2:$AA$240,SMALL(IF('Sale Rollup'!$L$2:$L$240=$B$1,ROW('Sale Rollup'!$L$2:$L$240)),ROW(836:836))-1,3)," ")</f>
        <v> </v>
      </c>
      <c r="H838" s="1118" t="str">
        <f t="array" ref="H838">IFERROR(INDEX('Sale Rollup'!$B$2:$AA$240,SMALL(IF('Sale Rollup'!$L$2:$L$240=$B$1,ROW('Sale Rollup'!$L$2:$L$240)),ROW(836:836))-1,8)," ")</f>
        <v> </v>
      </c>
      <c r="I838" s="1119" t="str">
        <f t="array" ref="I838">IFERROR(INDEX('Sale Rollup'!$B$2:$AA$240,SMALL(IF('Sale Rollup'!$L$2:$L$240=$B$1,ROW('Sale Rollup'!$L$2:$L$240)),ROW(836:836))-1,12)," ")</f>
        <v> </v>
      </c>
      <c r="J838" s="1118"/>
      <c r="K838" s="1118" t="str">
        <f t="array" ref="K838">IFERROR(INDEX('Sale Rollup'!$B$2:$AA$240,SMALL(IF('Sale Rollup'!$L$2:$L$240=$B$1,ROW('Sale Rollup'!$L$2:$L$240)),ROW(836:836))-1,13)," ")</f>
        <v> </v>
      </c>
      <c r="M838" s="1120"/>
      <c r="N838" s="1120"/>
    </row>
    <row r="839">
      <c r="A839" s="1114" t="str">
        <f t="array" ref="A839">IFERROR(SMALL(IF('Sale Rollup'!$L$2:$L$240=$B$1,ROW('Sale Rollup'!$L$2:$L$240)),ROW(837:837))," ")</f>
        <v> </v>
      </c>
      <c r="B839" s="1130" t="str">
        <f t="array" ref="B839">IFERROR(INDEX('Sale Rollup'!$B$2:$AA$240,SMALL(IF('Sale Rollup'!$L$2:$L$240=$B$1,ROW('Sale Rollup'!$L$2:$L$240)),ROW(837:837))-1,1)," ")</f>
        <v> </v>
      </c>
      <c r="C839" s="1117" t="str">
        <f t="array" ref="C839">IFERROR(INDEX('Sale Rollup'!$B$2:$AA$240,SMALL(IF('Sale Rollup'!$L$2:$L$240=$B$1,ROW('Sale Rollup'!$L$2:$L$240)),ROW(837:837))-1,2)," ")</f>
        <v> </v>
      </c>
      <c r="D839" s="1117" t="str">
        <f t="array" ref="D839">IFERROR(INDEX('Sale Rollup'!$B$2:$AA$240,SMALL(IF('Sale Rollup'!$L$2:$L$240=$B$1,ROW('Sale Rollup'!$L$2:$L$240)),ROW(837:837))-1,5)," ")</f>
        <v> </v>
      </c>
      <c r="E839" s="1117" t="str">
        <f t="array" ref="E839">IFERROR( INDEX('Sale Rollup'!$B$2:$AA$240,SMALL(IF('Sale Rollup'!$L$2:$L$240=$B$1,ROW('Sale Rollup'!$L$2:$L$240)),ROW(837:837))-1,6)," ")</f>
        <v> </v>
      </c>
      <c r="F839" s="1117" t="str">
        <f t="array" ref="F839">IFERROR(INDEX('Sale Rollup'!$B$2:$AA$240,SMALL(IF('Sale Rollup'!$L$2:$L$240=$B$1,ROW('Sale Rollup'!$L$2:$L$240)),ROW(837:837))-1,7)," ")</f>
        <v> </v>
      </c>
      <c r="G839" s="1117" t="str">
        <f t="array" ref="G839">IFERROR(INDEX('Sale Rollup'!$B$2:$AA$240,SMALL(IF('Sale Rollup'!$L$2:$L$240=$B$1,ROW('Sale Rollup'!$L$2:$L$240)),ROW(837:837))-1,3)," ")</f>
        <v> </v>
      </c>
      <c r="H839" s="1118" t="str">
        <f t="array" ref="H839">IFERROR(INDEX('Sale Rollup'!$B$2:$AA$240,SMALL(IF('Sale Rollup'!$L$2:$L$240=$B$1,ROW('Sale Rollup'!$L$2:$L$240)),ROW(837:837))-1,8)," ")</f>
        <v> </v>
      </c>
      <c r="I839" s="1119" t="str">
        <f t="array" ref="I839">IFERROR(INDEX('Sale Rollup'!$B$2:$AA$240,SMALL(IF('Sale Rollup'!$L$2:$L$240=$B$1,ROW('Sale Rollup'!$L$2:$L$240)),ROW(837:837))-1,12)," ")</f>
        <v> </v>
      </c>
      <c r="J839" s="1118"/>
      <c r="K839" s="1118" t="str">
        <f t="array" ref="K839">IFERROR(INDEX('Sale Rollup'!$B$2:$AA$240,SMALL(IF('Sale Rollup'!$L$2:$L$240=$B$1,ROW('Sale Rollup'!$L$2:$L$240)),ROW(837:837))-1,13)," ")</f>
        <v> </v>
      </c>
      <c r="M839" s="1120"/>
      <c r="N839" s="1120"/>
    </row>
    <row r="840">
      <c r="A840" s="1114" t="str">
        <f t="array" ref="A840">IFERROR(SMALL(IF('Sale Rollup'!$L$2:$L$240=$B$1,ROW('Sale Rollup'!$L$2:$L$240)),ROW(838:838))," ")</f>
        <v> </v>
      </c>
      <c r="B840" s="1130" t="str">
        <f t="array" ref="B840">IFERROR(INDEX('Sale Rollup'!$B$2:$AA$240,SMALL(IF('Sale Rollup'!$L$2:$L$240=$B$1,ROW('Sale Rollup'!$L$2:$L$240)),ROW(838:838))-1,1)," ")</f>
        <v> </v>
      </c>
      <c r="C840" s="1117" t="str">
        <f t="array" ref="C840">IFERROR(INDEX('Sale Rollup'!$B$2:$AA$240,SMALL(IF('Sale Rollup'!$L$2:$L$240=$B$1,ROW('Sale Rollup'!$L$2:$L$240)),ROW(838:838))-1,2)," ")</f>
        <v> </v>
      </c>
      <c r="D840" s="1117" t="str">
        <f t="array" ref="D840">IFERROR(INDEX('Sale Rollup'!$B$2:$AA$240,SMALL(IF('Sale Rollup'!$L$2:$L$240=$B$1,ROW('Sale Rollup'!$L$2:$L$240)),ROW(838:838))-1,5)," ")</f>
        <v> </v>
      </c>
      <c r="E840" s="1117" t="str">
        <f t="array" ref="E840">IFERROR( INDEX('Sale Rollup'!$B$2:$AA$240,SMALL(IF('Sale Rollup'!$L$2:$L$240=$B$1,ROW('Sale Rollup'!$L$2:$L$240)),ROW(838:838))-1,6)," ")</f>
        <v> </v>
      </c>
      <c r="F840" s="1117" t="str">
        <f t="array" ref="F840">IFERROR(INDEX('Sale Rollup'!$B$2:$AA$240,SMALL(IF('Sale Rollup'!$L$2:$L$240=$B$1,ROW('Sale Rollup'!$L$2:$L$240)),ROW(838:838))-1,7)," ")</f>
        <v> </v>
      </c>
      <c r="G840" s="1117" t="str">
        <f t="array" ref="G840">IFERROR(INDEX('Sale Rollup'!$B$2:$AA$240,SMALL(IF('Sale Rollup'!$L$2:$L$240=$B$1,ROW('Sale Rollup'!$L$2:$L$240)),ROW(838:838))-1,3)," ")</f>
        <v> </v>
      </c>
      <c r="H840" s="1118" t="str">
        <f t="array" ref="H840">IFERROR(INDEX('Sale Rollup'!$B$2:$AA$240,SMALL(IF('Sale Rollup'!$L$2:$L$240=$B$1,ROW('Sale Rollup'!$L$2:$L$240)),ROW(838:838))-1,8)," ")</f>
        <v> </v>
      </c>
      <c r="I840" s="1119" t="str">
        <f t="array" ref="I840">IFERROR(INDEX('Sale Rollup'!$B$2:$AA$240,SMALL(IF('Sale Rollup'!$L$2:$L$240=$B$1,ROW('Sale Rollup'!$L$2:$L$240)),ROW(838:838))-1,12)," ")</f>
        <v> </v>
      </c>
      <c r="J840" s="1118"/>
      <c r="K840" s="1118" t="str">
        <f t="array" ref="K840">IFERROR(INDEX('Sale Rollup'!$B$2:$AA$240,SMALL(IF('Sale Rollup'!$L$2:$L$240=$B$1,ROW('Sale Rollup'!$L$2:$L$240)),ROW(838:838))-1,13)," ")</f>
        <v> </v>
      </c>
      <c r="M840" s="1120"/>
      <c r="N840" s="1120"/>
    </row>
    <row r="841">
      <c r="A841" s="1114" t="str">
        <f t="array" ref="A841">IFERROR(SMALL(IF('Sale Rollup'!$L$2:$L$240=$B$1,ROW('Sale Rollup'!$L$2:$L$240)),ROW(839:839))," ")</f>
        <v> </v>
      </c>
      <c r="B841" s="1130" t="str">
        <f t="array" ref="B841">IFERROR(INDEX('Sale Rollup'!$B$2:$AA$240,SMALL(IF('Sale Rollup'!$L$2:$L$240=$B$1,ROW('Sale Rollup'!$L$2:$L$240)),ROW(839:839))-1,1)," ")</f>
        <v> </v>
      </c>
      <c r="C841" s="1117" t="str">
        <f t="array" ref="C841">IFERROR(INDEX('Sale Rollup'!$B$2:$AA$240,SMALL(IF('Sale Rollup'!$L$2:$L$240=$B$1,ROW('Sale Rollup'!$L$2:$L$240)),ROW(839:839))-1,2)," ")</f>
        <v> </v>
      </c>
      <c r="D841" s="1117" t="str">
        <f t="array" ref="D841">IFERROR(INDEX('Sale Rollup'!$B$2:$AA$240,SMALL(IF('Sale Rollup'!$L$2:$L$240=$B$1,ROW('Sale Rollup'!$L$2:$L$240)),ROW(839:839))-1,5)," ")</f>
        <v> </v>
      </c>
      <c r="E841" s="1117" t="str">
        <f t="array" ref="E841">IFERROR( INDEX('Sale Rollup'!$B$2:$AA$240,SMALL(IF('Sale Rollup'!$L$2:$L$240=$B$1,ROW('Sale Rollup'!$L$2:$L$240)),ROW(839:839))-1,6)," ")</f>
        <v> </v>
      </c>
      <c r="F841" s="1117" t="str">
        <f t="array" ref="F841">IFERROR(INDEX('Sale Rollup'!$B$2:$AA$240,SMALL(IF('Sale Rollup'!$L$2:$L$240=$B$1,ROW('Sale Rollup'!$L$2:$L$240)),ROW(839:839))-1,7)," ")</f>
        <v> </v>
      </c>
      <c r="G841" s="1117" t="str">
        <f t="array" ref="G841">IFERROR(INDEX('Sale Rollup'!$B$2:$AA$240,SMALL(IF('Sale Rollup'!$L$2:$L$240=$B$1,ROW('Sale Rollup'!$L$2:$L$240)),ROW(839:839))-1,3)," ")</f>
        <v> </v>
      </c>
      <c r="H841" s="1118" t="str">
        <f t="array" ref="H841">IFERROR(INDEX('Sale Rollup'!$B$2:$AA$240,SMALL(IF('Sale Rollup'!$L$2:$L$240=$B$1,ROW('Sale Rollup'!$L$2:$L$240)),ROW(839:839))-1,8)," ")</f>
        <v> </v>
      </c>
      <c r="I841" s="1119" t="str">
        <f t="array" ref="I841">IFERROR(INDEX('Sale Rollup'!$B$2:$AA$240,SMALL(IF('Sale Rollup'!$L$2:$L$240=$B$1,ROW('Sale Rollup'!$L$2:$L$240)),ROW(839:839))-1,12)," ")</f>
        <v> </v>
      </c>
      <c r="J841" s="1118"/>
      <c r="K841" s="1118" t="str">
        <f t="array" ref="K841">IFERROR(INDEX('Sale Rollup'!$B$2:$AA$240,SMALL(IF('Sale Rollup'!$L$2:$L$240=$B$1,ROW('Sale Rollup'!$L$2:$L$240)),ROW(839:839))-1,13)," ")</f>
        <v> </v>
      </c>
      <c r="M841" s="1120"/>
      <c r="N841" s="1120"/>
    </row>
    <row r="842">
      <c r="A842" s="1114" t="str">
        <f t="array" ref="A842">IFERROR(SMALL(IF('Sale Rollup'!$L$2:$L$240=$B$1,ROW('Sale Rollup'!$L$2:$L$240)),ROW(840:840))," ")</f>
        <v> </v>
      </c>
      <c r="B842" s="1130" t="str">
        <f t="array" ref="B842">IFERROR(INDEX('Sale Rollup'!$B$2:$AA$240,SMALL(IF('Sale Rollup'!$L$2:$L$240=$B$1,ROW('Sale Rollup'!$L$2:$L$240)),ROW(840:840))-1,1)," ")</f>
        <v> </v>
      </c>
      <c r="C842" s="1117" t="str">
        <f t="array" ref="C842">IFERROR(INDEX('Sale Rollup'!$B$2:$AA$240,SMALL(IF('Sale Rollup'!$L$2:$L$240=$B$1,ROW('Sale Rollup'!$L$2:$L$240)),ROW(840:840))-1,2)," ")</f>
        <v> </v>
      </c>
      <c r="D842" s="1117" t="str">
        <f t="array" ref="D842">IFERROR(INDEX('Sale Rollup'!$B$2:$AA$240,SMALL(IF('Sale Rollup'!$L$2:$L$240=$B$1,ROW('Sale Rollup'!$L$2:$L$240)),ROW(840:840))-1,5)," ")</f>
        <v> </v>
      </c>
      <c r="E842" s="1117" t="str">
        <f t="array" ref="E842">IFERROR( INDEX('Sale Rollup'!$B$2:$AA$240,SMALL(IF('Sale Rollup'!$L$2:$L$240=$B$1,ROW('Sale Rollup'!$L$2:$L$240)),ROW(840:840))-1,6)," ")</f>
        <v> </v>
      </c>
      <c r="F842" s="1117" t="str">
        <f t="array" ref="F842">IFERROR(INDEX('Sale Rollup'!$B$2:$AA$240,SMALL(IF('Sale Rollup'!$L$2:$L$240=$B$1,ROW('Sale Rollup'!$L$2:$L$240)),ROW(840:840))-1,7)," ")</f>
        <v> </v>
      </c>
      <c r="G842" s="1117" t="str">
        <f t="array" ref="G842">IFERROR(INDEX('Sale Rollup'!$B$2:$AA$240,SMALL(IF('Sale Rollup'!$L$2:$L$240=$B$1,ROW('Sale Rollup'!$L$2:$L$240)),ROW(840:840))-1,3)," ")</f>
        <v> </v>
      </c>
      <c r="H842" s="1118" t="str">
        <f t="array" ref="H842">IFERROR(INDEX('Sale Rollup'!$B$2:$AA$240,SMALL(IF('Sale Rollup'!$L$2:$L$240=$B$1,ROW('Sale Rollup'!$L$2:$L$240)),ROW(840:840))-1,8)," ")</f>
        <v> </v>
      </c>
      <c r="I842" s="1119" t="str">
        <f t="array" ref="I842">IFERROR(INDEX('Sale Rollup'!$B$2:$AA$240,SMALL(IF('Sale Rollup'!$L$2:$L$240=$B$1,ROW('Sale Rollup'!$L$2:$L$240)),ROW(840:840))-1,12)," ")</f>
        <v> </v>
      </c>
      <c r="J842" s="1118"/>
      <c r="K842" s="1118" t="str">
        <f t="array" ref="K842">IFERROR(INDEX('Sale Rollup'!$B$2:$AA$240,SMALL(IF('Sale Rollup'!$L$2:$L$240=$B$1,ROW('Sale Rollup'!$L$2:$L$240)),ROW(840:840))-1,13)," ")</f>
        <v> </v>
      </c>
      <c r="M842" s="1120"/>
      <c r="N842" s="1120"/>
    </row>
    <row r="843">
      <c r="A843" s="1114" t="str">
        <f t="array" ref="A843">IFERROR(SMALL(IF('Sale Rollup'!$L$2:$L$240=$B$1,ROW('Sale Rollup'!$L$2:$L$240)),ROW(841:841))," ")</f>
        <v> </v>
      </c>
      <c r="B843" s="1130" t="str">
        <f t="array" ref="B843">IFERROR(INDEX('Sale Rollup'!$B$2:$AA$240,SMALL(IF('Sale Rollup'!$L$2:$L$240=$B$1,ROW('Sale Rollup'!$L$2:$L$240)),ROW(841:841))-1,1)," ")</f>
        <v> </v>
      </c>
      <c r="C843" s="1117" t="str">
        <f t="array" ref="C843">IFERROR(INDEX('Sale Rollup'!$B$2:$AA$240,SMALL(IF('Sale Rollup'!$L$2:$L$240=$B$1,ROW('Sale Rollup'!$L$2:$L$240)),ROW(841:841))-1,2)," ")</f>
        <v> </v>
      </c>
      <c r="D843" s="1117" t="str">
        <f t="array" ref="D843">IFERROR(INDEX('Sale Rollup'!$B$2:$AA$240,SMALL(IF('Sale Rollup'!$L$2:$L$240=$B$1,ROW('Sale Rollup'!$L$2:$L$240)),ROW(841:841))-1,5)," ")</f>
        <v> </v>
      </c>
      <c r="E843" s="1117" t="str">
        <f t="array" ref="E843">IFERROR( INDEX('Sale Rollup'!$B$2:$AA$240,SMALL(IF('Sale Rollup'!$L$2:$L$240=$B$1,ROW('Sale Rollup'!$L$2:$L$240)),ROW(841:841))-1,6)," ")</f>
        <v> </v>
      </c>
      <c r="F843" s="1117" t="str">
        <f t="array" ref="F843">IFERROR(INDEX('Sale Rollup'!$B$2:$AA$240,SMALL(IF('Sale Rollup'!$L$2:$L$240=$B$1,ROW('Sale Rollup'!$L$2:$L$240)),ROW(841:841))-1,7)," ")</f>
        <v> </v>
      </c>
      <c r="G843" s="1117" t="str">
        <f t="array" ref="G843">IFERROR(INDEX('Sale Rollup'!$B$2:$AA$240,SMALL(IF('Sale Rollup'!$L$2:$L$240=$B$1,ROW('Sale Rollup'!$L$2:$L$240)),ROW(841:841))-1,3)," ")</f>
        <v> </v>
      </c>
      <c r="H843" s="1118" t="str">
        <f t="array" ref="H843">IFERROR(INDEX('Sale Rollup'!$B$2:$AA$240,SMALL(IF('Sale Rollup'!$L$2:$L$240=$B$1,ROW('Sale Rollup'!$L$2:$L$240)),ROW(841:841))-1,8)," ")</f>
        <v> </v>
      </c>
      <c r="I843" s="1119" t="str">
        <f t="array" ref="I843">IFERROR(INDEX('Sale Rollup'!$B$2:$AA$240,SMALL(IF('Sale Rollup'!$L$2:$L$240=$B$1,ROW('Sale Rollup'!$L$2:$L$240)),ROW(841:841))-1,12)," ")</f>
        <v> </v>
      </c>
      <c r="J843" s="1118"/>
      <c r="K843" s="1118" t="str">
        <f t="array" ref="K843">IFERROR(INDEX('Sale Rollup'!$B$2:$AA$240,SMALL(IF('Sale Rollup'!$L$2:$L$240=$B$1,ROW('Sale Rollup'!$L$2:$L$240)),ROW(841:841))-1,13)," ")</f>
        <v> </v>
      </c>
      <c r="M843" s="1120"/>
      <c r="N843" s="1120"/>
    </row>
    <row r="844">
      <c r="A844" s="1114" t="str">
        <f t="array" ref="A844">IFERROR(SMALL(IF('Sale Rollup'!$L$2:$L$240=$B$1,ROW('Sale Rollup'!$L$2:$L$240)),ROW(842:842))," ")</f>
        <v> </v>
      </c>
      <c r="B844" s="1130" t="str">
        <f t="array" ref="B844">IFERROR(INDEX('Sale Rollup'!$B$2:$AA$240,SMALL(IF('Sale Rollup'!$L$2:$L$240=$B$1,ROW('Sale Rollup'!$L$2:$L$240)),ROW(842:842))-1,1)," ")</f>
        <v> </v>
      </c>
      <c r="C844" s="1117" t="str">
        <f t="array" ref="C844">IFERROR(INDEX('Sale Rollup'!$B$2:$AA$240,SMALL(IF('Sale Rollup'!$L$2:$L$240=$B$1,ROW('Sale Rollup'!$L$2:$L$240)),ROW(842:842))-1,2)," ")</f>
        <v> </v>
      </c>
      <c r="D844" s="1117" t="str">
        <f t="array" ref="D844">IFERROR(INDEX('Sale Rollup'!$B$2:$AA$240,SMALL(IF('Sale Rollup'!$L$2:$L$240=$B$1,ROW('Sale Rollup'!$L$2:$L$240)),ROW(842:842))-1,5)," ")</f>
        <v> </v>
      </c>
      <c r="E844" s="1117" t="str">
        <f t="array" ref="E844">IFERROR( INDEX('Sale Rollup'!$B$2:$AA$240,SMALL(IF('Sale Rollup'!$L$2:$L$240=$B$1,ROW('Sale Rollup'!$L$2:$L$240)),ROW(842:842))-1,6)," ")</f>
        <v> </v>
      </c>
      <c r="F844" s="1117" t="str">
        <f t="array" ref="F844">IFERROR(INDEX('Sale Rollup'!$B$2:$AA$240,SMALL(IF('Sale Rollup'!$L$2:$L$240=$B$1,ROW('Sale Rollup'!$L$2:$L$240)),ROW(842:842))-1,7)," ")</f>
        <v> </v>
      </c>
      <c r="G844" s="1117" t="str">
        <f t="array" ref="G844">IFERROR(INDEX('Sale Rollup'!$B$2:$AA$240,SMALL(IF('Sale Rollup'!$L$2:$L$240=$B$1,ROW('Sale Rollup'!$L$2:$L$240)),ROW(842:842))-1,3)," ")</f>
        <v> </v>
      </c>
      <c r="H844" s="1118" t="str">
        <f t="array" ref="H844">IFERROR(INDEX('Sale Rollup'!$B$2:$AA$240,SMALL(IF('Sale Rollup'!$L$2:$L$240=$B$1,ROW('Sale Rollup'!$L$2:$L$240)),ROW(842:842))-1,8)," ")</f>
        <v> </v>
      </c>
      <c r="I844" s="1119" t="str">
        <f t="array" ref="I844">IFERROR(INDEX('Sale Rollup'!$B$2:$AA$240,SMALL(IF('Sale Rollup'!$L$2:$L$240=$B$1,ROW('Sale Rollup'!$L$2:$L$240)),ROW(842:842))-1,12)," ")</f>
        <v> </v>
      </c>
      <c r="J844" s="1118"/>
      <c r="K844" s="1118" t="str">
        <f t="array" ref="K844">IFERROR(INDEX('Sale Rollup'!$B$2:$AA$240,SMALL(IF('Sale Rollup'!$L$2:$L$240=$B$1,ROW('Sale Rollup'!$L$2:$L$240)),ROW(842:842))-1,13)," ")</f>
        <v> </v>
      </c>
      <c r="M844" s="1120"/>
      <c r="N844" s="1120"/>
    </row>
    <row r="845">
      <c r="A845" s="1114" t="str">
        <f t="array" ref="A845">IFERROR(SMALL(IF('Sale Rollup'!$L$2:$L$240=$B$1,ROW('Sale Rollup'!$L$2:$L$240)),ROW(843:843))," ")</f>
        <v> </v>
      </c>
      <c r="B845" s="1130" t="str">
        <f t="array" ref="B845">IFERROR(INDEX('Sale Rollup'!$B$2:$AA$240,SMALL(IF('Sale Rollup'!$L$2:$L$240=$B$1,ROW('Sale Rollup'!$L$2:$L$240)),ROW(843:843))-1,1)," ")</f>
        <v> </v>
      </c>
      <c r="C845" s="1117" t="str">
        <f t="array" ref="C845">IFERROR(INDEX('Sale Rollup'!$B$2:$AA$240,SMALL(IF('Sale Rollup'!$L$2:$L$240=$B$1,ROW('Sale Rollup'!$L$2:$L$240)),ROW(843:843))-1,2)," ")</f>
        <v> </v>
      </c>
      <c r="D845" s="1117" t="str">
        <f t="array" ref="D845">IFERROR(INDEX('Sale Rollup'!$B$2:$AA$240,SMALL(IF('Sale Rollup'!$L$2:$L$240=$B$1,ROW('Sale Rollup'!$L$2:$L$240)),ROW(843:843))-1,5)," ")</f>
        <v> </v>
      </c>
      <c r="E845" s="1117" t="str">
        <f t="array" ref="E845">IFERROR( INDEX('Sale Rollup'!$B$2:$AA$240,SMALL(IF('Sale Rollup'!$L$2:$L$240=$B$1,ROW('Sale Rollup'!$L$2:$L$240)),ROW(843:843))-1,6)," ")</f>
        <v> </v>
      </c>
      <c r="F845" s="1117" t="str">
        <f t="array" ref="F845">IFERROR(INDEX('Sale Rollup'!$B$2:$AA$240,SMALL(IF('Sale Rollup'!$L$2:$L$240=$B$1,ROW('Sale Rollup'!$L$2:$L$240)),ROW(843:843))-1,7)," ")</f>
        <v> </v>
      </c>
      <c r="G845" s="1117" t="str">
        <f t="array" ref="G845">IFERROR(INDEX('Sale Rollup'!$B$2:$AA$240,SMALL(IF('Sale Rollup'!$L$2:$L$240=$B$1,ROW('Sale Rollup'!$L$2:$L$240)),ROW(843:843))-1,3)," ")</f>
        <v> </v>
      </c>
      <c r="H845" s="1118" t="str">
        <f t="array" ref="H845">IFERROR(INDEX('Sale Rollup'!$B$2:$AA$240,SMALL(IF('Sale Rollup'!$L$2:$L$240=$B$1,ROW('Sale Rollup'!$L$2:$L$240)),ROW(843:843))-1,8)," ")</f>
        <v> </v>
      </c>
      <c r="I845" s="1119" t="str">
        <f t="array" ref="I845">IFERROR(INDEX('Sale Rollup'!$B$2:$AA$240,SMALL(IF('Sale Rollup'!$L$2:$L$240=$B$1,ROW('Sale Rollup'!$L$2:$L$240)),ROW(843:843))-1,12)," ")</f>
        <v> </v>
      </c>
      <c r="J845" s="1118"/>
      <c r="K845" s="1118" t="str">
        <f t="array" ref="K845">IFERROR(INDEX('Sale Rollup'!$B$2:$AA$240,SMALL(IF('Sale Rollup'!$L$2:$L$240=$B$1,ROW('Sale Rollup'!$L$2:$L$240)),ROW(843:843))-1,13)," ")</f>
        <v> </v>
      </c>
      <c r="M845" s="1120"/>
      <c r="N845" s="1120"/>
    </row>
    <row r="846">
      <c r="A846" s="1114" t="str">
        <f t="array" ref="A846">IFERROR(SMALL(IF('Sale Rollup'!$L$2:$L$240=$B$1,ROW('Sale Rollup'!$L$2:$L$240)),ROW(844:844))," ")</f>
        <v> </v>
      </c>
      <c r="B846" s="1130" t="str">
        <f t="array" ref="B846">IFERROR(INDEX('Sale Rollup'!$B$2:$AA$240,SMALL(IF('Sale Rollup'!$L$2:$L$240=$B$1,ROW('Sale Rollup'!$L$2:$L$240)),ROW(844:844))-1,1)," ")</f>
        <v> </v>
      </c>
      <c r="C846" s="1117" t="str">
        <f t="array" ref="C846">IFERROR(INDEX('Sale Rollup'!$B$2:$AA$240,SMALL(IF('Sale Rollup'!$L$2:$L$240=$B$1,ROW('Sale Rollup'!$L$2:$L$240)),ROW(844:844))-1,2)," ")</f>
        <v> </v>
      </c>
      <c r="D846" s="1117" t="str">
        <f t="array" ref="D846">IFERROR(INDEX('Sale Rollup'!$B$2:$AA$240,SMALL(IF('Sale Rollup'!$L$2:$L$240=$B$1,ROW('Sale Rollup'!$L$2:$L$240)),ROW(844:844))-1,5)," ")</f>
        <v> </v>
      </c>
      <c r="E846" s="1117" t="str">
        <f t="array" ref="E846">IFERROR( INDEX('Sale Rollup'!$B$2:$AA$240,SMALL(IF('Sale Rollup'!$L$2:$L$240=$B$1,ROW('Sale Rollup'!$L$2:$L$240)),ROW(844:844))-1,6)," ")</f>
        <v> </v>
      </c>
      <c r="F846" s="1117" t="str">
        <f t="array" ref="F846">IFERROR(INDEX('Sale Rollup'!$B$2:$AA$240,SMALL(IF('Sale Rollup'!$L$2:$L$240=$B$1,ROW('Sale Rollup'!$L$2:$L$240)),ROW(844:844))-1,7)," ")</f>
        <v> </v>
      </c>
      <c r="G846" s="1117" t="str">
        <f t="array" ref="G846">IFERROR(INDEX('Sale Rollup'!$B$2:$AA$240,SMALL(IF('Sale Rollup'!$L$2:$L$240=$B$1,ROW('Sale Rollup'!$L$2:$L$240)),ROW(844:844))-1,3)," ")</f>
        <v> </v>
      </c>
      <c r="H846" s="1118" t="str">
        <f t="array" ref="H846">IFERROR(INDEX('Sale Rollup'!$B$2:$AA$240,SMALL(IF('Sale Rollup'!$L$2:$L$240=$B$1,ROW('Sale Rollup'!$L$2:$L$240)),ROW(844:844))-1,8)," ")</f>
        <v> </v>
      </c>
      <c r="I846" s="1119" t="str">
        <f t="array" ref="I846">IFERROR(INDEX('Sale Rollup'!$B$2:$AA$240,SMALL(IF('Sale Rollup'!$L$2:$L$240=$B$1,ROW('Sale Rollup'!$L$2:$L$240)),ROW(844:844))-1,12)," ")</f>
        <v> </v>
      </c>
      <c r="J846" s="1118"/>
      <c r="K846" s="1118" t="str">
        <f t="array" ref="K846">IFERROR(INDEX('Sale Rollup'!$B$2:$AA$240,SMALL(IF('Sale Rollup'!$L$2:$L$240=$B$1,ROW('Sale Rollup'!$L$2:$L$240)),ROW(844:844))-1,13)," ")</f>
        <v> </v>
      </c>
      <c r="M846" s="1120"/>
      <c r="N846" s="1120"/>
    </row>
    <row r="847">
      <c r="A847" s="1114" t="str">
        <f t="array" ref="A847">IFERROR(SMALL(IF('Sale Rollup'!$L$2:$L$240=$B$1,ROW('Sale Rollup'!$L$2:$L$240)),ROW(845:845))," ")</f>
        <v> </v>
      </c>
      <c r="B847" s="1130" t="str">
        <f t="array" ref="B847">IFERROR(INDEX('Sale Rollup'!$B$2:$AA$240,SMALL(IF('Sale Rollup'!$L$2:$L$240=$B$1,ROW('Sale Rollup'!$L$2:$L$240)),ROW(845:845))-1,1)," ")</f>
        <v> </v>
      </c>
      <c r="C847" s="1117" t="str">
        <f t="array" ref="C847">IFERROR(INDEX('Sale Rollup'!$B$2:$AA$240,SMALL(IF('Sale Rollup'!$L$2:$L$240=$B$1,ROW('Sale Rollup'!$L$2:$L$240)),ROW(845:845))-1,2)," ")</f>
        <v> </v>
      </c>
      <c r="D847" s="1117" t="str">
        <f t="array" ref="D847">IFERROR(INDEX('Sale Rollup'!$B$2:$AA$240,SMALL(IF('Sale Rollup'!$L$2:$L$240=$B$1,ROW('Sale Rollup'!$L$2:$L$240)),ROW(845:845))-1,5)," ")</f>
        <v> </v>
      </c>
      <c r="E847" s="1117" t="str">
        <f t="array" ref="E847">IFERROR( INDEX('Sale Rollup'!$B$2:$AA$240,SMALL(IF('Sale Rollup'!$L$2:$L$240=$B$1,ROW('Sale Rollup'!$L$2:$L$240)),ROW(845:845))-1,6)," ")</f>
        <v> </v>
      </c>
      <c r="F847" s="1117" t="str">
        <f t="array" ref="F847">IFERROR(INDEX('Sale Rollup'!$B$2:$AA$240,SMALL(IF('Sale Rollup'!$L$2:$L$240=$B$1,ROW('Sale Rollup'!$L$2:$L$240)),ROW(845:845))-1,7)," ")</f>
        <v> </v>
      </c>
      <c r="G847" s="1117" t="str">
        <f t="array" ref="G847">IFERROR(INDEX('Sale Rollup'!$B$2:$AA$240,SMALL(IF('Sale Rollup'!$L$2:$L$240=$B$1,ROW('Sale Rollup'!$L$2:$L$240)),ROW(845:845))-1,3)," ")</f>
        <v> </v>
      </c>
      <c r="H847" s="1118" t="str">
        <f t="array" ref="H847">IFERROR(INDEX('Sale Rollup'!$B$2:$AA$240,SMALL(IF('Sale Rollup'!$L$2:$L$240=$B$1,ROW('Sale Rollup'!$L$2:$L$240)),ROW(845:845))-1,8)," ")</f>
        <v> </v>
      </c>
      <c r="I847" s="1119" t="str">
        <f t="array" ref="I847">IFERROR(INDEX('Sale Rollup'!$B$2:$AA$240,SMALL(IF('Sale Rollup'!$L$2:$L$240=$B$1,ROW('Sale Rollup'!$L$2:$L$240)),ROW(845:845))-1,12)," ")</f>
        <v> </v>
      </c>
      <c r="J847" s="1118"/>
      <c r="K847" s="1118" t="str">
        <f t="array" ref="K847">IFERROR(INDEX('Sale Rollup'!$B$2:$AA$240,SMALL(IF('Sale Rollup'!$L$2:$L$240=$B$1,ROW('Sale Rollup'!$L$2:$L$240)),ROW(845:845))-1,13)," ")</f>
        <v> </v>
      </c>
      <c r="M847" s="1120" t="s">
        <v>875</v>
      </c>
      <c r="N847" s="1120"/>
    </row>
    <row r="848">
      <c r="A848" s="1114" t="str">
        <f t="array" ref="A848">IFERROR(SMALL(IF('Sale Rollup'!$L$2:$L$240=$B$1,ROW('Sale Rollup'!$L$2:$L$240)),ROW(846:846))," ")</f>
        <v> </v>
      </c>
      <c r="B848" s="1130" t="str">
        <f t="array" ref="B848">IFERROR(INDEX('Sale Rollup'!$B$2:$AA$240,SMALL(IF('Sale Rollup'!$L$2:$L$240=$B$1,ROW('Sale Rollup'!$L$2:$L$240)),ROW(846:846))-1,1)," ")</f>
        <v> </v>
      </c>
      <c r="C848" s="1117" t="str">
        <f t="array" ref="C848">IFERROR(INDEX('Sale Rollup'!$B$2:$AA$240,SMALL(IF('Sale Rollup'!$L$2:$L$240=$B$1,ROW('Sale Rollup'!$L$2:$L$240)),ROW(846:846))-1,2)," ")</f>
        <v> </v>
      </c>
      <c r="D848" s="1117" t="str">
        <f t="array" ref="D848">IFERROR(INDEX('Sale Rollup'!$B$2:$AA$240,SMALL(IF('Sale Rollup'!$L$2:$L$240=$B$1,ROW('Sale Rollup'!$L$2:$L$240)),ROW(846:846))-1,5)," ")</f>
        <v> </v>
      </c>
      <c r="E848" s="1117" t="str">
        <f t="array" ref="E848">IFERROR( INDEX('Sale Rollup'!$B$2:$AA$240,SMALL(IF('Sale Rollup'!$L$2:$L$240=$B$1,ROW('Sale Rollup'!$L$2:$L$240)),ROW(846:846))-1,6)," ")</f>
        <v> </v>
      </c>
      <c r="F848" s="1117" t="str">
        <f t="array" ref="F848">IFERROR(INDEX('Sale Rollup'!$B$2:$AA$240,SMALL(IF('Sale Rollup'!$L$2:$L$240=$B$1,ROW('Sale Rollup'!$L$2:$L$240)),ROW(846:846))-1,7)," ")</f>
        <v> </v>
      </c>
      <c r="G848" s="1117" t="str">
        <f t="array" ref="G848">IFERROR(INDEX('Sale Rollup'!$B$2:$AA$240,SMALL(IF('Sale Rollup'!$L$2:$L$240=$B$1,ROW('Sale Rollup'!$L$2:$L$240)),ROW(846:846))-1,3)," ")</f>
        <v> </v>
      </c>
      <c r="H848" s="1118" t="str">
        <f t="array" ref="H848">IFERROR(INDEX('Sale Rollup'!$B$2:$AA$240,SMALL(IF('Sale Rollup'!$L$2:$L$240=$B$1,ROW('Sale Rollup'!$L$2:$L$240)),ROW(846:846))-1,8)," ")</f>
        <v> </v>
      </c>
      <c r="I848" s="1119" t="str">
        <f t="array" ref="I848">IFERROR(INDEX('Sale Rollup'!$B$2:$AA$240,SMALL(IF('Sale Rollup'!$L$2:$L$240=$B$1,ROW('Sale Rollup'!$L$2:$L$240)),ROW(846:846))-1,12)," ")</f>
        <v> </v>
      </c>
      <c r="J848" s="1118"/>
      <c r="K848" s="1118" t="str">
        <f t="array" ref="K848">IFERROR(INDEX('Sale Rollup'!$B$2:$AA$240,SMALL(IF('Sale Rollup'!$L$2:$L$240=$B$1,ROW('Sale Rollup'!$L$2:$L$240)),ROW(846:846))-1,13)," ")</f>
        <v> </v>
      </c>
      <c r="M848" s="1120"/>
      <c r="N848" s="1120"/>
    </row>
    <row r="849">
      <c r="A849" s="1114" t="str">
        <f t="array" ref="A849">IFERROR(SMALL(IF('Sale Rollup'!$L$2:$L$240=$B$1,ROW('Sale Rollup'!$L$2:$L$240)),ROW(847:847))," ")</f>
        <v> </v>
      </c>
      <c r="B849" s="1130" t="str">
        <f t="array" ref="B849">IFERROR(INDEX('Sale Rollup'!$B$2:$AA$240,SMALL(IF('Sale Rollup'!$L$2:$L$240=$B$1,ROW('Sale Rollup'!$L$2:$L$240)),ROW(847:847))-1,1)," ")</f>
        <v> </v>
      </c>
      <c r="C849" s="1117" t="str">
        <f t="array" ref="C849">IFERROR(INDEX('Sale Rollup'!$B$2:$AA$240,SMALL(IF('Sale Rollup'!$L$2:$L$240=$B$1,ROW('Sale Rollup'!$L$2:$L$240)),ROW(847:847))-1,2)," ")</f>
        <v> </v>
      </c>
      <c r="D849" s="1117" t="str">
        <f t="array" ref="D849">IFERROR(INDEX('Sale Rollup'!$B$2:$AA$240,SMALL(IF('Sale Rollup'!$L$2:$L$240=$B$1,ROW('Sale Rollup'!$L$2:$L$240)),ROW(847:847))-1,5)," ")</f>
        <v> </v>
      </c>
      <c r="E849" s="1117" t="str">
        <f t="array" ref="E849">IFERROR( INDEX('Sale Rollup'!$B$2:$AA$240,SMALL(IF('Sale Rollup'!$L$2:$L$240=$B$1,ROW('Sale Rollup'!$L$2:$L$240)),ROW(847:847))-1,6)," ")</f>
        <v> </v>
      </c>
      <c r="F849" s="1117" t="str">
        <f t="array" ref="F849">IFERROR(INDEX('Sale Rollup'!$B$2:$AA$240,SMALL(IF('Sale Rollup'!$L$2:$L$240=$B$1,ROW('Sale Rollup'!$L$2:$L$240)),ROW(847:847))-1,7)," ")</f>
        <v> </v>
      </c>
      <c r="G849" s="1117" t="str">
        <f t="array" ref="G849">IFERROR(INDEX('Sale Rollup'!$B$2:$AA$240,SMALL(IF('Sale Rollup'!$L$2:$L$240=$B$1,ROW('Sale Rollup'!$L$2:$L$240)),ROW(847:847))-1,3)," ")</f>
        <v> </v>
      </c>
      <c r="H849" s="1118" t="str">
        <f t="array" ref="H849">IFERROR(INDEX('Sale Rollup'!$B$2:$AA$240,SMALL(IF('Sale Rollup'!$L$2:$L$240=$B$1,ROW('Sale Rollup'!$L$2:$L$240)),ROW(847:847))-1,8)," ")</f>
        <v> </v>
      </c>
      <c r="I849" s="1119" t="str">
        <f t="array" ref="I849">IFERROR(INDEX('Sale Rollup'!$B$2:$AA$240,SMALL(IF('Sale Rollup'!$L$2:$L$240=$B$1,ROW('Sale Rollup'!$L$2:$L$240)),ROW(847:847))-1,12)," ")</f>
        <v> </v>
      </c>
      <c r="J849" s="1118"/>
      <c r="K849" s="1118" t="str">
        <f t="array" ref="K849">IFERROR(INDEX('Sale Rollup'!$B$2:$AA$240,SMALL(IF('Sale Rollup'!$L$2:$L$240=$B$1,ROW('Sale Rollup'!$L$2:$L$240)),ROW(847:847))-1,13)," ")</f>
        <v> </v>
      </c>
      <c r="M849" s="1120"/>
      <c r="N849" s="1120"/>
    </row>
    <row r="850">
      <c r="A850" s="1114" t="str">
        <f t="array" ref="A850">IFERROR(SMALL(IF('Sale Rollup'!$L$2:$L$240=$B$1,ROW('Sale Rollup'!$L$2:$L$240)),ROW(848:848))," ")</f>
        <v> </v>
      </c>
      <c r="B850" s="1130" t="str">
        <f t="array" ref="B850">IFERROR(INDEX('Sale Rollup'!$B$2:$AA$240,SMALL(IF('Sale Rollup'!$L$2:$L$240=$B$1,ROW('Sale Rollup'!$L$2:$L$240)),ROW(848:848))-1,1)," ")</f>
        <v> </v>
      </c>
      <c r="C850" s="1117" t="str">
        <f t="array" ref="C850">IFERROR(INDEX('Sale Rollup'!$B$2:$AA$240,SMALL(IF('Sale Rollup'!$L$2:$L$240=$B$1,ROW('Sale Rollup'!$L$2:$L$240)),ROW(848:848))-1,2)," ")</f>
        <v> </v>
      </c>
      <c r="D850" s="1117" t="str">
        <f t="array" ref="D850">IFERROR(INDEX('Sale Rollup'!$B$2:$AA$240,SMALL(IF('Sale Rollup'!$L$2:$L$240=$B$1,ROW('Sale Rollup'!$L$2:$L$240)),ROW(848:848))-1,5)," ")</f>
        <v> </v>
      </c>
      <c r="E850" s="1117" t="str">
        <f t="array" ref="E850">IFERROR( INDEX('Sale Rollup'!$B$2:$AA$240,SMALL(IF('Sale Rollup'!$L$2:$L$240=$B$1,ROW('Sale Rollup'!$L$2:$L$240)),ROW(848:848))-1,6)," ")</f>
        <v> </v>
      </c>
      <c r="F850" s="1117" t="str">
        <f t="array" ref="F850">IFERROR(INDEX('Sale Rollup'!$B$2:$AA$240,SMALL(IF('Sale Rollup'!$L$2:$L$240=$B$1,ROW('Sale Rollup'!$L$2:$L$240)),ROW(848:848))-1,7)," ")</f>
        <v> </v>
      </c>
      <c r="G850" s="1117" t="str">
        <f t="array" ref="G850">IFERROR(INDEX('Sale Rollup'!$B$2:$AA$240,SMALL(IF('Sale Rollup'!$L$2:$L$240=$B$1,ROW('Sale Rollup'!$L$2:$L$240)),ROW(848:848))-1,3)," ")</f>
        <v> </v>
      </c>
      <c r="H850" s="1118" t="str">
        <f t="array" ref="H850">IFERROR(INDEX('Sale Rollup'!$B$2:$AA$240,SMALL(IF('Sale Rollup'!$L$2:$L$240=$B$1,ROW('Sale Rollup'!$L$2:$L$240)),ROW(848:848))-1,8)," ")</f>
        <v> </v>
      </c>
      <c r="I850" s="1119" t="str">
        <f t="array" ref="I850">IFERROR(INDEX('Sale Rollup'!$B$2:$AA$240,SMALL(IF('Sale Rollup'!$L$2:$L$240=$B$1,ROW('Sale Rollup'!$L$2:$L$240)),ROW(848:848))-1,12)," ")</f>
        <v> </v>
      </c>
      <c r="J850" s="1118"/>
      <c r="K850" s="1118" t="str">
        <f t="array" ref="K850">IFERROR(INDEX('Sale Rollup'!$B$2:$AA$240,SMALL(IF('Sale Rollup'!$L$2:$L$240=$B$1,ROW('Sale Rollup'!$L$2:$L$240)),ROW(848:848))-1,13)," ")</f>
        <v> </v>
      </c>
      <c r="M850" s="1120"/>
      <c r="N850" s="1120"/>
    </row>
    <row r="851">
      <c r="A851" s="1114" t="str">
        <f t="array" ref="A851">IFERROR(SMALL(IF('Sale Rollup'!$L$2:$L$240=$B$1,ROW('Sale Rollup'!$L$2:$L$240)),ROW(849:849))," ")</f>
        <v> </v>
      </c>
      <c r="B851" s="1130" t="str">
        <f t="array" ref="B851">IFERROR(INDEX('Sale Rollup'!$B$2:$AA$240,SMALL(IF('Sale Rollup'!$L$2:$L$240=$B$1,ROW('Sale Rollup'!$L$2:$L$240)),ROW(849:849))-1,1)," ")</f>
        <v> </v>
      </c>
      <c r="C851" s="1117" t="str">
        <f t="array" ref="C851">IFERROR(INDEX('Sale Rollup'!$B$2:$AA$240,SMALL(IF('Sale Rollup'!$L$2:$L$240=$B$1,ROW('Sale Rollup'!$L$2:$L$240)),ROW(849:849))-1,2)," ")</f>
        <v> </v>
      </c>
      <c r="D851" s="1117" t="str">
        <f t="array" ref="D851">IFERROR(INDEX('Sale Rollup'!$B$2:$AA$240,SMALL(IF('Sale Rollup'!$L$2:$L$240=$B$1,ROW('Sale Rollup'!$L$2:$L$240)),ROW(849:849))-1,5)," ")</f>
        <v> </v>
      </c>
      <c r="E851" s="1117" t="str">
        <f t="array" ref="E851">IFERROR( INDEX('Sale Rollup'!$B$2:$AA$240,SMALL(IF('Sale Rollup'!$L$2:$L$240=$B$1,ROW('Sale Rollup'!$L$2:$L$240)),ROW(849:849))-1,6)," ")</f>
        <v> </v>
      </c>
      <c r="F851" s="1117" t="str">
        <f t="array" ref="F851">IFERROR(INDEX('Sale Rollup'!$B$2:$AA$240,SMALL(IF('Sale Rollup'!$L$2:$L$240=$B$1,ROW('Sale Rollup'!$L$2:$L$240)),ROW(849:849))-1,7)," ")</f>
        <v> </v>
      </c>
      <c r="G851" s="1117" t="str">
        <f t="array" ref="G851">IFERROR(INDEX('Sale Rollup'!$B$2:$AA$240,SMALL(IF('Sale Rollup'!$L$2:$L$240=$B$1,ROW('Sale Rollup'!$L$2:$L$240)),ROW(849:849))-1,3)," ")</f>
        <v> </v>
      </c>
      <c r="H851" s="1118" t="str">
        <f t="array" ref="H851">IFERROR(INDEX('Sale Rollup'!$B$2:$AA$240,SMALL(IF('Sale Rollup'!$L$2:$L$240=$B$1,ROW('Sale Rollup'!$L$2:$L$240)),ROW(849:849))-1,8)," ")</f>
        <v> </v>
      </c>
      <c r="I851" s="1119" t="str">
        <f t="array" ref="I851">IFERROR(INDEX('Sale Rollup'!$B$2:$AA$240,SMALL(IF('Sale Rollup'!$L$2:$L$240=$B$1,ROW('Sale Rollup'!$L$2:$L$240)),ROW(849:849))-1,12)," ")</f>
        <v> </v>
      </c>
      <c r="J851" s="1118"/>
      <c r="K851" s="1118" t="str">
        <f t="array" ref="K851">IFERROR(INDEX('Sale Rollup'!$B$2:$AA$240,SMALL(IF('Sale Rollup'!$L$2:$L$240=$B$1,ROW('Sale Rollup'!$L$2:$L$240)),ROW(849:849))-1,13)," ")</f>
        <v> </v>
      </c>
      <c r="M851" s="1120"/>
      <c r="N851" s="1120"/>
    </row>
    <row r="852">
      <c r="A852" s="1131" t="str">
        <f t="array" ref="A852">IFERROR(SMALL(IF('Sale Rollup'!$O$2:$O$240=$B$1,ROW('Sale Rollup'!$L$2:$L$240)),ROW(830:830))," ")</f>
        <v> </v>
      </c>
      <c r="B852" s="1132" t="str">
        <f t="array" ref="B852">IFERROR(INDEX('Sale Rollup'!$B$2:$AA$240,SMALL(IF('Sale Rollup'!$O$2:$O$240=$B$1,ROW('Sale Rollup'!$L$2:$L$240)),ROW(830:830))-1,1)," ")</f>
        <v> </v>
      </c>
      <c r="C852" s="1133" t="str">
        <f t="array" ref="C852">IFERROR(INDEX('Sale Rollup'!$B$2:$AA$240,SMALL(IF('Sale Rollup'!$O$2:$O$240=$B$1,ROW('Sale Rollup'!$L$2:$L$240)),ROW(830:830))-1,2)," ")</f>
        <v> </v>
      </c>
      <c r="D852" s="1133" t="str">
        <f t="array" ref="D852">IFERROR(INDEX('Sale Rollup'!$B$2:$AA$240,SMALL(IF('Sale Rollup'!$O$2:$O$240=$B$1,ROW('Sale Rollup'!$L$2:$L$240)),ROW(830:830))-1,5)," ")</f>
        <v> </v>
      </c>
      <c r="E852" s="1133" t="str">
        <f t="array" ref="E852">IFERROR( INDEX('Sale Rollup'!$B$2:$AA$240,SMALL(IF('Sale Rollup'!$O$2:$O$240=$B$1,ROW('Sale Rollup'!$L$2:$L$240)),ROW(830:830))-1,6)," ")</f>
        <v> </v>
      </c>
      <c r="F852" s="1133" t="str">
        <f t="array" ref="F852">IFERROR(INDEX('Sale Rollup'!$B$2:$AA$240,SMALL(IF('Sale Rollup'!$O$2:$O$240=$B$1,ROW('Sale Rollup'!$L$2:$L$240)),ROW(830:830))-1,7)," ")</f>
        <v> </v>
      </c>
      <c r="G852" s="1133" t="str">
        <f t="array" ref="G852">IFERROR(INDEX('Sale Rollup'!$B$2:$AA$240,SMALL(IF('Sale Rollup'!$O$2:$O$240=$B$1,ROW('Sale Rollup'!$L$2:$L$240)),ROW(830:830))-1,3)," ")</f>
        <v> </v>
      </c>
      <c r="H852" s="1134" t="str">
        <f t="array" ref="H852">IFERROR(INDEX('Sale Rollup'!$B$2:$AA$240,SMALL(IF('Sale Rollup'!$O$2:$O$240=$B$1,ROW('Sale Rollup'!$L$2:$L$240)),ROW(830:830))-1,8)," ")</f>
        <v> </v>
      </c>
      <c r="I852" s="1135" t="str">
        <f t="array" ref="I852">IFERROR(INDEX('Sale Rollup'!$B$2:$AA$240,SMALL(IF('Sale Rollup'!$O$2:$O$240=$B$1,ROW('Sale Rollup'!$L$2:$L$240)),ROW(830:830))-1,15)," ")</f>
        <v> </v>
      </c>
      <c r="J852" s="1134"/>
      <c r="K852" s="1134" t="str">
        <f t="array" ref="K852">IFERROR(INDEX('Sale Rollup'!$B$2:$AA$240,SMALL(IF('Sale Rollup'!$O$2:$O$240=$B$1,ROW('Sale Rollup'!$L$2:$L$240)),ROW(830:830))-1,16)," ")</f>
        <v> </v>
      </c>
      <c r="L852" s="1136" t="s">
        <v>841</v>
      </c>
      <c r="M852" s="1120"/>
      <c r="N852" s="1120"/>
    </row>
    <row r="853">
      <c r="A853" s="1137" t="str">
        <f t="array" ref="A853">IFERROR(SMALL(IF('Sale Rollup'!$O$2:$O$240=$B$1,ROW('Sale Rollup'!$L$2:$L$240)),ROW(831:831))," ")</f>
        <v> </v>
      </c>
      <c r="B853" s="1138" t="str">
        <f t="array" ref="B853">IFERROR(INDEX('Sale Rollup'!$B$2:$AA$240,SMALL(IF('Sale Rollup'!$O$2:$O$240=$B$1,ROW('Sale Rollup'!$L$2:$L$240)),ROW(831:831))-1,1)," ")</f>
        <v> </v>
      </c>
      <c r="C853" s="1139" t="str">
        <f t="array" ref="C853">IFERROR(INDEX('Sale Rollup'!$B$2:$AA$240,SMALL(IF('Sale Rollup'!$O$2:$O$240=$B$1,ROW('Sale Rollup'!$L$2:$L$240)),ROW(831:831))-1,2)," ")</f>
        <v> </v>
      </c>
      <c r="D853" s="1139" t="str">
        <f t="array" ref="D853">IFERROR(INDEX('Sale Rollup'!$B$2:$AA$240,SMALL(IF('Sale Rollup'!$O$2:$O$240=$B$1,ROW('Sale Rollup'!$L$2:$L$240)),ROW(831:831))-1,5)," ")</f>
        <v> </v>
      </c>
      <c r="E853" s="1139" t="str">
        <f t="array" ref="E853">IFERROR( INDEX('Sale Rollup'!$B$2:$AA$240,SMALL(IF('Sale Rollup'!$O$2:$O$240=$B$1,ROW('Sale Rollup'!$L$2:$L$240)),ROW(831:831))-1,6)," ")</f>
        <v> </v>
      </c>
      <c r="F853" s="1139" t="str">
        <f t="array" ref="F853">IFERROR(INDEX('Sale Rollup'!$B$2:$AA$240,SMALL(IF('Sale Rollup'!$O$2:$O$240=$B$1,ROW('Sale Rollup'!$L$2:$L$240)),ROW(831:831))-1,7)," ")</f>
        <v> </v>
      </c>
      <c r="G853" s="1139" t="str">
        <f t="array" ref="G853">IFERROR(INDEX('Sale Rollup'!$B$2:$AA$240,SMALL(IF('Sale Rollup'!$O$2:$O$240=$B$1,ROW('Sale Rollup'!$L$2:$L$240)),ROW(831:831))-1,3)," ")</f>
        <v> </v>
      </c>
      <c r="H853" s="1140" t="str">
        <f t="array" ref="H853">IFERROR(INDEX('Sale Rollup'!$B$2:$AA$240,SMALL(IF('Sale Rollup'!$O$2:$O$240=$B$1,ROW('Sale Rollup'!$L$2:$L$240)),ROW(831:831))-1,8)," ")</f>
        <v> </v>
      </c>
      <c r="I853" s="1141" t="str">
        <f t="array" ref="I853">IFERROR(INDEX('Sale Rollup'!$B$2:$AA$240,SMALL(IF('Sale Rollup'!$O$2:$O$240=$B$1,ROW('Sale Rollup'!$L$2:$L$240)),ROW(831:831))-1,15)," ")</f>
        <v> </v>
      </c>
      <c r="J853" s="1140"/>
      <c r="K853" s="1140" t="str">
        <f t="array" ref="K853">IFERROR(INDEX('Sale Rollup'!$B$2:$AA$240,SMALL(IF('Sale Rollup'!$O$2:$O$240=$B$1,ROW('Sale Rollup'!$L$2:$L$240)),ROW(831:831))-1,16)," ")</f>
        <v> </v>
      </c>
      <c r="M853" s="1120"/>
      <c r="N853" s="1120"/>
    </row>
    <row r="854">
      <c r="A854" s="1137" t="str">
        <f t="array" ref="A854">IFERROR(SMALL(IF('Sale Rollup'!$O$2:$O$240=$B$1,ROW('Sale Rollup'!$L$2:$L$240)),ROW(832:832))," ")</f>
        <v> </v>
      </c>
      <c r="B854" s="1138" t="str">
        <f t="array" ref="B854">IFERROR(INDEX('Sale Rollup'!$B$2:$AA$240,SMALL(IF('Sale Rollup'!$O$2:$O$240=$B$1,ROW('Sale Rollup'!$L$2:$L$240)),ROW(832:832))-1,1)," ")</f>
        <v> </v>
      </c>
      <c r="C854" s="1139" t="str">
        <f t="array" ref="C854">IFERROR(INDEX('Sale Rollup'!$B$2:$AA$240,SMALL(IF('Sale Rollup'!$O$2:$O$240=$B$1,ROW('Sale Rollup'!$L$2:$L$240)),ROW(832:832))-1,2)," ")</f>
        <v> </v>
      </c>
      <c r="D854" s="1139" t="str">
        <f t="array" ref="D854">IFERROR(INDEX('Sale Rollup'!$B$2:$AA$240,SMALL(IF('Sale Rollup'!$O$2:$O$240=$B$1,ROW('Sale Rollup'!$L$2:$L$240)),ROW(832:832))-1,5)," ")</f>
        <v> </v>
      </c>
      <c r="E854" s="1139" t="str">
        <f t="array" ref="E854">IFERROR( INDEX('Sale Rollup'!$B$2:$AA$240,SMALL(IF('Sale Rollup'!$O$2:$O$240=$B$1,ROW('Sale Rollup'!$L$2:$L$240)),ROW(832:832))-1,6)," ")</f>
        <v> </v>
      </c>
      <c r="F854" s="1139" t="str">
        <f t="array" ref="F854">IFERROR(INDEX('Sale Rollup'!$B$2:$AA$240,SMALL(IF('Sale Rollup'!$O$2:$O$240=$B$1,ROW('Sale Rollup'!$L$2:$L$240)),ROW(832:832))-1,7)," ")</f>
        <v> </v>
      </c>
      <c r="G854" s="1139" t="str">
        <f t="array" ref="G854">IFERROR(INDEX('Sale Rollup'!$B$2:$AA$240,SMALL(IF('Sale Rollup'!$O$2:$O$240=$B$1,ROW('Sale Rollup'!$L$2:$L$240)),ROW(832:832))-1,3)," ")</f>
        <v> </v>
      </c>
      <c r="H854" s="1140" t="str">
        <f t="array" ref="H854">IFERROR(INDEX('Sale Rollup'!$B$2:$AA$240,SMALL(IF('Sale Rollup'!$O$2:$O$240=$B$1,ROW('Sale Rollup'!$L$2:$L$240)),ROW(832:832))-1,8)," ")</f>
        <v> </v>
      </c>
      <c r="I854" s="1141" t="str">
        <f t="array" ref="I854">IFERROR(INDEX('Sale Rollup'!$B$2:$AA$240,SMALL(IF('Sale Rollup'!$O$2:$O$240=$B$1,ROW('Sale Rollup'!$L$2:$L$240)),ROW(832:832))-1,15)," ")</f>
        <v> </v>
      </c>
      <c r="J854" s="1140"/>
      <c r="K854" s="1140" t="str">
        <f t="array" ref="K854">IFERROR(INDEX('Sale Rollup'!$B$2:$AA$240,SMALL(IF('Sale Rollup'!$O$2:$O$240=$B$1,ROW('Sale Rollup'!$L$2:$L$240)),ROW(832:832))-1,16)," ")</f>
        <v> </v>
      </c>
      <c r="M854" s="1120"/>
      <c r="N854" s="1120"/>
    </row>
    <row r="855">
      <c r="A855" s="1137" t="str">
        <f t="array" ref="A855">IFERROR(SMALL(IF('Sale Rollup'!$O$2:$O$240=$B$1,ROW('Sale Rollup'!$L$2:$L$240)),ROW(833:833))," ")</f>
        <v> </v>
      </c>
      <c r="B855" s="1138" t="str">
        <f t="array" ref="B855">IFERROR(INDEX('Sale Rollup'!$B$2:$AA$240,SMALL(IF('Sale Rollup'!$O$2:$O$240=$B$1,ROW('Sale Rollup'!$L$2:$L$240)),ROW(833:833))-1,1)," ")</f>
        <v> </v>
      </c>
      <c r="C855" s="1139" t="str">
        <f t="array" ref="C855">IFERROR(INDEX('Sale Rollup'!$B$2:$AA$240,SMALL(IF('Sale Rollup'!$O$2:$O$240=$B$1,ROW('Sale Rollup'!$L$2:$L$240)),ROW(833:833))-1,2)," ")</f>
        <v> </v>
      </c>
      <c r="D855" s="1139" t="str">
        <f t="array" ref="D855">IFERROR(INDEX('Sale Rollup'!$B$2:$AA$240,SMALL(IF('Sale Rollup'!$O$2:$O$240=$B$1,ROW('Sale Rollup'!$L$2:$L$240)),ROW(833:833))-1,5)," ")</f>
        <v> </v>
      </c>
      <c r="E855" s="1139" t="str">
        <f t="array" ref="E855">IFERROR( INDEX('Sale Rollup'!$B$2:$AA$240,SMALL(IF('Sale Rollup'!$O$2:$O$240=$B$1,ROW('Sale Rollup'!$L$2:$L$240)),ROW(833:833))-1,6)," ")</f>
        <v> </v>
      </c>
      <c r="F855" s="1139" t="str">
        <f t="array" ref="F855">IFERROR(INDEX('Sale Rollup'!$B$2:$AA$240,SMALL(IF('Sale Rollup'!$O$2:$O$240=$B$1,ROW('Sale Rollup'!$L$2:$L$240)),ROW(833:833))-1,7)," ")</f>
        <v> </v>
      </c>
      <c r="G855" s="1139" t="str">
        <f t="array" ref="G855">IFERROR(INDEX('Sale Rollup'!$B$2:$AA$240,SMALL(IF('Sale Rollup'!$O$2:$O$240=$B$1,ROW('Sale Rollup'!$L$2:$L$240)),ROW(833:833))-1,3)," ")</f>
        <v> </v>
      </c>
      <c r="H855" s="1140" t="str">
        <f t="array" ref="H855">IFERROR(INDEX('Sale Rollup'!$B$2:$AA$240,SMALL(IF('Sale Rollup'!$O$2:$O$240=$B$1,ROW('Sale Rollup'!$L$2:$L$240)),ROW(833:833))-1,8)," ")</f>
        <v> </v>
      </c>
      <c r="I855" s="1141" t="str">
        <f t="array" ref="I855">IFERROR(INDEX('Sale Rollup'!$B$2:$AA$240,SMALL(IF('Sale Rollup'!$O$2:$O$240=$B$1,ROW('Sale Rollup'!$L$2:$L$240)),ROW(833:833))-1,15)," ")</f>
        <v> </v>
      </c>
      <c r="J855" s="1140"/>
      <c r="K855" s="1140" t="str">
        <f t="array" ref="K855">IFERROR(INDEX('Sale Rollup'!$B$2:$AA$240,SMALL(IF('Sale Rollup'!$O$2:$O$240=$B$1,ROW('Sale Rollup'!$L$2:$L$240)),ROW(833:833))-1,16)," ")</f>
        <v> </v>
      </c>
      <c r="M855" s="1120"/>
      <c r="N855" s="1120"/>
    </row>
    <row r="856">
      <c r="A856" s="1137" t="str">
        <f t="array" ref="A856">IFERROR(SMALL(IF('Sale Rollup'!$O$2:$O$240=$B$1,ROW('Sale Rollup'!$L$2:$L$240)),ROW(834:834))," ")</f>
        <v> </v>
      </c>
      <c r="B856" s="1138" t="str">
        <f t="array" ref="B856">IFERROR(INDEX('Sale Rollup'!$B$2:$AA$240,SMALL(IF('Sale Rollup'!$O$2:$O$240=$B$1,ROW('Sale Rollup'!$L$2:$L$240)),ROW(834:834))-1,1)," ")</f>
        <v> </v>
      </c>
      <c r="C856" s="1139" t="str">
        <f t="array" ref="C856">IFERROR(INDEX('Sale Rollup'!$B$2:$AA$240,SMALL(IF('Sale Rollup'!$O$2:$O$240=$B$1,ROW('Sale Rollup'!$L$2:$L$240)),ROW(834:834))-1,2)," ")</f>
        <v> </v>
      </c>
      <c r="D856" s="1139" t="str">
        <f t="array" ref="D856">IFERROR(INDEX('Sale Rollup'!$B$2:$AA$240,SMALL(IF('Sale Rollup'!$O$2:$O$240=$B$1,ROW('Sale Rollup'!$L$2:$L$240)),ROW(834:834))-1,5)," ")</f>
        <v> </v>
      </c>
      <c r="E856" s="1139" t="str">
        <f t="array" ref="E856">IFERROR( INDEX('Sale Rollup'!$B$2:$AA$240,SMALL(IF('Sale Rollup'!$O$2:$O$240=$B$1,ROW('Sale Rollup'!$L$2:$L$240)),ROW(834:834))-1,6)," ")</f>
        <v> </v>
      </c>
      <c r="F856" s="1139" t="str">
        <f t="array" ref="F856">IFERROR(INDEX('Sale Rollup'!$B$2:$AA$240,SMALL(IF('Sale Rollup'!$O$2:$O$240=$B$1,ROW('Sale Rollup'!$L$2:$L$240)),ROW(834:834))-1,7)," ")</f>
        <v> </v>
      </c>
      <c r="G856" s="1139" t="str">
        <f t="array" ref="G856">IFERROR(INDEX('Sale Rollup'!$B$2:$AA$240,SMALL(IF('Sale Rollup'!$O$2:$O$240=$B$1,ROW('Sale Rollup'!$L$2:$L$240)),ROW(834:834))-1,3)," ")</f>
        <v> </v>
      </c>
      <c r="H856" s="1140" t="str">
        <f t="array" ref="H856">IFERROR(INDEX('Sale Rollup'!$B$2:$AA$240,SMALL(IF('Sale Rollup'!$O$2:$O$240=$B$1,ROW('Sale Rollup'!$L$2:$L$240)),ROW(834:834))-1,8)," ")</f>
        <v> </v>
      </c>
      <c r="I856" s="1141" t="str">
        <f t="array" ref="I856">IFERROR(INDEX('Sale Rollup'!$B$2:$AA$240,SMALL(IF('Sale Rollup'!$O$2:$O$240=$B$1,ROW('Sale Rollup'!$L$2:$L$240)),ROW(834:834))-1,15)," ")</f>
        <v> </v>
      </c>
      <c r="J856" s="1140"/>
      <c r="K856" s="1140" t="str">
        <f t="array" ref="K856">IFERROR(INDEX('Sale Rollup'!$B$2:$AA$240,SMALL(IF('Sale Rollup'!$O$2:$O$240=$B$1,ROW('Sale Rollup'!$L$2:$L$240)),ROW(834:834))-1,16)," ")</f>
        <v> </v>
      </c>
      <c r="M856" s="1120"/>
      <c r="N856" s="1120"/>
    </row>
    <row r="857">
      <c r="A857" s="1137" t="str">
        <f t="array" ref="A857">IFERROR(SMALL(IF('Sale Rollup'!$O$2:$O$240=$B$1,ROW('Sale Rollup'!$L$2:$L$240)),ROW(835:835))," ")</f>
        <v> </v>
      </c>
      <c r="B857" s="1138" t="str">
        <f t="array" ref="B857">IFERROR(INDEX('Sale Rollup'!$B$2:$AA$240,SMALL(IF('Sale Rollup'!$O$2:$O$240=$B$1,ROW('Sale Rollup'!$L$2:$L$240)),ROW(835:835))-1,1)," ")</f>
        <v> </v>
      </c>
      <c r="C857" s="1139" t="str">
        <f t="array" ref="C857">IFERROR(INDEX('Sale Rollup'!$B$2:$AA$240,SMALL(IF('Sale Rollup'!$O$2:$O$240=$B$1,ROW('Sale Rollup'!$L$2:$L$240)),ROW(835:835))-1,2)," ")</f>
        <v> </v>
      </c>
      <c r="D857" s="1139" t="str">
        <f t="array" ref="D857">IFERROR(INDEX('Sale Rollup'!$B$2:$AA$240,SMALL(IF('Sale Rollup'!$O$2:$O$240=$B$1,ROW('Sale Rollup'!$L$2:$L$240)),ROW(835:835))-1,5)," ")</f>
        <v> </v>
      </c>
      <c r="E857" s="1139" t="str">
        <f t="array" ref="E857">IFERROR( INDEX('Sale Rollup'!$B$2:$AA$240,SMALL(IF('Sale Rollup'!$O$2:$O$240=$B$1,ROW('Sale Rollup'!$L$2:$L$240)),ROW(835:835))-1,6)," ")</f>
        <v> </v>
      </c>
      <c r="F857" s="1139" t="str">
        <f t="array" ref="F857">IFERROR(INDEX('Sale Rollup'!$B$2:$AA$240,SMALL(IF('Sale Rollup'!$O$2:$O$240=$B$1,ROW('Sale Rollup'!$L$2:$L$240)),ROW(835:835))-1,7)," ")</f>
        <v> </v>
      </c>
      <c r="G857" s="1139" t="str">
        <f t="array" ref="G857">IFERROR(INDEX('Sale Rollup'!$B$2:$AA$240,SMALL(IF('Sale Rollup'!$O$2:$O$240=$B$1,ROW('Sale Rollup'!$L$2:$L$240)),ROW(835:835))-1,3)," ")</f>
        <v> </v>
      </c>
      <c r="H857" s="1140" t="str">
        <f t="array" ref="H857">IFERROR(INDEX('Sale Rollup'!$B$2:$AA$240,SMALL(IF('Sale Rollup'!$O$2:$O$240=$B$1,ROW('Sale Rollup'!$L$2:$L$240)),ROW(835:835))-1,8)," ")</f>
        <v> </v>
      </c>
      <c r="I857" s="1141" t="str">
        <f t="array" ref="I857">IFERROR(INDEX('Sale Rollup'!$B$2:$AA$240,SMALL(IF('Sale Rollup'!$O$2:$O$240=$B$1,ROW('Sale Rollup'!$L$2:$L$240)),ROW(835:835))-1,15)," ")</f>
        <v> </v>
      </c>
      <c r="J857" s="1140"/>
      <c r="K857" s="1140" t="str">
        <f t="array" ref="K857">IFERROR(INDEX('Sale Rollup'!$B$2:$AA$240,SMALL(IF('Sale Rollup'!$O$2:$O$240=$B$1,ROW('Sale Rollup'!$L$2:$L$240)),ROW(835:835))-1,16)," ")</f>
        <v> </v>
      </c>
      <c r="M857" s="1120"/>
      <c r="N857" s="1120"/>
    </row>
    <row r="858">
      <c r="A858" s="1137" t="str">
        <f t="array" ref="A858">IFERROR(SMALL(IF('Sale Rollup'!$O$2:$O$240=$B$1,ROW('Sale Rollup'!$L$2:$L$240)),ROW(836:836))," ")</f>
        <v> </v>
      </c>
      <c r="B858" s="1138" t="str">
        <f t="array" ref="B858">IFERROR(INDEX('Sale Rollup'!$B$2:$AA$240,SMALL(IF('Sale Rollup'!$O$2:$O$240=$B$1,ROW('Sale Rollup'!$L$2:$L$240)),ROW(836:836))-1,1)," ")</f>
        <v> </v>
      </c>
      <c r="C858" s="1139" t="str">
        <f t="array" ref="C858">IFERROR(INDEX('Sale Rollup'!$B$2:$AA$240,SMALL(IF('Sale Rollup'!$O$2:$O$240=$B$1,ROW('Sale Rollup'!$L$2:$L$240)),ROW(836:836))-1,2)," ")</f>
        <v> </v>
      </c>
      <c r="D858" s="1139" t="str">
        <f t="array" ref="D858">IFERROR(INDEX('Sale Rollup'!$B$2:$AA$240,SMALL(IF('Sale Rollup'!$O$2:$O$240=$B$1,ROW('Sale Rollup'!$L$2:$L$240)),ROW(836:836))-1,5)," ")</f>
        <v> </v>
      </c>
      <c r="E858" s="1139" t="str">
        <f t="array" ref="E858">IFERROR( INDEX('Sale Rollup'!$B$2:$AA$240,SMALL(IF('Sale Rollup'!$O$2:$O$240=$B$1,ROW('Sale Rollup'!$L$2:$L$240)),ROW(836:836))-1,6)," ")</f>
        <v> </v>
      </c>
      <c r="F858" s="1139" t="str">
        <f t="array" ref="F858">IFERROR(INDEX('Sale Rollup'!$B$2:$AA$240,SMALL(IF('Sale Rollup'!$O$2:$O$240=$B$1,ROW('Sale Rollup'!$L$2:$L$240)),ROW(836:836))-1,7)," ")</f>
        <v> </v>
      </c>
      <c r="G858" s="1139" t="str">
        <f t="array" ref="G858">IFERROR(INDEX('Sale Rollup'!$B$2:$AA$240,SMALL(IF('Sale Rollup'!$O$2:$O$240=$B$1,ROW('Sale Rollup'!$L$2:$L$240)),ROW(836:836))-1,3)," ")</f>
        <v> </v>
      </c>
      <c r="H858" s="1140" t="str">
        <f t="array" ref="H858">IFERROR(INDEX('Sale Rollup'!$B$2:$AA$240,SMALL(IF('Sale Rollup'!$O$2:$O$240=$B$1,ROW('Sale Rollup'!$L$2:$L$240)),ROW(836:836))-1,8)," ")</f>
        <v> </v>
      </c>
      <c r="I858" s="1141" t="str">
        <f t="array" ref="I858">IFERROR(INDEX('Sale Rollup'!$B$2:$AA$240,SMALL(IF('Sale Rollup'!$O$2:$O$240=$B$1,ROW('Sale Rollup'!$L$2:$L$240)),ROW(836:836))-1,15)," ")</f>
        <v> </v>
      </c>
      <c r="J858" s="1140"/>
      <c r="K858" s="1140" t="str">
        <f t="array" ref="K858">IFERROR(INDEX('Sale Rollup'!$B$2:$AA$240,SMALL(IF('Sale Rollup'!$O$2:$O$240=$B$1,ROW('Sale Rollup'!$L$2:$L$240)),ROW(836:836))-1,16)," ")</f>
        <v> </v>
      </c>
      <c r="M858" s="1120"/>
      <c r="N858" s="1120"/>
    </row>
    <row r="859">
      <c r="A859" s="1137" t="str">
        <f t="array" ref="A859">IFERROR(SMALL(IF('Sale Rollup'!$O$2:$O$240=$B$1,ROW('Sale Rollup'!$L$2:$L$240)),ROW(837:837))," ")</f>
        <v> </v>
      </c>
      <c r="B859" s="1138" t="str">
        <f t="array" ref="B859">IFERROR(INDEX('Sale Rollup'!$B$2:$AA$240,SMALL(IF('Sale Rollup'!$O$2:$O$240=$B$1,ROW('Sale Rollup'!$L$2:$L$240)),ROW(837:837))-1,1)," ")</f>
        <v> </v>
      </c>
      <c r="C859" s="1139" t="str">
        <f t="array" ref="C859">IFERROR(INDEX('Sale Rollup'!$B$2:$AA$240,SMALL(IF('Sale Rollup'!$O$2:$O$240=$B$1,ROW('Sale Rollup'!$L$2:$L$240)),ROW(837:837))-1,2)," ")</f>
        <v> </v>
      </c>
      <c r="D859" s="1139" t="str">
        <f t="array" ref="D859">IFERROR(INDEX('Sale Rollup'!$B$2:$AA$240,SMALL(IF('Sale Rollup'!$O$2:$O$240=$B$1,ROW('Sale Rollup'!$L$2:$L$240)),ROW(837:837))-1,5)," ")</f>
        <v> </v>
      </c>
      <c r="E859" s="1139" t="str">
        <f t="array" ref="E859">IFERROR( INDEX('Sale Rollup'!$B$2:$AA$240,SMALL(IF('Sale Rollup'!$O$2:$O$240=$B$1,ROW('Sale Rollup'!$L$2:$L$240)),ROW(837:837))-1,6)," ")</f>
        <v> </v>
      </c>
      <c r="F859" s="1139" t="str">
        <f t="array" ref="F859">IFERROR(INDEX('Sale Rollup'!$B$2:$AA$240,SMALL(IF('Sale Rollup'!$O$2:$O$240=$B$1,ROW('Sale Rollup'!$L$2:$L$240)),ROW(837:837))-1,7)," ")</f>
        <v> </v>
      </c>
      <c r="G859" s="1139" t="str">
        <f t="array" ref="G859">IFERROR(INDEX('Sale Rollup'!$B$2:$AA$240,SMALL(IF('Sale Rollup'!$O$2:$O$240=$B$1,ROW('Sale Rollup'!$L$2:$L$240)),ROW(837:837))-1,3)," ")</f>
        <v> </v>
      </c>
      <c r="H859" s="1140" t="str">
        <f t="array" ref="H859">IFERROR(INDEX('Sale Rollup'!$B$2:$AA$240,SMALL(IF('Sale Rollup'!$O$2:$O$240=$B$1,ROW('Sale Rollup'!$L$2:$L$240)),ROW(837:837))-1,8)," ")</f>
        <v> </v>
      </c>
      <c r="I859" s="1141" t="str">
        <f t="array" ref="I859">IFERROR(INDEX('Sale Rollup'!$B$2:$AA$240,SMALL(IF('Sale Rollup'!$O$2:$O$240=$B$1,ROW('Sale Rollup'!$L$2:$L$240)),ROW(837:837))-1,15)," ")</f>
        <v> </v>
      </c>
      <c r="J859" s="1140"/>
      <c r="K859" s="1140" t="str">
        <f t="array" ref="K859">IFERROR(INDEX('Sale Rollup'!$B$2:$AA$240,SMALL(IF('Sale Rollup'!$O$2:$O$240=$B$1,ROW('Sale Rollup'!$L$2:$L$240)),ROW(837:837))-1,16)," ")</f>
        <v> </v>
      </c>
      <c r="M859" s="1120"/>
      <c r="N859" s="1120"/>
    </row>
    <row r="860">
      <c r="A860" s="1137" t="str">
        <f t="array" ref="A860">IFERROR(SMALL(IF('Sale Rollup'!$O$2:$O$240=$B$1,ROW('Sale Rollup'!$L$2:$L$240)),ROW(838:838))," ")</f>
        <v> </v>
      </c>
      <c r="B860" s="1138" t="str">
        <f t="array" ref="B860">IFERROR(INDEX('Sale Rollup'!$B$2:$AA$240,SMALL(IF('Sale Rollup'!$O$2:$O$240=$B$1,ROW('Sale Rollup'!$L$2:$L$240)),ROW(838:838))-1,1)," ")</f>
        <v> </v>
      </c>
      <c r="C860" s="1139" t="str">
        <f t="array" ref="C860">IFERROR(INDEX('Sale Rollup'!$B$2:$AA$240,SMALL(IF('Sale Rollup'!$O$2:$O$240=$B$1,ROW('Sale Rollup'!$L$2:$L$240)),ROW(838:838))-1,2)," ")</f>
        <v> </v>
      </c>
      <c r="D860" s="1139" t="str">
        <f t="array" ref="D860">IFERROR(INDEX('Sale Rollup'!$B$2:$AA$240,SMALL(IF('Sale Rollup'!$O$2:$O$240=$B$1,ROW('Sale Rollup'!$L$2:$L$240)),ROW(838:838))-1,5)," ")</f>
        <v> </v>
      </c>
      <c r="E860" s="1139" t="str">
        <f t="array" ref="E860">IFERROR( INDEX('Sale Rollup'!$B$2:$AA$240,SMALL(IF('Sale Rollup'!$O$2:$O$240=$B$1,ROW('Sale Rollup'!$L$2:$L$240)),ROW(838:838))-1,6)," ")</f>
        <v> </v>
      </c>
      <c r="F860" s="1139" t="str">
        <f t="array" ref="F860">IFERROR(INDEX('Sale Rollup'!$B$2:$AA$240,SMALL(IF('Sale Rollup'!$O$2:$O$240=$B$1,ROW('Sale Rollup'!$L$2:$L$240)),ROW(838:838))-1,7)," ")</f>
        <v> </v>
      </c>
      <c r="G860" s="1139" t="str">
        <f t="array" ref="G860">IFERROR(INDEX('Sale Rollup'!$B$2:$AA$240,SMALL(IF('Sale Rollup'!$O$2:$O$240=$B$1,ROW('Sale Rollup'!$L$2:$L$240)),ROW(838:838))-1,3)," ")</f>
        <v> </v>
      </c>
      <c r="H860" s="1140" t="str">
        <f t="array" ref="H860">IFERROR(INDEX('Sale Rollup'!$B$2:$AA$240,SMALL(IF('Sale Rollup'!$O$2:$O$240=$B$1,ROW('Sale Rollup'!$L$2:$L$240)),ROW(838:838))-1,8)," ")</f>
        <v> </v>
      </c>
      <c r="I860" s="1141" t="str">
        <f t="array" ref="I860">IFERROR(INDEX('Sale Rollup'!$B$2:$AA$240,SMALL(IF('Sale Rollup'!$O$2:$O$240=$B$1,ROW('Sale Rollup'!$L$2:$L$240)),ROW(838:838))-1,15)," ")</f>
        <v> </v>
      </c>
      <c r="J860" s="1140"/>
      <c r="K860" s="1140" t="str">
        <f t="array" ref="K860">IFERROR(INDEX('Sale Rollup'!$B$2:$AA$240,SMALL(IF('Sale Rollup'!$O$2:$O$240=$B$1,ROW('Sale Rollup'!$L$2:$L$240)),ROW(838:838))-1,16)," ")</f>
        <v> </v>
      </c>
      <c r="M860" s="1120"/>
      <c r="N860" s="1120"/>
    </row>
    <row r="861">
      <c r="A861" s="1137" t="str">
        <f t="array" ref="A861">IFERROR(SMALL(IF('Sale Rollup'!$O$2:$O$240=$B$1,ROW('Sale Rollup'!$L$2:$L$240)),ROW(839:839))," ")</f>
        <v> </v>
      </c>
      <c r="B861" s="1138" t="str">
        <f t="array" ref="B861">IFERROR(INDEX('Sale Rollup'!$B$2:$AA$240,SMALL(IF('Sale Rollup'!$O$2:$O$240=$B$1,ROW('Sale Rollup'!$L$2:$L$240)),ROW(839:839))-1,1)," ")</f>
        <v> </v>
      </c>
      <c r="C861" s="1139" t="str">
        <f t="array" ref="C861">IFERROR(INDEX('Sale Rollup'!$B$2:$AA$240,SMALL(IF('Sale Rollup'!$O$2:$O$240=$B$1,ROW('Sale Rollup'!$L$2:$L$240)),ROW(839:839))-1,2)," ")</f>
        <v> </v>
      </c>
      <c r="D861" s="1139" t="str">
        <f t="array" ref="D861">IFERROR(INDEX('Sale Rollup'!$B$2:$AA$240,SMALL(IF('Sale Rollup'!$O$2:$O$240=$B$1,ROW('Sale Rollup'!$L$2:$L$240)),ROW(839:839))-1,5)," ")</f>
        <v> </v>
      </c>
      <c r="E861" s="1139" t="str">
        <f t="array" ref="E861">IFERROR( INDEX('Sale Rollup'!$B$2:$AA$240,SMALL(IF('Sale Rollup'!$O$2:$O$240=$B$1,ROW('Sale Rollup'!$L$2:$L$240)),ROW(839:839))-1,6)," ")</f>
        <v> </v>
      </c>
      <c r="F861" s="1139" t="str">
        <f t="array" ref="F861">IFERROR(INDEX('Sale Rollup'!$B$2:$AA$240,SMALL(IF('Sale Rollup'!$O$2:$O$240=$B$1,ROW('Sale Rollup'!$L$2:$L$240)),ROW(839:839))-1,7)," ")</f>
        <v> </v>
      </c>
      <c r="G861" s="1139" t="str">
        <f t="array" ref="G861">IFERROR(INDEX('Sale Rollup'!$B$2:$AA$240,SMALL(IF('Sale Rollup'!$O$2:$O$240=$B$1,ROW('Sale Rollup'!$L$2:$L$240)),ROW(839:839))-1,3)," ")</f>
        <v> </v>
      </c>
      <c r="H861" s="1140" t="str">
        <f t="array" ref="H861">IFERROR(INDEX('Sale Rollup'!$B$2:$AA$240,SMALL(IF('Sale Rollup'!$O$2:$O$240=$B$1,ROW('Sale Rollup'!$L$2:$L$240)),ROW(839:839))-1,8)," ")</f>
        <v> </v>
      </c>
      <c r="I861" s="1141" t="str">
        <f t="array" ref="I861">IFERROR(INDEX('Sale Rollup'!$B$2:$AA$240,SMALL(IF('Sale Rollup'!$O$2:$O$240=$B$1,ROW('Sale Rollup'!$L$2:$L$240)),ROW(839:839))-1,15)," ")</f>
        <v> </v>
      </c>
      <c r="J861" s="1140"/>
      <c r="K861" s="1140" t="str">
        <f t="array" ref="K861">IFERROR(INDEX('Sale Rollup'!$B$2:$AA$240,SMALL(IF('Sale Rollup'!$O$2:$O$240=$B$1,ROW('Sale Rollup'!$L$2:$L$240)),ROW(839:839))-1,16)," ")</f>
        <v> </v>
      </c>
      <c r="M861" s="1120"/>
      <c r="N861" s="1120"/>
    </row>
    <row r="862">
      <c r="A862" s="1116" t="s">
        <v>842</v>
      </c>
      <c r="B862" s="1142">
        <f>COUNT(B832:B856)</f>
        <v>0</v>
      </c>
      <c r="C862" s="1114"/>
      <c r="D862" s="1114"/>
      <c r="E862" s="1114"/>
      <c r="F862" s="1114"/>
      <c r="G862" s="1114"/>
      <c r="H862" s="1122"/>
      <c r="I862" s="1143"/>
      <c r="J862" s="1122"/>
      <c r="K862" s="1122">
        <f t="array" ref="K862">SUM(IF(ISERROR(K832:K856),"0",K832:K856))</f>
        <v>0</v>
      </c>
      <c r="L862" s="1122"/>
      <c r="M862" s="1161"/>
      <c r="N862" s="1161"/>
    </row>
    <row r="863">
      <c r="A863" s="1144" t="str">
        <f>IF('Roster &amp; Tables'!J857=0,"","Pack")</f>
        <v/>
      </c>
      <c r="B863" s="1145" t="s">
        <v>843</v>
      </c>
      <c r="C863" s="1164">
        <f>COUNTIFS('Sale Rollup'!L829:L1068,B830,'Sale Rollup'!K829:K1068,"No")</f>
        <v>0</v>
      </c>
      <c r="D863" s="697"/>
      <c r="E863" s="1145" t="s">
        <v>844</v>
      </c>
      <c r="F863" s="1164">
        <f>COUNTIF('Sale Rollup'!O829:O1068,B830)+COUNTIFS('Sale Rollup'!L829:L1068,B830,'Sale Rollup'!K829:K1068,"Yes")</f>
        <v>0</v>
      </c>
      <c r="H863" s="695"/>
      <c r="I863" s="1147"/>
      <c r="J863" s="1148"/>
      <c r="K863" s="1148" t="str">
        <f>IF('Roster &amp; Tables'!J857=0,"",((C863*'Roster &amp; Tables'!J857)+(F863*('Roster &amp; Tables'!J857/2))))</f>
        <v/>
      </c>
      <c r="L863" s="1122"/>
      <c r="M863" s="1161"/>
      <c r="N863" s="1161"/>
    </row>
    <row r="864">
      <c r="A864" s="1149" t="s">
        <v>845</v>
      </c>
      <c r="J864" s="1150"/>
      <c r="K864" s="1150">
        <f>K862-K863</f>
        <v>0</v>
      </c>
      <c r="L864" s="1151"/>
      <c r="M864" s="1165"/>
      <c r="N864" s="1165"/>
    </row>
    <row r="865">
      <c r="A865" s="1152"/>
      <c r="B865" s="1153"/>
      <c r="C865" s="1154"/>
      <c r="D865" s="1155"/>
      <c r="E865" s="1155"/>
      <c r="F865" s="1155"/>
      <c r="G865" s="1155"/>
      <c r="H865" s="1156"/>
      <c r="I865" s="1157"/>
      <c r="J865" s="1156"/>
      <c r="K865" s="1156"/>
      <c r="L865" s="1158"/>
      <c r="M865" s="1165"/>
      <c r="N865" s="1165"/>
    </row>
    <row r="866">
      <c r="A866" s="1114" t="s">
        <v>833</v>
      </c>
      <c r="B866" s="1142" t="str">
        <f>'Roster &amp; Tables'!C868</f>
        <v/>
      </c>
      <c r="C866" s="1117"/>
      <c r="D866" s="1117"/>
      <c r="E866" s="1117"/>
      <c r="F866" s="1117"/>
      <c r="G866" s="1117"/>
      <c r="H866" s="1118"/>
      <c r="I866" s="1119"/>
      <c r="J866" s="1118"/>
      <c r="K866" s="1118"/>
      <c r="L866" s="1118"/>
      <c r="M866" s="1160"/>
      <c r="N866" s="1160"/>
    </row>
    <row r="867">
      <c r="A867" s="1114" t="s">
        <v>848</v>
      </c>
      <c r="B867" s="1142" t="s">
        <v>765</v>
      </c>
      <c r="C867" s="1114" t="s">
        <v>849</v>
      </c>
      <c r="D867" s="1114" t="s">
        <v>191</v>
      </c>
      <c r="E867" s="1116" t="s">
        <v>192</v>
      </c>
      <c r="F867" s="1116" t="s">
        <v>193</v>
      </c>
      <c r="G867" s="1114" t="s">
        <v>768</v>
      </c>
      <c r="H867" s="1122" t="s">
        <v>772</v>
      </c>
      <c r="I867" s="1143" t="s">
        <v>850</v>
      </c>
      <c r="J867" s="1122"/>
      <c r="K867" s="1122" t="s">
        <v>851</v>
      </c>
      <c r="L867" s="1122"/>
      <c r="M867" s="1161"/>
      <c r="N867" s="1161"/>
    </row>
    <row r="868">
      <c r="A868" s="1114" t="str">
        <f t="array" ref="A868">IFERROR(SMALL(IF('Sale Rollup'!$L$2:$L$240=$B$1,ROW('Sale Rollup'!$L$2:$L$240)),ROW(866:866))," ")</f>
        <v> </v>
      </c>
      <c r="B868" s="1130" t="str">
        <f t="array" ref="B868">IFERROR(INDEX('Sale Rollup'!$B$2:$AA$240,SMALL(IF('Sale Rollup'!$L$2:$L$240=$B$1,ROW('Sale Rollup'!$L$2:$L$240)),ROW(866:866))-1,1)," ")</f>
        <v> </v>
      </c>
      <c r="C868" s="1117" t="str">
        <f t="array" ref="C868">IFERROR(INDEX('Sale Rollup'!$B$2:$AA$240,SMALL(IF('Sale Rollup'!$L$2:$L$240=$B$1,ROW('Sale Rollup'!$L$2:$L$240)),ROW(866:866))-1,2)," ")</f>
        <v> </v>
      </c>
      <c r="D868" s="1117" t="str">
        <f t="array" ref="D868">IFERROR(INDEX('Sale Rollup'!$B$2:$AA$240,SMALL(IF('Sale Rollup'!$L$2:$L$240=$B$1,ROW('Sale Rollup'!$L$2:$L$240)),ROW(866:866))-1,5)," ")</f>
        <v> </v>
      </c>
      <c r="E868" s="1117" t="str">
        <f t="array" ref="E868">IFERROR( INDEX('Sale Rollup'!$B$2:$AA$240,SMALL(IF('Sale Rollup'!$L$2:$L$240=$B$1,ROW('Sale Rollup'!$L$2:$L$240)),ROW(866:866))-1,6)," ")</f>
        <v> </v>
      </c>
      <c r="F868" s="1117" t="str">
        <f t="array" ref="F868">IFERROR(INDEX('Sale Rollup'!$B$2:$AA$240,SMALL(IF('Sale Rollup'!$L$2:$L$240=$B$1,ROW('Sale Rollup'!$L$2:$L$240)),ROW(866:866))-1,7)," ")</f>
        <v> </v>
      </c>
      <c r="G868" s="1117" t="str">
        <f t="array" ref="G868">IFERROR(INDEX('Sale Rollup'!$B$2:$AA$240,SMALL(IF('Sale Rollup'!$L$2:$L$240=$B$1,ROW('Sale Rollup'!$L$2:$L$240)),ROW(866:866))-1,3)," ")</f>
        <v> </v>
      </c>
      <c r="H868" s="1163" t="str">
        <f t="array" ref="H868">IFERROR(INDEX('Sale Rollup'!$B$2:$AA$240,SMALL(IF('Sale Rollup'!$L$2:$L$240=$B$1,ROW('Sale Rollup'!$L$2:$L$240)),ROW(866:866))-1,8)," ")</f>
        <v> </v>
      </c>
      <c r="I868" s="1119" t="str">
        <f t="array" ref="I868">IFERROR(INDEX('Sale Rollup'!$B$2:$AA$240,SMALL(IF('Sale Rollup'!$L$2:$L$240=$B$1,ROW('Sale Rollup'!$L$2:$L$240)),ROW(866:866))-1,12)," ")</f>
        <v> </v>
      </c>
      <c r="J868" s="1118"/>
      <c r="K868" s="1118" t="str">
        <f t="array" ref="K868">IFERROR(INDEX('Sale Rollup'!$B$2:$AA$240,SMALL(IF('Sale Rollup'!$L$2:$L$240=$B$1,ROW('Sale Rollup'!$L$2:$L$240)),ROW(866:866))-1,13)," ")</f>
        <v> </v>
      </c>
      <c r="L868" s="1129" t="s">
        <v>840</v>
      </c>
      <c r="M868" s="1120"/>
      <c r="N868" s="1120"/>
    </row>
    <row r="869">
      <c r="A869" s="1114" t="str">
        <f t="array" ref="A869">IFERROR(SMALL(IF('Sale Rollup'!$L$2:$L$240=$B$1,ROW('Sale Rollup'!$L$2:$L$240)),ROW(867:867))," ")</f>
        <v> </v>
      </c>
      <c r="B869" s="1130" t="str">
        <f t="array" ref="B869">IFERROR(INDEX('Sale Rollup'!$B$2:$AA$240,SMALL(IF('Sale Rollup'!$L$2:$L$240=$B$1,ROW('Sale Rollup'!$L$2:$L$240)),ROW(867:867))-1,1)," ")</f>
        <v> </v>
      </c>
      <c r="C869" s="1117" t="str">
        <f t="array" ref="C869">IFERROR(INDEX('Sale Rollup'!$B$2:$AA$240,SMALL(IF('Sale Rollup'!$L$2:$L$240=$B$1,ROW('Sale Rollup'!$L$2:$L$240)),ROW(867:867))-1,2)," ")</f>
        <v> </v>
      </c>
      <c r="D869" s="1117" t="str">
        <f t="array" ref="D869">IFERROR(INDEX('Sale Rollup'!$B$2:$AA$240,SMALL(IF('Sale Rollup'!$L$2:$L$240=$B$1,ROW('Sale Rollup'!$L$2:$L$240)),ROW(867:867))-1,5)," ")</f>
        <v> </v>
      </c>
      <c r="E869" s="1117" t="str">
        <f t="array" ref="E869">IFERROR( INDEX('Sale Rollup'!$B$2:$AA$240,SMALL(IF('Sale Rollup'!$L$2:$L$240=$B$1,ROW('Sale Rollup'!$L$2:$L$240)),ROW(867:867))-1,6)," ")</f>
        <v> </v>
      </c>
      <c r="F869" s="1117" t="str">
        <f t="array" ref="F869">IFERROR(INDEX('Sale Rollup'!$B$2:$AA$240,SMALL(IF('Sale Rollup'!$L$2:$L$240=$B$1,ROW('Sale Rollup'!$L$2:$L$240)),ROW(867:867))-1,7)," ")</f>
        <v> </v>
      </c>
      <c r="G869" s="1117" t="str">
        <f t="array" ref="G869">IFERROR(INDEX('Sale Rollup'!$B$2:$AA$240,SMALL(IF('Sale Rollup'!$L$2:$L$240=$B$1,ROW('Sale Rollup'!$L$2:$L$240)),ROW(867:867))-1,3)," ")</f>
        <v> </v>
      </c>
      <c r="H869" s="1118" t="str">
        <f t="array" ref="H869">IFERROR(INDEX('Sale Rollup'!$B$2:$AA$240,SMALL(IF('Sale Rollup'!$L$2:$L$240=$B$1,ROW('Sale Rollup'!$L$2:$L$240)),ROW(867:867))-1,8)," ")</f>
        <v> </v>
      </c>
      <c r="I869" s="1119" t="str">
        <f t="array" ref="I869">IFERROR(INDEX('Sale Rollup'!$B$2:$AA$240,SMALL(IF('Sale Rollup'!$L$2:$L$240=$B$1,ROW('Sale Rollup'!$L$2:$L$240)),ROW(867:867))-1,12)," ")</f>
        <v> </v>
      </c>
      <c r="J869" s="1118"/>
      <c r="K869" s="1118" t="str">
        <f t="array" ref="K869">IFERROR(INDEX('Sale Rollup'!$B$2:$AA$240,SMALL(IF('Sale Rollup'!$L$2:$L$240=$B$1,ROW('Sale Rollup'!$L$2:$L$240)),ROW(867:867))-1,13)," ")</f>
        <v> </v>
      </c>
      <c r="M869" s="1120"/>
      <c r="N869" s="1120"/>
    </row>
    <row r="870">
      <c r="A870" s="1114" t="str">
        <f t="array" ref="A870">IFERROR(SMALL(IF('Sale Rollup'!$L$2:$L$240=$B$1,ROW('Sale Rollup'!$L$2:$L$240)),ROW(868:868))," ")</f>
        <v> </v>
      </c>
      <c r="B870" s="1130" t="str">
        <f t="array" ref="B870">IFERROR(INDEX('Sale Rollup'!$B$2:$AA$240,SMALL(IF('Sale Rollup'!$L$2:$L$240=$B$1,ROW('Sale Rollup'!$L$2:$L$240)),ROW(868:868))-1,1)," ")</f>
        <v> </v>
      </c>
      <c r="C870" s="1117" t="str">
        <f t="array" ref="C870">IFERROR(INDEX('Sale Rollup'!$B$2:$AA$240,SMALL(IF('Sale Rollup'!$L$2:$L$240=$B$1,ROW('Sale Rollup'!$L$2:$L$240)),ROW(868:868))-1,2)," ")</f>
        <v> </v>
      </c>
      <c r="D870" s="1117" t="str">
        <f t="array" ref="D870">IFERROR(INDEX('Sale Rollup'!$B$2:$AA$240,SMALL(IF('Sale Rollup'!$L$2:$L$240=$B$1,ROW('Sale Rollup'!$L$2:$L$240)),ROW(868:868))-1,5)," ")</f>
        <v> </v>
      </c>
      <c r="E870" s="1117" t="str">
        <f t="array" ref="E870">IFERROR( INDEX('Sale Rollup'!$B$2:$AA$240,SMALL(IF('Sale Rollup'!$L$2:$L$240=$B$1,ROW('Sale Rollup'!$L$2:$L$240)),ROW(868:868))-1,6)," ")</f>
        <v> </v>
      </c>
      <c r="F870" s="1117" t="str">
        <f t="array" ref="F870">IFERROR(INDEX('Sale Rollup'!$B$2:$AA$240,SMALL(IF('Sale Rollup'!$L$2:$L$240=$B$1,ROW('Sale Rollup'!$L$2:$L$240)),ROW(868:868))-1,7)," ")</f>
        <v> </v>
      </c>
      <c r="G870" s="1117" t="str">
        <f t="array" ref="G870">IFERROR(INDEX('Sale Rollup'!$B$2:$AA$240,SMALL(IF('Sale Rollup'!$L$2:$L$240=$B$1,ROW('Sale Rollup'!$L$2:$L$240)),ROW(868:868))-1,3)," ")</f>
        <v> </v>
      </c>
      <c r="H870" s="1118" t="str">
        <f t="array" ref="H870">IFERROR(INDEX('Sale Rollup'!$B$2:$AA$240,SMALL(IF('Sale Rollup'!$L$2:$L$240=$B$1,ROW('Sale Rollup'!$L$2:$L$240)),ROW(868:868))-1,8)," ")</f>
        <v> </v>
      </c>
      <c r="I870" s="1119" t="str">
        <f t="array" ref="I870">IFERROR(INDEX('Sale Rollup'!$B$2:$AA$240,SMALL(IF('Sale Rollup'!$L$2:$L$240=$B$1,ROW('Sale Rollup'!$L$2:$L$240)),ROW(868:868))-1,12)," ")</f>
        <v> </v>
      </c>
      <c r="J870" s="1118"/>
      <c r="K870" s="1118" t="str">
        <f t="array" ref="K870">IFERROR(INDEX('Sale Rollup'!$B$2:$AA$240,SMALL(IF('Sale Rollup'!$L$2:$L$240=$B$1,ROW('Sale Rollup'!$L$2:$L$240)),ROW(868:868))-1,13)," ")</f>
        <v> </v>
      </c>
      <c r="M870" s="1120"/>
      <c r="N870" s="1120"/>
    </row>
    <row r="871">
      <c r="A871" s="1114" t="str">
        <f t="array" ref="A871">IFERROR(SMALL(IF('Sale Rollup'!$L$2:$L$240=$B$1,ROW('Sale Rollup'!$L$2:$L$240)),ROW(869:869))," ")</f>
        <v> </v>
      </c>
      <c r="B871" s="1130" t="str">
        <f t="array" ref="B871">IFERROR(INDEX('Sale Rollup'!$B$2:$AA$240,SMALL(IF('Sale Rollup'!$L$2:$L$240=$B$1,ROW('Sale Rollup'!$L$2:$L$240)),ROW(869:869))-1,1)," ")</f>
        <v> </v>
      </c>
      <c r="C871" s="1117" t="str">
        <f t="array" ref="C871">IFERROR(INDEX('Sale Rollup'!$B$2:$AA$240,SMALL(IF('Sale Rollup'!$L$2:$L$240=$B$1,ROW('Sale Rollup'!$L$2:$L$240)),ROW(869:869))-1,2)," ")</f>
        <v> </v>
      </c>
      <c r="D871" s="1117" t="str">
        <f t="array" ref="D871">IFERROR(INDEX('Sale Rollup'!$B$2:$AA$240,SMALL(IF('Sale Rollup'!$L$2:$L$240=$B$1,ROW('Sale Rollup'!$L$2:$L$240)),ROW(869:869))-1,5)," ")</f>
        <v> </v>
      </c>
      <c r="E871" s="1117" t="str">
        <f t="array" ref="E871">IFERROR( INDEX('Sale Rollup'!$B$2:$AA$240,SMALL(IF('Sale Rollup'!$L$2:$L$240=$B$1,ROW('Sale Rollup'!$L$2:$L$240)),ROW(869:869))-1,6)," ")</f>
        <v> </v>
      </c>
      <c r="F871" s="1117" t="str">
        <f t="array" ref="F871">IFERROR(INDEX('Sale Rollup'!$B$2:$AA$240,SMALL(IF('Sale Rollup'!$L$2:$L$240=$B$1,ROW('Sale Rollup'!$L$2:$L$240)),ROW(869:869))-1,7)," ")</f>
        <v> </v>
      </c>
      <c r="G871" s="1117" t="str">
        <f t="array" ref="G871">IFERROR(INDEX('Sale Rollup'!$B$2:$AA$240,SMALL(IF('Sale Rollup'!$L$2:$L$240=$B$1,ROW('Sale Rollup'!$L$2:$L$240)),ROW(869:869))-1,3)," ")</f>
        <v> </v>
      </c>
      <c r="H871" s="1118" t="str">
        <f t="array" ref="H871">IFERROR(INDEX('Sale Rollup'!$B$2:$AA$240,SMALL(IF('Sale Rollup'!$L$2:$L$240=$B$1,ROW('Sale Rollup'!$L$2:$L$240)),ROW(869:869))-1,8)," ")</f>
        <v> </v>
      </c>
      <c r="I871" s="1119" t="str">
        <f t="array" ref="I871">IFERROR(INDEX('Sale Rollup'!$B$2:$AA$240,SMALL(IF('Sale Rollup'!$L$2:$L$240=$B$1,ROW('Sale Rollup'!$L$2:$L$240)),ROW(869:869))-1,12)," ")</f>
        <v> </v>
      </c>
      <c r="J871" s="1118"/>
      <c r="K871" s="1118" t="str">
        <f t="array" ref="K871">IFERROR(INDEX('Sale Rollup'!$B$2:$AA$240,SMALL(IF('Sale Rollup'!$L$2:$L$240=$B$1,ROW('Sale Rollup'!$L$2:$L$240)),ROW(869:869))-1,13)," ")</f>
        <v> </v>
      </c>
      <c r="M871" s="1120"/>
      <c r="N871" s="1120"/>
    </row>
    <row r="872">
      <c r="A872" s="1114" t="str">
        <f t="array" ref="A872">IFERROR(SMALL(IF('Sale Rollup'!$L$2:$L$240=$B$1,ROW('Sale Rollup'!$L$2:$L$240)),ROW(870:870))," ")</f>
        <v> </v>
      </c>
      <c r="B872" s="1130" t="str">
        <f t="array" ref="B872">IFERROR(INDEX('Sale Rollup'!$B$2:$AA$240,SMALL(IF('Sale Rollup'!$L$2:$L$240=$B$1,ROW('Sale Rollup'!$L$2:$L$240)),ROW(870:870))-1,1)," ")</f>
        <v> </v>
      </c>
      <c r="C872" s="1117" t="str">
        <f t="array" ref="C872">IFERROR(INDEX('Sale Rollup'!$B$2:$AA$240,SMALL(IF('Sale Rollup'!$L$2:$L$240=$B$1,ROW('Sale Rollup'!$L$2:$L$240)),ROW(870:870))-1,2)," ")</f>
        <v> </v>
      </c>
      <c r="D872" s="1117" t="str">
        <f t="array" ref="D872">IFERROR(INDEX('Sale Rollup'!$B$2:$AA$240,SMALL(IF('Sale Rollup'!$L$2:$L$240=$B$1,ROW('Sale Rollup'!$L$2:$L$240)),ROW(870:870))-1,5)," ")</f>
        <v> </v>
      </c>
      <c r="E872" s="1117" t="str">
        <f t="array" ref="E872">IFERROR( INDEX('Sale Rollup'!$B$2:$AA$240,SMALL(IF('Sale Rollup'!$L$2:$L$240=$B$1,ROW('Sale Rollup'!$L$2:$L$240)),ROW(870:870))-1,6)," ")</f>
        <v> </v>
      </c>
      <c r="F872" s="1117" t="str">
        <f t="array" ref="F872">IFERROR(INDEX('Sale Rollup'!$B$2:$AA$240,SMALL(IF('Sale Rollup'!$L$2:$L$240=$B$1,ROW('Sale Rollup'!$L$2:$L$240)),ROW(870:870))-1,7)," ")</f>
        <v> </v>
      </c>
      <c r="G872" s="1117" t="str">
        <f t="array" ref="G872">IFERROR(INDEX('Sale Rollup'!$B$2:$AA$240,SMALL(IF('Sale Rollup'!$L$2:$L$240=$B$1,ROW('Sale Rollup'!$L$2:$L$240)),ROW(870:870))-1,3)," ")</f>
        <v> </v>
      </c>
      <c r="H872" s="1118" t="str">
        <f t="array" ref="H872">IFERROR(INDEX('Sale Rollup'!$B$2:$AA$240,SMALL(IF('Sale Rollup'!$L$2:$L$240=$B$1,ROW('Sale Rollup'!$L$2:$L$240)),ROW(870:870))-1,8)," ")</f>
        <v> </v>
      </c>
      <c r="I872" s="1119" t="str">
        <f t="array" ref="I872">IFERROR(INDEX('Sale Rollup'!$B$2:$AA$240,SMALL(IF('Sale Rollup'!$L$2:$L$240=$B$1,ROW('Sale Rollup'!$L$2:$L$240)),ROW(870:870))-1,12)," ")</f>
        <v> </v>
      </c>
      <c r="J872" s="1118"/>
      <c r="K872" s="1118" t="str">
        <f t="array" ref="K872">IFERROR(INDEX('Sale Rollup'!$B$2:$AA$240,SMALL(IF('Sale Rollup'!$L$2:$L$240=$B$1,ROW('Sale Rollup'!$L$2:$L$240)),ROW(870:870))-1,13)," ")</f>
        <v> </v>
      </c>
      <c r="M872" s="1120"/>
      <c r="N872" s="1120"/>
    </row>
    <row r="873">
      <c r="A873" s="1114" t="str">
        <f t="array" ref="A873">IFERROR(SMALL(IF('Sale Rollup'!$L$2:$L$240=$B$1,ROW('Sale Rollup'!$L$2:$L$240)),ROW(871:871))," ")</f>
        <v> </v>
      </c>
      <c r="B873" s="1130" t="str">
        <f t="array" ref="B873">IFERROR(INDEX('Sale Rollup'!$B$2:$AA$240,SMALL(IF('Sale Rollup'!$L$2:$L$240=$B$1,ROW('Sale Rollup'!$L$2:$L$240)),ROW(871:871))-1,1)," ")</f>
        <v> </v>
      </c>
      <c r="C873" s="1117" t="str">
        <f t="array" ref="C873">IFERROR(INDEX('Sale Rollup'!$B$2:$AA$240,SMALL(IF('Sale Rollup'!$L$2:$L$240=$B$1,ROW('Sale Rollup'!$L$2:$L$240)),ROW(871:871))-1,2)," ")</f>
        <v> </v>
      </c>
      <c r="D873" s="1117" t="str">
        <f t="array" ref="D873">IFERROR(INDEX('Sale Rollup'!$B$2:$AA$240,SMALL(IF('Sale Rollup'!$L$2:$L$240=$B$1,ROW('Sale Rollup'!$L$2:$L$240)),ROW(871:871))-1,5)," ")</f>
        <v> </v>
      </c>
      <c r="E873" s="1117" t="str">
        <f t="array" ref="E873">IFERROR( INDEX('Sale Rollup'!$B$2:$AA$240,SMALL(IF('Sale Rollup'!$L$2:$L$240=$B$1,ROW('Sale Rollup'!$L$2:$L$240)),ROW(871:871))-1,6)," ")</f>
        <v> </v>
      </c>
      <c r="F873" s="1117" t="str">
        <f t="array" ref="F873">IFERROR(INDEX('Sale Rollup'!$B$2:$AA$240,SMALL(IF('Sale Rollup'!$L$2:$L$240=$B$1,ROW('Sale Rollup'!$L$2:$L$240)),ROW(871:871))-1,7)," ")</f>
        <v> </v>
      </c>
      <c r="G873" s="1117" t="str">
        <f t="array" ref="G873">IFERROR(INDEX('Sale Rollup'!$B$2:$AA$240,SMALL(IF('Sale Rollup'!$L$2:$L$240=$B$1,ROW('Sale Rollup'!$L$2:$L$240)),ROW(871:871))-1,3)," ")</f>
        <v> </v>
      </c>
      <c r="H873" s="1118" t="str">
        <f t="array" ref="H873">IFERROR(INDEX('Sale Rollup'!$B$2:$AA$240,SMALL(IF('Sale Rollup'!$L$2:$L$240=$B$1,ROW('Sale Rollup'!$L$2:$L$240)),ROW(871:871))-1,8)," ")</f>
        <v> </v>
      </c>
      <c r="I873" s="1119" t="str">
        <f t="array" ref="I873">IFERROR(INDEX('Sale Rollup'!$B$2:$AA$240,SMALL(IF('Sale Rollup'!$L$2:$L$240=$B$1,ROW('Sale Rollup'!$L$2:$L$240)),ROW(871:871))-1,12)," ")</f>
        <v> </v>
      </c>
      <c r="J873" s="1118"/>
      <c r="K873" s="1118" t="str">
        <f t="array" ref="K873">IFERROR(INDEX('Sale Rollup'!$B$2:$AA$240,SMALL(IF('Sale Rollup'!$L$2:$L$240=$B$1,ROW('Sale Rollup'!$L$2:$L$240)),ROW(871:871))-1,13)," ")</f>
        <v> </v>
      </c>
      <c r="M873" s="1120"/>
      <c r="N873" s="1120"/>
    </row>
    <row r="874">
      <c r="A874" s="1114" t="str">
        <f t="array" ref="A874">IFERROR(SMALL(IF('Sale Rollup'!$L$2:$L$240=$B$1,ROW('Sale Rollup'!$L$2:$L$240)),ROW(872:872))," ")</f>
        <v> </v>
      </c>
      <c r="B874" s="1130" t="str">
        <f t="array" ref="B874">IFERROR(INDEX('Sale Rollup'!$B$2:$AA$240,SMALL(IF('Sale Rollup'!$L$2:$L$240=$B$1,ROW('Sale Rollup'!$L$2:$L$240)),ROW(872:872))-1,1)," ")</f>
        <v> </v>
      </c>
      <c r="C874" s="1117" t="str">
        <f t="array" ref="C874">IFERROR(INDEX('Sale Rollup'!$B$2:$AA$240,SMALL(IF('Sale Rollup'!$L$2:$L$240=$B$1,ROW('Sale Rollup'!$L$2:$L$240)),ROW(872:872))-1,2)," ")</f>
        <v> </v>
      </c>
      <c r="D874" s="1117" t="str">
        <f t="array" ref="D874">IFERROR(INDEX('Sale Rollup'!$B$2:$AA$240,SMALL(IF('Sale Rollup'!$L$2:$L$240=$B$1,ROW('Sale Rollup'!$L$2:$L$240)),ROW(872:872))-1,5)," ")</f>
        <v> </v>
      </c>
      <c r="E874" s="1117" t="str">
        <f t="array" ref="E874">IFERROR( INDEX('Sale Rollup'!$B$2:$AA$240,SMALL(IF('Sale Rollup'!$L$2:$L$240=$B$1,ROW('Sale Rollup'!$L$2:$L$240)),ROW(872:872))-1,6)," ")</f>
        <v> </v>
      </c>
      <c r="F874" s="1117" t="str">
        <f t="array" ref="F874">IFERROR(INDEX('Sale Rollup'!$B$2:$AA$240,SMALL(IF('Sale Rollup'!$L$2:$L$240=$B$1,ROW('Sale Rollup'!$L$2:$L$240)),ROW(872:872))-1,7)," ")</f>
        <v> </v>
      </c>
      <c r="G874" s="1117" t="str">
        <f t="array" ref="G874">IFERROR(INDEX('Sale Rollup'!$B$2:$AA$240,SMALL(IF('Sale Rollup'!$L$2:$L$240=$B$1,ROW('Sale Rollup'!$L$2:$L$240)),ROW(872:872))-1,3)," ")</f>
        <v> </v>
      </c>
      <c r="H874" s="1118" t="str">
        <f t="array" ref="H874">IFERROR(INDEX('Sale Rollup'!$B$2:$AA$240,SMALL(IF('Sale Rollup'!$L$2:$L$240=$B$1,ROW('Sale Rollup'!$L$2:$L$240)),ROW(872:872))-1,8)," ")</f>
        <v> </v>
      </c>
      <c r="I874" s="1119" t="str">
        <f t="array" ref="I874">IFERROR(INDEX('Sale Rollup'!$B$2:$AA$240,SMALL(IF('Sale Rollup'!$L$2:$L$240=$B$1,ROW('Sale Rollup'!$L$2:$L$240)),ROW(872:872))-1,12)," ")</f>
        <v> </v>
      </c>
      <c r="J874" s="1118"/>
      <c r="K874" s="1118" t="str">
        <f t="array" ref="K874">IFERROR(INDEX('Sale Rollup'!$B$2:$AA$240,SMALL(IF('Sale Rollup'!$L$2:$L$240=$B$1,ROW('Sale Rollup'!$L$2:$L$240)),ROW(872:872))-1,13)," ")</f>
        <v> </v>
      </c>
      <c r="M874" s="1120"/>
      <c r="N874" s="1120"/>
    </row>
    <row r="875">
      <c r="A875" s="1114" t="str">
        <f t="array" ref="A875">IFERROR(SMALL(IF('Sale Rollup'!$L$2:$L$240=$B$1,ROW('Sale Rollup'!$L$2:$L$240)),ROW(873:873))," ")</f>
        <v> </v>
      </c>
      <c r="B875" s="1130" t="str">
        <f t="array" ref="B875">IFERROR(INDEX('Sale Rollup'!$B$2:$AA$240,SMALL(IF('Sale Rollup'!$L$2:$L$240=$B$1,ROW('Sale Rollup'!$L$2:$L$240)),ROW(873:873))-1,1)," ")</f>
        <v> </v>
      </c>
      <c r="C875" s="1117" t="str">
        <f t="array" ref="C875">IFERROR(INDEX('Sale Rollup'!$B$2:$AA$240,SMALL(IF('Sale Rollup'!$L$2:$L$240=$B$1,ROW('Sale Rollup'!$L$2:$L$240)),ROW(873:873))-1,2)," ")</f>
        <v> </v>
      </c>
      <c r="D875" s="1117" t="str">
        <f t="array" ref="D875">IFERROR(INDEX('Sale Rollup'!$B$2:$AA$240,SMALL(IF('Sale Rollup'!$L$2:$L$240=$B$1,ROW('Sale Rollup'!$L$2:$L$240)),ROW(873:873))-1,5)," ")</f>
        <v> </v>
      </c>
      <c r="E875" s="1117" t="str">
        <f t="array" ref="E875">IFERROR( INDEX('Sale Rollup'!$B$2:$AA$240,SMALL(IF('Sale Rollup'!$L$2:$L$240=$B$1,ROW('Sale Rollup'!$L$2:$L$240)),ROW(873:873))-1,6)," ")</f>
        <v> </v>
      </c>
      <c r="F875" s="1117" t="str">
        <f t="array" ref="F875">IFERROR(INDEX('Sale Rollup'!$B$2:$AA$240,SMALL(IF('Sale Rollup'!$L$2:$L$240=$B$1,ROW('Sale Rollup'!$L$2:$L$240)),ROW(873:873))-1,7)," ")</f>
        <v> </v>
      </c>
      <c r="G875" s="1117" t="str">
        <f t="array" ref="G875">IFERROR(INDEX('Sale Rollup'!$B$2:$AA$240,SMALL(IF('Sale Rollup'!$L$2:$L$240=$B$1,ROW('Sale Rollup'!$L$2:$L$240)),ROW(873:873))-1,3)," ")</f>
        <v> </v>
      </c>
      <c r="H875" s="1118" t="str">
        <f t="array" ref="H875">IFERROR(INDEX('Sale Rollup'!$B$2:$AA$240,SMALL(IF('Sale Rollup'!$L$2:$L$240=$B$1,ROW('Sale Rollup'!$L$2:$L$240)),ROW(873:873))-1,8)," ")</f>
        <v> </v>
      </c>
      <c r="I875" s="1119" t="str">
        <f t="array" ref="I875">IFERROR(INDEX('Sale Rollup'!$B$2:$AA$240,SMALL(IF('Sale Rollup'!$L$2:$L$240=$B$1,ROW('Sale Rollup'!$L$2:$L$240)),ROW(873:873))-1,12)," ")</f>
        <v> </v>
      </c>
      <c r="J875" s="1118"/>
      <c r="K875" s="1118" t="str">
        <f t="array" ref="K875">IFERROR(INDEX('Sale Rollup'!$B$2:$AA$240,SMALL(IF('Sale Rollup'!$L$2:$L$240=$B$1,ROW('Sale Rollup'!$L$2:$L$240)),ROW(873:873))-1,13)," ")</f>
        <v> </v>
      </c>
      <c r="M875" s="1120"/>
      <c r="N875" s="1120"/>
    </row>
    <row r="876">
      <c r="A876" s="1114" t="str">
        <f t="array" ref="A876">IFERROR(SMALL(IF('Sale Rollup'!$L$2:$L$240=$B$1,ROW('Sale Rollup'!$L$2:$L$240)),ROW(874:874))," ")</f>
        <v> </v>
      </c>
      <c r="B876" s="1130" t="str">
        <f t="array" ref="B876">IFERROR(INDEX('Sale Rollup'!$B$2:$AA$240,SMALL(IF('Sale Rollup'!$L$2:$L$240=$B$1,ROW('Sale Rollup'!$L$2:$L$240)),ROW(874:874))-1,1)," ")</f>
        <v> </v>
      </c>
      <c r="C876" s="1117" t="str">
        <f t="array" ref="C876">IFERROR(INDEX('Sale Rollup'!$B$2:$AA$240,SMALL(IF('Sale Rollup'!$L$2:$L$240=$B$1,ROW('Sale Rollup'!$L$2:$L$240)),ROW(874:874))-1,2)," ")</f>
        <v> </v>
      </c>
      <c r="D876" s="1117" t="str">
        <f t="array" ref="D876">IFERROR(INDEX('Sale Rollup'!$B$2:$AA$240,SMALL(IF('Sale Rollup'!$L$2:$L$240=$B$1,ROW('Sale Rollup'!$L$2:$L$240)),ROW(874:874))-1,5)," ")</f>
        <v> </v>
      </c>
      <c r="E876" s="1117" t="str">
        <f t="array" ref="E876">IFERROR( INDEX('Sale Rollup'!$B$2:$AA$240,SMALL(IF('Sale Rollup'!$L$2:$L$240=$B$1,ROW('Sale Rollup'!$L$2:$L$240)),ROW(874:874))-1,6)," ")</f>
        <v> </v>
      </c>
      <c r="F876" s="1117" t="str">
        <f t="array" ref="F876">IFERROR(INDEX('Sale Rollup'!$B$2:$AA$240,SMALL(IF('Sale Rollup'!$L$2:$L$240=$B$1,ROW('Sale Rollup'!$L$2:$L$240)),ROW(874:874))-1,7)," ")</f>
        <v> </v>
      </c>
      <c r="G876" s="1117" t="str">
        <f t="array" ref="G876">IFERROR(INDEX('Sale Rollup'!$B$2:$AA$240,SMALL(IF('Sale Rollup'!$L$2:$L$240=$B$1,ROW('Sale Rollup'!$L$2:$L$240)),ROW(874:874))-1,3)," ")</f>
        <v> </v>
      </c>
      <c r="H876" s="1118" t="str">
        <f t="array" ref="H876">IFERROR(INDEX('Sale Rollup'!$B$2:$AA$240,SMALL(IF('Sale Rollup'!$L$2:$L$240=$B$1,ROW('Sale Rollup'!$L$2:$L$240)),ROW(874:874))-1,8)," ")</f>
        <v> </v>
      </c>
      <c r="I876" s="1119" t="str">
        <f t="array" ref="I876">IFERROR(INDEX('Sale Rollup'!$B$2:$AA$240,SMALL(IF('Sale Rollup'!$L$2:$L$240=$B$1,ROW('Sale Rollup'!$L$2:$L$240)),ROW(874:874))-1,12)," ")</f>
        <v> </v>
      </c>
      <c r="J876" s="1118"/>
      <c r="K876" s="1118" t="str">
        <f t="array" ref="K876">IFERROR(INDEX('Sale Rollup'!$B$2:$AA$240,SMALL(IF('Sale Rollup'!$L$2:$L$240=$B$1,ROW('Sale Rollup'!$L$2:$L$240)),ROW(874:874))-1,13)," ")</f>
        <v> </v>
      </c>
      <c r="M876" s="1120"/>
      <c r="N876" s="1120"/>
    </row>
    <row r="877">
      <c r="A877" s="1114" t="str">
        <f t="array" ref="A877">IFERROR(SMALL(IF('Sale Rollup'!$L$2:$L$240=$B$1,ROW('Sale Rollup'!$L$2:$L$240)),ROW(875:875))," ")</f>
        <v> </v>
      </c>
      <c r="B877" s="1130" t="str">
        <f t="array" ref="B877">IFERROR(INDEX('Sale Rollup'!$B$2:$AA$240,SMALL(IF('Sale Rollup'!$L$2:$L$240=$B$1,ROW('Sale Rollup'!$L$2:$L$240)),ROW(875:875))-1,1)," ")</f>
        <v> </v>
      </c>
      <c r="C877" s="1117" t="str">
        <f t="array" ref="C877">IFERROR(INDEX('Sale Rollup'!$B$2:$AA$240,SMALL(IF('Sale Rollup'!$L$2:$L$240=$B$1,ROW('Sale Rollup'!$L$2:$L$240)),ROW(875:875))-1,2)," ")</f>
        <v> </v>
      </c>
      <c r="D877" s="1117" t="str">
        <f t="array" ref="D877">IFERROR(INDEX('Sale Rollup'!$B$2:$AA$240,SMALL(IF('Sale Rollup'!$L$2:$L$240=$B$1,ROW('Sale Rollup'!$L$2:$L$240)),ROW(875:875))-1,5)," ")</f>
        <v> </v>
      </c>
      <c r="E877" s="1117" t="str">
        <f t="array" ref="E877">IFERROR( INDEX('Sale Rollup'!$B$2:$AA$240,SMALL(IF('Sale Rollup'!$L$2:$L$240=$B$1,ROW('Sale Rollup'!$L$2:$L$240)),ROW(875:875))-1,6)," ")</f>
        <v> </v>
      </c>
      <c r="F877" s="1117" t="str">
        <f t="array" ref="F877">IFERROR(INDEX('Sale Rollup'!$B$2:$AA$240,SMALL(IF('Sale Rollup'!$L$2:$L$240=$B$1,ROW('Sale Rollup'!$L$2:$L$240)),ROW(875:875))-1,7)," ")</f>
        <v> </v>
      </c>
      <c r="G877" s="1117" t="str">
        <f t="array" ref="G877">IFERROR(INDEX('Sale Rollup'!$B$2:$AA$240,SMALL(IF('Sale Rollup'!$L$2:$L$240=$B$1,ROW('Sale Rollup'!$L$2:$L$240)),ROW(875:875))-1,3)," ")</f>
        <v> </v>
      </c>
      <c r="H877" s="1118" t="str">
        <f t="array" ref="H877">IFERROR(INDEX('Sale Rollup'!$B$2:$AA$240,SMALL(IF('Sale Rollup'!$L$2:$L$240=$B$1,ROW('Sale Rollup'!$L$2:$L$240)),ROW(875:875))-1,8)," ")</f>
        <v> </v>
      </c>
      <c r="I877" s="1119" t="str">
        <f t="array" ref="I877">IFERROR(INDEX('Sale Rollup'!$B$2:$AA$240,SMALL(IF('Sale Rollup'!$L$2:$L$240=$B$1,ROW('Sale Rollup'!$L$2:$L$240)),ROW(875:875))-1,12)," ")</f>
        <v> </v>
      </c>
      <c r="J877" s="1118"/>
      <c r="K877" s="1118" t="str">
        <f t="array" ref="K877">IFERROR(INDEX('Sale Rollup'!$B$2:$AA$240,SMALL(IF('Sale Rollup'!$L$2:$L$240=$B$1,ROW('Sale Rollup'!$L$2:$L$240)),ROW(875:875))-1,13)," ")</f>
        <v> </v>
      </c>
      <c r="M877" s="1120"/>
      <c r="N877" s="1120"/>
    </row>
    <row r="878">
      <c r="A878" s="1114" t="str">
        <f t="array" ref="A878">IFERROR(SMALL(IF('Sale Rollup'!$L$2:$L$240=$B$1,ROW('Sale Rollup'!$L$2:$L$240)),ROW(876:876))," ")</f>
        <v> </v>
      </c>
      <c r="B878" s="1130" t="str">
        <f t="array" ref="B878">IFERROR(INDEX('Sale Rollup'!$B$2:$AA$240,SMALL(IF('Sale Rollup'!$L$2:$L$240=$B$1,ROW('Sale Rollup'!$L$2:$L$240)),ROW(876:876))-1,1)," ")</f>
        <v> </v>
      </c>
      <c r="C878" s="1117" t="str">
        <f t="array" ref="C878">IFERROR(INDEX('Sale Rollup'!$B$2:$AA$240,SMALL(IF('Sale Rollup'!$L$2:$L$240=$B$1,ROW('Sale Rollup'!$L$2:$L$240)),ROW(876:876))-1,2)," ")</f>
        <v> </v>
      </c>
      <c r="D878" s="1117" t="str">
        <f t="array" ref="D878">IFERROR(INDEX('Sale Rollup'!$B$2:$AA$240,SMALL(IF('Sale Rollup'!$L$2:$L$240=$B$1,ROW('Sale Rollup'!$L$2:$L$240)),ROW(876:876))-1,5)," ")</f>
        <v> </v>
      </c>
      <c r="E878" s="1117" t="str">
        <f t="array" ref="E878">IFERROR( INDEX('Sale Rollup'!$B$2:$AA$240,SMALL(IF('Sale Rollup'!$L$2:$L$240=$B$1,ROW('Sale Rollup'!$L$2:$L$240)),ROW(876:876))-1,6)," ")</f>
        <v> </v>
      </c>
      <c r="F878" s="1117" t="str">
        <f t="array" ref="F878">IFERROR(INDEX('Sale Rollup'!$B$2:$AA$240,SMALL(IF('Sale Rollup'!$L$2:$L$240=$B$1,ROW('Sale Rollup'!$L$2:$L$240)),ROW(876:876))-1,7)," ")</f>
        <v> </v>
      </c>
      <c r="G878" s="1117" t="str">
        <f t="array" ref="G878">IFERROR(INDEX('Sale Rollup'!$B$2:$AA$240,SMALL(IF('Sale Rollup'!$L$2:$L$240=$B$1,ROW('Sale Rollup'!$L$2:$L$240)),ROW(876:876))-1,3)," ")</f>
        <v> </v>
      </c>
      <c r="H878" s="1118" t="str">
        <f t="array" ref="H878">IFERROR(INDEX('Sale Rollup'!$B$2:$AA$240,SMALL(IF('Sale Rollup'!$L$2:$L$240=$B$1,ROW('Sale Rollup'!$L$2:$L$240)),ROW(876:876))-1,8)," ")</f>
        <v> </v>
      </c>
      <c r="I878" s="1119" t="str">
        <f t="array" ref="I878">IFERROR(INDEX('Sale Rollup'!$B$2:$AA$240,SMALL(IF('Sale Rollup'!$L$2:$L$240=$B$1,ROW('Sale Rollup'!$L$2:$L$240)),ROW(876:876))-1,12)," ")</f>
        <v> </v>
      </c>
      <c r="J878" s="1118"/>
      <c r="K878" s="1118" t="str">
        <f t="array" ref="K878">IFERROR(INDEX('Sale Rollup'!$B$2:$AA$240,SMALL(IF('Sale Rollup'!$L$2:$L$240=$B$1,ROW('Sale Rollup'!$L$2:$L$240)),ROW(876:876))-1,13)," ")</f>
        <v> </v>
      </c>
      <c r="M878" s="1120"/>
      <c r="N878" s="1120"/>
    </row>
    <row r="879">
      <c r="A879" s="1114" t="str">
        <f t="array" ref="A879">IFERROR(SMALL(IF('Sale Rollup'!$L$2:$L$240=$B$1,ROW('Sale Rollup'!$L$2:$L$240)),ROW(877:877))," ")</f>
        <v> </v>
      </c>
      <c r="B879" s="1130" t="str">
        <f t="array" ref="B879">IFERROR(INDEX('Sale Rollup'!$B$2:$AA$240,SMALL(IF('Sale Rollup'!$L$2:$L$240=$B$1,ROW('Sale Rollup'!$L$2:$L$240)),ROW(877:877))-1,1)," ")</f>
        <v> </v>
      </c>
      <c r="C879" s="1117" t="str">
        <f t="array" ref="C879">IFERROR(INDEX('Sale Rollup'!$B$2:$AA$240,SMALL(IF('Sale Rollup'!$L$2:$L$240=$B$1,ROW('Sale Rollup'!$L$2:$L$240)),ROW(877:877))-1,2)," ")</f>
        <v> </v>
      </c>
      <c r="D879" s="1117" t="str">
        <f t="array" ref="D879">IFERROR(INDEX('Sale Rollup'!$B$2:$AA$240,SMALL(IF('Sale Rollup'!$L$2:$L$240=$B$1,ROW('Sale Rollup'!$L$2:$L$240)),ROW(877:877))-1,5)," ")</f>
        <v> </v>
      </c>
      <c r="E879" s="1117" t="str">
        <f t="array" ref="E879">IFERROR( INDEX('Sale Rollup'!$B$2:$AA$240,SMALL(IF('Sale Rollup'!$L$2:$L$240=$B$1,ROW('Sale Rollup'!$L$2:$L$240)),ROW(877:877))-1,6)," ")</f>
        <v> </v>
      </c>
      <c r="F879" s="1117" t="str">
        <f t="array" ref="F879">IFERROR(INDEX('Sale Rollup'!$B$2:$AA$240,SMALL(IF('Sale Rollup'!$L$2:$L$240=$B$1,ROW('Sale Rollup'!$L$2:$L$240)),ROW(877:877))-1,7)," ")</f>
        <v> </v>
      </c>
      <c r="G879" s="1117" t="str">
        <f t="array" ref="G879">IFERROR(INDEX('Sale Rollup'!$B$2:$AA$240,SMALL(IF('Sale Rollup'!$L$2:$L$240=$B$1,ROW('Sale Rollup'!$L$2:$L$240)),ROW(877:877))-1,3)," ")</f>
        <v> </v>
      </c>
      <c r="H879" s="1118" t="str">
        <f t="array" ref="H879">IFERROR(INDEX('Sale Rollup'!$B$2:$AA$240,SMALL(IF('Sale Rollup'!$L$2:$L$240=$B$1,ROW('Sale Rollup'!$L$2:$L$240)),ROW(877:877))-1,8)," ")</f>
        <v> </v>
      </c>
      <c r="I879" s="1119" t="str">
        <f t="array" ref="I879">IFERROR(INDEX('Sale Rollup'!$B$2:$AA$240,SMALL(IF('Sale Rollup'!$L$2:$L$240=$B$1,ROW('Sale Rollup'!$L$2:$L$240)),ROW(877:877))-1,12)," ")</f>
        <v> </v>
      </c>
      <c r="J879" s="1118"/>
      <c r="K879" s="1118" t="str">
        <f t="array" ref="K879">IFERROR(INDEX('Sale Rollup'!$B$2:$AA$240,SMALL(IF('Sale Rollup'!$L$2:$L$240=$B$1,ROW('Sale Rollup'!$L$2:$L$240)),ROW(877:877))-1,13)," ")</f>
        <v> </v>
      </c>
      <c r="M879" s="1120"/>
      <c r="N879" s="1120"/>
    </row>
    <row r="880">
      <c r="A880" s="1114" t="str">
        <f t="array" ref="A880">IFERROR(SMALL(IF('Sale Rollup'!$L$2:$L$240=$B$1,ROW('Sale Rollup'!$L$2:$L$240)),ROW(878:878))," ")</f>
        <v> </v>
      </c>
      <c r="B880" s="1130" t="str">
        <f t="array" ref="B880">IFERROR(INDEX('Sale Rollup'!$B$2:$AA$240,SMALL(IF('Sale Rollup'!$L$2:$L$240=$B$1,ROW('Sale Rollup'!$L$2:$L$240)),ROW(878:878))-1,1)," ")</f>
        <v> </v>
      </c>
      <c r="C880" s="1117" t="str">
        <f t="array" ref="C880">IFERROR(INDEX('Sale Rollup'!$B$2:$AA$240,SMALL(IF('Sale Rollup'!$L$2:$L$240=$B$1,ROW('Sale Rollup'!$L$2:$L$240)),ROW(878:878))-1,2)," ")</f>
        <v> </v>
      </c>
      <c r="D880" s="1117" t="str">
        <f t="array" ref="D880">IFERROR(INDEX('Sale Rollup'!$B$2:$AA$240,SMALL(IF('Sale Rollup'!$L$2:$L$240=$B$1,ROW('Sale Rollup'!$L$2:$L$240)),ROW(878:878))-1,5)," ")</f>
        <v> </v>
      </c>
      <c r="E880" s="1117" t="str">
        <f t="array" ref="E880">IFERROR( INDEX('Sale Rollup'!$B$2:$AA$240,SMALL(IF('Sale Rollup'!$L$2:$L$240=$B$1,ROW('Sale Rollup'!$L$2:$L$240)),ROW(878:878))-1,6)," ")</f>
        <v> </v>
      </c>
      <c r="F880" s="1117" t="str">
        <f t="array" ref="F880">IFERROR(INDEX('Sale Rollup'!$B$2:$AA$240,SMALL(IF('Sale Rollup'!$L$2:$L$240=$B$1,ROW('Sale Rollup'!$L$2:$L$240)),ROW(878:878))-1,7)," ")</f>
        <v> </v>
      </c>
      <c r="G880" s="1117" t="str">
        <f t="array" ref="G880">IFERROR(INDEX('Sale Rollup'!$B$2:$AA$240,SMALL(IF('Sale Rollup'!$L$2:$L$240=$B$1,ROW('Sale Rollup'!$L$2:$L$240)),ROW(878:878))-1,3)," ")</f>
        <v> </v>
      </c>
      <c r="H880" s="1118" t="str">
        <f t="array" ref="H880">IFERROR(INDEX('Sale Rollup'!$B$2:$AA$240,SMALL(IF('Sale Rollup'!$L$2:$L$240=$B$1,ROW('Sale Rollup'!$L$2:$L$240)),ROW(878:878))-1,8)," ")</f>
        <v> </v>
      </c>
      <c r="I880" s="1119" t="str">
        <f t="array" ref="I880">IFERROR(INDEX('Sale Rollup'!$B$2:$AA$240,SMALL(IF('Sale Rollup'!$L$2:$L$240=$B$1,ROW('Sale Rollup'!$L$2:$L$240)),ROW(878:878))-1,12)," ")</f>
        <v> </v>
      </c>
      <c r="J880" s="1118"/>
      <c r="K880" s="1118" t="str">
        <f t="array" ref="K880">IFERROR(INDEX('Sale Rollup'!$B$2:$AA$240,SMALL(IF('Sale Rollup'!$L$2:$L$240=$B$1,ROW('Sale Rollup'!$L$2:$L$240)),ROW(878:878))-1,13)," ")</f>
        <v> </v>
      </c>
      <c r="M880" s="1120"/>
      <c r="N880" s="1120"/>
    </row>
    <row r="881">
      <c r="A881" s="1114" t="str">
        <f t="array" ref="A881">IFERROR(SMALL(IF('Sale Rollup'!$L$2:$L$240=$B$1,ROW('Sale Rollup'!$L$2:$L$240)),ROW(879:879))," ")</f>
        <v> </v>
      </c>
      <c r="B881" s="1130" t="str">
        <f t="array" ref="B881">IFERROR(INDEX('Sale Rollup'!$B$2:$AA$240,SMALL(IF('Sale Rollup'!$L$2:$L$240=$B$1,ROW('Sale Rollup'!$L$2:$L$240)),ROW(879:879))-1,1)," ")</f>
        <v> </v>
      </c>
      <c r="C881" s="1117" t="str">
        <f t="array" ref="C881">IFERROR(INDEX('Sale Rollup'!$B$2:$AA$240,SMALL(IF('Sale Rollup'!$L$2:$L$240=$B$1,ROW('Sale Rollup'!$L$2:$L$240)),ROW(879:879))-1,2)," ")</f>
        <v> </v>
      </c>
      <c r="D881" s="1117" t="str">
        <f t="array" ref="D881">IFERROR(INDEX('Sale Rollup'!$B$2:$AA$240,SMALL(IF('Sale Rollup'!$L$2:$L$240=$B$1,ROW('Sale Rollup'!$L$2:$L$240)),ROW(879:879))-1,5)," ")</f>
        <v> </v>
      </c>
      <c r="E881" s="1117" t="str">
        <f t="array" ref="E881">IFERROR( INDEX('Sale Rollup'!$B$2:$AA$240,SMALL(IF('Sale Rollup'!$L$2:$L$240=$B$1,ROW('Sale Rollup'!$L$2:$L$240)),ROW(879:879))-1,6)," ")</f>
        <v> </v>
      </c>
      <c r="F881" s="1117" t="str">
        <f t="array" ref="F881">IFERROR(INDEX('Sale Rollup'!$B$2:$AA$240,SMALL(IF('Sale Rollup'!$L$2:$L$240=$B$1,ROW('Sale Rollup'!$L$2:$L$240)),ROW(879:879))-1,7)," ")</f>
        <v> </v>
      </c>
      <c r="G881" s="1117" t="str">
        <f t="array" ref="G881">IFERROR(INDEX('Sale Rollup'!$B$2:$AA$240,SMALL(IF('Sale Rollup'!$L$2:$L$240=$B$1,ROW('Sale Rollup'!$L$2:$L$240)),ROW(879:879))-1,3)," ")</f>
        <v> </v>
      </c>
      <c r="H881" s="1118" t="str">
        <f t="array" ref="H881">IFERROR(INDEX('Sale Rollup'!$B$2:$AA$240,SMALL(IF('Sale Rollup'!$L$2:$L$240=$B$1,ROW('Sale Rollup'!$L$2:$L$240)),ROW(879:879))-1,8)," ")</f>
        <v> </v>
      </c>
      <c r="I881" s="1119" t="str">
        <f t="array" ref="I881">IFERROR(INDEX('Sale Rollup'!$B$2:$AA$240,SMALL(IF('Sale Rollup'!$L$2:$L$240=$B$1,ROW('Sale Rollup'!$L$2:$L$240)),ROW(879:879))-1,12)," ")</f>
        <v> </v>
      </c>
      <c r="J881" s="1118"/>
      <c r="K881" s="1118" t="str">
        <f t="array" ref="K881">IFERROR(INDEX('Sale Rollup'!$B$2:$AA$240,SMALL(IF('Sale Rollup'!$L$2:$L$240=$B$1,ROW('Sale Rollup'!$L$2:$L$240)),ROW(879:879))-1,13)," ")</f>
        <v> </v>
      </c>
      <c r="M881" s="1120"/>
      <c r="N881" s="1120"/>
    </row>
    <row r="882">
      <c r="A882" s="1114" t="str">
        <f t="array" ref="A882">IFERROR(SMALL(IF('Sale Rollup'!$L$2:$L$240=$B$1,ROW('Sale Rollup'!$L$2:$L$240)),ROW(880:880))," ")</f>
        <v> </v>
      </c>
      <c r="B882" s="1130" t="str">
        <f t="array" ref="B882">IFERROR(INDEX('Sale Rollup'!$B$2:$AA$240,SMALL(IF('Sale Rollup'!$L$2:$L$240=$B$1,ROW('Sale Rollup'!$L$2:$L$240)),ROW(880:880))-1,1)," ")</f>
        <v> </v>
      </c>
      <c r="C882" s="1117" t="str">
        <f t="array" ref="C882">IFERROR(INDEX('Sale Rollup'!$B$2:$AA$240,SMALL(IF('Sale Rollup'!$L$2:$L$240=$B$1,ROW('Sale Rollup'!$L$2:$L$240)),ROW(880:880))-1,2)," ")</f>
        <v> </v>
      </c>
      <c r="D882" s="1117" t="str">
        <f t="array" ref="D882">IFERROR(INDEX('Sale Rollup'!$B$2:$AA$240,SMALL(IF('Sale Rollup'!$L$2:$L$240=$B$1,ROW('Sale Rollup'!$L$2:$L$240)),ROW(880:880))-1,5)," ")</f>
        <v> </v>
      </c>
      <c r="E882" s="1117" t="str">
        <f t="array" ref="E882">IFERROR( INDEX('Sale Rollup'!$B$2:$AA$240,SMALL(IF('Sale Rollup'!$L$2:$L$240=$B$1,ROW('Sale Rollup'!$L$2:$L$240)),ROW(880:880))-1,6)," ")</f>
        <v> </v>
      </c>
      <c r="F882" s="1117" t="str">
        <f t="array" ref="F882">IFERROR(INDEX('Sale Rollup'!$B$2:$AA$240,SMALL(IF('Sale Rollup'!$L$2:$L$240=$B$1,ROW('Sale Rollup'!$L$2:$L$240)),ROW(880:880))-1,7)," ")</f>
        <v> </v>
      </c>
      <c r="G882" s="1117" t="str">
        <f t="array" ref="G882">IFERROR(INDEX('Sale Rollup'!$B$2:$AA$240,SMALL(IF('Sale Rollup'!$L$2:$L$240=$B$1,ROW('Sale Rollup'!$L$2:$L$240)),ROW(880:880))-1,3)," ")</f>
        <v> </v>
      </c>
      <c r="H882" s="1118" t="str">
        <f t="array" ref="H882">IFERROR(INDEX('Sale Rollup'!$B$2:$AA$240,SMALL(IF('Sale Rollup'!$L$2:$L$240=$B$1,ROW('Sale Rollup'!$L$2:$L$240)),ROW(880:880))-1,8)," ")</f>
        <v> </v>
      </c>
      <c r="I882" s="1119" t="str">
        <f t="array" ref="I882">IFERROR(INDEX('Sale Rollup'!$B$2:$AA$240,SMALL(IF('Sale Rollup'!$L$2:$L$240=$B$1,ROW('Sale Rollup'!$L$2:$L$240)),ROW(880:880))-1,12)," ")</f>
        <v> </v>
      </c>
      <c r="J882" s="1118"/>
      <c r="K882" s="1118" t="str">
        <f t="array" ref="K882">IFERROR(INDEX('Sale Rollup'!$B$2:$AA$240,SMALL(IF('Sale Rollup'!$L$2:$L$240=$B$1,ROW('Sale Rollup'!$L$2:$L$240)),ROW(880:880))-1,13)," ")</f>
        <v> </v>
      </c>
      <c r="M882" s="1120"/>
      <c r="N882" s="1120"/>
    </row>
    <row r="883">
      <c r="A883" s="1114" t="str">
        <f t="array" ref="A883">IFERROR(SMALL(IF('Sale Rollup'!$L$2:$L$240=$B$1,ROW('Sale Rollup'!$L$2:$L$240)),ROW(881:881))," ")</f>
        <v> </v>
      </c>
      <c r="B883" s="1130" t="str">
        <f t="array" ref="B883">IFERROR(INDEX('Sale Rollup'!$B$2:$AA$240,SMALL(IF('Sale Rollup'!$L$2:$L$240=$B$1,ROW('Sale Rollup'!$L$2:$L$240)),ROW(881:881))-1,1)," ")</f>
        <v> </v>
      </c>
      <c r="C883" s="1117" t="str">
        <f t="array" ref="C883">IFERROR(INDEX('Sale Rollup'!$B$2:$AA$240,SMALL(IF('Sale Rollup'!$L$2:$L$240=$B$1,ROW('Sale Rollup'!$L$2:$L$240)),ROW(881:881))-1,2)," ")</f>
        <v> </v>
      </c>
      <c r="D883" s="1117" t="str">
        <f t="array" ref="D883">IFERROR(INDEX('Sale Rollup'!$B$2:$AA$240,SMALL(IF('Sale Rollup'!$L$2:$L$240=$B$1,ROW('Sale Rollup'!$L$2:$L$240)),ROW(881:881))-1,5)," ")</f>
        <v> </v>
      </c>
      <c r="E883" s="1117" t="str">
        <f t="array" ref="E883">IFERROR( INDEX('Sale Rollup'!$B$2:$AA$240,SMALL(IF('Sale Rollup'!$L$2:$L$240=$B$1,ROW('Sale Rollup'!$L$2:$L$240)),ROW(881:881))-1,6)," ")</f>
        <v> </v>
      </c>
      <c r="F883" s="1117" t="str">
        <f t="array" ref="F883">IFERROR(INDEX('Sale Rollup'!$B$2:$AA$240,SMALL(IF('Sale Rollup'!$L$2:$L$240=$B$1,ROW('Sale Rollup'!$L$2:$L$240)),ROW(881:881))-1,7)," ")</f>
        <v> </v>
      </c>
      <c r="G883" s="1117" t="str">
        <f t="array" ref="G883">IFERROR(INDEX('Sale Rollup'!$B$2:$AA$240,SMALL(IF('Sale Rollup'!$L$2:$L$240=$B$1,ROW('Sale Rollup'!$L$2:$L$240)),ROW(881:881))-1,3)," ")</f>
        <v> </v>
      </c>
      <c r="H883" s="1118" t="str">
        <f t="array" ref="H883">IFERROR(INDEX('Sale Rollup'!$B$2:$AA$240,SMALL(IF('Sale Rollup'!$L$2:$L$240=$B$1,ROW('Sale Rollup'!$L$2:$L$240)),ROW(881:881))-1,8)," ")</f>
        <v> </v>
      </c>
      <c r="I883" s="1119" t="str">
        <f t="array" ref="I883">IFERROR(INDEX('Sale Rollup'!$B$2:$AA$240,SMALL(IF('Sale Rollup'!$L$2:$L$240=$B$1,ROW('Sale Rollup'!$L$2:$L$240)),ROW(881:881))-1,12)," ")</f>
        <v> </v>
      </c>
      <c r="J883" s="1118"/>
      <c r="K883" s="1118" t="str">
        <f t="array" ref="K883">IFERROR(INDEX('Sale Rollup'!$B$2:$AA$240,SMALL(IF('Sale Rollup'!$L$2:$L$240=$B$1,ROW('Sale Rollup'!$L$2:$L$240)),ROW(881:881))-1,13)," ")</f>
        <v> </v>
      </c>
      <c r="M883" s="1120"/>
      <c r="N883" s="1120"/>
    </row>
    <row r="884">
      <c r="A884" s="1114" t="str">
        <f t="array" ref="A884">IFERROR(SMALL(IF('Sale Rollup'!$L$2:$L$240=$B$1,ROW('Sale Rollup'!$L$2:$L$240)),ROW(882:882))," ")</f>
        <v> </v>
      </c>
      <c r="B884" s="1130" t="str">
        <f t="array" ref="B884">IFERROR(INDEX('Sale Rollup'!$B$2:$AA$240,SMALL(IF('Sale Rollup'!$L$2:$L$240=$B$1,ROW('Sale Rollup'!$L$2:$L$240)),ROW(882:882))-1,1)," ")</f>
        <v> </v>
      </c>
      <c r="C884" s="1117" t="str">
        <f t="array" ref="C884">IFERROR(INDEX('Sale Rollup'!$B$2:$AA$240,SMALL(IF('Sale Rollup'!$L$2:$L$240=$B$1,ROW('Sale Rollup'!$L$2:$L$240)),ROW(882:882))-1,2)," ")</f>
        <v> </v>
      </c>
      <c r="D884" s="1117" t="str">
        <f t="array" ref="D884">IFERROR(INDEX('Sale Rollup'!$B$2:$AA$240,SMALL(IF('Sale Rollup'!$L$2:$L$240=$B$1,ROW('Sale Rollup'!$L$2:$L$240)),ROW(882:882))-1,5)," ")</f>
        <v> </v>
      </c>
      <c r="E884" s="1117" t="str">
        <f t="array" ref="E884">IFERROR( INDEX('Sale Rollup'!$B$2:$AA$240,SMALL(IF('Sale Rollup'!$L$2:$L$240=$B$1,ROW('Sale Rollup'!$L$2:$L$240)),ROW(882:882))-1,6)," ")</f>
        <v> </v>
      </c>
      <c r="F884" s="1117" t="str">
        <f t="array" ref="F884">IFERROR(INDEX('Sale Rollup'!$B$2:$AA$240,SMALL(IF('Sale Rollup'!$L$2:$L$240=$B$1,ROW('Sale Rollup'!$L$2:$L$240)),ROW(882:882))-1,7)," ")</f>
        <v> </v>
      </c>
      <c r="G884" s="1117" t="str">
        <f t="array" ref="G884">IFERROR(INDEX('Sale Rollup'!$B$2:$AA$240,SMALL(IF('Sale Rollup'!$L$2:$L$240=$B$1,ROW('Sale Rollup'!$L$2:$L$240)),ROW(882:882))-1,3)," ")</f>
        <v> </v>
      </c>
      <c r="H884" s="1118" t="str">
        <f t="array" ref="H884">IFERROR(INDEX('Sale Rollup'!$B$2:$AA$240,SMALL(IF('Sale Rollup'!$L$2:$L$240=$B$1,ROW('Sale Rollup'!$L$2:$L$240)),ROW(882:882))-1,8)," ")</f>
        <v> </v>
      </c>
      <c r="I884" s="1119" t="str">
        <f t="array" ref="I884">IFERROR(INDEX('Sale Rollup'!$B$2:$AA$240,SMALL(IF('Sale Rollup'!$L$2:$L$240=$B$1,ROW('Sale Rollup'!$L$2:$L$240)),ROW(882:882))-1,12)," ")</f>
        <v> </v>
      </c>
      <c r="J884" s="1118"/>
      <c r="K884" s="1118" t="str">
        <f t="array" ref="K884">IFERROR(INDEX('Sale Rollup'!$B$2:$AA$240,SMALL(IF('Sale Rollup'!$L$2:$L$240=$B$1,ROW('Sale Rollup'!$L$2:$L$240)),ROW(882:882))-1,13)," ")</f>
        <v> </v>
      </c>
      <c r="M884" s="1120" t="s">
        <v>876</v>
      </c>
      <c r="N884" s="1120"/>
    </row>
    <row r="885">
      <c r="A885" s="1114" t="str">
        <f t="array" ref="A885">IFERROR(SMALL(IF('Sale Rollup'!$L$2:$L$240=$B$1,ROW('Sale Rollup'!$L$2:$L$240)),ROW(883:883))," ")</f>
        <v> </v>
      </c>
      <c r="B885" s="1130" t="str">
        <f t="array" ref="B885">IFERROR(INDEX('Sale Rollup'!$B$2:$AA$240,SMALL(IF('Sale Rollup'!$L$2:$L$240=$B$1,ROW('Sale Rollup'!$L$2:$L$240)),ROW(883:883))-1,1)," ")</f>
        <v> </v>
      </c>
      <c r="C885" s="1117" t="str">
        <f t="array" ref="C885">IFERROR(INDEX('Sale Rollup'!$B$2:$AA$240,SMALL(IF('Sale Rollup'!$L$2:$L$240=$B$1,ROW('Sale Rollup'!$L$2:$L$240)),ROW(883:883))-1,2)," ")</f>
        <v> </v>
      </c>
      <c r="D885" s="1117" t="str">
        <f t="array" ref="D885">IFERROR(INDEX('Sale Rollup'!$B$2:$AA$240,SMALL(IF('Sale Rollup'!$L$2:$L$240=$B$1,ROW('Sale Rollup'!$L$2:$L$240)),ROW(883:883))-1,5)," ")</f>
        <v> </v>
      </c>
      <c r="E885" s="1117" t="str">
        <f t="array" ref="E885">IFERROR( INDEX('Sale Rollup'!$B$2:$AA$240,SMALL(IF('Sale Rollup'!$L$2:$L$240=$B$1,ROW('Sale Rollup'!$L$2:$L$240)),ROW(883:883))-1,6)," ")</f>
        <v> </v>
      </c>
      <c r="F885" s="1117" t="str">
        <f t="array" ref="F885">IFERROR(INDEX('Sale Rollup'!$B$2:$AA$240,SMALL(IF('Sale Rollup'!$L$2:$L$240=$B$1,ROW('Sale Rollup'!$L$2:$L$240)),ROW(883:883))-1,7)," ")</f>
        <v> </v>
      </c>
      <c r="G885" s="1117" t="str">
        <f t="array" ref="G885">IFERROR(INDEX('Sale Rollup'!$B$2:$AA$240,SMALL(IF('Sale Rollup'!$L$2:$L$240=$B$1,ROW('Sale Rollup'!$L$2:$L$240)),ROW(883:883))-1,3)," ")</f>
        <v> </v>
      </c>
      <c r="H885" s="1118" t="str">
        <f t="array" ref="H885">IFERROR(INDEX('Sale Rollup'!$B$2:$AA$240,SMALL(IF('Sale Rollup'!$L$2:$L$240=$B$1,ROW('Sale Rollup'!$L$2:$L$240)),ROW(883:883))-1,8)," ")</f>
        <v> </v>
      </c>
      <c r="I885" s="1119" t="str">
        <f t="array" ref="I885">IFERROR(INDEX('Sale Rollup'!$B$2:$AA$240,SMALL(IF('Sale Rollup'!$L$2:$L$240=$B$1,ROW('Sale Rollup'!$L$2:$L$240)),ROW(883:883))-1,12)," ")</f>
        <v> </v>
      </c>
      <c r="J885" s="1118"/>
      <c r="K885" s="1118" t="str">
        <f t="array" ref="K885">IFERROR(INDEX('Sale Rollup'!$B$2:$AA$240,SMALL(IF('Sale Rollup'!$L$2:$L$240=$B$1,ROW('Sale Rollup'!$L$2:$L$240)),ROW(883:883))-1,13)," ")</f>
        <v> </v>
      </c>
      <c r="M885" s="1120"/>
      <c r="N885" s="1120"/>
    </row>
    <row r="886">
      <c r="A886" s="1114" t="str">
        <f t="array" ref="A886">IFERROR(SMALL(IF('Sale Rollup'!$L$2:$L$240=$B$1,ROW('Sale Rollup'!$L$2:$L$240)),ROW(884:884))," ")</f>
        <v> </v>
      </c>
      <c r="B886" s="1130" t="str">
        <f t="array" ref="B886">IFERROR(INDEX('Sale Rollup'!$B$2:$AA$240,SMALL(IF('Sale Rollup'!$L$2:$L$240=$B$1,ROW('Sale Rollup'!$L$2:$L$240)),ROW(884:884))-1,1)," ")</f>
        <v> </v>
      </c>
      <c r="C886" s="1117" t="str">
        <f t="array" ref="C886">IFERROR(INDEX('Sale Rollup'!$B$2:$AA$240,SMALL(IF('Sale Rollup'!$L$2:$L$240=$B$1,ROW('Sale Rollup'!$L$2:$L$240)),ROW(884:884))-1,2)," ")</f>
        <v> </v>
      </c>
      <c r="D886" s="1117" t="str">
        <f t="array" ref="D886">IFERROR(INDEX('Sale Rollup'!$B$2:$AA$240,SMALL(IF('Sale Rollup'!$L$2:$L$240=$B$1,ROW('Sale Rollup'!$L$2:$L$240)),ROW(884:884))-1,5)," ")</f>
        <v> </v>
      </c>
      <c r="E886" s="1117" t="str">
        <f t="array" ref="E886">IFERROR( INDEX('Sale Rollup'!$B$2:$AA$240,SMALL(IF('Sale Rollup'!$L$2:$L$240=$B$1,ROW('Sale Rollup'!$L$2:$L$240)),ROW(884:884))-1,6)," ")</f>
        <v> </v>
      </c>
      <c r="F886" s="1117" t="str">
        <f t="array" ref="F886">IFERROR(INDEX('Sale Rollup'!$B$2:$AA$240,SMALL(IF('Sale Rollup'!$L$2:$L$240=$B$1,ROW('Sale Rollup'!$L$2:$L$240)),ROW(884:884))-1,7)," ")</f>
        <v> </v>
      </c>
      <c r="G886" s="1117" t="str">
        <f t="array" ref="G886">IFERROR(INDEX('Sale Rollup'!$B$2:$AA$240,SMALL(IF('Sale Rollup'!$L$2:$L$240=$B$1,ROW('Sale Rollup'!$L$2:$L$240)),ROW(884:884))-1,3)," ")</f>
        <v> </v>
      </c>
      <c r="H886" s="1118" t="str">
        <f t="array" ref="H886">IFERROR(INDEX('Sale Rollup'!$B$2:$AA$240,SMALL(IF('Sale Rollup'!$L$2:$L$240=$B$1,ROW('Sale Rollup'!$L$2:$L$240)),ROW(884:884))-1,8)," ")</f>
        <v> </v>
      </c>
      <c r="I886" s="1119" t="str">
        <f t="array" ref="I886">IFERROR(INDEX('Sale Rollup'!$B$2:$AA$240,SMALL(IF('Sale Rollup'!$L$2:$L$240=$B$1,ROW('Sale Rollup'!$L$2:$L$240)),ROW(884:884))-1,12)," ")</f>
        <v> </v>
      </c>
      <c r="J886" s="1118"/>
      <c r="K886" s="1118" t="str">
        <f t="array" ref="K886">IFERROR(INDEX('Sale Rollup'!$B$2:$AA$240,SMALL(IF('Sale Rollup'!$L$2:$L$240=$B$1,ROW('Sale Rollup'!$L$2:$L$240)),ROW(884:884))-1,13)," ")</f>
        <v> </v>
      </c>
      <c r="M886" s="1120"/>
      <c r="N886" s="1120"/>
    </row>
    <row r="887">
      <c r="A887" s="1114" t="str">
        <f t="array" ref="A887">IFERROR(SMALL(IF('Sale Rollup'!$L$2:$L$240=$B$1,ROW('Sale Rollup'!$L$2:$L$240)),ROW(885:885))," ")</f>
        <v> </v>
      </c>
      <c r="B887" s="1130" t="str">
        <f t="array" ref="B887">IFERROR(INDEX('Sale Rollup'!$B$2:$AA$240,SMALL(IF('Sale Rollup'!$L$2:$L$240=$B$1,ROW('Sale Rollup'!$L$2:$L$240)),ROW(885:885))-1,1)," ")</f>
        <v> </v>
      </c>
      <c r="C887" s="1117" t="str">
        <f t="array" ref="C887">IFERROR(INDEX('Sale Rollup'!$B$2:$AA$240,SMALL(IF('Sale Rollup'!$L$2:$L$240=$B$1,ROW('Sale Rollup'!$L$2:$L$240)),ROW(885:885))-1,2)," ")</f>
        <v> </v>
      </c>
      <c r="D887" s="1117" t="str">
        <f t="array" ref="D887">IFERROR(INDEX('Sale Rollup'!$B$2:$AA$240,SMALL(IF('Sale Rollup'!$L$2:$L$240=$B$1,ROW('Sale Rollup'!$L$2:$L$240)),ROW(885:885))-1,5)," ")</f>
        <v> </v>
      </c>
      <c r="E887" s="1117" t="str">
        <f t="array" ref="E887">IFERROR( INDEX('Sale Rollup'!$B$2:$AA$240,SMALL(IF('Sale Rollup'!$L$2:$L$240=$B$1,ROW('Sale Rollup'!$L$2:$L$240)),ROW(885:885))-1,6)," ")</f>
        <v> </v>
      </c>
      <c r="F887" s="1117" t="str">
        <f t="array" ref="F887">IFERROR(INDEX('Sale Rollup'!$B$2:$AA$240,SMALL(IF('Sale Rollup'!$L$2:$L$240=$B$1,ROW('Sale Rollup'!$L$2:$L$240)),ROW(885:885))-1,7)," ")</f>
        <v> </v>
      </c>
      <c r="G887" s="1117" t="str">
        <f t="array" ref="G887">IFERROR(INDEX('Sale Rollup'!$B$2:$AA$240,SMALL(IF('Sale Rollup'!$L$2:$L$240=$B$1,ROW('Sale Rollup'!$L$2:$L$240)),ROW(885:885))-1,3)," ")</f>
        <v> </v>
      </c>
      <c r="H887" s="1118" t="str">
        <f t="array" ref="H887">IFERROR(INDEX('Sale Rollup'!$B$2:$AA$240,SMALL(IF('Sale Rollup'!$L$2:$L$240=$B$1,ROW('Sale Rollup'!$L$2:$L$240)),ROW(885:885))-1,8)," ")</f>
        <v> </v>
      </c>
      <c r="I887" s="1119" t="str">
        <f t="array" ref="I887">IFERROR(INDEX('Sale Rollup'!$B$2:$AA$240,SMALL(IF('Sale Rollup'!$L$2:$L$240=$B$1,ROW('Sale Rollup'!$L$2:$L$240)),ROW(885:885))-1,12)," ")</f>
        <v> </v>
      </c>
      <c r="J887" s="1118"/>
      <c r="K887" s="1118" t="str">
        <f t="array" ref="K887">IFERROR(INDEX('Sale Rollup'!$B$2:$AA$240,SMALL(IF('Sale Rollup'!$L$2:$L$240=$B$1,ROW('Sale Rollup'!$L$2:$L$240)),ROW(885:885))-1,13)," ")</f>
        <v> </v>
      </c>
      <c r="M887" s="1120"/>
      <c r="N887" s="1120"/>
    </row>
    <row r="888">
      <c r="A888" s="1131" t="str">
        <f t="array" ref="A888">IFERROR(SMALL(IF('Sale Rollup'!$O$2:$O$240=$B$1,ROW('Sale Rollup'!$L$2:$L$240)),ROW(866:866))," ")</f>
        <v> </v>
      </c>
      <c r="B888" s="1132" t="str">
        <f t="array" ref="B888">IFERROR(INDEX('Sale Rollup'!$B$2:$AA$240,SMALL(IF('Sale Rollup'!$O$2:$O$240=$B$1,ROW('Sale Rollup'!$L$2:$L$240)),ROW(866:866))-1,1)," ")</f>
        <v> </v>
      </c>
      <c r="C888" s="1133" t="str">
        <f t="array" ref="C888">IFERROR(INDEX('Sale Rollup'!$B$2:$AA$240,SMALL(IF('Sale Rollup'!$O$2:$O$240=$B$1,ROW('Sale Rollup'!$L$2:$L$240)),ROW(866:866))-1,2)," ")</f>
        <v> </v>
      </c>
      <c r="D888" s="1133" t="str">
        <f t="array" ref="D888">IFERROR(INDEX('Sale Rollup'!$B$2:$AA$240,SMALL(IF('Sale Rollup'!$O$2:$O$240=$B$1,ROW('Sale Rollup'!$L$2:$L$240)),ROW(866:866))-1,5)," ")</f>
        <v> </v>
      </c>
      <c r="E888" s="1133" t="str">
        <f t="array" ref="E888">IFERROR( INDEX('Sale Rollup'!$B$2:$AA$240,SMALL(IF('Sale Rollup'!$O$2:$O$240=$B$1,ROW('Sale Rollup'!$L$2:$L$240)),ROW(866:866))-1,6)," ")</f>
        <v> </v>
      </c>
      <c r="F888" s="1133" t="str">
        <f t="array" ref="F888">IFERROR(INDEX('Sale Rollup'!$B$2:$AA$240,SMALL(IF('Sale Rollup'!$O$2:$O$240=$B$1,ROW('Sale Rollup'!$L$2:$L$240)),ROW(866:866))-1,7)," ")</f>
        <v> </v>
      </c>
      <c r="G888" s="1133" t="str">
        <f t="array" ref="G888">IFERROR(INDEX('Sale Rollup'!$B$2:$AA$240,SMALL(IF('Sale Rollup'!$O$2:$O$240=$B$1,ROW('Sale Rollup'!$L$2:$L$240)),ROW(866:866))-1,3)," ")</f>
        <v> </v>
      </c>
      <c r="H888" s="1134" t="str">
        <f t="array" ref="H888">IFERROR(INDEX('Sale Rollup'!$B$2:$AA$240,SMALL(IF('Sale Rollup'!$O$2:$O$240=$B$1,ROW('Sale Rollup'!$L$2:$L$240)),ROW(866:866))-1,8)," ")</f>
        <v> </v>
      </c>
      <c r="I888" s="1135" t="str">
        <f t="array" ref="I888">IFERROR(INDEX('Sale Rollup'!$B$2:$AA$240,SMALL(IF('Sale Rollup'!$O$2:$O$240=$B$1,ROW('Sale Rollup'!$L$2:$L$240)),ROW(866:866))-1,15)," ")</f>
        <v> </v>
      </c>
      <c r="J888" s="1134"/>
      <c r="K888" s="1134" t="str">
        <f t="array" ref="K888">IFERROR(INDEX('Sale Rollup'!$B$2:$AA$240,SMALL(IF('Sale Rollup'!$O$2:$O$240=$B$1,ROW('Sale Rollup'!$L$2:$L$240)),ROW(866:866))-1,16)," ")</f>
        <v> </v>
      </c>
      <c r="L888" s="1136" t="s">
        <v>841</v>
      </c>
      <c r="M888" s="1120"/>
      <c r="N888" s="1120"/>
    </row>
    <row r="889">
      <c r="A889" s="1137" t="str">
        <f t="array" ref="A889">IFERROR(SMALL(IF('Sale Rollup'!$O$2:$O$240=$B$1,ROW('Sale Rollup'!$L$2:$L$240)),ROW(867:867))," ")</f>
        <v> </v>
      </c>
      <c r="B889" s="1138" t="str">
        <f t="array" ref="B889">IFERROR(INDEX('Sale Rollup'!$B$2:$AA$240,SMALL(IF('Sale Rollup'!$O$2:$O$240=$B$1,ROW('Sale Rollup'!$L$2:$L$240)),ROW(867:867))-1,1)," ")</f>
        <v> </v>
      </c>
      <c r="C889" s="1139" t="str">
        <f t="array" ref="C889">IFERROR(INDEX('Sale Rollup'!$B$2:$AA$240,SMALL(IF('Sale Rollup'!$O$2:$O$240=$B$1,ROW('Sale Rollup'!$L$2:$L$240)),ROW(867:867))-1,2)," ")</f>
        <v> </v>
      </c>
      <c r="D889" s="1139" t="str">
        <f t="array" ref="D889">IFERROR(INDEX('Sale Rollup'!$B$2:$AA$240,SMALL(IF('Sale Rollup'!$O$2:$O$240=$B$1,ROW('Sale Rollup'!$L$2:$L$240)),ROW(867:867))-1,5)," ")</f>
        <v> </v>
      </c>
      <c r="E889" s="1139" t="str">
        <f t="array" ref="E889">IFERROR( INDEX('Sale Rollup'!$B$2:$AA$240,SMALL(IF('Sale Rollup'!$O$2:$O$240=$B$1,ROW('Sale Rollup'!$L$2:$L$240)),ROW(867:867))-1,6)," ")</f>
        <v> </v>
      </c>
      <c r="F889" s="1139" t="str">
        <f t="array" ref="F889">IFERROR(INDEX('Sale Rollup'!$B$2:$AA$240,SMALL(IF('Sale Rollup'!$O$2:$O$240=$B$1,ROW('Sale Rollup'!$L$2:$L$240)),ROW(867:867))-1,7)," ")</f>
        <v> </v>
      </c>
      <c r="G889" s="1139" t="str">
        <f t="array" ref="G889">IFERROR(INDEX('Sale Rollup'!$B$2:$AA$240,SMALL(IF('Sale Rollup'!$O$2:$O$240=$B$1,ROW('Sale Rollup'!$L$2:$L$240)),ROW(867:867))-1,3)," ")</f>
        <v> </v>
      </c>
      <c r="H889" s="1140" t="str">
        <f t="array" ref="H889">IFERROR(INDEX('Sale Rollup'!$B$2:$AA$240,SMALL(IF('Sale Rollup'!$O$2:$O$240=$B$1,ROW('Sale Rollup'!$L$2:$L$240)),ROW(867:867))-1,8)," ")</f>
        <v> </v>
      </c>
      <c r="I889" s="1141" t="str">
        <f t="array" ref="I889">IFERROR(INDEX('Sale Rollup'!$B$2:$AA$240,SMALL(IF('Sale Rollup'!$O$2:$O$240=$B$1,ROW('Sale Rollup'!$L$2:$L$240)),ROW(867:867))-1,15)," ")</f>
        <v> </v>
      </c>
      <c r="J889" s="1140"/>
      <c r="K889" s="1140" t="str">
        <f t="array" ref="K889">IFERROR(INDEX('Sale Rollup'!$B$2:$AA$240,SMALL(IF('Sale Rollup'!$O$2:$O$240=$B$1,ROW('Sale Rollup'!$L$2:$L$240)),ROW(867:867))-1,16)," ")</f>
        <v> </v>
      </c>
      <c r="M889" s="1120"/>
      <c r="N889" s="1120"/>
    </row>
    <row r="890">
      <c r="A890" s="1137" t="str">
        <f t="array" ref="A890">IFERROR(SMALL(IF('Sale Rollup'!$O$2:$O$240=$B$1,ROW('Sale Rollup'!$L$2:$L$240)),ROW(868:868))," ")</f>
        <v> </v>
      </c>
      <c r="B890" s="1138" t="str">
        <f t="array" ref="B890">IFERROR(INDEX('Sale Rollup'!$B$2:$AA$240,SMALL(IF('Sale Rollup'!$O$2:$O$240=$B$1,ROW('Sale Rollup'!$L$2:$L$240)),ROW(868:868))-1,1)," ")</f>
        <v> </v>
      </c>
      <c r="C890" s="1139" t="str">
        <f t="array" ref="C890">IFERROR(INDEX('Sale Rollup'!$B$2:$AA$240,SMALL(IF('Sale Rollup'!$O$2:$O$240=$B$1,ROW('Sale Rollup'!$L$2:$L$240)),ROW(868:868))-1,2)," ")</f>
        <v> </v>
      </c>
      <c r="D890" s="1139" t="str">
        <f t="array" ref="D890">IFERROR(INDEX('Sale Rollup'!$B$2:$AA$240,SMALL(IF('Sale Rollup'!$O$2:$O$240=$B$1,ROW('Sale Rollup'!$L$2:$L$240)),ROW(868:868))-1,5)," ")</f>
        <v> </v>
      </c>
      <c r="E890" s="1139" t="str">
        <f t="array" ref="E890">IFERROR( INDEX('Sale Rollup'!$B$2:$AA$240,SMALL(IF('Sale Rollup'!$O$2:$O$240=$B$1,ROW('Sale Rollup'!$L$2:$L$240)),ROW(868:868))-1,6)," ")</f>
        <v> </v>
      </c>
      <c r="F890" s="1139" t="str">
        <f t="array" ref="F890">IFERROR(INDEX('Sale Rollup'!$B$2:$AA$240,SMALL(IF('Sale Rollup'!$O$2:$O$240=$B$1,ROW('Sale Rollup'!$L$2:$L$240)),ROW(868:868))-1,7)," ")</f>
        <v> </v>
      </c>
      <c r="G890" s="1139" t="str">
        <f t="array" ref="G890">IFERROR(INDEX('Sale Rollup'!$B$2:$AA$240,SMALL(IF('Sale Rollup'!$O$2:$O$240=$B$1,ROW('Sale Rollup'!$L$2:$L$240)),ROW(868:868))-1,3)," ")</f>
        <v> </v>
      </c>
      <c r="H890" s="1140" t="str">
        <f t="array" ref="H890">IFERROR(INDEX('Sale Rollup'!$B$2:$AA$240,SMALL(IF('Sale Rollup'!$O$2:$O$240=$B$1,ROW('Sale Rollup'!$L$2:$L$240)),ROW(868:868))-1,8)," ")</f>
        <v> </v>
      </c>
      <c r="I890" s="1141" t="str">
        <f t="array" ref="I890">IFERROR(INDEX('Sale Rollup'!$B$2:$AA$240,SMALL(IF('Sale Rollup'!$O$2:$O$240=$B$1,ROW('Sale Rollup'!$L$2:$L$240)),ROW(868:868))-1,15)," ")</f>
        <v> </v>
      </c>
      <c r="J890" s="1140"/>
      <c r="K890" s="1140" t="str">
        <f t="array" ref="K890">IFERROR(INDEX('Sale Rollup'!$B$2:$AA$240,SMALL(IF('Sale Rollup'!$O$2:$O$240=$B$1,ROW('Sale Rollup'!$L$2:$L$240)),ROW(868:868))-1,16)," ")</f>
        <v> </v>
      </c>
      <c r="M890" s="1120"/>
      <c r="N890" s="1120"/>
    </row>
    <row r="891">
      <c r="A891" s="1137" t="str">
        <f t="array" ref="A891">IFERROR(SMALL(IF('Sale Rollup'!$O$2:$O$240=$B$1,ROW('Sale Rollup'!$L$2:$L$240)),ROW(869:869))," ")</f>
        <v> </v>
      </c>
      <c r="B891" s="1138" t="str">
        <f t="array" ref="B891">IFERROR(INDEX('Sale Rollup'!$B$2:$AA$240,SMALL(IF('Sale Rollup'!$O$2:$O$240=$B$1,ROW('Sale Rollup'!$L$2:$L$240)),ROW(869:869))-1,1)," ")</f>
        <v> </v>
      </c>
      <c r="C891" s="1139" t="str">
        <f t="array" ref="C891">IFERROR(INDEX('Sale Rollup'!$B$2:$AA$240,SMALL(IF('Sale Rollup'!$O$2:$O$240=$B$1,ROW('Sale Rollup'!$L$2:$L$240)),ROW(869:869))-1,2)," ")</f>
        <v> </v>
      </c>
      <c r="D891" s="1139" t="str">
        <f t="array" ref="D891">IFERROR(INDEX('Sale Rollup'!$B$2:$AA$240,SMALL(IF('Sale Rollup'!$O$2:$O$240=$B$1,ROW('Sale Rollup'!$L$2:$L$240)),ROW(869:869))-1,5)," ")</f>
        <v> </v>
      </c>
      <c r="E891" s="1139" t="str">
        <f t="array" ref="E891">IFERROR( INDEX('Sale Rollup'!$B$2:$AA$240,SMALL(IF('Sale Rollup'!$O$2:$O$240=$B$1,ROW('Sale Rollup'!$L$2:$L$240)),ROW(869:869))-1,6)," ")</f>
        <v> </v>
      </c>
      <c r="F891" s="1139" t="str">
        <f t="array" ref="F891">IFERROR(INDEX('Sale Rollup'!$B$2:$AA$240,SMALL(IF('Sale Rollup'!$O$2:$O$240=$B$1,ROW('Sale Rollup'!$L$2:$L$240)),ROW(869:869))-1,7)," ")</f>
        <v> </v>
      </c>
      <c r="G891" s="1139" t="str">
        <f t="array" ref="G891">IFERROR(INDEX('Sale Rollup'!$B$2:$AA$240,SMALL(IF('Sale Rollup'!$O$2:$O$240=$B$1,ROW('Sale Rollup'!$L$2:$L$240)),ROW(869:869))-1,3)," ")</f>
        <v> </v>
      </c>
      <c r="H891" s="1140" t="str">
        <f t="array" ref="H891">IFERROR(INDEX('Sale Rollup'!$B$2:$AA$240,SMALL(IF('Sale Rollup'!$O$2:$O$240=$B$1,ROW('Sale Rollup'!$L$2:$L$240)),ROW(869:869))-1,8)," ")</f>
        <v> </v>
      </c>
      <c r="I891" s="1141" t="str">
        <f t="array" ref="I891">IFERROR(INDEX('Sale Rollup'!$B$2:$AA$240,SMALL(IF('Sale Rollup'!$O$2:$O$240=$B$1,ROW('Sale Rollup'!$L$2:$L$240)),ROW(869:869))-1,15)," ")</f>
        <v> </v>
      </c>
      <c r="J891" s="1140"/>
      <c r="K891" s="1140" t="str">
        <f t="array" ref="K891">IFERROR(INDEX('Sale Rollup'!$B$2:$AA$240,SMALL(IF('Sale Rollup'!$O$2:$O$240=$B$1,ROW('Sale Rollup'!$L$2:$L$240)),ROW(869:869))-1,16)," ")</f>
        <v> </v>
      </c>
      <c r="M891" s="1120"/>
      <c r="N891" s="1120"/>
    </row>
    <row r="892">
      <c r="A892" s="1137" t="str">
        <f t="array" ref="A892">IFERROR(SMALL(IF('Sale Rollup'!$O$2:$O$240=$B$1,ROW('Sale Rollup'!$L$2:$L$240)),ROW(870:870))," ")</f>
        <v> </v>
      </c>
      <c r="B892" s="1138" t="str">
        <f t="array" ref="B892">IFERROR(INDEX('Sale Rollup'!$B$2:$AA$240,SMALL(IF('Sale Rollup'!$O$2:$O$240=$B$1,ROW('Sale Rollup'!$L$2:$L$240)),ROW(870:870))-1,1)," ")</f>
        <v> </v>
      </c>
      <c r="C892" s="1139" t="str">
        <f t="array" ref="C892">IFERROR(INDEX('Sale Rollup'!$B$2:$AA$240,SMALL(IF('Sale Rollup'!$O$2:$O$240=$B$1,ROW('Sale Rollup'!$L$2:$L$240)),ROW(870:870))-1,2)," ")</f>
        <v> </v>
      </c>
      <c r="D892" s="1139" t="str">
        <f t="array" ref="D892">IFERROR(INDEX('Sale Rollup'!$B$2:$AA$240,SMALL(IF('Sale Rollup'!$O$2:$O$240=$B$1,ROW('Sale Rollup'!$L$2:$L$240)),ROW(870:870))-1,5)," ")</f>
        <v> </v>
      </c>
      <c r="E892" s="1139" t="str">
        <f t="array" ref="E892">IFERROR( INDEX('Sale Rollup'!$B$2:$AA$240,SMALL(IF('Sale Rollup'!$O$2:$O$240=$B$1,ROW('Sale Rollup'!$L$2:$L$240)),ROW(870:870))-1,6)," ")</f>
        <v> </v>
      </c>
      <c r="F892" s="1139" t="str">
        <f t="array" ref="F892">IFERROR(INDEX('Sale Rollup'!$B$2:$AA$240,SMALL(IF('Sale Rollup'!$O$2:$O$240=$B$1,ROW('Sale Rollup'!$L$2:$L$240)),ROW(870:870))-1,7)," ")</f>
        <v> </v>
      </c>
      <c r="G892" s="1139" t="str">
        <f t="array" ref="G892">IFERROR(INDEX('Sale Rollup'!$B$2:$AA$240,SMALL(IF('Sale Rollup'!$O$2:$O$240=$B$1,ROW('Sale Rollup'!$L$2:$L$240)),ROW(870:870))-1,3)," ")</f>
        <v> </v>
      </c>
      <c r="H892" s="1140" t="str">
        <f t="array" ref="H892">IFERROR(INDEX('Sale Rollup'!$B$2:$AA$240,SMALL(IF('Sale Rollup'!$O$2:$O$240=$B$1,ROW('Sale Rollup'!$L$2:$L$240)),ROW(870:870))-1,8)," ")</f>
        <v> </v>
      </c>
      <c r="I892" s="1141" t="str">
        <f t="array" ref="I892">IFERROR(INDEX('Sale Rollup'!$B$2:$AA$240,SMALL(IF('Sale Rollup'!$O$2:$O$240=$B$1,ROW('Sale Rollup'!$L$2:$L$240)),ROW(870:870))-1,15)," ")</f>
        <v> </v>
      </c>
      <c r="J892" s="1140"/>
      <c r="K892" s="1140" t="str">
        <f t="array" ref="K892">IFERROR(INDEX('Sale Rollup'!$B$2:$AA$240,SMALL(IF('Sale Rollup'!$O$2:$O$240=$B$1,ROW('Sale Rollup'!$L$2:$L$240)),ROW(870:870))-1,16)," ")</f>
        <v> </v>
      </c>
      <c r="M892" s="1120"/>
      <c r="N892" s="1120"/>
    </row>
    <row r="893">
      <c r="A893" s="1137" t="str">
        <f t="array" ref="A893">IFERROR(SMALL(IF('Sale Rollup'!$O$2:$O$240=$B$1,ROW('Sale Rollup'!$L$2:$L$240)),ROW(871:871))," ")</f>
        <v> </v>
      </c>
      <c r="B893" s="1138" t="str">
        <f t="array" ref="B893">IFERROR(INDEX('Sale Rollup'!$B$2:$AA$240,SMALL(IF('Sale Rollup'!$O$2:$O$240=$B$1,ROW('Sale Rollup'!$L$2:$L$240)),ROW(871:871))-1,1)," ")</f>
        <v> </v>
      </c>
      <c r="C893" s="1139" t="str">
        <f t="array" ref="C893">IFERROR(INDEX('Sale Rollup'!$B$2:$AA$240,SMALL(IF('Sale Rollup'!$O$2:$O$240=$B$1,ROW('Sale Rollup'!$L$2:$L$240)),ROW(871:871))-1,2)," ")</f>
        <v> </v>
      </c>
      <c r="D893" s="1139" t="str">
        <f t="array" ref="D893">IFERROR(INDEX('Sale Rollup'!$B$2:$AA$240,SMALL(IF('Sale Rollup'!$O$2:$O$240=$B$1,ROW('Sale Rollup'!$L$2:$L$240)),ROW(871:871))-1,5)," ")</f>
        <v> </v>
      </c>
      <c r="E893" s="1139" t="str">
        <f t="array" ref="E893">IFERROR( INDEX('Sale Rollup'!$B$2:$AA$240,SMALL(IF('Sale Rollup'!$O$2:$O$240=$B$1,ROW('Sale Rollup'!$L$2:$L$240)),ROW(871:871))-1,6)," ")</f>
        <v> </v>
      </c>
      <c r="F893" s="1139" t="str">
        <f t="array" ref="F893">IFERROR(INDEX('Sale Rollup'!$B$2:$AA$240,SMALL(IF('Sale Rollup'!$O$2:$O$240=$B$1,ROW('Sale Rollup'!$L$2:$L$240)),ROW(871:871))-1,7)," ")</f>
        <v> </v>
      </c>
      <c r="G893" s="1139" t="str">
        <f t="array" ref="G893">IFERROR(INDEX('Sale Rollup'!$B$2:$AA$240,SMALL(IF('Sale Rollup'!$O$2:$O$240=$B$1,ROW('Sale Rollup'!$L$2:$L$240)),ROW(871:871))-1,3)," ")</f>
        <v> </v>
      </c>
      <c r="H893" s="1140" t="str">
        <f t="array" ref="H893">IFERROR(INDEX('Sale Rollup'!$B$2:$AA$240,SMALL(IF('Sale Rollup'!$O$2:$O$240=$B$1,ROW('Sale Rollup'!$L$2:$L$240)),ROW(871:871))-1,8)," ")</f>
        <v> </v>
      </c>
      <c r="I893" s="1141" t="str">
        <f t="array" ref="I893">IFERROR(INDEX('Sale Rollup'!$B$2:$AA$240,SMALL(IF('Sale Rollup'!$O$2:$O$240=$B$1,ROW('Sale Rollup'!$L$2:$L$240)),ROW(871:871))-1,15)," ")</f>
        <v> </v>
      </c>
      <c r="J893" s="1140"/>
      <c r="K893" s="1140" t="str">
        <f t="array" ref="K893">IFERROR(INDEX('Sale Rollup'!$B$2:$AA$240,SMALL(IF('Sale Rollup'!$O$2:$O$240=$B$1,ROW('Sale Rollup'!$L$2:$L$240)),ROW(871:871))-1,16)," ")</f>
        <v> </v>
      </c>
      <c r="M893" s="1120"/>
      <c r="N893" s="1120"/>
    </row>
    <row r="894">
      <c r="A894" s="1137" t="str">
        <f t="array" ref="A894">IFERROR(SMALL(IF('Sale Rollup'!$O$2:$O$240=$B$1,ROW('Sale Rollup'!$L$2:$L$240)),ROW(872:872))," ")</f>
        <v> </v>
      </c>
      <c r="B894" s="1138" t="str">
        <f t="array" ref="B894">IFERROR(INDEX('Sale Rollup'!$B$2:$AA$240,SMALL(IF('Sale Rollup'!$O$2:$O$240=$B$1,ROW('Sale Rollup'!$L$2:$L$240)),ROW(872:872))-1,1)," ")</f>
        <v> </v>
      </c>
      <c r="C894" s="1139" t="str">
        <f t="array" ref="C894">IFERROR(INDEX('Sale Rollup'!$B$2:$AA$240,SMALL(IF('Sale Rollup'!$O$2:$O$240=$B$1,ROW('Sale Rollup'!$L$2:$L$240)),ROW(872:872))-1,2)," ")</f>
        <v> </v>
      </c>
      <c r="D894" s="1139" t="str">
        <f t="array" ref="D894">IFERROR(INDEX('Sale Rollup'!$B$2:$AA$240,SMALL(IF('Sale Rollup'!$O$2:$O$240=$B$1,ROW('Sale Rollup'!$L$2:$L$240)),ROW(872:872))-1,5)," ")</f>
        <v> </v>
      </c>
      <c r="E894" s="1139" t="str">
        <f t="array" ref="E894">IFERROR( INDEX('Sale Rollup'!$B$2:$AA$240,SMALL(IF('Sale Rollup'!$O$2:$O$240=$B$1,ROW('Sale Rollup'!$L$2:$L$240)),ROW(872:872))-1,6)," ")</f>
        <v> </v>
      </c>
      <c r="F894" s="1139" t="str">
        <f t="array" ref="F894">IFERROR(INDEX('Sale Rollup'!$B$2:$AA$240,SMALL(IF('Sale Rollup'!$O$2:$O$240=$B$1,ROW('Sale Rollup'!$L$2:$L$240)),ROW(872:872))-1,7)," ")</f>
        <v> </v>
      </c>
      <c r="G894" s="1139" t="str">
        <f t="array" ref="G894">IFERROR(INDEX('Sale Rollup'!$B$2:$AA$240,SMALL(IF('Sale Rollup'!$O$2:$O$240=$B$1,ROW('Sale Rollup'!$L$2:$L$240)),ROW(872:872))-1,3)," ")</f>
        <v> </v>
      </c>
      <c r="H894" s="1140" t="str">
        <f t="array" ref="H894">IFERROR(INDEX('Sale Rollup'!$B$2:$AA$240,SMALL(IF('Sale Rollup'!$O$2:$O$240=$B$1,ROW('Sale Rollup'!$L$2:$L$240)),ROW(872:872))-1,8)," ")</f>
        <v> </v>
      </c>
      <c r="I894" s="1141" t="str">
        <f t="array" ref="I894">IFERROR(INDEX('Sale Rollup'!$B$2:$AA$240,SMALL(IF('Sale Rollup'!$O$2:$O$240=$B$1,ROW('Sale Rollup'!$L$2:$L$240)),ROW(872:872))-1,15)," ")</f>
        <v> </v>
      </c>
      <c r="J894" s="1140"/>
      <c r="K894" s="1140" t="str">
        <f t="array" ref="K894">IFERROR(INDEX('Sale Rollup'!$B$2:$AA$240,SMALL(IF('Sale Rollup'!$O$2:$O$240=$B$1,ROW('Sale Rollup'!$L$2:$L$240)),ROW(872:872))-1,16)," ")</f>
        <v> </v>
      </c>
      <c r="M894" s="1120"/>
      <c r="N894" s="1120"/>
    </row>
    <row r="895">
      <c r="A895" s="1137" t="str">
        <f t="array" ref="A895">IFERROR(SMALL(IF('Sale Rollup'!$O$2:$O$240=$B$1,ROW('Sale Rollup'!$L$2:$L$240)),ROW(873:873))," ")</f>
        <v> </v>
      </c>
      <c r="B895" s="1138" t="str">
        <f t="array" ref="B895">IFERROR(INDEX('Sale Rollup'!$B$2:$AA$240,SMALL(IF('Sale Rollup'!$O$2:$O$240=$B$1,ROW('Sale Rollup'!$L$2:$L$240)),ROW(873:873))-1,1)," ")</f>
        <v> </v>
      </c>
      <c r="C895" s="1139" t="str">
        <f t="array" ref="C895">IFERROR(INDEX('Sale Rollup'!$B$2:$AA$240,SMALL(IF('Sale Rollup'!$O$2:$O$240=$B$1,ROW('Sale Rollup'!$L$2:$L$240)),ROW(873:873))-1,2)," ")</f>
        <v> </v>
      </c>
      <c r="D895" s="1139" t="str">
        <f t="array" ref="D895">IFERROR(INDEX('Sale Rollup'!$B$2:$AA$240,SMALL(IF('Sale Rollup'!$O$2:$O$240=$B$1,ROW('Sale Rollup'!$L$2:$L$240)),ROW(873:873))-1,5)," ")</f>
        <v> </v>
      </c>
      <c r="E895" s="1139" t="str">
        <f t="array" ref="E895">IFERROR( INDEX('Sale Rollup'!$B$2:$AA$240,SMALL(IF('Sale Rollup'!$O$2:$O$240=$B$1,ROW('Sale Rollup'!$L$2:$L$240)),ROW(873:873))-1,6)," ")</f>
        <v> </v>
      </c>
      <c r="F895" s="1139" t="str">
        <f t="array" ref="F895">IFERROR(INDEX('Sale Rollup'!$B$2:$AA$240,SMALL(IF('Sale Rollup'!$O$2:$O$240=$B$1,ROW('Sale Rollup'!$L$2:$L$240)),ROW(873:873))-1,7)," ")</f>
        <v> </v>
      </c>
      <c r="G895" s="1139" t="str">
        <f t="array" ref="G895">IFERROR(INDEX('Sale Rollup'!$B$2:$AA$240,SMALL(IF('Sale Rollup'!$O$2:$O$240=$B$1,ROW('Sale Rollup'!$L$2:$L$240)),ROW(873:873))-1,3)," ")</f>
        <v> </v>
      </c>
      <c r="H895" s="1140" t="str">
        <f t="array" ref="H895">IFERROR(INDEX('Sale Rollup'!$B$2:$AA$240,SMALL(IF('Sale Rollup'!$O$2:$O$240=$B$1,ROW('Sale Rollup'!$L$2:$L$240)),ROW(873:873))-1,8)," ")</f>
        <v> </v>
      </c>
      <c r="I895" s="1141" t="str">
        <f t="array" ref="I895">IFERROR(INDEX('Sale Rollup'!$B$2:$AA$240,SMALL(IF('Sale Rollup'!$O$2:$O$240=$B$1,ROW('Sale Rollup'!$L$2:$L$240)),ROW(873:873))-1,15)," ")</f>
        <v> </v>
      </c>
      <c r="J895" s="1140"/>
      <c r="K895" s="1140" t="str">
        <f t="array" ref="K895">IFERROR(INDEX('Sale Rollup'!$B$2:$AA$240,SMALL(IF('Sale Rollup'!$O$2:$O$240=$B$1,ROW('Sale Rollup'!$L$2:$L$240)),ROW(873:873))-1,16)," ")</f>
        <v> </v>
      </c>
      <c r="M895" s="1120"/>
      <c r="N895" s="1120"/>
    </row>
    <row r="896">
      <c r="A896" s="1137" t="str">
        <f t="array" ref="A896">IFERROR(SMALL(IF('Sale Rollup'!$O$2:$O$240=$B$1,ROW('Sale Rollup'!$L$2:$L$240)),ROW(874:874))," ")</f>
        <v> </v>
      </c>
      <c r="B896" s="1138" t="str">
        <f t="array" ref="B896">IFERROR(INDEX('Sale Rollup'!$B$2:$AA$240,SMALL(IF('Sale Rollup'!$O$2:$O$240=$B$1,ROW('Sale Rollup'!$L$2:$L$240)),ROW(874:874))-1,1)," ")</f>
        <v> </v>
      </c>
      <c r="C896" s="1139" t="str">
        <f t="array" ref="C896">IFERROR(INDEX('Sale Rollup'!$B$2:$AA$240,SMALL(IF('Sale Rollup'!$O$2:$O$240=$B$1,ROW('Sale Rollup'!$L$2:$L$240)),ROW(874:874))-1,2)," ")</f>
        <v> </v>
      </c>
      <c r="D896" s="1139" t="str">
        <f t="array" ref="D896">IFERROR(INDEX('Sale Rollup'!$B$2:$AA$240,SMALL(IF('Sale Rollup'!$O$2:$O$240=$B$1,ROW('Sale Rollup'!$L$2:$L$240)),ROW(874:874))-1,5)," ")</f>
        <v> </v>
      </c>
      <c r="E896" s="1139" t="str">
        <f t="array" ref="E896">IFERROR( INDEX('Sale Rollup'!$B$2:$AA$240,SMALL(IF('Sale Rollup'!$O$2:$O$240=$B$1,ROW('Sale Rollup'!$L$2:$L$240)),ROW(874:874))-1,6)," ")</f>
        <v> </v>
      </c>
      <c r="F896" s="1139" t="str">
        <f t="array" ref="F896">IFERROR(INDEX('Sale Rollup'!$B$2:$AA$240,SMALL(IF('Sale Rollup'!$O$2:$O$240=$B$1,ROW('Sale Rollup'!$L$2:$L$240)),ROW(874:874))-1,7)," ")</f>
        <v> </v>
      </c>
      <c r="G896" s="1139" t="str">
        <f t="array" ref="G896">IFERROR(INDEX('Sale Rollup'!$B$2:$AA$240,SMALL(IF('Sale Rollup'!$O$2:$O$240=$B$1,ROW('Sale Rollup'!$L$2:$L$240)),ROW(874:874))-1,3)," ")</f>
        <v> </v>
      </c>
      <c r="H896" s="1140" t="str">
        <f t="array" ref="H896">IFERROR(INDEX('Sale Rollup'!$B$2:$AA$240,SMALL(IF('Sale Rollup'!$O$2:$O$240=$B$1,ROW('Sale Rollup'!$L$2:$L$240)),ROW(874:874))-1,8)," ")</f>
        <v> </v>
      </c>
      <c r="I896" s="1141" t="str">
        <f t="array" ref="I896">IFERROR(INDEX('Sale Rollup'!$B$2:$AA$240,SMALL(IF('Sale Rollup'!$O$2:$O$240=$B$1,ROW('Sale Rollup'!$L$2:$L$240)),ROW(874:874))-1,15)," ")</f>
        <v> </v>
      </c>
      <c r="J896" s="1140"/>
      <c r="K896" s="1140" t="str">
        <f t="array" ref="K896">IFERROR(INDEX('Sale Rollup'!$B$2:$AA$240,SMALL(IF('Sale Rollup'!$O$2:$O$240=$B$1,ROW('Sale Rollup'!$L$2:$L$240)),ROW(874:874))-1,16)," ")</f>
        <v> </v>
      </c>
      <c r="M896" s="1120"/>
      <c r="N896" s="1120"/>
    </row>
    <row r="897">
      <c r="A897" s="1137" t="str">
        <f t="array" ref="A897">IFERROR(SMALL(IF('Sale Rollup'!$O$2:$O$240=$B$1,ROW('Sale Rollup'!$L$2:$L$240)),ROW(875:875))," ")</f>
        <v> </v>
      </c>
      <c r="B897" s="1138" t="str">
        <f t="array" ref="B897">IFERROR(INDEX('Sale Rollup'!$B$2:$AA$240,SMALL(IF('Sale Rollup'!$O$2:$O$240=$B$1,ROW('Sale Rollup'!$L$2:$L$240)),ROW(875:875))-1,1)," ")</f>
        <v> </v>
      </c>
      <c r="C897" s="1139" t="str">
        <f t="array" ref="C897">IFERROR(INDEX('Sale Rollup'!$B$2:$AA$240,SMALL(IF('Sale Rollup'!$O$2:$O$240=$B$1,ROW('Sale Rollup'!$L$2:$L$240)),ROW(875:875))-1,2)," ")</f>
        <v> </v>
      </c>
      <c r="D897" s="1139" t="str">
        <f t="array" ref="D897">IFERROR(INDEX('Sale Rollup'!$B$2:$AA$240,SMALL(IF('Sale Rollup'!$O$2:$O$240=$B$1,ROW('Sale Rollup'!$L$2:$L$240)),ROW(875:875))-1,5)," ")</f>
        <v> </v>
      </c>
      <c r="E897" s="1139" t="str">
        <f t="array" ref="E897">IFERROR( INDEX('Sale Rollup'!$B$2:$AA$240,SMALL(IF('Sale Rollup'!$O$2:$O$240=$B$1,ROW('Sale Rollup'!$L$2:$L$240)),ROW(875:875))-1,6)," ")</f>
        <v> </v>
      </c>
      <c r="F897" s="1139" t="str">
        <f t="array" ref="F897">IFERROR(INDEX('Sale Rollup'!$B$2:$AA$240,SMALL(IF('Sale Rollup'!$O$2:$O$240=$B$1,ROW('Sale Rollup'!$L$2:$L$240)),ROW(875:875))-1,7)," ")</f>
        <v> </v>
      </c>
      <c r="G897" s="1139" t="str">
        <f t="array" ref="G897">IFERROR(INDEX('Sale Rollup'!$B$2:$AA$240,SMALL(IF('Sale Rollup'!$O$2:$O$240=$B$1,ROW('Sale Rollup'!$L$2:$L$240)),ROW(875:875))-1,3)," ")</f>
        <v> </v>
      </c>
      <c r="H897" s="1140" t="str">
        <f t="array" ref="H897">IFERROR(INDEX('Sale Rollup'!$B$2:$AA$240,SMALL(IF('Sale Rollup'!$O$2:$O$240=$B$1,ROW('Sale Rollup'!$L$2:$L$240)),ROW(875:875))-1,8)," ")</f>
        <v> </v>
      </c>
      <c r="I897" s="1141" t="str">
        <f t="array" ref="I897">IFERROR(INDEX('Sale Rollup'!$B$2:$AA$240,SMALL(IF('Sale Rollup'!$O$2:$O$240=$B$1,ROW('Sale Rollup'!$L$2:$L$240)),ROW(875:875))-1,15)," ")</f>
        <v> </v>
      </c>
      <c r="J897" s="1140"/>
      <c r="K897" s="1140" t="str">
        <f t="array" ref="K897">IFERROR(INDEX('Sale Rollup'!$B$2:$AA$240,SMALL(IF('Sale Rollup'!$O$2:$O$240=$B$1,ROW('Sale Rollup'!$L$2:$L$240)),ROW(875:875))-1,16)," ")</f>
        <v> </v>
      </c>
      <c r="M897" s="1120"/>
      <c r="N897" s="1120"/>
    </row>
    <row r="898">
      <c r="A898" s="1116" t="s">
        <v>842</v>
      </c>
      <c r="B898" s="1142">
        <f>COUNT(B868:B892)</f>
        <v>0</v>
      </c>
      <c r="C898" s="1114"/>
      <c r="D898" s="1114"/>
      <c r="E898" s="1114"/>
      <c r="F898" s="1114"/>
      <c r="G898" s="1114"/>
      <c r="H898" s="1122"/>
      <c r="I898" s="1143"/>
      <c r="J898" s="1122"/>
      <c r="K898" s="1122">
        <f t="array" ref="K898">SUM(IF(ISERROR(K868:K892),"0",K868:K892))</f>
        <v>0</v>
      </c>
      <c r="L898" s="1122"/>
      <c r="M898" s="1161"/>
      <c r="N898" s="1161"/>
    </row>
    <row r="899">
      <c r="A899" s="1144" t="str">
        <f>IF('Roster &amp; Tables'!J893=0,"","Pack")</f>
        <v/>
      </c>
      <c r="B899" s="1145" t="s">
        <v>843</v>
      </c>
      <c r="C899" s="1164">
        <f>COUNTIFS('Sale Rollup'!L865:L1104,B866,'Sale Rollup'!K865:K1104,"No")</f>
        <v>0</v>
      </c>
      <c r="D899" s="697"/>
      <c r="E899" s="1145" t="s">
        <v>844</v>
      </c>
      <c r="F899" s="1164">
        <f>COUNTIF('Sale Rollup'!O865:O1104,B866)+COUNTIFS('Sale Rollup'!L865:L1104,B866,'Sale Rollup'!K865:K1104,"Yes")</f>
        <v>0</v>
      </c>
      <c r="H899" s="695"/>
      <c r="I899" s="1147"/>
      <c r="J899" s="1148"/>
      <c r="K899" s="1148" t="str">
        <f>IF('Roster &amp; Tables'!J893=0,"",((C899*'Roster &amp; Tables'!J893)+(F899*('Roster &amp; Tables'!J893/2))))</f>
        <v/>
      </c>
      <c r="L899" s="1122"/>
      <c r="M899" s="1161"/>
      <c r="N899" s="1161"/>
    </row>
    <row r="900">
      <c r="A900" s="1149" t="s">
        <v>845</v>
      </c>
      <c r="J900" s="1150"/>
      <c r="K900" s="1150">
        <f>K898-K899</f>
        <v>0</v>
      </c>
      <c r="L900" s="1151"/>
      <c r="M900" s="1165"/>
      <c r="N900" s="1165"/>
    </row>
    <row r="901">
      <c r="A901" s="1152"/>
      <c r="B901" s="1153"/>
      <c r="C901" s="1154"/>
      <c r="D901" s="1155"/>
      <c r="E901" s="1155"/>
      <c r="F901" s="1155"/>
      <c r="G901" s="1155"/>
      <c r="H901" s="1156"/>
      <c r="I901" s="1157"/>
      <c r="J901" s="1156"/>
      <c r="K901" s="1156"/>
      <c r="L901" s="1158"/>
      <c r="M901" s="1165"/>
      <c r="N901" s="1165"/>
    </row>
    <row r="902">
      <c r="A902" s="1114" t="s">
        <v>833</v>
      </c>
      <c r="B902" s="1142" t="str">
        <f>'Roster &amp; Tables'!C904</f>
        <v/>
      </c>
      <c r="C902" s="1117"/>
      <c r="D902" s="1117"/>
      <c r="E902" s="1117"/>
      <c r="F902" s="1117"/>
      <c r="G902" s="1117"/>
      <c r="H902" s="1118"/>
      <c r="I902" s="1119"/>
      <c r="J902" s="1118"/>
      <c r="K902" s="1118"/>
      <c r="L902" s="1118"/>
      <c r="M902" s="1160"/>
      <c r="N902" s="1160"/>
    </row>
    <row r="903">
      <c r="A903" s="1114" t="s">
        <v>848</v>
      </c>
      <c r="B903" s="1142" t="s">
        <v>765</v>
      </c>
      <c r="C903" s="1114" t="s">
        <v>849</v>
      </c>
      <c r="D903" s="1114" t="s">
        <v>191</v>
      </c>
      <c r="E903" s="1116" t="s">
        <v>192</v>
      </c>
      <c r="F903" s="1116" t="s">
        <v>193</v>
      </c>
      <c r="G903" s="1114" t="s">
        <v>768</v>
      </c>
      <c r="H903" s="1122" t="s">
        <v>772</v>
      </c>
      <c r="I903" s="1143" t="s">
        <v>850</v>
      </c>
      <c r="J903" s="1122"/>
      <c r="K903" s="1122" t="s">
        <v>851</v>
      </c>
      <c r="L903" s="1122"/>
      <c r="M903" s="1161"/>
      <c r="N903" s="1161"/>
    </row>
    <row r="904">
      <c r="A904" s="1114" t="str">
        <f t="array" ref="A904">IFERROR(SMALL(IF('Sale Rollup'!$L$2:$L$240=$B$1,ROW('Sale Rollup'!$L$2:$L$240)),ROW(902:902))," ")</f>
        <v> </v>
      </c>
      <c r="B904" s="1130" t="str">
        <f t="array" ref="B904">IFERROR(INDEX('Sale Rollup'!$B$2:$AA$240,SMALL(IF('Sale Rollup'!$L$2:$L$240=$B$1,ROW('Sale Rollup'!$L$2:$L$240)),ROW(902:902))-1,1)," ")</f>
        <v> </v>
      </c>
      <c r="C904" s="1117" t="str">
        <f t="array" ref="C904">IFERROR(INDEX('Sale Rollup'!$B$2:$AA$240,SMALL(IF('Sale Rollup'!$L$2:$L$240=$B$1,ROW('Sale Rollup'!$L$2:$L$240)),ROW(902:902))-1,2)," ")</f>
        <v> </v>
      </c>
      <c r="D904" s="1117" t="str">
        <f t="array" ref="D904">IFERROR(INDEX('Sale Rollup'!$B$2:$AA$240,SMALL(IF('Sale Rollup'!$L$2:$L$240=$B$1,ROW('Sale Rollup'!$L$2:$L$240)),ROW(902:902))-1,5)," ")</f>
        <v> </v>
      </c>
      <c r="E904" s="1117" t="str">
        <f t="array" ref="E904">IFERROR( INDEX('Sale Rollup'!$B$2:$AA$240,SMALL(IF('Sale Rollup'!$L$2:$L$240=$B$1,ROW('Sale Rollup'!$L$2:$L$240)),ROW(902:902))-1,6)," ")</f>
        <v> </v>
      </c>
      <c r="F904" s="1117" t="str">
        <f t="array" ref="F904">IFERROR(INDEX('Sale Rollup'!$B$2:$AA$240,SMALL(IF('Sale Rollup'!$L$2:$L$240=$B$1,ROW('Sale Rollup'!$L$2:$L$240)),ROW(902:902))-1,7)," ")</f>
        <v> </v>
      </c>
      <c r="G904" s="1117" t="str">
        <f t="array" ref="G904">IFERROR(INDEX('Sale Rollup'!$B$2:$AA$240,SMALL(IF('Sale Rollup'!$L$2:$L$240=$B$1,ROW('Sale Rollup'!$L$2:$L$240)),ROW(902:902))-1,3)," ")</f>
        <v> </v>
      </c>
      <c r="H904" s="1163" t="str">
        <f t="array" ref="H904">IFERROR(INDEX('Sale Rollup'!$B$2:$AA$240,SMALL(IF('Sale Rollup'!$L$2:$L$240=$B$1,ROW('Sale Rollup'!$L$2:$L$240)),ROW(902:902))-1,8)," ")</f>
        <v> </v>
      </c>
      <c r="I904" s="1119" t="str">
        <f t="array" ref="I904">IFERROR(INDEX('Sale Rollup'!$B$2:$AA$240,SMALL(IF('Sale Rollup'!$L$2:$L$240=$B$1,ROW('Sale Rollup'!$L$2:$L$240)),ROW(902:902))-1,12)," ")</f>
        <v> </v>
      </c>
      <c r="J904" s="1118"/>
      <c r="K904" s="1118" t="str">
        <f t="array" ref="K904">IFERROR(INDEX('Sale Rollup'!$B$2:$AA$240,SMALL(IF('Sale Rollup'!$L$2:$L$240=$B$1,ROW('Sale Rollup'!$L$2:$L$240)),ROW(902:902))-1,13)," ")</f>
        <v> </v>
      </c>
      <c r="L904" s="1129" t="s">
        <v>840</v>
      </c>
      <c r="M904" s="1120"/>
      <c r="N904" s="1120"/>
    </row>
    <row r="905">
      <c r="A905" s="1114" t="str">
        <f t="array" ref="A905">IFERROR(SMALL(IF('Sale Rollup'!$L$2:$L$240=$B$1,ROW('Sale Rollup'!$L$2:$L$240)),ROW(903:903))," ")</f>
        <v> </v>
      </c>
      <c r="B905" s="1130" t="str">
        <f t="array" ref="B905">IFERROR(INDEX('Sale Rollup'!$B$2:$AA$240,SMALL(IF('Sale Rollup'!$L$2:$L$240=$B$1,ROW('Sale Rollup'!$L$2:$L$240)),ROW(903:903))-1,1)," ")</f>
        <v> </v>
      </c>
      <c r="C905" s="1117" t="str">
        <f t="array" ref="C905">IFERROR(INDEX('Sale Rollup'!$B$2:$AA$240,SMALL(IF('Sale Rollup'!$L$2:$L$240=$B$1,ROW('Sale Rollup'!$L$2:$L$240)),ROW(903:903))-1,2)," ")</f>
        <v> </v>
      </c>
      <c r="D905" s="1117" t="str">
        <f t="array" ref="D905">IFERROR(INDEX('Sale Rollup'!$B$2:$AA$240,SMALL(IF('Sale Rollup'!$L$2:$L$240=$B$1,ROW('Sale Rollup'!$L$2:$L$240)),ROW(903:903))-1,5)," ")</f>
        <v> </v>
      </c>
      <c r="E905" s="1117" t="str">
        <f t="array" ref="E905">IFERROR( INDEX('Sale Rollup'!$B$2:$AA$240,SMALL(IF('Sale Rollup'!$L$2:$L$240=$B$1,ROW('Sale Rollup'!$L$2:$L$240)),ROW(903:903))-1,6)," ")</f>
        <v> </v>
      </c>
      <c r="F905" s="1117" t="str">
        <f t="array" ref="F905">IFERROR(INDEX('Sale Rollup'!$B$2:$AA$240,SMALL(IF('Sale Rollup'!$L$2:$L$240=$B$1,ROW('Sale Rollup'!$L$2:$L$240)),ROW(903:903))-1,7)," ")</f>
        <v> </v>
      </c>
      <c r="G905" s="1117" t="str">
        <f t="array" ref="G905">IFERROR(INDEX('Sale Rollup'!$B$2:$AA$240,SMALL(IF('Sale Rollup'!$L$2:$L$240=$B$1,ROW('Sale Rollup'!$L$2:$L$240)),ROW(903:903))-1,3)," ")</f>
        <v> </v>
      </c>
      <c r="H905" s="1118" t="str">
        <f t="array" ref="H905">IFERROR(INDEX('Sale Rollup'!$B$2:$AA$240,SMALL(IF('Sale Rollup'!$L$2:$L$240=$B$1,ROW('Sale Rollup'!$L$2:$L$240)),ROW(903:903))-1,8)," ")</f>
        <v> </v>
      </c>
      <c r="I905" s="1119" t="str">
        <f t="array" ref="I905">IFERROR(INDEX('Sale Rollup'!$B$2:$AA$240,SMALL(IF('Sale Rollup'!$L$2:$L$240=$B$1,ROW('Sale Rollup'!$L$2:$L$240)),ROW(903:903))-1,12)," ")</f>
        <v> </v>
      </c>
      <c r="J905" s="1118"/>
      <c r="K905" s="1118" t="str">
        <f t="array" ref="K905">IFERROR(INDEX('Sale Rollup'!$B$2:$AA$240,SMALL(IF('Sale Rollup'!$L$2:$L$240=$B$1,ROW('Sale Rollup'!$L$2:$L$240)),ROW(903:903))-1,13)," ")</f>
        <v> </v>
      </c>
      <c r="M905" s="1120"/>
      <c r="N905" s="1120"/>
    </row>
    <row r="906">
      <c r="A906" s="1114" t="str">
        <f t="array" ref="A906">IFERROR(SMALL(IF('Sale Rollup'!$L$2:$L$240=$B$1,ROW('Sale Rollup'!$L$2:$L$240)),ROW(904:904))," ")</f>
        <v> </v>
      </c>
      <c r="B906" s="1130" t="str">
        <f t="array" ref="B906">IFERROR(INDEX('Sale Rollup'!$B$2:$AA$240,SMALL(IF('Sale Rollup'!$L$2:$L$240=$B$1,ROW('Sale Rollup'!$L$2:$L$240)),ROW(904:904))-1,1)," ")</f>
        <v> </v>
      </c>
      <c r="C906" s="1117" t="str">
        <f t="array" ref="C906">IFERROR(INDEX('Sale Rollup'!$B$2:$AA$240,SMALL(IF('Sale Rollup'!$L$2:$L$240=$B$1,ROW('Sale Rollup'!$L$2:$L$240)),ROW(904:904))-1,2)," ")</f>
        <v> </v>
      </c>
      <c r="D906" s="1117" t="str">
        <f t="array" ref="D906">IFERROR(INDEX('Sale Rollup'!$B$2:$AA$240,SMALL(IF('Sale Rollup'!$L$2:$L$240=$B$1,ROW('Sale Rollup'!$L$2:$L$240)),ROW(904:904))-1,5)," ")</f>
        <v> </v>
      </c>
      <c r="E906" s="1117" t="str">
        <f t="array" ref="E906">IFERROR( INDEX('Sale Rollup'!$B$2:$AA$240,SMALL(IF('Sale Rollup'!$L$2:$L$240=$B$1,ROW('Sale Rollup'!$L$2:$L$240)),ROW(904:904))-1,6)," ")</f>
        <v> </v>
      </c>
      <c r="F906" s="1117" t="str">
        <f t="array" ref="F906">IFERROR(INDEX('Sale Rollup'!$B$2:$AA$240,SMALL(IF('Sale Rollup'!$L$2:$L$240=$B$1,ROW('Sale Rollup'!$L$2:$L$240)),ROW(904:904))-1,7)," ")</f>
        <v> </v>
      </c>
      <c r="G906" s="1117" t="str">
        <f t="array" ref="G906">IFERROR(INDEX('Sale Rollup'!$B$2:$AA$240,SMALL(IF('Sale Rollup'!$L$2:$L$240=$B$1,ROW('Sale Rollup'!$L$2:$L$240)),ROW(904:904))-1,3)," ")</f>
        <v> </v>
      </c>
      <c r="H906" s="1118" t="str">
        <f t="array" ref="H906">IFERROR(INDEX('Sale Rollup'!$B$2:$AA$240,SMALL(IF('Sale Rollup'!$L$2:$L$240=$B$1,ROW('Sale Rollup'!$L$2:$L$240)),ROW(904:904))-1,8)," ")</f>
        <v> </v>
      </c>
      <c r="I906" s="1119" t="str">
        <f t="array" ref="I906">IFERROR(INDEX('Sale Rollup'!$B$2:$AA$240,SMALL(IF('Sale Rollup'!$L$2:$L$240=$B$1,ROW('Sale Rollup'!$L$2:$L$240)),ROW(904:904))-1,12)," ")</f>
        <v> </v>
      </c>
      <c r="J906" s="1118"/>
      <c r="K906" s="1118" t="str">
        <f t="array" ref="K906">IFERROR(INDEX('Sale Rollup'!$B$2:$AA$240,SMALL(IF('Sale Rollup'!$L$2:$L$240=$B$1,ROW('Sale Rollup'!$L$2:$L$240)),ROW(904:904))-1,13)," ")</f>
        <v> </v>
      </c>
      <c r="M906" s="1120"/>
      <c r="N906" s="1120"/>
    </row>
    <row r="907">
      <c r="A907" s="1114" t="str">
        <f t="array" ref="A907">IFERROR(SMALL(IF('Sale Rollup'!$L$2:$L$240=$B$1,ROW('Sale Rollup'!$L$2:$L$240)),ROW(905:905))," ")</f>
        <v> </v>
      </c>
      <c r="B907" s="1130" t="str">
        <f t="array" ref="B907">IFERROR(INDEX('Sale Rollup'!$B$2:$AA$240,SMALL(IF('Sale Rollup'!$L$2:$L$240=$B$1,ROW('Sale Rollup'!$L$2:$L$240)),ROW(905:905))-1,1)," ")</f>
        <v> </v>
      </c>
      <c r="C907" s="1117" t="str">
        <f t="array" ref="C907">IFERROR(INDEX('Sale Rollup'!$B$2:$AA$240,SMALL(IF('Sale Rollup'!$L$2:$L$240=$B$1,ROW('Sale Rollup'!$L$2:$L$240)),ROW(905:905))-1,2)," ")</f>
        <v> </v>
      </c>
      <c r="D907" s="1117" t="str">
        <f t="array" ref="D907">IFERROR(INDEX('Sale Rollup'!$B$2:$AA$240,SMALL(IF('Sale Rollup'!$L$2:$L$240=$B$1,ROW('Sale Rollup'!$L$2:$L$240)),ROW(905:905))-1,5)," ")</f>
        <v> </v>
      </c>
      <c r="E907" s="1117" t="str">
        <f t="array" ref="E907">IFERROR( INDEX('Sale Rollup'!$B$2:$AA$240,SMALL(IF('Sale Rollup'!$L$2:$L$240=$B$1,ROW('Sale Rollup'!$L$2:$L$240)),ROW(905:905))-1,6)," ")</f>
        <v> </v>
      </c>
      <c r="F907" s="1117" t="str">
        <f t="array" ref="F907">IFERROR(INDEX('Sale Rollup'!$B$2:$AA$240,SMALL(IF('Sale Rollup'!$L$2:$L$240=$B$1,ROW('Sale Rollup'!$L$2:$L$240)),ROW(905:905))-1,7)," ")</f>
        <v> </v>
      </c>
      <c r="G907" s="1117" t="str">
        <f t="array" ref="G907">IFERROR(INDEX('Sale Rollup'!$B$2:$AA$240,SMALL(IF('Sale Rollup'!$L$2:$L$240=$B$1,ROW('Sale Rollup'!$L$2:$L$240)),ROW(905:905))-1,3)," ")</f>
        <v> </v>
      </c>
      <c r="H907" s="1118" t="str">
        <f t="array" ref="H907">IFERROR(INDEX('Sale Rollup'!$B$2:$AA$240,SMALL(IF('Sale Rollup'!$L$2:$L$240=$B$1,ROW('Sale Rollup'!$L$2:$L$240)),ROW(905:905))-1,8)," ")</f>
        <v> </v>
      </c>
      <c r="I907" s="1119" t="str">
        <f t="array" ref="I907">IFERROR(INDEX('Sale Rollup'!$B$2:$AA$240,SMALL(IF('Sale Rollup'!$L$2:$L$240=$B$1,ROW('Sale Rollup'!$L$2:$L$240)),ROW(905:905))-1,12)," ")</f>
        <v> </v>
      </c>
      <c r="J907" s="1118"/>
      <c r="K907" s="1118" t="str">
        <f t="array" ref="K907">IFERROR(INDEX('Sale Rollup'!$B$2:$AA$240,SMALL(IF('Sale Rollup'!$L$2:$L$240=$B$1,ROW('Sale Rollup'!$L$2:$L$240)),ROW(905:905))-1,13)," ")</f>
        <v> </v>
      </c>
      <c r="M907" s="1120"/>
      <c r="N907" s="1120"/>
    </row>
    <row r="908">
      <c r="A908" s="1114" t="str">
        <f t="array" ref="A908">IFERROR(SMALL(IF('Sale Rollup'!$L$2:$L$240=$B$1,ROW('Sale Rollup'!$L$2:$L$240)),ROW(906:906))," ")</f>
        <v> </v>
      </c>
      <c r="B908" s="1130" t="str">
        <f t="array" ref="B908">IFERROR(INDEX('Sale Rollup'!$B$2:$AA$240,SMALL(IF('Sale Rollup'!$L$2:$L$240=$B$1,ROW('Sale Rollup'!$L$2:$L$240)),ROW(906:906))-1,1)," ")</f>
        <v> </v>
      </c>
      <c r="C908" s="1117" t="str">
        <f t="array" ref="C908">IFERROR(INDEX('Sale Rollup'!$B$2:$AA$240,SMALL(IF('Sale Rollup'!$L$2:$L$240=$B$1,ROW('Sale Rollup'!$L$2:$L$240)),ROW(906:906))-1,2)," ")</f>
        <v> </v>
      </c>
      <c r="D908" s="1117" t="str">
        <f t="array" ref="D908">IFERROR(INDEX('Sale Rollup'!$B$2:$AA$240,SMALL(IF('Sale Rollup'!$L$2:$L$240=$B$1,ROW('Sale Rollup'!$L$2:$L$240)),ROW(906:906))-1,5)," ")</f>
        <v> </v>
      </c>
      <c r="E908" s="1117" t="str">
        <f t="array" ref="E908">IFERROR( INDEX('Sale Rollup'!$B$2:$AA$240,SMALL(IF('Sale Rollup'!$L$2:$L$240=$B$1,ROW('Sale Rollup'!$L$2:$L$240)),ROW(906:906))-1,6)," ")</f>
        <v> </v>
      </c>
      <c r="F908" s="1117" t="str">
        <f t="array" ref="F908">IFERROR(INDEX('Sale Rollup'!$B$2:$AA$240,SMALL(IF('Sale Rollup'!$L$2:$L$240=$B$1,ROW('Sale Rollup'!$L$2:$L$240)),ROW(906:906))-1,7)," ")</f>
        <v> </v>
      </c>
      <c r="G908" s="1117" t="str">
        <f t="array" ref="G908">IFERROR(INDEX('Sale Rollup'!$B$2:$AA$240,SMALL(IF('Sale Rollup'!$L$2:$L$240=$B$1,ROW('Sale Rollup'!$L$2:$L$240)),ROW(906:906))-1,3)," ")</f>
        <v> </v>
      </c>
      <c r="H908" s="1118" t="str">
        <f t="array" ref="H908">IFERROR(INDEX('Sale Rollup'!$B$2:$AA$240,SMALL(IF('Sale Rollup'!$L$2:$L$240=$B$1,ROW('Sale Rollup'!$L$2:$L$240)),ROW(906:906))-1,8)," ")</f>
        <v> </v>
      </c>
      <c r="I908" s="1119" t="str">
        <f t="array" ref="I908">IFERROR(INDEX('Sale Rollup'!$B$2:$AA$240,SMALL(IF('Sale Rollup'!$L$2:$L$240=$B$1,ROW('Sale Rollup'!$L$2:$L$240)),ROW(906:906))-1,12)," ")</f>
        <v> </v>
      </c>
      <c r="J908" s="1118"/>
      <c r="K908" s="1118" t="str">
        <f t="array" ref="K908">IFERROR(INDEX('Sale Rollup'!$B$2:$AA$240,SMALL(IF('Sale Rollup'!$L$2:$L$240=$B$1,ROW('Sale Rollup'!$L$2:$L$240)),ROW(906:906))-1,13)," ")</f>
        <v> </v>
      </c>
      <c r="M908" s="1120"/>
      <c r="N908" s="1120"/>
    </row>
    <row r="909">
      <c r="A909" s="1114" t="str">
        <f t="array" ref="A909">IFERROR(SMALL(IF('Sale Rollup'!$L$2:$L$240=$B$1,ROW('Sale Rollup'!$L$2:$L$240)),ROW(907:907))," ")</f>
        <v> </v>
      </c>
      <c r="B909" s="1130" t="str">
        <f t="array" ref="B909">IFERROR(INDEX('Sale Rollup'!$B$2:$AA$240,SMALL(IF('Sale Rollup'!$L$2:$L$240=$B$1,ROW('Sale Rollup'!$L$2:$L$240)),ROW(907:907))-1,1)," ")</f>
        <v> </v>
      </c>
      <c r="C909" s="1117" t="str">
        <f t="array" ref="C909">IFERROR(INDEX('Sale Rollup'!$B$2:$AA$240,SMALL(IF('Sale Rollup'!$L$2:$L$240=$B$1,ROW('Sale Rollup'!$L$2:$L$240)),ROW(907:907))-1,2)," ")</f>
        <v> </v>
      </c>
      <c r="D909" s="1117" t="str">
        <f t="array" ref="D909">IFERROR(INDEX('Sale Rollup'!$B$2:$AA$240,SMALL(IF('Sale Rollup'!$L$2:$L$240=$B$1,ROW('Sale Rollup'!$L$2:$L$240)),ROW(907:907))-1,5)," ")</f>
        <v> </v>
      </c>
      <c r="E909" s="1117" t="str">
        <f t="array" ref="E909">IFERROR( INDEX('Sale Rollup'!$B$2:$AA$240,SMALL(IF('Sale Rollup'!$L$2:$L$240=$B$1,ROW('Sale Rollup'!$L$2:$L$240)),ROW(907:907))-1,6)," ")</f>
        <v> </v>
      </c>
      <c r="F909" s="1117" t="str">
        <f t="array" ref="F909">IFERROR(INDEX('Sale Rollup'!$B$2:$AA$240,SMALL(IF('Sale Rollup'!$L$2:$L$240=$B$1,ROW('Sale Rollup'!$L$2:$L$240)),ROW(907:907))-1,7)," ")</f>
        <v> </v>
      </c>
      <c r="G909" s="1117" t="str">
        <f t="array" ref="G909">IFERROR(INDEX('Sale Rollup'!$B$2:$AA$240,SMALL(IF('Sale Rollup'!$L$2:$L$240=$B$1,ROW('Sale Rollup'!$L$2:$L$240)),ROW(907:907))-1,3)," ")</f>
        <v> </v>
      </c>
      <c r="H909" s="1118" t="str">
        <f t="array" ref="H909">IFERROR(INDEX('Sale Rollup'!$B$2:$AA$240,SMALL(IF('Sale Rollup'!$L$2:$L$240=$B$1,ROW('Sale Rollup'!$L$2:$L$240)),ROW(907:907))-1,8)," ")</f>
        <v> </v>
      </c>
      <c r="I909" s="1119" t="str">
        <f t="array" ref="I909">IFERROR(INDEX('Sale Rollup'!$B$2:$AA$240,SMALL(IF('Sale Rollup'!$L$2:$L$240=$B$1,ROW('Sale Rollup'!$L$2:$L$240)),ROW(907:907))-1,12)," ")</f>
        <v> </v>
      </c>
      <c r="J909" s="1118"/>
      <c r="K909" s="1118" t="str">
        <f t="array" ref="K909">IFERROR(INDEX('Sale Rollup'!$B$2:$AA$240,SMALL(IF('Sale Rollup'!$L$2:$L$240=$B$1,ROW('Sale Rollup'!$L$2:$L$240)),ROW(907:907))-1,13)," ")</f>
        <v> </v>
      </c>
      <c r="M909" s="1120"/>
      <c r="N909" s="1120"/>
    </row>
    <row r="910">
      <c r="A910" s="1114" t="str">
        <f t="array" ref="A910">IFERROR(SMALL(IF('Sale Rollup'!$L$2:$L$240=$B$1,ROW('Sale Rollup'!$L$2:$L$240)),ROW(908:908))," ")</f>
        <v> </v>
      </c>
      <c r="B910" s="1130" t="str">
        <f t="array" ref="B910">IFERROR(INDEX('Sale Rollup'!$B$2:$AA$240,SMALL(IF('Sale Rollup'!$L$2:$L$240=$B$1,ROW('Sale Rollup'!$L$2:$L$240)),ROW(908:908))-1,1)," ")</f>
        <v> </v>
      </c>
      <c r="C910" s="1117" t="str">
        <f t="array" ref="C910">IFERROR(INDEX('Sale Rollup'!$B$2:$AA$240,SMALL(IF('Sale Rollup'!$L$2:$L$240=$B$1,ROW('Sale Rollup'!$L$2:$L$240)),ROW(908:908))-1,2)," ")</f>
        <v> </v>
      </c>
      <c r="D910" s="1117" t="str">
        <f t="array" ref="D910">IFERROR(INDEX('Sale Rollup'!$B$2:$AA$240,SMALL(IF('Sale Rollup'!$L$2:$L$240=$B$1,ROW('Sale Rollup'!$L$2:$L$240)),ROW(908:908))-1,5)," ")</f>
        <v> </v>
      </c>
      <c r="E910" s="1117" t="str">
        <f t="array" ref="E910">IFERROR( INDEX('Sale Rollup'!$B$2:$AA$240,SMALL(IF('Sale Rollup'!$L$2:$L$240=$B$1,ROW('Sale Rollup'!$L$2:$L$240)),ROW(908:908))-1,6)," ")</f>
        <v> </v>
      </c>
      <c r="F910" s="1117" t="str">
        <f t="array" ref="F910">IFERROR(INDEX('Sale Rollup'!$B$2:$AA$240,SMALL(IF('Sale Rollup'!$L$2:$L$240=$B$1,ROW('Sale Rollup'!$L$2:$L$240)),ROW(908:908))-1,7)," ")</f>
        <v> </v>
      </c>
      <c r="G910" s="1117" t="str">
        <f t="array" ref="G910">IFERROR(INDEX('Sale Rollup'!$B$2:$AA$240,SMALL(IF('Sale Rollup'!$L$2:$L$240=$B$1,ROW('Sale Rollup'!$L$2:$L$240)),ROW(908:908))-1,3)," ")</f>
        <v> </v>
      </c>
      <c r="H910" s="1118" t="str">
        <f t="array" ref="H910">IFERROR(INDEX('Sale Rollup'!$B$2:$AA$240,SMALL(IF('Sale Rollup'!$L$2:$L$240=$B$1,ROW('Sale Rollup'!$L$2:$L$240)),ROW(908:908))-1,8)," ")</f>
        <v> </v>
      </c>
      <c r="I910" s="1119" t="str">
        <f t="array" ref="I910">IFERROR(INDEX('Sale Rollup'!$B$2:$AA$240,SMALL(IF('Sale Rollup'!$L$2:$L$240=$B$1,ROW('Sale Rollup'!$L$2:$L$240)),ROW(908:908))-1,12)," ")</f>
        <v> </v>
      </c>
      <c r="J910" s="1118"/>
      <c r="K910" s="1118" t="str">
        <f t="array" ref="K910">IFERROR(INDEX('Sale Rollup'!$B$2:$AA$240,SMALL(IF('Sale Rollup'!$L$2:$L$240=$B$1,ROW('Sale Rollup'!$L$2:$L$240)),ROW(908:908))-1,13)," ")</f>
        <v> </v>
      </c>
      <c r="M910" s="1120"/>
      <c r="N910" s="1120"/>
    </row>
    <row r="911">
      <c r="A911" s="1114" t="str">
        <f t="array" ref="A911">IFERROR(SMALL(IF('Sale Rollup'!$L$2:$L$240=$B$1,ROW('Sale Rollup'!$L$2:$L$240)),ROW(909:909))," ")</f>
        <v> </v>
      </c>
      <c r="B911" s="1130" t="str">
        <f t="array" ref="B911">IFERROR(INDEX('Sale Rollup'!$B$2:$AA$240,SMALL(IF('Sale Rollup'!$L$2:$L$240=$B$1,ROW('Sale Rollup'!$L$2:$L$240)),ROW(909:909))-1,1)," ")</f>
        <v> </v>
      </c>
      <c r="C911" s="1117" t="str">
        <f t="array" ref="C911">IFERROR(INDEX('Sale Rollup'!$B$2:$AA$240,SMALL(IF('Sale Rollup'!$L$2:$L$240=$B$1,ROW('Sale Rollup'!$L$2:$L$240)),ROW(909:909))-1,2)," ")</f>
        <v> </v>
      </c>
      <c r="D911" s="1117" t="str">
        <f t="array" ref="D911">IFERROR(INDEX('Sale Rollup'!$B$2:$AA$240,SMALL(IF('Sale Rollup'!$L$2:$L$240=$B$1,ROW('Sale Rollup'!$L$2:$L$240)),ROW(909:909))-1,5)," ")</f>
        <v> </v>
      </c>
      <c r="E911" s="1117" t="str">
        <f t="array" ref="E911">IFERROR( INDEX('Sale Rollup'!$B$2:$AA$240,SMALL(IF('Sale Rollup'!$L$2:$L$240=$B$1,ROW('Sale Rollup'!$L$2:$L$240)),ROW(909:909))-1,6)," ")</f>
        <v> </v>
      </c>
      <c r="F911" s="1117" t="str">
        <f t="array" ref="F911">IFERROR(INDEX('Sale Rollup'!$B$2:$AA$240,SMALL(IF('Sale Rollup'!$L$2:$L$240=$B$1,ROW('Sale Rollup'!$L$2:$L$240)),ROW(909:909))-1,7)," ")</f>
        <v> </v>
      </c>
      <c r="G911" s="1117" t="str">
        <f t="array" ref="G911">IFERROR(INDEX('Sale Rollup'!$B$2:$AA$240,SMALL(IF('Sale Rollup'!$L$2:$L$240=$B$1,ROW('Sale Rollup'!$L$2:$L$240)),ROW(909:909))-1,3)," ")</f>
        <v> </v>
      </c>
      <c r="H911" s="1118" t="str">
        <f t="array" ref="H911">IFERROR(INDEX('Sale Rollup'!$B$2:$AA$240,SMALL(IF('Sale Rollup'!$L$2:$L$240=$B$1,ROW('Sale Rollup'!$L$2:$L$240)),ROW(909:909))-1,8)," ")</f>
        <v> </v>
      </c>
      <c r="I911" s="1119" t="str">
        <f t="array" ref="I911">IFERROR(INDEX('Sale Rollup'!$B$2:$AA$240,SMALL(IF('Sale Rollup'!$L$2:$L$240=$B$1,ROW('Sale Rollup'!$L$2:$L$240)),ROW(909:909))-1,12)," ")</f>
        <v> </v>
      </c>
      <c r="J911" s="1118"/>
      <c r="K911" s="1118" t="str">
        <f t="array" ref="K911">IFERROR(INDEX('Sale Rollup'!$B$2:$AA$240,SMALL(IF('Sale Rollup'!$L$2:$L$240=$B$1,ROW('Sale Rollup'!$L$2:$L$240)),ROW(909:909))-1,13)," ")</f>
        <v> </v>
      </c>
      <c r="M911" s="1120"/>
      <c r="N911" s="1120"/>
    </row>
    <row r="912">
      <c r="A912" s="1114" t="str">
        <f t="array" ref="A912">IFERROR(SMALL(IF('Sale Rollup'!$L$2:$L$240=$B$1,ROW('Sale Rollup'!$L$2:$L$240)),ROW(910:910))," ")</f>
        <v> </v>
      </c>
      <c r="B912" s="1130" t="str">
        <f t="array" ref="B912">IFERROR(INDEX('Sale Rollup'!$B$2:$AA$240,SMALL(IF('Sale Rollup'!$L$2:$L$240=$B$1,ROW('Sale Rollup'!$L$2:$L$240)),ROW(910:910))-1,1)," ")</f>
        <v> </v>
      </c>
      <c r="C912" s="1117" t="str">
        <f t="array" ref="C912">IFERROR(INDEX('Sale Rollup'!$B$2:$AA$240,SMALL(IF('Sale Rollup'!$L$2:$L$240=$B$1,ROW('Sale Rollup'!$L$2:$L$240)),ROW(910:910))-1,2)," ")</f>
        <v> </v>
      </c>
      <c r="D912" s="1117" t="str">
        <f t="array" ref="D912">IFERROR(INDEX('Sale Rollup'!$B$2:$AA$240,SMALL(IF('Sale Rollup'!$L$2:$L$240=$B$1,ROW('Sale Rollup'!$L$2:$L$240)),ROW(910:910))-1,5)," ")</f>
        <v> </v>
      </c>
      <c r="E912" s="1117" t="str">
        <f t="array" ref="E912">IFERROR( INDEX('Sale Rollup'!$B$2:$AA$240,SMALL(IF('Sale Rollup'!$L$2:$L$240=$B$1,ROW('Sale Rollup'!$L$2:$L$240)),ROW(910:910))-1,6)," ")</f>
        <v> </v>
      </c>
      <c r="F912" s="1117" t="str">
        <f t="array" ref="F912">IFERROR(INDEX('Sale Rollup'!$B$2:$AA$240,SMALL(IF('Sale Rollup'!$L$2:$L$240=$B$1,ROW('Sale Rollup'!$L$2:$L$240)),ROW(910:910))-1,7)," ")</f>
        <v> </v>
      </c>
      <c r="G912" s="1117" t="str">
        <f t="array" ref="G912">IFERROR(INDEX('Sale Rollup'!$B$2:$AA$240,SMALL(IF('Sale Rollup'!$L$2:$L$240=$B$1,ROW('Sale Rollup'!$L$2:$L$240)),ROW(910:910))-1,3)," ")</f>
        <v> </v>
      </c>
      <c r="H912" s="1118" t="str">
        <f t="array" ref="H912">IFERROR(INDEX('Sale Rollup'!$B$2:$AA$240,SMALL(IF('Sale Rollup'!$L$2:$L$240=$B$1,ROW('Sale Rollup'!$L$2:$L$240)),ROW(910:910))-1,8)," ")</f>
        <v> </v>
      </c>
      <c r="I912" s="1119" t="str">
        <f t="array" ref="I912">IFERROR(INDEX('Sale Rollup'!$B$2:$AA$240,SMALL(IF('Sale Rollup'!$L$2:$L$240=$B$1,ROW('Sale Rollup'!$L$2:$L$240)),ROW(910:910))-1,12)," ")</f>
        <v> </v>
      </c>
      <c r="J912" s="1118"/>
      <c r="K912" s="1118" t="str">
        <f t="array" ref="K912">IFERROR(INDEX('Sale Rollup'!$B$2:$AA$240,SMALL(IF('Sale Rollup'!$L$2:$L$240=$B$1,ROW('Sale Rollup'!$L$2:$L$240)),ROW(910:910))-1,13)," ")</f>
        <v> </v>
      </c>
      <c r="M912" s="1120"/>
      <c r="N912" s="1120"/>
    </row>
    <row r="913">
      <c r="A913" s="1114" t="str">
        <f t="array" ref="A913">IFERROR(SMALL(IF('Sale Rollup'!$L$2:$L$240=$B$1,ROW('Sale Rollup'!$L$2:$L$240)),ROW(911:911))," ")</f>
        <v> </v>
      </c>
      <c r="B913" s="1130" t="str">
        <f t="array" ref="B913">IFERROR(INDEX('Sale Rollup'!$B$2:$AA$240,SMALL(IF('Sale Rollup'!$L$2:$L$240=$B$1,ROW('Sale Rollup'!$L$2:$L$240)),ROW(911:911))-1,1)," ")</f>
        <v> </v>
      </c>
      <c r="C913" s="1117" t="str">
        <f t="array" ref="C913">IFERROR(INDEX('Sale Rollup'!$B$2:$AA$240,SMALL(IF('Sale Rollup'!$L$2:$L$240=$B$1,ROW('Sale Rollup'!$L$2:$L$240)),ROW(911:911))-1,2)," ")</f>
        <v> </v>
      </c>
      <c r="D913" s="1117" t="str">
        <f t="array" ref="D913">IFERROR(INDEX('Sale Rollup'!$B$2:$AA$240,SMALL(IF('Sale Rollup'!$L$2:$L$240=$B$1,ROW('Sale Rollup'!$L$2:$L$240)),ROW(911:911))-1,5)," ")</f>
        <v> </v>
      </c>
      <c r="E913" s="1117" t="str">
        <f t="array" ref="E913">IFERROR( INDEX('Sale Rollup'!$B$2:$AA$240,SMALL(IF('Sale Rollup'!$L$2:$L$240=$B$1,ROW('Sale Rollup'!$L$2:$L$240)),ROW(911:911))-1,6)," ")</f>
        <v> </v>
      </c>
      <c r="F913" s="1117" t="str">
        <f t="array" ref="F913">IFERROR(INDEX('Sale Rollup'!$B$2:$AA$240,SMALL(IF('Sale Rollup'!$L$2:$L$240=$B$1,ROW('Sale Rollup'!$L$2:$L$240)),ROW(911:911))-1,7)," ")</f>
        <v> </v>
      </c>
      <c r="G913" s="1117" t="str">
        <f t="array" ref="G913">IFERROR(INDEX('Sale Rollup'!$B$2:$AA$240,SMALL(IF('Sale Rollup'!$L$2:$L$240=$B$1,ROW('Sale Rollup'!$L$2:$L$240)),ROW(911:911))-1,3)," ")</f>
        <v> </v>
      </c>
      <c r="H913" s="1118" t="str">
        <f t="array" ref="H913">IFERROR(INDEX('Sale Rollup'!$B$2:$AA$240,SMALL(IF('Sale Rollup'!$L$2:$L$240=$B$1,ROW('Sale Rollup'!$L$2:$L$240)),ROW(911:911))-1,8)," ")</f>
        <v> </v>
      </c>
      <c r="I913" s="1119" t="str">
        <f t="array" ref="I913">IFERROR(INDEX('Sale Rollup'!$B$2:$AA$240,SMALL(IF('Sale Rollup'!$L$2:$L$240=$B$1,ROW('Sale Rollup'!$L$2:$L$240)),ROW(911:911))-1,12)," ")</f>
        <v> </v>
      </c>
      <c r="J913" s="1118"/>
      <c r="K913" s="1118" t="str">
        <f t="array" ref="K913">IFERROR(INDEX('Sale Rollup'!$B$2:$AA$240,SMALL(IF('Sale Rollup'!$L$2:$L$240=$B$1,ROW('Sale Rollup'!$L$2:$L$240)),ROW(911:911))-1,13)," ")</f>
        <v> </v>
      </c>
      <c r="M913" s="1120"/>
      <c r="N913" s="1120"/>
    </row>
    <row r="914">
      <c r="A914" s="1114" t="str">
        <f t="array" ref="A914">IFERROR(SMALL(IF('Sale Rollup'!$L$2:$L$240=$B$1,ROW('Sale Rollup'!$L$2:$L$240)),ROW(912:912))," ")</f>
        <v> </v>
      </c>
      <c r="B914" s="1130" t="str">
        <f t="array" ref="B914">IFERROR(INDEX('Sale Rollup'!$B$2:$AA$240,SMALL(IF('Sale Rollup'!$L$2:$L$240=$B$1,ROW('Sale Rollup'!$L$2:$L$240)),ROW(912:912))-1,1)," ")</f>
        <v> </v>
      </c>
      <c r="C914" s="1117" t="str">
        <f t="array" ref="C914">IFERROR(INDEX('Sale Rollup'!$B$2:$AA$240,SMALL(IF('Sale Rollup'!$L$2:$L$240=$B$1,ROW('Sale Rollup'!$L$2:$L$240)),ROW(912:912))-1,2)," ")</f>
        <v> </v>
      </c>
      <c r="D914" s="1117" t="str">
        <f t="array" ref="D914">IFERROR(INDEX('Sale Rollup'!$B$2:$AA$240,SMALL(IF('Sale Rollup'!$L$2:$L$240=$B$1,ROW('Sale Rollup'!$L$2:$L$240)),ROW(912:912))-1,5)," ")</f>
        <v> </v>
      </c>
      <c r="E914" s="1117" t="str">
        <f t="array" ref="E914">IFERROR( INDEX('Sale Rollup'!$B$2:$AA$240,SMALL(IF('Sale Rollup'!$L$2:$L$240=$B$1,ROW('Sale Rollup'!$L$2:$L$240)),ROW(912:912))-1,6)," ")</f>
        <v> </v>
      </c>
      <c r="F914" s="1117" t="str">
        <f t="array" ref="F914">IFERROR(INDEX('Sale Rollup'!$B$2:$AA$240,SMALL(IF('Sale Rollup'!$L$2:$L$240=$B$1,ROW('Sale Rollup'!$L$2:$L$240)),ROW(912:912))-1,7)," ")</f>
        <v> </v>
      </c>
      <c r="G914" s="1117" t="str">
        <f t="array" ref="G914">IFERROR(INDEX('Sale Rollup'!$B$2:$AA$240,SMALL(IF('Sale Rollup'!$L$2:$L$240=$B$1,ROW('Sale Rollup'!$L$2:$L$240)),ROW(912:912))-1,3)," ")</f>
        <v> </v>
      </c>
      <c r="H914" s="1118" t="str">
        <f t="array" ref="H914">IFERROR(INDEX('Sale Rollup'!$B$2:$AA$240,SMALL(IF('Sale Rollup'!$L$2:$L$240=$B$1,ROW('Sale Rollup'!$L$2:$L$240)),ROW(912:912))-1,8)," ")</f>
        <v> </v>
      </c>
      <c r="I914" s="1119" t="str">
        <f t="array" ref="I914">IFERROR(INDEX('Sale Rollup'!$B$2:$AA$240,SMALL(IF('Sale Rollup'!$L$2:$L$240=$B$1,ROW('Sale Rollup'!$L$2:$L$240)),ROW(912:912))-1,12)," ")</f>
        <v> </v>
      </c>
      <c r="J914" s="1118"/>
      <c r="K914" s="1118" t="str">
        <f t="array" ref="K914">IFERROR(INDEX('Sale Rollup'!$B$2:$AA$240,SMALL(IF('Sale Rollup'!$L$2:$L$240=$B$1,ROW('Sale Rollup'!$L$2:$L$240)),ROW(912:912))-1,13)," ")</f>
        <v> </v>
      </c>
      <c r="M914" s="1120"/>
      <c r="N914" s="1120"/>
    </row>
    <row r="915">
      <c r="A915" s="1114" t="str">
        <f t="array" ref="A915">IFERROR(SMALL(IF('Sale Rollup'!$L$2:$L$240=$B$1,ROW('Sale Rollup'!$L$2:$L$240)),ROW(913:913))," ")</f>
        <v> </v>
      </c>
      <c r="B915" s="1130" t="str">
        <f t="array" ref="B915">IFERROR(INDEX('Sale Rollup'!$B$2:$AA$240,SMALL(IF('Sale Rollup'!$L$2:$L$240=$B$1,ROW('Sale Rollup'!$L$2:$L$240)),ROW(913:913))-1,1)," ")</f>
        <v> </v>
      </c>
      <c r="C915" s="1117" t="str">
        <f t="array" ref="C915">IFERROR(INDEX('Sale Rollup'!$B$2:$AA$240,SMALL(IF('Sale Rollup'!$L$2:$L$240=$B$1,ROW('Sale Rollup'!$L$2:$L$240)),ROW(913:913))-1,2)," ")</f>
        <v> </v>
      </c>
      <c r="D915" s="1117" t="str">
        <f t="array" ref="D915">IFERROR(INDEX('Sale Rollup'!$B$2:$AA$240,SMALL(IF('Sale Rollup'!$L$2:$L$240=$B$1,ROW('Sale Rollup'!$L$2:$L$240)),ROW(913:913))-1,5)," ")</f>
        <v> </v>
      </c>
      <c r="E915" s="1117" t="str">
        <f t="array" ref="E915">IFERROR( INDEX('Sale Rollup'!$B$2:$AA$240,SMALL(IF('Sale Rollup'!$L$2:$L$240=$B$1,ROW('Sale Rollup'!$L$2:$L$240)),ROW(913:913))-1,6)," ")</f>
        <v> </v>
      </c>
      <c r="F915" s="1117" t="str">
        <f t="array" ref="F915">IFERROR(INDEX('Sale Rollup'!$B$2:$AA$240,SMALL(IF('Sale Rollup'!$L$2:$L$240=$B$1,ROW('Sale Rollup'!$L$2:$L$240)),ROW(913:913))-1,7)," ")</f>
        <v> </v>
      </c>
      <c r="G915" s="1117" t="str">
        <f t="array" ref="G915">IFERROR(INDEX('Sale Rollup'!$B$2:$AA$240,SMALL(IF('Sale Rollup'!$L$2:$L$240=$B$1,ROW('Sale Rollup'!$L$2:$L$240)),ROW(913:913))-1,3)," ")</f>
        <v> </v>
      </c>
      <c r="H915" s="1118" t="str">
        <f t="array" ref="H915">IFERROR(INDEX('Sale Rollup'!$B$2:$AA$240,SMALL(IF('Sale Rollup'!$L$2:$L$240=$B$1,ROW('Sale Rollup'!$L$2:$L$240)),ROW(913:913))-1,8)," ")</f>
        <v> </v>
      </c>
      <c r="I915" s="1119" t="str">
        <f t="array" ref="I915">IFERROR(INDEX('Sale Rollup'!$B$2:$AA$240,SMALL(IF('Sale Rollup'!$L$2:$L$240=$B$1,ROW('Sale Rollup'!$L$2:$L$240)),ROW(913:913))-1,12)," ")</f>
        <v> </v>
      </c>
      <c r="J915" s="1118"/>
      <c r="K915" s="1118" t="str">
        <f t="array" ref="K915">IFERROR(INDEX('Sale Rollup'!$B$2:$AA$240,SMALL(IF('Sale Rollup'!$L$2:$L$240=$B$1,ROW('Sale Rollup'!$L$2:$L$240)),ROW(913:913))-1,13)," ")</f>
        <v> </v>
      </c>
      <c r="M915" s="1120"/>
      <c r="N915" s="1120"/>
    </row>
    <row r="916">
      <c r="A916" s="1114" t="str">
        <f t="array" ref="A916">IFERROR(SMALL(IF('Sale Rollup'!$L$2:$L$240=$B$1,ROW('Sale Rollup'!$L$2:$L$240)),ROW(914:914))," ")</f>
        <v> </v>
      </c>
      <c r="B916" s="1130" t="str">
        <f t="array" ref="B916">IFERROR(INDEX('Sale Rollup'!$B$2:$AA$240,SMALL(IF('Sale Rollup'!$L$2:$L$240=$B$1,ROW('Sale Rollup'!$L$2:$L$240)),ROW(914:914))-1,1)," ")</f>
        <v> </v>
      </c>
      <c r="C916" s="1117" t="str">
        <f t="array" ref="C916">IFERROR(INDEX('Sale Rollup'!$B$2:$AA$240,SMALL(IF('Sale Rollup'!$L$2:$L$240=$B$1,ROW('Sale Rollup'!$L$2:$L$240)),ROW(914:914))-1,2)," ")</f>
        <v> </v>
      </c>
      <c r="D916" s="1117" t="str">
        <f t="array" ref="D916">IFERROR(INDEX('Sale Rollup'!$B$2:$AA$240,SMALL(IF('Sale Rollup'!$L$2:$L$240=$B$1,ROW('Sale Rollup'!$L$2:$L$240)),ROW(914:914))-1,5)," ")</f>
        <v> </v>
      </c>
      <c r="E916" s="1117" t="str">
        <f t="array" ref="E916">IFERROR( INDEX('Sale Rollup'!$B$2:$AA$240,SMALL(IF('Sale Rollup'!$L$2:$L$240=$B$1,ROW('Sale Rollup'!$L$2:$L$240)),ROW(914:914))-1,6)," ")</f>
        <v> </v>
      </c>
      <c r="F916" s="1117" t="str">
        <f t="array" ref="F916">IFERROR(INDEX('Sale Rollup'!$B$2:$AA$240,SMALL(IF('Sale Rollup'!$L$2:$L$240=$B$1,ROW('Sale Rollup'!$L$2:$L$240)),ROW(914:914))-1,7)," ")</f>
        <v> </v>
      </c>
      <c r="G916" s="1117" t="str">
        <f t="array" ref="G916">IFERROR(INDEX('Sale Rollup'!$B$2:$AA$240,SMALL(IF('Sale Rollup'!$L$2:$L$240=$B$1,ROW('Sale Rollup'!$L$2:$L$240)),ROW(914:914))-1,3)," ")</f>
        <v> </v>
      </c>
      <c r="H916" s="1118" t="str">
        <f t="array" ref="H916">IFERROR(INDEX('Sale Rollup'!$B$2:$AA$240,SMALL(IF('Sale Rollup'!$L$2:$L$240=$B$1,ROW('Sale Rollup'!$L$2:$L$240)),ROW(914:914))-1,8)," ")</f>
        <v> </v>
      </c>
      <c r="I916" s="1119" t="str">
        <f t="array" ref="I916">IFERROR(INDEX('Sale Rollup'!$B$2:$AA$240,SMALL(IF('Sale Rollup'!$L$2:$L$240=$B$1,ROW('Sale Rollup'!$L$2:$L$240)),ROW(914:914))-1,12)," ")</f>
        <v> </v>
      </c>
      <c r="J916" s="1118"/>
      <c r="K916" s="1118" t="str">
        <f t="array" ref="K916">IFERROR(INDEX('Sale Rollup'!$B$2:$AA$240,SMALL(IF('Sale Rollup'!$L$2:$L$240=$B$1,ROW('Sale Rollup'!$L$2:$L$240)),ROW(914:914))-1,13)," ")</f>
        <v> </v>
      </c>
      <c r="M916" s="1120"/>
      <c r="N916" s="1120"/>
    </row>
    <row r="917">
      <c r="A917" s="1114" t="str">
        <f t="array" ref="A917">IFERROR(SMALL(IF('Sale Rollup'!$L$2:$L$240=$B$1,ROW('Sale Rollup'!$L$2:$L$240)),ROW(915:915))," ")</f>
        <v> </v>
      </c>
      <c r="B917" s="1130" t="str">
        <f t="array" ref="B917">IFERROR(INDEX('Sale Rollup'!$B$2:$AA$240,SMALL(IF('Sale Rollup'!$L$2:$L$240=$B$1,ROW('Sale Rollup'!$L$2:$L$240)),ROW(915:915))-1,1)," ")</f>
        <v> </v>
      </c>
      <c r="C917" s="1117" t="str">
        <f t="array" ref="C917">IFERROR(INDEX('Sale Rollup'!$B$2:$AA$240,SMALL(IF('Sale Rollup'!$L$2:$L$240=$B$1,ROW('Sale Rollup'!$L$2:$L$240)),ROW(915:915))-1,2)," ")</f>
        <v> </v>
      </c>
      <c r="D917" s="1117" t="str">
        <f t="array" ref="D917">IFERROR(INDEX('Sale Rollup'!$B$2:$AA$240,SMALL(IF('Sale Rollup'!$L$2:$L$240=$B$1,ROW('Sale Rollup'!$L$2:$L$240)),ROW(915:915))-1,5)," ")</f>
        <v> </v>
      </c>
      <c r="E917" s="1117" t="str">
        <f t="array" ref="E917">IFERROR( INDEX('Sale Rollup'!$B$2:$AA$240,SMALL(IF('Sale Rollup'!$L$2:$L$240=$B$1,ROW('Sale Rollup'!$L$2:$L$240)),ROW(915:915))-1,6)," ")</f>
        <v> </v>
      </c>
      <c r="F917" s="1117" t="str">
        <f t="array" ref="F917">IFERROR(INDEX('Sale Rollup'!$B$2:$AA$240,SMALL(IF('Sale Rollup'!$L$2:$L$240=$B$1,ROW('Sale Rollup'!$L$2:$L$240)),ROW(915:915))-1,7)," ")</f>
        <v> </v>
      </c>
      <c r="G917" s="1117" t="str">
        <f t="array" ref="G917">IFERROR(INDEX('Sale Rollup'!$B$2:$AA$240,SMALL(IF('Sale Rollup'!$L$2:$L$240=$B$1,ROW('Sale Rollup'!$L$2:$L$240)),ROW(915:915))-1,3)," ")</f>
        <v> </v>
      </c>
      <c r="H917" s="1118" t="str">
        <f t="array" ref="H917">IFERROR(INDEX('Sale Rollup'!$B$2:$AA$240,SMALL(IF('Sale Rollup'!$L$2:$L$240=$B$1,ROW('Sale Rollup'!$L$2:$L$240)),ROW(915:915))-1,8)," ")</f>
        <v> </v>
      </c>
      <c r="I917" s="1119" t="str">
        <f t="array" ref="I917">IFERROR(INDEX('Sale Rollup'!$B$2:$AA$240,SMALL(IF('Sale Rollup'!$L$2:$L$240=$B$1,ROW('Sale Rollup'!$L$2:$L$240)),ROW(915:915))-1,12)," ")</f>
        <v> </v>
      </c>
      <c r="J917" s="1118"/>
      <c r="K917" s="1118" t="str">
        <f t="array" ref="K917">IFERROR(INDEX('Sale Rollup'!$B$2:$AA$240,SMALL(IF('Sale Rollup'!$L$2:$L$240=$B$1,ROW('Sale Rollup'!$L$2:$L$240)),ROW(915:915))-1,13)," ")</f>
        <v> </v>
      </c>
      <c r="M917" s="1120"/>
      <c r="N917" s="1120"/>
    </row>
    <row r="918">
      <c r="A918" s="1114" t="str">
        <f t="array" ref="A918">IFERROR(SMALL(IF('Sale Rollup'!$L$2:$L$240=$B$1,ROW('Sale Rollup'!$L$2:$L$240)),ROW(916:916))," ")</f>
        <v> </v>
      </c>
      <c r="B918" s="1130" t="str">
        <f t="array" ref="B918">IFERROR(INDEX('Sale Rollup'!$B$2:$AA$240,SMALL(IF('Sale Rollup'!$L$2:$L$240=$B$1,ROW('Sale Rollup'!$L$2:$L$240)),ROW(916:916))-1,1)," ")</f>
        <v> </v>
      </c>
      <c r="C918" s="1117" t="str">
        <f t="array" ref="C918">IFERROR(INDEX('Sale Rollup'!$B$2:$AA$240,SMALL(IF('Sale Rollup'!$L$2:$L$240=$B$1,ROW('Sale Rollup'!$L$2:$L$240)),ROW(916:916))-1,2)," ")</f>
        <v> </v>
      </c>
      <c r="D918" s="1117" t="str">
        <f t="array" ref="D918">IFERROR(INDEX('Sale Rollup'!$B$2:$AA$240,SMALL(IF('Sale Rollup'!$L$2:$L$240=$B$1,ROW('Sale Rollup'!$L$2:$L$240)),ROW(916:916))-1,5)," ")</f>
        <v> </v>
      </c>
      <c r="E918" s="1117" t="str">
        <f t="array" ref="E918">IFERROR( INDEX('Sale Rollup'!$B$2:$AA$240,SMALL(IF('Sale Rollup'!$L$2:$L$240=$B$1,ROW('Sale Rollup'!$L$2:$L$240)),ROW(916:916))-1,6)," ")</f>
        <v> </v>
      </c>
      <c r="F918" s="1117" t="str">
        <f t="array" ref="F918">IFERROR(INDEX('Sale Rollup'!$B$2:$AA$240,SMALL(IF('Sale Rollup'!$L$2:$L$240=$B$1,ROW('Sale Rollup'!$L$2:$L$240)),ROW(916:916))-1,7)," ")</f>
        <v> </v>
      </c>
      <c r="G918" s="1117" t="str">
        <f t="array" ref="G918">IFERROR(INDEX('Sale Rollup'!$B$2:$AA$240,SMALL(IF('Sale Rollup'!$L$2:$L$240=$B$1,ROW('Sale Rollup'!$L$2:$L$240)),ROW(916:916))-1,3)," ")</f>
        <v> </v>
      </c>
      <c r="H918" s="1118" t="str">
        <f t="array" ref="H918">IFERROR(INDEX('Sale Rollup'!$B$2:$AA$240,SMALL(IF('Sale Rollup'!$L$2:$L$240=$B$1,ROW('Sale Rollup'!$L$2:$L$240)),ROW(916:916))-1,8)," ")</f>
        <v> </v>
      </c>
      <c r="I918" s="1119" t="str">
        <f t="array" ref="I918">IFERROR(INDEX('Sale Rollup'!$B$2:$AA$240,SMALL(IF('Sale Rollup'!$L$2:$L$240=$B$1,ROW('Sale Rollup'!$L$2:$L$240)),ROW(916:916))-1,12)," ")</f>
        <v> </v>
      </c>
      <c r="J918" s="1118"/>
      <c r="K918" s="1118" t="str">
        <f t="array" ref="K918">IFERROR(INDEX('Sale Rollup'!$B$2:$AA$240,SMALL(IF('Sale Rollup'!$L$2:$L$240=$B$1,ROW('Sale Rollup'!$L$2:$L$240)),ROW(916:916))-1,13)," ")</f>
        <v> </v>
      </c>
      <c r="M918" s="1120"/>
      <c r="N918" s="1120"/>
    </row>
    <row r="919">
      <c r="A919" s="1114" t="str">
        <f t="array" ref="A919">IFERROR(SMALL(IF('Sale Rollup'!$L$2:$L$240=$B$1,ROW('Sale Rollup'!$L$2:$L$240)),ROW(917:917))," ")</f>
        <v> </v>
      </c>
      <c r="B919" s="1130" t="str">
        <f t="array" ref="B919">IFERROR(INDEX('Sale Rollup'!$B$2:$AA$240,SMALL(IF('Sale Rollup'!$L$2:$L$240=$B$1,ROW('Sale Rollup'!$L$2:$L$240)),ROW(917:917))-1,1)," ")</f>
        <v> </v>
      </c>
      <c r="C919" s="1117" t="str">
        <f t="array" ref="C919">IFERROR(INDEX('Sale Rollup'!$B$2:$AA$240,SMALL(IF('Sale Rollup'!$L$2:$L$240=$B$1,ROW('Sale Rollup'!$L$2:$L$240)),ROW(917:917))-1,2)," ")</f>
        <v> </v>
      </c>
      <c r="D919" s="1117" t="str">
        <f t="array" ref="D919">IFERROR(INDEX('Sale Rollup'!$B$2:$AA$240,SMALL(IF('Sale Rollup'!$L$2:$L$240=$B$1,ROW('Sale Rollup'!$L$2:$L$240)),ROW(917:917))-1,5)," ")</f>
        <v> </v>
      </c>
      <c r="E919" s="1117" t="str">
        <f t="array" ref="E919">IFERROR( INDEX('Sale Rollup'!$B$2:$AA$240,SMALL(IF('Sale Rollup'!$L$2:$L$240=$B$1,ROW('Sale Rollup'!$L$2:$L$240)),ROW(917:917))-1,6)," ")</f>
        <v> </v>
      </c>
      <c r="F919" s="1117" t="str">
        <f t="array" ref="F919">IFERROR(INDEX('Sale Rollup'!$B$2:$AA$240,SMALL(IF('Sale Rollup'!$L$2:$L$240=$B$1,ROW('Sale Rollup'!$L$2:$L$240)),ROW(917:917))-1,7)," ")</f>
        <v> </v>
      </c>
      <c r="G919" s="1117" t="str">
        <f t="array" ref="G919">IFERROR(INDEX('Sale Rollup'!$B$2:$AA$240,SMALL(IF('Sale Rollup'!$L$2:$L$240=$B$1,ROW('Sale Rollup'!$L$2:$L$240)),ROW(917:917))-1,3)," ")</f>
        <v> </v>
      </c>
      <c r="H919" s="1118" t="str">
        <f t="array" ref="H919">IFERROR(INDEX('Sale Rollup'!$B$2:$AA$240,SMALL(IF('Sale Rollup'!$L$2:$L$240=$B$1,ROW('Sale Rollup'!$L$2:$L$240)),ROW(917:917))-1,8)," ")</f>
        <v> </v>
      </c>
      <c r="I919" s="1119" t="str">
        <f t="array" ref="I919">IFERROR(INDEX('Sale Rollup'!$B$2:$AA$240,SMALL(IF('Sale Rollup'!$L$2:$L$240=$B$1,ROW('Sale Rollup'!$L$2:$L$240)),ROW(917:917))-1,12)," ")</f>
        <v> </v>
      </c>
      <c r="J919" s="1118"/>
      <c r="K919" s="1118" t="str">
        <f t="array" ref="K919">IFERROR(INDEX('Sale Rollup'!$B$2:$AA$240,SMALL(IF('Sale Rollup'!$L$2:$L$240=$B$1,ROW('Sale Rollup'!$L$2:$L$240)),ROW(917:917))-1,13)," ")</f>
        <v> </v>
      </c>
      <c r="M919" s="1120" t="s">
        <v>877</v>
      </c>
      <c r="N919" s="1120"/>
    </row>
    <row r="920">
      <c r="A920" s="1114" t="str">
        <f t="array" ref="A920">IFERROR(SMALL(IF('Sale Rollup'!$L$2:$L$240=$B$1,ROW('Sale Rollup'!$L$2:$L$240)),ROW(918:918))," ")</f>
        <v> </v>
      </c>
      <c r="B920" s="1130" t="str">
        <f t="array" ref="B920">IFERROR(INDEX('Sale Rollup'!$B$2:$AA$240,SMALL(IF('Sale Rollup'!$L$2:$L$240=$B$1,ROW('Sale Rollup'!$L$2:$L$240)),ROW(918:918))-1,1)," ")</f>
        <v> </v>
      </c>
      <c r="C920" s="1117" t="str">
        <f t="array" ref="C920">IFERROR(INDEX('Sale Rollup'!$B$2:$AA$240,SMALL(IF('Sale Rollup'!$L$2:$L$240=$B$1,ROW('Sale Rollup'!$L$2:$L$240)),ROW(918:918))-1,2)," ")</f>
        <v> </v>
      </c>
      <c r="D920" s="1117" t="str">
        <f t="array" ref="D920">IFERROR(INDEX('Sale Rollup'!$B$2:$AA$240,SMALL(IF('Sale Rollup'!$L$2:$L$240=$B$1,ROW('Sale Rollup'!$L$2:$L$240)),ROW(918:918))-1,5)," ")</f>
        <v> </v>
      </c>
      <c r="E920" s="1117" t="str">
        <f t="array" ref="E920">IFERROR( INDEX('Sale Rollup'!$B$2:$AA$240,SMALL(IF('Sale Rollup'!$L$2:$L$240=$B$1,ROW('Sale Rollup'!$L$2:$L$240)),ROW(918:918))-1,6)," ")</f>
        <v> </v>
      </c>
      <c r="F920" s="1117" t="str">
        <f t="array" ref="F920">IFERROR(INDEX('Sale Rollup'!$B$2:$AA$240,SMALL(IF('Sale Rollup'!$L$2:$L$240=$B$1,ROW('Sale Rollup'!$L$2:$L$240)),ROW(918:918))-1,7)," ")</f>
        <v> </v>
      </c>
      <c r="G920" s="1117" t="str">
        <f t="array" ref="G920">IFERROR(INDEX('Sale Rollup'!$B$2:$AA$240,SMALL(IF('Sale Rollup'!$L$2:$L$240=$B$1,ROW('Sale Rollup'!$L$2:$L$240)),ROW(918:918))-1,3)," ")</f>
        <v> </v>
      </c>
      <c r="H920" s="1118" t="str">
        <f t="array" ref="H920">IFERROR(INDEX('Sale Rollup'!$B$2:$AA$240,SMALL(IF('Sale Rollup'!$L$2:$L$240=$B$1,ROW('Sale Rollup'!$L$2:$L$240)),ROW(918:918))-1,8)," ")</f>
        <v> </v>
      </c>
      <c r="I920" s="1119" t="str">
        <f t="array" ref="I920">IFERROR(INDEX('Sale Rollup'!$B$2:$AA$240,SMALL(IF('Sale Rollup'!$L$2:$L$240=$B$1,ROW('Sale Rollup'!$L$2:$L$240)),ROW(918:918))-1,12)," ")</f>
        <v> </v>
      </c>
      <c r="J920" s="1118"/>
      <c r="K920" s="1118" t="str">
        <f t="array" ref="K920">IFERROR(INDEX('Sale Rollup'!$B$2:$AA$240,SMALL(IF('Sale Rollup'!$L$2:$L$240=$B$1,ROW('Sale Rollup'!$L$2:$L$240)),ROW(918:918))-1,13)," ")</f>
        <v> </v>
      </c>
      <c r="M920" s="1120"/>
      <c r="N920" s="1120"/>
    </row>
    <row r="921">
      <c r="A921" s="1114" t="str">
        <f t="array" ref="A921">IFERROR(SMALL(IF('Sale Rollup'!$L$2:$L$240=$B$1,ROW('Sale Rollup'!$L$2:$L$240)),ROW(919:919))," ")</f>
        <v> </v>
      </c>
      <c r="B921" s="1130" t="str">
        <f t="array" ref="B921">IFERROR(INDEX('Sale Rollup'!$B$2:$AA$240,SMALL(IF('Sale Rollup'!$L$2:$L$240=$B$1,ROW('Sale Rollup'!$L$2:$L$240)),ROW(919:919))-1,1)," ")</f>
        <v> </v>
      </c>
      <c r="C921" s="1117" t="str">
        <f t="array" ref="C921">IFERROR(INDEX('Sale Rollup'!$B$2:$AA$240,SMALL(IF('Sale Rollup'!$L$2:$L$240=$B$1,ROW('Sale Rollup'!$L$2:$L$240)),ROW(919:919))-1,2)," ")</f>
        <v> </v>
      </c>
      <c r="D921" s="1117" t="str">
        <f t="array" ref="D921">IFERROR(INDEX('Sale Rollup'!$B$2:$AA$240,SMALL(IF('Sale Rollup'!$L$2:$L$240=$B$1,ROW('Sale Rollup'!$L$2:$L$240)),ROW(919:919))-1,5)," ")</f>
        <v> </v>
      </c>
      <c r="E921" s="1117" t="str">
        <f t="array" ref="E921">IFERROR( INDEX('Sale Rollup'!$B$2:$AA$240,SMALL(IF('Sale Rollup'!$L$2:$L$240=$B$1,ROW('Sale Rollup'!$L$2:$L$240)),ROW(919:919))-1,6)," ")</f>
        <v> </v>
      </c>
      <c r="F921" s="1117" t="str">
        <f t="array" ref="F921">IFERROR(INDEX('Sale Rollup'!$B$2:$AA$240,SMALL(IF('Sale Rollup'!$L$2:$L$240=$B$1,ROW('Sale Rollup'!$L$2:$L$240)),ROW(919:919))-1,7)," ")</f>
        <v> </v>
      </c>
      <c r="G921" s="1117" t="str">
        <f t="array" ref="G921">IFERROR(INDEX('Sale Rollup'!$B$2:$AA$240,SMALL(IF('Sale Rollup'!$L$2:$L$240=$B$1,ROW('Sale Rollup'!$L$2:$L$240)),ROW(919:919))-1,3)," ")</f>
        <v> </v>
      </c>
      <c r="H921" s="1118" t="str">
        <f t="array" ref="H921">IFERROR(INDEX('Sale Rollup'!$B$2:$AA$240,SMALL(IF('Sale Rollup'!$L$2:$L$240=$B$1,ROW('Sale Rollup'!$L$2:$L$240)),ROW(919:919))-1,8)," ")</f>
        <v> </v>
      </c>
      <c r="I921" s="1119" t="str">
        <f t="array" ref="I921">IFERROR(INDEX('Sale Rollup'!$B$2:$AA$240,SMALL(IF('Sale Rollup'!$L$2:$L$240=$B$1,ROW('Sale Rollup'!$L$2:$L$240)),ROW(919:919))-1,12)," ")</f>
        <v> </v>
      </c>
      <c r="J921" s="1118"/>
      <c r="K921" s="1118" t="str">
        <f t="array" ref="K921">IFERROR(INDEX('Sale Rollup'!$B$2:$AA$240,SMALL(IF('Sale Rollup'!$L$2:$L$240=$B$1,ROW('Sale Rollup'!$L$2:$L$240)),ROW(919:919))-1,13)," ")</f>
        <v> </v>
      </c>
      <c r="M921" s="1120"/>
      <c r="N921" s="1120"/>
    </row>
    <row r="922">
      <c r="A922" s="1114" t="str">
        <f t="array" ref="A922">IFERROR(SMALL(IF('Sale Rollup'!$L$2:$L$240=$B$1,ROW('Sale Rollup'!$L$2:$L$240)),ROW(920:920))," ")</f>
        <v> </v>
      </c>
      <c r="B922" s="1130" t="str">
        <f t="array" ref="B922">IFERROR(INDEX('Sale Rollup'!$B$2:$AA$240,SMALL(IF('Sale Rollup'!$L$2:$L$240=$B$1,ROW('Sale Rollup'!$L$2:$L$240)),ROW(920:920))-1,1)," ")</f>
        <v> </v>
      </c>
      <c r="C922" s="1117" t="str">
        <f t="array" ref="C922">IFERROR(INDEX('Sale Rollup'!$B$2:$AA$240,SMALL(IF('Sale Rollup'!$L$2:$L$240=$B$1,ROW('Sale Rollup'!$L$2:$L$240)),ROW(920:920))-1,2)," ")</f>
        <v> </v>
      </c>
      <c r="D922" s="1117" t="str">
        <f t="array" ref="D922">IFERROR(INDEX('Sale Rollup'!$B$2:$AA$240,SMALL(IF('Sale Rollup'!$L$2:$L$240=$B$1,ROW('Sale Rollup'!$L$2:$L$240)),ROW(920:920))-1,5)," ")</f>
        <v> </v>
      </c>
      <c r="E922" s="1117" t="str">
        <f t="array" ref="E922">IFERROR( INDEX('Sale Rollup'!$B$2:$AA$240,SMALL(IF('Sale Rollup'!$L$2:$L$240=$B$1,ROW('Sale Rollup'!$L$2:$L$240)),ROW(920:920))-1,6)," ")</f>
        <v> </v>
      </c>
      <c r="F922" s="1117" t="str">
        <f t="array" ref="F922">IFERROR(INDEX('Sale Rollup'!$B$2:$AA$240,SMALL(IF('Sale Rollup'!$L$2:$L$240=$B$1,ROW('Sale Rollup'!$L$2:$L$240)),ROW(920:920))-1,7)," ")</f>
        <v> </v>
      </c>
      <c r="G922" s="1117" t="str">
        <f t="array" ref="G922">IFERROR(INDEX('Sale Rollup'!$B$2:$AA$240,SMALL(IF('Sale Rollup'!$L$2:$L$240=$B$1,ROW('Sale Rollup'!$L$2:$L$240)),ROW(920:920))-1,3)," ")</f>
        <v> </v>
      </c>
      <c r="H922" s="1118" t="str">
        <f t="array" ref="H922">IFERROR(INDEX('Sale Rollup'!$B$2:$AA$240,SMALL(IF('Sale Rollup'!$L$2:$L$240=$B$1,ROW('Sale Rollup'!$L$2:$L$240)),ROW(920:920))-1,8)," ")</f>
        <v> </v>
      </c>
      <c r="I922" s="1119" t="str">
        <f t="array" ref="I922">IFERROR(INDEX('Sale Rollup'!$B$2:$AA$240,SMALL(IF('Sale Rollup'!$L$2:$L$240=$B$1,ROW('Sale Rollup'!$L$2:$L$240)),ROW(920:920))-1,12)," ")</f>
        <v> </v>
      </c>
      <c r="J922" s="1118"/>
      <c r="K922" s="1118" t="str">
        <f t="array" ref="K922">IFERROR(INDEX('Sale Rollup'!$B$2:$AA$240,SMALL(IF('Sale Rollup'!$L$2:$L$240=$B$1,ROW('Sale Rollup'!$L$2:$L$240)),ROW(920:920))-1,13)," ")</f>
        <v> </v>
      </c>
      <c r="M922" s="1120"/>
      <c r="N922" s="1120"/>
    </row>
    <row r="923">
      <c r="A923" s="1114" t="str">
        <f t="array" ref="A923">IFERROR(SMALL(IF('Sale Rollup'!$L$2:$L$240=$B$1,ROW('Sale Rollup'!$L$2:$L$240)),ROW(921:921))," ")</f>
        <v> </v>
      </c>
      <c r="B923" s="1130" t="str">
        <f t="array" ref="B923">IFERROR(INDEX('Sale Rollup'!$B$2:$AA$240,SMALL(IF('Sale Rollup'!$L$2:$L$240=$B$1,ROW('Sale Rollup'!$L$2:$L$240)),ROW(921:921))-1,1)," ")</f>
        <v> </v>
      </c>
      <c r="C923" s="1117" t="str">
        <f t="array" ref="C923">IFERROR(INDEX('Sale Rollup'!$B$2:$AA$240,SMALL(IF('Sale Rollup'!$L$2:$L$240=$B$1,ROW('Sale Rollup'!$L$2:$L$240)),ROW(921:921))-1,2)," ")</f>
        <v> </v>
      </c>
      <c r="D923" s="1117" t="str">
        <f t="array" ref="D923">IFERROR(INDEX('Sale Rollup'!$B$2:$AA$240,SMALL(IF('Sale Rollup'!$L$2:$L$240=$B$1,ROW('Sale Rollup'!$L$2:$L$240)),ROW(921:921))-1,5)," ")</f>
        <v> </v>
      </c>
      <c r="E923" s="1117" t="str">
        <f t="array" ref="E923">IFERROR( INDEX('Sale Rollup'!$B$2:$AA$240,SMALL(IF('Sale Rollup'!$L$2:$L$240=$B$1,ROW('Sale Rollup'!$L$2:$L$240)),ROW(921:921))-1,6)," ")</f>
        <v> </v>
      </c>
      <c r="F923" s="1117" t="str">
        <f t="array" ref="F923">IFERROR(INDEX('Sale Rollup'!$B$2:$AA$240,SMALL(IF('Sale Rollup'!$L$2:$L$240=$B$1,ROW('Sale Rollup'!$L$2:$L$240)),ROW(921:921))-1,7)," ")</f>
        <v> </v>
      </c>
      <c r="G923" s="1117" t="str">
        <f t="array" ref="G923">IFERROR(INDEX('Sale Rollup'!$B$2:$AA$240,SMALL(IF('Sale Rollup'!$L$2:$L$240=$B$1,ROW('Sale Rollup'!$L$2:$L$240)),ROW(921:921))-1,3)," ")</f>
        <v> </v>
      </c>
      <c r="H923" s="1118" t="str">
        <f t="array" ref="H923">IFERROR(INDEX('Sale Rollup'!$B$2:$AA$240,SMALL(IF('Sale Rollup'!$L$2:$L$240=$B$1,ROW('Sale Rollup'!$L$2:$L$240)),ROW(921:921))-1,8)," ")</f>
        <v> </v>
      </c>
      <c r="I923" s="1119" t="str">
        <f t="array" ref="I923">IFERROR(INDEX('Sale Rollup'!$B$2:$AA$240,SMALL(IF('Sale Rollup'!$L$2:$L$240=$B$1,ROW('Sale Rollup'!$L$2:$L$240)),ROW(921:921))-1,12)," ")</f>
        <v> </v>
      </c>
      <c r="J923" s="1118"/>
      <c r="K923" s="1118" t="str">
        <f t="array" ref="K923">IFERROR(INDEX('Sale Rollup'!$B$2:$AA$240,SMALL(IF('Sale Rollup'!$L$2:$L$240=$B$1,ROW('Sale Rollup'!$L$2:$L$240)),ROW(921:921))-1,13)," ")</f>
        <v> </v>
      </c>
      <c r="M923" s="1120"/>
      <c r="N923" s="1120"/>
    </row>
    <row r="924">
      <c r="A924" s="1131" t="str">
        <f t="array" ref="A924">IFERROR(SMALL(IF('Sale Rollup'!$O$2:$O$240=$B$1,ROW('Sale Rollup'!$L$2:$L$240)),ROW(902:902))," ")</f>
        <v> </v>
      </c>
      <c r="B924" s="1132" t="str">
        <f t="array" ref="B924">IFERROR(INDEX('Sale Rollup'!$B$2:$AA$240,SMALL(IF('Sale Rollup'!$O$2:$O$240=$B$1,ROW('Sale Rollup'!$L$2:$L$240)),ROW(902:902))-1,1)," ")</f>
        <v> </v>
      </c>
      <c r="C924" s="1133" t="str">
        <f t="array" ref="C924">IFERROR(INDEX('Sale Rollup'!$B$2:$AA$240,SMALL(IF('Sale Rollup'!$O$2:$O$240=$B$1,ROW('Sale Rollup'!$L$2:$L$240)),ROW(902:902))-1,2)," ")</f>
        <v> </v>
      </c>
      <c r="D924" s="1133" t="str">
        <f t="array" ref="D924">IFERROR(INDEX('Sale Rollup'!$B$2:$AA$240,SMALL(IF('Sale Rollup'!$O$2:$O$240=$B$1,ROW('Sale Rollup'!$L$2:$L$240)),ROW(902:902))-1,5)," ")</f>
        <v> </v>
      </c>
      <c r="E924" s="1133" t="str">
        <f t="array" ref="E924">IFERROR( INDEX('Sale Rollup'!$B$2:$AA$240,SMALL(IF('Sale Rollup'!$O$2:$O$240=$B$1,ROW('Sale Rollup'!$L$2:$L$240)),ROW(902:902))-1,6)," ")</f>
        <v> </v>
      </c>
      <c r="F924" s="1133" t="str">
        <f t="array" ref="F924">IFERROR(INDEX('Sale Rollup'!$B$2:$AA$240,SMALL(IF('Sale Rollup'!$O$2:$O$240=$B$1,ROW('Sale Rollup'!$L$2:$L$240)),ROW(902:902))-1,7)," ")</f>
        <v> </v>
      </c>
      <c r="G924" s="1133" t="str">
        <f t="array" ref="G924">IFERROR(INDEX('Sale Rollup'!$B$2:$AA$240,SMALL(IF('Sale Rollup'!$O$2:$O$240=$B$1,ROW('Sale Rollup'!$L$2:$L$240)),ROW(902:902))-1,3)," ")</f>
        <v> </v>
      </c>
      <c r="H924" s="1134" t="str">
        <f t="array" ref="H924">IFERROR(INDEX('Sale Rollup'!$B$2:$AA$240,SMALL(IF('Sale Rollup'!$O$2:$O$240=$B$1,ROW('Sale Rollup'!$L$2:$L$240)),ROW(902:902))-1,8)," ")</f>
        <v> </v>
      </c>
      <c r="I924" s="1135" t="str">
        <f t="array" ref="I924">IFERROR(INDEX('Sale Rollup'!$B$2:$AA$240,SMALL(IF('Sale Rollup'!$O$2:$O$240=$B$1,ROW('Sale Rollup'!$L$2:$L$240)),ROW(902:902))-1,15)," ")</f>
        <v> </v>
      </c>
      <c r="J924" s="1134"/>
      <c r="K924" s="1134" t="str">
        <f t="array" ref="K924">IFERROR(INDEX('Sale Rollup'!$B$2:$AA$240,SMALL(IF('Sale Rollup'!$O$2:$O$240=$B$1,ROW('Sale Rollup'!$L$2:$L$240)),ROW(902:902))-1,16)," ")</f>
        <v> </v>
      </c>
      <c r="L924" s="1136" t="s">
        <v>841</v>
      </c>
      <c r="M924" s="1120"/>
      <c r="N924" s="1120"/>
    </row>
    <row r="925">
      <c r="A925" s="1137" t="str">
        <f t="array" ref="A925">IFERROR(SMALL(IF('Sale Rollup'!$O$2:$O$240=$B$1,ROW('Sale Rollup'!$L$2:$L$240)),ROW(903:903))," ")</f>
        <v> </v>
      </c>
      <c r="B925" s="1138" t="str">
        <f t="array" ref="B925">IFERROR(INDEX('Sale Rollup'!$B$2:$AA$240,SMALL(IF('Sale Rollup'!$O$2:$O$240=$B$1,ROW('Sale Rollup'!$L$2:$L$240)),ROW(903:903))-1,1)," ")</f>
        <v> </v>
      </c>
      <c r="C925" s="1139" t="str">
        <f t="array" ref="C925">IFERROR(INDEX('Sale Rollup'!$B$2:$AA$240,SMALL(IF('Sale Rollup'!$O$2:$O$240=$B$1,ROW('Sale Rollup'!$L$2:$L$240)),ROW(903:903))-1,2)," ")</f>
        <v> </v>
      </c>
      <c r="D925" s="1139" t="str">
        <f t="array" ref="D925">IFERROR(INDEX('Sale Rollup'!$B$2:$AA$240,SMALL(IF('Sale Rollup'!$O$2:$O$240=$B$1,ROW('Sale Rollup'!$L$2:$L$240)),ROW(903:903))-1,5)," ")</f>
        <v> </v>
      </c>
      <c r="E925" s="1139" t="str">
        <f t="array" ref="E925">IFERROR( INDEX('Sale Rollup'!$B$2:$AA$240,SMALL(IF('Sale Rollup'!$O$2:$O$240=$B$1,ROW('Sale Rollup'!$L$2:$L$240)),ROW(903:903))-1,6)," ")</f>
        <v> </v>
      </c>
      <c r="F925" s="1139" t="str">
        <f t="array" ref="F925">IFERROR(INDEX('Sale Rollup'!$B$2:$AA$240,SMALL(IF('Sale Rollup'!$O$2:$O$240=$B$1,ROW('Sale Rollup'!$L$2:$L$240)),ROW(903:903))-1,7)," ")</f>
        <v> </v>
      </c>
      <c r="G925" s="1139" t="str">
        <f t="array" ref="G925">IFERROR(INDEX('Sale Rollup'!$B$2:$AA$240,SMALL(IF('Sale Rollup'!$O$2:$O$240=$B$1,ROW('Sale Rollup'!$L$2:$L$240)),ROW(903:903))-1,3)," ")</f>
        <v> </v>
      </c>
      <c r="H925" s="1140" t="str">
        <f t="array" ref="H925">IFERROR(INDEX('Sale Rollup'!$B$2:$AA$240,SMALL(IF('Sale Rollup'!$O$2:$O$240=$B$1,ROW('Sale Rollup'!$L$2:$L$240)),ROW(903:903))-1,8)," ")</f>
        <v> </v>
      </c>
      <c r="I925" s="1141" t="str">
        <f t="array" ref="I925">IFERROR(INDEX('Sale Rollup'!$B$2:$AA$240,SMALL(IF('Sale Rollup'!$O$2:$O$240=$B$1,ROW('Sale Rollup'!$L$2:$L$240)),ROW(903:903))-1,15)," ")</f>
        <v> </v>
      </c>
      <c r="J925" s="1140"/>
      <c r="K925" s="1140" t="str">
        <f t="array" ref="K925">IFERROR(INDEX('Sale Rollup'!$B$2:$AA$240,SMALL(IF('Sale Rollup'!$O$2:$O$240=$B$1,ROW('Sale Rollup'!$L$2:$L$240)),ROW(903:903))-1,16)," ")</f>
        <v> </v>
      </c>
      <c r="M925" s="1120"/>
      <c r="N925" s="1120"/>
    </row>
    <row r="926">
      <c r="A926" s="1137" t="str">
        <f t="array" ref="A926">IFERROR(SMALL(IF('Sale Rollup'!$O$2:$O$240=$B$1,ROW('Sale Rollup'!$L$2:$L$240)),ROW(904:904))," ")</f>
        <v> </v>
      </c>
      <c r="B926" s="1138" t="str">
        <f t="array" ref="B926">IFERROR(INDEX('Sale Rollup'!$B$2:$AA$240,SMALL(IF('Sale Rollup'!$O$2:$O$240=$B$1,ROW('Sale Rollup'!$L$2:$L$240)),ROW(904:904))-1,1)," ")</f>
        <v> </v>
      </c>
      <c r="C926" s="1139" t="str">
        <f t="array" ref="C926">IFERROR(INDEX('Sale Rollup'!$B$2:$AA$240,SMALL(IF('Sale Rollup'!$O$2:$O$240=$B$1,ROW('Sale Rollup'!$L$2:$L$240)),ROW(904:904))-1,2)," ")</f>
        <v> </v>
      </c>
      <c r="D926" s="1139" t="str">
        <f t="array" ref="D926">IFERROR(INDEX('Sale Rollup'!$B$2:$AA$240,SMALL(IF('Sale Rollup'!$O$2:$O$240=$B$1,ROW('Sale Rollup'!$L$2:$L$240)),ROW(904:904))-1,5)," ")</f>
        <v> </v>
      </c>
      <c r="E926" s="1139" t="str">
        <f t="array" ref="E926">IFERROR( INDEX('Sale Rollup'!$B$2:$AA$240,SMALL(IF('Sale Rollup'!$O$2:$O$240=$B$1,ROW('Sale Rollup'!$L$2:$L$240)),ROW(904:904))-1,6)," ")</f>
        <v> </v>
      </c>
      <c r="F926" s="1139" t="str">
        <f t="array" ref="F926">IFERROR(INDEX('Sale Rollup'!$B$2:$AA$240,SMALL(IF('Sale Rollup'!$O$2:$O$240=$B$1,ROW('Sale Rollup'!$L$2:$L$240)),ROW(904:904))-1,7)," ")</f>
        <v> </v>
      </c>
      <c r="G926" s="1139" t="str">
        <f t="array" ref="G926">IFERROR(INDEX('Sale Rollup'!$B$2:$AA$240,SMALL(IF('Sale Rollup'!$O$2:$O$240=$B$1,ROW('Sale Rollup'!$L$2:$L$240)),ROW(904:904))-1,3)," ")</f>
        <v> </v>
      </c>
      <c r="H926" s="1140" t="str">
        <f t="array" ref="H926">IFERROR(INDEX('Sale Rollup'!$B$2:$AA$240,SMALL(IF('Sale Rollup'!$O$2:$O$240=$B$1,ROW('Sale Rollup'!$L$2:$L$240)),ROW(904:904))-1,8)," ")</f>
        <v> </v>
      </c>
      <c r="I926" s="1141" t="str">
        <f t="array" ref="I926">IFERROR(INDEX('Sale Rollup'!$B$2:$AA$240,SMALL(IF('Sale Rollup'!$O$2:$O$240=$B$1,ROW('Sale Rollup'!$L$2:$L$240)),ROW(904:904))-1,15)," ")</f>
        <v> </v>
      </c>
      <c r="J926" s="1140"/>
      <c r="K926" s="1140" t="str">
        <f t="array" ref="K926">IFERROR(INDEX('Sale Rollup'!$B$2:$AA$240,SMALL(IF('Sale Rollup'!$O$2:$O$240=$B$1,ROW('Sale Rollup'!$L$2:$L$240)),ROW(904:904))-1,16)," ")</f>
        <v> </v>
      </c>
      <c r="M926" s="1120"/>
      <c r="N926" s="1120"/>
    </row>
    <row r="927">
      <c r="A927" s="1137" t="str">
        <f t="array" ref="A927">IFERROR(SMALL(IF('Sale Rollup'!$O$2:$O$240=$B$1,ROW('Sale Rollup'!$L$2:$L$240)),ROW(905:905))," ")</f>
        <v> </v>
      </c>
      <c r="B927" s="1138" t="str">
        <f t="array" ref="B927">IFERROR(INDEX('Sale Rollup'!$B$2:$AA$240,SMALL(IF('Sale Rollup'!$O$2:$O$240=$B$1,ROW('Sale Rollup'!$L$2:$L$240)),ROW(905:905))-1,1)," ")</f>
        <v> </v>
      </c>
      <c r="C927" s="1139" t="str">
        <f t="array" ref="C927">IFERROR(INDEX('Sale Rollup'!$B$2:$AA$240,SMALL(IF('Sale Rollup'!$O$2:$O$240=$B$1,ROW('Sale Rollup'!$L$2:$L$240)),ROW(905:905))-1,2)," ")</f>
        <v> </v>
      </c>
      <c r="D927" s="1139" t="str">
        <f t="array" ref="D927">IFERROR(INDEX('Sale Rollup'!$B$2:$AA$240,SMALL(IF('Sale Rollup'!$O$2:$O$240=$B$1,ROW('Sale Rollup'!$L$2:$L$240)),ROW(905:905))-1,5)," ")</f>
        <v> </v>
      </c>
      <c r="E927" s="1139" t="str">
        <f t="array" ref="E927">IFERROR( INDEX('Sale Rollup'!$B$2:$AA$240,SMALL(IF('Sale Rollup'!$O$2:$O$240=$B$1,ROW('Sale Rollup'!$L$2:$L$240)),ROW(905:905))-1,6)," ")</f>
        <v> </v>
      </c>
      <c r="F927" s="1139" t="str">
        <f t="array" ref="F927">IFERROR(INDEX('Sale Rollup'!$B$2:$AA$240,SMALL(IF('Sale Rollup'!$O$2:$O$240=$B$1,ROW('Sale Rollup'!$L$2:$L$240)),ROW(905:905))-1,7)," ")</f>
        <v> </v>
      </c>
      <c r="G927" s="1139" t="str">
        <f t="array" ref="G927">IFERROR(INDEX('Sale Rollup'!$B$2:$AA$240,SMALL(IF('Sale Rollup'!$O$2:$O$240=$B$1,ROW('Sale Rollup'!$L$2:$L$240)),ROW(905:905))-1,3)," ")</f>
        <v> </v>
      </c>
      <c r="H927" s="1140" t="str">
        <f t="array" ref="H927">IFERROR(INDEX('Sale Rollup'!$B$2:$AA$240,SMALL(IF('Sale Rollup'!$O$2:$O$240=$B$1,ROW('Sale Rollup'!$L$2:$L$240)),ROW(905:905))-1,8)," ")</f>
        <v> </v>
      </c>
      <c r="I927" s="1141" t="str">
        <f t="array" ref="I927">IFERROR(INDEX('Sale Rollup'!$B$2:$AA$240,SMALL(IF('Sale Rollup'!$O$2:$O$240=$B$1,ROW('Sale Rollup'!$L$2:$L$240)),ROW(905:905))-1,15)," ")</f>
        <v> </v>
      </c>
      <c r="J927" s="1140"/>
      <c r="K927" s="1140" t="str">
        <f t="array" ref="K927">IFERROR(INDEX('Sale Rollup'!$B$2:$AA$240,SMALL(IF('Sale Rollup'!$O$2:$O$240=$B$1,ROW('Sale Rollup'!$L$2:$L$240)),ROW(905:905))-1,16)," ")</f>
        <v> </v>
      </c>
      <c r="M927" s="1120"/>
      <c r="N927" s="1120"/>
    </row>
    <row r="928">
      <c r="A928" s="1137" t="str">
        <f t="array" ref="A928">IFERROR(SMALL(IF('Sale Rollup'!$O$2:$O$240=$B$1,ROW('Sale Rollup'!$L$2:$L$240)),ROW(906:906))," ")</f>
        <v> </v>
      </c>
      <c r="B928" s="1138" t="str">
        <f t="array" ref="B928">IFERROR(INDEX('Sale Rollup'!$B$2:$AA$240,SMALL(IF('Sale Rollup'!$O$2:$O$240=$B$1,ROW('Sale Rollup'!$L$2:$L$240)),ROW(906:906))-1,1)," ")</f>
        <v> </v>
      </c>
      <c r="C928" s="1139" t="str">
        <f t="array" ref="C928">IFERROR(INDEX('Sale Rollup'!$B$2:$AA$240,SMALL(IF('Sale Rollup'!$O$2:$O$240=$B$1,ROW('Sale Rollup'!$L$2:$L$240)),ROW(906:906))-1,2)," ")</f>
        <v> </v>
      </c>
      <c r="D928" s="1139" t="str">
        <f t="array" ref="D928">IFERROR(INDEX('Sale Rollup'!$B$2:$AA$240,SMALL(IF('Sale Rollup'!$O$2:$O$240=$B$1,ROW('Sale Rollup'!$L$2:$L$240)),ROW(906:906))-1,5)," ")</f>
        <v> </v>
      </c>
      <c r="E928" s="1139" t="str">
        <f t="array" ref="E928">IFERROR( INDEX('Sale Rollup'!$B$2:$AA$240,SMALL(IF('Sale Rollup'!$O$2:$O$240=$B$1,ROW('Sale Rollup'!$L$2:$L$240)),ROW(906:906))-1,6)," ")</f>
        <v> </v>
      </c>
      <c r="F928" s="1139" t="str">
        <f t="array" ref="F928">IFERROR(INDEX('Sale Rollup'!$B$2:$AA$240,SMALL(IF('Sale Rollup'!$O$2:$O$240=$B$1,ROW('Sale Rollup'!$L$2:$L$240)),ROW(906:906))-1,7)," ")</f>
        <v> </v>
      </c>
      <c r="G928" s="1139" t="str">
        <f t="array" ref="G928">IFERROR(INDEX('Sale Rollup'!$B$2:$AA$240,SMALL(IF('Sale Rollup'!$O$2:$O$240=$B$1,ROW('Sale Rollup'!$L$2:$L$240)),ROW(906:906))-1,3)," ")</f>
        <v> </v>
      </c>
      <c r="H928" s="1140" t="str">
        <f t="array" ref="H928">IFERROR(INDEX('Sale Rollup'!$B$2:$AA$240,SMALL(IF('Sale Rollup'!$O$2:$O$240=$B$1,ROW('Sale Rollup'!$L$2:$L$240)),ROW(906:906))-1,8)," ")</f>
        <v> </v>
      </c>
      <c r="I928" s="1141" t="str">
        <f t="array" ref="I928">IFERROR(INDEX('Sale Rollup'!$B$2:$AA$240,SMALL(IF('Sale Rollup'!$O$2:$O$240=$B$1,ROW('Sale Rollup'!$L$2:$L$240)),ROW(906:906))-1,15)," ")</f>
        <v> </v>
      </c>
      <c r="J928" s="1140"/>
      <c r="K928" s="1140" t="str">
        <f t="array" ref="K928">IFERROR(INDEX('Sale Rollup'!$B$2:$AA$240,SMALL(IF('Sale Rollup'!$O$2:$O$240=$B$1,ROW('Sale Rollup'!$L$2:$L$240)),ROW(906:906))-1,16)," ")</f>
        <v> </v>
      </c>
      <c r="M928" s="1120"/>
      <c r="N928" s="1120"/>
    </row>
    <row r="929">
      <c r="A929" s="1137" t="str">
        <f t="array" ref="A929">IFERROR(SMALL(IF('Sale Rollup'!$O$2:$O$240=$B$1,ROW('Sale Rollup'!$L$2:$L$240)),ROW(907:907))," ")</f>
        <v> </v>
      </c>
      <c r="B929" s="1138" t="str">
        <f t="array" ref="B929">IFERROR(INDEX('Sale Rollup'!$B$2:$AA$240,SMALL(IF('Sale Rollup'!$O$2:$O$240=$B$1,ROW('Sale Rollup'!$L$2:$L$240)),ROW(907:907))-1,1)," ")</f>
        <v> </v>
      </c>
      <c r="C929" s="1139" t="str">
        <f t="array" ref="C929">IFERROR(INDEX('Sale Rollup'!$B$2:$AA$240,SMALL(IF('Sale Rollup'!$O$2:$O$240=$B$1,ROW('Sale Rollup'!$L$2:$L$240)),ROW(907:907))-1,2)," ")</f>
        <v> </v>
      </c>
      <c r="D929" s="1139" t="str">
        <f t="array" ref="D929">IFERROR(INDEX('Sale Rollup'!$B$2:$AA$240,SMALL(IF('Sale Rollup'!$O$2:$O$240=$B$1,ROW('Sale Rollup'!$L$2:$L$240)),ROW(907:907))-1,5)," ")</f>
        <v> </v>
      </c>
      <c r="E929" s="1139" t="str">
        <f t="array" ref="E929">IFERROR( INDEX('Sale Rollup'!$B$2:$AA$240,SMALL(IF('Sale Rollup'!$O$2:$O$240=$B$1,ROW('Sale Rollup'!$L$2:$L$240)),ROW(907:907))-1,6)," ")</f>
        <v> </v>
      </c>
      <c r="F929" s="1139" t="str">
        <f t="array" ref="F929">IFERROR(INDEX('Sale Rollup'!$B$2:$AA$240,SMALL(IF('Sale Rollup'!$O$2:$O$240=$B$1,ROW('Sale Rollup'!$L$2:$L$240)),ROW(907:907))-1,7)," ")</f>
        <v> </v>
      </c>
      <c r="G929" s="1139" t="str">
        <f t="array" ref="G929">IFERROR(INDEX('Sale Rollup'!$B$2:$AA$240,SMALL(IF('Sale Rollup'!$O$2:$O$240=$B$1,ROW('Sale Rollup'!$L$2:$L$240)),ROW(907:907))-1,3)," ")</f>
        <v> </v>
      </c>
      <c r="H929" s="1140" t="str">
        <f t="array" ref="H929">IFERROR(INDEX('Sale Rollup'!$B$2:$AA$240,SMALL(IF('Sale Rollup'!$O$2:$O$240=$B$1,ROW('Sale Rollup'!$L$2:$L$240)),ROW(907:907))-1,8)," ")</f>
        <v> </v>
      </c>
      <c r="I929" s="1141" t="str">
        <f t="array" ref="I929">IFERROR(INDEX('Sale Rollup'!$B$2:$AA$240,SMALL(IF('Sale Rollup'!$O$2:$O$240=$B$1,ROW('Sale Rollup'!$L$2:$L$240)),ROW(907:907))-1,15)," ")</f>
        <v> </v>
      </c>
      <c r="J929" s="1140"/>
      <c r="K929" s="1140" t="str">
        <f t="array" ref="K929">IFERROR(INDEX('Sale Rollup'!$B$2:$AA$240,SMALL(IF('Sale Rollup'!$O$2:$O$240=$B$1,ROW('Sale Rollup'!$L$2:$L$240)),ROW(907:907))-1,16)," ")</f>
        <v> </v>
      </c>
      <c r="M929" s="1120"/>
      <c r="N929" s="1120"/>
    </row>
    <row r="930">
      <c r="A930" s="1137" t="str">
        <f t="array" ref="A930">IFERROR(SMALL(IF('Sale Rollup'!$O$2:$O$240=$B$1,ROW('Sale Rollup'!$L$2:$L$240)),ROW(908:908))," ")</f>
        <v> </v>
      </c>
      <c r="B930" s="1138" t="str">
        <f t="array" ref="B930">IFERROR(INDEX('Sale Rollup'!$B$2:$AA$240,SMALL(IF('Sale Rollup'!$O$2:$O$240=$B$1,ROW('Sale Rollup'!$L$2:$L$240)),ROW(908:908))-1,1)," ")</f>
        <v> </v>
      </c>
      <c r="C930" s="1139" t="str">
        <f t="array" ref="C930">IFERROR(INDEX('Sale Rollup'!$B$2:$AA$240,SMALL(IF('Sale Rollup'!$O$2:$O$240=$B$1,ROW('Sale Rollup'!$L$2:$L$240)),ROW(908:908))-1,2)," ")</f>
        <v> </v>
      </c>
      <c r="D930" s="1139" t="str">
        <f t="array" ref="D930">IFERROR(INDEX('Sale Rollup'!$B$2:$AA$240,SMALL(IF('Sale Rollup'!$O$2:$O$240=$B$1,ROW('Sale Rollup'!$L$2:$L$240)),ROW(908:908))-1,5)," ")</f>
        <v> </v>
      </c>
      <c r="E930" s="1139" t="str">
        <f t="array" ref="E930">IFERROR( INDEX('Sale Rollup'!$B$2:$AA$240,SMALL(IF('Sale Rollup'!$O$2:$O$240=$B$1,ROW('Sale Rollup'!$L$2:$L$240)),ROW(908:908))-1,6)," ")</f>
        <v> </v>
      </c>
      <c r="F930" s="1139" t="str">
        <f t="array" ref="F930">IFERROR(INDEX('Sale Rollup'!$B$2:$AA$240,SMALL(IF('Sale Rollup'!$O$2:$O$240=$B$1,ROW('Sale Rollup'!$L$2:$L$240)),ROW(908:908))-1,7)," ")</f>
        <v> </v>
      </c>
      <c r="G930" s="1139" t="str">
        <f t="array" ref="G930">IFERROR(INDEX('Sale Rollup'!$B$2:$AA$240,SMALL(IF('Sale Rollup'!$O$2:$O$240=$B$1,ROW('Sale Rollup'!$L$2:$L$240)),ROW(908:908))-1,3)," ")</f>
        <v> </v>
      </c>
      <c r="H930" s="1140" t="str">
        <f t="array" ref="H930">IFERROR(INDEX('Sale Rollup'!$B$2:$AA$240,SMALL(IF('Sale Rollup'!$O$2:$O$240=$B$1,ROW('Sale Rollup'!$L$2:$L$240)),ROW(908:908))-1,8)," ")</f>
        <v> </v>
      </c>
      <c r="I930" s="1141" t="str">
        <f t="array" ref="I930">IFERROR(INDEX('Sale Rollup'!$B$2:$AA$240,SMALL(IF('Sale Rollup'!$O$2:$O$240=$B$1,ROW('Sale Rollup'!$L$2:$L$240)),ROW(908:908))-1,15)," ")</f>
        <v> </v>
      </c>
      <c r="J930" s="1140"/>
      <c r="K930" s="1140" t="str">
        <f t="array" ref="K930">IFERROR(INDEX('Sale Rollup'!$B$2:$AA$240,SMALL(IF('Sale Rollup'!$O$2:$O$240=$B$1,ROW('Sale Rollup'!$L$2:$L$240)),ROW(908:908))-1,16)," ")</f>
        <v> </v>
      </c>
      <c r="M930" s="1120"/>
      <c r="N930" s="1120"/>
    </row>
    <row r="931">
      <c r="A931" s="1137" t="str">
        <f t="array" ref="A931">IFERROR(SMALL(IF('Sale Rollup'!$O$2:$O$240=$B$1,ROW('Sale Rollup'!$L$2:$L$240)),ROW(909:909))," ")</f>
        <v> </v>
      </c>
      <c r="B931" s="1138" t="str">
        <f t="array" ref="B931">IFERROR(INDEX('Sale Rollup'!$B$2:$AA$240,SMALL(IF('Sale Rollup'!$O$2:$O$240=$B$1,ROW('Sale Rollup'!$L$2:$L$240)),ROW(909:909))-1,1)," ")</f>
        <v> </v>
      </c>
      <c r="C931" s="1139" t="str">
        <f t="array" ref="C931">IFERROR(INDEX('Sale Rollup'!$B$2:$AA$240,SMALL(IF('Sale Rollup'!$O$2:$O$240=$B$1,ROW('Sale Rollup'!$L$2:$L$240)),ROW(909:909))-1,2)," ")</f>
        <v> </v>
      </c>
      <c r="D931" s="1139" t="str">
        <f t="array" ref="D931">IFERROR(INDEX('Sale Rollup'!$B$2:$AA$240,SMALL(IF('Sale Rollup'!$O$2:$O$240=$B$1,ROW('Sale Rollup'!$L$2:$L$240)),ROW(909:909))-1,5)," ")</f>
        <v> </v>
      </c>
      <c r="E931" s="1139" t="str">
        <f t="array" ref="E931">IFERROR( INDEX('Sale Rollup'!$B$2:$AA$240,SMALL(IF('Sale Rollup'!$O$2:$O$240=$B$1,ROW('Sale Rollup'!$L$2:$L$240)),ROW(909:909))-1,6)," ")</f>
        <v> </v>
      </c>
      <c r="F931" s="1139" t="str">
        <f t="array" ref="F931">IFERROR(INDEX('Sale Rollup'!$B$2:$AA$240,SMALL(IF('Sale Rollup'!$O$2:$O$240=$B$1,ROW('Sale Rollup'!$L$2:$L$240)),ROW(909:909))-1,7)," ")</f>
        <v> </v>
      </c>
      <c r="G931" s="1139" t="str">
        <f t="array" ref="G931">IFERROR(INDEX('Sale Rollup'!$B$2:$AA$240,SMALL(IF('Sale Rollup'!$O$2:$O$240=$B$1,ROW('Sale Rollup'!$L$2:$L$240)),ROW(909:909))-1,3)," ")</f>
        <v> </v>
      </c>
      <c r="H931" s="1140" t="str">
        <f t="array" ref="H931">IFERROR(INDEX('Sale Rollup'!$B$2:$AA$240,SMALL(IF('Sale Rollup'!$O$2:$O$240=$B$1,ROW('Sale Rollup'!$L$2:$L$240)),ROW(909:909))-1,8)," ")</f>
        <v> </v>
      </c>
      <c r="I931" s="1141" t="str">
        <f t="array" ref="I931">IFERROR(INDEX('Sale Rollup'!$B$2:$AA$240,SMALL(IF('Sale Rollup'!$O$2:$O$240=$B$1,ROW('Sale Rollup'!$L$2:$L$240)),ROW(909:909))-1,15)," ")</f>
        <v> </v>
      </c>
      <c r="J931" s="1140"/>
      <c r="K931" s="1140" t="str">
        <f t="array" ref="K931">IFERROR(INDEX('Sale Rollup'!$B$2:$AA$240,SMALL(IF('Sale Rollup'!$O$2:$O$240=$B$1,ROW('Sale Rollup'!$L$2:$L$240)),ROW(909:909))-1,16)," ")</f>
        <v> </v>
      </c>
      <c r="M931" s="1120"/>
      <c r="N931" s="1120"/>
    </row>
    <row r="932">
      <c r="A932" s="1137" t="str">
        <f t="array" ref="A932">IFERROR(SMALL(IF('Sale Rollup'!$O$2:$O$240=$B$1,ROW('Sale Rollup'!$L$2:$L$240)),ROW(910:910))," ")</f>
        <v> </v>
      </c>
      <c r="B932" s="1138" t="str">
        <f t="array" ref="B932">IFERROR(INDEX('Sale Rollup'!$B$2:$AA$240,SMALL(IF('Sale Rollup'!$O$2:$O$240=$B$1,ROW('Sale Rollup'!$L$2:$L$240)),ROW(910:910))-1,1)," ")</f>
        <v> </v>
      </c>
      <c r="C932" s="1139" t="str">
        <f t="array" ref="C932">IFERROR(INDEX('Sale Rollup'!$B$2:$AA$240,SMALL(IF('Sale Rollup'!$O$2:$O$240=$B$1,ROW('Sale Rollup'!$L$2:$L$240)),ROW(910:910))-1,2)," ")</f>
        <v> </v>
      </c>
      <c r="D932" s="1139" t="str">
        <f t="array" ref="D932">IFERROR(INDEX('Sale Rollup'!$B$2:$AA$240,SMALL(IF('Sale Rollup'!$O$2:$O$240=$B$1,ROW('Sale Rollup'!$L$2:$L$240)),ROW(910:910))-1,5)," ")</f>
        <v> </v>
      </c>
      <c r="E932" s="1139" t="str">
        <f t="array" ref="E932">IFERROR( INDEX('Sale Rollup'!$B$2:$AA$240,SMALL(IF('Sale Rollup'!$O$2:$O$240=$B$1,ROW('Sale Rollup'!$L$2:$L$240)),ROW(910:910))-1,6)," ")</f>
        <v> </v>
      </c>
      <c r="F932" s="1139" t="str">
        <f t="array" ref="F932">IFERROR(INDEX('Sale Rollup'!$B$2:$AA$240,SMALL(IF('Sale Rollup'!$O$2:$O$240=$B$1,ROW('Sale Rollup'!$L$2:$L$240)),ROW(910:910))-1,7)," ")</f>
        <v> </v>
      </c>
      <c r="G932" s="1139" t="str">
        <f t="array" ref="G932">IFERROR(INDEX('Sale Rollup'!$B$2:$AA$240,SMALL(IF('Sale Rollup'!$O$2:$O$240=$B$1,ROW('Sale Rollup'!$L$2:$L$240)),ROW(910:910))-1,3)," ")</f>
        <v> </v>
      </c>
      <c r="H932" s="1140" t="str">
        <f t="array" ref="H932">IFERROR(INDEX('Sale Rollup'!$B$2:$AA$240,SMALL(IF('Sale Rollup'!$O$2:$O$240=$B$1,ROW('Sale Rollup'!$L$2:$L$240)),ROW(910:910))-1,8)," ")</f>
        <v> </v>
      </c>
      <c r="I932" s="1141" t="str">
        <f t="array" ref="I932">IFERROR(INDEX('Sale Rollup'!$B$2:$AA$240,SMALL(IF('Sale Rollup'!$O$2:$O$240=$B$1,ROW('Sale Rollup'!$L$2:$L$240)),ROW(910:910))-1,15)," ")</f>
        <v> </v>
      </c>
      <c r="J932" s="1140"/>
      <c r="K932" s="1140" t="str">
        <f t="array" ref="K932">IFERROR(INDEX('Sale Rollup'!$B$2:$AA$240,SMALL(IF('Sale Rollup'!$O$2:$O$240=$B$1,ROW('Sale Rollup'!$L$2:$L$240)),ROW(910:910))-1,16)," ")</f>
        <v> </v>
      </c>
      <c r="M932" s="1120"/>
      <c r="N932" s="1120"/>
    </row>
    <row r="933">
      <c r="A933" s="1137" t="str">
        <f t="array" ref="A933">IFERROR(SMALL(IF('Sale Rollup'!$O$2:$O$240=$B$1,ROW('Sale Rollup'!$L$2:$L$240)),ROW(911:911))," ")</f>
        <v> </v>
      </c>
      <c r="B933" s="1138" t="str">
        <f t="array" ref="B933">IFERROR(INDEX('Sale Rollup'!$B$2:$AA$240,SMALL(IF('Sale Rollup'!$O$2:$O$240=$B$1,ROW('Sale Rollup'!$L$2:$L$240)),ROW(911:911))-1,1)," ")</f>
        <v> </v>
      </c>
      <c r="C933" s="1139" t="str">
        <f t="array" ref="C933">IFERROR(INDEX('Sale Rollup'!$B$2:$AA$240,SMALL(IF('Sale Rollup'!$O$2:$O$240=$B$1,ROW('Sale Rollup'!$L$2:$L$240)),ROW(911:911))-1,2)," ")</f>
        <v> </v>
      </c>
      <c r="D933" s="1139" t="str">
        <f t="array" ref="D933">IFERROR(INDEX('Sale Rollup'!$B$2:$AA$240,SMALL(IF('Sale Rollup'!$O$2:$O$240=$B$1,ROW('Sale Rollup'!$L$2:$L$240)),ROW(911:911))-1,5)," ")</f>
        <v> </v>
      </c>
      <c r="E933" s="1139" t="str">
        <f t="array" ref="E933">IFERROR( INDEX('Sale Rollup'!$B$2:$AA$240,SMALL(IF('Sale Rollup'!$O$2:$O$240=$B$1,ROW('Sale Rollup'!$L$2:$L$240)),ROW(911:911))-1,6)," ")</f>
        <v> </v>
      </c>
      <c r="F933" s="1139" t="str">
        <f t="array" ref="F933">IFERROR(INDEX('Sale Rollup'!$B$2:$AA$240,SMALL(IF('Sale Rollup'!$O$2:$O$240=$B$1,ROW('Sale Rollup'!$L$2:$L$240)),ROW(911:911))-1,7)," ")</f>
        <v> </v>
      </c>
      <c r="G933" s="1139" t="str">
        <f t="array" ref="G933">IFERROR(INDEX('Sale Rollup'!$B$2:$AA$240,SMALL(IF('Sale Rollup'!$O$2:$O$240=$B$1,ROW('Sale Rollup'!$L$2:$L$240)),ROW(911:911))-1,3)," ")</f>
        <v> </v>
      </c>
      <c r="H933" s="1140" t="str">
        <f t="array" ref="H933">IFERROR(INDEX('Sale Rollup'!$B$2:$AA$240,SMALL(IF('Sale Rollup'!$O$2:$O$240=$B$1,ROW('Sale Rollup'!$L$2:$L$240)),ROW(911:911))-1,8)," ")</f>
        <v> </v>
      </c>
      <c r="I933" s="1141" t="str">
        <f t="array" ref="I933">IFERROR(INDEX('Sale Rollup'!$B$2:$AA$240,SMALL(IF('Sale Rollup'!$O$2:$O$240=$B$1,ROW('Sale Rollup'!$L$2:$L$240)),ROW(911:911))-1,15)," ")</f>
        <v> </v>
      </c>
      <c r="J933" s="1140"/>
      <c r="K933" s="1140" t="str">
        <f t="array" ref="K933">IFERROR(INDEX('Sale Rollup'!$B$2:$AA$240,SMALL(IF('Sale Rollup'!$O$2:$O$240=$B$1,ROW('Sale Rollup'!$L$2:$L$240)),ROW(911:911))-1,16)," ")</f>
        <v> </v>
      </c>
      <c r="M933" s="1120"/>
      <c r="N933" s="1120"/>
    </row>
    <row r="934">
      <c r="A934" s="1116" t="s">
        <v>842</v>
      </c>
      <c r="B934" s="1142">
        <f>COUNT(B904:B928)</f>
        <v>0</v>
      </c>
      <c r="C934" s="1114"/>
      <c r="D934" s="1114"/>
      <c r="E934" s="1114"/>
      <c r="F934" s="1114"/>
      <c r="G934" s="1114"/>
      <c r="H934" s="1122"/>
      <c r="I934" s="1143"/>
      <c r="J934" s="1122"/>
      <c r="K934" s="1122">
        <f t="array" ref="K934">SUM(IF(ISERROR(K904:K928),"0",K904:K928))</f>
        <v>0</v>
      </c>
      <c r="L934" s="1122"/>
      <c r="M934" s="1161"/>
      <c r="N934" s="1161"/>
    </row>
    <row r="935">
      <c r="A935" s="1144" t="str">
        <f>IF('Roster &amp; Tables'!J929=0,"","Pack")</f>
        <v/>
      </c>
      <c r="B935" s="1145" t="s">
        <v>843</v>
      </c>
      <c r="C935" s="1164">
        <f>COUNTIFS('Sale Rollup'!L901:L1140,B902,'Sale Rollup'!K901:K1140,"No")</f>
        <v>0</v>
      </c>
      <c r="D935" s="697"/>
      <c r="E935" s="1145" t="s">
        <v>844</v>
      </c>
      <c r="F935" s="1164">
        <f>COUNTIF('Sale Rollup'!O901:O1140,B902)+COUNTIFS('Sale Rollup'!L901:L1140,B902,'Sale Rollup'!K901:K1140,"Yes")</f>
        <v>0</v>
      </c>
      <c r="H935" s="695"/>
      <c r="I935" s="1147"/>
      <c r="J935" s="1148"/>
      <c r="K935" s="1148" t="str">
        <f>IF('Roster &amp; Tables'!J929=0,"",((C935*'Roster &amp; Tables'!J929)+(F935*('Roster &amp; Tables'!J929/2))))</f>
        <v/>
      </c>
      <c r="L935" s="1122"/>
      <c r="M935" s="1161"/>
      <c r="N935" s="1161"/>
    </row>
    <row r="936">
      <c r="A936" s="1149" t="s">
        <v>845</v>
      </c>
      <c r="J936" s="1150"/>
      <c r="K936" s="1150">
        <f>K934-K935</f>
        <v>0</v>
      </c>
      <c r="L936" s="1151"/>
      <c r="M936" s="1165"/>
      <c r="N936" s="1165"/>
    </row>
    <row r="937">
      <c r="A937" s="1152"/>
      <c r="B937" s="1153"/>
      <c r="C937" s="1154"/>
      <c r="D937" s="1155"/>
      <c r="E937" s="1155"/>
      <c r="F937" s="1155"/>
      <c r="G937" s="1155"/>
      <c r="H937" s="1156"/>
      <c r="I937" s="1157"/>
      <c r="J937" s="1156"/>
      <c r="K937" s="1156"/>
      <c r="L937" s="1158"/>
      <c r="M937" s="1165"/>
      <c r="N937" s="1165"/>
    </row>
    <row r="938">
      <c r="A938" s="1114" t="s">
        <v>833</v>
      </c>
      <c r="B938" s="1142" t="str">
        <f>'Roster &amp; Tables'!C940</f>
        <v/>
      </c>
      <c r="C938" s="1117"/>
      <c r="D938" s="1117"/>
      <c r="E938" s="1117"/>
      <c r="F938" s="1117"/>
      <c r="G938" s="1117"/>
      <c r="H938" s="1118"/>
      <c r="I938" s="1119"/>
      <c r="J938" s="1118"/>
      <c r="K938" s="1118"/>
      <c r="L938" s="1118"/>
      <c r="M938" s="1160"/>
      <c r="N938" s="1160"/>
    </row>
    <row r="939">
      <c r="A939" s="1114" t="s">
        <v>848</v>
      </c>
      <c r="B939" s="1142" t="s">
        <v>765</v>
      </c>
      <c r="C939" s="1114" t="s">
        <v>849</v>
      </c>
      <c r="D939" s="1114" t="s">
        <v>191</v>
      </c>
      <c r="E939" s="1116" t="s">
        <v>192</v>
      </c>
      <c r="F939" s="1116" t="s">
        <v>193</v>
      </c>
      <c r="G939" s="1114" t="s">
        <v>768</v>
      </c>
      <c r="H939" s="1122" t="s">
        <v>772</v>
      </c>
      <c r="I939" s="1143" t="s">
        <v>850</v>
      </c>
      <c r="J939" s="1122"/>
      <c r="K939" s="1122" t="s">
        <v>851</v>
      </c>
      <c r="L939" s="1122"/>
      <c r="M939" s="1161"/>
      <c r="N939" s="1161"/>
    </row>
    <row r="940">
      <c r="A940" s="1114" t="str">
        <f t="array" ref="A940">IFERROR(SMALL(IF('Sale Rollup'!$L$2:$L$240=$B$1,ROW('Sale Rollup'!$L$2:$L$240)),ROW(938:938))," ")</f>
        <v> </v>
      </c>
      <c r="B940" s="1130" t="str">
        <f t="array" ref="B940">IFERROR(INDEX('Sale Rollup'!$B$2:$AA$240,SMALL(IF('Sale Rollup'!$L$2:$L$240=$B$1,ROW('Sale Rollup'!$L$2:$L$240)),ROW(938:938))-1,1)," ")</f>
        <v> </v>
      </c>
      <c r="C940" s="1117" t="str">
        <f t="array" ref="C940">IFERROR(INDEX('Sale Rollup'!$B$2:$AA$240,SMALL(IF('Sale Rollup'!$L$2:$L$240=$B$1,ROW('Sale Rollup'!$L$2:$L$240)),ROW(938:938))-1,2)," ")</f>
        <v> </v>
      </c>
      <c r="D940" s="1117" t="str">
        <f t="array" ref="D940">IFERROR(INDEX('Sale Rollup'!$B$2:$AA$240,SMALL(IF('Sale Rollup'!$L$2:$L$240=$B$1,ROW('Sale Rollup'!$L$2:$L$240)),ROW(938:938))-1,5)," ")</f>
        <v> </v>
      </c>
      <c r="E940" s="1117" t="str">
        <f t="array" ref="E940">IFERROR( INDEX('Sale Rollup'!$B$2:$AA$240,SMALL(IF('Sale Rollup'!$L$2:$L$240=$B$1,ROW('Sale Rollup'!$L$2:$L$240)),ROW(938:938))-1,6)," ")</f>
        <v> </v>
      </c>
      <c r="F940" s="1117" t="str">
        <f t="array" ref="F940">IFERROR(INDEX('Sale Rollup'!$B$2:$AA$240,SMALL(IF('Sale Rollup'!$L$2:$L$240=$B$1,ROW('Sale Rollup'!$L$2:$L$240)),ROW(938:938))-1,7)," ")</f>
        <v> </v>
      </c>
      <c r="G940" s="1117" t="str">
        <f t="array" ref="G940">IFERROR(INDEX('Sale Rollup'!$B$2:$AA$240,SMALL(IF('Sale Rollup'!$L$2:$L$240=$B$1,ROW('Sale Rollup'!$L$2:$L$240)),ROW(938:938))-1,3)," ")</f>
        <v> </v>
      </c>
      <c r="H940" s="1163" t="str">
        <f t="array" ref="H940">IFERROR(INDEX('Sale Rollup'!$B$2:$AA$240,SMALL(IF('Sale Rollup'!$L$2:$L$240=$B$1,ROW('Sale Rollup'!$L$2:$L$240)),ROW(938:938))-1,8)," ")</f>
        <v> </v>
      </c>
      <c r="I940" s="1119" t="str">
        <f t="array" ref="I940">IFERROR(INDEX('Sale Rollup'!$B$2:$AA$240,SMALL(IF('Sale Rollup'!$L$2:$L$240=$B$1,ROW('Sale Rollup'!$L$2:$L$240)),ROW(938:938))-1,12)," ")</f>
        <v> </v>
      </c>
      <c r="J940" s="1118"/>
      <c r="K940" s="1118" t="str">
        <f t="array" ref="K940">IFERROR(INDEX('Sale Rollup'!$B$2:$AA$240,SMALL(IF('Sale Rollup'!$L$2:$L$240=$B$1,ROW('Sale Rollup'!$L$2:$L$240)),ROW(938:938))-1,13)," ")</f>
        <v> </v>
      </c>
      <c r="L940" s="1129" t="s">
        <v>840</v>
      </c>
      <c r="M940" s="1120"/>
      <c r="N940" s="1120"/>
    </row>
    <row r="941">
      <c r="A941" s="1114" t="str">
        <f t="array" ref="A941">IFERROR(SMALL(IF('Sale Rollup'!$L$2:$L$240=$B$1,ROW('Sale Rollup'!$L$2:$L$240)),ROW(939:939))," ")</f>
        <v> </v>
      </c>
      <c r="B941" s="1130" t="str">
        <f t="array" ref="B941">IFERROR(INDEX('Sale Rollup'!$B$2:$AA$240,SMALL(IF('Sale Rollup'!$L$2:$L$240=$B$1,ROW('Sale Rollup'!$L$2:$L$240)),ROW(939:939))-1,1)," ")</f>
        <v> </v>
      </c>
      <c r="C941" s="1117" t="str">
        <f t="array" ref="C941">IFERROR(INDEX('Sale Rollup'!$B$2:$AA$240,SMALL(IF('Sale Rollup'!$L$2:$L$240=$B$1,ROW('Sale Rollup'!$L$2:$L$240)),ROW(939:939))-1,2)," ")</f>
        <v> </v>
      </c>
      <c r="D941" s="1117" t="str">
        <f t="array" ref="D941">IFERROR(INDEX('Sale Rollup'!$B$2:$AA$240,SMALL(IF('Sale Rollup'!$L$2:$L$240=$B$1,ROW('Sale Rollup'!$L$2:$L$240)),ROW(939:939))-1,5)," ")</f>
        <v> </v>
      </c>
      <c r="E941" s="1117" t="str">
        <f t="array" ref="E941">IFERROR( INDEX('Sale Rollup'!$B$2:$AA$240,SMALL(IF('Sale Rollup'!$L$2:$L$240=$B$1,ROW('Sale Rollup'!$L$2:$L$240)),ROW(939:939))-1,6)," ")</f>
        <v> </v>
      </c>
      <c r="F941" s="1117" t="str">
        <f t="array" ref="F941">IFERROR(INDEX('Sale Rollup'!$B$2:$AA$240,SMALL(IF('Sale Rollup'!$L$2:$L$240=$B$1,ROW('Sale Rollup'!$L$2:$L$240)),ROW(939:939))-1,7)," ")</f>
        <v> </v>
      </c>
      <c r="G941" s="1117" t="str">
        <f t="array" ref="G941">IFERROR(INDEX('Sale Rollup'!$B$2:$AA$240,SMALL(IF('Sale Rollup'!$L$2:$L$240=$B$1,ROW('Sale Rollup'!$L$2:$L$240)),ROW(939:939))-1,3)," ")</f>
        <v> </v>
      </c>
      <c r="H941" s="1118" t="str">
        <f t="array" ref="H941">IFERROR(INDEX('Sale Rollup'!$B$2:$AA$240,SMALL(IF('Sale Rollup'!$L$2:$L$240=$B$1,ROW('Sale Rollup'!$L$2:$L$240)),ROW(939:939))-1,8)," ")</f>
        <v> </v>
      </c>
      <c r="I941" s="1119" t="str">
        <f t="array" ref="I941">IFERROR(INDEX('Sale Rollup'!$B$2:$AA$240,SMALL(IF('Sale Rollup'!$L$2:$L$240=$B$1,ROW('Sale Rollup'!$L$2:$L$240)),ROW(939:939))-1,12)," ")</f>
        <v> </v>
      </c>
      <c r="J941" s="1118"/>
      <c r="K941" s="1118" t="str">
        <f t="array" ref="K941">IFERROR(INDEX('Sale Rollup'!$B$2:$AA$240,SMALL(IF('Sale Rollup'!$L$2:$L$240=$B$1,ROW('Sale Rollup'!$L$2:$L$240)),ROW(939:939))-1,13)," ")</f>
        <v> </v>
      </c>
      <c r="M941" s="1120"/>
      <c r="N941" s="1120"/>
    </row>
    <row r="942">
      <c r="A942" s="1114" t="str">
        <f t="array" ref="A942">IFERROR(SMALL(IF('Sale Rollup'!$L$2:$L$240=$B$1,ROW('Sale Rollup'!$L$2:$L$240)),ROW(940:940))," ")</f>
        <v> </v>
      </c>
      <c r="B942" s="1130" t="str">
        <f t="array" ref="B942">IFERROR(INDEX('Sale Rollup'!$B$2:$AA$240,SMALL(IF('Sale Rollup'!$L$2:$L$240=$B$1,ROW('Sale Rollup'!$L$2:$L$240)),ROW(940:940))-1,1)," ")</f>
        <v> </v>
      </c>
      <c r="C942" s="1117" t="str">
        <f t="array" ref="C942">IFERROR(INDEX('Sale Rollup'!$B$2:$AA$240,SMALL(IF('Sale Rollup'!$L$2:$L$240=$B$1,ROW('Sale Rollup'!$L$2:$L$240)),ROW(940:940))-1,2)," ")</f>
        <v> </v>
      </c>
      <c r="D942" s="1117" t="str">
        <f t="array" ref="D942">IFERROR(INDEX('Sale Rollup'!$B$2:$AA$240,SMALL(IF('Sale Rollup'!$L$2:$L$240=$B$1,ROW('Sale Rollup'!$L$2:$L$240)),ROW(940:940))-1,5)," ")</f>
        <v> </v>
      </c>
      <c r="E942" s="1117" t="str">
        <f t="array" ref="E942">IFERROR( INDEX('Sale Rollup'!$B$2:$AA$240,SMALL(IF('Sale Rollup'!$L$2:$L$240=$B$1,ROW('Sale Rollup'!$L$2:$L$240)),ROW(940:940))-1,6)," ")</f>
        <v> </v>
      </c>
      <c r="F942" s="1117" t="str">
        <f t="array" ref="F942">IFERROR(INDEX('Sale Rollup'!$B$2:$AA$240,SMALL(IF('Sale Rollup'!$L$2:$L$240=$B$1,ROW('Sale Rollup'!$L$2:$L$240)),ROW(940:940))-1,7)," ")</f>
        <v> </v>
      </c>
      <c r="G942" s="1117" t="str">
        <f t="array" ref="G942">IFERROR(INDEX('Sale Rollup'!$B$2:$AA$240,SMALL(IF('Sale Rollup'!$L$2:$L$240=$B$1,ROW('Sale Rollup'!$L$2:$L$240)),ROW(940:940))-1,3)," ")</f>
        <v> </v>
      </c>
      <c r="H942" s="1118" t="str">
        <f t="array" ref="H942">IFERROR(INDEX('Sale Rollup'!$B$2:$AA$240,SMALL(IF('Sale Rollup'!$L$2:$L$240=$B$1,ROW('Sale Rollup'!$L$2:$L$240)),ROW(940:940))-1,8)," ")</f>
        <v> </v>
      </c>
      <c r="I942" s="1119" t="str">
        <f t="array" ref="I942">IFERROR(INDEX('Sale Rollup'!$B$2:$AA$240,SMALL(IF('Sale Rollup'!$L$2:$L$240=$B$1,ROW('Sale Rollup'!$L$2:$L$240)),ROW(940:940))-1,12)," ")</f>
        <v> </v>
      </c>
      <c r="J942" s="1118"/>
      <c r="K942" s="1118" t="str">
        <f t="array" ref="K942">IFERROR(INDEX('Sale Rollup'!$B$2:$AA$240,SMALL(IF('Sale Rollup'!$L$2:$L$240=$B$1,ROW('Sale Rollup'!$L$2:$L$240)),ROW(940:940))-1,13)," ")</f>
        <v> </v>
      </c>
      <c r="M942" s="1120"/>
      <c r="N942" s="1120"/>
    </row>
    <row r="943">
      <c r="A943" s="1114" t="str">
        <f t="array" ref="A943">IFERROR(SMALL(IF('Sale Rollup'!$L$2:$L$240=$B$1,ROW('Sale Rollup'!$L$2:$L$240)),ROW(941:941))," ")</f>
        <v> </v>
      </c>
      <c r="B943" s="1130" t="str">
        <f t="array" ref="B943">IFERROR(INDEX('Sale Rollup'!$B$2:$AA$240,SMALL(IF('Sale Rollup'!$L$2:$L$240=$B$1,ROW('Sale Rollup'!$L$2:$L$240)),ROW(941:941))-1,1)," ")</f>
        <v> </v>
      </c>
      <c r="C943" s="1117" t="str">
        <f t="array" ref="C943">IFERROR(INDEX('Sale Rollup'!$B$2:$AA$240,SMALL(IF('Sale Rollup'!$L$2:$L$240=$B$1,ROW('Sale Rollup'!$L$2:$L$240)),ROW(941:941))-1,2)," ")</f>
        <v> </v>
      </c>
      <c r="D943" s="1117" t="str">
        <f t="array" ref="D943">IFERROR(INDEX('Sale Rollup'!$B$2:$AA$240,SMALL(IF('Sale Rollup'!$L$2:$L$240=$B$1,ROW('Sale Rollup'!$L$2:$L$240)),ROW(941:941))-1,5)," ")</f>
        <v> </v>
      </c>
      <c r="E943" s="1117" t="str">
        <f t="array" ref="E943">IFERROR( INDEX('Sale Rollup'!$B$2:$AA$240,SMALL(IF('Sale Rollup'!$L$2:$L$240=$B$1,ROW('Sale Rollup'!$L$2:$L$240)),ROW(941:941))-1,6)," ")</f>
        <v> </v>
      </c>
      <c r="F943" s="1117" t="str">
        <f t="array" ref="F943">IFERROR(INDEX('Sale Rollup'!$B$2:$AA$240,SMALL(IF('Sale Rollup'!$L$2:$L$240=$B$1,ROW('Sale Rollup'!$L$2:$L$240)),ROW(941:941))-1,7)," ")</f>
        <v> </v>
      </c>
      <c r="G943" s="1117" t="str">
        <f t="array" ref="G943">IFERROR(INDEX('Sale Rollup'!$B$2:$AA$240,SMALL(IF('Sale Rollup'!$L$2:$L$240=$B$1,ROW('Sale Rollup'!$L$2:$L$240)),ROW(941:941))-1,3)," ")</f>
        <v> </v>
      </c>
      <c r="H943" s="1118" t="str">
        <f t="array" ref="H943">IFERROR(INDEX('Sale Rollup'!$B$2:$AA$240,SMALL(IF('Sale Rollup'!$L$2:$L$240=$B$1,ROW('Sale Rollup'!$L$2:$L$240)),ROW(941:941))-1,8)," ")</f>
        <v> </v>
      </c>
      <c r="I943" s="1119" t="str">
        <f t="array" ref="I943">IFERROR(INDEX('Sale Rollup'!$B$2:$AA$240,SMALL(IF('Sale Rollup'!$L$2:$L$240=$B$1,ROW('Sale Rollup'!$L$2:$L$240)),ROW(941:941))-1,12)," ")</f>
        <v> </v>
      </c>
      <c r="J943" s="1118"/>
      <c r="K943" s="1118" t="str">
        <f t="array" ref="K943">IFERROR(INDEX('Sale Rollup'!$B$2:$AA$240,SMALL(IF('Sale Rollup'!$L$2:$L$240=$B$1,ROW('Sale Rollup'!$L$2:$L$240)),ROW(941:941))-1,13)," ")</f>
        <v> </v>
      </c>
      <c r="M943" s="1120"/>
      <c r="N943" s="1120"/>
    </row>
    <row r="944">
      <c r="A944" s="1114" t="str">
        <f t="array" ref="A944">IFERROR(SMALL(IF('Sale Rollup'!$L$2:$L$240=$B$1,ROW('Sale Rollup'!$L$2:$L$240)),ROW(942:942))," ")</f>
        <v> </v>
      </c>
      <c r="B944" s="1130" t="str">
        <f t="array" ref="B944">IFERROR(INDEX('Sale Rollup'!$B$2:$AA$240,SMALL(IF('Sale Rollup'!$L$2:$L$240=$B$1,ROW('Sale Rollup'!$L$2:$L$240)),ROW(942:942))-1,1)," ")</f>
        <v> </v>
      </c>
      <c r="C944" s="1117" t="str">
        <f t="array" ref="C944">IFERROR(INDEX('Sale Rollup'!$B$2:$AA$240,SMALL(IF('Sale Rollup'!$L$2:$L$240=$B$1,ROW('Sale Rollup'!$L$2:$L$240)),ROW(942:942))-1,2)," ")</f>
        <v> </v>
      </c>
      <c r="D944" s="1117" t="str">
        <f t="array" ref="D944">IFERROR(INDEX('Sale Rollup'!$B$2:$AA$240,SMALL(IF('Sale Rollup'!$L$2:$L$240=$B$1,ROW('Sale Rollup'!$L$2:$L$240)),ROW(942:942))-1,5)," ")</f>
        <v> </v>
      </c>
      <c r="E944" s="1117" t="str">
        <f t="array" ref="E944">IFERROR( INDEX('Sale Rollup'!$B$2:$AA$240,SMALL(IF('Sale Rollup'!$L$2:$L$240=$B$1,ROW('Sale Rollup'!$L$2:$L$240)),ROW(942:942))-1,6)," ")</f>
        <v> </v>
      </c>
      <c r="F944" s="1117" t="str">
        <f t="array" ref="F944">IFERROR(INDEX('Sale Rollup'!$B$2:$AA$240,SMALL(IF('Sale Rollup'!$L$2:$L$240=$B$1,ROW('Sale Rollup'!$L$2:$L$240)),ROW(942:942))-1,7)," ")</f>
        <v> </v>
      </c>
      <c r="G944" s="1117" t="str">
        <f t="array" ref="G944">IFERROR(INDEX('Sale Rollup'!$B$2:$AA$240,SMALL(IF('Sale Rollup'!$L$2:$L$240=$B$1,ROW('Sale Rollup'!$L$2:$L$240)),ROW(942:942))-1,3)," ")</f>
        <v> </v>
      </c>
      <c r="H944" s="1118" t="str">
        <f t="array" ref="H944">IFERROR(INDEX('Sale Rollup'!$B$2:$AA$240,SMALL(IF('Sale Rollup'!$L$2:$L$240=$B$1,ROW('Sale Rollup'!$L$2:$L$240)),ROW(942:942))-1,8)," ")</f>
        <v> </v>
      </c>
      <c r="I944" s="1119" t="str">
        <f t="array" ref="I944">IFERROR(INDEX('Sale Rollup'!$B$2:$AA$240,SMALL(IF('Sale Rollup'!$L$2:$L$240=$B$1,ROW('Sale Rollup'!$L$2:$L$240)),ROW(942:942))-1,12)," ")</f>
        <v> </v>
      </c>
      <c r="J944" s="1118"/>
      <c r="K944" s="1118" t="str">
        <f t="array" ref="K944">IFERROR(INDEX('Sale Rollup'!$B$2:$AA$240,SMALL(IF('Sale Rollup'!$L$2:$L$240=$B$1,ROW('Sale Rollup'!$L$2:$L$240)),ROW(942:942))-1,13)," ")</f>
        <v> </v>
      </c>
      <c r="M944" s="1120"/>
      <c r="N944" s="1120"/>
    </row>
    <row r="945">
      <c r="A945" s="1114" t="str">
        <f t="array" ref="A945">IFERROR(SMALL(IF('Sale Rollup'!$L$2:$L$240=$B$1,ROW('Sale Rollup'!$L$2:$L$240)),ROW(943:943))," ")</f>
        <v> </v>
      </c>
      <c r="B945" s="1130" t="str">
        <f t="array" ref="B945">IFERROR(INDEX('Sale Rollup'!$B$2:$AA$240,SMALL(IF('Sale Rollup'!$L$2:$L$240=$B$1,ROW('Sale Rollup'!$L$2:$L$240)),ROW(943:943))-1,1)," ")</f>
        <v> </v>
      </c>
      <c r="C945" s="1117" t="str">
        <f t="array" ref="C945">IFERROR(INDEX('Sale Rollup'!$B$2:$AA$240,SMALL(IF('Sale Rollup'!$L$2:$L$240=$B$1,ROW('Sale Rollup'!$L$2:$L$240)),ROW(943:943))-1,2)," ")</f>
        <v> </v>
      </c>
      <c r="D945" s="1117" t="str">
        <f t="array" ref="D945">IFERROR(INDEX('Sale Rollup'!$B$2:$AA$240,SMALL(IF('Sale Rollup'!$L$2:$L$240=$B$1,ROW('Sale Rollup'!$L$2:$L$240)),ROW(943:943))-1,5)," ")</f>
        <v> </v>
      </c>
      <c r="E945" s="1117" t="str">
        <f t="array" ref="E945">IFERROR( INDEX('Sale Rollup'!$B$2:$AA$240,SMALL(IF('Sale Rollup'!$L$2:$L$240=$B$1,ROW('Sale Rollup'!$L$2:$L$240)),ROW(943:943))-1,6)," ")</f>
        <v> </v>
      </c>
      <c r="F945" s="1117" t="str">
        <f t="array" ref="F945">IFERROR(INDEX('Sale Rollup'!$B$2:$AA$240,SMALL(IF('Sale Rollup'!$L$2:$L$240=$B$1,ROW('Sale Rollup'!$L$2:$L$240)),ROW(943:943))-1,7)," ")</f>
        <v> </v>
      </c>
      <c r="G945" s="1117" t="str">
        <f t="array" ref="G945">IFERROR(INDEX('Sale Rollup'!$B$2:$AA$240,SMALL(IF('Sale Rollup'!$L$2:$L$240=$B$1,ROW('Sale Rollup'!$L$2:$L$240)),ROW(943:943))-1,3)," ")</f>
        <v> </v>
      </c>
      <c r="H945" s="1118" t="str">
        <f t="array" ref="H945">IFERROR(INDEX('Sale Rollup'!$B$2:$AA$240,SMALL(IF('Sale Rollup'!$L$2:$L$240=$B$1,ROW('Sale Rollup'!$L$2:$L$240)),ROW(943:943))-1,8)," ")</f>
        <v> </v>
      </c>
      <c r="I945" s="1119" t="str">
        <f t="array" ref="I945">IFERROR(INDEX('Sale Rollup'!$B$2:$AA$240,SMALL(IF('Sale Rollup'!$L$2:$L$240=$B$1,ROW('Sale Rollup'!$L$2:$L$240)),ROW(943:943))-1,12)," ")</f>
        <v> </v>
      </c>
      <c r="J945" s="1118"/>
      <c r="K945" s="1118" t="str">
        <f t="array" ref="K945">IFERROR(INDEX('Sale Rollup'!$B$2:$AA$240,SMALL(IF('Sale Rollup'!$L$2:$L$240=$B$1,ROW('Sale Rollup'!$L$2:$L$240)),ROW(943:943))-1,13)," ")</f>
        <v> </v>
      </c>
      <c r="M945" s="1120"/>
      <c r="N945" s="1120"/>
    </row>
    <row r="946">
      <c r="A946" s="1114" t="str">
        <f t="array" ref="A946">IFERROR(SMALL(IF('Sale Rollup'!$L$2:$L$240=$B$1,ROW('Sale Rollup'!$L$2:$L$240)),ROW(944:944))," ")</f>
        <v> </v>
      </c>
      <c r="B946" s="1130" t="str">
        <f t="array" ref="B946">IFERROR(INDEX('Sale Rollup'!$B$2:$AA$240,SMALL(IF('Sale Rollup'!$L$2:$L$240=$B$1,ROW('Sale Rollup'!$L$2:$L$240)),ROW(944:944))-1,1)," ")</f>
        <v> </v>
      </c>
      <c r="C946" s="1117" t="str">
        <f t="array" ref="C946">IFERROR(INDEX('Sale Rollup'!$B$2:$AA$240,SMALL(IF('Sale Rollup'!$L$2:$L$240=$B$1,ROW('Sale Rollup'!$L$2:$L$240)),ROW(944:944))-1,2)," ")</f>
        <v> </v>
      </c>
      <c r="D946" s="1117" t="str">
        <f t="array" ref="D946">IFERROR(INDEX('Sale Rollup'!$B$2:$AA$240,SMALL(IF('Sale Rollup'!$L$2:$L$240=$B$1,ROW('Sale Rollup'!$L$2:$L$240)),ROW(944:944))-1,5)," ")</f>
        <v> </v>
      </c>
      <c r="E946" s="1117" t="str">
        <f t="array" ref="E946">IFERROR( INDEX('Sale Rollup'!$B$2:$AA$240,SMALL(IF('Sale Rollup'!$L$2:$L$240=$B$1,ROW('Sale Rollup'!$L$2:$L$240)),ROW(944:944))-1,6)," ")</f>
        <v> </v>
      </c>
      <c r="F946" s="1117" t="str">
        <f t="array" ref="F946">IFERROR(INDEX('Sale Rollup'!$B$2:$AA$240,SMALL(IF('Sale Rollup'!$L$2:$L$240=$B$1,ROW('Sale Rollup'!$L$2:$L$240)),ROW(944:944))-1,7)," ")</f>
        <v> </v>
      </c>
      <c r="G946" s="1117" t="str">
        <f t="array" ref="G946">IFERROR(INDEX('Sale Rollup'!$B$2:$AA$240,SMALL(IF('Sale Rollup'!$L$2:$L$240=$B$1,ROW('Sale Rollup'!$L$2:$L$240)),ROW(944:944))-1,3)," ")</f>
        <v> </v>
      </c>
      <c r="H946" s="1118" t="str">
        <f t="array" ref="H946">IFERROR(INDEX('Sale Rollup'!$B$2:$AA$240,SMALL(IF('Sale Rollup'!$L$2:$L$240=$B$1,ROW('Sale Rollup'!$L$2:$L$240)),ROW(944:944))-1,8)," ")</f>
        <v> </v>
      </c>
      <c r="I946" s="1119" t="str">
        <f t="array" ref="I946">IFERROR(INDEX('Sale Rollup'!$B$2:$AA$240,SMALL(IF('Sale Rollup'!$L$2:$L$240=$B$1,ROW('Sale Rollup'!$L$2:$L$240)),ROW(944:944))-1,12)," ")</f>
        <v> </v>
      </c>
      <c r="J946" s="1118"/>
      <c r="K946" s="1118" t="str">
        <f t="array" ref="K946">IFERROR(INDEX('Sale Rollup'!$B$2:$AA$240,SMALL(IF('Sale Rollup'!$L$2:$L$240=$B$1,ROW('Sale Rollup'!$L$2:$L$240)),ROW(944:944))-1,13)," ")</f>
        <v> </v>
      </c>
      <c r="M946" s="1120"/>
      <c r="N946" s="1120"/>
    </row>
    <row r="947">
      <c r="A947" s="1114" t="str">
        <f t="array" ref="A947">IFERROR(SMALL(IF('Sale Rollup'!$L$2:$L$240=$B$1,ROW('Sale Rollup'!$L$2:$L$240)),ROW(945:945))," ")</f>
        <v> </v>
      </c>
      <c r="B947" s="1130" t="str">
        <f t="array" ref="B947">IFERROR(INDEX('Sale Rollup'!$B$2:$AA$240,SMALL(IF('Sale Rollup'!$L$2:$L$240=$B$1,ROW('Sale Rollup'!$L$2:$L$240)),ROW(945:945))-1,1)," ")</f>
        <v> </v>
      </c>
      <c r="C947" s="1117" t="str">
        <f t="array" ref="C947">IFERROR(INDEX('Sale Rollup'!$B$2:$AA$240,SMALL(IF('Sale Rollup'!$L$2:$L$240=$B$1,ROW('Sale Rollup'!$L$2:$L$240)),ROW(945:945))-1,2)," ")</f>
        <v> </v>
      </c>
      <c r="D947" s="1117" t="str">
        <f t="array" ref="D947">IFERROR(INDEX('Sale Rollup'!$B$2:$AA$240,SMALL(IF('Sale Rollup'!$L$2:$L$240=$B$1,ROW('Sale Rollup'!$L$2:$L$240)),ROW(945:945))-1,5)," ")</f>
        <v> </v>
      </c>
      <c r="E947" s="1117" t="str">
        <f t="array" ref="E947">IFERROR( INDEX('Sale Rollup'!$B$2:$AA$240,SMALL(IF('Sale Rollup'!$L$2:$L$240=$B$1,ROW('Sale Rollup'!$L$2:$L$240)),ROW(945:945))-1,6)," ")</f>
        <v> </v>
      </c>
      <c r="F947" s="1117" t="str">
        <f t="array" ref="F947">IFERROR(INDEX('Sale Rollup'!$B$2:$AA$240,SMALL(IF('Sale Rollup'!$L$2:$L$240=$B$1,ROW('Sale Rollup'!$L$2:$L$240)),ROW(945:945))-1,7)," ")</f>
        <v> </v>
      </c>
      <c r="G947" s="1117" t="str">
        <f t="array" ref="G947">IFERROR(INDEX('Sale Rollup'!$B$2:$AA$240,SMALL(IF('Sale Rollup'!$L$2:$L$240=$B$1,ROW('Sale Rollup'!$L$2:$L$240)),ROW(945:945))-1,3)," ")</f>
        <v> </v>
      </c>
      <c r="H947" s="1118" t="str">
        <f t="array" ref="H947">IFERROR(INDEX('Sale Rollup'!$B$2:$AA$240,SMALL(IF('Sale Rollup'!$L$2:$L$240=$B$1,ROW('Sale Rollup'!$L$2:$L$240)),ROW(945:945))-1,8)," ")</f>
        <v> </v>
      </c>
      <c r="I947" s="1119" t="str">
        <f t="array" ref="I947">IFERROR(INDEX('Sale Rollup'!$B$2:$AA$240,SMALL(IF('Sale Rollup'!$L$2:$L$240=$B$1,ROW('Sale Rollup'!$L$2:$L$240)),ROW(945:945))-1,12)," ")</f>
        <v> </v>
      </c>
      <c r="J947" s="1118"/>
      <c r="K947" s="1118" t="str">
        <f t="array" ref="K947">IFERROR(INDEX('Sale Rollup'!$B$2:$AA$240,SMALL(IF('Sale Rollup'!$L$2:$L$240=$B$1,ROW('Sale Rollup'!$L$2:$L$240)),ROW(945:945))-1,13)," ")</f>
        <v> </v>
      </c>
      <c r="M947" s="1120"/>
      <c r="N947" s="1120"/>
    </row>
    <row r="948">
      <c r="A948" s="1114" t="str">
        <f t="array" ref="A948">IFERROR(SMALL(IF('Sale Rollup'!$L$2:$L$240=$B$1,ROW('Sale Rollup'!$L$2:$L$240)),ROW(946:946))," ")</f>
        <v> </v>
      </c>
      <c r="B948" s="1130" t="str">
        <f t="array" ref="B948">IFERROR(INDEX('Sale Rollup'!$B$2:$AA$240,SMALL(IF('Sale Rollup'!$L$2:$L$240=$B$1,ROW('Sale Rollup'!$L$2:$L$240)),ROW(946:946))-1,1)," ")</f>
        <v> </v>
      </c>
      <c r="C948" s="1117" t="str">
        <f t="array" ref="C948">IFERROR(INDEX('Sale Rollup'!$B$2:$AA$240,SMALL(IF('Sale Rollup'!$L$2:$L$240=$B$1,ROW('Sale Rollup'!$L$2:$L$240)),ROW(946:946))-1,2)," ")</f>
        <v> </v>
      </c>
      <c r="D948" s="1117" t="str">
        <f t="array" ref="D948">IFERROR(INDEX('Sale Rollup'!$B$2:$AA$240,SMALL(IF('Sale Rollup'!$L$2:$L$240=$B$1,ROW('Sale Rollup'!$L$2:$L$240)),ROW(946:946))-1,5)," ")</f>
        <v> </v>
      </c>
      <c r="E948" s="1117" t="str">
        <f t="array" ref="E948">IFERROR( INDEX('Sale Rollup'!$B$2:$AA$240,SMALL(IF('Sale Rollup'!$L$2:$L$240=$B$1,ROW('Sale Rollup'!$L$2:$L$240)),ROW(946:946))-1,6)," ")</f>
        <v> </v>
      </c>
      <c r="F948" s="1117" t="str">
        <f t="array" ref="F948">IFERROR(INDEX('Sale Rollup'!$B$2:$AA$240,SMALL(IF('Sale Rollup'!$L$2:$L$240=$B$1,ROW('Sale Rollup'!$L$2:$L$240)),ROW(946:946))-1,7)," ")</f>
        <v> </v>
      </c>
      <c r="G948" s="1117" t="str">
        <f t="array" ref="G948">IFERROR(INDEX('Sale Rollup'!$B$2:$AA$240,SMALL(IF('Sale Rollup'!$L$2:$L$240=$B$1,ROW('Sale Rollup'!$L$2:$L$240)),ROW(946:946))-1,3)," ")</f>
        <v> </v>
      </c>
      <c r="H948" s="1118" t="str">
        <f t="array" ref="H948">IFERROR(INDEX('Sale Rollup'!$B$2:$AA$240,SMALL(IF('Sale Rollup'!$L$2:$L$240=$B$1,ROW('Sale Rollup'!$L$2:$L$240)),ROW(946:946))-1,8)," ")</f>
        <v> </v>
      </c>
      <c r="I948" s="1119" t="str">
        <f t="array" ref="I948">IFERROR(INDEX('Sale Rollup'!$B$2:$AA$240,SMALL(IF('Sale Rollup'!$L$2:$L$240=$B$1,ROW('Sale Rollup'!$L$2:$L$240)),ROW(946:946))-1,12)," ")</f>
        <v> </v>
      </c>
      <c r="J948" s="1118"/>
      <c r="K948" s="1118" t="str">
        <f t="array" ref="K948">IFERROR(INDEX('Sale Rollup'!$B$2:$AA$240,SMALL(IF('Sale Rollup'!$L$2:$L$240=$B$1,ROW('Sale Rollup'!$L$2:$L$240)),ROW(946:946))-1,13)," ")</f>
        <v> </v>
      </c>
      <c r="M948" s="1120"/>
      <c r="N948" s="1120"/>
    </row>
    <row r="949">
      <c r="A949" s="1114" t="str">
        <f t="array" ref="A949">IFERROR(SMALL(IF('Sale Rollup'!$L$2:$L$240=$B$1,ROW('Sale Rollup'!$L$2:$L$240)),ROW(947:947))," ")</f>
        <v> </v>
      </c>
      <c r="B949" s="1130" t="str">
        <f t="array" ref="B949">IFERROR(INDEX('Sale Rollup'!$B$2:$AA$240,SMALL(IF('Sale Rollup'!$L$2:$L$240=$B$1,ROW('Sale Rollup'!$L$2:$L$240)),ROW(947:947))-1,1)," ")</f>
        <v> </v>
      </c>
      <c r="C949" s="1117" t="str">
        <f t="array" ref="C949">IFERROR(INDEX('Sale Rollup'!$B$2:$AA$240,SMALL(IF('Sale Rollup'!$L$2:$L$240=$B$1,ROW('Sale Rollup'!$L$2:$L$240)),ROW(947:947))-1,2)," ")</f>
        <v> </v>
      </c>
      <c r="D949" s="1117" t="str">
        <f t="array" ref="D949">IFERROR(INDEX('Sale Rollup'!$B$2:$AA$240,SMALL(IF('Sale Rollup'!$L$2:$L$240=$B$1,ROW('Sale Rollup'!$L$2:$L$240)),ROW(947:947))-1,5)," ")</f>
        <v> </v>
      </c>
      <c r="E949" s="1117" t="str">
        <f t="array" ref="E949">IFERROR( INDEX('Sale Rollup'!$B$2:$AA$240,SMALL(IF('Sale Rollup'!$L$2:$L$240=$B$1,ROW('Sale Rollup'!$L$2:$L$240)),ROW(947:947))-1,6)," ")</f>
        <v> </v>
      </c>
      <c r="F949" s="1117" t="str">
        <f t="array" ref="F949">IFERROR(INDEX('Sale Rollup'!$B$2:$AA$240,SMALL(IF('Sale Rollup'!$L$2:$L$240=$B$1,ROW('Sale Rollup'!$L$2:$L$240)),ROW(947:947))-1,7)," ")</f>
        <v> </v>
      </c>
      <c r="G949" s="1117" t="str">
        <f t="array" ref="G949">IFERROR(INDEX('Sale Rollup'!$B$2:$AA$240,SMALL(IF('Sale Rollup'!$L$2:$L$240=$B$1,ROW('Sale Rollup'!$L$2:$L$240)),ROW(947:947))-1,3)," ")</f>
        <v> </v>
      </c>
      <c r="H949" s="1118" t="str">
        <f t="array" ref="H949">IFERROR(INDEX('Sale Rollup'!$B$2:$AA$240,SMALL(IF('Sale Rollup'!$L$2:$L$240=$B$1,ROW('Sale Rollup'!$L$2:$L$240)),ROW(947:947))-1,8)," ")</f>
        <v> </v>
      </c>
      <c r="I949" s="1119" t="str">
        <f t="array" ref="I949">IFERROR(INDEX('Sale Rollup'!$B$2:$AA$240,SMALL(IF('Sale Rollup'!$L$2:$L$240=$B$1,ROW('Sale Rollup'!$L$2:$L$240)),ROW(947:947))-1,12)," ")</f>
        <v> </v>
      </c>
      <c r="J949" s="1118"/>
      <c r="K949" s="1118" t="str">
        <f t="array" ref="K949">IFERROR(INDEX('Sale Rollup'!$B$2:$AA$240,SMALL(IF('Sale Rollup'!$L$2:$L$240=$B$1,ROW('Sale Rollup'!$L$2:$L$240)),ROW(947:947))-1,13)," ")</f>
        <v> </v>
      </c>
      <c r="M949" s="1120"/>
      <c r="N949" s="1120"/>
    </row>
    <row r="950">
      <c r="A950" s="1114" t="str">
        <f t="array" ref="A950">IFERROR(SMALL(IF('Sale Rollup'!$L$2:$L$240=$B$1,ROW('Sale Rollup'!$L$2:$L$240)),ROW(948:948))," ")</f>
        <v> </v>
      </c>
      <c r="B950" s="1130" t="str">
        <f t="array" ref="B950">IFERROR(INDEX('Sale Rollup'!$B$2:$AA$240,SMALL(IF('Sale Rollup'!$L$2:$L$240=$B$1,ROW('Sale Rollup'!$L$2:$L$240)),ROW(948:948))-1,1)," ")</f>
        <v> </v>
      </c>
      <c r="C950" s="1117" t="str">
        <f t="array" ref="C950">IFERROR(INDEX('Sale Rollup'!$B$2:$AA$240,SMALL(IF('Sale Rollup'!$L$2:$L$240=$B$1,ROW('Sale Rollup'!$L$2:$L$240)),ROW(948:948))-1,2)," ")</f>
        <v> </v>
      </c>
      <c r="D950" s="1117" t="str">
        <f t="array" ref="D950">IFERROR(INDEX('Sale Rollup'!$B$2:$AA$240,SMALL(IF('Sale Rollup'!$L$2:$L$240=$B$1,ROW('Sale Rollup'!$L$2:$L$240)),ROW(948:948))-1,5)," ")</f>
        <v> </v>
      </c>
      <c r="E950" s="1117" t="str">
        <f t="array" ref="E950">IFERROR( INDEX('Sale Rollup'!$B$2:$AA$240,SMALL(IF('Sale Rollup'!$L$2:$L$240=$B$1,ROW('Sale Rollup'!$L$2:$L$240)),ROW(948:948))-1,6)," ")</f>
        <v> </v>
      </c>
      <c r="F950" s="1117" t="str">
        <f t="array" ref="F950">IFERROR(INDEX('Sale Rollup'!$B$2:$AA$240,SMALL(IF('Sale Rollup'!$L$2:$L$240=$B$1,ROW('Sale Rollup'!$L$2:$L$240)),ROW(948:948))-1,7)," ")</f>
        <v> </v>
      </c>
      <c r="G950" s="1117" t="str">
        <f t="array" ref="G950">IFERROR(INDEX('Sale Rollup'!$B$2:$AA$240,SMALL(IF('Sale Rollup'!$L$2:$L$240=$B$1,ROW('Sale Rollup'!$L$2:$L$240)),ROW(948:948))-1,3)," ")</f>
        <v> </v>
      </c>
      <c r="H950" s="1118" t="str">
        <f t="array" ref="H950">IFERROR(INDEX('Sale Rollup'!$B$2:$AA$240,SMALL(IF('Sale Rollup'!$L$2:$L$240=$B$1,ROW('Sale Rollup'!$L$2:$L$240)),ROW(948:948))-1,8)," ")</f>
        <v> </v>
      </c>
      <c r="I950" s="1119" t="str">
        <f t="array" ref="I950">IFERROR(INDEX('Sale Rollup'!$B$2:$AA$240,SMALL(IF('Sale Rollup'!$L$2:$L$240=$B$1,ROW('Sale Rollup'!$L$2:$L$240)),ROW(948:948))-1,12)," ")</f>
        <v> </v>
      </c>
      <c r="J950" s="1118"/>
      <c r="K950" s="1118" t="str">
        <f t="array" ref="K950">IFERROR(INDEX('Sale Rollup'!$B$2:$AA$240,SMALL(IF('Sale Rollup'!$L$2:$L$240=$B$1,ROW('Sale Rollup'!$L$2:$L$240)),ROW(948:948))-1,13)," ")</f>
        <v> </v>
      </c>
      <c r="M950" s="1120"/>
      <c r="N950" s="1120"/>
    </row>
    <row r="951">
      <c r="A951" s="1114" t="str">
        <f t="array" ref="A951">IFERROR(SMALL(IF('Sale Rollup'!$L$2:$L$240=$B$1,ROW('Sale Rollup'!$L$2:$L$240)),ROW(949:949))," ")</f>
        <v> </v>
      </c>
      <c r="B951" s="1130" t="str">
        <f t="array" ref="B951">IFERROR(INDEX('Sale Rollup'!$B$2:$AA$240,SMALL(IF('Sale Rollup'!$L$2:$L$240=$B$1,ROW('Sale Rollup'!$L$2:$L$240)),ROW(949:949))-1,1)," ")</f>
        <v> </v>
      </c>
      <c r="C951" s="1117" t="str">
        <f t="array" ref="C951">IFERROR(INDEX('Sale Rollup'!$B$2:$AA$240,SMALL(IF('Sale Rollup'!$L$2:$L$240=$B$1,ROW('Sale Rollup'!$L$2:$L$240)),ROW(949:949))-1,2)," ")</f>
        <v> </v>
      </c>
      <c r="D951" s="1117" t="str">
        <f t="array" ref="D951">IFERROR(INDEX('Sale Rollup'!$B$2:$AA$240,SMALL(IF('Sale Rollup'!$L$2:$L$240=$B$1,ROW('Sale Rollup'!$L$2:$L$240)),ROW(949:949))-1,5)," ")</f>
        <v> </v>
      </c>
      <c r="E951" s="1117" t="str">
        <f t="array" ref="E951">IFERROR( INDEX('Sale Rollup'!$B$2:$AA$240,SMALL(IF('Sale Rollup'!$L$2:$L$240=$B$1,ROW('Sale Rollup'!$L$2:$L$240)),ROW(949:949))-1,6)," ")</f>
        <v> </v>
      </c>
      <c r="F951" s="1117" t="str">
        <f t="array" ref="F951">IFERROR(INDEX('Sale Rollup'!$B$2:$AA$240,SMALL(IF('Sale Rollup'!$L$2:$L$240=$B$1,ROW('Sale Rollup'!$L$2:$L$240)),ROW(949:949))-1,7)," ")</f>
        <v> </v>
      </c>
      <c r="G951" s="1117" t="str">
        <f t="array" ref="G951">IFERROR(INDEX('Sale Rollup'!$B$2:$AA$240,SMALL(IF('Sale Rollup'!$L$2:$L$240=$B$1,ROW('Sale Rollup'!$L$2:$L$240)),ROW(949:949))-1,3)," ")</f>
        <v> </v>
      </c>
      <c r="H951" s="1118" t="str">
        <f t="array" ref="H951">IFERROR(INDEX('Sale Rollup'!$B$2:$AA$240,SMALL(IF('Sale Rollup'!$L$2:$L$240=$B$1,ROW('Sale Rollup'!$L$2:$L$240)),ROW(949:949))-1,8)," ")</f>
        <v> </v>
      </c>
      <c r="I951" s="1119" t="str">
        <f t="array" ref="I951">IFERROR(INDEX('Sale Rollup'!$B$2:$AA$240,SMALL(IF('Sale Rollup'!$L$2:$L$240=$B$1,ROW('Sale Rollup'!$L$2:$L$240)),ROW(949:949))-1,12)," ")</f>
        <v> </v>
      </c>
      <c r="J951" s="1118"/>
      <c r="K951" s="1118" t="str">
        <f t="array" ref="K951">IFERROR(INDEX('Sale Rollup'!$B$2:$AA$240,SMALL(IF('Sale Rollup'!$L$2:$L$240=$B$1,ROW('Sale Rollup'!$L$2:$L$240)),ROW(949:949))-1,13)," ")</f>
        <v> </v>
      </c>
      <c r="M951" s="1120"/>
      <c r="N951" s="1120"/>
    </row>
    <row r="952">
      <c r="A952" s="1114" t="str">
        <f t="array" ref="A952">IFERROR(SMALL(IF('Sale Rollup'!$L$2:$L$240=$B$1,ROW('Sale Rollup'!$L$2:$L$240)),ROW(950:950))," ")</f>
        <v> </v>
      </c>
      <c r="B952" s="1130" t="str">
        <f t="array" ref="B952">IFERROR(INDEX('Sale Rollup'!$B$2:$AA$240,SMALL(IF('Sale Rollup'!$L$2:$L$240=$B$1,ROW('Sale Rollup'!$L$2:$L$240)),ROW(950:950))-1,1)," ")</f>
        <v> </v>
      </c>
      <c r="C952" s="1117" t="str">
        <f t="array" ref="C952">IFERROR(INDEX('Sale Rollup'!$B$2:$AA$240,SMALL(IF('Sale Rollup'!$L$2:$L$240=$B$1,ROW('Sale Rollup'!$L$2:$L$240)),ROW(950:950))-1,2)," ")</f>
        <v> </v>
      </c>
      <c r="D952" s="1117" t="str">
        <f t="array" ref="D952">IFERROR(INDEX('Sale Rollup'!$B$2:$AA$240,SMALL(IF('Sale Rollup'!$L$2:$L$240=$B$1,ROW('Sale Rollup'!$L$2:$L$240)),ROW(950:950))-1,5)," ")</f>
        <v> </v>
      </c>
      <c r="E952" s="1117" t="str">
        <f t="array" ref="E952">IFERROR( INDEX('Sale Rollup'!$B$2:$AA$240,SMALL(IF('Sale Rollup'!$L$2:$L$240=$B$1,ROW('Sale Rollup'!$L$2:$L$240)),ROW(950:950))-1,6)," ")</f>
        <v> </v>
      </c>
      <c r="F952" s="1117" t="str">
        <f t="array" ref="F952">IFERROR(INDEX('Sale Rollup'!$B$2:$AA$240,SMALL(IF('Sale Rollup'!$L$2:$L$240=$B$1,ROW('Sale Rollup'!$L$2:$L$240)),ROW(950:950))-1,7)," ")</f>
        <v> </v>
      </c>
      <c r="G952" s="1117" t="str">
        <f t="array" ref="G952">IFERROR(INDEX('Sale Rollup'!$B$2:$AA$240,SMALL(IF('Sale Rollup'!$L$2:$L$240=$B$1,ROW('Sale Rollup'!$L$2:$L$240)),ROW(950:950))-1,3)," ")</f>
        <v> </v>
      </c>
      <c r="H952" s="1118" t="str">
        <f t="array" ref="H952">IFERROR(INDEX('Sale Rollup'!$B$2:$AA$240,SMALL(IF('Sale Rollup'!$L$2:$L$240=$B$1,ROW('Sale Rollup'!$L$2:$L$240)),ROW(950:950))-1,8)," ")</f>
        <v> </v>
      </c>
      <c r="I952" s="1119" t="str">
        <f t="array" ref="I952">IFERROR(INDEX('Sale Rollup'!$B$2:$AA$240,SMALL(IF('Sale Rollup'!$L$2:$L$240=$B$1,ROW('Sale Rollup'!$L$2:$L$240)),ROW(950:950))-1,12)," ")</f>
        <v> </v>
      </c>
      <c r="J952" s="1118"/>
      <c r="K952" s="1118" t="str">
        <f t="array" ref="K952">IFERROR(INDEX('Sale Rollup'!$B$2:$AA$240,SMALL(IF('Sale Rollup'!$L$2:$L$240=$B$1,ROW('Sale Rollup'!$L$2:$L$240)),ROW(950:950))-1,13)," ")</f>
        <v> </v>
      </c>
      <c r="M952" s="1120"/>
      <c r="N952" s="1120"/>
    </row>
    <row r="953">
      <c r="A953" s="1114" t="str">
        <f t="array" ref="A953">IFERROR(SMALL(IF('Sale Rollup'!$L$2:$L$240=$B$1,ROW('Sale Rollup'!$L$2:$L$240)),ROW(951:951))," ")</f>
        <v> </v>
      </c>
      <c r="B953" s="1130" t="str">
        <f t="array" ref="B953">IFERROR(INDEX('Sale Rollup'!$B$2:$AA$240,SMALL(IF('Sale Rollup'!$L$2:$L$240=$B$1,ROW('Sale Rollup'!$L$2:$L$240)),ROW(951:951))-1,1)," ")</f>
        <v> </v>
      </c>
      <c r="C953" s="1117" t="str">
        <f t="array" ref="C953">IFERROR(INDEX('Sale Rollup'!$B$2:$AA$240,SMALL(IF('Sale Rollup'!$L$2:$L$240=$B$1,ROW('Sale Rollup'!$L$2:$L$240)),ROW(951:951))-1,2)," ")</f>
        <v> </v>
      </c>
      <c r="D953" s="1117" t="str">
        <f t="array" ref="D953">IFERROR(INDEX('Sale Rollup'!$B$2:$AA$240,SMALL(IF('Sale Rollup'!$L$2:$L$240=$B$1,ROW('Sale Rollup'!$L$2:$L$240)),ROW(951:951))-1,5)," ")</f>
        <v> </v>
      </c>
      <c r="E953" s="1117" t="str">
        <f t="array" ref="E953">IFERROR( INDEX('Sale Rollup'!$B$2:$AA$240,SMALL(IF('Sale Rollup'!$L$2:$L$240=$B$1,ROW('Sale Rollup'!$L$2:$L$240)),ROW(951:951))-1,6)," ")</f>
        <v> </v>
      </c>
      <c r="F953" s="1117" t="str">
        <f t="array" ref="F953">IFERROR(INDEX('Sale Rollup'!$B$2:$AA$240,SMALL(IF('Sale Rollup'!$L$2:$L$240=$B$1,ROW('Sale Rollup'!$L$2:$L$240)),ROW(951:951))-1,7)," ")</f>
        <v> </v>
      </c>
      <c r="G953" s="1117" t="str">
        <f t="array" ref="G953">IFERROR(INDEX('Sale Rollup'!$B$2:$AA$240,SMALL(IF('Sale Rollup'!$L$2:$L$240=$B$1,ROW('Sale Rollup'!$L$2:$L$240)),ROW(951:951))-1,3)," ")</f>
        <v> </v>
      </c>
      <c r="H953" s="1118" t="str">
        <f t="array" ref="H953">IFERROR(INDEX('Sale Rollup'!$B$2:$AA$240,SMALL(IF('Sale Rollup'!$L$2:$L$240=$B$1,ROW('Sale Rollup'!$L$2:$L$240)),ROW(951:951))-1,8)," ")</f>
        <v> </v>
      </c>
      <c r="I953" s="1119" t="str">
        <f t="array" ref="I953">IFERROR(INDEX('Sale Rollup'!$B$2:$AA$240,SMALL(IF('Sale Rollup'!$L$2:$L$240=$B$1,ROW('Sale Rollup'!$L$2:$L$240)),ROW(951:951))-1,12)," ")</f>
        <v> </v>
      </c>
      <c r="J953" s="1118"/>
      <c r="K953" s="1118" t="str">
        <f t="array" ref="K953">IFERROR(INDEX('Sale Rollup'!$B$2:$AA$240,SMALL(IF('Sale Rollup'!$L$2:$L$240=$B$1,ROW('Sale Rollup'!$L$2:$L$240)),ROW(951:951))-1,13)," ")</f>
        <v> </v>
      </c>
      <c r="M953" s="1120"/>
      <c r="N953" s="1120"/>
    </row>
    <row r="954">
      <c r="A954" s="1114" t="str">
        <f t="array" ref="A954">IFERROR(SMALL(IF('Sale Rollup'!$L$2:$L$240=$B$1,ROW('Sale Rollup'!$L$2:$L$240)),ROW(952:952))," ")</f>
        <v> </v>
      </c>
      <c r="B954" s="1130" t="str">
        <f t="array" ref="B954">IFERROR(INDEX('Sale Rollup'!$B$2:$AA$240,SMALL(IF('Sale Rollup'!$L$2:$L$240=$B$1,ROW('Sale Rollup'!$L$2:$L$240)),ROW(952:952))-1,1)," ")</f>
        <v> </v>
      </c>
      <c r="C954" s="1117" t="str">
        <f t="array" ref="C954">IFERROR(INDEX('Sale Rollup'!$B$2:$AA$240,SMALL(IF('Sale Rollup'!$L$2:$L$240=$B$1,ROW('Sale Rollup'!$L$2:$L$240)),ROW(952:952))-1,2)," ")</f>
        <v> </v>
      </c>
      <c r="D954" s="1117" t="str">
        <f t="array" ref="D954">IFERROR(INDEX('Sale Rollup'!$B$2:$AA$240,SMALL(IF('Sale Rollup'!$L$2:$L$240=$B$1,ROW('Sale Rollup'!$L$2:$L$240)),ROW(952:952))-1,5)," ")</f>
        <v> </v>
      </c>
      <c r="E954" s="1117" t="str">
        <f t="array" ref="E954">IFERROR( INDEX('Sale Rollup'!$B$2:$AA$240,SMALL(IF('Sale Rollup'!$L$2:$L$240=$B$1,ROW('Sale Rollup'!$L$2:$L$240)),ROW(952:952))-1,6)," ")</f>
        <v> </v>
      </c>
      <c r="F954" s="1117" t="str">
        <f t="array" ref="F954">IFERROR(INDEX('Sale Rollup'!$B$2:$AA$240,SMALL(IF('Sale Rollup'!$L$2:$L$240=$B$1,ROW('Sale Rollup'!$L$2:$L$240)),ROW(952:952))-1,7)," ")</f>
        <v> </v>
      </c>
      <c r="G954" s="1117" t="str">
        <f t="array" ref="G954">IFERROR(INDEX('Sale Rollup'!$B$2:$AA$240,SMALL(IF('Sale Rollup'!$L$2:$L$240=$B$1,ROW('Sale Rollup'!$L$2:$L$240)),ROW(952:952))-1,3)," ")</f>
        <v> </v>
      </c>
      <c r="H954" s="1118" t="str">
        <f t="array" ref="H954">IFERROR(INDEX('Sale Rollup'!$B$2:$AA$240,SMALL(IF('Sale Rollup'!$L$2:$L$240=$B$1,ROW('Sale Rollup'!$L$2:$L$240)),ROW(952:952))-1,8)," ")</f>
        <v> </v>
      </c>
      <c r="I954" s="1119" t="str">
        <f t="array" ref="I954">IFERROR(INDEX('Sale Rollup'!$B$2:$AA$240,SMALL(IF('Sale Rollup'!$L$2:$L$240=$B$1,ROW('Sale Rollup'!$L$2:$L$240)),ROW(952:952))-1,12)," ")</f>
        <v> </v>
      </c>
      <c r="J954" s="1118"/>
      <c r="K954" s="1118" t="str">
        <f t="array" ref="K954">IFERROR(INDEX('Sale Rollup'!$B$2:$AA$240,SMALL(IF('Sale Rollup'!$L$2:$L$240=$B$1,ROW('Sale Rollup'!$L$2:$L$240)),ROW(952:952))-1,13)," ")</f>
        <v> </v>
      </c>
      <c r="M954" s="1120"/>
      <c r="N954" s="1120"/>
    </row>
    <row r="955">
      <c r="A955" s="1114" t="str">
        <f t="array" ref="A955">IFERROR(SMALL(IF('Sale Rollup'!$L$2:$L$240=$B$1,ROW('Sale Rollup'!$L$2:$L$240)),ROW(953:953))," ")</f>
        <v> </v>
      </c>
      <c r="B955" s="1130" t="str">
        <f t="array" ref="B955">IFERROR(INDEX('Sale Rollup'!$B$2:$AA$240,SMALL(IF('Sale Rollup'!$L$2:$L$240=$B$1,ROW('Sale Rollup'!$L$2:$L$240)),ROW(953:953))-1,1)," ")</f>
        <v> </v>
      </c>
      <c r="C955" s="1117" t="str">
        <f t="array" ref="C955">IFERROR(INDEX('Sale Rollup'!$B$2:$AA$240,SMALL(IF('Sale Rollup'!$L$2:$L$240=$B$1,ROW('Sale Rollup'!$L$2:$L$240)),ROW(953:953))-1,2)," ")</f>
        <v> </v>
      </c>
      <c r="D955" s="1117" t="str">
        <f t="array" ref="D955">IFERROR(INDEX('Sale Rollup'!$B$2:$AA$240,SMALL(IF('Sale Rollup'!$L$2:$L$240=$B$1,ROW('Sale Rollup'!$L$2:$L$240)),ROW(953:953))-1,5)," ")</f>
        <v> </v>
      </c>
      <c r="E955" s="1117" t="str">
        <f t="array" ref="E955">IFERROR( INDEX('Sale Rollup'!$B$2:$AA$240,SMALL(IF('Sale Rollup'!$L$2:$L$240=$B$1,ROW('Sale Rollup'!$L$2:$L$240)),ROW(953:953))-1,6)," ")</f>
        <v> </v>
      </c>
      <c r="F955" s="1117" t="str">
        <f t="array" ref="F955">IFERROR(INDEX('Sale Rollup'!$B$2:$AA$240,SMALL(IF('Sale Rollup'!$L$2:$L$240=$B$1,ROW('Sale Rollup'!$L$2:$L$240)),ROW(953:953))-1,7)," ")</f>
        <v> </v>
      </c>
      <c r="G955" s="1117" t="str">
        <f t="array" ref="G955">IFERROR(INDEX('Sale Rollup'!$B$2:$AA$240,SMALL(IF('Sale Rollup'!$L$2:$L$240=$B$1,ROW('Sale Rollup'!$L$2:$L$240)),ROW(953:953))-1,3)," ")</f>
        <v> </v>
      </c>
      <c r="H955" s="1118" t="str">
        <f t="array" ref="H955">IFERROR(INDEX('Sale Rollup'!$B$2:$AA$240,SMALL(IF('Sale Rollup'!$L$2:$L$240=$B$1,ROW('Sale Rollup'!$L$2:$L$240)),ROW(953:953))-1,8)," ")</f>
        <v> </v>
      </c>
      <c r="I955" s="1119" t="str">
        <f t="array" ref="I955">IFERROR(INDEX('Sale Rollup'!$B$2:$AA$240,SMALL(IF('Sale Rollup'!$L$2:$L$240=$B$1,ROW('Sale Rollup'!$L$2:$L$240)),ROW(953:953))-1,12)," ")</f>
        <v> </v>
      </c>
      <c r="J955" s="1118"/>
      <c r="K955" s="1118" t="str">
        <f t="array" ref="K955">IFERROR(INDEX('Sale Rollup'!$B$2:$AA$240,SMALL(IF('Sale Rollup'!$L$2:$L$240=$B$1,ROW('Sale Rollup'!$L$2:$L$240)),ROW(953:953))-1,13)," ")</f>
        <v> </v>
      </c>
      <c r="M955" s="1120"/>
      <c r="N955" s="1120"/>
    </row>
    <row r="956">
      <c r="A956" s="1114" t="str">
        <f t="array" ref="A956">IFERROR(SMALL(IF('Sale Rollup'!$L$2:$L$240=$B$1,ROW('Sale Rollup'!$L$2:$L$240)),ROW(954:954))," ")</f>
        <v> </v>
      </c>
      <c r="B956" s="1130" t="str">
        <f t="array" ref="B956">IFERROR(INDEX('Sale Rollup'!$B$2:$AA$240,SMALL(IF('Sale Rollup'!$L$2:$L$240=$B$1,ROW('Sale Rollup'!$L$2:$L$240)),ROW(954:954))-1,1)," ")</f>
        <v> </v>
      </c>
      <c r="C956" s="1117" t="str">
        <f t="array" ref="C956">IFERROR(INDEX('Sale Rollup'!$B$2:$AA$240,SMALL(IF('Sale Rollup'!$L$2:$L$240=$B$1,ROW('Sale Rollup'!$L$2:$L$240)),ROW(954:954))-1,2)," ")</f>
        <v> </v>
      </c>
      <c r="D956" s="1117" t="str">
        <f t="array" ref="D956">IFERROR(INDEX('Sale Rollup'!$B$2:$AA$240,SMALL(IF('Sale Rollup'!$L$2:$L$240=$B$1,ROW('Sale Rollup'!$L$2:$L$240)),ROW(954:954))-1,5)," ")</f>
        <v> </v>
      </c>
      <c r="E956" s="1117" t="str">
        <f t="array" ref="E956">IFERROR( INDEX('Sale Rollup'!$B$2:$AA$240,SMALL(IF('Sale Rollup'!$L$2:$L$240=$B$1,ROW('Sale Rollup'!$L$2:$L$240)),ROW(954:954))-1,6)," ")</f>
        <v> </v>
      </c>
      <c r="F956" s="1117" t="str">
        <f t="array" ref="F956">IFERROR(INDEX('Sale Rollup'!$B$2:$AA$240,SMALL(IF('Sale Rollup'!$L$2:$L$240=$B$1,ROW('Sale Rollup'!$L$2:$L$240)),ROW(954:954))-1,7)," ")</f>
        <v> </v>
      </c>
      <c r="G956" s="1117" t="str">
        <f t="array" ref="G956">IFERROR(INDEX('Sale Rollup'!$B$2:$AA$240,SMALL(IF('Sale Rollup'!$L$2:$L$240=$B$1,ROW('Sale Rollup'!$L$2:$L$240)),ROW(954:954))-1,3)," ")</f>
        <v> </v>
      </c>
      <c r="H956" s="1118" t="str">
        <f t="array" ref="H956">IFERROR(INDEX('Sale Rollup'!$B$2:$AA$240,SMALL(IF('Sale Rollup'!$L$2:$L$240=$B$1,ROW('Sale Rollup'!$L$2:$L$240)),ROW(954:954))-1,8)," ")</f>
        <v> </v>
      </c>
      <c r="I956" s="1119" t="str">
        <f t="array" ref="I956">IFERROR(INDEX('Sale Rollup'!$B$2:$AA$240,SMALL(IF('Sale Rollup'!$L$2:$L$240=$B$1,ROW('Sale Rollup'!$L$2:$L$240)),ROW(954:954))-1,12)," ")</f>
        <v> </v>
      </c>
      <c r="J956" s="1118"/>
      <c r="K956" s="1118" t="str">
        <f t="array" ref="K956">IFERROR(INDEX('Sale Rollup'!$B$2:$AA$240,SMALL(IF('Sale Rollup'!$L$2:$L$240=$B$1,ROW('Sale Rollup'!$L$2:$L$240)),ROW(954:954))-1,13)," ")</f>
        <v> </v>
      </c>
      <c r="M956" s="1120"/>
      <c r="N956" s="1120"/>
    </row>
    <row r="957">
      <c r="A957" s="1114" t="str">
        <f t="array" ref="A957">IFERROR(SMALL(IF('Sale Rollup'!$L$2:$L$240=$B$1,ROW('Sale Rollup'!$L$2:$L$240)),ROW(955:955))," ")</f>
        <v> </v>
      </c>
      <c r="B957" s="1130" t="str">
        <f t="array" ref="B957">IFERROR(INDEX('Sale Rollup'!$B$2:$AA$240,SMALL(IF('Sale Rollup'!$L$2:$L$240=$B$1,ROW('Sale Rollup'!$L$2:$L$240)),ROW(955:955))-1,1)," ")</f>
        <v> </v>
      </c>
      <c r="C957" s="1117" t="str">
        <f t="array" ref="C957">IFERROR(INDEX('Sale Rollup'!$B$2:$AA$240,SMALL(IF('Sale Rollup'!$L$2:$L$240=$B$1,ROW('Sale Rollup'!$L$2:$L$240)),ROW(955:955))-1,2)," ")</f>
        <v> </v>
      </c>
      <c r="D957" s="1117" t="str">
        <f t="array" ref="D957">IFERROR(INDEX('Sale Rollup'!$B$2:$AA$240,SMALL(IF('Sale Rollup'!$L$2:$L$240=$B$1,ROW('Sale Rollup'!$L$2:$L$240)),ROW(955:955))-1,5)," ")</f>
        <v> </v>
      </c>
      <c r="E957" s="1117" t="str">
        <f t="array" ref="E957">IFERROR( INDEX('Sale Rollup'!$B$2:$AA$240,SMALL(IF('Sale Rollup'!$L$2:$L$240=$B$1,ROW('Sale Rollup'!$L$2:$L$240)),ROW(955:955))-1,6)," ")</f>
        <v> </v>
      </c>
      <c r="F957" s="1117" t="str">
        <f t="array" ref="F957">IFERROR(INDEX('Sale Rollup'!$B$2:$AA$240,SMALL(IF('Sale Rollup'!$L$2:$L$240=$B$1,ROW('Sale Rollup'!$L$2:$L$240)),ROW(955:955))-1,7)," ")</f>
        <v> </v>
      </c>
      <c r="G957" s="1117" t="str">
        <f t="array" ref="G957">IFERROR(INDEX('Sale Rollup'!$B$2:$AA$240,SMALL(IF('Sale Rollup'!$L$2:$L$240=$B$1,ROW('Sale Rollup'!$L$2:$L$240)),ROW(955:955))-1,3)," ")</f>
        <v> </v>
      </c>
      <c r="H957" s="1118" t="str">
        <f t="array" ref="H957">IFERROR(INDEX('Sale Rollup'!$B$2:$AA$240,SMALL(IF('Sale Rollup'!$L$2:$L$240=$B$1,ROW('Sale Rollup'!$L$2:$L$240)),ROW(955:955))-1,8)," ")</f>
        <v> </v>
      </c>
      <c r="I957" s="1119" t="str">
        <f t="array" ref="I957">IFERROR(INDEX('Sale Rollup'!$B$2:$AA$240,SMALL(IF('Sale Rollup'!$L$2:$L$240=$B$1,ROW('Sale Rollup'!$L$2:$L$240)),ROW(955:955))-1,12)," ")</f>
        <v> </v>
      </c>
      <c r="J957" s="1118"/>
      <c r="K957" s="1118" t="str">
        <f t="array" ref="K957">IFERROR(INDEX('Sale Rollup'!$B$2:$AA$240,SMALL(IF('Sale Rollup'!$L$2:$L$240=$B$1,ROW('Sale Rollup'!$L$2:$L$240)),ROW(955:955))-1,13)," ")</f>
        <v> </v>
      </c>
      <c r="M957" s="1120"/>
      <c r="N957" s="1120"/>
    </row>
    <row r="958">
      <c r="A958" s="1114" t="str">
        <f t="array" ref="A958">IFERROR(SMALL(IF('Sale Rollup'!$L$2:$L$240=$B$1,ROW('Sale Rollup'!$L$2:$L$240)),ROW(956:956))," ")</f>
        <v> </v>
      </c>
      <c r="B958" s="1130" t="str">
        <f t="array" ref="B958">IFERROR(INDEX('Sale Rollup'!$B$2:$AA$240,SMALL(IF('Sale Rollup'!$L$2:$L$240=$B$1,ROW('Sale Rollup'!$L$2:$L$240)),ROW(956:956))-1,1)," ")</f>
        <v> </v>
      </c>
      <c r="C958" s="1117" t="str">
        <f t="array" ref="C958">IFERROR(INDEX('Sale Rollup'!$B$2:$AA$240,SMALL(IF('Sale Rollup'!$L$2:$L$240=$B$1,ROW('Sale Rollup'!$L$2:$L$240)),ROW(956:956))-1,2)," ")</f>
        <v> </v>
      </c>
      <c r="D958" s="1117" t="str">
        <f t="array" ref="D958">IFERROR(INDEX('Sale Rollup'!$B$2:$AA$240,SMALL(IF('Sale Rollup'!$L$2:$L$240=$B$1,ROW('Sale Rollup'!$L$2:$L$240)),ROW(956:956))-1,5)," ")</f>
        <v> </v>
      </c>
      <c r="E958" s="1117" t="str">
        <f t="array" ref="E958">IFERROR( INDEX('Sale Rollup'!$B$2:$AA$240,SMALL(IF('Sale Rollup'!$L$2:$L$240=$B$1,ROW('Sale Rollup'!$L$2:$L$240)),ROW(956:956))-1,6)," ")</f>
        <v> </v>
      </c>
      <c r="F958" s="1117" t="str">
        <f t="array" ref="F958">IFERROR(INDEX('Sale Rollup'!$B$2:$AA$240,SMALL(IF('Sale Rollup'!$L$2:$L$240=$B$1,ROW('Sale Rollup'!$L$2:$L$240)),ROW(956:956))-1,7)," ")</f>
        <v> </v>
      </c>
      <c r="G958" s="1117" t="str">
        <f t="array" ref="G958">IFERROR(INDEX('Sale Rollup'!$B$2:$AA$240,SMALL(IF('Sale Rollup'!$L$2:$L$240=$B$1,ROW('Sale Rollup'!$L$2:$L$240)),ROW(956:956))-1,3)," ")</f>
        <v> </v>
      </c>
      <c r="H958" s="1118" t="str">
        <f t="array" ref="H958">IFERROR(INDEX('Sale Rollup'!$B$2:$AA$240,SMALL(IF('Sale Rollup'!$L$2:$L$240=$B$1,ROW('Sale Rollup'!$L$2:$L$240)),ROW(956:956))-1,8)," ")</f>
        <v> </v>
      </c>
      <c r="I958" s="1119" t="str">
        <f t="array" ref="I958">IFERROR(INDEX('Sale Rollup'!$B$2:$AA$240,SMALL(IF('Sale Rollup'!$L$2:$L$240=$B$1,ROW('Sale Rollup'!$L$2:$L$240)),ROW(956:956))-1,12)," ")</f>
        <v> </v>
      </c>
      <c r="J958" s="1118"/>
      <c r="K958" s="1118" t="str">
        <f t="array" ref="K958">IFERROR(INDEX('Sale Rollup'!$B$2:$AA$240,SMALL(IF('Sale Rollup'!$L$2:$L$240=$B$1,ROW('Sale Rollup'!$L$2:$L$240)),ROW(956:956))-1,13)," ")</f>
        <v> </v>
      </c>
      <c r="M958" s="1120" t="s">
        <v>878</v>
      </c>
      <c r="N958" s="1120"/>
    </row>
    <row r="959">
      <c r="A959" s="1114" t="str">
        <f t="array" ref="A959">IFERROR(SMALL(IF('Sale Rollup'!$L$2:$L$240=$B$1,ROW('Sale Rollup'!$L$2:$L$240)),ROW(957:957))," ")</f>
        <v> </v>
      </c>
      <c r="B959" s="1130" t="str">
        <f t="array" ref="B959">IFERROR(INDEX('Sale Rollup'!$B$2:$AA$240,SMALL(IF('Sale Rollup'!$L$2:$L$240=$B$1,ROW('Sale Rollup'!$L$2:$L$240)),ROW(957:957))-1,1)," ")</f>
        <v> </v>
      </c>
      <c r="C959" s="1117" t="str">
        <f t="array" ref="C959">IFERROR(INDEX('Sale Rollup'!$B$2:$AA$240,SMALL(IF('Sale Rollup'!$L$2:$L$240=$B$1,ROW('Sale Rollup'!$L$2:$L$240)),ROW(957:957))-1,2)," ")</f>
        <v> </v>
      </c>
      <c r="D959" s="1117" t="str">
        <f t="array" ref="D959">IFERROR(INDEX('Sale Rollup'!$B$2:$AA$240,SMALL(IF('Sale Rollup'!$L$2:$L$240=$B$1,ROW('Sale Rollup'!$L$2:$L$240)),ROW(957:957))-1,5)," ")</f>
        <v> </v>
      </c>
      <c r="E959" s="1117" t="str">
        <f t="array" ref="E959">IFERROR( INDEX('Sale Rollup'!$B$2:$AA$240,SMALL(IF('Sale Rollup'!$L$2:$L$240=$B$1,ROW('Sale Rollup'!$L$2:$L$240)),ROW(957:957))-1,6)," ")</f>
        <v> </v>
      </c>
      <c r="F959" s="1117" t="str">
        <f t="array" ref="F959">IFERROR(INDEX('Sale Rollup'!$B$2:$AA$240,SMALL(IF('Sale Rollup'!$L$2:$L$240=$B$1,ROW('Sale Rollup'!$L$2:$L$240)),ROW(957:957))-1,7)," ")</f>
        <v> </v>
      </c>
      <c r="G959" s="1117" t="str">
        <f t="array" ref="G959">IFERROR(INDEX('Sale Rollup'!$B$2:$AA$240,SMALL(IF('Sale Rollup'!$L$2:$L$240=$B$1,ROW('Sale Rollup'!$L$2:$L$240)),ROW(957:957))-1,3)," ")</f>
        <v> </v>
      </c>
      <c r="H959" s="1118" t="str">
        <f t="array" ref="H959">IFERROR(INDEX('Sale Rollup'!$B$2:$AA$240,SMALL(IF('Sale Rollup'!$L$2:$L$240=$B$1,ROW('Sale Rollup'!$L$2:$L$240)),ROW(957:957))-1,8)," ")</f>
        <v> </v>
      </c>
      <c r="I959" s="1119" t="str">
        <f t="array" ref="I959">IFERROR(INDEX('Sale Rollup'!$B$2:$AA$240,SMALL(IF('Sale Rollup'!$L$2:$L$240=$B$1,ROW('Sale Rollup'!$L$2:$L$240)),ROW(957:957))-1,12)," ")</f>
        <v> </v>
      </c>
      <c r="J959" s="1118"/>
      <c r="K959" s="1118" t="str">
        <f t="array" ref="K959">IFERROR(INDEX('Sale Rollup'!$B$2:$AA$240,SMALL(IF('Sale Rollup'!$L$2:$L$240=$B$1,ROW('Sale Rollup'!$L$2:$L$240)),ROW(957:957))-1,13)," ")</f>
        <v> </v>
      </c>
      <c r="M959" s="1120"/>
      <c r="N959" s="1120"/>
    </row>
    <row r="960">
      <c r="A960" s="1131" t="str">
        <f t="array" ref="A960">IFERROR(SMALL(IF('Sale Rollup'!$O$2:$O$240=$B$1,ROW('Sale Rollup'!$L$2:$L$240)),ROW(938:938))," ")</f>
        <v> </v>
      </c>
      <c r="B960" s="1132" t="str">
        <f t="array" ref="B960">IFERROR(INDEX('Sale Rollup'!$B$2:$AA$240,SMALL(IF('Sale Rollup'!$O$2:$O$240=$B$1,ROW('Sale Rollup'!$L$2:$L$240)),ROW(938:938))-1,1)," ")</f>
        <v> </v>
      </c>
      <c r="C960" s="1133" t="str">
        <f t="array" ref="C960">IFERROR(INDEX('Sale Rollup'!$B$2:$AA$240,SMALL(IF('Sale Rollup'!$O$2:$O$240=$B$1,ROW('Sale Rollup'!$L$2:$L$240)),ROW(938:938))-1,2)," ")</f>
        <v> </v>
      </c>
      <c r="D960" s="1133" t="str">
        <f t="array" ref="D960">IFERROR(INDEX('Sale Rollup'!$B$2:$AA$240,SMALL(IF('Sale Rollup'!$O$2:$O$240=$B$1,ROW('Sale Rollup'!$L$2:$L$240)),ROW(938:938))-1,5)," ")</f>
        <v> </v>
      </c>
      <c r="E960" s="1133" t="str">
        <f t="array" ref="E960">IFERROR( INDEX('Sale Rollup'!$B$2:$AA$240,SMALL(IF('Sale Rollup'!$O$2:$O$240=$B$1,ROW('Sale Rollup'!$L$2:$L$240)),ROW(938:938))-1,6)," ")</f>
        <v> </v>
      </c>
      <c r="F960" s="1133" t="str">
        <f t="array" ref="F960">IFERROR(INDEX('Sale Rollup'!$B$2:$AA$240,SMALL(IF('Sale Rollup'!$O$2:$O$240=$B$1,ROW('Sale Rollup'!$L$2:$L$240)),ROW(938:938))-1,7)," ")</f>
        <v> </v>
      </c>
      <c r="G960" s="1133" t="str">
        <f t="array" ref="G960">IFERROR(INDEX('Sale Rollup'!$B$2:$AA$240,SMALL(IF('Sale Rollup'!$O$2:$O$240=$B$1,ROW('Sale Rollup'!$L$2:$L$240)),ROW(938:938))-1,3)," ")</f>
        <v> </v>
      </c>
      <c r="H960" s="1134" t="str">
        <f t="array" ref="H960">IFERROR(INDEX('Sale Rollup'!$B$2:$AA$240,SMALL(IF('Sale Rollup'!$O$2:$O$240=$B$1,ROW('Sale Rollup'!$L$2:$L$240)),ROW(938:938))-1,8)," ")</f>
        <v> </v>
      </c>
      <c r="I960" s="1135" t="str">
        <f t="array" ref="I960">IFERROR(INDEX('Sale Rollup'!$B$2:$AA$240,SMALL(IF('Sale Rollup'!$O$2:$O$240=$B$1,ROW('Sale Rollup'!$L$2:$L$240)),ROW(938:938))-1,15)," ")</f>
        <v> </v>
      </c>
      <c r="J960" s="1134"/>
      <c r="K960" s="1134" t="str">
        <f t="array" ref="K960">IFERROR(INDEX('Sale Rollup'!$B$2:$AA$240,SMALL(IF('Sale Rollup'!$O$2:$O$240=$B$1,ROW('Sale Rollup'!$L$2:$L$240)),ROW(938:938))-1,16)," ")</f>
        <v> </v>
      </c>
      <c r="L960" s="1136" t="s">
        <v>841</v>
      </c>
      <c r="M960" s="1120"/>
      <c r="N960" s="1120"/>
    </row>
    <row r="961">
      <c r="A961" s="1137" t="str">
        <f t="array" ref="A961">IFERROR(SMALL(IF('Sale Rollup'!$O$2:$O$240=$B$1,ROW('Sale Rollup'!$L$2:$L$240)),ROW(939:939))," ")</f>
        <v> </v>
      </c>
      <c r="B961" s="1138" t="str">
        <f t="array" ref="B961">IFERROR(INDEX('Sale Rollup'!$B$2:$AA$240,SMALL(IF('Sale Rollup'!$O$2:$O$240=$B$1,ROW('Sale Rollup'!$L$2:$L$240)),ROW(939:939))-1,1)," ")</f>
        <v> </v>
      </c>
      <c r="C961" s="1139" t="str">
        <f t="array" ref="C961">IFERROR(INDEX('Sale Rollup'!$B$2:$AA$240,SMALL(IF('Sale Rollup'!$O$2:$O$240=$B$1,ROW('Sale Rollup'!$L$2:$L$240)),ROW(939:939))-1,2)," ")</f>
        <v> </v>
      </c>
      <c r="D961" s="1139" t="str">
        <f t="array" ref="D961">IFERROR(INDEX('Sale Rollup'!$B$2:$AA$240,SMALL(IF('Sale Rollup'!$O$2:$O$240=$B$1,ROW('Sale Rollup'!$L$2:$L$240)),ROW(939:939))-1,5)," ")</f>
        <v> </v>
      </c>
      <c r="E961" s="1139" t="str">
        <f t="array" ref="E961">IFERROR( INDEX('Sale Rollup'!$B$2:$AA$240,SMALL(IF('Sale Rollup'!$O$2:$O$240=$B$1,ROW('Sale Rollup'!$L$2:$L$240)),ROW(939:939))-1,6)," ")</f>
        <v> </v>
      </c>
      <c r="F961" s="1139" t="str">
        <f t="array" ref="F961">IFERROR(INDEX('Sale Rollup'!$B$2:$AA$240,SMALL(IF('Sale Rollup'!$O$2:$O$240=$B$1,ROW('Sale Rollup'!$L$2:$L$240)),ROW(939:939))-1,7)," ")</f>
        <v> </v>
      </c>
      <c r="G961" s="1139" t="str">
        <f t="array" ref="G961">IFERROR(INDEX('Sale Rollup'!$B$2:$AA$240,SMALL(IF('Sale Rollup'!$O$2:$O$240=$B$1,ROW('Sale Rollup'!$L$2:$L$240)),ROW(939:939))-1,3)," ")</f>
        <v> </v>
      </c>
      <c r="H961" s="1140" t="str">
        <f t="array" ref="H961">IFERROR(INDEX('Sale Rollup'!$B$2:$AA$240,SMALL(IF('Sale Rollup'!$O$2:$O$240=$B$1,ROW('Sale Rollup'!$L$2:$L$240)),ROW(939:939))-1,8)," ")</f>
        <v> </v>
      </c>
      <c r="I961" s="1141" t="str">
        <f t="array" ref="I961">IFERROR(INDEX('Sale Rollup'!$B$2:$AA$240,SMALL(IF('Sale Rollup'!$O$2:$O$240=$B$1,ROW('Sale Rollup'!$L$2:$L$240)),ROW(939:939))-1,15)," ")</f>
        <v> </v>
      </c>
      <c r="J961" s="1140"/>
      <c r="K961" s="1140" t="str">
        <f t="array" ref="K961">IFERROR(INDEX('Sale Rollup'!$B$2:$AA$240,SMALL(IF('Sale Rollup'!$O$2:$O$240=$B$1,ROW('Sale Rollup'!$L$2:$L$240)),ROW(939:939))-1,16)," ")</f>
        <v> </v>
      </c>
      <c r="M961" s="1120"/>
      <c r="N961" s="1120"/>
    </row>
    <row r="962">
      <c r="A962" s="1137" t="str">
        <f t="array" ref="A962">IFERROR(SMALL(IF('Sale Rollup'!$O$2:$O$240=$B$1,ROW('Sale Rollup'!$L$2:$L$240)),ROW(940:940))," ")</f>
        <v> </v>
      </c>
      <c r="B962" s="1138" t="str">
        <f t="array" ref="B962">IFERROR(INDEX('Sale Rollup'!$B$2:$AA$240,SMALL(IF('Sale Rollup'!$O$2:$O$240=$B$1,ROW('Sale Rollup'!$L$2:$L$240)),ROW(940:940))-1,1)," ")</f>
        <v> </v>
      </c>
      <c r="C962" s="1139" t="str">
        <f t="array" ref="C962">IFERROR(INDEX('Sale Rollup'!$B$2:$AA$240,SMALL(IF('Sale Rollup'!$O$2:$O$240=$B$1,ROW('Sale Rollup'!$L$2:$L$240)),ROW(940:940))-1,2)," ")</f>
        <v> </v>
      </c>
      <c r="D962" s="1139" t="str">
        <f t="array" ref="D962">IFERROR(INDEX('Sale Rollup'!$B$2:$AA$240,SMALL(IF('Sale Rollup'!$O$2:$O$240=$B$1,ROW('Sale Rollup'!$L$2:$L$240)),ROW(940:940))-1,5)," ")</f>
        <v> </v>
      </c>
      <c r="E962" s="1139" t="str">
        <f t="array" ref="E962">IFERROR( INDEX('Sale Rollup'!$B$2:$AA$240,SMALL(IF('Sale Rollup'!$O$2:$O$240=$B$1,ROW('Sale Rollup'!$L$2:$L$240)),ROW(940:940))-1,6)," ")</f>
        <v> </v>
      </c>
      <c r="F962" s="1139" t="str">
        <f t="array" ref="F962">IFERROR(INDEX('Sale Rollup'!$B$2:$AA$240,SMALL(IF('Sale Rollup'!$O$2:$O$240=$B$1,ROW('Sale Rollup'!$L$2:$L$240)),ROW(940:940))-1,7)," ")</f>
        <v> </v>
      </c>
      <c r="G962" s="1139" t="str">
        <f t="array" ref="G962">IFERROR(INDEX('Sale Rollup'!$B$2:$AA$240,SMALL(IF('Sale Rollup'!$O$2:$O$240=$B$1,ROW('Sale Rollup'!$L$2:$L$240)),ROW(940:940))-1,3)," ")</f>
        <v> </v>
      </c>
      <c r="H962" s="1140" t="str">
        <f t="array" ref="H962">IFERROR(INDEX('Sale Rollup'!$B$2:$AA$240,SMALL(IF('Sale Rollup'!$O$2:$O$240=$B$1,ROW('Sale Rollup'!$L$2:$L$240)),ROW(940:940))-1,8)," ")</f>
        <v> </v>
      </c>
      <c r="I962" s="1141" t="str">
        <f t="array" ref="I962">IFERROR(INDEX('Sale Rollup'!$B$2:$AA$240,SMALL(IF('Sale Rollup'!$O$2:$O$240=$B$1,ROW('Sale Rollup'!$L$2:$L$240)),ROW(940:940))-1,15)," ")</f>
        <v> </v>
      </c>
      <c r="J962" s="1140"/>
      <c r="K962" s="1140" t="str">
        <f t="array" ref="K962">IFERROR(INDEX('Sale Rollup'!$B$2:$AA$240,SMALL(IF('Sale Rollup'!$O$2:$O$240=$B$1,ROW('Sale Rollup'!$L$2:$L$240)),ROW(940:940))-1,16)," ")</f>
        <v> </v>
      </c>
      <c r="M962" s="1120"/>
      <c r="N962" s="1120"/>
    </row>
    <row r="963">
      <c r="A963" s="1137" t="str">
        <f t="array" ref="A963">IFERROR(SMALL(IF('Sale Rollup'!$O$2:$O$240=$B$1,ROW('Sale Rollup'!$L$2:$L$240)),ROW(941:941))," ")</f>
        <v> </v>
      </c>
      <c r="B963" s="1138" t="str">
        <f t="array" ref="B963">IFERROR(INDEX('Sale Rollup'!$B$2:$AA$240,SMALL(IF('Sale Rollup'!$O$2:$O$240=$B$1,ROW('Sale Rollup'!$L$2:$L$240)),ROW(941:941))-1,1)," ")</f>
        <v> </v>
      </c>
      <c r="C963" s="1139" t="str">
        <f t="array" ref="C963">IFERROR(INDEX('Sale Rollup'!$B$2:$AA$240,SMALL(IF('Sale Rollup'!$O$2:$O$240=$B$1,ROW('Sale Rollup'!$L$2:$L$240)),ROW(941:941))-1,2)," ")</f>
        <v> </v>
      </c>
      <c r="D963" s="1139" t="str">
        <f t="array" ref="D963">IFERROR(INDEX('Sale Rollup'!$B$2:$AA$240,SMALL(IF('Sale Rollup'!$O$2:$O$240=$B$1,ROW('Sale Rollup'!$L$2:$L$240)),ROW(941:941))-1,5)," ")</f>
        <v> </v>
      </c>
      <c r="E963" s="1139" t="str">
        <f t="array" ref="E963">IFERROR( INDEX('Sale Rollup'!$B$2:$AA$240,SMALL(IF('Sale Rollup'!$O$2:$O$240=$B$1,ROW('Sale Rollup'!$L$2:$L$240)),ROW(941:941))-1,6)," ")</f>
        <v> </v>
      </c>
      <c r="F963" s="1139" t="str">
        <f t="array" ref="F963">IFERROR(INDEX('Sale Rollup'!$B$2:$AA$240,SMALL(IF('Sale Rollup'!$O$2:$O$240=$B$1,ROW('Sale Rollup'!$L$2:$L$240)),ROW(941:941))-1,7)," ")</f>
        <v> </v>
      </c>
      <c r="G963" s="1139" t="str">
        <f t="array" ref="G963">IFERROR(INDEX('Sale Rollup'!$B$2:$AA$240,SMALL(IF('Sale Rollup'!$O$2:$O$240=$B$1,ROW('Sale Rollup'!$L$2:$L$240)),ROW(941:941))-1,3)," ")</f>
        <v> </v>
      </c>
      <c r="H963" s="1140" t="str">
        <f t="array" ref="H963">IFERROR(INDEX('Sale Rollup'!$B$2:$AA$240,SMALL(IF('Sale Rollup'!$O$2:$O$240=$B$1,ROW('Sale Rollup'!$L$2:$L$240)),ROW(941:941))-1,8)," ")</f>
        <v> </v>
      </c>
      <c r="I963" s="1141" t="str">
        <f t="array" ref="I963">IFERROR(INDEX('Sale Rollup'!$B$2:$AA$240,SMALL(IF('Sale Rollup'!$O$2:$O$240=$B$1,ROW('Sale Rollup'!$L$2:$L$240)),ROW(941:941))-1,15)," ")</f>
        <v> </v>
      </c>
      <c r="J963" s="1140"/>
      <c r="K963" s="1140" t="str">
        <f t="array" ref="K963">IFERROR(INDEX('Sale Rollup'!$B$2:$AA$240,SMALL(IF('Sale Rollup'!$O$2:$O$240=$B$1,ROW('Sale Rollup'!$L$2:$L$240)),ROW(941:941))-1,16)," ")</f>
        <v> </v>
      </c>
      <c r="M963" s="1120"/>
      <c r="N963" s="1120"/>
    </row>
    <row r="964">
      <c r="A964" s="1137" t="str">
        <f t="array" ref="A964">IFERROR(SMALL(IF('Sale Rollup'!$O$2:$O$240=$B$1,ROW('Sale Rollup'!$L$2:$L$240)),ROW(942:942))," ")</f>
        <v> </v>
      </c>
      <c r="B964" s="1138" t="str">
        <f t="array" ref="B964">IFERROR(INDEX('Sale Rollup'!$B$2:$AA$240,SMALL(IF('Sale Rollup'!$O$2:$O$240=$B$1,ROW('Sale Rollup'!$L$2:$L$240)),ROW(942:942))-1,1)," ")</f>
        <v> </v>
      </c>
      <c r="C964" s="1139" t="str">
        <f t="array" ref="C964">IFERROR(INDEX('Sale Rollup'!$B$2:$AA$240,SMALL(IF('Sale Rollup'!$O$2:$O$240=$B$1,ROW('Sale Rollup'!$L$2:$L$240)),ROW(942:942))-1,2)," ")</f>
        <v> </v>
      </c>
      <c r="D964" s="1139" t="str">
        <f t="array" ref="D964">IFERROR(INDEX('Sale Rollup'!$B$2:$AA$240,SMALL(IF('Sale Rollup'!$O$2:$O$240=$B$1,ROW('Sale Rollup'!$L$2:$L$240)),ROW(942:942))-1,5)," ")</f>
        <v> </v>
      </c>
      <c r="E964" s="1139" t="str">
        <f t="array" ref="E964">IFERROR( INDEX('Sale Rollup'!$B$2:$AA$240,SMALL(IF('Sale Rollup'!$O$2:$O$240=$B$1,ROW('Sale Rollup'!$L$2:$L$240)),ROW(942:942))-1,6)," ")</f>
        <v> </v>
      </c>
      <c r="F964" s="1139" t="str">
        <f t="array" ref="F964">IFERROR(INDEX('Sale Rollup'!$B$2:$AA$240,SMALL(IF('Sale Rollup'!$O$2:$O$240=$B$1,ROW('Sale Rollup'!$L$2:$L$240)),ROW(942:942))-1,7)," ")</f>
        <v> </v>
      </c>
      <c r="G964" s="1139" t="str">
        <f t="array" ref="G964">IFERROR(INDEX('Sale Rollup'!$B$2:$AA$240,SMALL(IF('Sale Rollup'!$O$2:$O$240=$B$1,ROW('Sale Rollup'!$L$2:$L$240)),ROW(942:942))-1,3)," ")</f>
        <v> </v>
      </c>
      <c r="H964" s="1140" t="str">
        <f t="array" ref="H964">IFERROR(INDEX('Sale Rollup'!$B$2:$AA$240,SMALL(IF('Sale Rollup'!$O$2:$O$240=$B$1,ROW('Sale Rollup'!$L$2:$L$240)),ROW(942:942))-1,8)," ")</f>
        <v> </v>
      </c>
      <c r="I964" s="1141" t="str">
        <f t="array" ref="I964">IFERROR(INDEX('Sale Rollup'!$B$2:$AA$240,SMALL(IF('Sale Rollup'!$O$2:$O$240=$B$1,ROW('Sale Rollup'!$L$2:$L$240)),ROW(942:942))-1,15)," ")</f>
        <v> </v>
      </c>
      <c r="J964" s="1140"/>
      <c r="K964" s="1140" t="str">
        <f t="array" ref="K964">IFERROR(INDEX('Sale Rollup'!$B$2:$AA$240,SMALL(IF('Sale Rollup'!$O$2:$O$240=$B$1,ROW('Sale Rollup'!$L$2:$L$240)),ROW(942:942))-1,16)," ")</f>
        <v> </v>
      </c>
      <c r="M964" s="1120"/>
      <c r="N964" s="1120"/>
    </row>
    <row r="965">
      <c r="A965" s="1137" t="str">
        <f t="array" ref="A965">IFERROR(SMALL(IF('Sale Rollup'!$O$2:$O$240=$B$1,ROW('Sale Rollup'!$L$2:$L$240)),ROW(943:943))," ")</f>
        <v> </v>
      </c>
      <c r="B965" s="1138" t="str">
        <f t="array" ref="B965">IFERROR(INDEX('Sale Rollup'!$B$2:$AA$240,SMALL(IF('Sale Rollup'!$O$2:$O$240=$B$1,ROW('Sale Rollup'!$L$2:$L$240)),ROW(943:943))-1,1)," ")</f>
        <v> </v>
      </c>
      <c r="C965" s="1139" t="str">
        <f t="array" ref="C965">IFERROR(INDEX('Sale Rollup'!$B$2:$AA$240,SMALL(IF('Sale Rollup'!$O$2:$O$240=$B$1,ROW('Sale Rollup'!$L$2:$L$240)),ROW(943:943))-1,2)," ")</f>
        <v> </v>
      </c>
      <c r="D965" s="1139" t="str">
        <f t="array" ref="D965">IFERROR(INDEX('Sale Rollup'!$B$2:$AA$240,SMALL(IF('Sale Rollup'!$O$2:$O$240=$B$1,ROW('Sale Rollup'!$L$2:$L$240)),ROW(943:943))-1,5)," ")</f>
        <v> </v>
      </c>
      <c r="E965" s="1139" t="str">
        <f t="array" ref="E965">IFERROR( INDEX('Sale Rollup'!$B$2:$AA$240,SMALL(IF('Sale Rollup'!$O$2:$O$240=$B$1,ROW('Sale Rollup'!$L$2:$L$240)),ROW(943:943))-1,6)," ")</f>
        <v> </v>
      </c>
      <c r="F965" s="1139" t="str">
        <f t="array" ref="F965">IFERROR(INDEX('Sale Rollup'!$B$2:$AA$240,SMALL(IF('Sale Rollup'!$O$2:$O$240=$B$1,ROW('Sale Rollup'!$L$2:$L$240)),ROW(943:943))-1,7)," ")</f>
        <v> </v>
      </c>
      <c r="G965" s="1139" t="str">
        <f t="array" ref="G965">IFERROR(INDEX('Sale Rollup'!$B$2:$AA$240,SMALL(IF('Sale Rollup'!$O$2:$O$240=$B$1,ROW('Sale Rollup'!$L$2:$L$240)),ROW(943:943))-1,3)," ")</f>
        <v> </v>
      </c>
      <c r="H965" s="1140" t="str">
        <f t="array" ref="H965">IFERROR(INDEX('Sale Rollup'!$B$2:$AA$240,SMALL(IF('Sale Rollup'!$O$2:$O$240=$B$1,ROW('Sale Rollup'!$L$2:$L$240)),ROW(943:943))-1,8)," ")</f>
        <v> </v>
      </c>
      <c r="I965" s="1141" t="str">
        <f t="array" ref="I965">IFERROR(INDEX('Sale Rollup'!$B$2:$AA$240,SMALL(IF('Sale Rollup'!$O$2:$O$240=$B$1,ROW('Sale Rollup'!$L$2:$L$240)),ROW(943:943))-1,15)," ")</f>
        <v> </v>
      </c>
      <c r="J965" s="1140"/>
      <c r="K965" s="1140" t="str">
        <f t="array" ref="K965">IFERROR(INDEX('Sale Rollup'!$B$2:$AA$240,SMALL(IF('Sale Rollup'!$O$2:$O$240=$B$1,ROW('Sale Rollup'!$L$2:$L$240)),ROW(943:943))-1,16)," ")</f>
        <v> </v>
      </c>
      <c r="M965" s="1120"/>
      <c r="N965" s="1120"/>
    </row>
    <row r="966">
      <c r="A966" s="1137" t="str">
        <f t="array" ref="A966">IFERROR(SMALL(IF('Sale Rollup'!$O$2:$O$240=$B$1,ROW('Sale Rollup'!$L$2:$L$240)),ROW(944:944))," ")</f>
        <v> </v>
      </c>
      <c r="B966" s="1138" t="str">
        <f t="array" ref="B966">IFERROR(INDEX('Sale Rollup'!$B$2:$AA$240,SMALL(IF('Sale Rollup'!$O$2:$O$240=$B$1,ROW('Sale Rollup'!$L$2:$L$240)),ROW(944:944))-1,1)," ")</f>
        <v> </v>
      </c>
      <c r="C966" s="1139" t="str">
        <f t="array" ref="C966">IFERROR(INDEX('Sale Rollup'!$B$2:$AA$240,SMALL(IF('Sale Rollup'!$O$2:$O$240=$B$1,ROW('Sale Rollup'!$L$2:$L$240)),ROW(944:944))-1,2)," ")</f>
        <v> </v>
      </c>
      <c r="D966" s="1139" t="str">
        <f t="array" ref="D966">IFERROR(INDEX('Sale Rollup'!$B$2:$AA$240,SMALL(IF('Sale Rollup'!$O$2:$O$240=$B$1,ROW('Sale Rollup'!$L$2:$L$240)),ROW(944:944))-1,5)," ")</f>
        <v> </v>
      </c>
      <c r="E966" s="1139" t="str">
        <f t="array" ref="E966">IFERROR( INDEX('Sale Rollup'!$B$2:$AA$240,SMALL(IF('Sale Rollup'!$O$2:$O$240=$B$1,ROW('Sale Rollup'!$L$2:$L$240)),ROW(944:944))-1,6)," ")</f>
        <v> </v>
      </c>
      <c r="F966" s="1139" t="str">
        <f t="array" ref="F966">IFERROR(INDEX('Sale Rollup'!$B$2:$AA$240,SMALL(IF('Sale Rollup'!$O$2:$O$240=$B$1,ROW('Sale Rollup'!$L$2:$L$240)),ROW(944:944))-1,7)," ")</f>
        <v> </v>
      </c>
      <c r="G966" s="1139" t="str">
        <f t="array" ref="G966">IFERROR(INDEX('Sale Rollup'!$B$2:$AA$240,SMALL(IF('Sale Rollup'!$O$2:$O$240=$B$1,ROW('Sale Rollup'!$L$2:$L$240)),ROW(944:944))-1,3)," ")</f>
        <v> </v>
      </c>
      <c r="H966" s="1140" t="str">
        <f t="array" ref="H966">IFERROR(INDEX('Sale Rollup'!$B$2:$AA$240,SMALL(IF('Sale Rollup'!$O$2:$O$240=$B$1,ROW('Sale Rollup'!$L$2:$L$240)),ROW(944:944))-1,8)," ")</f>
        <v> </v>
      </c>
      <c r="I966" s="1141" t="str">
        <f t="array" ref="I966">IFERROR(INDEX('Sale Rollup'!$B$2:$AA$240,SMALL(IF('Sale Rollup'!$O$2:$O$240=$B$1,ROW('Sale Rollup'!$L$2:$L$240)),ROW(944:944))-1,15)," ")</f>
        <v> </v>
      </c>
      <c r="J966" s="1140"/>
      <c r="K966" s="1140" t="str">
        <f t="array" ref="K966">IFERROR(INDEX('Sale Rollup'!$B$2:$AA$240,SMALL(IF('Sale Rollup'!$O$2:$O$240=$B$1,ROW('Sale Rollup'!$L$2:$L$240)),ROW(944:944))-1,16)," ")</f>
        <v> </v>
      </c>
      <c r="M966" s="1120"/>
      <c r="N966" s="1120"/>
    </row>
    <row r="967">
      <c r="A967" s="1137" t="str">
        <f t="array" ref="A967">IFERROR(SMALL(IF('Sale Rollup'!$O$2:$O$240=$B$1,ROW('Sale Rollup'!$L$2:$L$240)),ROW(945:945))," ")</f>
        <v> </v>
      </c>
      <c r="B967" s="1138" t="str">
        <f t="array" ref="B967">IFERROR(INDEX('Sale Rollup'!$B$2:$AA$240,SMALL(IF('Sale Rollup'!$O$2:$O$240=$B$1,ROW('Sale Rollup'!$L$2:$L$240)),ROW(945:945))-1,1)," ")</f>
        <v> </v>
      </c>
      <c r="C967" s="1139" t="str">
        <f t="array" ref="C967">IFERROR(INDEX('Sale Rollup'!$B$2:$AA$240,SMALL(IF('Sale Rollup'!$O$2:$O$240=$B$1,ROW('Sale Rollup'!$L$2:$L$240)),ROW(945:945))-1,2)," ")</f>
        <v> </v>
      </c>
      <c r="D967" s="1139" t="str">
        <f t="array" ref="D967">IFERROR(INDEX('Sale Rollup'!$B$2:$AA$240,SMALL(IF('Sale Rollup'!$O$2:$O$240=$B$1,ROW('Sale Rollup'!$L$2:$L$240)),ROW(945:945))-1,5)," ")</f>
        <v> </v>
      </c>
      <c r="E967" s="1139" t="str">
        <f t="array" ref="E967">IFERROR( INDEX('Sale Rollup'!$B$2:$AA$240,SMALL(IF('Sale Rollup'!$O$2:$O$240=$B$1,ROW('Sale Rollup'!$L$2:$L$240)),ROW(945:945))-1,6)," ")</f>
        <v> </v>
      </c>
      <c r="F967" s="1139" t="str">
        <f t="array" ref="F967">IFERROR(INDEX('Sale Rollup'!$B$2:$AA$240,SMALL(IF('Sale Rollup'!$O$2:$O$240=$B$1,ROW('Sale Rollup'!$L$2:$L$240)),ROW(945:945))-1,7)," ")</f>
        <v> </v>
      </c>
      <c r="G967" s="1139" t="str">
        <f t="array" ref="G967">IFERROR(INDEX('Sale Rollup'!$B$2:$AA$240,SMALL(IF('Sale Rollup'!$O$2:$O$240=$B$1,ROW('Sale Rollup'!$L$2:$L$240)),ROW(945:945))-1,3)," ")</f>
        <v> </v>
      </c>
      <c r="H967" s="1140" t="str">
        <f t="array" ref="H967">IFERROR(INDEX('Sale Rollup'!$B$2:$AA$240,SMALL(IF('Sale Rollup'!$O$2:$O$240=$B$1,ROW('Sale Rollup'!$L$2:$L$240)),ROW(945:945))-1,8)," ")</f>
        <v> </v>
      </c>
      <c r="I967" s="1141" t="str">
        <f t="array" ref="I967">IFERROR(INDEX('Sale Rollup'!$B$2:$AA$240,SMALL(IF('Sale Rollup'!$O$2:$O$240=$B$1,ROW('Sale Rollup'!$L$2:$L$240)),ROW(945:945))-1,15)," ")</f>
        <v> </v>
      </c>
      <c r="J967" s="1140"/>
      <c r="K967" s="1140" t="str">
        <f t="array" ref="K967">IFERROR(INDEX('Sale Rollup'!$B$2:$AA$240,SMALL(IF('Sale Rollup'!$O$2:$O$240=$B$1,ROW('Sale Rollup'!$L$2:$L$240)),ROW(945:945))-1,16)," ")</f>
        <v> </v>
      </c>
      <c r="M967" s="1120"/>
      <c r="N967" s="1120"/>
    </row>
    <row r="968">
      <c r="A968" s="1137" t="str">
        <f t="array" ref="A968">IFERROR(SMALL(IF('Sale Rollup'!$O$2:$O$240=$B$1,ROW('Sale Rollup'!$L$2:$L$240)),ROW(946:946))," ")</f>
        <v> </v>
      </c>
      <c r="B968" s="1138" t="str">
        <f t="array" ref="B968">IFERROR(INDEX('Sale Rollup'!$B$2:$AA$240,SMALL(IF('Sale Rollup'!$O$2:$O$240=$B$1,ROW('Sale Rollup'!$L$2:$L$240)),ROW(946:946))-1,1)," ")</f>
        <v> </v>
      </c>
      <c r="C968" s="1139" t="str">
        <f t="array" ref="C968">IFERROR(INDEX('Sale Rollup'!$B$2:$AA$240,SMALL(IF('Sale Rollup'!$O$2:$O$240=$B$1,ROW('Sale Rollup'!$L$2:$L$240)),ROW(946:946))-1,2)," ")</f>
        <v> </v>
      </c>
      <c r="D968" s="1139" t="str">
        <f t="array" ref="D968">IFERROR(INDEX('Sale Rollup'!$B$2:$AA$240,SMALL(IF('Sale Rollup'!$O$2:$O$240=$B$1,ROW('Sale Rollup'!$L$2:$L$240)),ROW(946:946))-1,5)," ")</f>
        <v> </v>
      </c>
      <c r="E968" s="1139" t="str">
        <f t="array" ref="E968">IFERROR( INDEX('Sale Rollup'!$B$2:$AA$240,SMALL(IF('Sale Rollup'!$O$2:$O$240=$B$1,ROW('Sale Rollup'!$L$2:$L$240)),ROW(946:946))-1,6)," ")</f>
        <v> </v>
      </c>
      <c r="F968" s="1139" t="str">
        <f t="array" ref="F968">IFERROR(INDEX('Sale Rollup'!$B$2:$AA$240,SMALL(IF('Sale Rollup'!$O$2:$O$240=$B$1,ROW('Sale Rollup'!$L$2:$L$240)),ROW(946:946))-1,7)," ")</f>
        <v> </v>
      </c>
      <c r="G968" s="1139" t="str">
        <f t="array" ref="G968">IFERROR(INDEX('Sale Rollup'!$B$2:$AA$240,SMALL(IF('Sale Rollup'!$O$2:$O$240=$B$1,ROW('Sale Rollup'!$L$2:$L$240)),ROW(946:946))-1,3)," ")</f>
        <v> </v>
      </c>
      <c r="H968" s="1140" t="str">
        <f t="array" ref="H968">IFERROR(INDEX('Sale Rollup'!$B$2:$AA$240,SMALL(IF('Sale Rollup'!$O$2:$O$240=$B$1,ROW('Sale Rollup'!$L$2:$L$240)),ROW(946:946))-1,8)," ")</f>
        <v> </v>
      </c>
      <c r="I968" s="1141" t="str">
        <f t="array" ref="I968">IFERROR(INDEX('Sale Rollup'!$B$2:$AA$240,SMALL(IF('Sale Rollup'!$O$2:$O$240=$B$1,ROW('Sale Rollup'!$L$2:$L$240)),ROW(946:946))-1,15)," ")</f>
        <v> </v>
      </c>
      <c r="J968" s="1140"/>
      <c r="K968" s="1140" t="str">
        <f t="array" ref="K968">IFERROR(INDEX('Sale Rollup'!$B$2:$AA$240,SMALL(IF('Sale Rollup'!$O$2:$O$240=$B$1,ROW('Sale Rollup'!$L$2:$L$240)),ROW(946:946))-1,16)," ")</f>
        <v> </v>
      </c>
      <c r="M968" s="1120"/>
      <c r="N968" s="1120"/>
    </row>
    <row r="969">
      <c r="A969" s="1137" t="str">
        <f t="array" ref="A969">IFERROR(SMALL(IF('Sale Rollup'!$O$2:$O$240=$B$1,ROW('Sale Rollup'!$L$2:$L$240)),ROW(947:947))," ")</f>
        <v> </v>
      </c>
      <c r="B969" s="1138" t="str">
        <f t="array" ref="B969">IFERROR(INDEX('Sale Rollup'!$B$2:$AA$240,SMALL(IF('Sale Rollup'!$O$2:$O$240=$B$1,ROW('Sale Rollup'!$L$2:$L$240)),ROW(947:947))-1,1)," ")</f>
        <v> </v>
      </c>
      <c r="C969" s="1139" t="str">
        <f t="array" ref="C969">IFERROR(INDEX('Sale Rollup'!$B$2:$AA$240,SMALL(IF('Sale Rollup'!$O$2:$O$240=$B$1,ROW('Sale Rollup'!$L$2:$L$240)),ROW(947:947))-1,2)," ")</f>
        <v> </v>
      </c>
      <c r="D969" s="1139" t="str">
        <f t="array" ref="D969">IFERROR(INDEX('Sale Rollup'!$B$2:$AA$240,SMALL(IF('Sale Rollup'!$O$2:$O$240=$B$1,ROW('Sale Rollup'!$L$2:$L$240)),ROW(947:947))-1,5)," ")</f>
        <v> </v>
      </c>
      <c r="E969" s="1139" t="str">
        <f t="array" ref="E969">IFERROR( INDEX('Sale Rollup'!$B$2:$AA$240,SMALL(IF('Sale Rollup'!$O$2:$O$240=$B$1,ROW('Sale Rollup'!$L$2:$L$240)),ROW(947:947))-1,6)," ")</f>
        <v> </v>
      </c>
      <c r="F969" s="1139" t="str">
        <f t="array" ref="F969">IFERROR(INDEX('Sale Rollup'!$B$2:$AA$240,SMALL(IF('Sale Rollup'!$O$2:$O$240=$B$1,ROW('Sale Rollup'!$L$2:$L$240)),ROW(947:947))-1,7)," ")</f>
        <v> </v>
      </c>
      <c r="G969" s="1139" t="str">
        <f t="array" ref="G969">IFERROR(INDEX('Sale Rollup'!$B$2:$AA$240,SMALL(IF('Sale Rollup'!$O$2:$O$240=$B$1,ROW('Sale Rollup'!$L$2:$L$240)),ROW(947:947))-1,3)," ")</f>
        <v> </v>
      </c>
      <c r="H969" s="1140" t="str">
        <f t="array" ref="H969">IFERROR(INDEX('Sale Rollup'!$B$2:$AA$240,SMALL(IF('Sale Rollup'!$O$2:$O$240=$B$1,ROW('Sale Rollup'!$L$2:$L$240)),ROW(947:947))-1,8)," ")</f>
        <v> </v>
      </c>
      <c r="I969" s="1141" t="str">
        <f t="array" ref="I969">IFERROR(INDEX('Sale Rollup'!$B$2:$AA$240,SMALL(IF('Sale Rollup'!$O$2:$O$240=$B$1,ROW('Sale Rollup'!$L$2:$L$240)),ROW(947:947))-1,15)," ")</f>
        <v> </v>
      </c>
      <c r="J969" s="1140"/>
      <c r="K969" s="1140" t="str">
        <f t="array" ref="K969">IFERROR(INDEX('Sale Rollup'!$B$2:$AA$240,SMALL(IF('Sale Rollup'!$O$2:$O$240=$B$1,ROW('Sale Rollup'!$L$2:$L$240)),ROW(947:947))-1,16)," ")</f>
        <v> </v>
      </c>
      <c r="M969" s="1120"/>
      <c r="N969" s="1120"/>
    </row>
    <row r="970">
      <c r="A970" s="1116" t="s">
        <v>842</v>
      </c>
      <c r="B970" s="1142">
        <f>COUNT(B940:B964)</f>
        <v>0</v>
      </c>
      <c r="C970" s="1114"/>
      <c r="D970" s="1114"/>
      <c r="E970" s="1114"/>
      <c r="F970" s="1114"/>
      <c r="G970" s="1114"/>
      <c r="H970" s="1122"/>
      <c r="I970" s="1143"/>
      <c r="J970" s="1122"/>
      <c r="K970" s="1122">
        <f t="array" ref="K970">SUM(IF(ISERROR(K940:K964),"0",K940:K964))</f>
        <v>0</v>
      </c>
      <c r="L970" s="1122"/>
      <c r="M970" s="1161"/>
      <c r="N970" s="1161"/>
    </row>
    <row r="971">
      <c r="A971" s="1144" t="str">
        <f>IF('Roster &amp; Tables'!J965=0,"","Pack")</f>
        <v/>
      </c>
      <c r="B971" s="1145" t="s">
        <v>843</v>
      </c>
      <c r="C971" s="1164">
        <f>COUNTIFS('Sale Rollup'!L937:L1176,B938,'Sale Rollup'!K937:K1176,"No")</f>
        <v>0</v>
      </c>
      <c r="D971" s="697"/>
      <c r="E971" s="1145" t="s">
        <v>844</v>
      </c>
      <c r="F971" s="1164">
        <f>COUNTIF('Sale Rollup'!O937:O1176,B938)+COUNTIFS('Sale Rollup'!L937:L1176,B938,'Sale Rollup'!K937:K1176,"Yes")</f>
        <v>0</v>
      </c>
      <c r="H971" s="695"/>
      <c r="I971" s="1147"/>
      <c r="J971" s="1148"/>
      <c r="K971" s="1148" t="str">
        <f>IF('Roster &amp; Tables'!J965=0,"",((C971*'Roster &amp; Tables'!J965)+(F971*('Roster &amp; Tables'!J965/2))))</f>
        <v/>
      </c>
      <c r="L971" s="1122"/>
      <c r="M971" s="1161"/>
      <c r="N971" s="1161"/>
    </row>
    <row r="972">
      <c r="A972" s="1149" t="s">
        <v>845</v>
      </c>
      <c r="J972" s="1150"/>
      <c r="K972" s="1150">
        <f>K970-K971</f>
        <v>0</v>
      </c>
      <c r="L972" s="1151"/>
      <c r="M972" s="1165"/>
      <c r="N972" s="1165"/>
    </row>
    <row r="973">
      <c r="A973" s="1152"/>
      <c r="B973" s="1153"/>
      <c r="C973" s="1154"/>
      <c r="D973" s="1155"/>
      <c r="E973" s="1155"/>
      <c r="F973" s="1155"/>
      <c r="G973" s="1155"/>
      <c r="H973" s="1156"/>
      <c r="I973" s="1157"/>
      <c r="J973" s="1156"/>
      <c r="K973" s="1156"/>
      <c r="L973" s="1158"/>
      <c r="M973" s="1165"/>
      <c r="N973" s="1165"/>
    </row>
    <row r="974">
      <c r="A974" s="14"/>
      <c r="B974" s="1189"/>
      <c r="C974" s="1189"/>
      <c r="D974" s="14"/>
      <c r="E974" s="14"/>
      <c r="F974" s="14"/>
      <c r="G974" s="14"/>
      <c r="H974" s="14"/>
      <c r="I974" s="1190"/>
      <c r="J974" s="14"/>
      <c r="K974" s="14"/>
      <c r="L974" s="14"/>
      <c r="M974" s="1191"/>
      <c r="N974" s="1191"/>
    </row>
    <row r="975">
      <c r="A975" s="14"/>
      <c r="B975" s="1189"/>
      <c r="C975" s="1189"/>
      <c r="D975" s="14"/>
      <c r="E975" s="14"/>
      <c r="F975" s="14"/>
      <c r="G975" s="14"/>
      <c r="H975" s="14"/>
      <c r="I975" s="1190"/>
      <c r="J975" s="14"/>
      <c r="K975" s="14"/>
      <c r="L975" s="14"/>
      <c r="M975" s="1191"/>
      <c r="N975" s="1191"/>
    </row>
    <row r="976">
      <c r="A976" s="14"/>
      <c r="B976" s="1189"/>
      <c r="C976" s="1189"/>
      <c r="D976" s="14"/>
      <c r="E976" s="14"/>
      <c r="F976" s="14"/>
      <c r="G976" s="14"/>
      <c r="H976" s="14"/>
      <c r="I976" s="1190"/>
      <c r="J976" s="14"/>
      <c r="K976" s="14"/>
      <c r="L976" s="14"/>
      <c r="M976" s="1191"/>
      <c r="N976" s="1191"/>
    </row>
    <row r="977">
      <c r="A977" s="14"/>
      <c r="B977" s="1189"/>
      <c r="C977" s="1189"/>
      <c r="D977" s="14"/>
      <c r="E977" s="14"/>
      <c r="F977" s="14"/>
      <c r="G977" s="14"/>
      <c r="H977" s="14"/>
      <c r="I977" s="1190"/>
      <c r="J977" s="14"/>
      <c r="K977" s="14"/>
      <c r="L977" s="14"/>
      <c r="M977" s="1191"/>
      <c r="N977" s="1191"/>
    </row>
    <row r="978">
      <c r="A978" s="14"/>
      <c r="B978" s="1189"/>
      <c r="C978" s="1189"/>
      <c r="D978" s="14"/>
      <c r="E978" s="14"/>
      <c r="F978" s="14"/>
      <c r="G978" s="14"/>
      <c r="H978" s="14"/>
      <c r="I978" s="1190"/>
      <c r="J978" s="14"/>
      <c r="K978" s="14"/>
      <c r="L978" s="14"/>
      <c r="M978" s="1191"/>
      <c r="N978" s="1191"/>
    </row>
    <row r="979">
      <c r="A979" s="14"/>
      <c r="B979" s="1189"/>
      <c r="C979" s="1189"/>
      <c r="D979" s="14"/>
      <c r="E979" s="14"/>
      <c r="F979" s="14"/>
      <c r="G979" s="14"/>
      <c r="H979" s="14"/>
      <c r="I979" s="1190"/>
      <c r="J979" s="14"/>
      <c r="K979" s="14"/>
      <c r="L979" s="14"/>
      <c r="M979" s="1191"/>
      <c r="N979" s="1191"/>
    </row>
    <row r="980">
      <c r="A980" s="14"/>
      <c r="B980" s="1189"/>
      <c r="C980" s="1189"/>
      <c r="D980" s="14"/>
      <c r="E980" s="14"/>
      <c r="F980" s="14"/>
      <c r="G980" s="14"/>
      <c r="H980" s="14"/>
      <c r="I980" s="1190"/>
      <c r="J980" s="14"/>
      <c r="K980" s="14"/>
      <c r="L980" s="14"/>
      <c r="M980" s="1191"/>
      <c r="N980" s="1191"/>
    </row>
    <row r="981">
      <c r="A981" s="14"/>
      <c r="B981" s="1189"/>
      <c r="C981" s="1189"/>
      <c r="D981" s="14"/>
      <c r="E981" s="14"/>
      <c r="F981" s="14"/>
      <c r="G981" s="14"/>
      <c r="H981" s="14"/>
      <c r="I981" s="1190"/>
      <c r="J981" s="14"/>
      <c r="K981" s="14"/>
      <c r="L981" s="14"/>
      <c r="M981" s="1191"/>
      <c r="N981" s="1191"/>
    </row>
    <row r="982">
      <c r="A982" s="14"/>
      <c r="B982" s="1189"/>
      <c r="C982" s="1189"/>
      <c r="D982" s="14"/>
      <c r="E982" s="14"/>
      <c r="F982" s="14"/>
      <c r="G982" s="14"/>
      <c r="H982" s="14"/>
      <c r="I982" s="1190"/>
      <c r="J982" s="14"/>
      <c r="K982" s="14"/>
      <c r="L982" s="14"/>
      <c r="M982" s="1191"/>
      <c r="N982" s="1191"/>
    </row>
    <row r="983">
      <c r="A983" s="14"/>
      <c r="B983" s="1189"/>
      <c r="C983" s="1189"/>
      <c r="D983" s="14"/>
      <c r="E983" s="14"/>
      <c r="F983" s="14"/>
      <c r="G983" s="14"/>
      <c r="H983" s="14"/>
      <c r="I983" s="1190"/>
      <c r="J983" s="14"/>
      <c r="K983" s="14"/>
      <c r="L983" s="14"/>
      <c r="M983" s="1191"/>
      <c r="N983" s="1191"/>
    </row>
    <row r="984">
      <c r="A984" s="14"/>
      <c r="B984" s="1189"/>
      <c r="C984" s="1189"/>
      <c r="D984" s="14"/>
      <c r="E984" s="14"/>
      <c r="F984" s="14"/>
      <c r="G984" s="14"/>
      <c r="H984" s="14"/>
      <c r="I984" s="1190"/>
      <c r="J984" s="14"/>
      <c r="K984" s="14"/>
      <c r="L984" s="14"/>
      <c r="M984" s="1191"/>
      <c r="N984" s="1191"/>
    </row>
    <row r="985">
      <c r="A985" s="14"/>
      <c r="B985" s="1189"/>
      <c r="C985" s="1189"/>
      <c r="D985" s="14"/>
      <c r="E985" s="14"/>
      <c r="F985" s="14"/>
      <c r="G985" s="14"/>
      <c r="H985" s="14"/>
      <c r="I985" s="1190"/>
      <c r="J985" s="14"/>
      <c r="K985" s="14"/>
      <c r="L985" s="14"/>
      <c r="M985" s="1191"/>
      <c r="N985" s="1191"/>
    </row>
    <row r="986">
      <c r="A986" s="14"/>
      <c r="B986" s="1189"/>
      <c r="C986" s="1189"/>
      <c r="D986" s="14"/>
      <c r="E986" s="14"/>
      <c r="F986" s="14"/>
      <c r="G986" s="14"/>
      <c r="H986" s="14"/>
      <c r="I986" s="1190"/>
      <c r="J986" s="14"/>
      <c r="K986" s="14"/>
      <c r="L986" s="14"/>
      <c r="M986" s="1191"/>
      <c r="N986" s="1191"/>
    </row>
    <row r="987">
      <c r="A987" s="14"/>
      <c r="B987" s="1189"/>
      <c r="C987" s="1189"/>
      <c r="D987" s="14"/>
      <c r="E987" s="14"/>
      <c r="F987" s="14"/>
      <c r="G987" s="14"/>
      <c r="H987" s="14"/>
      <c r="I987" s="1190"/>
      <c r="J987" s="14"/>
      <c r="K987" s="14"/>
      <c r="L987" s="14"/>
      <c r="M987" s="1191"/>
      <c r="N987" s="1191"/>
    </row>
    <row r="988">
      <c r="A988" s="14"/>
      <c r="B988" s="1189"/>
      <c r="C988" s="1189"/>
      <c r="D988" s="14"/>
      <c r="E988" s="14"/>
      <c r="F988" s="14"/>
      <c r="G988" s="14"/>
      <c r="H988" s="14"/>
      <c r="I988" s="1190"/>
      <c r="J988" s="14"/>
      <c r="K988" s="14"/>
      <c r="L988" s="14"/>
      <c r="M988" s="1191"/>
      <c r="N988" s="1191"/>
    </row>
    <row r="989">
      <c r="A989" s="14"/>
      <c r="B989" s="1189"/>
      <c r="C989" s="1189"/>
      <c r="D989" s="14"/>
      <c r="E989" s="14"/>
      <c r="F989" s="14"/>
      <c r="G989" s="14"/>
      <c r="H989" s="14"/>
      <c r="I989" s="1190"/>
      <c r="J989" s="14"/>
      <c r="K989" s="14"/>
      <c r="L989" s="14"/>
      <c r="M989" s="1191"/>
      <c r="N989" s="1191"/>
    </row>
    <row r="990">
      <c r="A990" s="14"/>
      <c r="B990" s="1189"/>
      <c r="C990" s="1189"/>
      <c r="D990" s="14"/>
      <c r="E990" s="14"/>
      <c r="F990" s="14"/>
      <c r="G990" s="14"/>
      <c r="H990" s="14"/>
      <c r="I990" s="1190"/>
      <c r="J990" s="14"/>
      <c r="K990" s="14"/>
      <c r="L990" s="14"/>
      <c r="M990" s="1191"/>
      <c r="N990" s="1191"/>
    </row>
    <row r="991">
      <c r="A991" s="14"/>
      <c r="B991" s="1189"/>
      <c r="C991" s="1189"/>
      <c r="D991" s="14"/>
      <c r="E991" s="14"/>
      <c r="F991" s="14"/>
      <c r="G991" s="14"/>
      <c r="H991" s="14"/>
      <c r="I991" s="1190"/>
      <c r="J991" s="14"/>
      <c r="K991" s="14"/>
      <c r="L991" s="14"/>
      <c r="M991" s="1191"/>
      <c r="N991" s="1191"/>
    </row>
    <row r="992">
      <c r="A992" s="14"/>
      <c r="B992" s="1189"/>
      <c r="C992" s="1189"/>
      <c r="D992" s="14"/>
      <c r="E992" s="14"/>
      <c r="F992" s="14"/>
      <c r="G992" s="14"/>
      <c r="H992" s="14"/>
      <c r="I992" s="1190"/>
      <c r="J992" s="14"/>
      <c r="K992" s="14"/>
      <c r="L992" s="14"/>
      <c r="M992" s="1191"/>
      <c r="N992" s="1191"/>
    </row>
    <row r="993">
      <c r="A993" s="14"/>
      <c r="B993" s="1189"/>
      <c r="C993" s="1189"/>
      <c r="D993" s="14"/>
      <c r="E993" s="14"/>
      <c r="F993" s="14"/>
      <c r="G993" s="14"/>
      <c r="H993" s="14"/>
      <c r="I993" s="1190"/>
      <c r="J993" s="14"/>
      <c r="K993" s="14"/>
      <c r="L993" s="14"/>
      <c r="M993" s="1191"/>
      <c r="N993" s="1191"/>
    </row>
    <row r="994">
      <c r="A994" s="14"/>
      <c r="B994" s="1189"/>
      <c r="C994" s="1189"/>
      <c r="D994" s="14"/>
      <c r="E994" s="14"/>
      <c r="F994" s="14"/>
      <c r="G994" s="14"/>
      <c r="H994" s="14"/>
      <c r="I994" s="1190"/>
      <c r="J994" s="14"/>
      <c r="K994" s="14"/>
      <c r="L994" s="14"/>
      <c r="M994" s="1191"/>
      <c r="N994" s="1191"/>
    </row>
    <row r="995">
      <c r="A995" s="14"/>
      <c r="B995" s="1189"/>
      <c r="C995" s="1189"/>
      <c r="D995" s="14"/>
      <c r="E995" s="14"/>
      <c r="F995" s="14"/>
      <c r="G995" s="14"/>
      <c r="H995" s="14"/>
      <c r="I995" s="1190"/>
      <c r="J995" s="14"/>
      <c r="K995" s="14"/>
      <c r="L995" s="14"/>
      <c r="M995" s="1191"/>
      <c r="N995" s="1191"/>
    </row>
    <row r="996">
      <c r="A996" s="14"/>
      <c r="B996" s="1189"/>
      <c r="C996" s="1189"/>
      <c r="D996" s="14"/>
      <c r="E996" s="14"/>
      <c r="F996" s="14"/>
      <c r="G996" s="14"/>
      <c r="H996" s="14"/>
      <c r="I996" s="1190"/>
      <c r="J996" s="14"/>
      <c r="K996" s="14"/>
      <c r="L996" s="14"/>
      <c r="M996" s="1191"/>
      <c r="N996" s="1191"/>
    </row>
    <row r="997">
      <c r="A997" s="14"/>
      <c r="B997" s="1189"/>
      <c r="C997" s="1189"/>
      <c r="D997" s="14"/>
      <c r="E997" s="14"/>
      <c r="F997" s="14"/>
      <c r="G997" s="14"/>
      <c r="H997" s="14"/>
      <c r="I997" s="1190"/>
      <c r="J997" s="14"/>
      <c r="K997" s="14"/>
      <c r="L997" s="14"/>
      <c r="M997" s="1191"/>
      <c r="N997" s="1191"/>
    </row>
    <row r="998">
      <c r="A998" s="14"/>
      <c r="B998" s="1189"/>
      <c r="C998" s="1189"/>
      <c r="D998" s="14"/>
      <c r="E998" s="14"/>
      <c r="F998" s="14"/>
      <c r="G998" s="14"/>
      <c r="H998" s="14"/>
      <c r="I998" s="1190"/>
      <c r="J998" s="14"/>
      <c r="K998" s="14"/>
      <c r="L998" s="14"/>
      <c r="M998" s="1191"/>
      <c r="N998" s="1191"/>
    </row>
    <row r="999">
      <c r="A999" s="14"/>
      <c r="B999" s="1189"/>
      <c r="C999" s="1189"/>
      <c r="D999" s="14"/>
      <c r="E999" s="14"/>
      <c r="F999" s="14"/>
      <c r="G999" s="14"/>
      <c r="H999" s="14"/>
      <c r="I999" s="1190"/>
      <c r="J999" s="14"/>
      <c r="K999" s="14"/>
      <c r="L999" s="14"/>
      <c r="M999" s="1191"/>
      <c r="N999" s="1191"/>
    </row>
    <row r="1000">
      <c r="A1000" s="14"/>
      <c r="B1000" s="1189"/>
      <c r="C1000" s="1189"/>
      <c r="D1000" s="14"/>
      <c r="E1000" s="14"/>
      <c r="F1000" s="14"/>
      <c r="G1000" s="14"/>
      <c r="H1000" s="14"/>
      <c r="I1000" s="1190"/>
      <c r="J1000" s="14"/>
      <c r="K1000" s="14"/>
      <c r="L1000" s="14"/>
      <c r="M1000" s="1191"/>
      <c r="N1000" s="1191"/>
    </row>
    <row r="1001">
      <c r="A1001" s="14"/>
      <c r="B1001" s="1189"/>
      <c r="C1001" s="1189"/>
      <c r="D1001" s="14"/>
      <c r="E1001" s="14"/>
      <c r="F1001" s="14"/>
      <c r="G1001" s="14"/>
      <c r="H1001" s="14"/>
      <c r="I1001" s="1190"/>
      <c r="J1001" s="14"/>
      <c r="K1001" s="14"/>
      <c r="L1001" s="14"/>
      <c r="M1001" s="1191"/>
      <c r="N1001" s="1191"/>
    </row>
    <row r="1002">
      <c r="A1002" s="14"/>
      <c r="B1002" s="1189"/>
      <c r="C1002" s="1189"/>
      <c r="D1002" s="14"/>
      <c r="E1002" s="14"/>
      <c r="F1002" s="14"/>
      <c r="G1002" s="14"/>
      <c r="H1002" s="14"/>
      <c r="I1002" s="1190"/>
      <c r="J1002" s="14"/>
      <c r="K1002" s="14"/>
      <c r="L1002" s="14"/>
      <c r="M1002" s="1191"/>
      <c r="N1002" s="1191"/>
    </row>
    <row r="1003">
      <c r="A1003" s="14"/>
      <c r="B1003" s="1189"/>
      <c r="C1003" s="1189"/>
      <c r="D1003" s="14"/>
      <c r="E1003" s="14"/>
      <c r="F1003" s="14"/>
      <c r="G1003" s="14"/>
      <c r="H1003" s="14"/>
      <c r="I1003" s="1190"/>
      <c r="J1003" s="14"/>
      <c r="K1003" s="14"/>
      <c r="L1003" s="14"/>
      <c r="M1003" s="1191"/>
      <c r="N1003" s="1191"/>
    </row>
    <row r="1004">
      <c r="A1004" s="14"/>
      <c r="B1004" s="1189"/>
      <c r="C1004" s="1189"/>
      <c r="D1004" s="14"/>
      <c r="E1004" s="14"/>
      <c r="F1004" s="14"/>
      <c r="G1004" s="14"/>
      <c r="H1004" s="14"/>
      <c r="I1004" s="1190"/>
      <c r="J1004" s="14"/>
      <c r="K1004" s="14"/>
      <c r="L1004" s="14"/>
      <c r="M1004" s="1191"/>
      <c r="N1004" s="1191"/>
    </row>
    <row r="1005">
      <c r="A1005" s="14"/>
      <c r="B1005" s="1189"/>
      <c r="C1005" s="1189"/>
      <c r="D1005" s="14"/>
      <c r="E1005" s="14"/>
      <c r="F1005" s="14"/>
      <c r="G1005" s="14"/>
      <c r="H1005" s="14"/>
      <c r="I1005" s="1190"/>
      <c r="J1005" s="14"/>
      <c r="K1005" s="14"/>
      <c r="L1005" s="14"/>
      <c r="M1005" s="1191"/>
      <c r="N1005" s="1191"/>
    </row>
    <row r="1006">
      <c r="A1006" s="14"/>
      <c r="B1006" s="1189"/>
      <c r="C1006" s="1189"/>
      <c r="D1006" s="14"/>
      <c r="E1006" s="14"/>
      <c r="F1006" s="14"/>
      <c r="G1006" s="14"/>
      <c r="H1006" s="14"/>
      <c r="I1006" s="1190"/>
      <c r="J1006" s="14"/>
      <c r="K1006" s="14"/>
      <c r="L1006" s="14"/>
      <c r="M1006" s="1191"/>
      <c r="N1006" s="1191"/>
    </row>
    <row r="1007">
      <c r="A1007" s="14"/>
      <c r="B1007" s="1189"/>
      <c r="C1007" s="1189"/>
      <c r="D1007" s="14"/>
      <c r="E1007" s="14"/>
      <c r="F1007" s="14"/>
      <c r="G1007" s="14"/>
      <c r="H1007" s="14"/>
      <c r="I1007" s="1190"/>
      <c r="J1007" s="14"/>
      <c r="K1007" s="14"/>
      <c r="L1007" s="14"/>
      <c r="M1007" s="1191"/>
      <c r="N1007" s="1191"/>
    </row>
    <row r="1008">
      <c r="A1008" s="14"/>
      <c r="B1008" s="1189"/>
      <c r="C1008" s="1189"/>
      <c r="D1008" s="14"/>
      <c r="E1008" s="14"/>
      <c r="F1008" s="14"/>
      <c r="G1008" s="14"/>
      <c r="H1008" s="14"/>
      <c r="I1008" s="1190"/>
      <c r="J1008" s="14"/>
      <c r="K1008" s="14"/>
      <c r="L1008" s="14"/>
      <c r="M1008" s="1191"/>
      <c r="N1008" s="1191"/>
    </row>
  </sheetData>
  <mergeCells count="108">
    <mergeCell ref="L327:L346"/>
    <mergeCell ref="L347:L356"/>
    <mergeCell ref="L363:L383"/>
    <mergeCell ref="L384:L393"/>
    <mergeCell ref="L400:L419"/>
    <mergeCell ref="L420:L429"/>
    <mergeCell ref="L436:L455"/>
    <mergeCell ref="L456:L465"/>
    <mergeCell ref="L472:L491"/>
    <mergeCell ref="L492:L501"/>
    <mergeCell ref="L508:L527"/>
    <mergeCell ref="L528:L537"/>
    <mergeCell ref="L544:L563"/>
    <mergeCell ref="L564:L573"/>
    <mergeCell ref="L580:L599"/>
    <mergeCell ref="L600:L609"/>
    <mergeCell ref="L616:L635"/>
    <mergeCell ref="L636:L645"/>
    <mergeCell ref="L652:L671"/>
    <mergeCell ref="L672:L681"/>
    <mergeCell ref="L688:L707"/>
    <mergeCell ref="L832:L851"/>
    <mergeCell ref="L852:L861"/>
    <mergeCell ref="L868:L887"/>
    <mergeCell ref="L888:L897"/>
    <mergeCell ref="L904:L923"/>
    <mergeCell ref="L924:L933"/>
    <mergeCell ref="L940:L959"/>
    <mergeCell ref="L960:L969"/>
    <mergeCell ref="L708:L717"/>
    <mergeCell ref="L724:L743"/>
    <mergeCell ref="L744:L753"/>
    <mergeCell ref="L760:L779"/>
    <mergeCell ref="L780:L789"/>
    <mergeCell ref="L796:L815"/>
    <mergeCell ref="L816:L825"/>
    <mergeCell ref="F431:G431"/>
    <mergeCell ref="F467:G467"/>
    <mergeCell ref="A468:I468"/>
    <mergeCell ref="A504:I504"/>
    <mergeCell ref="F503:G503"/>
    <mergeCell ref="F539:G539"/>
    <mergeCell ref="A540:I540"/>
    <mergeCell ref="F575:G575"/>
    <mergeCell ref="A576:I576"/>
    <mergeCell ref="F611:G611"/>
    <mergeCell ref="A612:I612"/>
    <mergeCell ref="F647:G647"/>
    <mergeCell ref="A648:I648"/>
    <mergeCell ref="F683:G683"/>
    <mergeCell ref="A684:I684"/>
    <mergeCell ref="F719:G719"/>
    <mergeCell ref="A720:I720"/>
    <mergeCell ref="A756:I756"/>
    <mergeCell ref="F755:G755"/>
    <mergeCell ref="F791:G791"/>
    <mergeCell ref="A792:I792"/>
    <mergeCell ref="F827:G827"/>
    <mergeCell ref="A828:I828"/>
    <mergeCell ref="F863:G863"/>
    <mergeCell ref="A864:I864"/>
    <mergeCell ref="L3:L22"/>
    <mergeCell ref="L23:L32"/>
    <mergeCell ref="F34:G34"/>
    <mergeCell ref="A35:I35"/>
    <mergeCell ref="L39:L58"/>
    <mergeCell ref="F70:G70"/>
    <mergeCell ref="A71:I71"/>
    <mergeCell ref="L59:L68"/>
    <mergeCell ref="L75:L94"/>
    <mergeCell ref="L95:L104"/>
    <mergeCell ref="F106:G106"/>
    <mergeCell ref="A107:I107"/>
    <mergeCell ref="L111:L130"/>
    <mergeCell ref="L131:L140"/>
    <mergeCell ref="A251:I251"/>
    <mergeCell ref="A287:I287"/>
    <mergeCell ref="A323:I323"/>
    <mergeCell ref="A359:I359"/>
    <mergeCell ref="A396:I396"/>
    <mergeCell ref="A432:I432"/>
    <mergeCell ref="F142:G142"/>
    <mergeCell ref="A143:I143"/>
    <mergeCell ref="L147:L166"/>
    <mergeCell ref="L167:L176"/>
    <mergeCell ref="A179:I179"/>
    <mergeCell ref="L183:L202"/>
    <mergeCell ref="A215:I215"/>
    <mergeCell ref="L203:L212"/>
    <mergeCell ref="L219:L238"/>
    <mergeCell ref="L239:L248"/>
    <mergeCell ref="L255:L274"/>
    <mergeCell ref="L275:L284"/>
    <mergeCell ref="L291:L310"/>
    <mergeCell ref="L311:L320"/>
    <mergeCell ref="F178:G178"/>
    <mergeCell ref="F214:G214"/>
    <mergeCell ref="F250:G250"/>
    <mergeCell ref="F286:G286"/>
    <mergeCell ref="F322:G322"/>
    <mergeCell ref="F358:G358"/>
    <mergeCell ref="F395:G395"/>
    <mergeCell ref="F899:G899"/>
    <mergeCell ref="A900:I900"/>
    <mergeCell ref="F935:G935"/>
    <mergeCell ref="A936:I936"/>
    <mergeCell ref="F971:G971"/>
    <mergeCell ref="A972:I972"/>
  </mergeCells>
  <printOptions gridLines="1" horizontalCentered="1"/>
  <pageMargins bottom="0.75" footer="0.0" header="0.0" left="0.25" right="0.25"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20.13"/>
    <col customWidth="1" min="2" max="2" width="8.88"/>
    <col customWidth="1" min="3" max="3" width="3.25"/>
    <col customWidth="1" min="4" max="4" width="20.13"/>
    <col customWidth="1" min="5" max="5" width="8.88"/>
    <col customWidth="1" min="6" max="6" width="3.25"/>
    <col customWidth="1" min="7" max="7" width="20.13"/>
    <col customWidth="1" min="8" max="8" width="8.88"/>
    <col customWidth="1" min="9" max="9" width="3.25"/>
    <col customWidth="1" min="10" max="10" width="20.13"/>
    <col customWidth="1" min="11" max="11" width="8.88"/>
    <col customWidth="1" min="12" max="12" width="3.25"/>
    <col customWidth="1" min="13" max="13" width="20.13"/>
    <col customWidth="1" min="14" max="14" width="8.88"/>
    <col customWidth="1" min="15" max="15" width="3.25"/>
    <col customWidth="1" min="16" max="16" width="20.13"/>
    <col customWidth="1" min="17" max="17" width="8.88"/>
    <col customWidth="1" min="18" max="18" width="3.25"/>
    <col customWidth="1" min="19" max="19" width="20.13"/>
    <col customWidth="1" min="20" max="20" width="8.88"/>
    <col customWidth="1" min="21" max="21" width="3.25"/>
  </cols>
  <sheetData>
    <row r="1">
      <c r="A1" s="1192" t="s">
        <v>879</v>
      </c>
      <c r="B1" s="1193"/>
      <c r="C1" s="1194"/>
      <c r="D1" s="1192" t="s">
        <v>879</v>
      </c>
      <c r="E1" s="1195"/>
      <c r="F1" s="1194"/>
      <c r="G1" s="1192" t="s">
        <v>879</v>
      </c>
      <c r="H1" s="1195"/>
      <c r="I1" s="1196"/>
      <c r="J1" s="1192" t="s">
        <v>879</v>
      </c>
      <c r="K1" s="1195"/>
      <c r="L1" s="1196"/>
      <c r="M1" s="1192" t="s">
        <v>879</v>
      </c>
      <c r="N1" s="1195"/>
      <c r="O1" s="1196"/>
      <c r="P1" s="1192" t="s">
        <v>879</v>
      </c>
      <c r="Q1" s="1195"/>
      <c r="R1" s="1196"/>
      <c r="S1" s="1192" t="s">
        <v>879</v>
      </c>
      <c r="T1" s="1195"/>
      <c r="U1" s="1196"/>
    </row>
    <row r="2">
      <c r="A2" s="1197" t="s">
        <v>880</v>
      </c>
      <c r="B2" s="1198"/>
      <c r="C2" s="1194"/>
      <c r="D2" s="1197" t="s">
        <v>880</v>
      </c>
      <c r="E2" s="1198"/>
      <c r="F2" s="1196"/>
      <c r="G2" s="1197" t="s">
        <v>880</v>
      </c>
      <c r="H2" s="1198"/>
      <c r="I2" s="1196"/>
      <c r="J2" s="1197" t="s">
        <v>880</v>
      </c>
      <c r="K2" s="1198"/>
      <c r="L2" s="1196"/>
      <c r="M2" s="1197" t="s">
        <v>880</v>
      </c>
      <c r="N2" s="1198"/>
      <c r="O2" s="1196"/>
      <c r="P2" s="1197" t="s">
        <v>880</v>
      </c>
      <c r="Q2" s="1198"/>
      <c r="R2" s="1196"/>
      <c r="S2" s="1197" t="s">
        <v>880</v>
      </c>
      <c r="T2" s="1198"/>
      <c r="U2" s="1196"/>
    </row>
    <row r="3">
      <c r="A3" s="1199" t="s">
        <v>881</v>
      </c>
      <c r="B3" s="1200">
        <v>32915.0</v>
      </c>
      <c r="C3" s="1194"/>
      <c r="D3" s="1199" t="s">
        <v>881</v>
      </c>
      <c r="E3" s="1200">
        <v>0.0</v>
      </c>
      <c r="F3" s="1196"/>
      <c r="G3" s="1199" t="s">
        <v>881</v>
      </c>
      <c r="H3" s="1200">
        <v>0.0</v>
      </c>
      <c r="I3" s="1196"/>
      <c r="J3" s="1199" t="s">
        <v>881</v>
      </c>
      <c r="K3" s="1200">
        <v>0.0</v>
      </c>
      <c r="L3" s="1196"/>
      <c r="M3" s="1199" t="s">
        <v>881</v>
      </c>
      <c r="N3" s="1200">
        <v>0.0</v>
      </c>
      <c r="O3" s="1196"/>
      <c r="P3" s="1199" t="s">
        <v>881</v>
      </c>
      <c r="Q3" s="1200">
        <v>0.0</v>
      </c>
      <c r="R3" s="1196"/>
      <c r="S3" s="1199" t="s">
        <v>881</v>
      </c>
      <c r="T3" s="1200">
        <v>0.0</v>
      </c>
      <c r="U3" s="1196"/>
    </row>
    <row r="4">
      <c r="A4" s="1199" t="s">
        <v>882</v>
      </c>
      <c r="B4" s="1201">
        <v>0.06</v>
      </c>
      <c r="C4" s="1194"/>
      <c r="D4" s="1199" t="s">
        <v>882</v>
      </c>
      <c r="E4" s="1200">
        <v>0.0</v>
      </c>
      <c r="F4" s="1196"/>
      <c r="G4" s="1199" t="s">
        <v>882</v>
      </c>
      <c r="H4" s="1200">
        <v>0.0</v>
      </c>
      <c r="I4" s="1196"/>
      <c r="J4" s="1199" t="s">
        <v>882</v>
      </c>
      <c r="K4" s="1200">
        <v>0.0</v>
      </c>
      <c r="L4" s="1196"/>
      <c r="M4" s="1199" t="s">
        <v>882</v>
      </c>
      <c r="N4" s="1200">
        <v>0.0</v>
      </c>
      <c r="O4" s="1196"/>
      <c r="P4" s="1199" t="s">
        <v>882</v>
      </c>
      <c r="Q4" s="1200">
        <v>0.0</v>
      </c>
      <c r="R4" s="1196"/>
      <c r="S4" s="1199" t="s">
        <v>882</v>
      </c>
      <c r="T4" s="1200">
        <v>0.0</v>
      </c>
      <c r="U4" s="1196"/>
    </row>
    <row r="5">
      <c r="A5" s="1199" t="s">
        <v>883</v>
      </c>
      <c r="B5" s="1202">
        <f>SUM(B3-B17)*B4</f>
        <v>924.9</v>
      </c>
      <c r="C5" s="1194"/>
      <c r="D5" s="1199" t="s">
        <v>883</v>
      </c>
      <c r="E5" s="1202">
        <f>E3*E4</f>
        <v>0</v>
      </c>
      <c r="F5" s="1196"/>
      <c r="G5" s="1199" t="s">
        <v>883</v>
      </c>
      <c r="H5" s="1202">
        <f>H3*H4</f>
        <v>0</v>
      </c>
      <c r="I5" s="1196"/>
      <c r="J5" s="1199" t="s">
        <v>883</v>
      </c>
      <c r="K5" s="1202">
        <f>K3*K4</f>
        <v>0</v>
      </c>
      <c r="L5" s="1196"/>
      <c r="M5" s="1199" t="s">
        <v>883</v>
      </c>
      <c r="N5" s="1202">
        <f>N3*N4</f>
        <v>0</v>
      </c>
      <c r="O5" s="1196"/>
      <c r="P5" s="1199" t="s">
        <v>883</v>
      </c>
      <c r="Q5" s="1202">
        <f>Q3*Q4</f>
        <v>0</v>
      </c>
      <c r="R5" s="1196"/>
      <c r="S5" s="1199" t="s">
        <v>883</v>
      </c>
      <c r="T5" s="1202">
        <f>T3*T4</f>
        <v>0</v>
      </c>
      <c r="U5" s="1196"/>
    </row>
    <row r="6">
      <c r="A6" s="1199" t="s">
        <v>884</v>
      </c>
      <c r="B6" s="1202">
        <f>IF(B3&gt;55000,(B3-55000)*0.05,0)</f>
        <v>0</v>
      </c>
      <c r="C6" s="1194"/>
      <c r="D6" s="1199" t="s">
        <v>884</v>
      </c>
      <c r="E6" s="1202">
        <f>IF(E3&gt;55000,(E3-55000)*0.05,0)</f>
        <v>0</v>
      </c>
      <c r="F6" s="1196"/>
      <c r="G6" s="1199" t="s">
        <v>884</v>
      </c>
      <c r="H6" s="1202">
        <f>IF(H3&gt;55000,(H3-55000)*0.05,0)</f>
        <v>0</v>
      </c>
      <c r="I6" s="1196"/>
      <c r="J6" s="1199" t="s">
        <v>884</v>
      </c>
      <c r="K6" s="1202">
        <f>IF(K3&gt;55000,(K3-55000)*0.05,0)</f>
        <v>0</v>
      </c>
      <c r="L6" s="1196"/>
      <c r="M6" s="1199" t="s">
        <v>884</v>
      </c>
      <c r="N6" s="1202">
        <f>IF(N3&gt;55000,(N3-55000)*0.05,0)</f>
        <v>0</v>
      </c>
      <c r="O6" s="1196"/>
      <c r="P6" s="1199" t="s">
        <v>884</v>
      </c>
      <c r="Q6" s="1202">
        <f>IF(Q3&gt;55000,(Q3-55000)*0.05,0)</f>
        <v>0</v>
      </c>
      <c r="R6" s="1196"/>
      <c r="S6" s="1199" t="s">
        <v>884</v>
      </c>
      <c r="T6" s="1202">
        <f>IF(T3&gt;55000,(T3-55000)*0.05,0)</f>
        <v>0</v>
      </c>
      <c r="U6" s="1196"/>
    </row>
    <row r="7">
      <c r="A7" s="1199" t="s">
        <v>885</v>
      </c>
      <c r="B7" s="1200">
        <v>0.0</v>
      </c>
      <c r="C7" s="1194"/>
      <c r="D7" s="1199" t="s">
        <v>885</v>
      </c>
      <c r="E7" s="1200">
        <v>0.0</v>
      </c>
      <c r="F7" s="1196"/>
      <c r="G7" s="1199" t="s">
        <v>885</v>
      </c>
      <c r="H7" s="1200">
        <v>0.0</v>
      </c>
      <c r="I7" s="1196"/>
      <c r="J7" s="1199" t="s">
        <v>885</v>
      </c>
      <c r="K7" s="1200">
        <v>0.0</v>
      </c>
      <c r="L7" s="1196"/>
      <c r="M7" s="1199" t="s">
        <v>885</v>
      </c>
      <c r="N7" s="1200">
        <v>0.0</v>
      </c>
      <c r="O7" s="1196"/>
      <c r="P7" s="1199" t="s">
        <v>885</v>
      </c>
      <c r="Q7" s="1200">
        <v>0.0</v>
      </c>
      <c r="R7" s="1196"/>
      <c r="S7" s="1199" t="s">
        <v>885</v>
      </c>
      <c r="T7" s="1200">
        <v>0.0</v>
      </c>
      <c r="U7" s="1196"/>
    </row>
    <row r="8">
      <c r="A8" s="1199" t="s">
        <v>886</v>
      </c>
      <c r="B8" s="1200">
        <v>399.0</v>
      </c>
      <c r="C8" s="1194"/>
      <c r="D8" s="1199" t="s">
        <v>886</v>
      </c>
      <c r="E8" s="1200">
        <v>0.0</v>
      </c>
      <c r="F8" s="1196"/>
      <c r="G8" s="1199" t="s">
        <v>886</v>
      </c>
      <c r="H8" s="1200">
        <v>0.0</v>
      </c>
      <c r="I8" s="1196"/>
      <c r="J8" s="1199" t="s">
        <v>886</v>
      </c>
      <c r="K8" s="1200">
        <v>0.0</v>
      </c>
      <c r="L8" s="1196"/>
      <c r="M8" s="1199" t="s">
        <v>886</v>
      </c>
      <c r="N8" s="1200">
        <v>0.0</v>
      </c>
      <c r="O8" s="1196"/>
      <c r="P8" s="1199" t="s">
        <v>886</v>
      </c>
      <c r="Q8" s="1200">
        <v>0.0</v>
      </c>
      <c r="R8" s="1196"/>
      <c r="S8" s="1199" t="s">
        <v>886</v>
      </c>
      <c r="T8" s="1200">
        <v>0.0</v>
      </c>
      <c r="U8" s="1196"/>
    </row>
    <row r="9">
      <c r="A9" s="1199" t="s">
        <v>887</v>
      </c>
      <c r="B9" s="1200">
        <v>34.0</v>
      </c>
      <c r="C9" s="1194"/>
      <c r="D9" s="1199" t="s">
        <v>887</v>
      </c>
      <c r="E9" s="1200">
        <v>0.0</v>
      </c>
      <c r="F9" s="1196"/>
      <c r="G9" s="1199" t="s">
        <v>887</v>
      </c>
      <c r="H9" s="1200">
        <v>0.0</v>
      </c>
      <c r="I9" s="1196"/>
      <c r="J9" s="1199" t="s">
        <v>887</v>
      </c>
      <c r="K9" s="1200">
        <v>0.0</v>
      </c>
      <c r="L9" s="1196"/>
      <c r="M9" s="1199" t="s">
        <v>887</v>
      </c>
      <c r="N9" s="1200">
        <v>0.0</v>
      </c>
      <c r="O9" s="1196"/>
      <c r="P9" s="1199" t="s">
        <v>887</v>
      </c>
      <c r="Q9" s="1200">
        <v>0.0</v>
      </c>
      <c r="R9" s="1196"/>
      <c r="S9" s="1199" t="s">
        <v>887</v>
      </c>
      <c r="T9" s="1200">
        <v>0.0</v>
      </c>
      <c r="U9" s="1196"/>
    </row>
    <row r="10">
      <c r="A10" s="1199" t="s">
        <v>888</v>
      </c>
      <c r="B10" s="1200">
        <v>0.0</v>
      </c>
      <c r="C10" s="1194"/>
      <c r="D10" s="1199" t="s">
        <v>888</v>
      </c>
      <c r="E10" s="1200">
        <v>0.0</v>
      </c>
      <c r="F10" s="1196"/>
      <c r="G10" s="1199" t="s">
        <v>888</v>
      </c>
      <c r="H10" s="1200">
        <v>0.0</v>
      </c>
      <c r="I10" s="1196"/>
      <c r="J10" s="1199" t="s">
        <v>888</v>
      </c>
      <c r="K10" s="1200">
        <v>0.0</v>
      </c>
      <c r="L10" s="1196"/>
      <c r="M10" s="1199" t="s">
        <v>888</v>
      </c>
      <c r="N10" s="1200">
        <v>0.0</v>
      </c>
      <c r="O10" s="1196"/>
      <c r="P10" s="1199" t="s">
        <v>888</v>
      </c>
      <c r="Q10" s="1200">
        <v>0.0</v>
      </c>
      <c r="R10" s="1196"/>
      <c r="S10" s="1199" t="s">
        <v>888</v>
      </c>
      <c r="T10" s="1200">
        <v>0.0</v>
      </c>
      <c r="U10" s="1196"/>
    </row>
    <row r="11">
      <c r="A11" s="1199" t="s">
        <v>889</v>
      </c>
      <c r="B11" s="1200">
        <v>0.0</v>
      </c>
      <c r="C11" s="1194"/>
      <c r="D11" s="1199" t="s">
        <v>889</v>
      </c>
      <c r="E11" s="1200">
        <v>0.0</v>
      </c>
      <c r="F11" s="1196"/>
      <c r="G11" s="1199" t="s">
        <v>889</v>
      </c>
      <c r="H11" s="1200">
        <v>0.0</v>
      </c>
      <c r="I11" s="1196"/>
      <c r="J11" s="1199" t="s">
        <v>889</v>
      </c>
      <c r="K11" s="1200">
        <v>0.0</v>
      </c>
      <c r="L11" s="1196"/>
      <c r="M11" s="1199" t="s">
        <v>889</v>
      </c>
      <c r="N11" s="1200">
        <v>0.0</v>
      </c>
      <c r="O11" s="1196"/>
      <c r="P11" s="1199" t="s">
        <v>889</v>
      </c>
      <c r="Q11" s="1200">
        <v>0.0</v>
      </c>
      <c r="R11" s="1196"/>
      <c r="S11" s="1199" t="s">
        <v>889</v>
      </c>
      <c r="T11" s="1200">
        <v>0.0</v>
      </c>
      <c r="U11" s="1196"/>
    </row>
    <row r="12">
      <c r="A12" s="1199" t="s">
        <v>890</v>
      </c>
      <c r="B12" s="1200">
        <v>0.0</v>
      </c>
      <c r="C12" s="1194"/>
      <c r="D12" s="1199" t="s">
        <v>890</v>
      </c>
      <c r="E12" s="1200">
        <v>0.0</v>
      </c>
      <c r="F12" s="1196"/>
      <c r="G12" s="1199" t="s">
        <v>890</v>
      </c>
      <c r="H12" s="1200">
        <v>0.0</v>
      </c>
      <c r="I12" s="1196"/>
      <c r="J12" s="1199" t="s">
        <v>890</v>
      </c>
      <c r="K12" s="1200">
        <v>0.0</v>
      </c>
      <c r="L12" s="1196"/>
      <c r="M12" s="1199" t="s">
        <v>890</v>
      </c>
      <c r="N12" s="1200">
        <v>0.0</v>
      </c>
      <c r="O12" s="1196"/>
      <c r="P12" s="1199" t="s">
        <v>890</v>
      </c>
      <c r="Q12" s="1200">
        <v>0.0</v>
      </c>
      <c r="R12" s="1196"/>
      <c r="S12" s="1199" t="s">
        <v>890</v>
      </c>
      <c r="T12" s="1200">
        <v>0.0</v>
      </c>
      <c r="U12" s="1196"/>
    </row>
    <row r="13">
      <c r="A13" s="1203" t="s">
        <v>891</v>
      </c>
      <c r="B13" s="1204">
        <f>SUM(B3:B12)</f>
        <v>34272.96</v>
      </c>
      <c r="C13" s="1194"/>
      <c r="D13" s="1203" t="s">
        <v>891</v>
      </c>
      <c r="E13" s="1204">
        <f>SUM(E3,E5,E6,E7,E8,E9,E9,E10,E11,E12)</f>
        <v>0</v>
      </c>
      <c r="F13" s="1196"/>
      <c r="G13" s="1203" t="s">
        <v>891</v>
      </c>
      <c r="H13" s="1204">
        <f>SUM(H3,H5,H6,H7,H8,H9,H9,H10,H11,H12)</f>
        <v>0</v>
      </c>
      <c r="I13" s="1196"/>
      <c r="J13" s="1203" t="s">
        <v>891</v>
      </c>
      <c r="K13" s="1204">
        <f>SUM(K3,K5,K6,K7,K8,K9,K9,K10,K11,K12)</f>
        <v>0</v>
      </c>
      <c r="L13" s="1196"/>
      <c r="M13" s="1203" t="s">
        <v>891</v>
      </c>
      <c r="N13" s="1204">
        <f>SUM(N3,N5,N6,N7,N8,N9,N9,N10,N11,N12)</f>
        <v>0</v>
      </c>
      <c r="O13" s="1196"/>
      <c r="P13" s="1203" t="s">
        <v>891</v>
      </c>
      <c r="Q13" s="1204">
        <f>SUM(Q3,Q5,Q6,Q7,Q8,Q9,Q9,Q10,Q11,Q12)</f>
        <v>0</v>
      </c>
      <c r="R13" s="1196"/>
      <c r="S13" s="1203" t="s">
        <v>891</v>
      </c>
      <c r="T13" s="1204">
        <f>SUM(T3,T5,T6,T7,T8,T9,T9,T10,T11,T12)</f>
        <v>0</v>
      </c>
      <c r="U13" s="1196"/>
    </row>
    <row r="14">
      <c r="A14" s="1205"/>
      <c r="B14" s="1195"/>
      <c r="C14" s="1194"/>
      <c r="D14" s="1205"/>
      <c r="E14" s="1195"/>
      <c r="F14" s="1196"/>
      <c r="G14" s="1205"/>
      <c r="H14" s="1195"/>
      <c r="I14" s="1196"/>
      <c r="J14" s="1205"/>
      <c r="K14" s="1195"/>
      <c r="L14" s="1196"/>
      <c r="M14" s="1205"/>
      <c r="N14" s="1195"/>
      <c r="O14" s="1196"/>
      <c r="P14" s="1205"/>
      <c r="Q14" s="1195"/>
      <c r="R14" s="1196"/>
      <c r="S14" s="1205"/>
      <c r="T14" s="1195"/>
      <c r="U14" s="1196"/>
    </row>
    <row r="15">
      <c r="A15" s="1199" t="s">
        <v>892</v>
      </c>
      <c r="B15" s="1200">
        <v>0.0</v>
      </c>
      <c r="C15" s="1194"/>
      <c r="D15" s="1199" t="s">
        <v>892</v>
      </c>
      <c r="E15" s="1200">
        <v>0.0</v>
      </c>
      <c r="F15" s="1196"/>
      <c r="G15" s="1199" t="s">
        <v>892</v>
      </c>
      <c r="H15" s="1200">
        <v>0.0</v>
      </c>
      <c r="I15" s="1196"/>
      <c r="J15" s="1199" t="s">
        <v>892</v>
      </c>
      <c r="K15" s="1200">
        <v>0.0</v>
      </c>
      <c r="L15" s="1196"/>
      <c r="M15" s="1199" t="s">
        <v>892</v>
      </c>
      <c r="N15" s="1200">
        <v>0.0</v>
      </c>
      <c r="O15" s="1196"/>
      <c r="P15" s="1199" t="s">
        <v>892</v>
      </c>
      <c r="Q15" s="1200">
        <v>0.0</v>
      </c>
      <c r="R15" s="1196"/>
      <c r="S15" s="1199" t="s">
        <v>892</v>
      </c>
      <c r="T15" s="1200">
        <v>0.0</v>
      </c>
      <c r="U15" s="1196"/>
    </row>
    <row r="16">
      <c r="A16" s="1199" t="s">
        <v>893</v>
      </c>
      <c r="B16" s="1200">
        <v>0.0</v>
      </c>
      <c r="C16" s="1194"/>
      <c r="D16" s="1199" t="s">
        <v>893</v>
      </c>
      <c r="E16" s="1200">
        <v>0.0</v>
      </c>
      <c r="F16" s="1196"/>
      <c r="G16" s="1199" t="s">
        <v>893</v>
      </c>
      <c r="H16" s="1200">
        <v>0.0</v>
      </c>
      <c r="I16" s="1196"/>
      <c r="J16" s="1199" t="s">
        <v>893</v>
      </c>
      <c r="K16" s="1200">
        <v>0.0</v>
      </c>
      <c r="L16" s="1196"/>
      <c r="M16" s="1199" t="s">
        <v>893</v>
      </c>
      <c r="N16" s="1200">
        <v>0.0</v>
      </c>
      <c r="O16" s="1196"/>
      <c r="P16" s="1199" t="s">
        <v>893</v>
      </c>
      <c r="Q16" s="1200">
        <v>0.0</v>
      </c>
      <c r="R16" s="1196"/>
      <c r="S16" s="1199" t="s">
        <v>893</v>
      </c>
      <c r="T16" s="1200">
        <v>0.0</v>
      </c>
      <c r="U16" s="1196"/>
    </row>
    <row r="17">
      <c r="A17" s="1199" t="s">
        <v>894</v>
      </c>
      <c r="B17" s="1200">
        <v>17500.0</v>
      </c>
      <c r="C17" s="1194"/>
      <c r="D17" s="1199" t="s">
        <v>894</v>
      </c>
      <c r="E17" s="1200">
        <v>0.0</v>
      </c>
      <c r="F17" s="1196"/>
      <c r="G17" s="1199" t="s">
        <v>894</v>
      </c>
      <c r="H17" s="1200">
        <v>0.0</v>
      </c>
      <c r="I17" s="1196"/>
      <c r="J17" s="1199" t="s">
        <v>894</v>
      </c>
      <c r="K17" s="1200">
        <v>0.0</v>
      </c>
      <c r="L17" s="1196"/>
      <c r="M17" s="1199" t="s">
        <v>894</v>
      </c>
      <c r="N17" s="1200">
        <v>0.0</v>
      </c>
      <c r="O17" s="1196"/>
      <c r="P17" s="1199" t="s">
        <v>894</v>
      </c>
      <c r="Q17" s="1200">
        <v>0.0</v>
      </c>
      <c r="R17" s="1196"/>
      <c r="S17" s="1199" t="s">
        <v>894</v>
      </c>
      <c r="T17" s="1200">
        <v>0.0</v>
      </c>
      <c r="U17" s="1196"/>
    </row>
    <row r="18">
      <c r="A18" s="1199" t="s">
        <v>895</v>
      </c>
      <c r="B18" s="1200">
        <v>21750.0</v>
      </c>
      <c r="C18" s="1194"/>
      <c r="D18" s="1199" t="s">
        <v>895</v>
      </c>
      <c r="E18" s="1200">
        <v>0.0</v>
      </c>
      <c r="F18" s="1196"/>
      <c r="G18" s="1199" t="s">
        <v>895</v>
      </c>
      <c r="H18" s="1200">
        <v>0.0</v>
      </c>
      <c r="I18" s="1196"/>
      <c r="J18" s="1199" t="s">
        <v>895</v>
      </c>
      <c r="K18" s="1200">
        <v>0.0</v>
      </c>
      <c r="L18" s="1196"/>
      <c r="M18" s="1199" t="s">
        <v>895</v>
      </c>
      <c r="N18" s="1200">
        <v>0.0</v>
      </c>
      <c r="O18" s="1196"/>
      <c r="P18" s="1199" t="s">
        <v>895</v>
      </c>
      <c r="Q18" s="1200">
        <v>0.0</v>
      </c>
      <c r="R18" s="1196"/>
      <c r="S18" s="1199" t="s">
        <v>895</v>
      </c>
      <c r="T18" s="1200">
        <v>0.0</v>
      </c>
      <c r="U18" s="1196"/>
    </row>
    <row r="19">
      <c r="A19" s="1199" t="s">
        <v>896</v>
      </c>
      <c r="B19" s="1202">
        <f>B17-B18</f>
        <v>-4250</v>
      </c>
      <c r="C19" s="1194"/>
      <c r="D19" s="1199" t="s">
        <v>896</v>
      </c>
      <c r="E19" s="1202">
        <f>E17-E18</f>
        <v>0</v>
      </c>
      <c r="F19" s="1196"/>
      <c r="G19" s="1199" t="s">
        <v>896</v>
      </c>
      <c r="H19" s="1202">
        <f>H17-H18</f>
        <v>0</v>
      </c>
      <c r="I19" s="1196"/>
      <c r="J19" s="1199" t="s">
        <v>896</v>
      </c>
      <c r="K19" s="1202">
        <f>K17-K18</f>
        <v>0</v>
      </c>
      <c r="L19" s="1196"/>
      <c r="M19" s="1199" t="s">
        <v>896</v>
      </c>
      <c r="N19" s="1202">
        <f>N17-N18</f>
        <v>0</v>
      </c>
      <c r="O19" s="1196"/>
      <c r="P19" s="1199" t="s">
        <v>896</v>
      </c>
      <c r="Q19" s="1202">
        <f>Q17-Q18</f>
        <v>0</v>
      </c>
      <c r="R19" s="1196"/>
      <c r="S19" s="1199" t="s">
        <v>896</v>
      </c>
      <c r="T19" s="1202">
        <f>T17-T18</f>
        <v>0</v>
      </c>
      <c r="U19" s="1196"/>
    </row>
    <row r="20">
      <c r="A20" s="1203" t="s">
        <v>897</v>
      </c>
      <c r="B20" s="1204">
        <f>B15+B16+B19</f>
        <v>-4250</v>
      </c>
      <c r="C20" s="1194"/>
      <c r="D20" s="1203" t="s">
        <v>897</v>
      </c>
      <c r="E20" s="1204">
        <f>E15+E16+E19</f>
        <v>0</v>
      </c>
      <c r="F20" s="1196"/>
      <c r="G20" s="1203" t="s">
        <v>897</v>
      </c>
      <c r="H20" s="1204">
        <f>H15+H16+H19</f>
        <v>0</v>
      </c>
      <c r="I20" s="1196"/>
      <c r="J20" s="1203" t="s">
        <v>897</v>
      </c>
      <c r="K20" s="1204">
        <f>K15+K16+K19</f>
        <v>0</v>
      </c>
      <c r="L20" s="1196"/>
      <c r="M20" s="1203" t="s">
        <v>897</v>
      </c>
      <c r="N20" s="1204">
        <f>N15+N16+N19</f>
        <v>0</v>
      </c>
      <c r="O20" s="1196"/>
      <c r="P20" s="1203" t="s">
        <v>897</v>
      </c>
      <c r="Q20" s="1204">
        <f>Q15+Q16+Q19</f>
        <v>0</v>
      </c>
      <c r="R20" s="1196"/>
      <c r="S20" s="1203" t="s">
        <v>897</v>
      </c>
      <c r="T20" s="1204">
        <f>T15+T16+T19</f>
        <v>0</v>
      </c>
      <c r="U20" s="1196"/>
    </row>
    <row r="21">
      <c r="A21" s="1205"/>
      <c r="B21" s="1195"/>
      <c r="C21" s="1194"/>
      <c r="D21" s="1205"/>
      <c r="E21" s="1195"/>
      <c r="F21" s="1196"/>
      <c r="G21" s="1205"/>
      <c r="H21" s="1195"/>
      <c r="I21" s="1196"/>
      <c r="J21" s="1205"/>
      <c r="K21" s="1195"/>
      <c r="L21" s="1196"/>
      <c r="M21" s="1205"/>
      <c r="N21" s="1195"/>
      <c r="O21" s="1196"/>
      <c r="P21" s="1205"/>
      <c r="Q21" s="1195"/>
      <c r="R21" s="1196"/>
      <c r="S21" s="1205"/>
      <c r="T21" s="1195"/>
      <c r="U21" s="1196"/>
    </row>
    <row r="22">
      <c r="A22" s="1199" t="s">
        <v>898</v>
      </c>
      <c r="B22" s="1202">
        <f>B13</f>
        <v>34272.96</v>
      </c>
      <c r="C22" s="1194"/>
      <c r="D22" s="1199" t="s">
        <v>898</v>
      </c>
      <c r="E22" s="1202">
        <f>E13</f>
        <v>0</v>
      </c>
      <c r="F22" s="1196"/>
      <c r="G22" s="1199" t="s">
        <v>898</v>
      </c>
      <c r="H22" s="1202">
        <f>H13</f>
        <v>0</v>
      </c>
      <c r="I22" s="1196"/>
      <c r="J22" s="1199" t="s">
        <v>898</v>
      </c>
      <c r="K22" s="1202">
        <f>K13</f>
        <v>0</v>
      </c>
      <c r="L22" s="1196"/>
      <c r="M22" s="1199" t="s">
        <v>898</v>
      </c>
      <c r="N22" s="1202">
        <f>N13</f>
        <v>0</v>
      </c>
      <c r="O22" s="1196"/>
      <c r="P22" s="1199" t="s">
        <v>898</v>
      </c>
      <c r="Q22" s="1202">
        <f>Q13</f>
        <v>0</v>
      </c>
      <c r="R22" s="1196"/>
      <c r="S22" s="1199" t="s">
        <v>898</v>
      </c>
      <c r="T22" s="1202">
        <f>T13</f>
        <v>0</v>
      </c>
      <c r="U22" s="1196"/>
    </row>
    <row r="23">
      <c r="A23" s="1199" t="s">
        <v>897</v>
      </c>
      <c r="B23" s="1202">
        <f>B20</f>
        <v>-4250</v>
      </c>
      <c r="C23" s="1194"/>
      <c r="D23" s="1199" t="s">
        <v>897</v>
      </c>
      <c r="E23" s="1202">
        <f>E20</f>
        <v>0</v>
      </c>
      <c r="F23" s="1196"/>
      <c r="G23" s="1199" t="s">
        <v>897</v>
      </c>
      <c r="H23" s="1202">
        <f>H20</f>
        <v>0</v>
      </c>
      <c r="I23" s="1196"/>
      <c r="J23" s="1199" t="s">
        <v>897</v>
      </c>
      <c r="K23" s="1202">
        <f>K20</f>
        <v>0</v>
      </c>
      <c r="L23" s="1196"/>
      <c r="M23" s="1199" t="s">
        <v>897</v>
      </c>
      <c r="N23" s="1202">
        <f>N20</f>
        <v>0</v>
      </c>
      <c r="O23" s="1196"/>
      <c r="P23" s="1199" t="s">
        <v>897</v>
      </c>
      <c r="Q23" s="1202">
        <f>Q20</f>
        <v>0</v>
      </c>
      <c r="R23" s="1196"/>
      <c r="S23" s="1199" t="s">
        <v>897</v>
      </c>
      <c r="T23" s="1202">
        <f>T20</f>
        <v>0</v>
      </c>
      <c r="U23" s="1196"/>
    </row>
    <row r="24">
      <c r="A24" s="1203" t="s">
        <v>899</v>
      </c>
      <c r="B24" s="1204">
        <f>B22-B33</f>
        <v>34272.96</v>
      </c>
      <c r="C24" s="1194"/>
      <c r="D24" s="1203" t="s">
        <v>899</v>
      </c>
      <c r="E24" s="1204"/>
      <c r="F24" s="1196"/>
      <c r="G24" s="1203" t="s">
        <v>899</v>
      </c>
      <c r="H24" s="1204">
        <f>H22-H23</f>
        <v>0</v>
      </c>
      <c r="I24" s="1196"/>
      <c r="J24" s="1203" t="s">
        <v>899</v>
      </c>
      <c r="K24" s="1204">
        <f>K22-K23</f>
        <v>0</v>
      </c>
      <c r="L24" s="1196"/>
      <c r="M24" s="1203" t="s">
        <v>899</v>
      </c>
      <c r="N24" s="1204">
        <f>N22-N23</f>
        <v>0</v>
      </c>
      <c r="O24" s="1196"/>
      <c r="P24" s="1203" t="s">
        <v>899</v>
      </c>
      <c r="Q24" s="1204">
        <f>Q22-Q23</f>
        <v>0</v>
      </c>
      <c r="R24" s="1196"/>
      <c r="S24" s="1203" t="s">
        <v>899</v>
      </c>
      <c r="T24" s="1204">
        <f>T22-T23</f>
        <v>0</v>
      </c>
      <c r="U24" s="1196"/>
    </row>
    <row r="25">
      <c r="A25" s="1205"/>
      <c r="B25" s="1195"/>
      <c r="C25" s="1194"/>
      <c r="D25" s="1205"/>
      <c r="E25" s="1195"/>
      <c r="F25" s="1196"/>
      <c r="G25" s="1205"/>
      <c r="H25" s="1195"/>
      <c r="I25" s="1196"/>
      <c r="J25" s="1205"/>
      <c r="K25" s="1195"/>
      <c r="L25" s="1196"/>
      <c r="M25" s="1205"/>
      <c r="N25" s="1195"/>
      <c r="O25" s="1196"/>
      <c r="P25" s="1205"/>
      <c r="Q25" s="1195"/>
      <c r="R25" s="1196"/>
      <c r="S25" s="1205"/>
      <c r="T25" s="1195"/>
      <c r="U25" s="1196"/>
    </row>
    <row r="26">
      <c r="A26" s="1199" t="s">
        <v>900</v>
      </c>
      <c r="B26" s="1206">
        <v>0.0599</v>
      </c>
      <c r="C26" s="1194"/>
      <c r="D26" s="1199" t="s">
        <v>900</v>
      </c>
      <c r="E26" s="1206"/>
      <c r="F26" s="1196"/>
      <c r="G26" s="1199" t="s">
        <v>900</v>
      </c>
      <c r="H26" s="1206"/>
      <c r="I26" s="1196"/>
      <c r="J26" s="1199" t="s">
        <v>900</v>
      </c>
      <c r="K26" s="1206"/>
      <c r="L26" s="1196"/>
      <c r="M26" s="1199" t="s">
        <v>900</v>
      </c>
      <c r="N26" s="1206"/>
      <c r="O26" s="1196"/>
      <c r="P26" s="1199" t="s">
        <v>900</v>
      </c>
      <c r="Q26" s="1206"/>
      <c r="R26" s="1196"/>
      <c r="S26" s="1199" t="s">
        <v>900</v>
      </c>
      <c r="T26" s="1206"/>
      <c r="U26" s="1196"/>
    </row>
    <row r="27">
      <c r="A27" s="1199" t="s">
        <v>901</v>
      </c>
      <c r="B27" s="1207">
        <v>75.0</v>
      </c>
      <c r="C27" s="1194"/>
      <c r="D27" s="1199" t="s">
        <v>901</v>
      </c>
      <c r="E27" s="1207"/>
      <c r="F27" s="1196"/>
      <c r="G27" s="1199" t="s">
        <v>901</v>
      </c>
      <c r="H27" s="1207"/>
      <c r="I27" s="1196"/>
      <c r="J27" s="1199" t="s">
        <v>901</v>
      </c>
      <c r="K27" s="1207"/>
      <c r="L27" s="1196"/>
      <c r="M27" s="1199" t="s">
        <v>901</v>
      </c>
      <c r="N27" s="1207"/>
      <c r="O27" s="1196"/>
      <c r="P27" s="1199" t="s">
        <v>901</v>
      </c>
      <c r="Q27" s="1207"/>
      <c r="R27" s="1196"/>
      <c r="S27" s="1199" t="s">
        <v>901</v>
      </c>
      <c r="T27" s="1207"/>
      <c r="U27" s="1196"/>
    </row>
    <row r="28">
      <c r="A28" s="1199" t="s">
        <v>902</v>
      </c>
      <c r="B28" s="1208">
        <f>-PMT(B26/12,B27,B24)</f>
        <v>548.963681</v>
      </c>
      <c r="C28" s="1194"/>
      <c r="D28" s="1199" t="s">
        <v>902</v>
      </c>
      <c r="E28" s="1208"/>
      <c r="F28" s="1196"/>
      <c r="G28" s="1199" t="s">
        <v>902</v>
      </c>
      <c r="H28" s="1208" t="str">
        <f>-PMT(H26/12,H27,H24)</f>
        <v>#NUM!</v>
      </c>
      <c r="I28" s="1196"/>
      <c r="J28" s="1199" t="s">
        <v>902</v>
      </c>
      <c r="K28" s="1208" t="str">
        <f>-PMT(K26/12,K27,K24)</f>
        <v>#NUM!</v>
      </c>
      <c r="L28" s="1196"/>
      <c r="M28" s="1199" t="s">
        <v>902</v>
      </c>
      <c r="N28" s="1208" t="str">
        <f>-PMT(N26/12,N27,N24)</f>
        <v>#NUM!</v>
      </c>
      <c r="O28" s="1196"/>
      <c r="P28" s="1199" t="s">
        <v>902</v>
      </c>
      <c r="Q28" s="1208" t="str">
        <f>-PMT(Q26/12,Q27,Q24)</f>
        <v>#NUM!</v>
      </c>
      <c r="R28" s="1196"/>
      <c r="S28" s="1199" t="s">
        <v>902</v>
      </c>
      <c r="T28" s="1208" t="str">
        <f>-PMT(T26/12,T27,T24)</f>
        <v>#NUM!</v>
      </c>
      <c r="U28" s="1196"/>
    </row>
    <row r="29">
      <c r="C29" s="1196"/>
      <c r="F29" s="1196"/>
      <c r="I29" s="1196"/>
      <c r="L29" s="1196"/>
      <c r="O29" s="1196"/>
      <c r="R29" s="1196"/>
      <c r="U29" s="1196"/>
    </row>
    <row r="30">
      <c r="A30" s="1197" t="s">
        <v>903</v>
      </c>
      <c r="B30" s="1198"/>
      <c r="C30" s="1196"/>
      <c r="D30" s="1197" t="s">
        <v>903</v>
      </c>
      <c r="E30" s="1198"/>
      <c r="F30" s="1196"/>
      <c r="G30" s="1197" t="s">
        <v>903</v>
      </c>
      <c r="H30" s="1198"/>
      <c r="I30" s="1196"/>
      <c r="J30" s="1197" t="s">
        <v>903</v>
      </c>
      <c r="K30" s="1198"/>
      <c r="L30" s="1196"/>
      <c r="M30" s="1197" t="s">
        <v>903</v>
      </c>
      <c r="N30" s="1198"/>
      <c r="O30" s="1196"/>
      <c r="P30" s="1197" t="s">
        <v>903</v>
      </c>
      <c r="Q30" s="1198"/>
      <c r="R30" s="1196"/>
      <c r="S30" s="1197" t="s">
        <v>903</v>
      </c>
      <c r="T30" s="1198"/>
      <c r="U30" s="1196"/>
    </row>
    <row r="31">
      <c r="A31" s="1199" t="s">
        <v>553</v>
      </c>
      <c r="B31" s="1200">
        <v>29500.0</v>
      </c>
      <c r="C31" s="1196"/>
      <c r="D31" s="1199" t="s">
        <v>904</v>
      </c>
      <c r="E31" s="1200">
        <v>0.0</v>
      </c>
      <c r="F31" s="1196"/>
      <c r="G31" s="1199" t="s">
        <v>904</v>
      </c>
      <c r="H31" s="1200">
        <v>0.0</v>
      </c>
      <c r="I31" s="1196"/>
      <c r="J31" s="1199" t="s">
        <v>904</v>
      </c>
      <c r="K31" s="1200">
        <v>0.0</v>
      </c>
      <c r="L31" s="1196"/>
      <c r="M31" s="1199" t="s">
        <v>904</v>
      </c>
      <c r="N31" s="1200">
        <v>0.0</v>
      </c>
      <c r="O31" s="1196"/>
      <c r="P31" s="1199" t="s">
        <v>904</v>
      </c>
      <c r="Q31" s="1200">
        <v>0.0</v>
      </c>
      <c r="R31" s="1196"/>
      <c r="S31" s="1199" t="s">
        <v>904</v>
      </c>
      <c r="T31" s="1200">
        <v>0.0</v>
      </c>
      <c r="U31" s="1196"/>
    </row>
    <row r="32">
      <c r="A32" s="1199" t="s">
        <v>129</v>
      </c>
      <c r="B32" s="1200">
        <v>0.0</v>
      </c>
      <c r="C32" s="1196"/>
      <c r="D32" s="1199" t="s">
        <v>129</v>
      </c>
      <c r="E32" s="1200">
        <v>0.0</v>
      </c>
      <c r="F32" s="1196"/>
      <c r="G32" s="1199" t="s">
        <v>129</v>
      </c>
      <c r="H32" s="1200">
        <v>0.0</v>
      </c>
      <c r="I32" s="1196"/>
      <c r="J32" s="1199" t="s">
        <v>129</v>
      </c>
      <c r="K32" s="1200">
        <v>0.0</v>
      </c>
      <c r="L32" s="1196"/>
      <c r="M32" s="1199" t="s">
        <v>129</v>
      </c>
      <c r="N32" s="1200">
        <v>0.0</v>
      </c>
      <c r="O32" s="1196"/>
      <c r="P32" s="1199" t="s">
        <v>129</v>
      </c>
      <c r="Q32" s="1200">
        <v>0.0</v>
      </c>
      <c r="R32" s="1196"/>
      <c r="S32" s="1199" t="s">
        <v>129</v>
      </c>
      <c r="T32" s="1200">
        <v>0.0</v>
      </c>
      <c r="U32" s="1196"/>
    </row>
    <row r="33">
      <c r="A33" s="1199" t="s">
        <v>556</v>
      </c>
      <c r="B33" s="1200">
        <v>0.0</v>
      </c>
      <c r="C33" s="1196"/>
      <c r="D33" s="1199" t="s">
        <v>556</v>
      </c>
      <c r="E33" s="1200">
        <v>0.0</v>
      </c>
      <c r="F33" s="1196"/>
      <c r="G33" s="1199" t="s">
        <v>556</v>
      </c>
      <c r="H33" s="1200">
        <v>0.0</v>
      </c>
      <c r="I33" s="1196"/>
      <c r="J33" s="1199" t="s">
        <v>556</v>
      </c>
      <c r="K33" s="1200">
        <v>0.0</v>
      </c>
      <c r="L33" s="1196"/>
      <c r="M33" s="1199" t="s">
        <v>556</v>
      </c>
      <c r="N33" s="1200">
        <v>0.0</v>
      </c>
      <c r="O33" s="1196"/>
      <c r="P33" s="1199" t="s">
        <v>556</v>
      </c>
      <c r="Q33" s="1200">
        <v>0.0</v>
      </c>
      <c r="R33" s="1196"/>
      <c r="S33" s="1199" t="s">
        <v>556</v>
      </c>
      <c r="T33" s="1200">
        <v>0.0</v>
      </c>
      <c r="U33" s="1196"/>
    </row>
    <row r="34">
      <c r="A34" s="1199" t="s">
        <v>905</v>
      </c>
      <c r="B34" s="1201">
        <v>0.0</v>
      </c>
      <c r="C34" s="1196"/>
      <c r="D34" s="1199" t="s">
        <v>905</v>
      </c>
      <c r="E34" s="1201">
        <v>0.0</v>
      </c>
      <c r="F34" s="1196"/>
      <c r="G34" s="1199" t="s">
        <v>905</v>
      </c>
      <c r="H34" s="1201">
        <v>0.0</v>
      </c>
      <c r="I34" s="1196"/>
      <c r="J34" s="1199" t="s">
        <v>905</v>
      </c>
      <c r="K34" s="1201">
        <v>0.0</v>
      </c>
      <c r="L34" s="1196"/>
      <c r="M34" s="1199" t="s">
        <v>905</v>
      </c>
      <c r="N34" s="1201">
        <v>0.0</v>
      </c>
      <c r="O34" s="1196"/>
      <c r="P34" s="1199" t="s">
        <v>905</v>
      </c>
      <c r="Q34" s="1201">
        <v>0.0</v>
      </c>
      <c r="R34" s="1196"/>
      <c r="S34" s="1199" t="s">
        <v>905</v>
      </c>
      <c r="T34" s="1201">
        <v>0.0</v>
      </c>
      <c r="U34" s="1196"/>
    </row>
    <row r="35">
      <c r="A35" s="1199" t="s">
        <v>906</v>
      </c>
      <c r="B35" s="1209">
        <f>B34*B24</f>
        <v>0</v>
      </c>
      <c r="C35" s="1196"/>
      <c r="D35" s="1199" t="s">
        <v>906</v>
      </c>
      <c r="E35" s="1209">
        <f>E34*E24</f>
        <v>0</v>
      </c>
      <c r="F35" s="1196"/>
      <c r="G35" s="1199" t="s">
        <v>906</v>
      </c>
      <c r="H35" s="1209">
        <f>H34*H24</f>
        <v>0</v>
      </c>
      <c r="I35" s="1196"/>
      <c r="J35" s="1199" t="s">
        <v>906</v>
      </c>
      <c r="K35" s="1209">
        <f>K34*K24</f>
        <v>0</v>
      </c>
      <c r="L35" s="1196"/>
      <c r="M35" s="1199" t="s">
        <v>906</v>
      </c>
      <c r="N35" s="1209">
        <f>N34*N24</f>
        <v>0</v>
      </c>
      <c r="O35" s="1196"/>
      <c r="P35" s="1199" t="s">
        <v>906</v>
      </c>
      <c r="Q35" s="1209">
        <f>Q34*Q24</f>
        <v>0</v>
      </c>
      <c r="R35" s="1196"/>
      <c r="S35" s="1199" t="s">
        <v>906</v>
      </c>
      <c r="T35" s="1209">
        <f>T34*T24</f>
        <v>0</v>
      </c>
      <c r="U35" s="1196"/>
    </row>
    <row r="36">
      <c r="A36" s="1199" t="s">
        <v>907</v>
      </c>
      <c r="B36" s="1200">
        <v>0.0</v>
      </c>
      <c r="C36" s="1196"/>
      <c r="D36" s="1199" t="s">
        <v>907</v>
      </c>
      <c r="E36" s="1200">
        <v>0.0</v>
      </c>
      <c r="F36" s="1196"/>
      <c r="G36" s="1199" t="s">
        <v>907</v>
      </c>
      <c r="H36" s="1200">
        <v>0.0</v>
      </c>
      <c r="I36" s="1196"/>
      <c r="J36" s="1199" t="s">
        <v>907</v>
      </c>
      <c r="K36" s="1200">
        <v>0.0</v>
      </c>
      <c r="L36" s="1196"/>
      <c r="M36" s="1199" t="s">
        <v>907</v>
      </c>
      <c r="N36" s="1200">
        <v>0.0</v>
      </c>
      <c r="O36" s="1196"/>
      <c r="P36" s="1199" t="s">
        <v>907</v>
      </c>
      <c r="Q36" s="1200">
        <v>0.0</v>
      </c>
      <c r="R36" s="1196"/>
      <c r="S36" s="1199" t="s">
        <v>907</v>
      </c>
      <c r="T36" s="1200">
        <v>0.0</v>
      </c>
      <c r="U36" s="1196"/>
    </row>
    <row r="37">
      <c r="A37" s="1199" t="s">
        <v>908</v>
      </c>
      <c r="B37" s="1200">
        <v>0.0</v>
      </c>
      <c r="C37" s="1196"/>
      <c r="D37" s="1199" t="s">
        <v>908</v>
      </c>
      <c r="E37" s="1200">
        <v>0.0</v>
      </c>
      <c r="F37" s="1196"/>
      <c r="G37" s="1199" t="s">
        <v>908</v>
      </c>
      <c r="H37" s="1200">
        <v>0.0</v>
      </c>
      <c r="I37" s="1196"/>
      <c r="J37" s="1199" t="s">
        <v>908</v>
      </c>
      <c r="K37" s="1200">
        <v>0.0</v>
      </c>
      <c r="L37" s="1196"/>
      <c r="M37" s="1199" t="s">
        <v>908</v>
      </c>
      <c r="N37" s="1200">
        <v>0.0</v>
      </c>
      <c r="O37" s="1196"/>
      <c r="P37" s="1199" t="s">
        <v>908</v>
      </c>
      <c r="Q37" s="1200">
        <v>0.0</v>
      </c>
      <c r="R37" s="1196"/>
      <c r="S37" s="1199" t="s">
        <v>908</v>
      </c>
      <c r="T37" s="1200">
        <v>0.0</v>
      </c>
      <c r="U37" s="1196"/>
    </row>
    <row r="38">
      <c r="A38" s="1199" t="s">
        <v>909</v>
      </c>
      <c r="B38" s="1210">
        <v>0.0</v>
      </c>
      <c r="C38" s="1196"/>
      <c r="D38" s="1199" t="s">
        <v>909</v>
      </c>
      <c r="E38" s="1210">
        <v>0.0</v>
      </c>
      <c r="F38" s="1196"/>
      <c r="G38" s="1199" t="s">
        <v>909</v>
      </c>
      <c r="H38" s="1210">
        <v>0.0</v>
      </c>
      <c r="I38" s="1196"/>
      <c r="J38" s="1199" t="s">
        <v>909</v>
      </c>
      <c r="K38" s="1210">
        <v>0.0</v>
      </c>
      <c r="L38" s="1196"/>
      <c r="M38" s="1199" t="s">
        <v>909</v>
      </c>
      <c r="N38" s="1210">
        <v>0.0</v>
      </c>
      <c r="O38" s="1196"/>
      <c r="P38" s="1199" t="s">
        <v>909</v>
      </c>
      <c r="Q38" s="1210">
        <v>0.0</v>
      </c>
      <c r="R38" s="1196"/>
      <c r="S38" s="1199" t="s">
        <v>909</v>
      </c>
      <c r="T38" s="1210">
        <v>0.0</v>
      </c>
      <c r="U38" s="1196"/>
    </row>
    <row r="39">
      <c r="A39" s="1199" t="s">
        <v>910</v>
      </c>
      <c r="B39" s="1201">
        <v>0.0</v>
      </c>
      <c r="C39" s="1196"/>
      <c r="D39" s="1199" t="s">
        <v>910</v>
      </c>
      <c r="E39" s="1201">
        <v>0.0</v>
      </c>
      <c r="F39" s="1196"/>
      <c r="G39" s="1199" t="s">
        <v>910</v>
      </c>
      <c r="H39" s="1201">
        <v>0.0</v>
      </c>
      <c r="I39" s="1196"/>
      <c r="J39" s="1199" t="s">
        <v>910</v>
      </c>
      <c r="K39" s="1201">
        <v>0.0</v>
      </c>
      <c r="L39" s="1196"/>
      <c r="M39" s="1199" t="s">
        <v>910</v>
      </c>
      <c r="N39" s="1201">
        <v>0.0</v>
      </c>
      <c r="O39" s="1196"/>
      <c r="P39" s="1199" t="s">
        <v>910</v>
      </c>
      <c r="Q39" s="1201">
        <v>0.0</v>
      </c>
      <c r="R39" s="1196"/>
      <c r="S39" s="1199" t="s">
        <v>910</v>
      </c>
      <c r="T39" s="1201">
        <v>0.0</v>
      </c>
      <c r="U39" s="1196"/>
    </row>
    <row r="40">
      <c r="A40" s="1199" t="s">
        <v>911</v>
      </c>
      <c r="B40" s="1200">
        <v>29500.0</v>
      </c>
      <c r="C40" s="1196"/>
      <c r="D40" s="1199" t="s">
        <v>911</v>
      </c>
      <c r="E40" s="1200">
        <v>0.0</v>
      </c>
      <c r="F40" s="1196"/>
      <c r="G40" s="1199" t="s">
        <v>911</v>
      </c>
      <c r="H40" s="1200">
        <v>0.0</v>
      </c>
      <c r="I40" s="1196"/>
      <c r="J40" s="1199" t="s">
        <v>911</v>
      </c>
      <c r="K40" s="1200">
        <v>0.0</v>
      </c>
      <c r="L40" s="1196"/>
      <c r="M40" s="1199" t="s">
        <v>911</v>
      </c>
      <c r="N40" s="1200">
        <v>0.0</v>
      </c>
      <c r="O40" s="1196"/>
      <c r="P40" s="1199" t="s">
        <v>911</v>
      </c>
      <c r="Q40" s="1200">
        <v>0.0</v>
      </c>
      <c r="R40" s="1196"/>
      <c r="S40" s="1199" t="s">
        <v>911</v>
      </c>
      <c r="T40" s="1200">
        <v>0.0</v>
      </c>
      <c r="U40" s="1196"/>
    </row>
    <row r="41">
      <c r="A41" s="1205"/>
      <c r="B41" s="1195"/>
      <c r="C41" s="1196"/>
      <c r="D41" s="1205"/>
      <c r="E41" s="1195"/>
      <c r="F41" s="1196"/>
      <c r="G41" s="1205"/>
      <c r="H41" s="1195"/>
      <c r="I41" s="1196"/>
      <c r="J41" s="1205"/>
      <c r="K41" s="1195"/>
      <c r="L41" s="1196"/>
      <c r="M41" s="1205"/>
      <c r="N41" s="1195"/>
      <c r="O41" s="1196"/>
      <c r="P41" s="1205"/>
      <c r="Q41" s="1195"/>
      <c r="R41" s="1196"/>
      <c r="S41" s="1205"/>
      <c r="T41" s="1195"/>
      <c r="U41" s="1196"/>
    </row>
    <row r="42">
      <c r="A42" s="1211" t="s">
        <v>912</v>
      </c>
      <c r="B42" s="1212">
        <f>B24/B40</f>
        <v>1.161795254</v>
      </c>
      <c r="C42" s="1196"/>
      <c r="D42" s="1211" t="s">
        <v>912</v>
      </c>
      <c r="E42" s="1212" t="str">
        <f>(E3-E20)/E31</f>
        <v>#DIV/0!</v>
      </c>
      <c r="F42" s="1196"/>
      <c r="G42" s="1211" t="s">
        <v>912</v>
      </c>
      <c r="H42" s="1212" t="str">
        <f>(H3-H20)/H31</f>
        <v>#DIV/0!</v>
      </c>
      <c r="I42" s="1196"/>
      <c r="J42" s="1211" t="s">
        <v>912</v>
      </c>
      <c r="K42" s="1212" t="str">
        <f>(K3-K20)/K31</f>
        <v>#DIV/0!</v>
      </c>
      <c r="L42" s="1196"/>
      <c r="M42" s="1211" t="s">
        <v>912</v>
      </c>
      <c r="N42" s="1212" t="str">
        <f>(N3-N20)/N31</f>
        <v>#DIV/0!</v>
      </c>
      <c r="O42" s="1196"/>
      <c r="P42" s="1211" t="s">
        <v>912</v>
      </c>
      <c r="Q42" s="1212" t="str">
        <f>(Q3-Q20)/Q31</f>
        <v>#DIV/0!</v>
      </c>
      <c r="R42" s="1196"/>
      <c r="S42" s="1211" t="s">
        <v>912</v>
      </c>
      <c r="T42" s="1212" t="str">
        <f>(T3-T20)/T31</f>
        <v>#DIV/0!</v>
      </c>
      <c r="U42" s="1196"/>
    </row>
    <row r="43">
      <c r="A43" s="1213" t="s">
        <v>913</v>
      </c>
      <c r="B43" s="1214">
        <f>B24/B40</f>
        <v>1.161795254</v>
      </c>
      <c r="C43" s="1196"/>
      <c r="D43" s="1213" t="s">
        <v>913</v>
      </c>
      <c r="E43" s="1214" t="str">
        <f>E24/E40</f>
        <v>#DIV/0!</v>
      </c>
      <c r="F43" s="1196"/>
      <c r="G43" s="1213" t="s">
        <v>913</v>
      </c>
      <c r="H43" s="1214" t="str">
        <f>H24/H40</f>
        <v>#DIV/0!</v>
      </c>
      <c r="I43" s="1196"/>
      <c r="J43" s="1213" t="s">
        <v>913</v>
      </c>
      <c r="K43" s="1214" t="str">
        <f>K24/K40</f>
        <v>#DIV/0!</v>
      </c>
      <c r="L43" s="1196"/>
      <c r="M43" s="1213" t="s">
        <v>913</v>
      </c>
      <c r="N43" s="1214" t="str">
        <f>N24/N40</f>
        <v>#DIV/0!</v>
      </c>
      <c r="O43" s="1196"/>
      <c r="P43" s="1213" t="s">
        <v>913</v>
      </c>
      <c r="Q43" s="1214" t="str">
        <f>Q24/Q40</f>
        <v>#DIV/0!</v>
      </c>
      <c r="R43" s="1196"/>
      <c r="S43" s="1213" t="s">
        <v>913</v>
      </c>
      <c r="T43" s="1214" t="str">
        <f>T24/T40</f>
        <v>#DIV/0!</v>
      </c>
      <c r="U43" s="1196"/>
    </row>
    <row r="44">
      <c r="A44" s="1205"/>
      <c r="B44" s="1195"/>
      <c r="C44" s="1196"/>
      <c r="D44" s="1205"/>
      <c r="E44" s="1195"/>
      <c r="F44" s="1196"/>
      <c r="G44" s="1205"/>
      <c r="H44" s="1195"/>
      <c r="I44" s="1196"/>
      <c r="J44" s="1205"/>
      <c r="K44" s="1195"/>
      <c r="L44" s="1196"/>
      <c r="M44" s="1205"/>
      <c r="N44" s="1195"/>
      <c r="O44" s="1196"/>
      <c r="P44" s="1205"/>
      <c r="Q44" s="1195"/>
      <c r="R44" s="1196"/>
      <c r="S44" s="1205"/>
      <c r="T44" s="1195"/>
      <c r="U44" s="1196"/>
    </row>
    <row r="45">
      <c r="A45" s="1199" t="s">
        <v>914</v>
      </c>
      <c r="B45" s="1202">
        <f>SUM(B10-B37)+(B11-B38)</f>
        <v>0</v>
      </c>
      <c r="C45" s="1196"/>
      <c r="D45" s="1199" t="s">
        <v>914</v>
      </c>
      <c r="E45" s="1202">
        <f>SUM(E10-E37)+(E11-E38)</f>
        <v>0</v>
      </c>
      <c r="F45" s="1196"/>
      <c r="G45" s="1199" t="s">
        <v>914</v>
      </c>
      <c r="H45" s="1202">
        <f>SUM(H10-H37)+(H11-H38)</f>
        <v>0</v>
      </c>
      <c r="I45" s="1196"/>
      <c r="J45" s="1199" t="s">
        <v>914</v>
      </c>
      <c r="K45" s="1202">
        <f>SUM(K10-K37)+(K11-K38)</f>
        <v>0</v>
      </c>
      <c r="L45" s="1196"/>
      <c r="M45" s="1199" t="s">
        <v>914</v>
      </c>
      <c r="N45" s="1202">
        <f>SUM(N10-N37)+(N11-N38)</f>
        <v>0</v>
      </c>
      <c r="O45" s="1196"/>
      <c r="P45" s="1199" t="s">
        <v>914</v>
      </c>
      <c r="Q45" s="1202">
        <f>SUM(Q10-Q37)+(Q11-Q38)</f>
        <v>0</v>
      </c>
      <c r="R45" s="1196"/>
      <c r="S45" s="1199" t="s">
        <v>914</v>
      </c>
      <c r="T45" s="1202">
        <f>SUM(T10-T37)+(T11-T38)</f>
        <v>0</v>
      </c>
      <c r="U45" s="1196"/>
    </row>
    <row r="46">
      <c r="A46" s="1199" t="s">
        <v>563</v>
      </c>
      <c r="B46" s="1202">
        <f>-((B27*B28)-((PMT(B39/12,B27,B24)*-1)*B27))*(-0.75)</f>
        <v>5174.487058</v>
      </c>
      <c r="C46" s="1196"/>
      <c r="D46" s="1199" t="s">
        <v>563</v>
      </c>
      <c r="E46" s="1202" t="str">
        <f>-((E27*E28)-((PMT(E39/12,E27,E24)*-1)*E27))*(-0.75)</f>
        <v>#NUM!</v>
      </c>
      <c r="F46" s="1196"/>
      <c r="G46" s="1199" t="s">
        <v>563</v>
      </c>
      <c r="H46" s="1202" t="str">
        <f>-((H27*H28)-((PMT(H39/12,H27,H24)*-1)*H27))*(-0.75)</f>
        <v>#NUM!</v>
      </c>
      <c r="I46" s="1196"/>
      <c r="J46" s="1199" t="s">
        <v>563</v>
      </c>
      <c r="K46" s="1202" t="str">
        <f>-((K27*K28)-((PMT(K39/12,K27,K24)*-1)*K27))*(-0.75)</f>
        <v>#NUM!</v>
      </c>
      <c r="L46" s="1196"/>
      <c r="M46" s="1199" t="s">
        <v>563</v>
      </c>
      <c r="N46" s="1202" t="str">
        <f>-((N27*N28)-((PMT(N39/12,N27,N24)*-1)*N27))*(-0.75)</f>
        <v>#NUM!</v>
      </c>
      <c r="O46" s="1196"/>
      <c r="P46" s="1199" t="s">
        <v>563</v>
      </c>
      <c r="Q46" s="1202" t="str">
        <f>-((Q27*Q28)-((PMT(Q39/12,Q27,Q24)*-1)*Q27))*(-0.75)</f>
        <v>#NUM!</v>
      </c>
      <c r="R46" s="1196"/>
      <c r="S46" s="1199" t="s">
        <v>563</v>
      </c>
      <c r="T46" s="1202" t="str">
        <f>-((T27*T28)-((PMT(T39/12,T27,T24)*-1)*T27))*(-0.75)</f>
        <v>#NUM!</v>
      </c>
      <c r="U46" s="1196"/>
    </row>
    <row r="47">
      <c r="A47" s="1199" t="s">
        <v>915</v>
      </c>
      <c r="B47" s="1202">
        <f>SUM((B3-B17)-(B31-B33))-B32-B35-B36</f>
        <v>-14085</v>
      </c>
      <c r="C47" s="1196"/>
      <c r="D47" s="1199" t="s">
        <v>915</v>
      </c>
      <c r="E47" s="1202">
        <f>SUM((E3-E17)-(E31-E33))-E32-E35-E36</f>
        <v>0</v>
      </c>
      <c r="F47" s="1196"/>
      <c r="G47" s="1199" t="s">
        <v>915</v>
      </c>
      <c r="H47" s="1202">
        <f>SUM((H3-H17)-(H31-H33))-H32-H35-H36</f>
        <v>0</v>
      </c>
      <c r="I47" s="1196"/>
      <c r="J47" s="1199" t="s">
        <v>915</v>
      </c>
      <c r="K47" s="1202">
        <f>SUM((K3-K17)-(K31-K33))-K32-K35-K36</f>
        <v>0</v>
      </c>
      <c r="L47" s="1196"/>
      <c r="M47" s="1199" t="s">
        <v>915</v>
      </c>
      <c r="N47" s="1202">
        <f>SUM((N3-N17)-(N31-N33))-N32-N35-N36</f>
        <v>0</v>
      </c>
      <c r="O47" s="1196"/>
      <c r="P47" s="1199" t="s">
        <v>915</v>
      </c>
      <c r="Q47" s="1202">
        <f>SUM((Q3-Q17)-(Q31-Q33))-Q32-Q35-Q36</f>
        <v>0</v>
      </c>
      <c r="R47" s="1196"/>
      <c r="S47" s="1199" t="s">
        <v>915</v>
      </c>
      <c r="T47" s="1202">
        <f>SUM((T3-T17)-(T31-T33))-T32-T35-T36</f>
        <v>0</v>
      </c>
      <c r="U47" s="1196"/>
    </row>
    <row r="48">
      <c r="A48" s="1199" t="s">
        <v>761</v>
      </c>
      <c r="B48" s="1202">
        <f>B45+B47</f>
        <v>-14085</v>
      </c>
      <c r="C48" s="1196"/>
      <c r="D48" s="1199" t="s">
        <v>761</v>
      </c>
      <c r="E48" s="1202">
        <f>E45+E47</f>
        <v>0</v>
      </c>
      <c r="F48" s="1196"/>
      <c r="G48" s="1199" t="s">
        <v>761</v>
      </c>
      <c r="H48" s="1202">
        <f>H45+H47</f>
        <v>0</v>
      </c>
      <c r="I48" s="1196"/>
      <c r="J48" s="1199" t="s">
        <v>761</v>
      </c>
      <c r="K48" s="1202">
        <f>K45+K47</f>
        <v>0</v>
      </c>
      <c r="L48" s="1196"/>
      <c r="M48" s="1199" t="s">
        <v>761</v>
      </c>
      <c r="N48" s="1202">
        <f>N45+N47</f>
        <v>0</v>
      </c>
      <c r="O48" s="1196"/>
      <c r="P48" s="1199" t="s">
        <v>761</v>
      </c>
      <c r="Q48" s="1202">
        <f>Q45+Q47</f>
        <v>0</v>
      </c>
      <c r="R48" s="1196"/>
      <c r="S48" s="1199" t="s">
        <v>761</v>
      </c>
      <c r="T48" s="1202">
        <f>T45+T47</f>
        <v>0</v>
      </c>
      <c r="U48" s="119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63"/>
    <col customWidth="1" min="2" max="2" width="6.13"/>
    <col customWidth="1" min="3" max="3" width="13.38"/>
    <col customWidth="1" min="4" max="4" width="6.5"/>
    <col customWidth="1" min="5" max="5" width="12.38"/>
    <col customWidth="1" min="6" max="6" width="4.63"/>
    <col customWidth="1" min="7" max="7" width="7.38"/>
    <col customWidth="1" min="8" max="8" width="6.38"/>
    <col customWidth="1" min="9" max="9" width="11.75"/>
    <col customWidth="1" min="10" max="10" width="10.5"/>
    <col customWidth="1" min="11" max="11" width="6.38"/>
    <col customWidth="1" min="12" max="12" width="13.25"/>
    <col customWidth="1" min="13" max="13" width="8.25"/>
    <col customWidth="1" min="14" max="14" width="11.75"/>
    <col customWidth="1" min="15" max="15" width="13.13"/>
    <col customWidth="1" min="16" max="16" width="7.5"/>
    <col customWidth="1" min="17" max="17" width="11.88"/>
    <col customWidth="1" min="18" max="18" width="15.13"/>
  </cols>
  <sheetData>
    <row r="1" ht="30.0" customHeight="1">
      <c r="A1" s="1215"/>
      <c r="B1" s="1216" t="s">
        <v>765</v>
      </c>
      <c r="C1" s="1216" t="s">
        <v>916</v>
      </c>
      <c r="D1" s="1216" t="s">
        <v>768</v>
      </c>
      <c r="E1" s="1217" t="s">
        <v>917</v>
      </c>
      <c r="F1" s="1216" t="s">
        <v>191</v>
      </c>
      <c r="G1" s="1216" t="s">
        <v>192</v>
      </c>
      <c r="H1" s="1216" t="s">
        <v>193</v>
      </c>
      <c r="I1" s="1218" t="s">
        <v>772</v>
      </c>
      <c r="J1" s="1218" t="s">
        <v>845</v>
      </c>
      <c r="K1" s="1216" t="s">
        <v>844</v>
      </c>
      <c r="L1" s="1216" t="s">
        <v>790</v>
      </c>
      <c r="M1" s="1219" t="s">
        <v>918</v>
      </c>
      <c r="N1" s="1220" t="s">
        <v>919</v>
      </c>
      <c r="O1" s="1216" t="s">
        <v>920</v>
      </c>
      <c r="P1" s="1219" t="s">
        <v>921</v>
      </c>
      <c r="Q1" s="1220" t="s">
        <v>922</v>
      </c>
      <c r="R1" s="1221"/>
    </row>
    <row r="2" ht="12.75" customHeight="1">
      <c r="A2" s="1222">
        <v>1.0</v>
      </c>
      <c r="B2" s="21" t="str">
        <f>IF('DEAL LOG'!H9=ISBLANK(TRUE),"",'DEAL LOG'!H9)</f>
        <v/>
      </c>
      <c r="C2" s="21" t="str">
        <f>IF('DEAL LOG'!$I$9=ISBLANK(TRUE),"",'DEAL LOG'!I9)</f>
        <v/>
      </c>
      <c r="D2" s="21" t="str">
        <f t="shared" ref="D2:D21" si="1">IF(#REF!=ISBLANK(TRUE),"",#REF!)</f>
        <v>#REF!</v>
      </c>
      <c r="E2" s="21" t="str">
        <f>IF('DEAL LOG'!K9=ISBLANK(TRUE),"",'DEAL LOG'!K9)</f>
        <v/>
      </c>
      <c r="F2" s="21" t="str">
        <f>IF('DEAL LOG'!L9=ISBLANK(TRUE),"",'DEAL LOG'!L9)</f>
        <v/>
      </c>
      <c r="G2" s="21" t="str">
        <f>IF('DEAL LOG'!M9=ISBLANK(TRUE),"",'DEAL LOG'!M9)</f>
        <v/>
      </c>
      <c r="H2" s="21" t="str">
        <f>IF('DEAL LOG'!N9=ISBLANK(TRUE),"",'DEAL LOG'!N9)</f>
        <v/>
      </c>
      <c r="I2" s="1223" t="str">
        <f>IF('DEAL LOG'!Y9=ISBLANK(TRUE),"",'DEAL LOG'!Y9)</f>
        <v/>
      </c>
      <c r="J2" s="1224">
        <f t="shared" ref="J2:J240" si="2">I2*0.25</f>
        <v>0</v>
      </c>
      <c r="K2" s="21" t="str">
        <f t="shared" ref="K2:K12" si="3">IF(M2&lt;1,"Yes","No")</f>
        <v>No</v>
      </c>
      <c r="L2" s="21" t="str">
        <f>IF('DEAL LOG'!W9=ISBLANK(TRUE),"",'DEAL LOG'!W9)</f>
        <v/>
      </c>
      <c r="M2" s="1225">
        <v>1.0</v>
      </c>
      <c r="N2" s="1224">
        <f t="shared" ref="N2:N60" si="4">J2*M2</f>
        <v>0</v>
      </c>
      <c r="O2" s="21" t="str">
        <f>IF('DEAL LOG'!X9=ISBLANK(TRUE),"",'DEAL LOG'!X9)</f>
        <v/>
      </c>
      <c r="P2" s="1226" t="str">
        <f>IF(#REF!=ISBLANK(TRUE),"",#REF!)</f>
        <v>#REF!</v>
      </c>
      <c r="Q2" s="1224" t="str">
        <f t="shared" ref="Q2:Q240" si="5">J2*P2</f>
        <v>#REF!</v>
      </c>
      <c r="R2" s="104"/>
    </row>
    <row r="3" ht="12.75" customHeight="1">
      <c r="A3" s="1222">
        <v>1.0</v>
      </c>
      <c r="B3" s="1227" t="str">
        <f>IF('DEAL LOG'!H10=ISBLANK(TRUE),"",'DEAL LOG'!H10)</f>
        <v>C20931A</v>
      </c>
      <c r="C3" s="21" t="str">
        <f>IF('DEAL LOG'!$I$9=ISBLANK(TRUE),"",'DEAL LOG'!I10)</f>
        <v/>
      </c>
      <c r="D3" s="21" t="str">
        <f t="shared" si="1"/>
        <v>#REF!</v>
      </c>
      <c r="E3" s="21" t="str">
        <f>IF('DEAL LOG'!K10=ISBLANK(TRUE),"",'DEAL LOG'!K10)</f>
        <v>Used</v>
      </c>
      <c r="F3" s="21">
        <f>IF('DEAL LOG'!L10=ISBLANK(TRUE),"",'DEAL LOG'!L10)</f>
        <v>2025</v>
      </c>
      <c r="G3" s="21" t="str">
        <f>IF('DEAL LOG'!M10=ISBLANK(TRUE),"",'DEAL LOG'!M10)</f>
        <v>HONDA</v>
      </c>
      <c r="H3" s="21" t="str">
        <f>IF('DEAL LOG'!N10=ISBLANK(TRUE),"",'DEAL LOG'!N10)</f>
        <v>HR-V</v>
      </c>
      <c r="I3" s="1223">
        <f>IF('DEAL LOG'!Y10=ISBLANK(TRUE),"",'DEAL LOG'!Y10)</f>
        <v>5113.2</v>
      </c>
      <c r="J3" s="1224">
        <f t="shared" si="2"/>
        <v>1278.3</v>
      </c>
      <c r="K3" s="21" t="str">
        <f t="shared" si="3"/>
        <v>Yes</v>
      </c>
      <c r="L3" s="1228" t="str">
        <f>IF('DEAL LOG'!W10=ISBLANK(TRUE),"",'DEAL LOG'!W10)</f>
        <v>BRYAN ROGERS</v>
      </c>
      <c r="M3" s="1225">
        <v>0.5</v>
      </c>
      <c r="N3" s="1224">
        <f t="shared" si="4"/>
        <v>639.15</v>
      </c>
      <c r="O3" s="1228" t="str">
        <f>IF('DEAL LOG'!X10=ISBLANK(TRUE),"",'DEAL LOG'!X10)</f>
        <v>NICK WILEY</v>
      </c>
      <c r="P3" s="1225">
        <v>0.5</v>
      </c>
      <c r="Q3" s="1224">
        <f t="shared" si="5"/>
        <v>639.15</v>
      </c>
      <c r="R3" s="104"/>
    </row>
    <row r="4" ht="12.75" customHeight="1">
      <c r="A4" s="1222">
        <v>1.0</v>
      </c>
      <c r="B4" s="21" t="str">
        <f>IF('DEAL LOG'!H13=ISBLANK(TRUE),"",'DEAL LOG'!H13)</f>
        <v/>
      </c>
      <c r="C4" s="21" t="str">
        <f>IF('DEAL LOG'!$I$9=ISBLANK(TRUE),"",'DEAL LOG'!I13)</f>
        <v/>
      </c>
      <c r="D4" s="21" t="str">
        <f t="shared" si="1"/>
        <v>#REF!</v>
      </c>
      <c r="E4" s="21" t="str">
        <f>IF('DEAL LOG'!K13=ISBLANK(TRUE),"",'DEAL LOG'!K13)</f>
        <v/>
      </c>
      <c r="F4" s="21" t="str">
        <f>IF('DEAL LOG'!L13=ISBLANK(TRUE),"",'DEAL LOG'!L13)</f>
        <v/>
      </c>
      <c r="G4" s="21" t="str">
        <f>IF('DEAL LOG'!M13=ISBLANK(TRUE),"",'DEAL LOG'!M13)</f>
        <v/>
      </c>
      <c r="H4" s="21" t="str">
        <f>IF('DEAL LOG'!N13=ISBLANK(TRUE),"",'DEAL LOG'!N13)</f>
        <v/>
      </c>
      <c r="I4" s="1223" t="str">
        <f>IF('DEAL LOG'!Y13=ISBLANK(TRUE),"",'DEAL LOG'!Y13)</f>
        <v/>
      </c>
      <c r="J4" s="1224">
        <f t="shared" si="2"/>
        <v>0</v>
      </c>
      <c r="K4" s="21" t="str">
        <f t="shared" si="3"/>
        <v>Yes</v>
      </c>
      <c r="L4" s="21" t="str">
        <f>IF('DEAL LOG'!W13=ISBLANK(TRUE),"",'DEAL LOG'!W13)</f>
        <v/>
      </c>
      <c r="M4" s="1225">
        <v>0.5</v>
      </c>
      <c r="N4" s="1224">
        <f t="shared" si="4"/>
        <v>0</v>
      </c>
      <c r="O4" s="21" t="str">
        <f>IF('DEAL LOG'!X13=ISBLANK(TRUE),"",'DEAL LOG'!X13)</f>
        <v/>
      </c>
      <c r="P4" s="1225">
        <v>0.5</v>
      </c>
      <c r="Q4" s="1224">
        <f t="shared" si="5"/>
        <v>0</v>
      </c>
      <c r="R4" s="104"/>
    </row>
    <row r="5" ht="12.75" customHeight="1">
      <c r="A5" s="1222">
        <v>1.0</v>
      </c>
      <c r="B5" s="21" t="str">
        <f t="shared" ref="B5:B6" si="8">IF(#REF!=ISBLANK(TRUE),"",#REF!)</f>
        <v>#REF!</v>
      </c>
      <c r="C5" s="21" t="str">
        <f>IF('DEAL LOG'!$I$9=ISBLANK(TRUE),"",#REF!)</f>
        <v/>
      </c>
      <c r="D5" s="21" t="str">
        <f t="shared" si="1"/>
        <v>#REF!</v>
      </c>
      <c r="E5" s="21" t="str">
        <f t="shared" ref="E5:I5" si="6">IF(#REF!=ISBLANK(TRUE),"",#REF!)</f>
        <v>#REF!</v>
      </c>
      <c r="F5" s="21" t="str">
        <f t="shared" si="6"/>
        <v>#REF!</v>
      </c>
      <c r="G5" s="21" t="str">
        <f t="shared" si="6"/>
        <v>#REF!</v>
      </c>
      <c r="H5" s="21" t="str">
        <f t="shared" si="6"/>
        <v>#REF!</v>
      </c>
      <c r="I5" s="1223" t="str">
        <f t="shared" si="6"/>
        <v>#REF!</v>
      </c>
      <c r="J5" s="1224" t="str">
        <f t="shared" si="2"/>
        <v>#REF!</v>
      </c>
      <c r="K5" s="21" t="str">
        <f t="shared" si="3"/>
        <v>No</v>
      </c>
      <c r="L5" s="21" t="str">
        <f t="shared" ref="L5:L6" si="10">IF(#REF!=ISBLANK(TRUE),"",#REF!)</f>
        <v>#REF!</v>
      </c>
      <c r="M5" s="1225">
        <v>1.0</v>
      </c>
      <c r="N5" s="1224" t="str">
        <f t="shared" si="4"/>
        <v>#REF!</v>
      </c>
      <c r="O5" s="21" t="str">
        <f t="shared" ref="O5:P5" si="7">IF(#REF!=ISBLANK(TRUE),"",#REF!)</f>
        <v>#REF!</v>
      </c>
      <c r="P5" s="1226" t="str">
        <f t="shared" si="7"/>
        <v>#REF!</v>
      </c>
      <c r="Q5" s="1224" t="str">
        <f t="shared" si="5"/>
        <v>#REF!</v>
      </c>
      <c r="R5" s="104"/>
    </row>
    <row r="6" ht="12.75" customHeight="1">
      <c r="A6" s="1222">
        <v>1.0</v>
      </c>
      <c r="B6" s="21" t="str">
        <f t="shared" si="8"/>
        <v>#REF!</v>
      </c>
      <c r="C6" s="21" t="str">
        <f>IF('DEAL LOG'!$I$9=ISBLANK(TRUE),"",#REF!)</f>
        <v/>
      </c>
      <c r="D6" s="21" t="str">
        <f t="shared" si="1"/>
        <v>#REF!</v>
      </c>
      <c r="E6" s="21" t="str">
        <f t="shared" ref="E6:I6" si="9">IF(#REF!=ISBLANK(TRUE),"",#REF!)</f>
        <v>#REF!</v>
      </c>
      <c r="F6" s="21" t="str">
        <f t="shared" si="9"/>
        <v>#REF!</v>
      </c>
      <c r="G6" s="21" t="str">
        <f t="shared" si="9"/>
        <v>#REF!</v>
      </c>
      <c r="H6" s="21" t="str">
        <f t="shared" si="9"/>
        <v>#REF!</v>
      </c>
      <c r="I6" s="1223" t="str">
        <f t="shared" si="9"/>
        <v>#REF!</v>
      </c>
      <c r="J6" s="1224" t="str">
        <f t="shared" si="2"/>
        <v>#REF!</v>
      </c>
      <c r="K6" s="21" t="str">
        <f t="shared" si="3"/>
        <v>No</v>
      </c>
      <c r="L6" s="21" t="str">
        <f t="shared" si="10"/>
        <v>#REF!</v>
      </c>
      <c r="M6" s="1225">
        <v>1.0</v>
      </c>
      <c r="N6" s="1224" t="str">
        <f t="shared" si="4"/>
        <v>#REF!</v>
      </c>
      <c r="O6" s="21" t="str">
        <f t="shared" ref="O6:P6" si="11">IF(#REF!=ISBLANK(TRUE),"",#REF!)</f>
        <v>#REF!</v>
      </c>
      <c r="P6" s="1226" t="str">
        <f t="shared" si="11"/>
        <v>#REF!</v>
      </c>
      <c r="Q6" s="1224" t="str">
        <f t="shared" si="5"/>
        <v>#REF!</v>
      </c>
      <c r="R6" s="104"/>
    </row>
    <row r="7" ht="12.75" customHeight="1">
      <c r="A7" s="1222">
        <v>1.0</v>
      </c>
      <c r="B7" s="1227" t="str">
        <f>IF('DEAL LOG'!H16=ISBLANK(TRUE),"",'DEAL LOG'!H16)</f>
        <v>DC20851</v>
      </c>
      <c r="C7" s="21" t="str">
        <f>IF('DEAL LOG'!$I$9=ISBLANK(TRUE),"",'DEAL LOG'!I16)</f>
        <v/>
      </c>
      <c r="D7" s="21" t="str">
        <f t="shared" si="1"/>
        <v>#REF!</v>
      </c>
      <c r="E7" s="21" t="str">
        <f>IF('DEAL LOG'!K16=ISBLANK(TRUE),"",'DEAL LOG'!K16)</f>
        <v>New</v>
      </c>
      <c r="F7" s="21" t="str">
        <f>IF('DEAL LOG'!L16=ISBLANK(TRUE),"",'DEAL LOG'!L16)</f>
        <v>2026</v>
      </c>
      <c r="G7" s="21" t="str">
        <f>IF('DEAL LOG'!M16=ISBLANK(TRUE),"",'DEAL LOG'!M16)</f>
        <v>HONDA</v>
      </c>
      <c r="H7" s="21" t="str">
        <f>IF('DEAL LOG'!N16=ISBLANK(TRUE),"",'DEAL LOG'!N16)</f>
        <v>HR-V</v>
      </c>
      <c r="I7" s="1223">
        <f>IF('DEAL LOG'!Y16=ISBLANK(TRUE),"",'DEAL LOG'!Y16)</f>
        <v>0</v>
      </c>
      <c r="J7" s="1224">
        <f t="shared" si="2"/>
        <v>0</v>
      </c>
      <c r="K7" s="21" t="str">
        <f t="shared" si="3"/>
        <v>Yes</v>
      </c>
      <c r="L7" s="1228" t="str">
        <f>IF('DEAL LOG'!W16=ISBLANK(TRUE),"",'DEAL LOG'!W16)</f>
        <v>MAYCON MIKE GUIMARAES</v>
      </c>
      <c r="M7" s="1225">
        <v>0.5</v>
      </c>
      <c r="N7" s="1224">
        <f t="shared" si="4"/>
        <v>0</v>
      </c>
      <c r="O7" s="21" t="str">
        <f>IF('DEAL LOG'!X16=ISBLANK(TRUE),"",'DEAL LOG'!X16)</f>
        <v/>
      </c>
      <c r="P7" s="1225">
        <v>0.5</v>
      </c>
      <c r="Q7" s="1224">
        <f t="shared" si="5"/>
        <v>0</v>
      </c>
      <c r="R7" s="104"/>
    </row>
    <row r="8" ht="12.75" customHeight="1">
      <c r="A8" s="1222">
        <v>1.0</v>
      </c>
      <c r="B8" s="1227" t="str">
        <f>IF('DEAL LOG'!H15=ISBLANK(TRUE),"",'DEAL LOG'!H15)</f>
        <v>C20879</v>
      </c>
      <c r="C8" s="21" t="str">
        <f>IF('DEAL LOG'!$I$9=ISBLANK(TRUE),"",'DEAL LOG'!I15)</f>
        <v/>
      </c>
      <c r="D8" s="21" t="str">
        <f t="shared" si="1"/>
        <v>#REF!</v>
      </c>
      <c r="E8" s="21" t="str">
        <f>IF('DEAL LOG'!K15=ISBLANK(TRUE),"",'DEAL LOG'!K15)</f>
        <v>New</v>
      </c>
      <c r="F8" s="21">
        <f>IF('DEAL LOG'!L15=ISBLANK(TRUE),"",'DEAL LOG'!L15)</f>
        <v>2026</v>
      </c>
      <c r="G8" s="21" t="str">
        <f>IF('DEAL LOG'!M15=ISBLANK(TRUE),"",'DEAL LOG'!M15)</f>
        <v>HONDA</v>
      </c>
      <c r="H8" s="21" t="str">
        <f>IF('DEAL LOG'!N15=ISBLANK(TRUE),"",'DEAL LOG'!N15)</f>
        <v>CIVIC</v>
      </c>
      <c r="I8" s="1223">
        <f>IF('DEAL LOG'!Y15=ISBLANK(TRUE),"",'DEAL LOG'!Y15)</f>
        <v>5723.22</v>
      </c>
      <c r="J8" s="1224">
        <f t="shared" si="2"/>
        <v>1430.805</v>
      </c>
      <c r="K8" s="21" t="str">
        <f t="shared" si="3"/>
        <v>No</v>
      </c>
      <c r="L8" s="1228" t="str">
        <f>IF('DEAL LOG'!W15=ISBLANK(TRUE),"",'DEAL LOG'!W15)</f>
        <v>JOSE TORRES</v>
      </c>
      <c r="M8" s="1225">
        <v>1.0</v>
      </c>
      <c r="N8" s="1224">
        <f t="shared" si="4"/>
        <v>1430.805</v>
      </c>
      <c r="O8" s="21" t="str">
        <f>IF('DEAL LOG'!X15=ISBLANK(TRUE),"",'DEAL LOG'!X15)</f>
        <v/>
      </c>
      <c r="P8" s="1226" t="str">
        <f>IF(#REF!=ISBLANK(TRUE),"",#REF!)</f>
        <v>#REF!</v>
      </c>
      <c r="Q8" s="1224" t="str">
        <f t="shared" si="5"/>
        <v>#REF!</v>
      </c>
      <c r="R8" s="104"/>
    </row>
    <row r="9" ht="12.75" customHeight="1">
      <c r="A9" s="1222">
        <v>1.0</v>
      </c>
      <c r="B9" s="21" t="str">
        <f t="shared" ref="B9:B12" si="14">IF(#REF!=ISBLANK(TRUE),"",#REF!)</f>
        <v>#REF!</v>
      </c>
      <c r="C9" s="21" t="str">
        <f>IF('DEAL LOG'!$I$9=ISBLANK(TRUE),"",#REF!)</f>
        <v/>
      </c>
      <c r="D9" s="21" t="str">
        <f t="shared" si="1"/>
        <v>#REF!</v>
      </c>
      <c r="E9" s="21" t="str">
        <f t="shared" ref="E9:I9" si="12">IF(#REF!=ISBLANK(TRUE),"",#REF!)</f>
        <v>#REF!</v>
      </c>
      <c r="F9" s="21" t="str">
        <f t="shared" si="12"/>
        <v>#REF!</v>
      </c>
      <c r="G9" s="21" t="str">
        <f t="shared" si="12"/>
        <v>#REF!</v>
      </c>
      <c r="H9" s="21" t="str">
        <f t="shared" si="12"/>
        <v>#REF!</v>
      </c>
      <c r="I9" s="1223" t="str">
        <f t="shared" si="12"/>
        <v>#REF!</v>
      </c>
      <c r="J9" s="1224" t="str">
        <f t="shared" si="2"/>
        <v>#REF!</v>
      </c>
      <c r="K9" s="21" t="str">
        <f t="shared" si="3"/>
        <v>No</v>
      </c>
      <c r="L9" s="21" t="str">
        <f t="shared" ref="L9:L12" si="16">IF(#REF!=ISBLANK(TRUE),"",#REF!)</f>
        <v>#REF!</v>
      </c>
      <c r="M9" s="1225">
        <v>1.0</v>
      </c>
      <c r="N9" s="1224" t="str">
        <f t="shared" si="4"/>
        <v>#REF!</v>
      </c>
      <c r="O9" s="21" t="str">
        <f t="shared" ref="O9:P9" si="13">IF(#REF!=ISBLANK(TRUE),"",#REF!)</f>
        <v>#REF!</v>
      </c>
      <c r="P9" s="1226" t="str">
        <f t="shared" si="13"/>
        <v>#REF!</v>
      </c>
      <c r="Q9" s="1224" t="str">
        <f t="shared" si="5"/>
        <v>#REF!</v>
      </c>
      <c r="R9" s="104"/>
    </row>
    <row r="10" ht="12.75" customHeight="1">
      <c r="A10" s="1222">
        <v>1.0</v>
      </c>
      <c r="B10" s="21" t="str">
        <f t="shared" si="14"/>
        <v>#REF!</v>
      </c>
      <c r="C10" s="21" t="str">
        <f>IF('DEAL LOG'!$I$9=ISBLANK(TRUE),"",#REF!)</f>
        <v/>
      </c>
      <c r="D10" s="21" t="str">
        <f t="shared" si="1"/>
        <v>#REF!</v>
      </c>
      <c r="E10" s="21" t="str">
        <f t="shared" ref="E10:I10" si="15">IF(#REF!=ISBLANK(TRUE),"",#REF!)</f>
        <v>#REF!</v>
      </c>
      <c r="F10" s="21" t="str">
        <f t="shared" si="15"/>
        <v>#REF!</v>
      </c>
      <c r="G10" s="21" t="str">
        <f t="shared" si="15"/>
        <v>#REF!</v>
      </c>
      <c r="H10" s="21" t="str">
        <f t="shared" si="15"/>
        <v>#REF!</v>
      </c>
      <c r="I10" s="1223" t="str">
        <f t="shared" si="15"/>
        <v>#REF!</v>
      </c>
      <c r="J10" s="1224" t="str">
        <f t="shared" si="2"/>
        <v>#REF!</v>
      </c>
      <c r="K10" s="21" t="str">
        <f t="shared" si="3"/>
        <v>No</v>
      </c>
      <c r="L10" s="21" t="str">
        <f t="shared" si="16"/>
        <v>#REF!</v>
      </c>
      <c r="M10" s="1225">
        <v>1.0</v>
      </c>
      <c r="N10" s="1224" t="str">
        <f t="shared" si="4"/>
        <v>#REF!</v>
      </c>
      <c r="O10" s="21" t="str">
        <f t="shared" ref="O10:P10" si="17">IF(#REF!=ISBLANK(TRUE),"",#REF!)</f>
        <v>#REF!</v>
      </c>
      <c r="P10" s="1226" t="str">
        <f t="shared" si="17"/>
        <v>#REF!</v>
      </c>
      <c r="Q10" s="1224" t="str">
        <f t="shared" si="5"/>
        <v>#REF!</v>
      </c>
      <c r="R10" s="104"/>
    </row>
    <row r="11" ht="12.75" customHeight="1">
      <c r="A11" s="1222">
        <v>1.0</v>
      </c>
      <c r="B11" s="21" t="str">
        <f t="shared" si="14"/>
        <v>#REF!</v>
      </c>
      <c r="C11" s="21" t="str">
        <f>IF('DEAL LOG'!$I$9=ISBLANK(TRUE),"",#REF!)</f>
        <v/>
      </c>
      <c r="D11" s="21" t="str">
        <f t="shared" si="1"/>
        <v>#REF!</v>
      </c>
      <c r="E11" s="21" t="str">
        <f t="shared" ref="E11:I11" si="18">IF(#REF!=ISBLANK(TRUE),"",#REF!)</f>
        <v>#REF!</v>
      </c>
      <c r="F11" s="21" t="str">
        <f t="shared" si="18"/>
        <v>#REF!</v>
      </c>
      <c r="G11" s="21" t="str">
        <f t="shared" si="18"/>
        <v>#REF!</v>
      </c>
      <c r="H11" s="21" t="str">
        <f t="shared" si="18"/>
        <v>#REF!</v>
      </c>
      <c r="I11" s="1223" t="str">
        <f t="shared" si="18"/>
        <v>#REF!</v>
      </c>
      <c r="J11" s="1224" t="str">
        <f t="shared" si="2"/>
        <v>#REF!</v>
      </c>
      <c r="K11" s="21" t="str">
        <f t="shared" si="3"/>
        <v>Yes</v>
      </c>
      <c r="L11" s="21" t="str">
        <f t="shared" si="16"/>
        <v>#REF!</v>
      </c>
      <c r="M11" s="1225">
        <v>0.5</v>
      </c>
      <c r="N11" s="1224" t="str">
        <f t="shared" si="4"/>
        <v>#REF!</v>
      </c>
      <c r="O11" s="21" t="str">
        <f t="shared" ref="O11:O12" si="20">IF(#REF!=ISBLANK(TRUE),"",#REF!)</f>
        <v>#REF!</v>
      </c>
      <c r="P11" s="1225">
        <v>0.5</v>
      </c>
      <c r="Q11" s="1224" t="str">
        <f t="shared" si="5"/>
        <v>#REF!</v>
      </c>
      <c r="R11" s="104"/>
    </row>
    <row r="12" ht="12.75" customHeight="1">
      <c r="A12" s="1222">
        <v>1.0</v>
      </c>
      <c r="B12" s="21" t="str">
        <f t="shared" si="14"/>
        <v>#REF!</v>
      </c>
      <c r="C12" s="21" t="str">
        <f>IF('DEAL LOG'!$I$9=ISBLANK(TRUE),"",#REF!)</f>
        <v/>
      </c>
      <c r="D12" s="21" t="str">
        <f t="shared" si="1"/>
        <v>#REF!</v>
      </c>
      <c r="E12" s="21" t="str">
        <f t="shared" ref="E12:I12" si="19">IF(#REF!=ISBLANK(TRUE),"",#REF!)</f>
        <v>#REF!</v>
      </c>
      <c r="F12" s="21" t="str">
        <f t="shared" si="19"/>
        <v>#REF!</v>
      </c>
      <c r="G12" s="21" t="str">
        <f t="shared" si="19"/>
        <v>#REF!</v>
      </c>
      <c r="H12" s="21" t="str">
        <f t="shared" si="19"/>
        <v>#REF!</v>
      </c>
      <c r="I12" s="1223" t="str">
        <f t="shared" si="19"/>
        <v>#REF!</v>
      </c>
      <c r="J12" s="1224" t="str">
        <f t="shared" si="2"/>
        <v>#REF!</v>
      </c>
      <c r="K12" s="21" t="str">
        <f t="shared" si="3"/>
        <v>No</v>
      </c>
      <c r="L12" s="21" t="str">
        <f t="shared" si="16"/>
        <v>#REF!</v>
      </c>
      <c r="M12" s="1225">
        <v>1.0</v>
      </c>
      <c r="N12" s="1224" t="str">
        <f t="shared" si="4"/>
        <v>#REF!</v>
      </c>
      <c r="O12" s="21" t="str">
        <f t="shared" si="20"/>
        <v>#REF!</v>
      </c>
      <c r="P12" s="1226" t="str">
        <f t="shared" ref="P12:P18" si="21">IF(#REF!=ISBLANK(TRUE),"",#REF!)</f>
        <v>#REF!</v>
      </c>
      <c r="Q12" s="1224" t="str">
        <f t="shared" si="5"/>
        <v>#REF!</v>
      </c>
      <c r="R12" s="104"/>
    </row>
    <row r="13" ht="12.75" customHeight="1">
      <c r="A13" s="1222">
        <v>1.0</v>
      </c>
      <c r="B13" s="1227" t="str">
        <f>IF('DEAL LOG'!H20=ISBLANK(TRUE),"",'DEAL LOG'!H20)</f>
        <v>XP6290</v>
      </c>
      <c r="C13" s="21" t="str">
        <f>IF('DEAL LOG'!$I$9=ISBLANK(TRUE),"",'DEAL LOG'!I20)</f>
        <v/>
      </c>
      <c r="D13" s="21" t="str">
        <f t="shared" si="1"/>
        <v>#REF!</v>
      </c>
      <c r="E13" s="21" t="str">
        <f>IF('DEAL LOG'!K20=ISBLANK(TRUE),"",'DEAL LOG'!K20)</f>
        <v>Used</v>
      </c>
      <c r="F13" s="21">
        <f>IF('DEAL LOG'!L20=ISBLANK(TRUE),"",'DEAL LOG'!L20)</f>
        <v>2021</v>
      </c>
      <c r="G13" s="21" t="str">
        <f>IF('DEAL LOG'!M20=ISBLANK(TRUE),"",'DEAL LOG'!M20)</f>
        <v>HYUNDAI</v>
      </c>
      <c r="H13" s="21" t="str">
        <f>IF('DEAL LOG'!N20=ISBLANK(TRUE),"",'DEAL LOG'!N20)</f>
        <v>TUCSON</v>
      </c>
      <c r="I13" s="1223">
        <f>IF('DEAL LOG'!Y20=ISBLANK(TRUE),"",'DEAL LOG'!Y20)</f>
        <v>2000</v>
      </c>
      <c r="J13" s="1224">
        <f t="shared" si="2"/>
        <v>500</v>
      </c>
      <c r="K13" s="21"/>
      <c r="L13" s="1228" t="str">
        <f>IF('DEAL LOG'!W20=ISBLANK(TRUE),"",'DEAL LOG'!W20)</f>
        <v>MIKE LASHLEY</v>
      </c>
      <c r="M13" s="1225"/>
      <c r="N13" s="1224">
        <f t="shared" si="4"/>
        <v>0</v>
      </c>
      <c r="O13" s="21" t="str">
        <f>IF('DEAL LOG'!X20=ISBLANK(TRUE),"",'DEAL LOG'!X20)</f>
        <v/>
      </c>
      <c r="P13" s="1226" t="str">
        <f t="shared" si="21"/>
        <v>#REF!</v>
      </c>
      <c r="Q13" s="1224" t="str">
        <f t="shared" si="5"/>
        <v>#REF!</v>
      </c>
      <c r="R13" s="104"/>
    </row>
    <row r="14" ht="12.75" customHeight="1">
      <c r="A14" s="1222">
        <v>1.0</v>
      </c>
      <c r="B14" s="1227" t="str">
        <f>IF('DEAL LOG'!H21=ISBLANK(TRUE),"",'DEAL LOG'!H21)</f>
        <v>C20944</v>
      </c>
      <c r="C14" s="21" t="str">
        <f>IF('DEAL LOG'!$I$9=ISBLANK(TRUE),"",'DEAL LOG'!I21)</f>
        <v/>
      </c>
      <c r="D14" s="21" t="str">
        <f t="shared" si="1"/>
        <v>#REF!</v>
      </c>
      <c r="E14" s="21" t="str">
        <f>IF('DEAL LOG'!K21=ISBLANK(TRUE),"",'DEAL LOG'!K21)</f>
        <v>New</v>
      </c>
      <c r="F14" s="21">
        <f>IF('DEAL LOG'!L21=ISBLANK(TRUE),"",'DEAL LOG'!L21)</f>
        <v>2026</v>
      </c>
      <c r="G14" s="21" t="str">
        <f>IF('DEAL LOG'!M21=ISBLANK(TRUE),"",'DEAL LOG'!M21)</f>
        <v>HONDA</v>
      </c>
      <c r="H14" s="21" t="str">
        <f>IF('DEAL LOG'!N21=ISBLANK(TRUE),"",'DEAL LOG'!N21)</f>
        <v>CIVIC</v>
      </c>
      <c r="I14" s="1223">
        <f>IF('DEAL LOG'!Y21=ISBLANK(TRUE),"",'DEAL LOG'!Y21)</f>
        <v>5562.42</v>
      </c>
      <c r="J14" s="1224">
        <f t="shared" si="2"/>
        <v>1390.605</v>
      </c>
      <c r="K14" s="21" t="str">
        <f t="shared" ref="K14:K240" si="22">IF(M14&lt;1,"Yes","No")</f>
        <v>#REF!</v>
      </c>
      <c r="L14" s="1228" t="str">
        <f>IF('DEAL LOG'!W21=ISBLANK(TRUE),"",'DEAL LOG'!W21)</f>
        <v>HOUSE</v>
      </c>
      <c r="M14" s="1226" t="str">
        <f t="shared" ref="M14:M18" si="23">IF(#REF!=ISBLANK(TRUE),"",#REF!)</f>
        <v>#REF!</v>
      </c>
      <c r="N14" s="1224" t="str">
        <f t="shared" si="4"/>
        <v>#REF!</v>
      </c>
      <c r="O14" s="21" t="str">
        <f>IF('DEAL LOG'!X21=ISBLANK(TRUE),"",'DEAL LOG'!X21)</f>
        <v/>
      </c>
      <c r="P14" s="1226" t="str">
        <f t="shared" si="21"/>
        <v>#REF!</v>
      </c>
      <c r="Q14" s="1224" t="str">
        <f t="shared" si="5"/>
        <v>#REF!</v>
      </c>
      <c r="R14" s="104"/>
    </row>
    <row r="15" ht="12.75" customHeight="1">
      <c r="A15" s="1222">
        <v>1.0</v>
      </c>
      <c r="B15" s="1227" t="str">
        <f>IF('DEAL LOG'!H22=ISBLANK(TRUE),"",'DEAL LOG'!H22)</f>
        <v>C20699</v>
      </c>
      <c r="C15" s="21" t="str">
        <f>IF('DEAL LOG'!$I$9=ISBLANK(TRUE),"",'DEAL LOG'!I22)</f>
        <v/>
      </c>
      <c r="D15" s="21" t="str">
        <f t="shared" si="1"/>
        <v>#REF!</v>
      </c>
      <c r="E15" s="21" t="str">
        <f>IF('DEAL LOG'!K22=ISBLANK(TRUE),"",'DEAL LOG'!K22)</f>
        <v>New</v>
      </c>
      <c r="F15" s="21">
        <f>IF('DEAL LOG'!L22=ISBLANK(TRUE),"",'DEAL LOG'!L22)</f>
        <v>2025</v>
      </c>
      <c r="G15" s="21" t="str">
        <f>IF('DEAL LOG'!M22=ISBLANK(TRUE),"",'DEAL LOG'!M22)</f>
        <v>HONDA</v>
      </c>
      <c r="H15" s="21" t="str">
        <f>IF('DEAL LOG'!N22=ISBLANK(TRUE),"",'DEAL LOG'!N22)</f>
        <v>PILOT</v>
      </c>
      <c r="I15" s="1223">
        <f>IF('DEAL LOG'!Y22=ISBLANK(TRUE),"",'DEAL LOG'!Y22)</f>
        <v>9464.81</v>
      </c>
      <c r="J15" s="1224">
        <f t="shared" si="2"/>
        <v>2366.2025</v>
      </c>
      <c r="K15" s="21" t="str">
        <f t="shared" si="22"/>
        <v>#REF!</v>
      </c>
      <c r="L15" s="1228" t="str">
        <f>IF('DEAL LOG'!W22=ISBLANK(TRUE),"",'DEAL LOG'!W22)</f>
        <v>BRYAN ROGERS</v>
      </c>
      <c r="M15" s="1226" t="str">
        <f t="shared" si="23"/>
        <v>#REF!</v>
      </c>
      <c r="N15" s="1224" t="str">
        <f t="shared" si="4"/>
        <v>#REF!</v>
      </c>
      <c r="O15" s="21" t="str">
        <f>IF('DEAL LOG'!X22=ISBLANK(TRUE),"",'DEAL LOG'!X22)</f>
        <v/>
      </c>
      <c r="P15" s="1226" t="str">
        <f t="shared" si="21"/>
        <v>#REF!</v>
      </c>
      <c r="Q15" s="1224" t="str">
        <f t="shared" si="5"/>
        <v>#REF!</v>
      </c>
      <c r="R15" s="104"/>
    </row>
    <row r="16" ht="12.75" customHeight="1">
      <c r="A16" s="1222">
        <v>1.0</v>
      </c>
      <c r="B16" s="1227" t="str">
        <f>IF('DEAL LOG'!H23=ISBLANK(TRUE),"",'DEAL LOG'!H23)</f>
        <v>C20911</v>
      </c>
      <c r="C16" s="21" t="str">
        <f>IF('DEAL LOG'!$I$9=ISBLANK(TRUE),"",'DEAL LOG'!I23)</f>
        <v/>
      </c>
      <c r="D16" s="21" t="str">
        <f t="shared" si="1"/>
        <v>#REF!</v>
      </c>
      <c r="E16" s="21" t="str">
        <f>IF('DEAL LOG'!K23=ISBLANK(TRUE),"",'DEAL LOG'!K23)</f>
        <v>New</v>
      </c>
      <c r="F16" s="21">
        <f>IF('DEAL LOG'!L23=ISBLANK(TRUE),"",'DEAL LOG'!L23)</f>
        <v>2026</v>
      </c>
      <c r="G16" s="21" t="str">
        <f>IF('DEAL LOG'!M23=ISBLANK(TRUE),"",'DEAL LOG'!M23)</f>
        <v>HONDA</v>
      </c>
      <c r="H16" s="21" t="str">
        <f>IF('DEAL LOG'!N23=ISBLANK(TRUE),"",'DEAL LOG'!N23)</f>
        <v>HR-V</v>
      </c>
      <c r="I16" s="1223">
        <f>IF('DEAL LOG'!Y23=ISBLANK(TRUE),"",'DEAL LOG'!Y23)</f>
        <v>0</v>
      </c>
      <c r="J16" s="1224">
        <f t="shared" si="2"/>
        <v>0</v>
      </c>
      <c r="K16" s="21" t="str">
        <f t="shared" si="22"/>
        <v>#REF!</v>
      </c>
      <c r="L16" s="1228" t="str">
        <f>IF('DEAL LOG'!W23=ISBLANK(TRUE),"",'DEAL LOG'!W23)</f>
        <v>ABDUL AL TABBAH</v>
      </c>
      <c r="M16" s="1226" t="str">
        <f t="shared" si="23"/>
        <v>#REF!</v>
      </c>
      <c r="N16" s="1224" t="str">
        <f t="shared" si="4"/>
        <v>#REF!</v>
      </c>
      <c r="O16" s="21" t="str">
        <f>IF('DEAL LOG'!X23=ISBLANK(TRUE),"",'DEAL LOG'!X23)</f>
        <v/>
      </c>
      <c r="P16" s="1226" t="str">
        <f t="shared" si="21"/>
        <v>#REF!</v>
      </c>
      <c r="Q16" s="1224" t="str">
        <f t="shared" si="5"/>
        <v>#REF!</v>
      </c>
      <c r="R16" s="104"/>
    </row>
    <row r="17" ht="12.75" customHeight="1">
      <c r="A17" s="1222">
        <v>1.0</v>
      </c>
      <c r="B17" s="1227" t="str">
        <f>IF('DEAL LOG'!H25=ISBLANK(TRUE),"",'DEAL LOG'!H25)</f>
        <v>C20976</v>
      </c>
      <c r="C17" s="21" t="str">
        <f>IF('DEAL LOG'!$I$9=ISBLANK(TRUE),"",'DEAL LOG'!I25)</f>
        <v/>
      </c>
      <c r="D17" s="21" t="str">
        <f t="shared" si="1"/>
        <v>#REF!</v>
      </c>
      <c r="E17" s="21" t="str">
        <f>IF('DEAL LOG'!K25=ISBLANK(TRUE),"",'DEAL LOG'!K25)</f>
        <v>New</v>
      </c>
      <c r="F17" s="21">
        <f>IF('DEAL LOG'!L25=ISBLANK(TRUE),"",'DEAL LOG'!L25)</f>
        <v>2026</v>
      </c>
      <c r="G17" s="21" t="str">
        <f>IF('DEAL LOG'!M25=ISBLANK(TRUE),"",'DEAL LOG'!M25)</f>
        <v>HONDA</v>
      </c>
      <c r="H17" s="21" t="str">
        <f>IF('DEAL LOG'!N25=ISBLANK(TRUE),"",'DEAL LOG'!N25)</f>
        <v>CR-V</v>
      </c>
      <c r="I17" s="1223">
        <f>IF('DEAL LOG'!Y25=ISBLANK(TRUE),"",'DEAL LOG'!Y25)</f>
        <v>4589.8</v>
      </c>
      <c r="J17" s="1224">
        <f t="shared" si="2"/>
        <v>1147.45</v>
      </c>
      <c r="K17" s="21" t="str">
        <f t="shared" si="22"/>
        <v>#REF!</v>
      </c>
      <c r="L17" s="1228" t="str">
        <f>IF('DEAL LOG'!W25=ISBLANK(TRUE),"",'DEAL LOG'!W25)</f>
        <v>NICK WILEY</v>
      </c>
      <c r="M17" s="1226" t="str">
        <f t="shared" si="23"/>
        <v>#REF!</v>
      </c>
      <c r="N17" s="1224" t="str">
        <f t="shared" si="4"/>
        <v>#REF!</v>
      </c>
      <c r="O17" s="1228" t="str">
        <f>IF('DEAL LOG'!X25=ISBLANK(TRUE),"",'DEAL LOG'!X25)</f>
        <v>JOSE TORRES</v>
      </c>
      <c r="P17" s="1226" t="str">
        <f t="shared" si="21"/>
        <v>#REF!</v>
      </c>
      <c r="Q17" s="1224" t="str">
        <f t="shared" si="5"/>
        <v>#REF!</v>
      </c>
      <c r="R17" s="104"/>
    </row>
    <row r="18" ht="12.75" customHeight="1">
      <c r="A18" s="1222">
        <v>1.0</v>
      </c>
      <c r="B18" s="1227" t="str">
        <f>IF('DEAL LOG'!H28=ISBLANK(TRUE),"",'DEAL LOG'!H28)</f>
        <v>C20935</v>
      </c>
      <c r="C18" s="21" t="str">
        <f>IF('DEAL LOG'!$I$9=ISBLANK(TRUE),"",'DEAL LOG'!I28)</f>
        <v/>
      </c>
      <c r="D18" s="21" t="str">
        <f t="shared" si="1"/>
        <v>#REF!</v>
      </c>
      <c r="E18" s="21" t="str">
        <f>IF('DEAL LOG'!K28=ISBLANK(TRUE),"",'DEAL LOG'!K28)</f>
        <v>New</v>
      </c>
      <c r="F18" s="21">
        <f>IF('DEAL LOG'!L28=ISBLANK(TRUE),"",'DEAL LOG'!L28)</f>
        <v>2026</v>
      </c>
      <c r="G18" s="21" t="str">
        <f>IF('DEAL LOG'!M28=ISBLANK(TRUE),"",'DEAL LOG'!M28)</f>
        <v>HONDA </v>
      </c>
      <c r="H18" s="21" t="str">
        <f>IF('DEAL LOG'!N28=ISBLANK(TRUE),"",'DEAL LOG'!N28)</f>
        <v>CIVIC</v>
      </c>
      <c r="I18" s="1223">
        <f>IF('DEAL LOG'!Y28=ISBLANK(TRUE),"",'DEAL LOG'!Y28)</f>
        <v>3826.42</v>
      </c>
      <c r="J18" s="1224">
        <f t="shared" si="2"/>
        <v>956.605</v>
      </c>
      <c r="K18" s="21" t="str">
        <f t="shared" si="22"/>
        <v>#REF!</v>
      </c>
      <c r="L18" s="1228" t="str">
        <f>IF('DEAL LOG'!W28=ISBLANK(TRUE),"",'DEAL LOG'!W28)</f>
        <v>HOUSE</v>
      </c>
      <c r="M18" s="1226" t="str">
        <f t="shared" si="23"/>
        <v>#REF!</v>
      </c>
      <c r="N18" s="1224" t="str">
        <f t="shared" si="4"/>
        <v>#REF!</v>
      </c>
      <c r="O18" s="21" t="str">
        <f>IF('DEAL LOG'!X28=ISBLANK(TRUE),"",'DEAL LOG'!X28)</f>
        <v/>
      </c>
      <c r="P18" s="1226" t="str">
        <f t="shared" si="21"/>
        <v>#REF!</v>
      </c>
      <c r="Q18" s="1224" t="str">
        <f t="shared" si="5"/>
        <v>#REF!</v>
      </c>
      <c r="R18" s="104"/>
    </row>
    <row r="19" ht="12.75" customHeight="1">
      <c r="A19" s="1222">
        <v>1.0</v>
      </c>
      <c r="B19" s="21" t="str">
        <f t="shared" ref="B19:B21" si="27">IF(#REF!=ISBLANK(TRUE),"",#REF!)</f>
        <v>#REF!</v>
      </c>
      <c r="C19" s="21" t="str">
        <f>IF('DEAL LOG'!$I$9=ISBLANK(TRUE),"",#REF!)</f>
        <v/>
      </c>
      <c r="D19" s="21" t="str">
        <f t="shared" si="1"/>
        <v>#REF!</v>
      </c>
      <c r="E19" s="21" t="str">
        <f t="shared" ref="E19:I19" si="24">IF(#REF!=ISBLANK(TRUE),"",#REF!)</f>
        <v>#REF!</v>
      </c>
      <c r="F19" s="21" t="str">
        <f t="shared" si="24"/>
        <v>#REF!</v>
      </c>
      <c r="G19" s="21" t="str">
        <f t="shared" si="24"/>
        <v>#REF!</v>
      </c>
      <c r="H19" s="21" t="str">
        <f t="shared" si="24"/>
        <v>#REF!</v>
      </c>
      <c r="I19" s="1223" t="str">
        <f t="shared" si="24"/>
        <v>#REF!</v>
      </c>
      <c r="J19" s="1224" t="str">
        <f t="shared" si="2"/>
        <v>#REF!</v>
      </c>
      <c r="K19" s="21" t="str">
        <f t="shared" si="22"/>
        <v>#REF!</v>
      </c>
      <c r="L19" s="21" t="str">
        <f t="shared" ref="L19:M19" si="25">IF(#REF!=ISBLANK(TRUE),"",#REF!)</f>
        <v>#REF!</v>
      </c>
      <c r="M19" s="1226" t="str">
        <f t="shared" si="25"/>
        <v>#REF!</v>
      </c>
      <c r="N19" s="1224" t="str">
        <f t="shared" si="4"/>
        <v>#REF!</v>
      </c>
      <c r="O19" s="21" t="str">
        <f t="shared" ref="O19:P19" si="26">IF(#REF!=ISBLANK(TRUE),"",#REF!)</f>
        <v>#REF!</v>
      </c>
      <c r="P19" s="1226" t="str">
        <f t="shared" si="26"/>
        <v>#REF!</v>
      </c>
      <c r="Q19" s="1224" t="str">
        <f t="shared" si="5"/>
        <v>#REF!</v>
      </c>
      <c r="R19" s="104"/>
    </row>
    <row r="20" ht="12.75" customHeight="1">
      <c r="A20" s="1222">
        <v>1.0</v>
      </c>
      <c r="B20" s="21" t="str">
        <f t="shared" si="27"/>
        <v>#REF!</v>
      </c>
      <c r="C20" s="21" t="str">
        <f>IF('DEAL LOG'!$I$9=ISBLANK(TRUE),"",#REF!)</f>
        <v/>
      </c>
      <c r="D20" s="21" t="str">
        <f t="shared" si="1"/>
        <v>#REF!</v>
      </c>
      <c r="E20" s="21" t="str">
        <f t="shared" ref="E20:I20" si="28">IF(#REF!=ISBLANK(TRUE),"",#REF!)</f>
        <v>#REF!</v>
      </c>
      <c r="F20" s="21" t="str">
        <f t="shared" si="28"/>
        <v>#REF!</v>
      </c>
      <c r="G20" s="21" t="str">
        <f t="shared" si="28"/>
        <v>#REF!</v>
      </c>
      <c r="H20" s="21" t="str">
        <f t="shared" si="28"/>
        <v>#REF!</v>
      </c>
      <c r="I20" s="1223" t="str">
        <f t="shared" si="28"/>
        <v>#REF!</v>
      </c>
      <c r="J20" s="1224" t="str">
        <f t="shared" si="2"/>
        <v>#REF!</v>
      </c>
      <c r="K20" s="21" t="str">
        <f t="shared" si="22"/>
        <v>#REF!</v>
      </c>
      <c r="L20" s="21" t="str">
        <f t="shared" ref="L20:M20" si="29">IF(#REF!=ISBLANK(TRUE),"",#REF!)</f>
        <v>#REF!</v>
      </c>
      <c r="M20" s="1226" t="str">
        <f t="shared" si="29"/>
        <v>#REF!</v>
      </c>
      <c r="N20" s="1224" t="str">
        <f t="shared" si="4"/>
        <v>#REF!</v>
      </c>
      <c r="O20" s="21" t="str">
        <f t="shared" ref="O20:P20" si="30">IF(#REF!=ISBLANK(TRUE),"",#REF!)</f>
        <v>#REF!</v>
      </c>
      <c r="P20" s="1226" t="str">
        <f t="shared" si="30"/>
        <v>#REF!</v>
      </c>
      <c r="Q20" s="1224" t="str">
        <f t="shared" si="5"/>
        <v>#REF!</v>
      </c>
      <c r="R20" s="104"/>
    </row>
    <row r="21" ht="12.75" customHeight="1">
      <c r="A21" s="1222">
        <v>1.0</v>
      </c>
      <c r="B21" s="21" t="str">
        <f t="shared" si="27"/>
        <v>#REF!</v>
      </c>
      <c r="C21" s="21" t="str">
        <f>IF('DEAL LOG'!$I$9=ISBLANK(TRUE),"",#REF!)</f>
        <v/>
      </c>
      <c r="D21" s="21" t="str">
        <f t="shared" si="1"/>
        <v>#REF!</v>
      </c>
      <c r="E21" s="21" t="str">
        <f t="shared" ref="E21:I21" si="31">IF(#REF!=ISBLANK(TRUE),"",#REF!)</f>
        <v>#REF!</v>
      </c>
      <c r="F21" s="21" t="str">
        <f t="shared" si="31"/>
        <v>#REF!</v>
      </c>
      <c r="G21" s="21" t="str">
        <f t="shared" si="31"/>
        <v>#REF!</v>
      </c>
      <c r="H21" s="21" t="str">
        <f t="shared" si="31"/>
        <v>#REF!</v>
      </c>
      <c r="I21" s="1223" t="str">
        <f t="shared" si="31"/>
        <v>#REF!</v>
      </c>
      <c r="J21" s="1224" t="str">
        <f t="shared" si="2"/>
        <v>#REF!</v>
      </c>
      <c r="K21" s="21" t="str">
        <f t="shared" si="22"/>
        <v>#REF!</v>
      </c>
      <c r="L21" s="21" t="str">
        <f t="shared" ref="L21:M21" si="32">IF(#REF!=ISBLANK(TRUE),"",#REF!)</f>
        <v>#REF!</v>
      </c>
      <c r="M21" s="1226" t="str">
        <f t="shared" si="32"/>
        <v>#REF!</v>
      </c>
      <c r="N21" s="1224" t="str">
        <f t="shared" si="4"/>
        <v>#REF!</v>
      </c>
      <c r="O21" s="21" t="str">
        <f t="shared" ref="O21:P21" si="33">IF(#REF!=ISBLANK(TRUE),"",#REF!)</f>
        <v>#REF!</v>
      </c>
      <c r="P21" s="1226" t="str">
        <f t="shared" si="33"/>
        <v>#REF!</v>
      </c>
      <c r="Q21" s="1224" t="str">
        <f t="shared" si="5"/>
        <v>#REF!</v>
      </c>
      <c r="R21" s="104"/>
    </row>
    <row r="22" ht="12.75" customHeight="1">
      <c r="A22" s="1229">
        <v>2.0</v>
      </c>
      <c r="B22" s="1230" t="str">
        <f>IF('Day 2'!C10=ISBLANK(TRUE),"",'Day 2'!C10)</f>
        <v/>
      </c>
      <c r="C22" s="1231" t="s">
        <v>923</v>
      </c>
      <c r="D22" s="1230" t="s">
        <v>924</v>
      </c>
      <c r="E22" s="1230" t="str">
        <f>IF('Day 2'!G10=ISBLANK(TRUE),"",'Day 2'!G10)</f>
        <v/>
      </c>
      <c r="F22" s="1230" t="str">
        <f>IF('Day 2'!H10=ISBLANK(TRUE),"",'Day 2'!H10)</f>
        <v/>
      </c>
      <c r="G22" s="1230" t="str">
        <f>IF('Day 2'!I10=ISBLANK(TRUE),"",'Day 2'!I10)</f>
        <v/>
      </c>
      <c r="H22" s="1230" t="str">
        <f>IF('Day 2'!J10=ISBLANK(TRUE),"",'Day 2'!J10)</f>
        <v/>
      </c>
      <c r="I22" s="1232" t="str">
        <f>IF('Day 2'!W10=ISBLANK(TRUE),"",'Day 2'!W10)</f>
        <v/>
      </c>
      <c r="J22" s="1233">
        <f t="shared" si="2"/>
        <v>0</v>
      </c>
      <c r="K22" s="1230" t="str">
        <f t="shared" si="22"/>
        <v>No</v>
      </c>
      <c r="L22" s="1230" t="str">
        <f>IF('Day 2'!S10=ISBLANK(TRUE),"",'Day 2'!S10)</f>
        <v/>
      </c>
      <c r="M22" s="1234">
        <v>1.0</v>
      </c>
      <c r="N22" s="1233">
        <f t="shared" si="4"/>
        <v>0</v>
      </c>
      <c r="O22" s="1230" t="str">
        <f>IF('Day 2'!U10=ISBLANK(TRUE),"",'Day 2'!U10)</f>
        <v/>
      </c>
      <c r="P22" s="1235" t="str">
        <f>IF('Day 2'!V10=ISBLANK(TRUE),"",'Day 2'!V10)</f>
        <v/>
      </c>
      <c r="Q22" s="1233">
        <f t="shared" si="5"/>
        <v>0</v>
      </c>
      <c r="R22" s="104"/>
    </row>
    <row r="23" ht="12.75" customHeight="1">
      <c r="A23" s="1229">
        <v>2.0</v>
      </c>
      <c r="B23" s="1230" t="str">
        <f>IF('Day 2'!C11=ISBLANK(TRUE),"",'Day 2'!C11)</f>
        <v/>
      </c>
      <c r="C23" s="1231" t="s">
        <v>925</v>
      </c>
      <c r="D23" s="1230" t="s">
        <v>924</v>
      </c>
      <c r="E23" s="1230" t="str">
        <f>IF('Day 2'!G11=ISBLANK(TRUE),"",'Day 2'!G11)</f>
        <v/>
      </c>
      <c r="F23" s="1230" t="str">
        <f>IF('Day 2'!H11=ISBLANK(TRUE),"",'Day 2'!H11)</f>
        <v/>
      </c>
      <c r="G23" s="1230" t="str">
        <f>IF('Day 2'!I11=ISBLANK(TRUE),"",'Day 2'!I11)</f>
        <v/>
      </c>
      <c r="H23" s="1230" t="str">
        <f>IF('Day 2'!J11=ISBLANK(TRUE),"",'Day 2'!J11)</f>
        <v/>
      </c>
      <c r="I23" s="1232" t="str">
        <f>IF('Day 2'!W11=ISBLANK(TRUE),"",'Day 2'!W11)</f>
        <v/>
      </c>
      <c r="J23" s="1233">
        <f t="shared" si="2"/>
        <v>0</v>
      </c>
      <c r="K23" s="1230" t="str">
        <f t="shared" si="22"/>
        <v>No</v>
      </c>
      <c r="L23" s="1230" t="str">
        <f>IF('Day 2'!S11=ISBLANK(TRUE),"",'Day 2'!S11)</f>
        <v/>
      </c>
      <c r="M23" s="1234">
        <v>1.0</v>
      </c>
      <c r="N23" s="1233">
        <f t="shared" si="4"/>
        <v>0</v>
      </c>
      <c r="O23" s="1230" t="str">
        <f>IF('Day 2'!U11=ISBLANK(TRUE),"",'Day 2'!U11)</f>
        <v/>
      </c>
      <c r="P23" s="1235" t="str">
        <f>IF('Day 2'!V11=ISBLANK(TRUE),"",'Day 2'!V11)</f>
        <v/>
      </c>
      <c r="Q23" s="1233">
        <f t="shared" si="5"/>
        <v>0</v>
      </c>
      <c r="R23" s="104"/>
    </row>
    <row r="24" ht="12.75" customHeight="1">
      <c r="A24" s="1229">
        <v>2.0</v>
      </c>
      <c r="B24" s="1230" t="str">
        <f>IF('Day 2'!C7=ISBLANK(TRUE),"",'Day 2'!C7)</f>
        <v/>
      </c>
      <c r="C24" s="1231" t="s">
        <v>926</v>
      </c>
      <c r="D24" s="1230" t="s">
        <v>924</v>
      </c>
      <c r="E24" s="1230" t="str">
        <f>IF('Day 2'!G7=ISBLANK(TRUE),"",'Day 2'!G7)</f>
        <v/>
      </c>
      <c r="F24" s="1230" t="str">
        <f>IF('Day 2'!H7=ISBLANK(TRUE),"",'Day 2'!H7)</f>
        <v/>
      </c>
      <c r="G24" s="1230" t="str">
        <f>IF('Day 2'!I7=ISBLANK(TRUE),"",'Day 2'!I7)</f>
        <v/>
      </c>
      <c r="H24" s="1230" t="str">
        <f>IF('Day 2'!J7=ISBLANK(TRUE),"",'Day 2'!J7)</f>
        <v/>
      </c>
      <c r="I24" s="1232" t="str">
        <f>IF('Day 2'!W7=ISBLANK(TRUE),"",'Day 2'!W7)</f>
        <v/>
      </c>
      <c r="J24" s="1233">
        <f t="shared" si="2"/>
        <v>0</v>
      </c>
      <c r="K24" s="1230" t="str">
        <f t="shared" si="22"/>
        <v>No</v>
      </c>
      <c r="L24" s="1230" t="str">
        <f>IF('Day 2'!S7=ISBLANK(TRUE),"",'Day 2'!S7)</f>
        <v/>
      </c>
      <c r="M24" s="1234">
        <v>1.0</v>
      </c>
      <c r="N24" s="1233">
        <f t="shared" si="4"/>
        <v>0</v>
      </c>
      <c r="O24" s="1230" t="str">
        <f>IF('Day 2'!U7=ISBLANK(TRUE),"",'Day 2'!U7)</f>
        <v/>
      </c>
      <c r="P24" s="1235" t="str">
        <f>IF('Day 2'!V7=ISBLANK(TRUE),"",'Day 2'!V7)</f>
        <v/>
      </c>
      <c r="Q24" s="1233">
        <f t="shared" si="5"/>
        <v>0</v>
      </c>
      <c r="R24" s="104"/>
    </row>
    <row r="25" ht="12.75" customHeight="1">
      <c r="A25" s="1229">
        <v>2.0</v>
      </c>
      <c r="B25" s="1230" t="str">
        <f>IF('Day 2'!C14=ISBLANK(TRUE),"",'Day 2'!C14)</f>
        <v/>
      </c>
      <c r="C25" s="1231" t="s">
        <v>927</v>
      </c>
      <c r="D25" s="1230" t="s">
        <v>924</v>
      </c>
      <c r="E25" s="1230" t="str">
        <f>IF('Day 2'!G14=ISBLANK(TRUE),"",'Day 2'!G14)</f>
        <v/>
      </c>
      <c r="F25" s="1230" t="str">
        <f>IF('Day 2'!H14=ISBLANK(TRUE),"",'Day 2'!H14)</f>
        <v/>
      </c>
      <c r="G25" s="1230" t="str">
        <f>IF('Day 2'!I14=ISBLANK(TRUE),"",'Day 2'!I14)</f>
        <v/>
      </c>
      <c r="H25" s="1230" t="str">
        <f>IF('Day 2'!J14=ISBLANK(TRUE),"",'Day 2'!J14)</f>
        <v/>
      </c>
      <c r="I25" s="1232" t="str">
        <f>IF('Day 2'!W14=ISBLANK(TRUE),"",'Day 2'!W14)</f>
        <v/>
      </c>
      <c r="J25" s="1233">
        <f t="shared" si="2"/>
        <v>0</v>
      </c>
      <c r="K25" s="1230" t="str">
        <f t="shared" si="22"/>
        <v>No</v>
      </c>
      <c r="L25" s="1230" t="str">
        <f>IF('Day 2'!S14=ISBLANK(TRUE),"",'Day 2'!S14)</f>
        <v/>
      </c>
      <c r="M25" s="1234">
        <v>1.0</v>
      </c>
      <c r="N25" s="1233">
        <f t="shared" si="4"/>
        <v>0</v>
      </c>
      <c r="O25" s="1230" t="str">
        <f>IF('Day 2'!U14=ISBLANK(TRUE),"",'Day 2'!U14)</f>
        <v/>
      </c>
      <c r="P25" s="1235" t="str">
        <f>IF('Day 2'!V14=ISBLANK(TRUE),"",'Day 2'!V14)</f>
        <v/>
      </c>
      <c r="Q25" s="1233">
        <f t="shared" si="5"/>
        <v>0</v>
      </c>
      <c r="R25" s="104"/>
    </row>
    <row r="26" ht="12.75" customHeight="1">
      <c r="A26" s="1229">
        <v>2.0</v>
      </c>
      <c r="B26" s="1230" t="str">
        <f>IF('Day 2'!C6=ISBLANK(TRUE),"",'Day 2'!C6)</f>
        <v/>
      </c>
      <c r="C26" s="1231" t="s">
        <v>928</v>
      </c>
      <c r="D26" s="1230" t="s">
        <v>924</v>
      </c>
      <c r="E26" s="1230" t="str">
        <f>IF('Day 2'!G6=ISBLANK(TRUE),"",'Day 2'!G6)</f>
        <v/>
      </c>
      <c r="F26" s="1230" t="str">
        <f>IF('Day 2'!H6=ISBLANK(TRUE),"",'Day 2'!H6)</f>
        <v/>
      </c>
      <c r="G26" s="1230" t="str">
        <f>IF('Day 2'!I6=ISBLANK(TRUE),"",'Day 2'!I6)</f>
        <v/>
      </c>
      <c r="H26" s="1230" t="str">
        <f>IF('Day 2'!J6=ISBLANK(TRUE),"",'Day 2'!J6)</f>
        <v/>
      </c>
      <c r="I26" s="1232" t="str">
        <f>IF('Day 2'!W6=ISBLANK(TRUE),"",'Day 2'!W6)</f>
        <v/>
      </c>
      <c r="J26" s="1233">
        <f t="shared" si="2"/>
        <v>0</v>
      </c>
      <c r="K26" s="1230" t="str">
        <f t="shared" si="22"/>
        <v>No</v>
      </c>
      <c r="L26" s="1230" t="str">
        <f>IF('Day 2'!S6=ISBLANK(TRUE),"",'Day 2'!S6)</f>
        <v/>
      </c>
      <c r="M26" s="1234">
        <v>1.0</v>
      </c>
      <c r="N26" s="1233">
        <f t="shared" si="4"/>
        <v>0</v>
      </c>
      <c r="O26" s="1230" t="str">
        <f>IF('Day 2'!U6=ISBLANK(TRUE),"",'Day 2'!U6)</f>
        <v/>
      </c>
      <c r="P26" s="1235" t="str">
        <f>IF('Day 2'!V6=ISBLANK(TRUE),"",'Day 2'!V6)</f>
        <v/>
      </c>
      <c r="Q26" s="1233">
        <f t="shared" si="5"/>
        <v>0</v>
      </c>
      <c r="R26" s="104"/>
    </row>
    <row r="27" ht="12.75" customHeight="1">
      <c r="A27" s="1229">
        <v>2.0</v>
      </c>
      <c r="B27" s="1230" t="str">
        <f>IF('Day 2'!C9=ISBLANK(TRUE),"",'Day 2'!C9)</f>
        <v/>
      </c>
      <c r="C27" s="1231" t="s">
        <v>929</v>
      </c>
      <c r="D27" s="1230" t="s">
        <v>924</v>
      </c>
      <c r="E27" s="1230" t="str">
        <f>IF('Day 2'!G9=ISBLANK(TRUE),"",'Day 2'!G9)</f>
        <v/>
      </c>
      <c r="F27" s="1230" t="str">
        <f>IF('Day 2'!H9=ISBLANK(TRUE),"",'Day 2'!H9)</f>
        <v/>
      </c>
      <c r="G27" s="1230" t="str">
        <f>IF('Day 2'!I9=ISBLANK(TRUE),"",'Day 2'!I9)</f>
        <v/>
      </c>
      <c r="H27" s="1230" t="str">
        <f>IF('Day 2'!J9=ISBLANK(TRUE),"",'Day 2'!J9)</f>
        <v/>
      </c>
      <c r="I27" s="1232" t="str">
        <f>IF('Day 2'!W9=ISBLANK(TRUE),"",'Day 2'!W9)</f>
        <v/>
      </c>
      <c r="J27" s="1233">
        <f t="shared" si="2"/>
        <v>0</v>
      </c>
      <c r="K27" s="1230" t="str">
        <f t="shared" si="22"/>
        <v>No</v>
      </c>
      <c r="L27" s="1230" t="str">
        <f>IF('Day 2'!S9=ISBLANK(TRUE),"",'Day 2'!S9)</f>
        <v/>
      </c>
      <c r="M27" s="1234">
        <v>1.0</v>
      </c>
      <c r="N27" s="1233">
        <f t="shared" si="4"/>
        <v>0</v>
      </c>
      <c r="O27" s="1230" t="str">
        <f>IF('Day 2'!U9=ISBLANK(TRUE),"",'Day 2'!U9)</f>
        <v/>
      </c>
      <c r="P27" s="1234"/>
      <c r="Q27" s="1233">
        <f t="shared" si="5"/>
        <v>0</v>
      </c>
      <c r="R27" s="104"/>
    </row>
    <row r="28" ht="12.75" customHeight="1">
      <c r="A28" s="1229">
        <v>2.0</v>
      </c>
      <c r="B28" s="1230" t="str">
        <f>IF('Day 2'!C8=ISBLANK(TRUE),"",'Day 2'!C8)</f>
        <v/>
      </c>
      <c r="C28" s="1231" t="s">
        <v>930</v>
      </c>
      <c r="D28" s="1230" t="s">
        <v>924</v>
      </c>
      <c r="E28" s="1230" t="str">
        <f>IF('Day 2'!G8=ISBLANK(TRUE),"",'Day 2'!G8)</f>
        <v/>
      </c>
      <c r="F28" s="1230" t="str">
        <f>IF('Day 2'!H8=ISBLANK(TRUE),"",'Day 2'!H8)</f>
        <v/>
      </c>
      <c r="G28" s="1230" t="str">
        <f>IF('Day 2'!I8=ISBLANK(TRUE),"",'Day 2'!I8)</f>
        <v/>
      </c>
      <c r="H28" s="1230" t="str">
        <f>IF('Day 2'!J8=ISBLANK(TRUE),"",'Day 2'!J8)</f>
        <v/>
      </c>
      <c r="I28" s="1232" t="str">
        <f>IF('Day 2'!W8=ISBLANK(TRUE),"",'Day 2'!W8)</f>
        <v/>
      </c>
      <c r="J28" s="1233">
        <f t="shared" si="2"/>
        <v>0</v>
      </c>
      <c r="K28" s="1230" t="str">
        <f t="shared" si="22"/>
        <v>No</v>
      </c>
      <c r="L28" s="1230" t="str">
        <f>IF('Day 2'!S8=ISBLANK(TRUE),"",'Day 2'!S8)</f>
        <v/>
      </c>
      <c r="M28" s="1234">
        <v>1.0</v>
      </c>
      <c r="N28" s="1233">
        <f t="shared" si="4"/>
        <v>0</v>
      </c>
      <c r="O28" s="1230" t="str">
        <f>IF('Day 2'!U8=ISBLANK(TRUE),"",'Day 2'!U8)</f>
        <v/>
      </c>
      <c r="P28" s="1235" t="str">
        <f>IF('Day 2'!V8=ISBLANK(TRUE),"",'Day 2'!V8)</f>
        <v/>
      </c>
      <c r="Q28" s="1233">
        <f t="shared" si="5"/>
        <v>0</v>
      </c>
      <c r="R28" s="104"/>
    </row>
    <row r="29" ht="12.75" customHeight="1">
      <c r="A29" s="1229">
        <v>2.0</v>
      </c>
      <c r="B29" s="1230" t="str">
        <f>IF('Day 2'!C12=ISBLANK(TRUE),"",'Day 2'!C12)</f>
        <v/>
      </c>
      <c r="C29" s="1231" t="s">
        <v>931</v>
      </c>
      <c r="D29" s="1230" t="s">
        <v>924</v>
      </c>
      <c r="E29" s="1230" t="str">
        <f>IF('Day 2'!G12=ISBLANK(TRUE),"",'Day 2'!G12)</f>
        <v/>
      </c>
      <c r="F29" s="1230" t="str">
        <f>IF('Day 2'!H12=ISBLANK(TRUE),"",'Day 2'!H12)</f>
        <v/>
      </c>
      <c r="G29" s="1230" t="str">
        <f>IF('Day 2'!I12=ISBLANK(TRUE),"",'Day 2'!I12)</f>
        <v/>
      </c>
      <c r="H29" s="1230" t="str">
        <f>IF('Day 2'!J12=ISBLANK(TRUE),"",'Day 2'!J12)</f>
        <v/>
      </c>
      <c r="I29" s="1232" t="str">
        <f>IF('Day 2'!W12=ISBLANK(TRUE),"",'Day 2'!W12)</f>
        <v/>
      </c>
      <c r="J29" s="1233">
        <f t="shared" si="2"/>
        <v>0</v>
      </c>
      <c r="K29" s="1230" t="str">
        <f t="shared" si="22"/>
        <v>No</v>
      </c>
      <c r="L29" s="1230" t="str">
        <f>IF('Day 2'!S12=ISBLANK(TRUE),"",'Day 2'!S12)</f>
        <v/>
      </c>
      <c r="M29" s="1234">
        <v>1.0</v>
      </c>
      <c r="N29" s="1233">
        <f t="shared" si="4"/>
        <v>0</v>
      </c>
      <c r="O29" s="1230" t="str">
        <f>IF('Day 2'!U12=ISBLANK(TRUE),"",'Day 2'!U12)</f>
        <v/>
      </c>
      <c r="P29" s="1235" t="str">
        <f>IF('Day 2'!V12=ISBLANK(TRUE),"",'Day 2'!V12)</f>
        <v/>
      </c>
      <c r="Q29" s="1233">
        <f t="shared" si="5"/>
        <v>0</v>
      </c>
      <c r="R29" s="104"/>
    </row>
    <row r="30" ht="12.75" customHeight="1">
      <c r="A30" s="1229">
        <v>2.0</v>
      </c>
      <c r="B30" s="1230" t="str">
        <f>IF('Day 2'!C13=ISBLANK(TRUE),"",'Day 2'!C13)</f>
        <v/>
      </c>
      <c r="C30" s="1230" t="str">
        <f>IF('Day 2'!$D$10=ISBLANK(TRUE),"",'Day 2'!D34)</f>
        <v/>
      </c>
      <c r="D30" s="1230" t="str">
        <f>IF('Day 2'!F13=ISBLANK(TRUE),"",'Day 2'!F13)</f>
        <v/>
      </c>
      <c r="E30" s="1230" t="str">
        <f>IF('Day 2'!G13=ISBLANK(TRUE),"",'Day 2'!G13)</f>
        <v/>
      </c>
      <c r="F30" s="1230" t="str">
        <f>IF('Day 2'!H13=ISBLANK(TRUE),"",'Day 2'!H13)</f>
        <v/>
      </c>
      <c r="G30" s="1230" t="str">
        <f>IF('Day 2'!I13=ISBLANK(TRUE),"",'Day 2'!I13)</f>
        <v/>
      </c>
      <c r="H30" s="1230" t="str">
        <f>IF('Day 2'!J13=ISBLANK(TRUE),"",'Day 2'!J13)</f>
        <v/>
      </c>
      <c r="I30" s="1232" t="str">
        <f>IF('Day 2'!W13=ISBLANK(TRUE),"",'Day 2'!W13)</f>
        <v/>
      </c>
      <c r="J30" s="1233">
        <f t="shared" si="2"/>
        <v>0</v>
      </c>
      <c r="K30" s="1230" t="str">
        <f t="shared" si="22"/>
        <v>No</v>
      </c>
      <c r="L30" s="1230" t="str">
        <f>IF('Day 2'!S13=ISBLANK(TRUE),"",'Day 2'!S13)</f>
        <v/>
      </c>
      <c r="M30" s="1235" t="str">
        <f>IF('Day 2'!T13=ISBLANK(TRUE),"",'Day 2'!T13)</f>
        <v/>
      </c>
      <c r="N30" s="1233">
        <f t="shared" si="4"/>
        <v>0</v>
      </c>
      <c r="O30" s="1230" t="str">
        <f>IF('Day 2'!U13=ISBLANK(TRUE),"",'Day 2'!U13)</f>
        <v/>
      </c>
      <c r="P30" s="1235" t="str">
        <f>IF('Day 2'!V13=ISBLANK(TRUE),"",'Day 2'!V13)</f>
        <v/>
      </c>
      <c r="Q30" s="1233">
        <f t="shared" si="5"/>
        <v>0</v>
      </c>
      <c r="R30" s="104"/>
    </row>
    <row r="31" ht="12.75" customHeight="1">
      <c r="A31" s="1229">
        <v>2.0</v>
      </c>
      <c r="B31" s="1230" t="str">
        <f>IF('Day 2'!C15=ISBLANK(TRUE),"",'Day 2'!C15)</f>
        <v/>
      </c>
      <c r="C31" s="1230" t="str">
        <f>IF('Day 2'!$D$10=ISBLANK(TRUE),"",'Day 2'!D35)</f>
        <v/>
      </c>
      <c r="D31" s="1230" t="str">
        <f>IF('Day 2'!F15=ISBLANK(TRUE),"",'Day 2'!F15)</f>
        <v/>
      </c>
      <c r="E31" s="1230" t="str">
        <f>IF('Day 2'!G15=ISBLANK(TRUE),"",'Day 2'!G15)</f>
        <v/>
      </c>
      <c r="F31" s="1230" t="str">
        <f>IF('Day 2'!H15=ISBLANK(TRUE),"",'Day 2'!H15)</f>
        <v/>
      </c>
      <c r="G31" s="1230" t="str">
        <f>IF('Day 2'!I15=ISBLANK(TRUE),"",'Day 2'!I15)</f>
        <v/>
      </c>
      <c r="H31" s="1230" t="str">
        <f>IF('Day 2'!J15=ISBLANK(TRUE),"",'Day 2'!J15)</f>
        <v/>
      </c>
      <c r="I31" s="1232" t="str">
        <f>IF('Day 2'!W15=ISBLANK(TRUE),"",'Day 2'!W15)</f>
        <v/>
      </c>
      <c r="J31" s="1233">
        <f t="shared" si="2"/>
        <v>0</v>
      </c>
      <c r="K31" s="1230" t="str">
        <f t="shared" si="22"/>
        <v>No</v>
      </c>
      <c r="L31" s="1230" t="str">
        <f>IF('Day 2'!S15=ISBLANK(TRUE),"",'Day 2'!S15)</f>
        <v/>
      </c>
      <c r="M31" s="1235" t="str">
        <f>IF('Day 2'!T15=ISBLANK(TRUE),"",'Day 2'!T15)</f>
        <v/>
      </c>
      <c r="N31" s="1233">
        <f t="shared" si="4"/>
        <v>0</v>
      </c>
      <c r="O31" s="1230" t="str">
        <f>IF('Day 2'!U15=ISBLANK(TRUE),"",'Day 2'!U15)</f>
        <v/>
      </c>
      <c r="P31" s="1235" t="str">
        <f>IF('Day 2'!V15=ISBLANK(TRUE),"",'Day 2'!V15)</f>
        <v/>
      </c>
      <c r="Q31" s="1233">
        <f t="shared" si="5"/>
        <v>0</v>
      </c>
      <c r="R31" s="104"/>
    </row>
    <row r="32" ht="12.75" customHeight="1">
      <c r="A32" s="1229">
        <v>2.0</v>
      </c>
      <c r="B32" s="1230" t="str">
        <f>IF('Day 2'!C16=ISBLANK(TRUE),"",'Day 2'!C16)</f>
        <v/>
      </c>
      <c r="C32" s="1230" t="str">
        <f>IF('Day 2'!$D$10=ISBLANK(TRUE),"",'Day 2'!D36)</f>
        <v/>
      </c>
      <c r="D32" s="1230" t="str">
        <f>IF('Day 2'!F16=ISBLANK(TRUE),"",'Day 2'!F16)</f>
        <v/>
      </c>
      <c r="E32" s="1230" t="str">
        <f>IF('Day 2'!G16=ISBLANK(TRUE),"",'Day 2'!G16)</f>
        <v/>
      </c>
      <c r="F32" s="1230" t="str">
        <f>IF('Day 2'!H16=ISBLANK(TRUE),"",'Day 2'!H16)</f>
        <v/>
      </c>
      <c r="G32" s="1230" t="str">
        <f>IF('Day 2'!I16=ISBLANK(TRUE),"",'Day 2'!I16)</f>
        <v/>
      </c>
      <c r="H32" s="1230" t="str">
        <f>IF('Day 2'!J16=ISBLANK(TRUE),"",'Day 2'!J16)</f>
        <v/>
      </c>
      <c r="I32" s="1232" t="str">
        <f>IF('Day 2'!W16=ISBLANK(TRUE),"",'Day 2'!W16)</f>
        <v/>
      </c>
      <c r="J32" s="1233">
        <f t="shared" si="2"/>
        <v>0</v>
      </c>
      <c r="K32" s="1230" t="str">
        <f t="shared" si="22"/>
        <v>No</v>
      </c>
      <c r="L32" s="1230" t="str">
        <f>IF('Day 2'!S16=ISBLANK(TRUE),"",'Day 2'!S16)</f>
        <v/>
      </c>
      <c r="M32" s="1235" t="str">
        <f>IF('Day 2'!T16=ISBLANK(TRUE),"",'Day 2'!T16)</f>
        <v/>
      </c>
      <c r="N32" s="1233">
        <f t="shared" si="4"/>
        <v>0</v>
      </c>
      <c r="O32" s="1230" t="str">
        <f>IF('Day 2'!U16=ISBLANK(TRUE),"",'Day 2'!U16)</f>
        <v/>
      </c>
      <c r="P32" s="1235" t="str">
        <f>IF('Day 2'!V16=ISBLANK(TRUE),"",'Day 2'!V16)</f>
        <v/>
      </c>
      <c r="Q32" s="1233">
        <f t="shared" si="5"/>
        <v>0</v>
      </c>
      <c r="R32" s="104"/>
    </row>
    <row r="33" ht="12.75" customHeight="1">
      <c r="A33" s="1229">
        <v>2.0</v>
      </c>
      <c r="B33" s="1230" t="str">
        <f>IF('Day 2'!C17=ISBLANK(TRUE),"",'Day 2'!C17)</f>
        <v/>
      </c>
      <c r="C33" s="1230" t="str">
        <f>IF('Day 2'!$D$10=ISBLANK(TRUE),"",'Day 2'!D37)</f>
        <v/>
      </c>
      <c r="D33" s="1230" t="str">
        <f>IF('Day 2'!F17=ISBLANK(TRUE),"",'Day 2'!F17)</f>
        <v/>
      </c>
      <c r="E33" s="1230" t="str">
        <f>IF('Day 2'!G17=ISBLANK(TRUE),"",'Day 2'!G17)</f>
        <v/>
      </c>
      <c r="F33" s="1230" t="str">
        <f>IF('Day 2'!H17=ISBLANK(TRUE),"",'Day 2'!H17)</f>
        <v/>
      </c>
      <c r="G33" s="1230" t="str">
        <f>IF('Day 2'!I17=ISBLANK(TRUE),"",'Day 2'!I17)</f>
        <v/>
      </c>
      <c r="H33" s="1230" t="str">
        <f>IF('Day 2'!J17=ISBLANK(TRUE),"",'Day 2'!J17)</f>
        <v/>
      </c>
      <c r="I33" s="1232" t="str">
        <f>IF('Day 2'!W17=ISBLANK(TRUE),"",'Day 2'!W17)</f>
        <v/>
      </c>
      <c r="J33" s="1233">
        <f t="shared" si="2"/>
        <v>0</v>
      </c>
      <c r="K33" s="1230" t="str">
        <f t="shared" si="22"/>
        <v>No</v>
      </c>
      <c r="L33" s="1230" t="str">
        <f>IF('Day 2'!S17=ISBLANK(TRUE),"",'Day 2'!S17)</f>
        <v/>
      </c>
      <c r="M33" s="1235" t="str">
        <f>IF('Day 2'!T17=ISBLANK(TRUE),"",'Day 2'!T17)</f>
        <v/>
      </c>
      <c r="N33" s="1233">
        <f t="shared" si="4"/>
        <v>0</v>
      </c>
      <c r="O33" s="1230" t="str">
        <f>IF('Day 2'!U17=ISBLANK(TRUE),"",'Day 2'!U17)</f>
        <v/>
      </c>
      <c r="P33" s="1235" t="str">
        <f>IF('Day 2'!V17=ISBLANK(TRUE),"",'Day 2'!V17)</f>
        <v/>
      </c>
      <c r="Q33" s="1233">
        <f t="shared" si="5"/>
        <v>0</v>
      </c>
      <c r="R33" s="104"/>
    </row>
    <row r="34" ht="12.75" customHeight="1">
      <c r="A34" s="1229">
        <v>2.0</v>
      </c>
      <c r="B34" s="1230" t="str">
        <f>IF('Day 2'!C18=ISBLANK(TRUE),"",'Day 2'!C18)</f>
        <v/>
      </c>
      <c r="C34" s="1230" t="str">
        <f>IF('Day 2'!$D$10=ISBLANK(TRUE),"",'Day 2'!D38)</f>
        <v/>
      </c>
      <c r="D34" s="1230" t="str">
        <f>IF('Day 2'!F18=ISBLANK(TRUE),"",'Day 2'!F18)</f>
        <v/>
      </c>
      <c r="E34" s="1230" t="str">
        <f>IF('Day 2'!G18=ISBLANK(TRUE),"",'Day 2'!G18)</f>
        <v/>
      </c>
      <c r="F34" s="1230" t="str">
        <f>IF('Day 2'!H18=ISBLANK(TRUE),"",'Day 2'!H18)</f>
        <v/>
      </c>
      <c r="G34" s="1230" t="str">
        <f>IF('Day 2'!I18=ISBLANK(TRUE),"",'Day 2'!I18)</f>
        <v/>
      </c>
      <c r="H34" s="1230" t="str">
        <f>IF('Day 2'!J18=ISBLANK(TRUE),"",'Day 2'!J18)</f>
        <v/>
      </c>
      <c r="I34" s="1232" t="str">
        <f>IF('Day 2'!W18=ISBLANK(TRUE),"",'Day 2'!W18)</f>
        <v/>
      </c>
      <c r="J34" s="1233">
        <f t="shared" si="2"/>
        <v>0</v>
      </c>
      <c r="K34" s="1230" t="str">
        <f t="shared" si="22"/>
        <v>No</v>
      </c>
      <c r="L34" s="1230" t="str">
        <f>IF('Day 2'!S18=ISBLANK(TRUE),"",'Day 2'!S18)</f>
        <v/>
      </c>
      <c r="M34" s="1235" t="str">
        <f>IF('Day 2'!T18=ISBLANK(TRUE),"",'Day 2'!T18)</f>
        <v/>
      </c>
      <c r="N34" s="1233">
        <f t="shared" si="4"/>
        <v>0</v>
      </c>
      <c r="O34" s="1230" t="str">
        <f>IF('Day 2'!U18=ISBLANK(TRUE),"",'Day 2'!U18)</f>
        <v/>
      </c>
      <c r="P34" s="1235" t="str">
        <f>IF('Day 2'!V18=ISBLANK(TRUE),"",'Day 2'!V18)</f>
        <v/>
      </c>
      <c r="Q34" s="1233">
        <f t="shared" si="5"/>
        <v>0</v>
      </c>
      <c r="R34" s="104"/>
    </row>
    <row r="35" ht="12.75" customHeight="1">
      <c r="A35" s="1229">
        <v>2.0</v>
      </c>
      <c r="B35" s="1230" t="str">
        <f>IF('Day 2'!C19=ISBLANK(TRUE),"",'Day 2'!C19)</f>
        <v/>
      </c>
      <c r="C35" s="1230" t="str">
        <f>IF('Day 2'!$D$10=ISBLANK(TRUE),"",'Day 2'!D39)</f>
        <v/>
      </c>
      <c r="D35" s="1230" t="str">
        <f>IF('Day 2'!F19=ISBLANK(TRUE),"",'Day 2'!F19)</f>
        <v/>
      </c>
      <c r="E35" s="1230" t="str">
        <f>IF('Day 2'!G19=ISBLANK(TRUE),"",'Day 2'!G19)</f>
        <v/>
      </c>
      <c r="F35" s="1230" t="str">
        <f>IF('Day 2'!H19=ISBLANK(TRUE),"",'Day 2'!H19)</f>
        <v/>
      </c>
      <c r="G35" s="1230" t="str">
        <f>IF('Day 2'!I19=ISBLANK(TRUE),"",'Day 2'!I19)</f>
        <v/>
      </c>
      <c r="H35" s="1230" t="str">
        <f>IF('Day 2'!J19=ISBLANK(TRUE),"",'Day 2'!J19)</f>
        <v/>
      </c>
      <c r="I35" s="1232" t="str">
        <f>IF('Day 2'!W19=ISBLANK(TRUE),"",'Day 2'!W19)</f>
        <v/>
      </c>
      <c r="J35" s="1233">
        <f t="shared" si="2"/>
        <v>0</v>
      </c>
      <c r="K35" s="1230" t="str">
        <f t="shared" si="22"/>
        <v>No</v>
      </c>
      <c r="L35" s="1230" t="str">
        <f>IF('Day 2'!S19=ISBLANK(TRUE),"",'Day 2'!S19)</f>
        <v/>
      </c>
      <c r="M35" s="1235" t="str">
        <f>IF('Day 2'!T19=ISBLANK(TRUE),"",'Day 2'!T19)</f>
        <v/>
      </c>
      <c r="N35" s="1233">
        <f t="shared" si="4"/>
        <v>0</v>
      </c>
      <c r="O35" s="1230" t="str">
        <f>IF('Day 2'!U19=ISBLANK(TRUE),"",'Day 2'!U19)</f>
        <v/>
      </c>
      <c r="P35" s="1235" t="str">
        <f>IF('Day 2'!V19=ISBLANK(TRUE),"",'Day 2'!V19)</f>
        <v/>
      </c>
      <c r="Q35" s="1233">
        <f t="shared" si="5"/>
        <v>0</v>
      </c>
      <c r="R35" s="104"/>
    </row>
    <row r="36" ht="12.75" customHeight="1">
      <c r="A36" s="1229">
        <v>2.0</v>
      </c>
      <c r="B36" s="1230" t="str">
        <f>IF('Day 2'!C20=ISBLANK(TRUE),"",'Day 2'!C20)</f>
        <v/>
      </c>
      <c r="C36" s="1230" t="str">
        <f>IF('Day 2'!$D$10=ISBLANK(TRUE),"",'Day 2'!D40)</f>
        <v/>
      </c>
      <c r="D36" s="1230" t="str">
        <f>IF('Day 2'!F20=ISBLANK(TRUE),"",'Day 2'!F20)</f>
        <v/>
      </c>
      <c r="E36" s="1230" t="str">
        <f>IF('Day 2'!G20=ISBLANK(TRUE),"",'Day 2'!G20)</f>
        <v/>
      </c>
      <c r="F36" s="1230" t="str">
        <f>IF('Day 2'!H20=ISBLANK(TRUE),"",'Day 2'!H20)</f>
        <v> </v>
      </c>
      <c r="G36" s="1230" t="str">
        <f>IF('Day 2'!I20=ISBLANK(TRUE),"",'Day 2'!I20)</f>
        <v> </v>
      </c>
      <c r="H36" s="1230" t="str">
        <f>IF('Day 2'!J20=ISBLANK(TRUE),"",'Day 2'!J20)</f>
        <v> </v>
      </c>
      <c r="I36" s="1232" t="str">
        <f>IF('Day 2'!W20=ISBLANK(TRUE),"",'Day 2'!W20)</f>
        <v/>
      </c>
      <c r="J36" s="1233">
        <f t="shared" si="2"/>
        <v>0</v>
      </c>
      <c r="K36" s="1230" t="str">
        <f t="shared" si="22"/>
        <v>No</v>
      </c>
      <c r="L36" s="1230" t="str">
        <f>IF('Day 2'!S20=ISBLANK(TRUE),"",'Day 2'!S20)</f>
        <v/>
      </c>
      <c r="M36" s="1235" t="str">
        <f>IF('Day 2'!T20=ISBLANK(TRUE),"",'Day 2'!T20)</f>
        <v/>
      </c>
      <c r="N36" s="1233">
        <f t="shared" si="4"/>
        <v>0</v>
      </c>
      <c r="O36" s="1230" t="str">
        <f>IF('Day 2'!U20=ISBLANK(TRUE),"",'Day 2'!U20)</f>
        <v/>
      </c>
      <c r="P36" s="1235">
        <f>IF('Day 2'!V20=ISBLANK(TRUE),"",'Day 2'!V20)</f>
        <v>0</v>
      </c>
      <c r="Q36" s="1233">
        <f t="shared" si="5"/>
        <v>0</v>
      </c>
      <c r="R36" s="104"/>
    </row>
    <row r="37" ht="12.75" customHeight="1">
      <c r="A37" s="1229">
        <v>2.0</v>
      </c>
      <c r="B37" s="1230" t="str">
        <f>IF('Day 2'!C21=ISBLANK(TRUE),"",'Day 2'!C21)</f>
        <v/>
      </c>
      <c r="C37" s="1230" t="str">
        <f>IF('Day 2'!$D$10=ISBLANK(TRUE),"",'Day 2'!D41)</f>
        <v/>
      </c>
      <c r="D37" s="1230" t="str">
        <f>IF('Day 2'!F21=ISBLANK(TRUE),"",'Day 2'!F21)</f>
        <v/>
      </c>
      <c r="E37" s="1230" t="str">
        <f>IF('Day 2'!G21=ISBLANK(TRUE),"",'Day 2'!G21)</f>
        <v/>
      </c>
      <c r="F37" s="1230" t="str">
        <f>IF('Day 2'!H21=ISBLANK(TRUE),"",'Day 2'!H21)</f>
        <v> </v>
      </c>
      <c r="G37" s="1230" t="str">
        <f>IF('Day 2'!I21=ISBLANK(TRUE),"",'Day 2'!I21)</f>
        <v> </v>
      </c>
      <c r="H37" s="1230" t="str">
        <f>IF('Day 2'!J21=ISBLANK(TRUE),"",'Day 2'!J21)</f>
        <v> </v>
      </c>
      <c r="I37" s="1232" t="str">
        <f>IF('Day 2'!W21=ISBLANK(TRUE),"",'Day 2'!W21)</f>
        <v/>
      </c>
      <c r="J37" s="1233">
        <f t="shared" si="2"/>
        <v>0</v>
      </c>
      <c r="K37" s="1230" t="str">
        <f t="shared" si="22"/>
        <v>No</v>
      </c>
      <c r="L37" s="1230" t="str">
        <f>IF('Day 2'!S21=ISBLANK(TRUE),"",'Day 2'!S21)</f>
        <v/>
      </c>
      <c r="M37" s="1235" t="str">
        <f>IF('Day 2'!T21=ISBLANK(TRUE),"",'Day 2'!T21)</f>
        <v/>
      </c>
      <c r="N37" s="1233">
        <f t="shared" si="4"/>
        <v>0</v>
      </c>
      <c r="O37" s="1230" t="str">
        <f>IF('Day 2'!U21=ISBLANK(TRUE),"",'Day 2'!U21)</f>
        <v/>
      </c>
      <c r="P37" s="1235">
        <f>IF('Day 2'!V21=ISBLANK(TRUE),"",'Day 2'!V21)</f>
        <v>0</v>
      </c>
      <c r="Q37" s="1233">
        <f t="shared" si="5"/>
        <v>0</v>
      </c>
      <c r="R37" s="104"/>
    </row>
    <row r="38" ht="12.75" customHeight="1">
      <c r="A38" s="1229">
        <v>2.0</v>
      </c>
      <c r="B38" s="1230" t="str">
        <f>IF('Day 2'!C22=ISBLANK(TRUE),"",'Day 2'!C22)</f>
        <v/>
      </c>
      <c r="C38" s="1230" t="str">
        <f>IF('Day 2'!$D$10=ISBLANK(TRUE),"",'Day 2'!D42)</f>
        <v/>
      </c>
      <c r="D38" s="1230" t="str">
        <f>IF('Day 2'!F22=ISBLANK(TRUE),"",'Day 2'!F22)</f>
        <v/>
      </c>
      <c r="E38" s="1230" t="str">
        <f>IF('Day 2'!G22=ISBLANK(TRUE),"",'Day 2'!G22)</f>
        <v/>
      </c>
      <c r="F38" s="1230" t="str">
        <f>IF('Day 2'!H22=ISBLANK(TRUE),"",'Day 2'!H22)</f>
        <v> </v>
      </c>
      <c r="G38" s="1230" t="str">
        <f>IF('Day 2'!I22=ISBLANK(TRUE),"",'Day 2'!I22)</f>
        <v> </v>
      </c>
      <c r="H38" s="1230" t="str">
        <f>IF('Day 2'!J22=ISBLANK(TRUE),"",'Day 2'!J22)</f>
        <v> </v>
      </c>
      <c r="I38" s="1232" t="str">
        <f>IF('Day 2'!W22=ISBLANK(TRUE),"",'Day 2'!W22)</f>
        <v/>
      </c>
      <c r="J38" s="1233">
        <f t="shared" si="2"/>
        <v>0</v>
      </c>
      <c r="K38" s="1230" t="str">
        <f t="shared" si="22"/>
        <v>No</v>
      </c>
      <c r="L38" s="1230" t="str">
        <f>IF('Day 2'!S22=ISBLANK(TRUE),"",'Day 2'!S22)</f>
        <v/>
      </c>
      <c r="M38" s="1235" t="str">
        <f>IF('Day 2'!T22=ISBLANK(TRUE),"",'Day 2'!T22)</f>
        <v/>
      </c>
      <c r="N38" s="1233">
        <f t="shared" si="4"/>
        <v>0</v>
      </c>
      <c r="O38" s="1230" t="str">
        <f>IF('Day 2'!U22=ISBLANK(TRUE),"",'Day 2'!U22)</f>
        <v/>
      </c>
      <c r="P38" s="1235">
        <f>IF('Day 2'!V22=ISBLANK(TRUE),"",'Day 2'!V22)</f>
        <v>0</v>
      </c>
      <c r="Q38" s="1233">
        <f t="shared" si="5"/>
        <v>0</v>
      </c>
      <c r="R38" s="104"/>
    </row>
    <row r="39" ht="12.75" customHeight="1">
      <c r="A39" s="1229">
        <v>2.0</v>
      </c>
      <c r="B39" s="1230" t="str">
        <f>IF('Day 2'!C23=ISBLANK(TRUE),"",'Day 2'!C23)</f>
        <v/>
      </c>
      <c r="C39" s="1230" t="str">
        <f>IF('Day 2'!$D$10=ISBLANK(TRUE),"",'Day 2'!D39)</f>
        <v/>
      </c>
      <c r="D39" s="1230" t="str">
        <f>IF('Day 2'!F23=ISBLANK(TRUE),"",'Day 2'!F23)</f>
        <v/>
      </c>
      <c r="E39" s="1230" t="str">
        <f>IF('Day 2'!G23=ISBLANK(TRUE),"",'Day 2'!G23)</f>
        <v/>
      </c>
      <c r="F39" s="1230" t="str">
        <f>IF('Day 2'!H23=ISBLANK(TRUE),"",'Day 2'!H23)</f>
        <v> </v>
      </c>
      <c r="G39" s="1230" t="str">
        <f>IF('Day 2'!I23=ISBLANK(TRUE),"",'Day 2'!I23)</f>
        <v> </v>
      </c>
      <c r="H39" s="1230" t="str">
        <f>IF('Day 2'!J23=ISBLANK(TRUE),"",'Day 2'!J23)</f>
        <v> </v>
      </c>
      <c r="I39" s="1232" t="str">
        <f>IF('Day 2'!W23=ISBLANK(TRUE),"",'Day 2'!W23)</f>
        <v/>
      </c>
      <c r="J39" s="1233">
        <f t="shared" si="2"/>
        <v>0</v>
      </c>
      <c r="K39" s="1230" t="str">
        <f t="shared" si="22"/>
        <v>No</v>
      </c>
      <c r="L39" s="1230" t="str">
        <f>IF('Day 2'!S23=ISBLANK(TRUE),"",'Day 2'!S23)</f>
        <v/>
      </c>
      <c r="M39" s="1235" t="str">
        <f>IF('Day 2'!T23=ISBLANK(TRUE),"",'Day 2'!T23)</f>
        <v/>
      </c>
      <c r="N39" s="1233">
        <f t="shared" si="4"/>
        <v>0</v>
      </c>
      <c r="O39" s="1230" t="str">
        <f>IF('Day 2'!U23=ISBLANK(TRUE),"",'Day 2'!U23)</f>
        <v/>
      </c>
      <c r="P39" s="1235">
        <f>IF('Day 2'!V23=ISBLANK(TRUE),"",'Day 2'!V23)</f>
        <v>0</v>
      </c>
      <c r="Q39" s="1233">
        <f t="shared" si="5"/>
        <v>0</v>
      </c>
      <c r="R39" s="104"/>
    </row>
    <row r="40" ht="12.75" customHeight="1">
      <c r="A40" s="1229">
        <v>2.0</v>
      </c>
      <c r="B40" s="1230" t="str">
        <f>IF('Day 2'!C24=ISBLANK(TRUE),"",'Day 2'!C24)</f>
        <v/>
      </c>
      <c r="C40" s="1230" t="str">
        <f>IF('Day 2'!$D$10=ISBLANK(TRUE),"",'Day 2'!D40)</f>
        <v/>
      </c>
      <c r="D40" s="1230" t="str">
        <f>IF('Day 2'!F24=ISBLANK(TRUE),"",'Day 2'!F24)</f>
        <v/>
      </c>
      <c r="E40" s="1230" t="str">
        <f>IF('Day 2'!G24=ISBLANK(TRUE),"",'Day 2'!G24)</f>
        <v/>
      </c>
      <c r="F40" s="1230" t="str">
        <f>IF('Day 2'!H24=ISBLANK(TRUE),"",'Day 2'!H24)</f>
        <v> </v>
      </c>
      <c r="G40" s="1230" t="str">
        <f>IF('Day 2'!I24=ISBLANK(TRUE),"",'Day 2'!I24)</f>
        <v> </v>
      </c>
      <c r="H40" s="1230" t="str">
        <f>IF('Day 2'!J24=ISBLANK(TRUE),"",'Day 2'!J24)</f>
        <v> </v>
      </c>
      <c r="I40" s="1232" t="str">
        <f>IF('Day 2'!W24=ISBLANK(TRUE),"",'Day 2'!W24)</f>
        <v/>
      </c>
      <c r="J40" s="1233">
        <f t="shared" si="2"/>
        <v>0</v>
      </c>
      <c r="K40" s="1230" t="str">
        <f t="shared" si="22"/>
        <v>No</v>
      </c>
      <c r="L40" s="1230" t="str">
        <f>IF('Day 2'!S24=ISBLANK(TRUE),"",'Day 2'!S24)</f>
        <v/>
      </c>
      <c r="M40" s="1235" t="str">
        <f>IF('Day 2'!T24=ISBLANK(TRUE),"",'Day 2'!T24)</f>
        <v/>
      </c>
      <c r="N40" s="1233">
        <f t="shared" si="4"/>
        <v>0</v>
      </c>
      <c r="O40" s="1230" t="str">
        <f>IF('Day 2'!U24=ISBLANK(TRUE),"",'Day 2'!U24)</f>
        <v/>
      </c>
      <c r="P40" s="1235">
        <f>IF('Day 2'!V24=ISBLANK(TRUE),"",'Day 2'!V24)</f>
        <v>0</v>
      </c>
      <c r="Q40" s="1233">
        <f t="shared" si="5"/>
        <v>0</v>
      </c>
      <c r="R40" s="104"/>
    </row>
    <row r="41" ht="12.75" customHeight="1">
      <c r="A41" s="1229">
        <v>2.0</v>
      </c>
      <c r="B41" s="1230" t="str">
        <f>IF('Day 2'!C25=ISBLANK(TRUE),"",'Day 2'!C25)</f>
        <v/>
      </c>
      <c r="C41" s="1230" t="str">
        <f>IF('Day 2'!$D$10=ISBLANK(TRUE),"",'Day 2'!D41)</f>
        <v/>
      </c>
      <c r="D41" s="1230" t="str">
        <f>IF('Day 2'!F25=ISBLANK(TRUE),"",'Day 2'!F25)</f>
        <v/>
      </c>
      <c r="E41" s="1230" t="str">
        <f>IF('Day 2'!G25=ISBLANK(TRUE),"",'Day 2'!G25)</f>
        <v/>
      </c>
      <c r="F41" s="1230" t="str">
        <f>IF('Day 2'!H25=ISBLANK(TRUE),"",'Day 2'!H25)</f>
        <v> </v>
      </c>
      <c r="G41" s="1230" t="str">
        <f>IF('Day 2'!I25=ISBLANK(TRUE),"",'Day 2'!I25)</f>
        <v> </v>
      </c>
      <c r="H41" s="1230" t="str">
        <f>IF('Day 2'!J25=ISBLANK(TRUE),"",'Day 2'!J25)</f>
        <v> </v>
      </c>
      <c r="I41" s="1232" t="str">
        <f>IF('Day 2'!W25=ISBLANK(TRUE),"",'Day 2'!W25)</f>
        <v/>
      </c>
      <c r="J41" s="1233">
        <f t="shared" si="2"/>
        <v>0</v>
      </c>
      <c r="K41" s="1230" t="str">
        <f t="shared" si="22"/>
        <v>No</v>
      </c>
      <c r="L41" s="1230" t="str">
        <f>IF('Day 2'!S25=ISBLANK(TRUE),"",'Day 2'!S25)</f>
        <v/>
      </c>
      <c r="M41" s="1235" t="str">
        <f>IF('Day 2'!T25=ISBLANK(TRUE),"",'Day 2'!T25)</f>
        <v/>
      </c>
      <c r="N41" s="1233">
        <f t="shared" si="4"/>
        <v>0</v>
      </c>
      <c r="O41" s="1230" t="str">
        <f>IF('Day 2'!U25=ISBLANK(TRUE),"",'Day 2'!U25)</f>
        <v/>
      </c>
      <c r="P41" s="1235">
        <f>IF('Day 2'!V25=ISBLANK(TRUE),"",'Day 2'!V25)</f>
        <v>0</v>
      </c>
      <c r="Q41" s="1233">
        <f t="shared" si="5"/>
        <v>0</v>
      </c>
      <c r="R41" s="104"/>
    </row>
    <row r="42" ht="12.75" customHeight="1">
      <c r="A42" s="1222">
        <v>3.0</v>
      </c>
      <c r="B42" s="21" t="str">
        <f>IF('Day 3'!C6=ISBLANK(TRUE),"",'Day 3'!C6)</f>
        <v/>
      </c>
      <c r="C42" s="21" t="str">
        <f>IF('Day 3'!$D$6=ISBLANK(TRUE),"",'Day 3'!D6)</f>
        <v/>
      </c>
      <c r="D42" s="21" t="str">
        <f>IF('Day 3'!F6=ISBLANK(TRUE),"",'Day 3'!F6)</f>
        <v/>
      </c>
      <c r="E42" s="21" t="str">
        <f>IF('Day 3'!G6=ISBLANK(TRUE),"",'Day 3'!G6)</f>
        <v/>
      </c>
      <c r="F42" s="21" t="str">
        <f>IF('Day 3'!H6=ISBLANK(TRUE),"",'Day 3'!H6)</f>
        <v/>
      </c>
      <c r="G42" s="21" t="str">
        <f>IF('Day 3'!I6=ISBLANK(TRUE),"",'Day 3'!I6)</f>
        <v/>
      </c>
      <c r="H42" s="21" t="str">
        <f>IF('Day 3'!J6=ISBLANK(TRUE),"",'Day 3'!J6)</f>
        <v/>
      </c>
      <c r="I42" s="1223" t="str">
        <f>IF('Day 3'!W6=ISBLANK(TRUE),"",'Day 3'!W6)</f>
        <v/>
      </c>
      <c r="J42" s="1224">
        <f t="shared" si="2"/>
        <v>0</v>
      </c>
      <c r="K42" s="21" t="str">
        <f t="shared" si="22"/>
        <v>No</v>
      </c>
      <c r="L42" s="21" t="str">
        <f>IF('Day 3'!S6=ISBLANK(TRUE),"",'Day 3'!S6)</f>
        <v/>
      </c>
      <c r="M42" s="1225">
        <v>1.0</v>
      </c>
      <c r="N42" s="1224">
        <f t="shared" si="4"/>
        <v>0</v>
      </c>
      <c r="O42" s="21" t="str">
        <f>IF('Day 3'!U6=ISBLANK(TRUE),"",'Day 3'!U6)</f>
        <v/>
      </c>
      <c r="P42" s="1226" t="str">
        <f>IF('Day 3'!V6=ISBLANK(TRUE),"",'Day 3'!V6)</f>
        <v/>
      </c>
      <c r="Q42" s="1224">
        <f t="shared" si="5"/>
        <v>0</v>
      </c>
      <c r="R42" s="104"/>
    </row>
    <row r="43" ht="12.75" customHeight="1">
      <c r="A43" s="1222">
        <v>3.0</v>
      </c>
      <c r="B43" s="21" t="str">
        <f>IF('Day 3'!C7=ISBLANK(TRUE),"",'Day 3'!C7)</f>
        <v/>
      </c>
      <c r="C43" s="21" t="str">
        <f>IF('Day 3'!$D$6=ISBLANK(TRUE),"",'Day 3'!D7)</f>
        <v/>
      </c>
      <c r="D43" s="21" t="str">
        <f>IF('Day 3'!F7=ISBLANK(TRUE),"",'Day 3'!F7)</f>
        <v/>
      </c>
      <c r="E43" s="21" t="str">
        <f>IF('Day 3'!G7=ISBLANK(TRUE),"",'Day 3'!G7)</f>
        <v/>
      </c>
      <c r="F43" s="21" t="str">
        <f>IF('Day 3'!H7=ISBLANK(TRUE),"",'Day 3'!H7)</f>
        <v/>
      </c>
      <c r="G43" s="21" t="str">
        <f>IF('Day 3'!I7=ISBLANK(TRUE),"",'Day 3'!I7)</f>
        <v/>
      </c>
      <c r="H43" s="21" t="str">
        <f>IF('Day 3'!J7=ISBLANK(TRUE),"",'Day 3'!J7)</f>
        <v/>
      </c>
      <c r="I43" s="1223" t="str">
        <f>IF('Day 3'!W7=ISBLANK(TRUE),"",'Day 3'!W7)</f>
        <v/>
      </c>
      <c r="J43" s="1224">
        <f t="shared" si="2"/>
        <v>0</v>
      </c>
      <c r="K43" s="21" t="str">
        <f t="shared" si="22"/>
        <v>No</v>
      </c>
      <c r="L43" s="21" t="str">
        <f>IF('Day 3'!S7=ISBLANK(TRUE),"",'Day 3'!S7)</f>
        <v/>
      </c>
      <c r="M43" s="1225">
        <v>1.0</v>
      </c>
      <c r="N43" s="1224">
        <f t="shared" si="4"/>
        <v>0</v>
      </c>
      <c r="O43" s="21" t="str">
        <f>IF('Day 3'!U7=ISBLANK(TRUE),"",'Day 3'!U7)</f>
        <v/>
      </c>
      <c r="P43" s="1226" t="str">
        <f>IF('Day 3'!V7=ISBLANK(TRUE),"",'Day 3'!V7)</f>
        <v/>
      </c>
      <c r="Q43" s="1224">
        <f t="shared" si="5"/>
        <v>0</v>
      </c>
      <c r="R43" s="104"/>
    </row>
    <row r="44" ht="12.75" customHeight="1">
      <c r="A44" s="1222">
        <v>3.0</v>
      </c>
      <c r="B44" s="21" t="str">
        <f>IF('Day 3'!C8=ISBLANK(TRUE),"",'Day 3'!C8)</f>
        <v/>
      </c>
      <c r="C44" s="21" t="str">
        <f>IF('Day 3'!$D$6=ISBLANK(TRUE),"",'Day 3'!D8)</f>
        <v/>
      </c>
      <c r="D44" s="21" t="str">
        <f>IF('Day 3'!F8=ISBLANK(TRUE),"",'Day 3'!F8)</f>
        <v/>
      </c>
      <c r="E44" s="21" t="str">
        <f>IF('Day 3'!G8=ISBLANK(TRUE),"",'Day 3'!G8)</f>
        <v/>
      </c>
      <c r="F44" s="21" t="str">
        <f>IF('Day 3'!H8=ISBLANK(TRUE),"",'Day 3'!H8)</f>
        <v/>
      </c>
      <c r="G44" s="21" t="str">
        <f>IF('Day 3'!I8=ISBLANK(TRUE),"",'Day 3'!I8)</f>
        <v/>
      </c>
      <c r="H44" s="21" t="str">
        <f>IF('Day 3'!J8=ISBLANK(TRUE),"",'Day 3'!J8)</f>
        <v/>
      </c>
      <c r="I44" s="1223" t="str">
        <f>IF('Day 3'!W8=ISBLANK(TRUE),"",'Day 3'!W8)</f>
        <v/>
      </c>
      <c r="J44" s="1224">
        <f t="shared" si="2"/>
        <v>0</v>
      </c>
      <c r="K44" s="21" t="str">
        <f t="shared" si="22"/>
        <v>No</v>
      </c>
      <c r="L44" s="21" t="str">
        <f>IF('Day 3'!S8=ISBLANK(TRUE),"",'Day 3'!S8)</f>
        <v/>
      </c>
      <c r="M44" s="1225">
        <v>1.0</v>
      </c>
      <c r="N44" s="1224">
        <f t="shared" si="4"/>
        <v>0</v>
      </c>
      <c r="O44" s="21" t="str">
        <f>IF('Day 3'!U8=ISBLANK(TRUE),"",'Day 3'!U8)</f>
        <v/>
      </c>
      <c r="P44" s="1226" t="str">
        <f>IF('Day 3'!V8=ISBLANK(TRUE),"",'Day 3'!V8)</f>
        <v/>
      </c>
      <c r="Q44" s="1224">
        <f t="shared" si="5"/>
        <v>0</v>
      </c>
      <c r="R44" s="104"/>
    </row>
    <row r="45" ht="12.75" customHeight="1">
      <c r="A45" s="1222">
        <v>3.0</v>
      </c>
      <c r="B45" s="21" t="str">
        <f>IF('Day 3'!C9=ISBLANK(TRUE),"",'Day 3'!C9)</f>
        <v/>
      </c>
      <c r="C45" s="21" t="str">
        <f>IF('Day 3'!$D$6=ISBLANK(TRUE),"",'Day 3'!D9)</f>
        <v/>
      </c>
      <c r="D45" s="21" t="str">
        <f>IF('Day 3'!F9=ISBLANK(TRUE),"",'Day 3'!F9)</f>
        <v/>
      </c>
      <c r="E45" s="21" t="str">
        <f>IF('Day 3'!G9=ISBLANK(TRUE),"",'Day 3'!G9)</f>
        <v/>
      </c>
      <c r="F45" s="21" t="str">
        <f>IF('Day 3'!H9=ISBLANK(TRUE),"",'Day 3'!H9)</f>
        <v/>
      </c>
      <c r="G45" s="21" t="str">
        <f>IF('Day 3'!I9=ISBLANK(TRUE),"",'Day 3'!I9)</f>
        <v/>
      </c>
      <c r="H45" s="21" t="str">
        <f>IF('Day 3'!J9=ISBLANK(TRUE),"",'Day 3'!J9)</f>
        <v/>
      </c>
      <c r="I45" s="1223" t="str">
        <f>IF('Day 3'!W9=ISBLANK(TRUE),"",'Day 3'!W9)</f>
        <v/>
      </c>
      <c r="J45" s="1224">
        <f t="shared" si="2"/>
        <v>0</v>
      </c>
      <c r="K45" s="21" t="str">
        <f t="shared" si="22"/>
        <v>No</v>
      </c>
      <c r="L45" s="21" t="str">
        <f>IF('Day 3'!S9=ISBLANK(TRUE),"",'Day 3'!S9)</f>
        <v/>
      </c>
      <c r="M45" s="1225">
        <v>1.0</v>
      </c>
      <c r="N45" s="1224">
        <f t="shared" si="4"/>
        <v>0</v>
      </c>
      <c r="O45" s="21" t="str">
        <f>IF('Day 3'!U9=ISBLANK(TRUE),"",'Day 3'!U9)</f>
        <v/>
      </c>
      <c r="P45" s="1226" t="str">
        <f>IF('Day 3'!V9=ISBLANK(TRUE),"",'Day 3'!V9)</f>
        <v/>
      </c>
      <c r="Q45" s="1224">
        <f t="shared" si="5"/>
        <v>0</v>
      </c>
      <c r="R45" s="104"/>
    </row>
    <row r="46" ht="12.75" customHeight="1">
      <c r="A46" s="1222">
        <v>3.0</v>
      </c>
      <c r="B46" s="21" t="str">
        <f>IF('Day 3'!C10=ISBLANK(TRUE),"",'Day 3'!C10)</f>
        <v/>
      </c>
      <c r="C46" s="21" t="str">
        <f>IF('Day 3'!$D$6=ISBLANK(TRUE),"",'Day 3'!D10)</f>
        <v/>
      </c>
      <c r="D46" s="21" t="str">
        <f>IF('Day 3'!F10=ISBLANK(TRUE),"",'Day 3'!F10)</f>
        <v/>
      </c>
      <c r="E46" s="21" t="str">
        <f>IF('Day 3'!G10=ISBLANK(TRUE),"",'Day 3'!G10)</f>
        <v/>
      </c>
      <c r="F46" s="21" t="str">
        <f>IF('Day 3'!H10=ISBLANK(TRUE),"",'Day 3'!H10)</f>
        <v/>
      </c>
      <c r="G46" s="21" t="str">
        <f>IF('Day 3'!I10=ISBLANK(TRUE),"",'Day 3'!I10)</f>
        <v/>
      </c>
      <c r="H46" s="21" t="str">
        <f>IF('Day 3'!J10=ISBLANK(TRUE),"",'Day 3'!J10)</f>
        <v/>
      </c>
      <c r="I46" s="1223" t="str">
        <f>IF('Day 3'!W10=ISBLANK(TRUE),"",'Day 3'!W10)</f>
        <v/>
      </c>
      <c r="J46" s="1224">
        <f t="shared" si="2"/>
        <v>0</v>
      </c>
      <c r="K46" s="21" t="str">
        <f t="shared" si="22"/>
        <v>No</v>
      </c>
      <c r="L46" s="21" t="str">
        <f>IF('Day 3'!S10=ISBLANK(TRUE),"",'Day 3'!S10)</f>
        <v/>
      </c>
      <c r="M46" s="1225">
        <v>1.0</v>
      </c>
      <c r="N46" s="1224">
        <f t="shared" si="4"/>
        <v>0</v>
      </c>
      <c r="O46" s="21" t="str">
        <f>IF('Day 3'!U10=ISBLANK(TRUE),"",'Day 3'!U10)</f>
        <v/>
      </c>
      <c r="P46" s="1226" t="str">
        <f>IF('Day 3'!V10=ISBLANK(TRUE),"",'Day 3'!V10)</f>
        <v/>
      </c>
      <c r="Q46" s="1224">
        <f t="shared" si="5"/>
        <v>0</v>
      </c>
      <c r="R46" s="104"/>
    </row>
    <row r="47" ht="12.75" customHeight="1">
      <c r="A47" s="1222">
        <v>3.0</v>
      </c>
      <c r="B47" s="21" t="str">
        <f>IF('Day 3'!C11=ISBLANK(TRUE),"",'Day 3'!C11)</f>
        <v/>
      </c>
      <c r="C47" s="21" t="str">
        <f>IF('Day 3'!$D$6=ISBLANK(TRUE),"",'Day 3'!D11)</f>
        <v/>
      </c>
      <c r="D47" s="21" t="str">
        <f>IF('Day 3'!F11=ISBLANK(TRUE),"",'Day 3'!F11)</f>
        <v/>
      </c>
      <c r="E47" s="21" t="str">
        <f>IF('Day 3'!G11=ISBLANK(TRUE),"",'Day 3'!G11)</f>
        <v/>
      </c>
      <c r="F47" s="21" t="str">
        <f>IF('Day 3'!H11=ISBLANK(TRUE),"",'Day 3'!H11)</f>
        <v/>
      </c>
      <c r="G47" s="21" t="str">
        <f>IF('Day 3'!I11=ISBLANK(TRUE),"",'Day 3'!I11)</f>
        <v/>
      </c>
      <c r="H47" s="21" t="str">
        <f>IF('Day 3'!J11=ISBLANK(TRUE),"",'Day 3'!J11)</f>
        <v/>
      </c>
      <c r="I47" s="1223" t="str">
        <f>IF('Day 3'!W11=ISBLANK(TRUE),"",'Day 3'!W11)</f>
        <v/>
      </c>
      <c r="J47" s="1224">
        <f t="shared" si="2"/>
        <v>0</v>
      </c>
      <c r="K47" s="21" t="str">
        <f t="shared" si="22"/>
        <v>No</v>
      </c>
      <c r="L47" s="21" t="str">
        <f>IF('Day 3'!S11=ISBLANK(TRUE),"",'Day 3'!S11)</f>
        <v/>
      </c>
      <c r="M47" s="1225">
        <v>1.0</v>
      </c>
      <c r="N47" s="1224">
        <f t="shared" si="4"/>
        <v>0</v>
      </c>
      <c r="O47" s="21" t="str">
        <f>IF('Day 3'!U11=ISBLANK(TRUE),"",'Day 3'!U11)</f>
        <v/>
      </c>
      <c r="P47" s="1226" t="str">
        <f>IF('Day 3'!V11=ISBLANK(TRUE),"",'Day 3'!V11)</f>
        <v/>
      </c>
      <c r="Q47" s="1224">
        <f t="shared" si="5"/>
        <v>0</v>
      </c>
      <c r="R47" s="104"/>
    </row>
    <row r="48" ht="12.75" customHeight="1">
      <c r="A48" s="1222">
        <v>3.0</v>
      </c>
      <c r="B48" s="21" t="str">
        <f>IF('Day 3'!C12=ISBLANK(TRUE),"",'Day 3'!C12)</f>
        <v/>
      </c>
      <c r="C48" s="21" t="str">
        <f>IF('Day 3'!$D$6=ISBLANK(TRUE),"",'Day 3'!D12)</f>
        <v/>
      </c>
      <c r="D48" s="21" t="str">
        <f>IF('Day 3'!F12=ISBLANK(TRUE),"",'Day 3'!F12)</f>
        <v/>
      </c>
      <c r="E48" s="21" t="str">
        <f>IF('Day 3'!G12=ISBLANK(TRUE),"",'Day 3'!G12)</f>
        <v/>
      </c>
      <c r="F48" s="21" t="str">
        <f>IF('Day 3'!H12=ISBLANK(TRUE),"",'Day 3'!H12)</f>
        <v/>
      </c>
      <c r="G48" s="21" t="str">
        <f>IF('Day 3'!I12=ISBLANK(TRUE),"",'Day 3'!I12)</f>
        <v/>
      </c>
      <c r="H48" s="21" t="str">
        <f>IF('Day 3'!J12=ISBLANK(TRUE),"",'Day 3'!J12)</f>
        <v/>
      </c>
      <c r="I48" s="1223" t="str">
        <f>IF('Day 3'!W12=ISBLANK(TRUE),"",'Day 3'!W12)</f>
        <v/>
      </c>
      <c r="J48" s="1224">
        <f t="shared" si="2"/>
        <v>0</v>
      </c>
      <c r="K48" s="21" t="str">
        <f t="shared" si="22"/>
        <v>No</v>
      </c>
      <c r="L48" s="21" t="str">
        <f>IF('Day 3'!S12=ISBLANK(TRUE),"",'Day 3'!S12)</f>
        <v/>
      </c>
      <c r="M48" s="1225">
        <v>1.0</v>
      </c>
      <c r="N48" s="1224">
        <f t="shared" si="4"/>
        <v>0</v>
      </c>
      <c r="O48" s="21" t="str">
        <f>IF('Day 3'!U12=ISBLANK(TRUE),"",'Day 3'!U12)</f>
        <v/>
      </c>
      <c r="P48" s="1226" t="str">
        <f>IF('Day 3'!V12=ISBLANK(TRUE),"",'Day 3'!V12)</f>
        <v/>
      </c>
      <c r="Q48" s="1224">
        <f t="shared" si="5"/>
        <v>0</v>
      </c>
      <c r="R48" s="104"/>
    </row>
    <row r="49" ht="12.75" customHeight="1">
      <c r="A49" s="1222">
        <v>3.0</v>
      </c>
      <c r="B49" s="21" t="str">
        <f>IF('Day 3'!C14=ISBLANK(TRUE),"",'Day 3'!C14)</f>
        <v/>
      </c>
      <c r="C49" s="21" t="str">
        <f>IF('Day 3'!$D$6=ISBLANK(TRUE),"",'Day 3'!D14)</f>
        <v/>
      </c>
      <c r="D49" s="21" t="str">
        <f>IF('Day 3'!F14=ISBLANK(TRUE),"",'Day 3'!F14)</f>
        <v/>
      </c>
      <c r="E49" s="21" t="str">
        <f>IF('Day 3'!G14=ISBLANK(TRUE),"",'Day 3'!G14)</f>
        <v/>
      </c>
      <c r="F49" s="21" t="str">
        <f>IF('Day 3'!H14=ISBLANK(TRUE),"",'Day 3'!H14)</f>
        <v/>
      </c>
      <c r="G49" s="21" t="str">
        <f>IF('Day 3'!I14=ISBLANK(TRUE),"",'Day 3'!I14)</f>
        <v/>
      </c>
      <c r="H49" s="21" t="str">
        <f>IF('Day 3'!J14=ISBLANK(TRUE),"",'Day 3'!J14)</f>
        <v/>
      </c>
      <c r="I49" s="1223" t="str">
        <f>IF('Day 3'!W14=ISBLANK(TRUE),"",'Day 3'!W14)</f>
        <v/>
      </c>
      <c r="J49" s="1224">
        <f t="shared" si="2"/>
        <v>0</v>
      </c>
      <c r="K49" s="21" t="str">
        <f t="shared" si="22"/>
        <v>No</v>
      </c>
      <c r="L49" s="21" t="str">
        <f>IF('Day 3'!S14=ISBLANK(TRUE),"",'Day 3'!S14)</f>
        <v/>
      </c>
      <c r="M49" s="1225">
        <v>1.0</v>
      </c>
      <c r="N49" s="1224">
        <f t="shared" si="4"/>
        <v>0</v>
      </c>
      <c r="O49" s="21" t="str">
        <f>IF('Day 3'!U14=ISBLANK(TRUE),"",'Day 3'!U14)</f>
        <v/>
      </c>
      <c r="P49" s="1226" t="str">
        <f>IF('Day 3'!V14=ISBLANK(TRUE),"",'Day 3'!V14)</f>
        <v/>
      </c>
      <c r="Q49" s="1224">
        <f t="shared" si="5"/>
        <v>0</v>
      </c>
      <c r="R49" s="104"/>
    </row>
    <row r="50" ht="12.75" customHeight="1">
      <c r="A50" s="1222">
        <v>3.0</v>
      </c>
      <c r="B50" s="21" t="str">
        <f>IF('Day 3'!C15=ISBLANK(TRUE),"",'Day 3'!C15)</f>
        <v/>
      </c>
      <c r="C50" s="21" t="str">
        <f>IF('Day 3'!$D$6=ISBLANK(TRUE),"",'Day 3'!D15)</f>
        <v/>
      </c>
      <c r="D50" s="21" t="str">
        <f>IF('Day 3'!F15=ISBLANK(TRUE),"",'Day 3'!F15)</f>
        <v/>
      </c>
      <c r="E50" s="21" t="str">
        <f>IF('Day 3'!G15=ISBLANK(TRUE),"",'Day 3'!G15)</f>
        <v/>
      </c>
      <c r="F50" s="21" t="str">
        <f>IF('Day 3'!H15=ISBLANK(TRUE),"",'Day 3'!H15)</f>
        <v/>
      </c>
      <c r="G50" s="21" t="str">
        <f>IF('Day 3'!I15=ISBLANK(TRUE),"",'Day 3'!I15)</f>
        <v/>
      </c>
      <c r="H50" s="21" t="str">
        <f>IF('Day 3'!J15=ISBLANK(TRUE),"",'Day 3'!J15)</f>
        <v/>
      </c>
      <c r="I50" s="1223" t="str">
        <f>IF('Day 3'!W15=ISBLANK(TRUE),"",'Day 3'!W15)</f>
        <v/>
      </c>
      <c r="J50" s="1224">
        <f t="shared" si="2"/>
        <v>0</v>
      </c>
      <c r="K50" s="21" t="str">
        <f t="shared" si="22"/>
        <v>No</v>
      </c>
      <c r="L50" s="21" t="str">
        <f>IF('Day 3'!S15=ISBLANK(TRUE),"",'Day 3'!S15)</f>
        <v/>
      </c>
      <c r="M50" s="1225">
        <v>1.0</v>
      </c>
      <c r="N50" s="1224">
        <f t="shared" si="4"/>
        <v>0</v>
      </c>
      <c r="O50" s="21" t="str">
        <f>IF('Day 3'!U15=ISBLANK(TRUE),"",'Day 3'!U15)</f>
        <v/>
      </c>
      <c r="P50" s="1226" t="str">
        <f>IF('Day 3'!V15=ISBLANK(TRUE),"",'Day 3'!V15)</f>
        <v/>
      </c>
      <c r="Q50" s="1224">
        <f t="shared" si="5"/>
        <v>0</v>
      </c>
      <c r="R50" s="104"/>
    </row>
    <row r="51" ht="12.75" customHeight="1">
      <c r="A51" s="1222">
        <v>3.0</v>
      </c>
      <c r="B51" s="21" t="str">
        <f>IF('Day 3'!C16=ISBLANK(TRUE),"",'Day 3'!C16)</f>
        <v/>
      </c>
      <c r="C51" s="21" t="str">
        <f>IF('Day 3'!$D$6=ISBLANK(TRUE),"",'Day 3'!D16)</f>
        <v/>
      </c>
      <c r="D51" s="21" t="str">
        <f>IF('Day 3'!F16=ISBLANK(TRUE),"",'Day 3'!F16)</f>
        <v/>
      </c>
      <c r="E51" s="21" t="str">
        <f>IF('Day 3'!G16=ISBLANK(TRUE),"",'Day 3'!G16)</f>
        <v/>
      </c>
      <c r="F51" s="21" t="str">
        <f>IF('Day 3'!H16=ISBLANK(TRUE),"",'Day 3'!H16)</f>
        <v/>
      </c>
      <c r="G51" s="21" t="str">
        <f>IF('Day 3'!I16=ISBLANK(TRUE),"",'Day 3'!I16)</f>
        <v/>
      </c>
      <c r="H51" s="21" t="str">
        <f>IF('Day 3'!J16=ISBLANK(TRUE),"",'Day 3'!J16)</f>
        <v/>
      </c>
      <c r="I51" s="1223" t="str">
        <f>IF('Day 3'!W16=ISBLANK(TRUE),"",'Day 3'!W16)</f>
        <v/>
      </c>
      <c r="J51" s="1224">
        <f t="shared" si="2"/>
        <v>0</v>
      </c>
      <c r="K51" s="21" t="str">
        <f t="shared" si="22"/>
        <v>No</v>
      </c>
      <c r="L51" s="21" t="str">
        <f>IF('Day 3'!S16=ISBLANK(TRUE),"",'Day 3'!S16)</f>
        <v/>
      </c>
      <c r="M51" s="1225">
        <v>1.0</v>
      </c>
      <c r="N51" s="1224">
        <f t="shared" si="4"/>
        <v>0</v>
      </c>
      <c r="O51" s="21" t="str">
        <f>IF('Day 3'!U16=ISBLANK(TRUE),"",'Day 3'!U16)</f>
        <v/>
      </c>
      <c r="P51" s="1226" t="str">
        <f>IF('Day 3'!V16=ISBLANK(TRUE),"",'Day 3'!V16)</f>
        <v/>
      </c>
      <c r="Q51" s="1224">
        <f t="shared" si="5"/>
        <v>0</v>
      </c>
      <c r="R51" s="104"/>
    </row>
    <row r="52" ht="12.75" customHeight="1">
      <c r="A52" s="1222">
        <v>3.0</v>
      </c>
      <c r="B52" s="21" t="str">
        <f>IF('Day 3'!C17=ISBLANK(TRUE),"",'Day 3'!C17)</f>
        <v/>
      </c>
      <c r="C52" s="21" t="str">
        <f>IF('Day 3'!$D$6=ISBLANK(TRUE),"",'Day 3'!D17)</f>
        <v/>
      </c>
      <c r="D52" s="21" t="str">
        <f>IF('Day 3'!F17=ISBLANK(TRUE),"",'Day 3'!F17)</f>
        <v/>
      </c>
      <c r="E52" s="21" t="str">
        <f>IF('Day 3'!G17=ISBLANK(TRUE),"",'Day 3'!G17)</f>
        <v/>
      </c>
      <c r="F52" s="21" t="str">
        <f>IF('Day 3'!H17=ISBLANK(TRUE),"",'Day 3'!H17)</f>
        <v/>
      </c>
      <c r="G52" s="21" t="str">
        <f>IF('Day 3'!I17=ISBLANK(TRUE),"",'Day 3'!I17)</f>
        <v/>
      </c>
      <c r="H52" s="21" t="str">
        <f>IF('Day 3'!J17=ISBLANK(TRUE),"",'Day 3'!J17)</f>
        <v/>
      </c>
      <c r="I52" s="1223" t="str">
        <f>IF('Day 3'!W17=ISBLANK(TRUE),"",'Day 3'!W17)</f>
        <v/>
      </c>
      <c r="J52" s="1224">
        <f t="shared" si="2"/>
        <v>0</v>
      </c>
      <c r="K52" s="21" t="str">
        <f t="shared" si="22"/>
        <v>No</v>
      </c>
      <c r="L52" s="21" t="str">
        <f>IF('Day 3'!S17=ISBLANK(TRUE),"",'Day 3'!S17)</f>
        <v/>
      </c>
      <c r="M52" s="1225">
        <v>1.0</v>
      </c>
      <c r="N52" s="1224">
        <f t="shared" si="4"/>
        <v>0</v>
      </c>
      <c r="O52" s="21" t="str">
        <f>IF('Day 3'!U17=ISBLANK(TRUE),"",'Day 3'!U17)</f>
        <v/>
      </c>
      <c r="P52" s="1226" t="str">
        <f>IF('Day 3'!V17=ISBLANK(TRUE),"",'Day 3'!V17)</f>
        <v/>
      </c>
      <c r="Q52" s="1224">
        <f t="shared" si="5"/>
        <v>0</v>
      </c>
      <c r="R52" s="104"/>
    </row>
    <row r="53" ht="12.75" customHeight="1">
      <c r="A53" s="1222">
        <v>3.0</v>
      </c>
      <c r="B53" s="21" t="str">
        <f>IF('Day 3'!C18=ISBLANK(TRUE),"",'Day 3'!C18)</f>
        <v/>
      </c>
      <c r="C53" s="21" t="str">
        <f>IF('Day 3'!$D$6=ISBLANK(TRUE),"",'Day 3'!D18)</f>
        <v/>
      </c>
      <c r="D53" s="21" t="str">
        <f>IF('Day 3'!F18=ISBLANK(TRUE),"",'Day 3'!F18)</f>
        <v/>
      </c>
      <c r="E53" s="21" t="str">
        <f>IF('Day 3'!G18=ISBLANK(TRUE),"",'Day 3'!G18)</f>
        <v/>
      </c>
      <c r="F53" s="21" t="str">
        <f>IF('Day 3'!H18=ISBLANK(TRUE),"",'Day 3'!H18)</f>
        <v/>
      </c>
      <c r="G53" s="21" t="str">
        <f>IF('Day 3'!I18=ISBLANK(TRUE),"",'Day 3'!I18)</f>
        <v/>
      </c>
      <c r="H53" s="21" t="str">
        <f>IF('Day 3'!J18=ISBLANK(TRUE),"",'Day 3'!J18)</f>
        <v/>
      </c>
      <c r="I53" s="1223" t="str">
        <f>IF('Day 3'!W18=ISBLANK(TRUE),"",'Day 3'!W18)</f>
        <v/>
      </c>
      <c r="J53" s="1224">
        <f t="shared" si="2"/>
        <v>0</v>
      </c>
      <c r="K53" s="21" t="str">
        <f t="shared" si="22"/>
        <v>No</v>
      </c>
      <c r="L53" s="21" t="str">
        <f>IF('Day 3'!S18=ISBLANK(TRUE),"",'Day 3'!S18)</f>
        <v/>
      </c>
      <c r="M53" s="1225">
        <v>1.0</v>
      </c>
      <c r="N53" s="1224">
        <f t="shared" si="4"/>
        <v>0</v>
      </c>
      <c r="O53" s="21" t="str">
        <f>IF('Day 3'!U18=ISBLANK(TRUE),"",'Day 3'!U18)</f>
        <v/>
      </c>
      <c r="P53" s="1226" t="str">
        <f>IF('Day 3'!V18=ISBLANK(TRUE),"",'Day 3'!V18)</f>
        <v/>
      </c>
      <c r="Q53" s="1224">
        <f t="shared" si="5"/>
        <v>0</v>
      </c>
      <c r="R53" s="104"/>
    </row>
    <row r="54" ht="12.75" customHeight="1">
      <c r="A54" s="1222">
        <v>3.0</v>
      </c>
      <c r="B54" s="21" t="str">
        <f>IF('Day 3'!C19=ISBLANK(TRUE),"",'Day 3'!C19)</f>
        <v/>
      </c>
      <c r="C54" s="21" t="str">
        <f>IF('Day 3'!$D$6=ISBLANK(TRUE),"",'Day 3'!D19)</f>
        <v/>
      </c>
      <c r="D54" s="21" t="str">
        <f>IF('Day 3'!F19=ISBLANK(TRUE),"",'Day 3'!F19)</f>
        <v/>
      </c>
      <c r="E54" s="21" t="str">
        <f>IF('Day 3'!G19=ISBLANK(TRUE),"",'Day 3'!G19)</f>
        <v/>
      </c>
      <c r="F54" s="21" t="str">
        <f>IF('Day 3'!H19=ISBLANK(TRUE),"",'Day 3'!H19)</f>
        <v/>
      </c>
      <c r="G54" s="21" t="str">
        <f>IF('Day 3'!I19=ISBLANK(TRUE),"",'Day 3'!I19)</f>
        <v/>
      </c>
      <c r="H54" s="21" t="str">
        <f>IF('Day 3'!J19=ISBLANK(TRUE),"",'Day 3'!J19)</f>
        <v/>
      </c>
      <c r="I54" s="1223" t="str">
        <f>IF('Day 3'!W19=ISBLANK(TRUE),"",'Day 3'!W19)</f>
        <v/>
      </c>
      <c r="J54" s="1224">
        <f t="shared" si="2"/>
        <v>0</v>
      </c>
      <c r="K54" s="21" t="str">
        <f t="shared" si="22"/>
        <v>No</v>
      </c>
      <c r="L54" s="21" t="str">
        <f>IF('Day 3'!S19=ISBLANK(TRUE),"",'Day 3'!S19)</f>
        <v/>
      </c>
      <c r="M54" s="1226" t="str">
        <f>IF('Day 3'!T19=ISBLANK(TRUE),"",'Day 3'!T19)</f>
        <v/>
      </c>
      <c r="N54" s="1224">
        <f t="shared" si="4"/>
        <v>0</v>
      </c>
      <c r="O54" s="21" t="str">
        <f>IF('Day 3'!U19=ISBLANK(TRUE),"",'Day 3'!U19)</f>
        <v/>
      </c>
      <c r="P54" s="1226">
        <f>IF('Day 3'!V19=ISBLANK(TRUE),"",'Day 3'!V19)</f>
        <v>0</v>
      </c>
      <c r="Q54" s="1224">
        <f t="shared" si="5"/>
        <v>0</v>
      </c>
      <c r="R54" s="104"/>
    </row>
    <row r="55" ht="12.75" customHeight="1">
      <c r="A55" s="1222">
        <v>3.0</v>
      </c>
      <c r="B55" s="21" t="str">
        <f>IF('Day 3'!C20=ISBLANK(TRUE),"",'Day 3'!C20)</f>
        <v/>
      </c>
      <c r="C55" s="21" t="str">
        <f>IF('Day 3'!$D$6=ISBLANK(TRUE),"",'Day 3'!D20)</f>
        <v/>
      </c>
      <c r="D55" s="21" t="str">
        <f>IF('Day 3'!F20=ISBLANK(TRUE),"",'Day 3'!F20)</f>
        <v/>
      </c>
      <c r="E55" s="21" t="str">
        <f>IF('Day 3'!G20=ISBLANK(TRUE),"",'Day 3'!G20)</f>
        <v/>
      </c>
      <c r="F55" s="21" t="str">
        <f>IF('Day 3'!H20=ISBLANK(TRUE),"",'Day 3'!H20)</f>
        <v/>
      </c>
      <c r="G55" s="21" t="str">
        <f>IF('Day 3'!I20=ISBLANK(TRUE),"",'Day 3'!I20)</f>
        <v/>
      </c>
      <c r="H55" s="21" t="str">
        <f>IF('Day 3'!J20=ISBLANK(TRUE),"",'Day 3'!J20)</f>
        <v/>
      </c>
      <c r="I55" s="1223" t="str">
        <f>IF('Day 3'!W20=ISBLANK(TRUE),"",'Day 3'!W20)</f>
        <v/>
      </c>
      <c r="J55" s="1224">
        <f t="shared" si="2"/>
        <v>0</v>
      </c>
      <c r="K55" s="21" t="str">
        <f t="shared" si="22"/>
        <v>No</v>
      </c>
      <c r="L55" s="21" t="str">
        <f>IF('Day 3'!S20=ISBLANK(TRUE),"",'Day 3'!S20)</f>
        <v/>
      </c>
      <c r="M55" s="1226" t="str">
        <f>IF('Day 3'!T20=ISBLANK(TRUE),"",'Day 3'!T20)</f>
        <v/>
      </c>
      <c r="N55" s="1224">
        <f t="shared" si="4"/>
        <v>0</v>
      </c>
      <c r="O55" s="21" t="str">
        <f>IF('Day 3'!U20=ISBLANK(TRUE),"",'Day 3'!U20)</f>
        <v/>
      </c>
      <c r="P55" s="1226">
        <f>IF('Day 3'!V20=ISBLANK(TRUE),"",'Day 3'!V20)</f>
        <v>0</v>
      </c>
      <c r="Q55" s="1224">
        <f t="shared" si="5"/>
        <v>0</v>
      </c>
      <c r="R55" s="104"/>
    </row>
    <row r="56" ht="12.75" customHeight="1">
      <c r="A56" s="1222">
        <v>3.0</v>
      </c>
      <c r="B56" s="21" t="str">
        <f>IF('Day 3'!C21=ISBLANK(TRUE),"",'Day 3'!C21)</f>
        <v/>
      </c>
      <c r="C56" s="21" t="str">
        <f>IF('Day 3'!$D$6=ISBLANK(TRUE),"",'Day 3'!D21)</f>
        <v/>
      </c>
      <c r="D56" s="21" t="str">
        <f>IF('Day 3'!F21=ISBLANK(TRUE),"",'Day 3'!F21)</f>
        <v/>
      </c>
      <c r="E56" s="21" t="str">
        <f>IF('Day 3'!G21=ISBLANK(TRUE),"",'Day 3'!G21)</f>
        <v/>
      </c>
      <c r="F56" s="21" t="str">
        <f>IF('Day 3'!H21=ISBLANK(TRUE),"",'Day 3'!H21)</f>
        <v/>
      </c>
      <c r="G56" s="21" t="str">
        <f>IF('Day 3'!I21=ISBLANK(TRUE),"",'Day 3'!I21)</f>
        <v/>
      </c>
      <c r="H56" s="21" t="str">
        <f>IF('Day 3'!J21=ISBLANK(TRUE),"",'Day 3'!J21)</f>
        <v/>
      </c>
      <c r="I56" s="1223" t="str">
        <f>IF('Day 3'!W21=ISBLANK(TRUE),"",'Day 3'!W21)</f>
        <v/>
      </c>
      <c r="J56" s="1224">
        <f t="shared" si="2"/>
        <v>0</v>
      </c>
      <c r="K56" s="21" t="str">
        <f t="shared" si="22"/>
        <v>No</v>
      </c>
      <c r="L56" s="21" t="str">
        <f>IF('Day 3'!S21=ISBLANK(TRUE),"",'Day 3'!S21)</f>
        <v/>
      </c>
      <c r="M56" s="1226" t="str">
        <f>IF('Day 3'!T21=ISBLANK(TRUE),"",'Day 3'!T21)</f>
        <v/>
      </c>
      <c r="N56" s="1224">
        <f t="shared" si="4"/>
        <v>0</v>
      </c>
      <c r="O56" s="21" t="str">
        <f>IF('Day 3'!U21=ISBLANK(TRUE),"",'Day 3'!U21)</f>
        <v/>
      </c>
      <c r="P56" s="1226">
        <f>IF('Day 3'!V21=ISBLANK(TRUE),"",'Day 3'!V21)</f>
        <v>0</v>
      </c>
      <c r="Q56" s="1224">
        <f t="shared" si="5"/>
        <v>0</v>
      </c>
      <c r="R56" s="104"/>
    </row>
    <row r="57" ht="12.75" customHeight="1">
      <c r="A57" s="1222">
        <v>3.0</v>
      </c>
      <c r="B57" s="21" t="str">
        <f>IF('Day 3'!C22=ISBLANK(TRUE),"",'Day 3'!C22)</f>
        <v/>
      </c>
      <c r="C57" s="21" t="str">
        <f>IF('Day 3'!$D$6=ISBLANK(TRUE),"",'Day 3'!D22)</f>
        <v/>
      </c>
      <c r="D57" s="21" t="str">
        <f>IF('Day 3'!F22=ISBLANK(TRUE),"",'Day 3'!F22)</f>
        <v/>
      </c>
      <c r="E57" s="21" t="str">
        <f>IF('Day 3'!G22=ISBLANK(TRUE),"",'Day 3'!G22)</f>
        <v/>
      </c>
      <c r="F57" s="21" t="str">
        <f>IF('Day 3'!H22=ISBLANK(TRUE),"",'Day 3'!H22)</f>
        <v/>
      </c>
      <c r="G57" s="21" t="str">
        <f>IF('Day 3'!I22=ISBLANK(TRUE),"",'Day 3'!I22)</f>
        <v/>
      </c>
      <c r="H57" s="21" t="str">
        <f>IF('Day 3'!J22=ISBLANK(TRUE),"",'Day 3'!J22)</f>
        <v/>
      </c>
      <c r="I57" s="1223" t="str">
        <f>IF('Day 3'!W22=ISBLANK(TRUE),"",'Day 3'!W22)</f>
        <v/>
      </c>
      <c r="J57" s="1224">
        <f t="shared" si="2"/>
        <v>0</v>
      </c>
      <c r="K57" s="21" t="str">
        <f t="shared" si="22"/>
        <v>No</v>
      </c>
      <c r="L57" s="21" t="str">
        <f>IF('Day 3'!S22=ISBLANK(TRUE),"",'Day 3'!S22)</f>
        <v/>
      </c>
      <c r="M57" s="1226" t="str">
        <f>IF('Day 3'!T22=ISBLANK(TRUE),"",'Day 3'!T22)</f>
        <v/>
      </c>
      <c r="N57" s="1224">
        <f t="shared" si="4"/>
        <v>0</v>
      </c>
      <c r="O57" s="21" t="str">
        <f>IF('Day 3'!U22=ISBLANK(TRUE),"",'Day 3'!U22)</f>
        <v/>
      </c>
      <c r="P57" s="1226">
        <f>IF('Day 3'!V22=ISBLANK(TRUE),"",'Day 3'!V22)</f>
        <v>0</v>
      </c>
      <c r="Q57" s="1224">
        <f t="shared" si="5"/>
        <v>0</v>
      </c>
      <c r="R57" s="104"/>
    </row>
    <row r="58" ht="12.75" customHeight="1">
      <c r="A58" s="1222">
        <v>3.0</v>
      </c>
      <c r="B58" s="21" t="str">
        <f>IF('Day 3'!C23=ISBLANK(TRUE),"",'Day 3'!C23)</f>
        <v/>
      </c>
      <c r="C58" s="21" t="str">
        <f>IF('Day 3'!$D$6=ISBLANK(TRUE),"",'Day 3'!D23)</f>
        <v/>
      </c>
      <c r="D58" s="21" t="str">
        <f>IF('Day 3'!F23=ISBLANK(TRUE),"",'Day 3'!F23)</f>
        <v/>
      </c>
      <c r="E58" s="21" t="str">
        <f>IF('Day 3'!G23=ISBLANK(TRUE),"",'Day 3'!G23)</f>
        <v/>
      </c>
      <c r="F58" s="21" t="str">
        <f>IF('Day 3'!H23=ISBLANK(TRUE),"",'Day 3'!H23)</f>
        <v> </v>
      </c>
      <c r="G58" s="21" t="str">
        <f>IF('Day 3'!I23=ISBLANK(TRUE),"",'Day 3'!I23)</f>
        <v> </v>
      </c>
      <c r="H58" s="21" t="str">
        <f>IF('Day 3'!J23=ISBLANK(TRUE),"",'Day 3'!J23)</f>
        <v> </v>
      </c>
      <c r="I58" s="1223" t="str">
        <f>IF('Day 3'!W23=ISBLANK(TRUE),"",'Day 3'!W23)</f>
        <v/>
      </c>
      <c r="J58" s="1224">
        <f t="shared" si="2"/>
        <v>0</v>
      </c>
      <c r="K58" s="21" t="str">
        <f t="shared" si="22"/>
        <v>No</v>
      </c>
      <c r="L58" s="21" t="str">
        <f>IF('Day 3'!S23=ISBLANK(TRUE),"",'Day 3'!S23)</f>
        <v/>
      </c>
      <c r="M58" s="1226" t="str">
        <f>IF('Day 3'!T23=ISBLANK(TRUE),"",'Day 3'!T23)</f>
        <v/>
      </c>
      <c r="N58" s="1224">
        <f t="shared" si="4"/>
        <v>0</v>
      </c>
      <c r="O58" s="21" t="str">
        <f>IF('Day 3'!U23=ISBLANK(TRUE),"",'Day 3'!U23)</f>
        <v/>
      </c>
      <c r="P58" s="1226">
        <f>IF('Day 3'!V23=ISBLANK(TRUE),"",'Day 3'!V23)</f>
        <v>0</v>
      </c>
      <c r="Q58" s="1224">
        <f t="shared" si="5"/>
        <v>0</v>
      </c>
      <c r="R58" s="104"/>
    </row>
    <row r="59" ht="12.75" customHeight="1">
      <c r="A59" s="1222">
        <v>3.0</v>
      </c>
      <c r="B59" s="21" t="str">
        <f>IF('Day 3'!C24=ISBLANK(TRUE),"",'Day 3'!C24)</f>
        <v/>
      </c>
      <c r="C59" s="21" t="str">
        <f>IF('Day 3'!$D$6=ISBLANK(TRUE),"",'Day 3'!D24)</f>
        <v/>
      </c>
      <c r="D59" s="21" t="str">
        <f>IF('Day 3'!F24=ISBLANK(TRUE),"",'Day 3'!F24)</f>
        <v/>
      </c>
      <c r="E59" s="21" t="str">
        <f>IF('Day 3'!G24=ISBLANK(TRUE),"",'Day 3'!G24)</f>
        <v/>
      </c>
      <c r="F59" s="21" t="str">
        <f>IF('Day 3'!H24=ISBLANK(TRUE),"",'Day 3'!H24)</f>
        <v> </v>
      </c>
      <c r="G59" s="21" t="str">
        <f>IF('Day 3'!I24=ISBLANK(TRUE),"",'Day 3'!I24)</f>
        <v> </v>
      </c>
      <c r="H59" s="21" t="str">
        <f>IF('Day 3'!J24=ISBLANK(TRUE),"",'Day 3'!J24)</f>
        <v> </v>
      </c>
      <c r="I59" s="1223" t="str">
        <f>IF('Day 3'!W24=ISBLANK(TRUE),"",'Day 3'!W24)</f>
        <v/>
      </c>
      <c r="J59" s="1224">
        <f t="shared" si="2"/>
        <v>0</v>
      </c>
      <c r="K59" s="21" t="str">
        <f t="shared" si="22"/>
        <v>No</v>
      </c>
      <c r="L59" s="21" t="str">
        <f>IF('Day 3'!S24=ISBLANK(TRUE),"",'Day 3'!S24)</f>
        <v/>
      </c>
      <c r="M59" s="1226" t="str">
        <f>IF('Day 3'!T24=ISBLANK(TRUE),"",'Day 3'!T24)</f>
        <v/>
      </c>
      <c r="N59" s="1224">
        <f t="shared" si="4"/>
        <v>0</v>
      </c>
      <c r="O59" s="21" t="str">
        <f>IF('Day 3'!U24=ISBLANK(TRUE),"",'Day 3'!U24)</f>
        <v/>
      </c>
      <c r="P59" s="1226">
        <f>IF('Day 3'!V24=ISBLANK(TRUE),"",'Day 3'!V24)</f>
        <v>0</v>
      </c>
      <c r="Q59" s="1224">
        <f t="shared" si="5"/>
        <v>0</v>
      </c>
      <c r="R59" s="104"/>
    </row>
    <row r="60" ht="12.75" customHeight="1">
      <c r="A60" s="1222">
        <v>3.0</v>
      </c>
      <c r="B60" s="21" t="str">
        <f>IF('Day 3'!C25=ISBLANK(TRUE),"",'Day 3'!C25)</f>
        <v/>
      </c>
      <c r="C60" s="21" t="str">
        <f>IF('Day 3'!$D$6=ISBLANK(TRUE),"",'Day 3'!D25)</f>
        <v/>
      </c>
      <c r="D60" s="21" t="str">
        <f>IF('Day 3'!F25=ISBLANK(TRUE),"",'Day 3'!F25)</f>
        <v/>
      </c>
      <c r="E60" s="21" t="str">
        <f>IF('Day 3'!G25=ISBLANK(TRUE),"",'Day 3'!G25)</f>
        <v/>
      </c>
      <c r="F60" s="21" t="str">
        <f>IF('Day 3'!H25=ISBLANK(TRUE),"",'Day 3'!H25)</f>
        <v> </v>
      </c>
      <c r="G60" s="21" t="str">
        <f>IF('Day 3'!I25=ISBLANK(TRUE),"",'Day 3'!I25)</f>
        <v> </v>
      </c>
      <c r="H60" s="21" t="str">
        <f>IF('Day 3'!J25=ISBLANK(TRUE),"",'Day 3'!J25)</f>
        <v> </v>
      </c>
      <c r="I60" s="1223" t="str">
        <f>IF('Day 3'!W25=ISBLANK(TRUE),"",'Day 3'!W25)</f>
        <v/>
      </c>
      <c r="J60" s="1224">
        <f t="shared" si="2"/>
        <v>0</v>
      </c>
      <c r="K60" s="21" t="str">
        <f t="shared" si="22"/>
        <v>No</v>
      </c>
      <c r="L60" s="21" t="str">
        <f>IF('Day 3'!S25=ISBLANK(TRUE),"",'Day 3'!S25)</f>
        <v/>
      </c>
      <c r="M60" s="1226" t="str">
        <f>IF('Day 3'!T25=ISBLANK(TRUE),"",'Day 3'!T25)</f>
        <v/>
      </c>
      <c r="N60" s="1224">
        <f t="shared" si="4"/>
        <v>0</v>
      </c>
      <c r="O60" s="21" t="str">
        <f>IF('Day 3'!U25=ISBLANK(TRUE),"",'Day 3'!U25)</f>
        <v/>
      </c>
      <c r="P60" s="1226">
        <f>IF('Day 3'!V25=ISBLANK(TRUE),"",'Day 3'!V25)</f>
        <v>0</v>
      </c>
      <c r="Q60" s="1224">
        <f t="shared" si="5"/>
        <v>0</v>
      </c>
      <c r="R60" s="104"/>
    </row>
    <row r="61" ht="12.75" customHeight="1">
      <c r="A61" s="1229">
        <v>4.0</v>
      </c>
      <c r="B61" s="1230" t="str">
        <f>IF('Day 4'!C6=ISBLANK(TRUE),"",'Day 4'!C6)</f>
        <v/>
      </c>
      <c r="C61" s="1230" t="str">
        <f>IF('Day 4'!D6=ISBLANK(TRUE),"",'Day 4'!D6)</f>
        <v/>
      </c>
      <c r="D61" s="1236" t="s">
        <v>924</v>
      </c>
      <c r="E61" s="1230" t="str">
        <f>IF('Day 4'!G6=ISBLANK(TRUE),"",'Day 4'!G6)</f>
        <v/>
      </c>
      <c r="F61" s="1231">
        <v>2017.0</v>
      </c>
      <c r="G61" s="1230" t="str">
        <f>IF('Day 4'!I6=ISBLANK(TRUE),"",'Day 4'!I6)</f>
        <v/>
      </c>
      <c r="H61" s="1230" t="str">
        <f>IF('Day 4'!J6=ISBLANK(TRUE),"",'Day 4'!J6)</f>
        <v/>
      </c>
      <c r="I61" s="1232" t="str">
        <f>IF('Day 4'!W6=ISBLANK(TRUE),"",'Day 4'!W6)</f>
        <v/>
      </c>
      <c r="J61" s="1233">
        <f t="shared" si="2"/>
        <v>0</v>
      </c>
      <c r="K61" s="1230" t="str">
        <f t="shared" si="22"/>
        <v>No</v>
      </c>
      <c r="L61" s="1230" t="str">
        <f>IF('Day 4'!S6=ISBLANK(TRUE),"",'Day 4'!S6)</f>
        <v/>
      </c>
      <c r="M61" s="1234">
        <v>1.0</v>
      </c>
      <c r="N61" s="1237">
        <v>200.0</v>
      </c>
      <c r="O61" s="1230" t="str">
        <f>IF('Day 4'!U6=ISBLANK(TRUE),"",'Day 4'!U6)</f>
        <v/>
      </c>
      <c r="P61" s="1235" t="str">
        <f>IF('Day 4'!V6=ISBLANK(TRUE),"",'Day 4'!V6)</f>
        <v/>
      </c>
      <c r="Q61" s="1233">
        <f t="shared" si="5"/>
        <v>0</v>
      </c>
      <c r="R61" s="104"/>
    </row>
    <row r="62" ht="12.75" customHeight="1">
      <c r="A62" s="1229">
        <v>4.0</v>
      </c>
      <c r="B62" s="1230" t="str">
        <f>IF('Day 4'!C7=ISBLANK(TRUE),"",'Day 4'!C7)</f>
        <v/>
      </c>
      <c r="C62" s="1230" t="str">
        <f>IF('Day 4'!D7=ISBLANK(TRUE),"",'Day 4'!D7)</f>
        <v/>
      </c>
      <c r="D62" s="1236" t="s">
        <v>924</v>
      </c>
      <c r="E62" s="1230" t="str">
        <f>IF('Day 4'!G7=ISBLANK(TRUE),"",'Day 4'!G7)</f>
        <v/>
      </c>
      <c r="F62" s="1231">
        <v>2014.0</v>
      </c>
      <c r="G62" s="1230" t="str">
        <f>IF('Day 4'!I7=ISBLANK(TRUE),"",'Day 4'!I7)</f>
        <v/>
      </c>
      <c r="H62" s="1230" t="str">
        <f>IF('Day 4'!J7=ISBLANK(TRUE),"",'Day 4'!J7)</f>
        <v/>
      </c>
      <c r="I62" s="1232" t="str">
        <f>IF('Day 4'!W7=ISBLANK(TRUE),"",'Day 4'!W7)</f>
        <v/>
      </c>
      <c r="J62" s="1233">
        <f t="shared" si="2"/>
        <v>0</v>
      </c>
      <c r="K62" s="1230" t="str">
        <f t="shared" si="22"/>
        <v>No</v>
      </c>
      <c r="L62" s="1230" t="str">
        <f>IF('Day 4'!S7=ISBLANK(TRUE),"",'Day 4'!S7)</f>
        <v/>
      </c>
      <c r="M62" s="1234">
        <v>1.0</v>
      </c>
      <c r="N62" s="1233">
        <f t="shared" ref="N62:N64" si="34">J62*M62</f>
        <v>0</v>
      </c>
      <c r="O62" s="1230" t="str">
        <f>IF('Day 4'!U7=ISBLANK(TRUE),"",'Day 4'!U7)</f>
        <v/>
      </c>
      <c r="P62" s="1235" t="str">
        <f>IF('Day 4'!V7=ISBLANK(TRUE),"",'Day 4'!V7)</f>
        <v/>
      </c>
      <c r="Q62" s="1233">
        <f t="shared" si="5"/>
        <v>0</v>
      </c>
      <c r="R62" s="104"/>
    </row>
    <row r="63" ht="12.75" customHeight="1">
      <c r="A63" s="1229">
        <v>4.0</v>
      </c>
      <c r="B63" s="1230" t="str">
        <f>IF('Day 4'!C8=ISBLANK(TRUE),"",'Day 4'!C8)</f>
        <v/>
      </c>
      <c r="C63" s="1230" t="str">
        <f>IF('Day 4'!D8=ISBLANK(TRUE),"",'Day 4'!D8)</f>
        <v/>
      </c>
      <c r="D63" s="1236" t="s">
        <v>924</v>
      </c>
      <c r="E63" s="1230" t="str">
        <f>IF('Day 4'!G8=ISBLANK(TRUE),"",'Day 4'!G8)</f>
        <v/>
      </c>
      <c r="F63" s="1231">
        <v>2017.0</v>
      </c>
      <c r="G63" s="1230" t="str">
        <f>IF('Day 4'!I8=ISBLANK(TRUE),"",'Day 4'!I8)</f>
        <v/>
      </c>
      <c r="H63" s="1230" t="str">
        <f>IF('Day 4'!J8=ISBLANK(TRUE),"",'Day 4'!J8)</f>
        <v/>
      </c>
      <c r="I63" s="1232" t="str">
        <f>IF('Day 4'!W8=ISBLANK(TRUE),"",'Day 4'!W8)</f>
        <v/>
      </c>
      <c r="J63" s="1233">
        <f t="shared" si="2"/>
        <v>0</v>
      </c>
      <c r="K63" s="1230" t="str">
        <f t="shared" si="22"/>
        <v>No</v>
      </c>
      <c r="L63" s="1230" t="str">
        <f>IF('Day 4'!S8=ISBLANK(TRUE),"",'Day 4'!S8)</f>
        <v/>
      </c>
      <c r="M63" s="1234">
        <v>1.0</v>
      </c>
      <c r="N63" s="1233">
        <f t="shared" si="34"/>
        <v>0</v>
      </c>
      <c r="O63" s="1230" t="str">
        <f>IF('Day 4'!U8=ISBLANK(TRUE),"",'Day 4'!U8)</f>
        <v/>
      </c>
      <c r="P63" s="1235" t="str">
        <f>IF('Day 4'!V8=ISBLANK(TRUE),"",'Day 4'!V8)</f>
        <v/>
      </c>
      <c r="Q63" s="1233">
        <f t="shared" si="5"/>
        <v>0</v>
      </c>
      <c r="R63" s="104"/>
    </row>
    <row r="64" ht="12.75" customHeight="1">
      <c r="A64" s="1229">
        <v>4.0</v>
      </c>
      <c r="B64" s="1230" t="str">
        <f>IF('Day 4'!C9=ISBLANK(TRUE),"",'Day 4'!C9)</f>
        <v/>
      </c>
      <c r="C64" s="1230" t="str">
        <f>IF('Day 4'!D9=ISBLANK(TRUE),"",'Day 4'!D9)</f>
        <v/>
      </c>
      <c r="D64" s="1236" t="s">
        <v>924</v>
      </c>
      <c r="E64" s="1230" t="str">
        <f>IF('Day 4'!G9=ISBLANK(TRUE),"",'Day 4'!G9)</f>
        <v/>
      </c>
      <c r="F64" s="1231">
        <v>2014.0</v>
      </c>
      <c r="G64" s="1230" t="str">
        <f>IF('Day 4'!I9=ISBLANK(TRUE),"",'Day 4'!I9)</f>
        <v/>
      </c>
      <c r="H64" s="1230" t="str">
        <f>IF('Day 4'!J9=ISBLANK(TRUE),"",'Day 4'!J9)</f>
        <v/>
      </c>
      <c r="I64" s="1232" t="str">
        <f>IF('Day 4'!W9=ISBLANK(TRUE),"",'Day 4'!W9)</f>
        <v/>
      </c>
      <c r="J64" s="1233">
        <f t="shared" si="2"/>
        <v>0</v>
      </c>
      <c r="K64" s="1230" t="str">
        <f t="shared" si="22"/>
        <v>Yes</v>
      </c>
      <c r="L64" s="1230" t="str">
        <f>IF('Day 4'!S9=ISBLANK(TRUE),"",'Day 4'!S9)</f>
        <v/>
      </c>
      <c r="M64" s="1234">
        <v>0.5</v>
      </c>
      <c r="N64" s="1233">
        <f t="shared" si="34"/>
        <v>0</v>
      </c>
      <c r="O64" s="1230" t="str">
        <f>IF('Day 4'!U9=ISBLANK(TRUE),"",'Day 4'!U9)</f>
        <v/>
      </c>
      <c r="P64" s="1234">
        <v>0.5</v>
      </c>
      <c r="Q64" s="1233">
        <f t="shared" si="5"/>
        <v>0</v>
      </c>
      <c r="R64" s="104"/>
    </row>
    <row r="65" ht="12.75" customHeight="1">
      <c r="A65" s="1229">
        <v>4.0</v>
      </c>
      <c r="B65" s="1230" t="str">
        <f>IF('Day 4'!C10=ISBLANK(TRUE),"",'Day 4'!C10)</f>
        <v/>
      </c>
      <c r="C65" s="1230" t="str">
        <f>IF('Day 4'!D10=ISBLANK(TRUE),"",'Day 4'!D10)</f>
        <v/>
      </c>
      <c r="D65" s="1236" t="s">
        <v>924</v>
      </c>
      <c r="E65" s="1230" t="str">
        <f>IF('Day 4'!G10=ISBLANK(TRUE),"",'Day 4'!G10)</f>
        <v/>
      </c>
      <c r="F65" s="1231">
        <v>2017.0</v>
      </c>
      <c r="G65" s="1230" t="str">
        <f>IF('Day 4'!I10=ISBLANK(TRUE),"",'Day 4'!I10)</f>
        <v/>
      </c>
      <c r="H65" s="1230" t="str">
        <f>IF('Day 4'!J10=ISBLANK(TRUE),"",'Day 4'!J10)</f>
        <v/>
      </c>
      <c r="I65" s="1232" t="str">
        <f>IF('Day 4'!W10=ISBLANK(TRUE),"",'Day 4'!W10)</f>
        <v/>
      </c>
      <c r="J65" s="1233">
        <f t="shared" si="2"/>
        <v>0</v>
      </c>
      <c r="K65" s="1230" t="str">
        <f t="shared" si="22"/>
        <v>No</v>
      </c>
      <c r="L65" s="1230" t="str">
        <f>IF('Day 4'!S10=ISBLANK(TRUE),"",'Day 4'!S10)</f>
        <v/>
      </c>
      <c r="M65" s="1234">
        <v>1.0</v>
      </c>
      <c r="N65" s="1237">
        <v>200.0</v>
      </c>
      <c r="O65" s="1230" t="str">
        <f>IF('Day 4'!U10=ISBLANK(TRUE),"",'Day 4'!U10)</f>
        <v/>
      </c>
      <c r="P65" s="1235" t="str">
        <f>IF('Day 4'!V10=ISBLANK(TRUE),"",'Day 4'!V10)</f>
        <v/>
      </c>
      <c r="Q65" s="1233">
        <f t="shared" si="5"/>
        <v>0</v>
      </c>
      <c r="R65" s="104"/>
    </row>
    <row r="66" ht="12.75" customHeight="1">
      <c r="A66" s="1229">
        <v>4.0</v>
      </c>
      <c r="B66" s="1230" t="str">
        <f>IF('Day 4'!C11=ISBLANK(TRUE),"",'Day 4'!C11)</f>
        <v/>
      </c>
      <c r="C66" s="1230" t="str">
        <f>IF('Day 4'!D11=ISBLANK(TRUE),"",'Day 4'!D11)</f>
        <v/>
      </c>
      <c r="D66" s="1236" t="s">
        <v>924</v>
      </c>
      <c r="E66" s="1230" t="str">
        <f>IF('Day 4'!G11=ISBLANK(TRUE),"",'Day 4'!G11)</f>
        <v/>
      </c>
      <c r="F66" s="1231">
        <v>2017.0</v>
      </c>
      <c r="G66" s="1230" t="str">
        <f>IF('Day 4'!I11=ISBLANK(TRUE),"",'Day 4'!I11)</f>
        <v/>
      </c>
      <c r="H66" s="1230" t="str">
        <f>IF('Day 4'!J11=ISBLANK(TRUE),"",'Day 4'!J11)</f>
        <v/>
      </c>
      <c r="I66" s="1232" t="str">
        <f>IF('Day 4'!W11=ISBLANK(TRUE),"",'Day 4'!W11)</f>
        <v/>
      </c>
      <c r="J66" s="1233">
        <f t="shared" si="2"/>
        <v>0</v>
      </c>
      <c r="K66" s="1230" t="str">
        <f t="shared" si="22"/>
        <v>No</v>
      </c>
      <c r="L66" s="1230" t="str">
        <f>IF('Day 4'!S11=ISBLANK(TRUE),"",'Day 4'!S11)</f>
        <v/>
      </c>
      <c r="M66" s="1234">
        <v>1.0</v>
      </c>
      <c r="N66" s="1237">
        <v>200.0</v>
      </c>
      <c r="O66" s="1230" t="str">
        <f>IF('Day 4'!U11=ISBLANK(TRUE),"",'Day 4'!U11)</f>
        <v/>
      </c>
      <c r="P66" s="1235" t="str">
        <f>IF('Day 4'!V11=ISBLANK(TRUE),"",'Day 4'!V11)</f>
        <v/>
      </c>
      <c r="Q66" s="1233">
        <f t="shared" si="5"/>
        <v>0</v>
      </c>
      <c r="R66" s="104"/>
    </row>
    <row r="67" ht="12.75" customHeight="1">
      <c r="A67" s="1229">
        <v>4.0</v>
      </c>
      <c r="B67" s="1230" t="str">
        <f>IF('Day 4'!C12=ISBLANK(TRUE),"",'Day 4'!C12)</f>
        <v/>
      </c>
      <c r="C67" s="1230" t="str">
        <f>IF('Day 4'!D12=ISBLANK(TRUE),"",'Day 4'!D12)</f>
        <v/>
      </c>
      <c r="D67" s="1236" t="s">
        <v>924</v>
      </c>
      <c r="E67" s="1230" t="str">
        <f>IF('Day 4'!G12=ISBLANK(TRUE),"",'Day 4'!G12)</f>
        <v/>
      </c>
      <c r="F67" s="1231">
        <v>2015.0</v>
      </c>
      <c r="G67" s="1230" t="str">
        <f>IF('Day 4'!I12=ISBLANK(TRUE),"",'Day 4'!I12)</f>
        <v/>
      </c>
      <c r="H67" s="1230" t="str">
        <f>IF('Day 4'!J12=ISBLANK(TRUE),"",'Day 4'!J12)</f>
        <v/>
      </c>
      <c r="I67" s="1232" t="str">
        <f>IF('Day 4'!W12=ISBLANK(TRUE),"",'Day 4'!W12)</f>
        <v/>
      </c>
      <c r="J67" s="1233">
        <f t="shared" si="2"/>
        <v>0</v>
      </c>
      <c r="K67" s="1230" t="str">
        <f t="shared" si="22"/>
        <v>Yes</v>
      </c>
      <c r="L67" s="1230" t="str">
        <f>IF('Day 4'!S12=ISBLANK(TRUE),"",'Day 4'!S12)</f>
        <v/>
      </c>
      <c r="M67" s="1234">
        <v>0.5</v>
      </c>
      <c r="N67" s="1233">
        <f t="shared" ref="N67:N240" si="35">J67*M67</f>
        <v>0</v>
      </c>
      <c r="O67" s="1230" t="str">
        <f>IF('Day 4'!U12=ISBLANK(TRUE),"",'Day 4'!U12)</f>
        <v/>
      </c>
      <c r="P67" s="1234">
        <v>0.5</v>
      </c>
      <c r="Q67" s="1233">
        <f t="shared" si="5"/>
        <v>0</v>
      </c>
      <c r="R67" s="104"/>
    </row>
    <row r="68" ht="12.75" customHeight="1">
      <c r="A68" s="1229">
        <v>4.0</v>
      </c>
      <c r="B68" s="1230" t="str">
        <f>IF('Day 4'!C13=ISBLANK(TRUE),"",'Day 4'!C13)</f>
        <v/>
      </c>
      <c r="C68" s="1230" t="str">
        <f>IF('Day 4'!D13=ISBLANK(TRUE),"",'Day 4'!D13)</f>
        <v/>
      </c>
      <c r="D68" s="1236" t="s">
        <v>924</v>
      </c>
      <c r="E68" s="1230" t="str">
        <f>IF('Day 4'!G13=ISBLANK(TRUE),"",'Day 4'!G13)</f>
        <v/>
      </c>
      <c r="F68" s="1231">
        <v>2017.0</v>
      </c>
      <c r="G68" s="1230" t="str">
        <f>IF('Day 4'!I13=ISBLANK(TRUE),"",'Day 4'!I13)</f>
        <v/>
      </c>
      <c r="H68" s="1230" t="str">
        <f>IF('Day 4'!J13=ISBLANK(TRUE),"",'Day 4'!J13)</f>
        <v/>
      </c>
      <c r="I68" s="1232" t="str">
        <f>IF('Day 4'!W13=ISBLANK(TRUE),"",'Day 4'!W13)</f>
        <v/>
      </c>
      <c r="J68" s="1233">
        <f t="shared" si="2"/>
        <v>0</v>
      </c>
      <c r="K68" s="1230" t="str">
        <f t="shared" si="22"/>
        <v>No</v>
      </c>
      <c r="L68" s="1230" t="str">
        <f>IF('Day 4'!S13=ISBLANK(TRUE),"",'Day 4'!S13)</f>
        <v/>
      </c>
      <c r="M68" s="1234">
        <v>1.0</v>
      </c>
      <c r="N68" s="1233">
        <f t="shared" si="35"/>
        <v>0</v>
      </c>
      <c r="O68" s="1230" t="str">
        <f>IF('Day 4'!U13=ISBLANK(TRUE),"",'Day 4'!U13)</f>
        <v/>
      </c>
      <c r="P68" s="1235" t="str">
        <f>IF('Day 4'!V13=ISBLANK(TRUE),"",'Day 4'!V13)</f>
        <v/>
      </c>
      <c r="Q68" s="1233">
        <f t="shared" si="5"/>
        <v>0</v>
      </c>
      <c r="R68" s="104"/>
    </row>
    <row r="69" ht="12.75" customHeight="1">
      <c r="A69" s="1229">
        <v>4.0</v>
      </c>
      <c r="B69" s="1230" t="str">
        <f>IF('Day 4'!C14=ISBLANK(TRUE),"",'Day 4'!C14)</f>
        <v/>
      </c>
      <c r="C69" s="1230" t="str">
        <f>IF('Day 4'!D14=ISBLANK(TRUE),"",'Day 4'!D14)</f>
        <v/>
      </c>
      <c r="D69" s="1236" t="s">
        <v>924</v>
      </c>
      <c r="E69" s="1230" t="str">
        <f>IF('Day 4'!G14=ISBLANK(TRUE),"",'Day 4'!G14)</f>
        <v/>
      </c>
      <c r="F69" s="1231">
        <v>2017.0</v>
      </c>
      <c r="G69" s="1230" t="str">
        <f>IF('Day 4'!I14=ISBLANK(TRUE),"",'Day 4'!I14)</f>
        <v/>
      </c>
      <c r="H69" s="1230" t="str">
        <f>IF('Day 4'!J14=ISBLANK(TRUE),"",'Day 4'!J14)</f>
        <v/>
      </c>
      <c r="I69" s="1232" t="str">
        <f>IF('Day 4'!W14=ISBLANK(TRUE),"",'Day 4'!W14)</f>
        <v/>
      </c>
      <c r="J69" s="1233">
        <f t="shared" si="2"/>
        <v>0</v>
      </c>
      <c r="K69" s="1230" t="str">
        <f t="shared" si="22"/>
        <v>No</v>
      </c>
      <c r="L69" s="1230" t="str">
        <f>IF('Day 4'!S14=ISBLANK(TRUE),"",'Day 4'!S14)</f>
        <v/>
      </c>
      <c r="M69" s="1234">
        <v>1.0</v>
      </c>
      <c r="N69" s="1233">
        <f t="shared" si="35"/>
        <v>0</v>
      </c>
      <c r="O69" s="1230" t="str">
        <f>IF('Day 4'!U14=ISBLANK(TRUE),"",'Day 4'!U14)</f>
        <v/>
      </c>
      <c r="P69" s="1235" t="str">
        <f>IF('Day 4'!V14=ISBLANK(TRUE),"",'Day 4'!V14)</f>
        <v/>
      </c>
      <c r="Q69" s="1233">
        <f t="shared" si="5"/>
        <v>0</v>
      </c>
      <c r="R69" s="104"/>
    </row>
    <row r="70" ht="12.75" customHeight="1">
      <c r="A70" s="1229">
        <v>4.0</v>
      </c>
      <c r="B70" s="1230" t="str">
        <f>IF('Day 4'!C15=ISBLANK(TRUE),"",'Day 4'!C15)</f>
        <v/>
      </c>
      <c r="C70" s="1230" t="str">
        <f>IF('Day 4'!D15=ISBLANK(TRUE),"",'Day 4'!D15)</f>
        <v/>
      </c>
      <c r="D70" s="1236" t="s">
        <v>924</v>
      </c>
      <c r="E70" s="1230" t="str">
        <f>IF('Day 4'!G15=ISBLANK(TRUE),"",'Day 4'!G15)</f>
        <v/>
      </c>
      <c r="F70" s="1231">
        <v>2014.0</v>
      </c>
      <c r="G70" s="1230" t="str">
        <f>IF('Day 4'!I15=ISBLANK(TRUE),"",'Day 4'!I15)</f>
        <v/>
      </c>
      <c r="H70" s="1230" t="str">
        <f>IF('Day 4'!J15=ISBLANK(TRUE),"",'Day 4'!J15)</f>
        <v/>
      </c>
      <c r="I70" s="1232" t="str">
        <f>IF('Day 4'!W15=ISBLANK(TRUE),"",'Day 4'!W15)</f>
        <v/>
      </c>
      <c r="J70" s="1233">
        <f t="shared" si="2"/>
        <v>0</v>
      </c>
      <c r="K70" s="1230" t="str">
        <f t="shared" si="22"/>
        <v>No</v>
      </c>
      <c r="L70" s="1230" t="str">
        <f>IF('Day 4'!S15=ISBLANK(TRUE),"",'Day 4'!S15)</f>
        <v/>
      </c>
      <c r="M70" s="1234">
        <v>1.0</v>
      </c>
      <c r="N70" s="1233">
        <f t="shared" si="35"/>
        <v>0</v>
      </c>
      <c r="O70" s="1230" t="str">
        <f>IF('Day 4'!U15=ISBLANK(TRUE),"",'Day 4'!U15)</f>
        <v/>
      </c>
      <c r="P70" s="1235" t="str">
        <f>IF('Day 4'!V15=ISBLANK(TRUE),"",'Day 4'!V15)</f>
        <v/>
      </c>
      <c r="Q70" s="1233">
        <f t="shared" si="5"/>
        <v>0</v>
      </c>
      <c r="R70" s="104"/>
    </row>
    <row r="71" ht="12.75" customHeight="1">
      <c r="A71" s="1229">
        <v>4.0</v>
      </c>
      <c r="B71" s="1230" t="str">
        <f>IF('Day 4'!C16=ISBLANK(TRUE),"",'Day 4'!C16)</f>
        <v/>
      </c>
      <c r="C71" s="1230" t="str">
        <f>IF('Day 4'!D16=ISBLANK(TRUE),"",'Day 4'!D16)</f>
        <v/>
      </c>
      <c r="D71" s="1230" t="str">
        <f>IF('Day 4'!F16=ISBLANK(TRUE),"",'Day 4'!F16)</f>
        <v/>
      </c>
      <c r="E71" s="1230" t="str">
        <f>IF('Day 4'!G16=ISBLANK(TRUE),"",'Day 4'!G16)</f>
        <v/>
      </c>
      <c r="F71" s="1230" t="str">
        <f>IF('Day 4'!H16=ISBLANK(TRUE),"",'Day 4'!H56)</f>
        <v/>
      </c>
      <c r="G71" s="1230" t="str">
        <f>IF('Day 4'!I16=ISBLANK(TRUE),"",'Day 4'!I16)</f>
        <v/>
      </c>
      <c r="H71" s="1230" t="str">
        <f>IF('Day 4'!J16=ISBLANK(TRUE),"",'Day 4'!J16)</f>
        <v/>
      </c>
      <c r="I71" s="1232" t="str">
        <f>IF('Day 4'!W16=ISBLANK(TRUE),"",'Day 4'!W16)</f>
        <v/>
      </c>
      <c r="J71" s="1233">
        <f t="shared" si="2"/>
        <v>0</v>
      </c>
      <c r="K71" s="1230" t="str">
        <f t="shared" si="22"/>
        <v>No</v>
      </c>
      <c r="L71" s="1230" t="str">
        <f>IF('Day 4'!S16=ISBLANK(TRUE),"",'Day 4'!S16)</f>
        <v/>
      </c>
      <c r="M71" s="1235" t="str">
        <f>IF('Day 4'!T16=ISBLANK(TRUE),"",'Day 4'!T16)</f>
        <v/>
      </c>
      <c r="N71" s="1233">
        <f t="shared" si="35"/>
        <v>0</v>
      </c>
      <c r="O71" s="1230" t="str">
        <f>IF('Day 4'!U16=ISBLANK(TRUE),"",'Day 4'!U16)</f>
        <v/>
      </c>
      <c r="P71" s="1235" t="str">
        <f>IF('Day 4'!V16=ISBLANK(TRUE),"",'Day 4'!V16)</f>
        <v/>
      </c>
      <c r="Q71" s="1233">
        <f t="shared" si="5"/>
        <v>0</v>
      </c>
      <c r="R71" s="104"/>
    </row>
    <row r="72" ht="12.75" customHeight="1">
      <c r="A72" s="1229">
        <v>4.0</v>
      </c>
      <c r="B72" s="1230" t="str">
        <f>IF('Day 4'!C17=ISBLANK(TRUE),"",'Day 4'!C17)</f>
        <v/>
      </c>
      <c r="C72" s="1230" t="str">
        <f>IF('Day 4'!D17=ISBLANK(TRUE),"",'Day 4'!D17)</f>
        <v/>
      </c>
      <c r="D72" s="1230" t="str">
        <f>IF('Day 4'!F17=ISBLANK(TRUE),"",'Day 4'!F17)</f>
        <v/>
      </c>
      <c r="E72" s="1230" t="str">
        <f>IF('Day 4'!G17=ISBLANK(TRUE),"",'Day 4'!G17)</f>
        <v/>
      </c>
      <c r="F72" s="1230" t="str">
        <f>IF('Day 4'!H17=ISBLANK(TRUE),"",'Day 4'!H57)</f>
        <v/>
      </c>
      <c r="G72" s="1230" t="str">
        <f>IF('Day 4'!I17=ISBLANK(TRUE),"",'Day 4'!I17)</f>
        <v/>
      </c>
      <c r="H72" s="1230" t="str">
        <f>IF('Day 4'!J17=ISBLANK(TRUE),"",'Day 4'!J17)</f>
        <v/>
      </c>
      <c r="I72" s="1232" t="str">
        <f>IF('Day 4'!W17=ISBLANK(TRUE),"",'Day 4'!W17)</f>
        <v/>
      </c>
      <c r="J72" s="1233">
        <f t="shared" si="2"/>
        <v>0</v>
      </c>
      <c r="K72" s="1230" t="str">
        <f t="shared" si="22"/>
        <v>No</v>
      </c>
      <c r="L72" s="1230" t="str">
        <f>IF('Day 4'!S17=ISBLANK(TRUE),"",'Day 4'!S17)</f>
        <v/>
      </c>
      <c r="M72" s="1235" t="str">
        <f>IF('Day 4'!T17=ISBLANK(TRUE),"",'Day 4'!T17)</f>
        <v/>
      </c>
      <c r="N72" s="1233">
        <f t="shared" si="35"/>
        <v>0</v>
      </c>
      <c r="O72" s="1230" t="str">
        <f>IF('Day 4'!U17=ISBLANK(TRUE),"",'Day 4'!U17)</f>
        <v/>
      </c>
      <c r="P72" s="1235" t="str">
        <f>IF('Day 4'!V17=ISBLANK(TRUE),"",'Day 4'!V17)</f>
        <v/>
      </c>
      <c r="Q72" s="1233">
        <f t="shared" si="5"/>
        <v>0</v>
      </c>
      <c r="R72" s="104"/>
    </row>
    <row r="73" ht="12.75" customHeight="1">
      <c r="A73" s="1229">
        <v>4.0</v>
      </c>
      <c r="B73" s="1230" t="str">
        <f>IF('Day 4'!C18=ISBLANK(TRUE),"",'Day 4'!C18)</f>
        <v/>
      </c>
      <c r="C73" s="1230" t="str">
        <f>IF('Day 4'!D18=ISBLANK(TRUE),"",'Day 4'!D18)</f>
        <v/>
      </c>
      <c r="D73" s="1230" t="str">
        <f>IF('Day 4'!F18=ISBLANK(TRUE),"",'Day 4'!F18)</f>
        <v/>
      </c>
      <c r="E73" s="1230" t="str">
        <f>IF('Day 4'!G18=ISBLANK(TRUE),"",'Day 4'!G18)</f>
        <v/>
      </c>
      <c r="F73" s="1230" t="str">
        <f>IF('Day 4'!H18=ISBLANK(TRUE),"",'Day 4'!H58)</f>
        <v/>
      </c>
      <c r="G73" s="1230" t="str">
        <f>IF('Day 4'!I18=ISBLANK(TRUE),"",'Day 4'!I18)</f>
        <v/>
      </c>
      <c r="H73" s="1230" t="str">
        <f>IF('Day 4'!J18=ISBLANK(TRUE),"",'Day 4'!J18)</f>
        <v/>
      </c>
      <c r="I73" s="1232" t="str">
        <f>IF('Day 4'!W18=ISBLANK(TRUE),"",'Day 4'!W18)</f>
        <v/>
      </c>
      <c r="J73" s="1233">
        <f t="shared" si="2"/>
        <v>0</v>
      </c>
      <c r="K73" s="1230" t="str">
        <f t="shared" si="22"/>
        <v>No</v>
      </c>
      <c r="L73" s="1230" t="str">
        <f>IF('Day 4'!S18=ISBLANK(TRUE),"",'Day 4'!S18)</f>
        <v/>
      </c>
      <c r="M73" s="1235" t="str">
        <f>IF('Day 4'!T18=ISBLANK(TRUE),"",'Day 4'!T18)</f>
        <v/>
      </c>
      <c r="N73" s="1233">
        <f t="shared" si="35"/>
        <v>0</v>
      </c>
      <c r="O73" s="1230" t="str">
        <f>IF('Day 4'!U18=ISBLANK(TRUE),"",'Day 4'!U18)</f>
        <v/>
      </c>
      <c r="P73" s="1235" t="str">
        <f>IF('Day 4'!V18=ISBLANK(TRUE),"",'Day 4'!V18)</f>
        <v/>
      </c>
      <c r="Q73" s="1233">
        <f t="shared" si="5"/>
        <v>0</v>
      </c>
      <c r="R73" s="104"/>
    </row>
    <row r="74" ht="12.75" customHeight="1">
      <c r="A74" s="1229">
        <v>4.0</v>
      </c>
      <c r="B74" s="1230" t="str">
        <f>IF('Day 4'!C19=ISBLANK(TRUE),"",'Day 4'!C19)</f>
        <v/>
      </c>
      <c r="C74" s="1230" t="str">
        <f>IF('Day 4'!D19=ISBLANK(TRUE),"",'Day 4'!D19)</f>
        <v/>
      </c>
      <c r="D74" s="1230" t="str">
        <f>IF('Day 4'!F19=ISBLANK(TRUE),"",'Day 4'!F19)</f>
        <v/>
      </c>
      <c r="E74" s="1230" t="str">
        <f>IF('Day 4'!G19=ISBLANK(TRUE),"",'Day 4'!G19)</f>
        <v/>
      </c>
      <c r="F74" s="1230" t="str">
        <f>IF('Day 4'!H19=ISBLANK(TRUE),"",'Day 4'!H59)</f>
        <v/>
      </c>
      <c r="G74" s="1230" t="str">
        <f>IF('Day 4'!I19=ISBLANK(TRUE),"",'Day 4'!I19)</f>
        <v/>
      </c>
      <c r="H74" s="1230" t="str">
        <f>IF('Day 4'!J19=ISBLANK(TRUE),"",'Day 4'!J19)</f>
        <v/>
      </c>
      <c r="I74" s="1232" t="str">
        <f>IF('Day 4'!W19=ISBLANK(TRUE),"",'Day 4'!W19)</f>
        <v/>
      </c>
      <c r="J74" s="1233">
        <f t="shared" si="2"/>
        <v>0</v>
      </c>
      <c r="K74" s="1230" t="str">
        <f t="shared" si="22"/>
        <v>No</v>
      </c>
      <c r="L74" s="1230" t="str">
        <f>IF('Day 4'!S19=ISBLANK(TRUE),"",'Day 4'!S19)</f>
        <v/>
      </c>
      <c r="M74" s="1235" t="str">
        <f>IF('Day 4'!T19=ISBLANK(TRUE),"",'Day 4'!T19)</f>
        <v/>
      </c>
      <c r="N74" s="1233">
        <f t="shared" si="35"/>
        <v>0</v>
      </c>
      <c r="O74" s="1230" t="str">
        <f>IF('Day 4'!U19=ISBLANK(TRUE),"",'Day 4'!U19)</f>
        <v/>
      </c>
      <c r="P74" s="1235" t="str">
        <f>IF('Day 4'!V19=ISBLANK(TRUE),"",'Day 4'!V19)</f>
        <v/>
      </c>
      <c r="Q74" s="1233">
        <f t="shared" si="5"/>
        <v>0</v>
      </c>
      <c r="R74" s="104"/>
    </row>
    <row r="75" ht="12.75" customHeight="1">
      <c r="A75" s="1229">
        <v>4.0</v>
      </c>
      <c r="B75" s="1230" t="str">
        <f>IF('Day 4'!C20=ISBLANK(TRUE),"",'Day 4'!C20)</f>
        <v/>
      </c>
      <c r="C75" s="1230" t="str">
        <f>IF('Day 4'!D20=ISBLANK(TRUE),"",'Day 4'!D20)</f>
        <v/>
      </c>
      <c r="D75" s="1230" t="str">
        <f>IF('Day 4'!F20=ISBLANK(TRUE),"",'Day 4'!F20)</f>
        <v/>
      </c>
      <c r="E75" s="1230" t="str">
        <f>IF('Day 4'!G20=ISBLANK(TRUE),"",'Day 4'!G20)</f>
        <v/>
      </c>
      <c r="F75" s="1230" t="str">
        <f>IF('Day 4'!H20=ISBLANK(TRUE),"",'Day 4'!H60)</f>
        <v/>
      </c>
      <c r="G75" s="1230" t="str">
        <f>IF('Day 4'!I20=ISBLANK(TRUE),"",'Day 4'!I20)</f>
        <v/>
      </c>
      <c r="H75" s="1230" t="str">
        <f>IF('Day 4'!J20=ISBLANK(TRUE),"",'Day 4'!J20)</f>
        <v/>
      </c>
      <c r="I75" s="1232" t="str">
        <f>IF('Day 4'!W20=ISBLANK(TRUE),"",'Day 4'!W20)</f>
        <v/>
      </c>
      <c r="J75" s="1233">
        <f t="shared" si="2"/>
        <v>0</v>
      </c>
      <c r="K75" s="1230" t="str">
        <f t="shared" si="22"/>
        <v>No</v>
      </c>
      <c r="L75" s="1230" t="str">
        <f>IF('Day 4'!S20=ISBLANK(TRUE),"",'Day 4'!S20)</f>
        <v/>
      </c>
      <c r="M75" s="1235" t="str">
        <f>IF('Day 4'!T20=ISBLANK(TRUE),"",'Day 4'!T20)</f>
        <v/>
      </c>
      <c r="N75" s="1233">
        <f t="shared" si="35"/>
        <v>0</v>
      </c>
      <c r="O75" s="1230" t="str">
        <f>IF('Day 4'!U20=ISBLANK(TRUE),"",'Day 4'!U20)</f>
        <v/>
      </c>
      <c r="P75" s="1235" t="str">
        <f>IF('Day 4'!V20=ISBLANK(TRUE),"",'Day 4'!V20)</f>
        <v/>
      </c>
      <c r="Q75" s="1233">
        <f t="shared" si="5"/>
        <v>0</v>
      </c>
      <c r="R75" s="104"/>
    </row>
    <row r="76" ht="12.75" customHeight="1">
      <c r="A76" s="1229">
        <v>4.0</v>
      </c>
      <c r="B76" s="1230" t="str">
        <f>IF('Day 4'!C21=ISBLANK(TRUE),"",'Day 4'!C21)</f>
        <v/>
      </c>
      <c r="C76" s="1230" t="str">
        <f>IF('Day 4'!D21=ISBLANK(TRUE),"",'Day 4'!D21)</f>
        <v/>
      </c>
      <c r="D76" s="1230" t="str">
        <f>IF('Day 4'!F21=ISBLANK(TRUE),"",'Day 4'!F21)</f>
        <v/>
      </c>
      <c r="E76" s="1230" t="str">
        <f>IF('Day 4'!G21=ISBLANK(TRUE),"",'Day 4'!G21)</f>
        <v/>
      </c>
      <c r="F76" s="1230" t="str">
        <f>IF('Day 4'!H21=ISBLANK(TRUE),"",'Day 4'!H61)</f>
        <v/>
      </c>
      <c r="G76" s="1230" t="str">
        <f>IF('Day 4'!I21=ISBLANK(TRUE),"",'Day 4'!I21)</f>
        <v/>
      </c>
      <c r="H76" s="1230" t="str">
        <f>IF('Day 4'!J21=ISBLANK(TRUE),"",'Day 4'!J21)</f>
        <v/>
      </c>
      <c r="I76" s="1232" t="str">
        <f>IF('Day 4'!W21=ISBLANK(TRUE),"",'Day 4'!W21)</f>
        <v/>
      </c>
      <c r="J76" s="1233">
        <f t="shared" si="2"/>
        <v>0</v>
      </c>
      <c r="K76" s="1230" t="str">
        <f t="shared" si="22"/>
        <v>No</v>
      </c>
      <c r="L76" s="1230" t="str">
        <f>IF('Day 4'!S21=ISBLANK(TRUE),"",'Day 4'!S21)</f>
        <v/>
      </c>
      <c r="M76" s="1235" t="str">
        <f>IF('Day 4'!T21=ISBLANK(TRUE),"",'Day 4'!T21)</f>
        <v/>
      </c>
      <c r="N76" s="1233">
        <f t="shared" si="35"/>
        <v>0</v>
      </c>
      <c r="O76" s="1230" t="str">
        <f>IF('Day 4'!U21=ISBLANK(TRUE),"",'Day 4'!U21)</f>
        <v/>
      </c>
      <c r="P76" s="1235" t="str">
        <f>IF('Day 4'!V21=ISBLANK(TRUE),"",'Day 4'!V21)</f>
        <v/>
      </c>
      <c r="Q76" s="1233">
        <f t="shared" si="5"/>
        <v>0</v>
      </c>
      <c r="R76" s="104"/>
    </row>
    <row r="77" ht="12.75" customHeight="1">
      <c r="A77" s="1229">
        <v>4.0</v>
      </c>
      <c r="B77" s="1230" t="str">
        <f>IF('Day 4'!C22=ISBLANK(TRUE),"",'Day 4'!C22)</f>
        <v/>
      </c>
      <c r="C77" s="1230" t="str">
        <f>IF('Day 4'!D22=ISBLANK(TRUE),"",'Day 4'!D22)</f>
        <v/>
      </c>
      <c r="D77" s="1230" t="str">
        <f>IF('Day 4'!F22=ISBLANK(TRUE),"",'Day 4'!F22)</f>
        <v/>
      </c>
      <c r="E77" s="1230" t="str">
        <f>IF('Day 4'!G22=ISBLANK(TRUE),"",'Day 4'!G22)</f>
        <v/>
      </c>
      <c r="F77" s="1230" t="str">
        <f>IF('Day 4'!H22=ISBLANK(TRUE),"",'Day 4'!H62)</f>
        <v/>
      </c>
      <c r="G77" s="1230" t="str">
        <f>IF('Day 4'!I22=ISBLANK(TRUE),"",'Day 4'!I22)</f>
        <v/>
      </c>
      <c r="H77" s="1230" t="str">
        <f>IF('Day 4'!J22=ISBLANK(TRUE),"",'Day 4'!J22)</f>
        <v/>
      </c>
      <c r="I77" s="1232" t="str">
        <f>IF('Day 4'!W22=ISBLANK(TRUE),"",'Day 4'!W22)</f>
        <v/>
      </c>
      <c r="J77" s="1233">
        <f t="shared" si="2"/>
        <v>0</v>
      </c>
      <c r="K77" s="1230" t="str">
        <f t="shared" si="22"/>
        <v>No</v>
      </c>
      <c r="L77" s="1230" t="str">
        <f>IF('Day 4'!S22=ISBLANK(TRUE),"",'Day 4'!S22)</f>
        <v/>
      </c>
      <c r="M77" s="1235" t="str">
        <f>IF('Day 4'!T22=ISBLANK(TRUE),"",'Day 4'!T22)</f>
        <v/>
      </c>
      <c r="N77" s="1233">
        <f t="shared" si="35"/>
        <v>0</v>
      </c>
      <c r="O77" s="1230" t="str">
        <f>IF('Day 4'!U22=ISBLANK(TRUE),"",'Day 4'!U22)</f>
        <v/>
      </c>
      <c r="P77" s="1235" t="str">
        <f>IF('Day 4'!V22=ISBLANK(TRUE),"",'Day 4'!V22)</f>
        <v/>
      </c>
      <c r="Q77" s="1233">
        <f t="shared" si="5"/>
        <v>0</v>
      </c>
      <c r="R77" s="104"/>
    </row>
    <row r="78" ht="12.75" customHeight="1">
      <c r="A78" s="1229">
        <v>4.0</v>
      </c>
      <c r="B78" s="1230" t="str">
        <f>IF('Day 4'!C23=ISBLANK(TRUE),"",'Day 4'!C23)</f>
        <v/>
      </c>
      <c r="C78" s="1230" t="str">
        <f>IF('Day 4'!D23=ISBLANK(TRUE),"",'Day 4'!D23)</f>
        <v/>
      </c>
      <c r="D78" s="1230" t="str">
        <f>IF('Day 4'!F23=ISBLANK(TRUE),"",'Day 4'!F23)</f>
        <v/>
      </c>
      <c r="E78" s="1230" t="str">
        <f>IF('Day 4'!G23=ISBLANK(TRUE),"",'Day 4'!G23)</f>
        <v/>
      </c>
      <c r="F78" s="1230" t="str">
        <f>IF('Day 4'!H23=ISBLANK(TRUE),"",'Day 4'!H63)</f>
        <v/>
      </c>
      <c r="G78" s="1230" t="str">
        <f>IF('Day 4'!I23=ISBLANK(TRUE),"",'Day 4'!I23)</f>
        <v/>
      </c>
      <c r="H78" s="1230" t="str">
        <f>IF('Day 4'!J23=ISBLANK(TRUE),"",'Day 4'!J23)</f>
        <v/>
      </c>
      <c r="I78" s="1232" t="str">
        <f>IF('Day 4'!W23=ISBLANK(TRUE),"",'Day 4'!W23)</f>
        <v/>
      </c>
      <c r="J78" s="1233">
        <f t="shared" si="2"/>
        <v>0</v>
      </c>
      <c r="K78" s="1230" t="str">
        <f t="shared" si="22"/>
        <v>No</v>
      </c>
      <c r="L78" s="1230" t="str">
        <f>IF('Day 4'!S23=ISBLANK(TRUE),"",'Day 4'!S23)</f>
        <v/>
      </c>
      <c r="M78" s="1235" t="str">
        <f>IF('Day 4'!T23=ISBLANK(TRUE),"",'Day 4'!T23)</f>
        <v/>
      </c>
      <c r="N78" s="1233">
        <f t="shared" si="35"/>
        <v>0</v>
      </c>
      <c r="O78" s="1230" t="str">
        <f>IF('Day 4'!U23=ISBLANK(TRUE),"",'Day 4'!U23)</f>
        <v/>
      </c>
      <c r="P78" s="1235" t="str">
        <f>IF('Day 4'!V23=ISBLANK(TRUE),"",'Day 4'!V23)</f>
        <v/>
      </c>
      <c r="Q78" s="1233">
        <f t="shared" si="5"/>
        <v>0</v>
      </c>
      <c r="R78" s="104"/>
    </row>
    <row r="79" ht="12.75" customHeight="1">
      <c r="A79" s="1229">
        <v>4.0</v>
      </c>
      <c r="B79" s="1230" t="str">
        <f>IF('Day 4'!C24=ISBLANK(TRUE),"",'Day 4'!C24)</f>
        <v/>
      </c>
      <c r="C79" s="1230" t="str">
        <f>IF('Day 4'!D24=ISBLANK(TRUE),"",'Day 4'!D24)</f>
        <v/>
      </c>
      <c r="D79" s="1230" t="str">
        <f>IF('Day 4'!F24=ISBLANK(TRUE),"",'Day 4'!F24)</f>
        <v/>
      </c>
      <c r="E79" s="1230" t="str">
        <f>IF('Day 4'!G24=ISBLANK(TRUE),"",'Day 4'!G24)</f>
        <v/>
      </c>
      <c r="F79" s="1230" t="str">
        <f>IF('Day 4'!H24=ISBLANK(TRUE),"",'Day 4'!H64)</f>
        <v/>
      </c>
      <c r="G79" s="1230" t="str">
        <f>IF('Day 4'!I24=ISBLANK(TRUE),"",'Day 4'!I24)</f>
        <v/>
      </c>
      <c r="H79" s="1230" t="str">
        <f>IF('Day 4'!J24=ISBLANK(TRUE),"",'Day 4'!J24)</f>
        <v/>
      </c>
      <c r="I79" s="1232" t="str">
        <f>IF('Day 4'!W24=ISBLANK(TRUE),"",'Day 4'!W24)</f>
        <v/>
      </c>
      <c r="J79" s="1233">
        <f t="shared" si="2"/>
        <v>0</v>
      </c>
      <c r="K79" s="1230" t="str">
        <f t="shared" si="22"/>
        <v>No</v>
      </c>
      <c r="L79" s="1230" t="str">
        <f>IF('Day 4'!S24=ISBLANK(TRUE),"",'Day 4'!S24)</f>
        <v/>
      </c>
      <c r="M79" s="1235" t="str">
        <f>IF('Day 4'!T24=ISBLANK(TRUE),"",'Day 4'!T24)</f>
        <v/>
      </c>
      <c r="N79" s="1233">
        <f t="shared" si="35"/>
        <v>0</v>
      </c>
      <c r="O79" s="1230" t="str">
        <f>IF('Day 4'!U24=ISBLANK(TRUE),"",'Day 4'!U24)</f>
        <v/>
      </c>
      <c r="P79" s="1235" t="str">
        <f>IF('Day 4'!V24=ISBLANK(TRUE),"",'Day 4'!V24)</f>
        <v/>
      </c>
      <c r="Q79" s="1233">
        <f t="shared" si="5"/>
        <v>0</v>
      </c>
      <c r="R79" s="104"/>
    </row>
    <row r="80" ht="12.75" customHeight="1">
      <c r="A80" s="1229">
        <v>4.0</v>
      </c>
      <c r="B80" s="1230" t="str">
        <f>IF('Day 4'!C25=ISBLANK(TRUE),"",'Day 4'!C25)</f>
        <v/>
      </c>
      <c r="C80" s="1230" t="str">
        <f>IF('Day 4'!D25=ISBLANK(TRUE),"",'Day 4'!D25)</f>
        <v/>
      </c>
      <c r="D80" s="1230" t="str">
        <f>IF('Day 4'!F25=ISBLANK(TRUE),"",'Day 4'!F25)</f>
        <v/>
      </c>
      <c r="E80" s="1230" t="str">
        <f>IF('Day 4'!G25=ISBLANK(TRUE),"",'Day 4'!G25)</f>
        <v/>
      </c>
      <c r="F80" s="1230" t="str">
        <f>IF('Day 4'!H25=ISBLANK(TRUE),"",'Day 4'!H65)</f>
        <v/>
      </c>
      <c r="G80" s="1230" t="str">
        <f>IF('Day 4'!I25=ISBLANK(TRUE),"",'Day 4'!I25)</f>
        <v/>
      </c>
      <c r="H80" s="1230" t="str">
        <f>IF('Day 4'!J25=ISBLANK(TRUE),"",'Day 4'!J25)</f>
        <v/>
      </c>
      <c r="I80" s="1232" t="str">
        <f>IF('Day 4'!W25=ISBLANK(TRUE),"",'Day 4'!W25)</f>
        <v/>
      </c>
      <c r="J80" s="1233">
        <f t="shared" si="2"/>
        <v>0</v>
      </c>
      <c r="K80" s="1230" t="str">
        <f t="shared" si="22"/>
        <v>No</v>
      </c>
      <c r="L80" s="1230" t="str">
        <f>IF('Day 4'!S25=ISBLANK(TRUE),"",'Day 4'!S25)</f>
        <v/>
      </c>
      <c r="M80" s="1235" t="str">
        <f>IF('Day 4'!T25=ISBLANK(TRUE),"",'Day 4'!T25)</f>
        <v/>
      </c>
      <c r="N80" s="1233">
        <f t="shared" si="35"/>
        <v>0</v>
      </c>
      <c r="O80" s="1230" t="str">
        <f>IF('Day 4'!U25=ISBLANK(TRUE),"",'Day 4'!U25)</f>
        <v/>
      </c>
      <c r="P80" s="1235" t="str">
        <f>IF('Day 4'!V25=ISBLANK(TRUE),"",'Day 4'!V25)</f>
        <v/>
      </c>
      <c r="Q80" s="1233">
        <f t="shared" si="5"/>
        <v>0</v>
      </c>
      <c r="R80" s="104"/>
    </row>
    <row r="81" ht="12.75" customHeight="1">
      <c r="A81" s="1222">
        <v>5.0</v>
      </c>
      <c r="B81" s="21" t="str">
        <f>IF('Day 5'!B6=ISBLANK(TRUE),"",'Day 5'!B6)</f>
        <v/>
      </c>
      <c r="C81" s="21" t="str">
        <f>IF('Day 5'!C6=ISBLANK(TRUE),"",'Day 5'!C6)</f>
        <v/>
      </c>
      <c r="D81" s="21" t="str">
        <f>IF('Day 5'!E6=ISBLANK(TRUE),"",'Day 5'!E6)</f>
        <v/>
      </c>
      <c r="E81" s="21" t="str">
        <f>IF('Day 5'!F6=ISBLANK(TRUE),"",'Day 5'!F6)</f>
        <v/>
      </c>
      <c r="F81" s="21" t="str">
        <f>IF('Day 5'!G6=ISBLANK(TRUE),"",'Day 5'!G6)</f>
        <v/>
      </c>
      <c r="G81" s="21" t="str">
        <f>IF('Day 5'!H6=ISBLANK(TRUE),"",'Day 5'!H6)</f>
        <v/>
      </c>
      <c r="H81" s="21" t="str">
        <f>IF('Day 5'!I6=ISBLANK(TRUE),"",'Day 5'!I6)</f>
        <v/>
      </c>
      <c r="I81" s="1223" t="str">
        <f>IF('Day 5'!V6=ISBLANK(TRUE),"",'Day 5'!V6)</f>
        <v/>
      </c>
      <c r="J81" s="1224">
        <f t="shared" si="2"/>
        <v>0</v>
      </c>
      <c r="K81" s="21" t="str">
        <f t="shared" si="22"/>
        <v>No</v>
      </c>
      <c r="L81" s="21" t="str">
        <f>IF('Day 5'!R6=ISBLANK(TRUE),"",'Day 5'!R6)</f>
        <v/>
      </c>
      <c r="M81" s="1225">
        <v>1.0</v>
      </c>
      <c r="N81" s="1224">
        <f t="shared" si="35"/>
        <v>0</v>
      </c>
      <c r="O81" s="21" t="str">
        <f>IF('Day 5'!T6=ISBLANK(TRUE),"",'Day 5'!T6)</f>
        <v/>
      </c>
      <c r="P81" s="1226" t="str">
        <f>IF('Day 5'!U6=ISBLANK(TRUE),"",'Day 5'!U6)</f>
        <v/>
      </c>
      <c r="Q81" s="1224">
        <f t="shared" si="5"/>
        <v>0</v>
      </c>
      <c r="R81" s="104"/>
    </row>
    <row r="82" ht="12.75" customHeight="1">
      <c r="A82" s="1222">
        <v>5.0</v>
      </c>
      <c r="B82" s="21" t="str">
        <f>IF('Day 5'!B7=ISBLANK(TRUE),"",'Day 5'!B7)</f>
        <v/>
      </c>
      <c r="C82" s="21" t="str">
        <f>IF('Day 5'!C7=ISBLANK(TRUE),"",'Day 5'!C7)</f>
        <v/>
      </c>
      <c r="D82" s="21" t="str">
        <f>IF('Day 5'!E7=ISBLANK(TRUE),"",'Day 5'!E7)</f>
        <v/>
      </c>
      <c r="E82" s="21" t="str">
        <f>IF('Day 5'!F7=ISBLANK(TRUE),"",'Day 5'!F7)</f>
        <v/>
      </c>
      <c r="F82" s="21" t="str">
        <f>IF('Day 5'!G7=ISBLANK(TRUE),"",'Day 5'!G7)</f>
        <v/>
      </c>
      <c r="G82" s="21" t="str">
        <f>IF('Day 5'!H7=ISBLANK(TRUE),"",'Day 5'!H7)</f>
        <v/>
      </c>
      <c r="H82" s="21" t="str">
        <f>IF('Day 5'!I7=ISBLANK(TRUE),"",'Day 5'!I7)</f>
        <v/>
      </c>
      <c r="I82" s="1223" t="str">
        <f>IF('Day 5'!V7=ISBLANK(TRUE),"",'Day 5'!V7)</f>
        <v/>
      </c>
      <c r="J82" s="1224">
        <f t="shared" si="2"/>
        <v>0</v>
      </c>
      <c r="K82" s="21" t="str">
        <f t="shared" si="22"/>
        <v>No</v>
      </c>
      <c r="L82" s="21" t="str">
        <f>IF('Day 5'!R7=ISBLANK(TRUE),"",'Day 5'!R7)</f>
        <v/>
      </c>
      <c r="M82" s="1225">
        <v>1.0</v>
      </c>
      <c r="N82" s="1224">
        <f t="shared" si="35"/>
        <v>0</v>
      </c>
      <c r="O82" s="21" t="str">
        <f>IF('Day 5'!T7=ISBLANK(TRUE),"",'Day 5'!T7)</f>
        <v/>
      </c>
      <c r="P82" s="1226" t="str">
        <f>IF('Day 5'!U7=ISBLANK(TRUE),"",'Day 5'!U7)</f>
        <v/>
      </c>
      <c r="Q82" s="1224">
        <f t="shared" si="5"/>
        <v>0</v>
      </c>
      <c r="R82" s="104"/>
    </row>
    <row r="83" ht="12.75" customHeight="1">
      <c r="A83" s="1222">
        <v>5.0</v>
      </c>
      <c r="B83" s="21" t="str">
        <f>IF('Day 5'!B8=ISBLANK(TRUE),"",'Day 5'!B8)</f>
        <v/>
      </c>
      <c r="C83" s="21" t="str">
        <f>IF('Day 5'!C8=ISBLANK(TRUE),"",'Day 5'!C8)</f>
        <v/>
      </c>
      <c r="D83" s="21" t="str">
        <f>IF('Day 5'!E8=ISBLANK(TRUE),"",'Day 5'!E8)</f>
        <v/>
      </c>
      <c r="E83" s="21" t="str">
        <f>IF('Day 5'!F8=ISBLANK(TRUE),"",'Day 5'!F8)</f>
        <v/>
      </c>
      <c r="F83" s="21" t="str">
        <f>IF('Day 5'!G8=ISBLANK(TRUE),"",'Day 5'!G8)</f>
        <v/>
      </c>
      <c r="G83" s="21" t="str">
        <f>IF('Day 5'!H8=ISBLANK(TRUE),"",'Day 5'!H8)</f>
        <v/>
      </c>
      <c r="H83" s="21" t="str">
        <f>IF('Day 5'!I8=ISBLANK(TRUE),"",'Day 5'!I8)</f>
        <v/>
      </c>
      <c r="I83" s="1223" t="str">
        <f>IF('Day 5'!V8=ISBLANK(TRUE),"",'Day 5'!V8)</f>
        <v/>
      </c>
      <c r="J83" s="1224">
        <f t="shared" si="2"/>
        <v>0</v>
      </c>
      <c r="K83" s="21" t="str">
        <f t="shared" si="22"/>
        <v>No</v>
      </c>
      <c r="L83" s="21" t="str">
        <f>IF('Day 5'!R8=ISBLANK(TRUE),"",'Day 5'!R8)</f>
        <v/>
      </c>
      <c r="M83" s="1225">
        <v>1.0</v>
      </c>
      <c r="N83" s="1224">
        <f t="shared" si="35"/>
        <v>0</v>
      </c>
      <c r="O83" s="21" t="str">
        <f>IF('Day 5'!T8=ISBLANK(TRUE),"",'Day 5'!T8)</f>
        <v/>
      </c>
      <c r="P83" s="1226" t="str">
        <f>IF('Day 5'!U8=ISBLANK(TRUE),"",'Day 5'!U8)</f>
        <v/>
      </c>
      <c r="Q83" s="1224">
        <f t="shared" si="5"/>
        <v>0</v>
      </c>
      <c r="R83" s="104"/>
    </row>
    <row r="84" ht="12.75" customHeight="1">
      <c r="A84" s="1222">
        <v>5.0</v>
      </c>
      <c r="B84" s="21" t="str">
        <f>IF('Day 5'!B9=ISBLANK(TRUE),"",'Day 5'!B9)</f>
        <v/>
      </c>
      <c r="C84" s="21" t="str">
        <f>IF('Day 5'!C10=ISBLANK(TRUE),"",'Day 5'!C10)</f>
        <v/>
      </c>
      <c r="D84" s="21" t="str">
        <f>IF('Day 5'!E9=ISBLANK(TRUE),"",'Day 5'!E9)</f>
        <v/>
      </c>
      <c r="E84" s="21" t="str">
        <f>IF('Day 5'!F9=ISBLANK(TRUE),"",'Day 5'!F9)</f>
        <v/>
      </c>
      <c r="F84" s="21" t="str">
        <f>IF('Day 5'!G9=ISBLANK(TRUE),"",'Day 5'!G9)</f>
        <v/>
      </c>
      <c r="G84" s="21" t="str">
        <f>IF('Day 5'!H9=ISBLANK(TRUE),"",'Day 5'!H9)</f>
        <v/>
      </c>
      <c r="H84" s="21" t="str">
        <f>IF('Day 5'!I9=ISBLANK(TRUE),"",'Day 5'!I9)</f>
        <v/>
      </c>
      <c r="I84" s="1223" t="str">
        <f>IF('Day 5'!V9=ISBLANK(TRUE),"",'Day 5'!V9)</f>
        <v/>
      </c>
      <c r="J84" s="1224">
        <f t="shared" si="2"/>
        <v>0</v>
      </c>
      <c r="K84" s="21" t="str">
        <f t="shared" si="22"/>
        <v>No</v>
      </c>
      <c r="L84" s="21" t="str">
        <f>IF('Day 5'!R9=ISBLANK(TRUE),"",'Day 5'!R9)</f>
        <v/>
      </c>
      <c r="M84" s="1225">
        <v>1.0</v>
      </c>
      <c r="N84" s="1224">
        <f t="shared" si="35"/>
        <v>0</v>
      </c>
      <c r="O84" s="21" t="str">
        <f>IF('Day 5'!T9=ISBLANK(TRUE),"",'Day 5'!T9)</f>
        <v/>
      </c>
      <c r="P84" s="1226" t="str">
        <f>IF('Day 5'!U9=ISBLANK(TRUE),"",'Day 5'!U9)</f>
        <v/>
      </c>
      <c r="Q84" s="1224">
        <f t="shared" si="5"/>
        <v>0</v>
      </c>
      <c r="R84" s="104"/>
    </row>
    <row r="85" ht="12.75" customHeight="1">
      <c r="A85" s="1222">
        <v>5.0</v>
      </c>
      <c r="B85" s="21" t="str">
        <f>IF('Day 5'!B10=ISBLANK(TRUE),"",'Day 5'!B10)</f>
        <v/>
      </c>
      <c r="C85" s="21" t="str">
        <f>IF(#REF!=ISBLANK(TRUE),"",#REF!)</f>
        <v>#REF!</v>
      </c>
      <c r="D85" s="21" t="str">
        <f>IF('Day 5'!E10=ISBLANK(TRUE),"",'Day 5'!E10)</f>
        <v/>
      </c>
      <c r="E85" s="21" t="str">
        <f>IF('Day 5'!F10=ISBLANK(TRUE),"",'Day 5'!F10)</f>
        <v/>
      </c>
      <c r="F85" s="21" t="str">
        <f>IF('Day 5'!G10=ISBLANK(TRUE),"",'Day 5'!G10)</f>
        <v/>
      </c>
      <c r="G85" s="21" t="str">
        <f>IF('Day 5'!H10=ISBLANK(TRUE),"",'Day 5'!H10)</f>
        <v/>
      </c>
      <c r="H85" s="21" t="str">
        <f>IF('Day 5'!I10=ISBLANK(TRUE),"",'Day 5'!I10)</f>
        <v/>
      </c>
      <c r="I85" s="1223" t="str">
        <f>IF('Day 5'!V10=ISBLANK(TRUE),"",'Day 5'!V10)</f>
        <v/>
      </c>
      <c r="J85" s="1224">
        <f t="shared" si="2"/>
        <v>0</v>
      </c>
      <c r="K85" s="21" t="str">
        <f t="shared" si="22"/>
        <v>Yes</v>
      </c>
      <c r="L85" s="21" t="str">
        <f>IF('Day 5'!R10=ISBLANK(TRUE),"",'Day 5'!R10)</f>
        <v/>
      </c>
      <c r="M85" s="1225">
        <v>0.5</v>
      </c>
      <c r="N85" s="1224">
        <f t="shared" si="35"/>
        <v>0</v>
      </c>
      <c r="O85" s="21" t="str">
        <f>IF('Day 5'!T10=ISBLANK(TRUE),"",'Day 5'!T10)</f>
        <v/>
      </c>
      <c r="P85" s="1225">
        <v>0.5</v>
      </c>
      <c r="Q85" s="1224">
        <f t="shared" si="5"/>
        <v>0</v>
      </c>
      <c r="R85" s="104"/>
    </row>
    <row r="86" ht="12.75" customHeight="1">
      <c r="A86" s="1222">
        <v>5.0</v>
      </c>
      <c r="B86" s="21" t="str">
        <f>IF('Day 5'!B11=ISBLANK(TRUE),"",'Day 5'!B11)</f>
        <v/>
      </c>
      <c r="C86" s="21" t="str">
        <f>IF('Day 5'!C11=ISBLANK(TRUE),"",'Day 5'!C11)</f>
        <v/>
      </c>
      <c r="D86" s="21" t="str">
        <f>IF('Day 5'!E11=ISBLANK(TRUE),"",'Day 5'!E11)</f>
        <v/>
      </c>
      <c r="E86" s="21" t="str">
        <f>IF('Day 5'!F11=ISBLANK(TRUE),"",'Day 5'!F11)</f>
        <v/>
      </c>
      <c r="F86" s="21" t="str">
        <f>IF('Day 5'!G11=ISBLANK(TRUE),"",'Day 5'!G11)</f>
        <v/>
      </c>
      <c r="G86" s="21" t="str">
        <f>IF('Day 5'!H11=ISBLANK(TRUE),"",'Day 5'!H11)</f>
        <v/>
      </c>
      <c r="H86" s="21" t="str">
        <f>IF('Day 5'!I11=ISBLANK(TRUE),"",'Day 5'!I11)</f>
        <v/>
      </c>
      <c r="I86" s="1223" t="str">
        <f>IF('Day 5'!V11=ISBLANK(TRUE),"",'Day 5'!V11)</f>
        <v/>
      </c>
      <c r="J86" s="1224">
        <f t="shared" si="2"/>
        <v>0</v>
      </c>
      <c r="K86" s="21" t="str">
        <f t="shared" si="22"/>
        <v>No</v>
      </c>
      <c r="L86" s="21" t="str">
        <f>IF('Day 5'!R11=ISBLANK(TRUE),"",'Day 5'!R11)</f>
        <v/>
      </c>
      <c r="M86" s="1225">
        <v>1.0</v>
      </c>
      <c r="N86" s="1224">
        <f t="shared" si="35"/>
        <v>0</v>
      </c>
      <c r="O86" s="21" t="str">
        <f>IF('Day 5'!T11=ISBLANK(TRUE),"",'Day 5'!T11)</f>
        <v/>
      </c>
      <c r="P86" s="1226" t="str">
        <f>IF('Day 5'!U11=ISBLANK(TRUE),"",'Day 5'!U11)</f>
        <v/>
      </c>
      <c r="Q86" s="1224">
        <f t="shared" si="5"/>
        <v>0</v>
      </c>
      <c r="R86" s="104"/>
    </row>
    <row r="87" ht="12.75" customHeight="1">
      <c r="A87" s="1222">
        <v>5.0</v>
      </c>
      <c r="B87" s="21" t="str">
        <f>IF('Day 5'!B12=ISBLANK(TRUE),"",'Day 5'!B12)</f>
        <v/>
      </c>
      <c r="C87" s="21" t="str">
        <f>IF('Day 5'!C12=ISBLANK(TRUE),"",'Day 5'!C12)</f>
        <v/>
      </c>
      <c r="D87" s="21" t="str">
        <f>IF('Day 5'!E12=ISBLANK(TRUE),"",'Day 5'!E12)</f>
        <v/>
      </c>
      <c r="E87" s="21" t="str">
        <f>IF('Day 5'!F12=ISBLANK(TRUE),"",'Day 5'!F12)</f>
        <v/>
      </c>
      <c r="F87" s="21" t="str">
        <f>IF('Day 5'!G12=ISBLANK(TRUE),"",'Day 5'!G12)</f>
        <v/>
      </c>
      <c r="G87" s="21" t="str">
        <f>IF('Day 5'!H12=ISBLANK(TRUE),"",'Day 5'!H12)</f>
        <v/>
      </c>
      <c r="H87" s="21" t="str">
        <f>IF('Day 5'!I12=ISBLANK(TRUE),"",'Day 5'!I12)</f>
        <v/>
      </c>
      <c r="I87" s="1223" t="str">
        <f>IF('Day 5'!V12=ISBLANK(TRUE),"",'Day 5'!V12)</f>
        <v/>
      </c>
      <c r="J87" s="1224">
        <f t="shared" si="2"/>
        <v>0</v>
      </c>
      <c r="K87" s="21" t="str">
        <f t="shared" si="22"/>
        <v>Yes</v>
      </c>
      <c r="L87" s="21" t="str">
        <f>IF('Day 5'!R12=ISBLANK(TRUE),"",'Day 5'!R12)</f>
        <v/>
      </c>
      <c r="M87" s="1225">
        <v>0.5</v>
      </c>
      <c r="N87" s="1224">
        <f t="shared" si="35"/>
        <v>0</v>
      </c>
      <c r="O87" s="21" t="str">
        <f>IF('Day 5'!T12=ISBLANK(TRUE),"",'Day 5'!T12)</f>
        <v/>
      </c>
      <c r="P87" s="1225">
        <v>0.5</v>
      </c>
      <c r="Q87" s="1224">
        <f t="shared" si="5"/>
        <v>0</v>
      </c>
      <c r="R87" s="104"/>
    </row>
    <row r="88" ht="12.75" customHeight="1">
      <c r="A88" s="1222">
        <v>5.0</v>
      </c>
      <c r="B88" s="21" t="str">
        <f>IF('Day 5'!B13=ISBLANK(TRUE),"",'Day 5'!B13)</f>
        <v/>
      </c>
      <c r="C88" s="21" t="str">
        <f>IF('Day 5'!C13=ISBLANK(TRUE),"",'Day 5'!C13)</f>
        <v/>
      </c>
      <c r="D88" s="21" t="str">
        <f>IF('Day 5'!E13=ISBLANK(TRUE),"",'Day 5'!E13)</f>
        <v/>
      </c>
      <c r="E88" s="21" t="str">
        <f>IF('Day 5'!F13=ISBLANK(TRUE),"",'Day 5'!F13)</f>
        <v/>
      </c>
      <c r="F88" s="21" t="str">
        <f>IF('Day 5'!G13=ISBLANK(TRUE),"",'Day 5'!G13)</f>
        <v/>
      </c>
      <c r="G88" s="21" t="str">
        <f>IF('Day 5'!H13=ISBLANK(TRUE),"",'Day 5'!H13)</f>
        <v/>
      </c>
      <c r="H88" s="21" t="str">
        <f>IF('Day 5'!I13=ISBLANK(TRUE),"",'Day 5'!I13)</f>
        <v/>
      </c>
      <c r="I88" s="1223" t="str">
        <f>IF('Day 5'!V13=ISBLANK(TRUE),"",'Day 5'!V13)</f>
        <v/>
      </c>
      <c r="J88" s="1224">
        <f t="shared" si="2"/>
        <v>0</v>
      </c>
      <c r="K88" s="21" t="str">
        <f t="shared" si="22"/>
        <v>No</v>
      </c>
      <c r="L88" s="21" t="str">
        <f>IF('Day 5'!R13=ISBLANK(TRUE),"",'Day 5'!R13)</f>
        <v/>
      </c>
      <c r="M88" s="1226" t="str">
        <f>IF('Day 5'!S13=ISBLANK(TRUE),"",'Day 5'!S13)</f>
        <v/>
      </c>
      <c r="N88" s="1224">
        <f t="shared" si="35"/>
        <v>0</v>
      </c>
      <c r="O88" s="21" t="str">
        <f>IF('Day 5'!T13=ISBLANK(TRUE),"",'Day 5'!T13)</f>
        <v/>
      </c>
      <c r="P88" s="1226" t="str">
        <f>IF('Day 5'!U13=ISBLANK(TRUE),"",'Day 5'!U13)</f>
        <v/>
      </c>
      <c r="Q88" s="1224">
        <f t="shared" si="5"/>
        <v>0</v>
      </c>
      <c r="R88" s="104"/>
    </row>
    <row r="89" ht="12.75" customHeight="1">
      <c r="A89" s="1222">
        <v>5.0</v>
      </c>
      <c r="B89" s="21" t="str">
        <f>IF('Day 5'!B14=ISBLANK(TRUE),"",'Day 5'!B14)</f>
        <v/>
      </c>
      <c r="C89" s="21" t="str">
        <f>IF('Day 5'!C14=ISBLANK(TRUE),"",'Day 5'!C14)</f>
        <v/>
      </c>
      <c r="D89" s="21" t="str">
        <f>IF('Day 5'!E14=ISBLANK(TRUE),"",'Day 5'!E14)</f>
        <v/>
      </c>
      <c r="E89" s="21" t="str">
        <f>IF('Day 5'!F14=ISBLANK(TRUE),"",'Day 5'!F14)</f>
        <v/>
      </c>
      <c r="F89" s="21" t="str">
        <f>IF('Day 5'!G14=ISBLANK(TRUE),"",'Day 5'!G14)</f>
        <v/>
      </c>
      <c r="G89" s="21" t="str">
        <f>IF('Day 5'!H14=ISBLANK(TRUE),"",'Day 5'!H14)</f>
        <v/>
      </c>
      <c r="H89" s="21" t="str">
        <f>IF('Day 5'!I14=ISBLANK(TRUE),"",'Day 5'!I14)</f>
        <v/>
      </c>
      <c r="I89" s="1223" t="str">
        <f>IF('Day 5'!V14=ISBLANK(TRUE),"",'Day 5'!V14)</f>
        <v/>
      </c>
      <c r="J89" s="1224">
        <f t="shared" si="2"/>
        <v>0</v>
      </c>
      <c r="K89" s="21" t="str">
        <f t="shared" si="22"/>
        <v>No</v>
      </c>
      <c r="L89" s="21" t="str">
        <f>IF('Day 5'!R14=ISBLANK(TRUE),"",'Day 5'!R14)</f>
        <v/>
      </c>
      <c r="M89" s="1226" t="str">
        <f>IF('Day 5'!S14=ISBLANK(TRUE),"",'Day 5'!S14)</f>
        <v/>
      </c>
      <c r="N89" s="1224">
        <f t="shared" si="35"/>
        <v>0</v>
      </c>
      <c r="O89" s="21" t="str">
        <f>IF('Day 5'!T14=ISBLANK(TRUE),"",'Day 5'!T14)</f>
        <v/>
      </c>
      <c r="P89" s="1226" t="str">
        <f>IF('Day 5'!U14=ISBLANK(TRUE),"",'Day 5'!U14)</f>
        <v/>
      </c>
      <c r="Q89" s="1224">
        <f t="shared" si="5"/>
        <v>0</v>
      </c>
      <c r="R89" s="104"/>
    </row>
    <row r="90" ht="12.75" customHeight="1">
      <c r="A90" s="1222">
        <v>5.0</v>
      </c>
      <c r="B90" s="21" t="str">
        <f>IF('Day 5'!B15=ISBLANK(TRUE),"",'Day 5'!B15)</f>
        <v/>
      </c>
      <c r="C90" s="21" t="str">
        <f>IF('Day 5'!C15=ISBLANK(TRUE),"",'Day 5'!C15)</f>
        <v/>
      </c>
      <c r="D90" s="21" t="str">
        <f>IF('Day 5'!E15=ISBLANK(TRUE),"",'Day 5'!E15)</f>
        <v/>
      </c>
      <c r="E90" s="21" t="str">
        <f>IF('Day 5'!F15=ISBLANK(TRUE),"",'Day 5'!F15)</f>
        <v/>
      </c>
      <c r="F90" s="21" t="str">
        <f>IF('Day 5'!G15=ISBLANK(TRUE),"",'Day 5'!G15)</f>
        <v/>
      </c>
      <c r="G90" s="21" t="str">
        <f>IF('Day 5'!H15=ISBLANK(TRUE),"",'Day 5'!H15)</f>
        <v/>
      </c>
      <c r="H90" s="21" t="str">
        <f>IF('Day 5'!I15=ISBLANK(TRUE),"",'Day 5'!I15)</f>
        <v/>
      </c>
      <c r="I90" s="1223" t="str">
        <f>IF('Day 5'!V15=ISBLANK(TRUE),"",'Day 5'!V15)</f>
        <v/>
      </c>
      <c r="J90" s="1224">
        <f t="shared" si="2"/>
        <v>0</v>
      </c>
      <c r="K90" s="21" t="str">
        <f t="shared" si="22"/>
        <v>No</v>
      </c>
      <c r="L90" s="21" t="str">
        <f>IF('Day 5'!R15=ISBLANK(TRUE),"",'Day 5'!R15)</f>
        <v/>
      </c>
      <c r="M90" s="1226" t="str">
        <f>IF('Day 5'!S15=ISBLANK(TRUE),"",'Day 5'!S15)</f>
        <v/>
      </c>
      <c r="N90" s="1224">
        <f t="shared" si="35"/>
        <v>0</v>
      </c>
      <c r="O90" s="21" t="str">
        <f>IF('Day 5'!T15=ISBLANK(TRUE),"",'Day 5'!T15)</f>
        <v/>
      </c>
      <c r="P90" s="1226" t="str">
        <f>IF('Day 5'!U15=ISBLANK(TRUE),"",'Day 5'!U15)</f>
        <v/>
      </c>
      <c r="Q90" s="1224">
        <f t="shared" si="5"/>
        <v>0</v>
      </c>
      <c r="R90" s="104"/>
    </row>
    <row r="91" ht="12.75" customHeight="1">
      <c r="A91" s="1222">
        <v>5.0</v>
      </c>
      <c r="B91" s="21" t="str">
        <f>IF('Day 5'!B16=ISBLANK(TRUE),"",'Day 5'!B16)</f>
        <v/>
      </c>
      <c r="C91" s="21" t="str">
        <f>IF('Day 5'!C16=ISBLANK(TRUE),"",'Day 5'!C16)</f>
        <v/>
      </c>
      <c r="D91" s="21" t="str">
        <f>IF('Day 5'!E16=ISBLANK(TRUE),"",'Day 5'!E16)</f>
        <v/>
      </c>
      <c r="E91" s="21" t="str">
        <f>IF('Day 5'!F16=ISBLANK(TRUE),"",'Day 5'!F16)</f>
        <v/>
      </c>
      <c r="F91" s="21" t="str">
        <f>IF('Day 5'!G16=ISBLANK(TRUE),"",'Day 5'!G16)</f>
        <v/>
      </c>
      <c r="G91" s="21" t="str">
        <f>IF('Day 5'!H16=ISBLANK(TRUE),"",'Day 5'!H16)</f>
        <v/>
      </c>
      <c r="H91" s="21" t="str">
        <f>IF('Day 5'!I16=ISBLANK(TRUE),"",'Day 5'!I16)</f>
        <v/>
      </c>
      <c r="I91" s="1223" t="str">
        <f>IF('Day 5'!V16=ISBLANK(TRUE),"",'Day 5'!V16)</f>
        <v/>
      </c>
      <c r="J91" s="1224">
        <f t="shared" si="2"/>
        <v>0</v>
      </c>
      <c r="K91" s="21" t="str">
        <f t="shared" si="22"/>
        <v>No</v>
      </c>
      <c r="L91" s="21" t="str">
        <f>IF('Day 5'!R16=ISBLANK(TRUE),"",'Day 5'!R16)</f>
        <v/>
      </c>
      <c r="M91" s="1226" t="str">
        <f>IF('Day 5'!S16=ISBLANK(TRUE),"",'Day 5'!S16)</f>
        <v/>
      </c>
      <c r="N91" s="1224">
        <f t="shared" si="35"/>
        <v>0</v>
      </c>
      <c r="O91" s="21" t="str">
        <f>IF('Day 5'!T16=ISBLANK(TRUE),"",'Day 5'!T16)</f>
        <v/>
      </c>
      <c r="P91" s="1226" t="str">
        <f>IF('Day 5'!U16=ISBLANK(TRUE),"",'Day 5'!U16)</f>
        <v/>
      </c>
      <c r="Q91" s="1224">
        <f t="shared" si="5"/>
        <v>0</v>
      </c>
      <c r="R91" s="104"/>
    </row>
    <row r="92" ht="12.75" customHeight="1">
      <c r="A92" s="1222">
        <v>5.0</v>
      </c>
      <c r="B92" s="21" t="str">
        <f>IF('Day 5'!B17=ISBLANK(TRUE),"",'Day 5'!B17)</f>
        <v/>
      </c>
      <c r="C92" s="21" t="str">
        <f>IF('Day 5'!C17=ISBLANK(TRUE),"",'Day 5'!C17)</f>
        <v/>
      </c>
      <c r="D92" s="21" t="str">
        <f>IF('Day 5'!E17=ISBLANK(TRUE),"",'Day 5'!E17)</f>
        <v/>
      </c>
      <c r="E92" s="21" t="str">
        <f>IF('Day 5'!F17=ISBLANK(TRUE),"",'Day 5'!F17)</f>
        <v/>
      </c>
      <c r="F92" s="21" t="str">
        <f>IF('Day 5'!G17=ISBLANK(TRUE),"",'Day 5'!G17)</f>
        <v/>
      </c>
      <c r="G92" s="21" t="str">
        <f>IF('Day 5'!H17=ISBLANK(TRUE),"",'Day 5'!H17)</f>
        <v/>
      </c>
      <c r="H92" s="21" t="str">
        <f>IF('Day 5'!I17=ISBLANK(TRUE),"",'Day 5'!I17)</f>
        <v/>
      </c>
      <c r="I92" s="1223" t="str">
        <f>IF('Day 5'!V17=ISBLANK(TRUE),"",'Day 5'!V17)</f>
        <v/>
      </c>
      <c r="J92" s="1224">
        <f t="shared" si="2"/>
        <v>0</v>
      </c>
      <c r="K92" s="21" t="str">
        <f t="shared" si="22"/>
        <v>No</v>
      </c>
      <c r="L92" s="21" t="str">
        <f>IF('Day 5'!R17=ISBLANK(TRUE),"",'Day 5'!R17)</f>
        <v/>
      </c>
      <c r="M92" s="1226" t="str">
        <f>IF('Day 5'!S17=ISBLANK(TRUE),"",'Day 5'!S17)</f>
        <v/>
      </c>
      <c r="N92" s="1224">
        <f t="shared" si="35"/>
        <v>0</v>
      </c>
      <c r="O92" s="21" t="str">
        <f>IF('Day 5'!T17=ISBLANK(TRUE),"",'Day 5'!T17)</f>
        <v/>
      </c>
      <c r="P92" s="1226" t="str">
        <f>IF('Day 5'!U17=ISBLANK(TRUE),"",'Day 5'!U17)</f>
        <v/>
      </c>
      <c r="Q92" s="1224">
        <f t="shared" si="5"/>
        <v>0</v>
      </c>
      <c r="R92" s="104"/>
    </row>
    <row r="93" ht="12.75" customHeight="1">
      <c r="A93" s="1222">
        <v>5.0</v>
      </c>
      <c r="B93" s="21" t="str">
        <f>IF('Day 5'!B18=ISBLANK(TRUE),"",'Day 5'!B18)</f>
        <v/>
      </c>
      <c r="C93" s="21" t="str">
        <f>IF('Day 5'!C18=ISBLANK(TRUE),"",'Day 5'!C18)</f>
        <v/>
      </c>
      <c r="D93" s="21" t="str">
        <f>IF('Day 5'!E18=ISBLANK(TRUE),"",'Day 5'!E18)</f>
        <v/>
      </c>
      <c r="E93" s="21" t="str">
        <f>IF('Day 5'!F18=ISBLANK(TRUE),"",'Day 5'!F18)</f>
        <v/>
      </c>
      <c r="F93" s="21" t="str">
        <f>IF('Day 5'!G18=ISBLANK(TRUE),"",'Day 5'!G18)</f>
        <v/>
      </c>
      <c r="G93" s="21" t="str">
        <f>IF('Day 5'!H18=ISBLANK(TRUE),"",'Day 5'!H18)</f>
        <v/>
      </c>
      <c r="H93" s="21" t="str">
        <f>IF('Day 5'!I18=ISBLANK(TRUE),"",'Day 5'!I18)</f>
        <v/>
      </c>
      <c r="I93" s="1223" t="str">
        <f>IF('Day 5'!V18=ISBLANK(TRUE),"",'Day 5'!V18)</f>
        <v/>
      </c>
      <c r="J93" s="1224">
        <f t="shared" si="2"/>
        <v>0</v>
      </c>
      <c r="K93" s="21" t="str">
        <f t="shared" si="22"/>
        <v>No</v>
      </c>
      <c r="L93" s="21" t="str">
        <f>IF('Day 5'!R18=ISBLANK(TRUE),"",'Day 5'!R18)</f>
        <v/>
      </c>
      <c r="M93" s="1226" t="str">
        <f>IF('Day 5'!S18=ISBLANK(TRUE),"",'Day 5'!S18)</f>
        <v/>
      </c>
      <c r="N93" s="1224">
        <f t="shared" si="35"/>
        <v>0</v>
      </c>
      <c r="O93" s="21" t="str">
        <f>IF('Day 5'!T18=ISBLANK(TRUE),"",'Day 5'!T18)</f>
        <v/>
      </c>
      <c r="P93" s="1226" t="str">
        <f>IF('Day 5'!U18=ISBLANK(TRUE),"",'Day 5'!U18)</f>
        <v/>
      </c>
      <c r="Q93" s="1224">
        <f t="shared" si="5"/>
        <v>0</v>
      </c>
      <c r="R93" s="104"/>
    </row>
    <row r="94" ht="12.75" customHeight="1">
      <c r="A94" s="1222">
        <v>5.0</v>
      </c>
      <c r="B94" s="21" t="str">
        <f>IF('Day 5'!B19=ISBLANK(TRUE),"",'Day 5'!B19)</f>
        <v/>
      </c>
      <c r="C94" s="21" t="str">
        <f>IF('Day 5'!C19=ISBLANK(TRUE),"",'Day 5'!C19)</f>
        <v/>
      </c>
      <c r="D94" s="21" t="str">
        <f>IF('Day 5'!E19=ISBLANK(TRUE),"",'Day 5'!E19)</f>
        <v/>
      </c>
      <c r="E94" s="21" t="str">
        <f>IF('Day 5'!F19=ISBLANK(TRUE),"",'Day 5'!F19)</f>
        <v/>
      </c>
      <c r="F94" s="21" t="str">
        <f>IF('Day 5'!G19=ISBLANK(TRUE),"",'Day 5'!G19)</f>
        <v/>
      </c>
      <c r="G94" s="21" t="str">
        <f>IF('Day 5'!H19=ISBLANK(TRUE),"",'Day 5'!H19)</f>
        <v/>
      </c>
      <c r="H94" s="21" t="str">
        <f>IF('Day 5'!I19=ISBLANK(TRUE),"",'Day 5'!I19)</f>
        <v/>
      </c>
      <c r="I94" s="1223" t="str">
        <f>IF('Day 5'!V19=ISBLANK(TRUE),"",'Day 5'!V19)</f>
        <v/>
      </c>
      <c r="J94" s="1224">
        <f t="shared" si="2"/>
        <v>0</v>
      </c>
      <c r="K94" s="21" t="str">
        <f t="shared" si="22"/>
        <v>No</v>
      </c>
      <c r="L94" s="21" t="str">
        <f>IF('Day 5'!R19=ISBLANK(TRUE),"",'Day 5'!R19)</f>
        <v/>
      </c>
      <c r="M94" s="1226" t="str">
        <f>IF('Day 5'!S19=ISBLANK(TRUE),"",'Day 5'!S19)</f>
        <v/>
      </c>
      <c r="N94" s="1224">
        <f t="shared" si="35"/>
        <v>0</v>
      </c>
      <c r="O94" s="21" t="str">
        <f>IF('Day 5'!T19=ISBLANK(TRUE),"",'Day 5'!T19)</f>
        <v/>
      </c>
      <c r="P94" s="1226" t="str">
        <f>IF('Day 5'!U19=ISBLANK(TRUE),"",'Day 5'!U19)</f>
        <v/>
      </c>
      <c r="Q94" s="1224">
        <f t="shared" si="5"/>
        <v>0</v>
      </c>
      <c r="R94" s="104"/>
    </row>
    <row r="95" ht="12.75" customHeight="1">
      <c r="A95" s="1222">
        <v>5.0</v>
      </c>
      <c r="B95" s="21" t="str">
        <f>IF('Day 5'!B20=ISBLANK(TRUE),"",'Day 5'!B20)</f>
        <v/>
      </c>
      <c r="C95" s="21" t="str">
        <f>IF('Day 5'!C20=ISBLANK(TRUE),"",'Day 5'!C20)</f>
        <v/>
      </c>
      <c r="D95" s="21" t="str">
        <f>IF('Day 5'!E20=ISBLANK(TRUE),"",'Day 5'!E20)</f>
        <v/>
      </c>
      <c r="E95" s="21" t="str">
        <f>IF('Day 5'!F20=ISBLANK(TRUE),"",'Day 5'!F20)</f>
        <v/>
      </c>
      <c r="F95" s="21" t="str">
        <f>IF('Day 5'!G20=ISBLANK(TRUE),"",'Day 5'!G20)</f>
        <v/>
      </c>
      <c r="G95" s="21" t="str">
        <f>IF('Day 5'!H20=ISBLANK(TRUE),"",'Day 5'!H20)</f>
        <v/>
      </c>
      <c r="H95" s="21" t="str">
        <f>IF('Day 5'!I20=ISBLANK(TRUE),"",'Day 5'!I20)</f>
        <v/>
      </c>
      <c r="I95" s="1223" t="str">
        <f>IF('Day 5'!V20=ISBLANK(TRUE),"",'Day 5'!V20)</f>
        <v/>
      </c>
      <c r="J95" s="1224">
        <f t="shared" si="2"/>
        <v>0</v>
      </c>
      <c r="K95" s="21" t="str">
        <f t="shared" si="22"/>
        <v>No</v>
      </c>
      <c r="L95" s="21" t="str">
        <f>IF('Day 5'!R20=ISBLANK(TRUE),"",'Day 5'!R20)</f>
        <v/>
      </c>
      <c r="M95" s="1226" t="str">
        <f>IF('Day 5'!S20=ISBLANK(TRUE),"",'Day 5'!S20)</f>
        <v/>
      </c>
      <c r="N95" s="1224">
        <f t="shared" si="35"/>
        <v>0</v>
      </c>
      <c r="O95" s="21" t="str">
        <f>IF('Day 5'!T20=ISBLANK(TRUE),"",'Day 5'!T20)</f>
        <v/>
      </c>
      <c r="P95" s="1226" t="str">
        <f>IF('Day 5'!U20=ISBLANK(TRUE),"",'Day 5'!U20)</f>
        <v/>
      </c>
      <c r="Q95" s="1224">
        <f t="shared" si="5"/>
        <v>0</v>
      </c>
      <c r="R95" s="104"/>
    </row>
    <row r="96" ht="12.75" customHeight="1">
      <c r="A96" s="1222">
        <v>5.0</v>
      </c>
      <c r="B96" s="21" t="str">
        <f>IF('Day 5'!B21=ISBLANK(TRUE),"",'Day 5'!B21)</f>
        <v/>
      </c>
      <c r="C96" s="21" t="str">
        <f>IF('Day 5'!C21=ISBLANK(TRUE),"",'Day 5'!C21)</f>
        <v/>
      </c>
      <c r="D96" s="21" t="str">
        <f>IF('Day 5'!E21=ISBLANK(TRUE),"",'Day 5'!E21)</f>
        <v/>
      </c>
      <c r="E96" s="21" t="str">
        <f>IF('Day 5'!F21=ISBLANK(TRUE),"",'Day 5'!F21)</f>
        <v/>
      </c>
      <c r="F96" s="21" t="str">
        <f>IF('Day 5'!G21=ISBLANK(TRUE),"",'Day 5'!G21)</f>
        <v/>
      </c>
      <c r="G96" s="21" t="str">
        <f>IF('Day 5'!H21=ISBLANK(TRUE),"",'Day 5'!H21)</f>
        <v/>
      </c>
      <c r="H96" s="21" t="str">
        <f>IF('Day 5'!I21=ISBLANK(TRUE),"",'Day 5'!I21)</f>
        <v/>
      </c>
      <c r="I96" s="1223" t="str">
        <f>IF('Day 5'!V21=ISBLANK(TRUE),"",'Day 5'!V21)</f>
        <v/>
      </c>
      <c r="J96" s="1224">
        <f t="shared" si="2"/>
        <v>0</v>
      </c>
      <c r="K96" s="21" t="str">
        <f t="shared" si="22"/>
        <v>No</v>
      </c>
      <c r="L96" s="21" t="str">
        <f>IF('Day 5'!R21=ISBLANK(TRUE),"",'Day 5'!R21)</f>
        <v/>
      </c>
      <c r="M96" s="1226" t="str">
        <f>IF('Day 5'!S21=ISBLANK(TRUE),"",'Day 5'!S21)</f>
        <v/>
      </c>
      <c r="N96" s="1224">
        <f t="shared" si="35"/>
        <v>0</v>
      </c>
      <c r="O96" s="21" t="str">
        <f>IF('Day 5'!T21=ISBLANK(TRUE),"",'Day 5'!T21)</f>
        <v/>
      </c>
      <c r="P96" s="1226" t="str">
        <f>IF('Day 5'!U21=ISBLANK(TRUE),"",'Day 5'!U21)</f>
        <v/>
      </c>
      <c r="Q96" s="1224">
        <f t="shared" si="5"/>
        <v>0</v>
      </c>
      <c r="R96" s="104"/>
    </row>
    <row r="97" ht="12.75" customHeight="1">
      <c r="A97" s="1222">
        <v>5.0</v>
      </c>
      <c r="B97" s="21" t="str">
        <f>IF('Day 5'!B22=ISBLANK(TRUE),"",'Day 5'!B22)</f>
        <v/>
      </c>
      <c r="C97" s="21" t="str">
        <f>IF('Day 5'!C22=ISBLANK(TRUE),"",'Day 5'!C22)</f>
        <v/>
      </c>
      <c r="D97" s="21" t="str">
        <f>IF('Day 5'!E22=ISBLANK(TRUE),"",'Day 5'!E22)</f>
        <v/>
      </c>
      <c r="E97" s="21" t="str">
        <f>IF('Day 5'!F22=ISBLANK(TRUE),"",'Day 5'!F22)</f>
        <v/>
      </c>
      <c r="F97" s="21" t="str">
        <f>IF('Day 5'!G22=ISBLANK(TRUE),"",'Day 5'!G22)</f>
        <v/>
      </c>
      <c r="G97" s="21" t="str">
        <f>IF('Day 5'!H22=ISBLANK(TRUE),"",'Day 5'!H22)</f>
        <v/>
      </c>
      <c r="H97" s="21" t="str">
        <f>IF('Day 5'!I22=ISBLANK(TRUE),"",'Day 5'!I22)</f>
        <v/>
      </c>
      <c r="I97" s="1223" t="str">
        <f>IF('Day 5'!V22=ISBLANK(TRUE),"",'Day 5'!V22)</f>
        <v/>
      </c>
      <c r="J97" s="1224">
        <f t="shared" si="2"/>
        <v>0</v>
      </c>
      <c r="K97" s="21" t="str">
        <f t="shared" si="22"/>
        <v>No</v>
      </c>
      <c r="L97" s="21" t="str">
        <f>IF('Day 5'!R22=ISBLANK(TRUE),"",'Day 5'!R22)</f>
        <v/>
      </c>
      <c r="M97" s="1226" t="str">
        <f>IF('Day 5'!S22=ISBLANK(TRUE),"",'Day 5'!S22)</f>
        <v/>
      </c>
      <c r="N97" s="1224">
        <f t="shared" si="35"/>
        <v>0</v>
      </c>
      <c r="O97" s="21" t="str">
        <f>IF('Day 5'!T22=ISBLANK(TRUE),"",'Day 5'!T22)</f>
        <v/>
      </c>
      <c r="P97" s="1226" t="str">
        <f>IF('Day 5'!U22=ISBLANK(TRUE),"",'Day 5'!U22)</f>
        <v/>
      </c>
      <c r="Q97" s="1224">
        <f t="shared" si="5"/>
        <v>0</v>
      </c>
      <c r="R97" s="104"/>
    </row>
    <row r="98" ht="12.75" customHeight="1">
      <c r="A98" s="1222">
        <v>5.0</v>
      </c>
      <c r="B98" s="21" t="str">
        <f>IF('Day 5'!B23=ISBLANK(TRUE),"",'Day 5'!B23)</f>
        <v/>
      </c>
      <c r="C98" s="21" t="str">
        <f>IF('Day 5'!C23=ISBLANK(TRUE),"",'Day 5'!C23)</f>
        <v/>
      </c>
      <c r="D98" s="21" t="str">
        <f>IF('Day 5'!E23=ISBLANK(TRUE),"",'Day 5'!E23)</f>
        <v/>
      </c>
      <c r="E98" s="21" t="str">
        <f>IF('Day 5'!F23=ISBLANK(TRUE),"",'Day 5'!F23)</f>
        <v/>
      </c>
      <c r="F98" s="21" t="str">
        <f>IF('Day 5'!G23=ISBLANK(TRUE),"",'Day 5'!G23)</f>
        <v/>
      </c>
      <c r="G98" s="21" t="str">
        <f>IF('Day 5'!H23=ISBLANK(TRUE),"",'Day 5'!H23)</f>
        <v/>
      </c>
      <c r="H98" s="21" t="str">
        <f>IF('Day 5'!I23=ISBLANK(TRUE),"",'Day 5'!I23)</f>
        <v/>
      </c>
      <c r="I98" s="1223" t="str">
        <f>IF('Day 5'!V23=ISBLANK(TRUE),"",'Day 5'!V23)</f>
        <v/>
      </c>
      <c r="J98" s="1224">
        <f t="shared" si="2"/>
        <v>0</v>
      </c>
      <c r="K98" s="21" t="str">
        <f t="shared" si="22"/>
        <v>No</v>
      </c>
      <c r="L98" s="21" t="str">
        <f>IF('Day 5'!R23=ISBLANK(TRUE),"",'Day 5'!R23)</f>
        <v/>
      </c>
      <c r="M98" s="1226" t="str">
        <f>IF('Day 5'!S23=ISBLANK(TRUE),"",'Day 5'!S23)</f>
        <v/>
      </c>
      <c r="N98" s="1224">
        <f t="shared" si="35"/>
        <v>0</v>
      </c>
      <c r="O98" s="21" t="str">
        <f>IF('Day 5'!T23=ISBLANK(TRUE),"",'Day 5'!T23)</f>
        <v/>
      </c>
      <c r="P98" s="1226" t="str">
        <f>IF('Day 5'!U23=ISBLANK(TRUE),"",'Day 5'!U23)</f>
        <v/>
      </c>
      <c r="Q98" s="1224">
        <f t="shared" si="5"/>
        <v>0</v>
      </c>
      <c r="R98" s="104"/>
    </row>
    <row r="99" ht="12.75" customHeight="1">
      <c r="A99" s="1222">
        <v>5.0</v>
      </c>
      <c r="B99" s="21" t="str">
        <f>IF('Day 5'!B24=ISBLANK(TRUE),"",'Day 5'!B24)</f>
        <v/>
      </c>
      <c r="C99" s="21" t="str">
        <f>IF('Day 5'!C24=ISBLANK(TRUE),"",'Day 5'!C24)</f>
        <v/>
      </c>
      <c r="D99" s="21" t="str">
        <f>IF('Day 5'!E24=ISBLANK(TRUE),"",'Day 5'!E24)</f>
        <v/>
      </c>
      <c r="E99" s="21" t="str">
        <f>IF('Day 5'!F24=ISBLANK(TRUE),"",'Day 5'!F24)</f>
        <v/>
      </c>
      <c r="F99" s="21" t="str">
        <f>IF('Day 5'!G24=ISBLANK(TRUE),"",'Day 5'!G24)</f>
        <v/>
      </c>
      <c r="G99" s="21" t="str">
        <f>IF('Day 5'!H24=ISBLANK(TRUE),"",'Day 5'!H24)</f>
        <v/>
      </c>
      <c r="H99" s="21" t="str">
        <f>IF('Day 5'!I24=ISBLANK(TRUE),"",'Day 5'!I24)</f>
        <v/>
      </c>
      <c r="I99" s="1223" t="str">
        <f>IF('Day 5'!V24=ISBLANK(TRUE),"",'Day 5'!V24)</f>
        <v/>
      </c>
      <c r="J99" s="1224">
        <f t="shared" si="2"/>
        <v>0</v>
      </c>
      <c r="K99" s="21" t="str">
        <f t="shared" si="22"/>
        <v>No</v>
      </c>
      <c r="L99" s="21" t="str">
        <f>IF('Day 5'!R24=ISBLANK(TRUE),"",'Day 5'!R24)</f>
        <v/>
      </c>
      <c r="M99" s="1226" t="str">
        <f>IF('Day 5'!S24=ISBLANK(TRUE),"",'Day 5'!S24)</f>
        <v/>
      </c>
      <c r="N99" s="1224">
        <f t="shared" si="35"/>
        <v>0</v>
      </c>
      <c r="O99" s="21" t="str">
        <f>IF('Day 5'!T24=ISBLANK(TRUE),"",'Day 5'!T24)</f>
        <v/>
      </c>
      <c r="P99" s="1226" t="str">
        <f>IF('Day 5'!U24=ISBLANK(TRUE),"",'Day 5'!U24)</f>
        <v/>
      </c>
      <c r="Q99" s="1224">
        <f t="shared" si="5"/>
        <v>0</v>
      </c>
      <c r="R99" s="104"/>
    </row>
    <row r="100" ht="12.75" customHeight="1">
      <c r="A100" s="1222">
        <v>5.0</v>
      </c>
      <c r="B100" s="21" t="str">
        <f>IF('Day 5'!B25=ISBLANK(TRUE),"",'Day 5'!B25)</f>
        <v/>
      </c>
      <c r="C100" s="21" t="str">
        <f>IF('Day 5'!C25=ISBLANK(TRUE),"",'Day 5'!C25)</f>
        <v/>
      </c>
      <c r="D100" s="21" t="str">
        <f>IF('Day 5'!E25=ISBLANK(TRUE),"",'Day 5'!E25)</f>
        <v/>
      </c>
      <c r="E100" s="21" t="str">
        <f>IF('Day 5'!F25=ISBLANK(TRUE),"",'Day 5'!F25)</f>
        <v/>
      </c>
      <c r="F100" s="21" t="str">
        <f>IF('Day 5'!G25=ISBLANK(TRUE),"",'Day 5'!G25)</f>
        <v/>
      </c>
      <c r="G100" s="21" t="str">
        <f>IF('Day 5'!H25=ISBLANK(TRUE),"",'Day 5'!H25)</f>
        <v/>
      </c>
      <c r="H100" s="21" t="str">
        <f>IF('Day 5'!I25=ISBLANK(TRUE),"",'Day 5'!I25)</f>
        <v/>
      </c>
      <c r="I100" s="1223" t="str">
        <f>IF('Day 5'!V25=ISBLANK(TRUE),"",'Day 5'!V25)</f>
        <v/>
      </c>
      <c r="J100" s="1224">
        <f t="shared" si="2"/>
        <v>0</v>
      </c>
      <c r="K100" s="21" t="str">
        <f t="shared" si="22"/>
        <v>No</v>
      </c>
      <c r="L100" s="21" t="str">
        <f>IF('Day 5'!R25=ISBLANK(TRUE),"",'Day 5'!R25)</f>
        <v/>
      </c>
      <c r="M100" s="1226" t="str">
        <f>IF('Day 5'!S25=ISBLANK(TRUE),"",'Day 5'!S25)</f>
        <v/>
      </c>
      <c r="N100" s="1224">
        <f t="shared" si="35"/>
        <v>0</v>
      </c>
      <c r="O100" s="21" t="str">
        <f>IF('Day 5'!T25=ISBLANK(TRUE),"",'Day 5'!T25)</f>
        <v/>
      </c>
      <c r="P100" s="1226" t="str">
        <f>IF('Day 5'!U25=ISBLANK(TRUE),"",'Day 5'!U25)</f>
        <v/>
      </c>
      <c r="Q100" s="1224">
        <f t="shared" si="5"/>
        <v>0</v>
      </c>
      <c r="R100" s="104"/>
    </row>
    <row r="101" ht="12.75" customHeight="1">
      <c r="A101" s="1229">
        <v>6.0</v>
      </c>
      <c r="B101" s="1230" t="str">
        <f>IF('Day 6'!B6=ISBLANK(TRUE),"",'Day 6'!B6)</f>
        <v/>
      </c>
      <c r="C101" s="1230" t="str">
        <f>IF('Day 6'!C6=ISBLANK(TRUE),"",'Day 6'!C6)</f>
        <v/>
      </c>
      <c r="D101" s="1230" t="str">
        <f>IF('Day 6'!E6=ISBLANK(TRUE),"",'Day 6'!E6)</f>
        <v/>
      </c>
      <c r="E101" s="1230" t="str">
        <f>IF('Day 6'!F6=ISBLANK(TRUE),"",'Day 6'!F6)</f>
        <v/>
      </c>
      <c r="F101" s="1230" t="str">
        <f>IF('Day 6'!G6=ISBLANK(TRUE),"",'Day 6'!G6)</f>
        <v/>
      </c>
      <c r="G101" s="1230" t="str">
        <f>IF('Day 6'!H6=ISBLANK(TRUE),"",'Day 6'!H6)</f>
        <v/>
      </c>
      <c r="H101" s="1230" t="str">
        <f>IF('Day 6'!I6=ISBLANK(TRUE),"",'Day 6'!I6)</f>
        <v/>
      </c>
      <c r="I101" s="1232" t="str">
        <f>IF('Day 6'!V6=ISBLANK(TRUE),"",'Day 6'!V6)</f>
        <v/>
      </c>
      <c r="J101" s="1233">
        <f t="shared" si="2"/>
        <v>0</v>
      </c>
      <c r="K101" s="1230" t="str">
        <f t="shared" si="22"/>
        <v>Yes</v>
      </c>
      <c r="L101" s="1230" t="str">
        <f>IF('Day 6'!R6=ISBLANK(TRUE),"",'Day 6'!R6)</f>
        <v/>
      </c>
      <c r="M101" s="1234">
        <v>0.65</v>
      </c>
      <c r="N101" s="1233">
        <f t="shared" si="35"/>
        <v>0</v>
      </c>
      <c r="O101" s="1230" t="str">
        <f>IF('Day 6'!T6=ISBLANK(TRUE),"",'Day 6'!T6)</f>
        <v/>
      </c>
      <c r="P101" s="1234">
        <v>0.35</v>
      </c>
      <c r="Q101" s="1233">
        <f t="shared" si="5"/>
        <v>0</v>
      </c>
      <c r="R101" s="104"/>
    </row>
    <row r="102" ht="12.75" customHeight="1">
      <c r="A102" s="1229">
        <v>6.0</v>
      </c>
      <c r="B102" s="1230" t="str">
        <f>IF('Day 6'!B7=ISBLANK(TRUE),"",'Day 6'!B7)</f>
        <v/>
      </c>
      <c r="C102" s="1230" t="str">
        <f>IF('Day 6'!C7=ISBLANK(TRUE),"",'Day 6'!C7)</f>
        <v/>
      </c>
      <c r="D102" s="1230" t="str">
        <f>IF('Day 6'!E7=ISBLANK(TRUE),"",'Day 6'!E7)</f>
        <v/>
      </c>
      <c r="E102" s="1230" t="str">
        <f>IF('Day 6'!F7=ISBLANK(TRUE),"",'Day 6'!F7)</f>
        <v/>
      </c>
      <c r="F102" s="1230" t="str">
        <f>IF('Day 6'!G7=ISBLANK(TRUE),"",'Day 6'!G7)</f>
        <v/>
      </c>
      <c r="G102" s="1230" t="str">
        <f>IF('Day 6'!H7=ISBLANK(TRUE),"",'Day 6'!H7)</f>
        <v/>
      </c>
      <c r="H102" s="1230" t="str">
        <f>IF('Day 6'!I7=ISBLANK(TRUE),"",'Day 6'!I7)</f>
        <v/>
      </c>
      <c r="I102" s="1232" t="str">
        <f>IF('Day 6'!V7=ISBLANK(TRUE),"",'Day 6'!V7)</f>
        <v/>
      </c>
      <c r="J102" s="1233">
        <f t="shared" si="2"/>
        <v>0</v>
      </c>
      <c r="K102" s="1230" t="str">
        <f t="shared" si="22"/>
        <v>Yes</v>
      </c>
      <c r="L102" s="1230" t="str">
        <f>IF('Day 6'!R7=ISBLANK(TRUE),"",'Day 6'!R7)</f>
        <v/>
      </c>
      <c r="M102" s="1234">
        <v>0.5</v>
      </c>
      <c r="N102" s="1233">
        <f t="shared" si="35"/>
        <v>0</v>
      </c>
      <c r="O102" s="1230" t="str">
        <f>IF('Day 6'!T7=ISBLANK(TRUE),"",'Day 6'!T7)</f>
        <v/>
      </c>
      <c r="P102" s="1234">
        <v>0.5</v>
      </c>
      <c r="Q102" s="1233">
        <f t="shared" si="5"/>
        <v>0</v>
      </c>
      <c r="R102" s="104"/>
    </row>
    <row r="103" ht="12.75" customHeight="1">
      <c r="A103" s="1229">
        <v>6.0</v>
      </c>
      <c r="B103" s="1230" t="str">
        <f>IF('Day 6'!B8=ISBLANK(TRUE),"",'Day 6'!B8)</f>
        <v/>
      </c>
      <c r="C103" s="1230" t="str">
        <f>IF('Day 6'!C8=ISBLANK(TRUE),"",'Day 6'!C8)</f>
        <v/>
      </c>
      <c r="D103" s="1230" t="str">
        <f>IF('Day 6'!E8=ISBLANK(TRUE),"",'Day 6'!E8)</f>
        <v/>
      </c>
      <c r="E103" s="1230" t="str">
        <f>IF('Day 6'!F8=ISBLANK(TRUE),"",'Day 6'!F8)</f>
        <v/>
      </c>
      <c r="F103" s="1230" t="str">
        <f>IF('Day 6'!G8=ISBLANK(TRUE),"",'Day 6'!G8)</f>
        <v/>
      </c>
      <c r="G103" s="1230" t="str">
        <f>IF('Day 6'!H8=ISBLANK(TRUE),"",'Day 6'!H8)</f>
        <v/>
      </c>
      <c r="H103" s="1230" t="str">
        <f>IF('Day 6'!I8=ISBLANK(TRUE),"",'Day 6'!I8)</f>
        <v/>
      </c>
      <c r="I103" s="1232" t="str">
        <f>IF('Day 6'!V8=ISBLANK(TRUE),"",'Day 6'!V8)</f>
        <v/>
      </c>
      <c r="J103" s="1233">
        <f t="shared" si="2"/>
        <v>0</v>
      </c>
      <c r="K103" s="1230" t="str">
        <f t="shared" si="22"/>
        <v>No</v>
      </c>
      <c r="L103" s="1230" t="str">
        <f>IF('Day 6'!R8=ISBLANK(TRUE),"",'Day 6'!R8)</f>
        <v/>
      </c>
      <c r="M103" s="1234">
        <v>1.0</v>
      </c>
      <c r="N103" s="1233">
        <f t="shared" si="35"/>
        <v>0</v>
      </c>
      <c r="O103" s="1230" t="str">
        <f>IF('Day 6'!T8=ISBLANK(TRUE),"",'Day 6'!T8)</f>
        <v/>
      </c>
      <c r="P103" s="1235" t="str">
        <f>IF('Day 6'!U8=ISBLANK(TRUE),"",'Day 6'!U8)</f>
        <v/>
      </c>
      <c r="Q103" s="1233">
        <f t="shared" si="5"/>
        <v>0</v>
      </c>
      <c r="R103" s="104"/>
    </row>
    <row r="104" ht="12.75" customHeight="1">
      <c r="A104" s="1229">
        <v>6.0</v>
      </c>
      <c r="B104" s="1230" t="str">
        <f>IF('Day 6'!B9=ISBLANK(TRUE),"",'Day 6'!B9)</f>
        <v/>
      </c>
      <c r="C104" s="1230" t="str">
        <f>IF('Day 6'!C9=ISBLANK(TRUE),"",'Day 6'!C9)</f>
        <v/>
      </c>
      <c r="D104" s="1230" t="str">
        <f>IF('Day 6'!E9=ISBLANK(TRUE),"",'Day 6'!E9)</f>
        <v/>
      </c>
      <c r="E104" s="1230" t="str">
        <f>IF('Day 6'!F9=ISBLANK(TRUE),"",'Day 6'!F9)</f>
        <v/>
      </c>
      <c r="F104" s="1230" t="str">
        <f>IF('Day 6'!G9=ISBLANK(TRUE),"",'Day 6'!G9)</f>
        <v/>
      </c>
      <c r="G104" s="1230" t="str">
        <f>IF('Day 6'!H9=ISBLANK(TRUE),"",'Day 6'!H9)</f>
        <v/>
      </c>
      <c r="H104" s="1230" t="str">
        <f>IF('Day 6'!I9=ISBLANK(TRUE),"",'Day 6'!I9)</f>
        <v/>
      </c>
      <c r="I104" s="1232" t="str">
        <f>IF('Day 6'!V9=ISBLANK(TRUE),"",'Day 6'!V9)</f>
        <v/>
      </c>
      <c r="J104" s="1233">
        <f t="shared" si="2"/>
        <v>0</v>
      </c>
      <c r="K104" s="1230" t="str">
        <f t="shared" si="22"/>
        <v>No</v>
      </c>
      <c r="L104" s="1230" t="str">
        <f>IF('Day 6'!R9=ISBLANK(TRUE),"",'Day 6'!R9)</f>
        <v/>
      </c>
      <c r="M104" s="1234">
        <v>1.0</v>
      </c>
      <c r="N104" s="1233">
        <f t="shared" si="35"/>
        <v>0</v>
      </c>
      <c r="O104" s="1230" t="str">
        <f>IF('Day 6'!T9=ISBLANK(TRUE),"",'Day 6'!T9)</f>
        <v/>
      </c>
      <c r="P104" s="1235" t="str">
        <f>IF('Day 6'!U9=ISBLANK(TRUE),"",'Day 6'!U9)</f>
        <v/>
      </c>
      <c r="Q104" s="1233">
        <f t="shared" si="5"/>
        <v>0</v>
      </c>
      <c r="R104" s="104"/>
    </row>
    <row r="105" ht="12.75" customHeight="1">
      <c r="A105" s="1229">
        <v>6.0</v>
      </c>
      <c r="B105" s="1230" t="str">
        <f>IF('Day 6'!B10=ISBLANK(TRUE),"",'Day 6'!B10)</f>
        <v/>
      </c>
      <c r="C105" s="1230" t="str">
        <f>IF('Day 6'!C10=ISBLANK(TRUE),"",'Day 6'!C10)</f>
        <v/>
      </c>
      <c r="D105" s="1230" t="str">
        <f>IF('Day 6'!E10=ISBLANK(TRUE),"",'Day 6'!E10)</f>
        <v/>
      </c>
      <c r="E105" s="1230" t="str">
        <f>IF('Day 6'!F10=ISBLANK(TRUE),"",'Day 6'!F10)</f>
        <v/>
      </c>
      <c r="F105" s="1230" t="str">
        <f>IF('Day 6'!G10=ISBLANK(TRUE),"",'Day 6'!G10)</f>
        <v/>
      </c>
      <c r="G105" s="1230" t="str">
        <f>IF('Day 6'!H10=ISBLANK(TRUE),"",'Day 6'!H10)</f>
        <v/>
      </c>
      <c r="H105" s="1230" t="str">
        <f>IF('Day 6'!I10=ISBLANK(TRUE),"",'Day 6'!I10)</f>
        <v/>
      </c>
      <c r="I105" s="1232" t="str">
        <f>IF('Day 6'!V10=ISBLANK(TRUE),"",'Day 6'!V10)</f>
        <v/>
      </c>
      <c r="J105" s="1233">
        <f t="shared" si="2"/>
        <v>0</v>
      </c>
      <c r="K105" s="1230" t="str">
        <f t="shared" si="22"/>
        <v>Yes</v>
      </c>
      <c r="L105" s="1230" t="str">
        <f>IF('Day 6'!R10=ISBLANK(TRUE),"",'Day 6'!R10)</f>
        <v/>
      </c>
      <c r="M105" s="1234">
        <v>0.65</v>
      </c>
      <c r="N105" s="1233">
        <f t="shared" si="35"/>
        <v>0</v>
      </c>
      <c r="O105" s="1230" t="str">
        <f>IF('Day 6'!T10=ISBLANK(TRUE),"",'Day 6'!T10)</f>
        <v/>
      </c>
      <c r="P105" s="1234">
        <v>0.35</v>
      </c>
      <c r="Q105" s="1233">
        <f t="shared" si="5"/>
        <v>0</v>
      </c>
      <c r="R105" s="104"/>
    </row>
    <row r="106" ht="12.75" customHeight="1">
      <c r="A106" s="1229">
        <v>6.0</v>
      </c>
      <c r="B106" s="1230" t="str">
        <f>IF('Day 6'!B11=ISBLANK(TRUE),"",'Day 6'!B11)</f>
        <v/>
      </c>
      <c r="C106" s="1230" t="str">
        <f>IF('Day 6'!C11=ISBLANK(TRUE),"",'Day 6'!C11)</f>
        <v/>
      </c>
      <c r="D106" s="1230" t="str">
        <f>IF('Day 6'!E11=ISBLANK(TRUE),"",'Day 6'!E11)</f>
        <v/>
      </c>
      <c r="E106" s="1230" t="str">
        <f>IF('Day 6'!F11=ISBLANK(TRUE),"",'Day 6'!F11)</f>
        <v/>
      </c>
      <c r="F106" s="1230" t="str">
        <f>IF('Day 6'!G11=ISBLANK(TRUE),"",'Day 6'!G11)</f>
        <v/>
      </c>
      <c r="G106" s="1230" t="str">
        <f>IF('Day 6'!H11=ISBLANK(TRUE),"",'Day 6'!H11)</f>
        <v/>
      </c>
      <c r="H106" s="1230" t="str">
        <f>IF('Day 6'!I11=ISBLANK(TRUE),"",'Day 6'!I11)</f>
        <v/>
      </c>
      <c r="I106" s="1232" t="str">
        <f>IF('Day 6'!V11=ISBLANK(TRUE),"",'Day 6'!V11)</f>
        <v/>
      </c>
      <c r="J106" s="1233">
        <f t="shared" si="2"/>
        <v>0</v>
      </c>
      <c r="K106" s="1230" t="str">
        <f t="shared" si="22"/>
        <v>Yes</v>
      </c>
      <c r="L106" s="1230" t="str">
        <f>IF('Day 6'!R11=ISBLANK(TRUE),"",'Day 6'!R11)</f>
        <v/>
      </c>
      <c r="M106" s="1234">
        <v>0.65</v>
      </c>
      <c r="N106" s="1233">
        <f t="shared" si="35"/>
        <v>0</v>
      </c>
      <c r="O106" s="1230" t="str">
        <f>IF('Day 6'!T11=ISBLANK(TRUE),"",'Day 6'!T11)</f>
        <v/>
      </c>
      <c r="P106" s="1234">
        <v>0.35</v>
      </c>
      <c r="Q106" s="1233">
        <f t="shared" si="5"/>
        <v>0</v>
      </c>
      <c r="R106" s="104"/>
    </row>
    <row r="107" ht="12.75" customHeight="1">
      <c r="A107" s="1229">
        <v>6.0</v>
      </c>
      <c r="B107" s="1230" t="str">
        <f>IF('Day 6'!B12=ISBLANK(TRUE),"",'Day 6'!B12)</f>
        <v/>
      </c>
      <c r="C107" s="1230" t="str">
        <f>IF('Day 6'!C12=ISBLANK(TRUE),"",'Day 6'!C12)</f>
        <v/>
      </c>
      <c r="D107" s="1230" t="str">
        <f>IF('Day 6'!E12=ISBLANK(TRUE),"",'Day 6'!E12)</f>
        <v/>
      </c>
      <c r="E107" s="1230" t="str">
        <f>IF('Day 6'!F12=ISBLANK(TRUE),"",'Day 6'!F12)</f>
        <v/>
      </c>
      <c r="F107" s="1230" t="str">
        <f>IF('Day 6'!G12=ISBLANK(TRUE),"",'Day 6'!G12)</f>
        <v/>
      </c>
      <c r="G107" s="1230" t="str">
        <f>IF('Day 6'!H12=ISBLANK(TRUE),"",'Day 6'!H12)</f>
        <v/>
      </c>
      <c r="H107" s="1230" t="str">
        <f>IF('Day 6'!I12=ISBLANK(TRUE),"",'Day 6'!I12)</f>
        <v/>
      </c>
      <c r="I107" s="1232" t="str">
        <f>IF('Day 6'!V12=ISBLANK(TRUE),"",'Day 6'!V12)</f>
        <v/>
      </c>
      <c r="J107" s="1233">
        <f t="shared" si="2"/>
        <v>0</v>
      </c>
      <c r="K107" s="1230" t="str">
        <f t="shared" si="22"/>
        <v>No</v>
      </c>
      <c r="L107" s="1230" t="str">
        <f>IF('Day 6'!R12=ISBLANK(TRUE),"",'Day 6'!R12)</f>
        <v/>
      </c>
      <c r="M107" s="1234">
        <v>1.0</v>
      </c>
      <c r="N107" s="1233">
        <f t="shared" si="35"/>
        <v>0</v>
      </c>
      <c r="O107" s="1230" t="str">
        <f>IF('Day 6'!T12=ISBLANK(TRUE),"",'Day 6'!T12)</f>
        <v/>
      </c>
      <c r="P107" s="1235" t="str">
        <f>IF('Day 6'!U12=ISBLANK(TRUE),"",'Day 6'!U12)</f>
        <v/>
      </c>
      <c r="Q107" s="1233">
        <f t="shared" si="5"/>
        <v>0</v>
      </c>
      <c r="R107" s="104"/>
    </row>
    <row r="108" ht="12.75" customHeight="1">
      <c r="A108" s="1229">
        <v>6.0</v>
      </c>
      <c r="B108" s="1230" t="str">
        <f>IF('Day 6'!B13=ISBLANK(TRUE),"",'Day 6'!B13)</f>
        <v/>
      </c>
      <c r="C108" s="1230" t="str">
        <f>IF('Day 6'!C13=ISBLANK(TRUE),"",'Day 6'!C13)</f>
        <v/>
      </c>
      <c r="D108" s="1230" t="str">
        <f>IF('Day 6'!E13=ISBLANK(TRUE),"",'Day 6'!E13)</f>
        <v/>
      </c>
      <c r="E108" s="1230" t="str">
        <f>IF('Day 6'!F13=ISBLANK(TRUE),"",'Day 6'!F13)</f>
        <v/>
      </c>
      <c r="F108" s="1230" t="str">
        <f>IF('Day 6'!G13=ISBLANK(TRUE),"",'Day 6'!G13)</f>
        <v/>
      </c>
      <c r="G108" s="1230" t="str">
        <f>IF('Day 6'!H13=ISBLANK(TRUE),"",'Day 6'!H13)</f>
        <v/>
      </c>
      <c r="H108" s="1230" t="str">
        <f>IF('Day 6'!I13=ISBLANK(TRUE),"",'Day 6'!I13)</f>
        <v/>
      </c>
      <c r="I108" s="1232" t="str">
        <f>IF('Day 6'!V13=ISBLANK(TRUE),"",'Day 6'!V13)</f>
        <v/>
      </c>
      <c r="J108" s="1233">
        <f t="shared" si="2"/>
        <v>0</v>
      </c>
      <c r="K108" s="1230" t="str">
        <f t="shared" si="22"/>
        <v>Yes</v>
      </c>
      <c r="L108" s="1230" t="str">
        <f>IF('Day 6'!R13=ISBLANK(TRUE),"",'Day 6'!R13)</f>
        <v/>
      </c>
      <c r="M108" s="1234">
        <v>0.65</v>
      </c>
      <c r="N108" s="1233">
        <f t="shared" si="35"/>
        <v>0</v>
      </c>
      <c r="O108" s="1230" t="str">
        <f>IF('Day 6'!T13=ISBLANK(TRUE),"",'Day 6'!T13)</f>
        <v/>
      </c>
      <c r="P108" s="1234">
        <v>0.35</v>
      </c>
      <c r="Q108" s="1233">
        <f t="shared" si="5"/>
        <v>0</v>
      </c>
      <c r="R108" s="104"/>
    </row>
    <row r="109" ht="12.75" customHeight="1">
      <c r="A109" s="1229">
        <v>6.0</v>
      </c>
      <c r="B109" s="1230" t="str">
        <f>IF('Day 6'!B14=ISBLANK(TRUE),"",'Day 6'!B14)</f>
        <v/>
      </c>
      <c r="C109" s="1230" t="str">
        <f>IF('Day 6'!C14=ISBLANK(TRUE),"",'Day 6'!C14)</f>
        <v/>
      </c>
      <c r="D109" s="1230" t="str">
        <f>IF('Day 6'!E14=ISBLANK(TRUE),"",'Day 6'!E14)</f>
        <v/>
      </c>
      <c r="E109" s="1230" t="str">
        <f>IF('Day 6'!F14=ISBLANK(TRUE),"",'Day 6'!F14)</f>
        <v/>
      </c>
      <c r="F109" s="1230" t="str">
        <f>IF('Day 6'!G14=ISBLANK(TRUE),"",'Day 6'!G14)</f>
        <v/>
      </c>
      <c r="G109" s="1230" t="str">
        <f>IF('Day 6'!H14=ISBLANK(TRUE),"",'Day 6'!H14)</f>
        <v/>
      </c>
      <c r="H109" s="1230" t="str">
        <f>IF('Day 6'!I14=ISBLANK(TRUE),"",'Day 6'!I14)</f>
        <v/>
      </c>
      <c r="I109" s="1232" t="str">
        <f>IF('Day 6'!V14=ISBLANK(TRUE),"",'Day 6'!V14)</f>
        <v/>
      </c>
      <c r="J109" s="1233">
        <f t="shared" si="2"/>
        <v>0</v>
      </c>
      <c r="K109" s="1230" t="str">
        <f t="shared" si="22"/>
        <v>No</v>
      </c>
      <c r="L109" s="1230" t="str">
        <f>IF('Day 6'!R14=ISBLANK(TRUE),"",'Day 6'!R14)</f>
        <v/>
      </c>
      <c r="M109" s="1234">
        <v>1.0</v>
      </c>
      <c r="N109" s="1233">
        <f t="shared" si="35"/>
        <v>0</v>
      </c>
      <c r="O109" s="1230" t="str">
        <f>IF('Day 6'!T14=ISBLANK(TRUE),"",'Day 6'!T14)</f>
        <v/>
      </c>
      <c r="P109" s="1235" t="str">
        <f>IF('Day 6'!U14=ISBLANK(TRUE),"",'Day 6'!U14)</f>
        <v/>
      </c>
      <c r="Q109" s="1233">
        <f t="shared" si="5"/>
        <v>0</v>
      </c>
      <c r="R109" s="104"/>
    </row>
    <row r="110" ht="12.75" customHeight="1">
      <c r="A110" s="1229">
        <v>6.0</v>
      </c>
      <c r="B110" s="1230" t="str">
        <f>IF('Day 6'!B15=ISBLANK(TRUE),"",'Day 6'!B15)</f>
        <v/>
      </c>
      <c r="C110" s="1230" t="str">
        <f>IF('Day 6'!C15=ISBLANK(TRUE),"",'Day 6'!C15)</f>
        <v/>
      </c>
      <c r="D110" s="1230" t="str">
        <f>IF('Day 6'!E15=ISBLANK(TRUE),"",'Day 6'!E15)</f>
        <v/>
      </c>
      <c r="E110" s="1230" t="str">
        <f>IF('Day 6'!F15=ISBLANK(TRUE),"",'Day 6'!F15)</f>
        <v/>
      </c>
      <c r="F110" s="1230" t="str">
        <f>IF('Day 6'!G15=ISBLANK(TRUE),"",'Day 6'!G15)</f>
        <v/>
      </c>
      <c r="G110" s="1230" t="str">
        <f>IF('Day 6'!H15=ISBLANK(TRUE),"",'Day 6'!H15)</f>
        <v/>
      </c>
      <c r="H110" s="1230" t="str">
        <f>IF('Day 6'!I15=ISBLANK(TRUE),"",'Day 6'!I15)</f>
        <v/>
      </c>
      <c r="I110" s="1232" t="str">
        <f>IF('Day 6'!V15=ISBLANK(TRUE),"",'Day 6'!V15)</f>
        <v/>
      </c>
      <c r="J110" s="1233">
        <f t="shared" si="2"/>
        <v>0</v>
      </c>
      <c r="K110" s="1230" t="str">
        <f t="shared" si="22"/>
        <v>No</v>
      </c>
      <c r="L110" s="1230" t="str">
        <f>IF('Day 6'!R15=ISBLANK(TRUE),"",'Day 6'!R15)</f>
        <v/>
      </c>
      <c r="M110" s="1235" t="str">
        <f>IF('Day 6'!S15=ISBLANK(TRUE),"",'Day 6'!S15)</f>
        <v/>
      </c>
      <c r="N110" s="1233">
        <f t="shared" si="35"/>
        <v>0</v>
      </c>
      <c r="O110" s="1230" t="str">
        <f>IF('Day 6'!T15=ISBLANK(TRUE),"",'Day 6'!T15)</f>
        <v/>
      </c>
      <c r="P110" s="1235" t="str">
        <f>IF('Day 6'!U15=ISBLANK(TRUE),"",'Day 6'!U15)</f>
        <v/>
      </c>
      <c r="Q110" s="1233">
        <f t="shared" si="5"/>
        <v>0</v>
      </c>
      <c r="R110" s="104"/>
    </row>
    <row r="111" ht="12.75" customHeight="1">
      <c r="A111" s="1229">
        <v>6.0</v>
      </c>
      <c r="B111" s="1230" t="str">
        <f>IF('Day 6'!B16=ISBLANK(TRUE),"",'Day 6'!B16)</f>
        <v/>
      </c>
      <c r="C111" s="1230" t="str">
        <f>IF('Day 6'!C16=ISBLANK(TRUE),"",'Day 6'!C16)</f>
        <v/>
      </c>
      <c r="D111" s="1230" t="str">
        <f>IF('Day 6'!E16=ISBLANK(TRUE),"",'Day 6'!E16)</f>
        <v/>
      </c>
      <c r="E111" s="1230" t="str">
        <f>IF('Day 6'!F16=ISBLANK(TRUE),"",'Day 6'!F16)</f>
        <v/>
      </c>
      <c r="F111" s="1230" t="str">
        <f>IF('Day 6'!G16=ISBLANK(TRUE),"",'Day 6'!G16)</f>
        <v/>
      </c>
      <c r="G111" s="1230" t="str">
        <f>IF('Day 6'!H16=ISBLANK(TRUE),"",'Day 6'!H16)</f>
        <v/>
      </c>
      <c r="H111" s="1230" t="str">
        <f>IF('Day 6'!I16=ISBLANK(TRUE),"",'Day 6'!I16)</f>
        <v/>
      </c>
      <c r="I111" s="1232" t="str">
        <f>IF('Day 6'!V16=ISBLANK(TRUE),"",'Day 6'!V16)</f>
        <v/>
      </c>
      <c r="J111" s="1233">
        <f t="shared" si="2"/>
        <v>0</v>
      </c>
      <c r="K111" s="1230" t="str">
        <f t="shared" si="22"/>
        <v>No</v>
      </c>
      <c r="L111" s="1230" t="str">
        <f>IF('Day 6'!R16=ISBLANK(TRUE),"",'Day 6'!R16)</f>
        <v/>
      </c>
      <c r="M111" s="1235" t="str">
        <f>IF('Day 6'!S16=ISBLANK(TRUE),"",'Day 6'!S16)</f>
        <v/>
      </c>
      <c r="N111" s="1233">
        <f t="shared" si="35"/>
        <v>0</v>
      </c>
      <c r="O111" s="1230" t="str">
        <f>IF('Day 6'!T16=ISBLANK(TRUE),"",'Day 6'!T16)</f>
        <v/>
      </c>
      <c r="P111" s="1235" t="str">
        <f>IF('Day 6'!U16=ISBLANK(TRUE),"",'Day 6'!U16)</f>
        <v/>
      </c>
      <c r="Q111" s="1233">
        <f t="shared" si="5"/>
        <v>0</v>
      </c>
      <c r="R111" s="104"/>
    </row>
    <row r="112" ht="12.75" customHeight="1">
      <c r="A112" s="1229">
        <v>6.0</v>
      </c>
      <c r="B112" s="1230" t="str">
        <f>IF('Day 6'!B17=ISBLANK(TRUE),"",'Day 6'!B17)</f>
        <v/>
      </c>
      <c r="C112" s="1230" t="str">
        <f>IF('Day 6'!C17=ISBLANK(TRUE),"",'Day 6'!C17)</f>
        <v/>
      </c>
      <c r="D112" s="1230" t="str">
        <f>IF('Day 6'!E17=ISBLANK(TRUE),"",'Day 6'!E17)</f>
        <v/>
      </c>
      <c r="E112" s="1230" t="str">
        <f>IF('Day 6'!F17=ISBLANK(TRUE),"",'Day 6'!F17)</f>
        <v/>
      </c>
      <c r="F112" s="1230" t="str">
        <f>IF('Day 6'!G17=ISBLANK(TRUE),"",'Day 6'!G17)</f>
        <v/>
      </c>
      <c r="G112" s="1230" t="str">
        <f>IF('Day 6'!H17=ISBLANK(TRUE),"",'Day 6'!H17)</f>
        <v/>
      </c>
      <c r="H112" s="1230" t="str">
        <f>IF('Day 6'!I17=ISBLANK(TRUE),"",'Day 6'!I17)</f>
        <v/>
      </c>
      <c r="I112" s="1232" t="str">
        <f>IF('Day 6'!V17=ISBLANK(TRUE),"",'Day 6'!V17)</f>
        <v/>
      </c>
      <c r="J112" s="1233">
        <f t="shared" si="2"/>
        <v>0</v>
      </c>
      <c r="K112" s="1230" t="str">
        <f t="shared" si="22"/>
        <v>No</v>
      </c>
      <c r="L112" s="1230" t="str">
        <f>IF('Day 6'!R17=ISBLANK(TRUE),"",'Day 6'!R17)</f>
        <v/>
      </c>
      <c r="M112" s="1235" t="str">
        <f>IF('Day 6'!S17=ISBLANK(TRUE),"",'Day 6'!S17)</f>
        <v/>
      </c>
      <c r="N112" s="1233">
        <f t="shared" si="35"/>
        <v>0</v>
      </c>
      <c r="O112" s="1230" t="str">
        <f>IF('Day 6'!T17=ISBLANK(TRUE),"",'Day 6'!T17)</f>
        <v/>
      </c>
      <c r="P112" s="1235">
        <f>IF('Day 6'!U17=ISBLANK(TRUE),"",'Day 6'!U17)</f>
        <v>0</v>
      </c>
      <c r="Q112" s="1233">
        <f t="shared" si="5"/>
        <v>0</v>
      </c>
      <c r="R112" s="104"/>
    </row>
    <row r="113" ht="12.75" customHeight="1">
      <c r="A113" s="1229">
        <v>6.0</v>
      </c>
      <c r="B113" s="1230" t="str">
        <f>IF('Day 6'!B18=ISBLANK(TRUE),"",'Day 6'!B18)</f>
        <v/>
      </c>
      <c r="C113" s="1230" t="str">
        <f>IF('Day 6'!C18=ISBLANK(TRUE),"",'Day 6'!C18)</f>
        <v/>
      </c>
      <c r="D113" s="1230" t="str">
        <f>IF('Day 6'!E18=ISBLANK(TRUE),"",'Day 6'!E18)</f>
        <v/>
      </c>
      <c r="E113" s="1230" t="str">
        <f>IF('Day 6'!F18=ISBLANK(TRUE),"",'Day 6'!F18)</f>
        <v/>
      </c>
      <c r="F113" s="1230" t="str">
        <f>IF('Day 6'!G18=ISBLANK(TRUE),"",'Day 6'!G18)</f>
        <v/>
      </c>
      <c r="G113" s="1230" t="str">
        <f>IF('Day 6'!H18=ISBLANK(TRUE),"",'Day 6'!H18)</f>
        <v/>
      </c>
      <c r="H113" s="1230" t="str">
        <f>IF('Day 6'!I18=ISBLANK(TRUE),"",'Day 6'!I18)</f>
        <v/>
      </c>
      <c r="I113" s="1232" t="str">
        <f>IF('Day 6'!V18=ISBLANK(TRUE),"",'Day 6'!V18)</f>
        <v/>
      </c>
      <c r="J113" s="1233">
        <f t="shared" si="2"/>
        <v>0</v>
      </c>
      <c r="K113" s="1230" t="str">
        <f t="shared" si="22"/>
        <v>No</v>
      </c>
      <c r="L113" s="1230" t="str">
        <f>IF('Day 6'!R18=ISBLANK(TRUE),"",'Day 6'!R18)</f>
        <v/>
      </c>
      <c r="M113" s="1235" t="str">
        <f>IF('Day 6'!S18=ISBLANK(TRUE),"",'Day 6'!S18)</f>
        <v/>
      </c>
      <c r="N113" s="1233">
        <f t="shared" si="35"/>
        <v>0</v>
      </c>
      <c r="O113" s="1230" t="str">
        <f>IF('Day 6'!T18=ISBLANK(TRUE),"",'Day 6'!T18)</f>
        <v/>
      </c>
      <c r="P113" s="1235">
        <f>IF('Day 6'!U18=ISBLANK(TRUE),"",'Day 6'!U18)</f>
        <v>0</v>
      </c>
      <c r="Q113" s="1233">
        <f t="shared" si="5"/>
        <v>0</v>
      </c>
      <c r="R113" s="104"/>
    </row>
    <row r="114" ht="12.75" customHeight="1">
      <c r="A114" s="1229">
        <v>6.0</v>
      </c>
      <c r="B114" s="1230" t="str">
        <f>IF('Day 6'!B19=ISBLANK(TRUE),"",'Day 6'!B19)</f>
        <v/>
      </c>
      <c r="C114" s="1230" t="str">
        <f>IF('Day 6'!C19=ISBLANK(TRUE),"",'Day 6'!C19)</f>
        <v/>
      </c>
      <c r="D114" s="1230" t="str">
        <f>IF('Day 6'!E19=ISBLANK(TRUE),"",'Day 6'!E19)</f>
        <v/>
      </c>
      <c r="E114" s="1230" t="str">
        <f>IF('Day 6'!F19=ISBLANK(TRUE),"",'Day 6'!F19)</f>
        <v/>
      </c>
      <c r="F114" s="1230" t="str">
        <f>IF('Day 6'!G19=ISBLANK(TRUE),"",'Day 6'!G19)</f>
        <v/>
      </c>
      <c r="G114" s="1230" t="str">
        <f>IF('Day 6'!H19=ISBLANK(TRUE),"",'Day 6'!H19)</f>
        <v/>
      </c>
      <c r="H114" s="1230" t="str">
        <f>IF('Day 6'!I19=ISBLANK(TRUE),"",'Day 6'!I19)</f>
        <v/>
      </c>
      <c r="I114" s="1232" t="str">
        <f>IF('Day 6'!V19=ISBLANK(TRUE),"",'Day 6'!V19)</f>
        <v/>
      </c>
      <c r="J114" s="1233">
        <f t="shared" si="2"/>
        <v>0</v>
      </c>
      <c r="K114" s="1230" t="str">
        <f t="shared" si="22"/>
        <v>No</v>
      </c>
      <c r="L114" s="1230" t="str">
        <f>IF('Day 6'!R19=ISBLANK(TRUE),"",'Day 6'!R19)</f>
        <v/>
      </c>
      <c r="M114" s="1235" t="str">
        <f>IF('Day 6'!S19=ISBLANK(TRUE),"",'Day 6'!S19)</f>
        <v/>
      </c>
      <c r="N114" s="1233">
        <f t="shared" si="35"/>
        <v>0</v>
      </c>
      <c r="O114" s="1230" t="str">
        <f>IF('Day 6'!T19=ISBLANK(TRUE),"",'Day 6'!T19)</f>
        <v/>
      </c>
      <c r="P114" s="1235">
        <f>IF('Day 6'!U19=ISBLANK(TRUE),"",'Day 6'!U19)</f>
        <v>0</v>
      </c>
      <c r="Q114" s="1233">
        <f t="shared" si="5"/>
        <v>0</v>
      </c>
      <c r="R114" s="104"/>
    </row>
    <row r="115" ht="12.75" customHeight="1">
      <c r="A115" s="1229">
        <v>6.0</v>
      </c>
      <c r="B115" s="1230" t="str">
        <f>IF('Day 6'!B20=ISBLANK(TRUE),"",'Day 6'!B20)</f>
        <v/>
      </c>
      <c r="C115" s="1230" t="str">
        <f>IF('Day 6'!C20=ISBLANK(TRUE),"",'Day 6'!C20)</f>
        <v/>
      </c>
      <c r="D115" s="1230" t="str">
        <f>IF('Day 6'!E20=ISBLANK(TRUE),"",'Day 6'!E20)</f>
        <v/>
      </c>
      <c r="E115" s="1230" t="str">
        <f>IF('Day 6'!F20=ISBLANK(TRUE),"",'Day 6'!F20)</f>
        <v/>
      </c>
      <c r="F115" s="1230" t="str">
        <f>IF('Day 6'!G20=ISBLANK(TRUE),"",'Day 6'!G20)</f>
        <v/>
      </c>
      <c r="G115" s="1230" t="str">
        <f>IF('Day 6'!H20=ISBLANK(TRUE),"",'Day 6'!H20)</f>
        <v/>
      </c>
      <c r="H115" s="1230" t="str">
        <f>IF('Day 6'!I20=ISBLANK(TRUE),"",'Day 6'!I20)</f>
        <v/>
      </c>
      <c r="I115" s="1232" t="str">
        <f>IF('Day 6'!V20=ISBLANK(TRUE),"",'Day 6'!V20)</f>
        <v/>
      </c>
      <c r="J115" s="1233">
        <f t="shared" si="2"/>
        <v>0</v>
      </c>
      <c r="K115" s="1230" t="str">
        <f t="shared" si="22"/>
        <v>No</v>
      </c>
      <c r="L115" s="1230" t="str">
        <f>IF('Day 6'!R20=ISBLANK(TRUE),"",'Day 6'!R20)</f>
        <v/>
      </c>
      <c r="M115" s="1235" t="str">
        <f>IF('Day 6'!S20=ISBLANK(TRUE),"",'Day 6'!S20)</f>
        <v/>
      </c>
      <c r="N115" s="1233">
        <f t="shared" si="35"/>
        <v>0</v>
      </c>
      <c r="O115" s="1230" t="str">
        <f>IF('Day 6'!T20=ISBLANK(TRUE),"",'Day 6'!T20)</f>
        <v/>
      </c>
      <c r="P115" s="1235">
        <f>IF('Day 6'!U20=ISBLANK(TRUE),"",'Day 6'!U20)</f>
        <v>0</v>
      </c>
      <c r="Q115" s="1233">
        <f t="shared" si="5"/>
        <v>0</v>
      </c>
      <c r="R115" s="104"/>
    </row>
    <row r="116" ht="12.75" customHeight="1">
      <c r="A116" s="1229">
        <v>6.0</v>
      </c>
      <c r="B116" s="1230" t="str">
        <f>IF('Day 6'!B21=ISBLANK(TRUE),"",'Day 6'!B21)</f>
        <v/>
      </c>
      <c r="C116" s="1230" t="str">
        <f>IF('Day 6'!C21=ISBLANK(TRUE),"",'Day 6'!C21)</f>
        <v/>
      </c>
      <c r="D116" s="1230" t="str">
        <f>IF('Day 6'!E21=ISBLANK(TRUE),"",'Day 6'!E21)</f>
        <v/>
      </c>
      <c r="E116" s="1230" t="str">
        <f>IF('Day 6'!F21=ISBLANK(TRUE),"",'Day 6'!F21)</f>
        <v/>
      </c>
      <c r="F116" s="1230" t="str">
        <f>IF('Day 6'!G21=ISBLANK(TRUE),"",'Day 6'!G21)</f>
        <v/>
      </c>
      <c r="G116" s="1230" t="str">
        <f>IF('Day 6'!H21=ISBLANK(TRUE),"",'Day 6'!H21)</f>
        <v/>
      </c>
      <c r="H116" s="1230" t="str">
        <f>IF('Day 6'!I21=ISBLANK(TRUE),"",'Day 6'!I21)</f>
        <v/>
      </c>
      <c r="I116" s="1232" t="str">
        <f>IF('Day 6'!V21=ISBLANK(TRUE),"",'Day 6'!V21)</f>
        <v/>
      </c>
      <c r="J116" s="1233">
        <f t="shared" si="2"/>
        <v>0</v>
      </c>
      <c r="K116" s="1230" t="str">
        <f t="shared" si="22"/>
        <v>No</v>
      </c>
      <c r="L116" s="1230" t="str">
        <f>IF('Day 6'!R21=ISBLANK(TRUE),"",'Day 6'!R21)</f>
        <v/>
      </c>
      <c r="M116" s="1235" t="str">
        <f>IF('Day 6'!S21=ISBLANK(TRUE),"",'Day 6'!S21)</f>
        <v/>
      </c>
      <c r="N116" s="1233">
        <f t="shared" si="35"/>
        <v>0</v>
      </c>
      <c r="O116" s="1230" t="str">
        <f>IF('Day 6'!T21=ISBLANK(TRUE),"",'Day 6'!T21)</f>
        <v/>
      </c>
      <c r="P116" s="1235">
        <f>IF('Day 6'!U21=ISBLANK(TRUE),"",'Day 6'!U21)</f>
        <v>0</v>
      </c>
      <c r="Q116" s="1233">
        <f t="shared" si="5"/>
        <v>0</v>
      </c>
      <c r="R116" s="104"/>
    </row>
    <row r="117" ht="12.75" customHeight="1">
      <c r="A117" s="1229">
        <v>6.0</v>
      </c>
      <c r="B117" s="1230" t="str">
        <f>IF('Day 6'!B22=ISBLANK(TRUE),"",'Day 6'!B22)</f>
        <v/>
      </c>
      <c r="C117" s="1230" t="str">
        <f>IF('Day 6'!C22=ISBLANK(TRUE),"",'Day 6'!C22)</f>
        <v/>
      </c>
      <c r="D117" s="1230" t="str">
        <f>IF('Day 6'!E22=ISBLANK(TRUE),"",'Day 6'!E22)</f>
        <v/>
      </c>
      <c r="E117" s="1230" t="str">
        <f>IF('Day 6'!F22=ISBLANK(TRUE),"",'Day 6'!F22)</f>
        <v/>
      </c>
      <c r="F117" s="1230" t="str">
        <f>IF('Day 6'!G22=ISBLANK(TRUE),"",'Day 6'!G22)</f>
        <v/>
      </c>
      <c r="G117" s="1230" t="str">
        <f>IF('Day 6'!H22=ISBLANK(TRUE),"",'Day 6'!H22)</f>
        <v/>
      </c>
      <c r="H117" s="1230" t="str">
        <f>IF('Day 6'!I22=ISBLANK(TRUE),"",'Day 6'!I22)</f>
        <v/>
      </c>
      <c r="I117" s="1232" t="str">
        <f>IF('Day 6'!V22=ISBLANK(TRUE),"",'Day 6'!V22)</f>
        <v/>
      </c>
      <c r="J117" s="1233">
        <f t="shared" si="2"/>
        <v>0</v>
      </c>
      <c r="K117" s="1230" t="str">
        <f t="shared" si="22"/>
        <v>No</v>
      </c>
      <c r="L117" s="1230" t="str">
        <f>IF('Day 6'!R22=ISBLANK(TRUE),"",'Day 6'!R22)</f>
        <v/>
      </c>
      <c r="M117" s="1235" t="str">
        <f>IF('Day 6'!S22=ISBLANK(TRUE),"",'Day 6'!S22)</f>
        <v/>
      </c>
      <c r="N117" s="1233">
        <f t="shared" si="35"/>
        <v>0</v>
      </c>
      <c r="O117" s="1230" t="str">
        <f>IF('Day 6'!T22=ISBLANK(TRUE),"",'Day 6'!T22)</f>
        <v/>
      </c>
      <c r="P117" s="1235">
        <f>IF('Day 6'!U22=ISBLANK(TRUE),"",'Day 6'!U22)</f>
        <v>0</v>
      </c>
      <c r="Q117" s="1233">
        <f t="shared" si="5"/>
        <v>0</v>
      </c>
      <c r="R117" s="104"/>
    </row>
    <row r="118" ht="12.75" customHeight="1">
      <c r="A118" s="1229">
        <v>6.0</v>
      </c>
      <c r="B118" s="1230" t="str">
        <f>IF('Day 6'!B23=ISBLANK(TRUE),"",'Day 6'!B23)</f>
        <v/>
      </c>
      <c r="C118" s="1230" t="str">
        <f>IF('Day 6'!C23=ISBLANK(TRUE),"",'Day 6'!C23)</f>
        <v/>
      </c>
      <c r="D118" s="1230" t="str">
        <f>IF('Day 6'!E23=ISBLANK(TRUE),"",'Day 6'!E23)</f>
        <v/>
      </c>
      <c r="E118" s="1230" t="str">
        <f>IF('Day 6'!F23=ISBLANK(TRUE),"",'Day 6'!F23)</f>
        <v/>
      </c>
      <c r="F118" s="1230" t="str">
        <f>IF('Day 6'!G23=ISBLANK(TRUE),"",'Day 6'!G23)</f>
        <v/>
      </c>
      <c r="G118" s="1230" t="str">
        <f>IF('Day 6'!H23=ISBLANK(TRUE),"",'Day 6'!H23)</f>
        <v/>
      </c>
      <c r="H118" s="1230" t="str">
        <f>IF('Day 6'!I23=ISBLANK(TRUE),"",'Day 6'!I23)</f>
        <v/>
      </c>
      <c r="I118" s="1232" t="str">
        <f>IF('Day 6'!V23=ISBLANK(TRUE),"",'Day 6'!V23)</f>
        <v/>
      </c>
      <c r="J118" s="1233">
        <f t="shared" si="2"/>
        <v>0</v>
      </c>
      <c r="K118" s="1230" t="str">
        <f t="shared" si="22"/>
        <v>No</v>
      </c>
      <c r="L118" s="1230" t="str">
        <f>IF('Day 6'!R23=ISBLANK(TRUE),"",'Day 6'!R23)</f>
        <v/>
      </c>
      <c r="M118" s="1235" t="str">
        <f>IF('Day 6'!S23=ISBLANK(TRUE),"",'Day 6'!S23)</f>
        <v/>
      </c>
      <c r="N118" s="1233">
        <f t="shared" si="35"/>
        <v>0</v>
      </c>
      <c r="O118" s="1230" t="str">
        <f>IF('Day 6'!T23=ISBLANK(TRUE),"",'Day 6'!T23)</f>
        <v/>
      </c>
      <c r="P118" s="1235">
        <f>IF('Day 6'!U23=ISBLANK(TRUE),"",'Day 6'!U23)</f>
        <v>0</v>
      </c>
      <c r="Q118" s="1233">
        <f t="shared" si="5"/>
        <v>0</v>
      </c>
      <c r="R118" s="104"/>
    </row>
    <row r="119" ht="12.75" customHeight="1">
      <c r="A119" s="1229">
        <v>6.0</v>
      </c>
      <c r="B119" s="1230" t="str">
        <f>IF('Day 6'!B24=ISBLANK(TRUE),"",'Day 6'!B24)</f>
        <v/>
      </c>
      <c r="C119" s="1230" t="str">
        <f>IF('Day 6'!C24=ISBLANK(TRUE),"",'Day 6'!C24)</f>
        <v/>
      </c>
      <c r="D119" s="1230" t="str">
        <f>IF('Day 6'!E24=ISBLANK(TRUE),"",'Day 6'!E24)</f>
        <v/>
      </c>
      <c r="E119" s="1230" t="str">
        <f>IF('Day 6'!F24=ISBLANK(TRUE),"",'Day 6'!F24)</f>
        <v/>
      </c>
      <c r="F119" s="1230" t="str">
        <f>IF('Day 6'!G24=ISBLANK(TRUE),"",'Day 6'!G24)</f>
        <v/>
      </c>
      <c r="G119" s="1230" t="str">
        <f>IF('Day 6'!H24=ISBLANK(TRUE),"",'Day 6'!H24)</f>
        <v/>
      </c>
      <c r="H119" s="1230" t="str">
        <f>IF('Day 6'!I24=ISBLANK(TRUE),"",'Day 6'!I24)</f>
        <v/>
      </c>
      <c r="I119" s="1232" t="str">
        <f>IF('Day 6'!V24=ISBLANK(TRUE),"",'Day 6'!V24)</f>
        <v/>
      </c>
      <c r="J119" s="1233">
        <f t="shared" si="2"/>
        <v>0</v>
      </c>
      <c r="K119" s="1230" t="str">
        <f t="shared" si="22"/>
        <v>No</v>
      </c>
      <c r="L119" s="1230" t="str">
        <f>IF('Day 6'!R24=ISBLANK(TRUE),"",'Day 6'!R24)</f>
        <v/>
      </c>
      <c r="M119" s="1235" t="str">
        <f>IF('Day 6'!S24=ISBLANK(TRUE),"",'Day 6'!S24)</f>
        <v/>
      </c>
      <c r="N119" s="1233">
        <f t="shared" si="35"/>
        <v>0</v>
      </c>
      <c r="O119" s="1230" t="str">
        <f>IF('Day 6'!T24=ISBLANK(TRUE),"",'Day 6'!T24)</f>
        <v/>
      </c>
      <c r="P119" s="1235">
        <f>IF('Day 6'!U24=ISBLANK(TRUE),"",'Day 6'!U24)</f>
        <v>0</v>
      </c>
      <c r="Q119" s="1233">
        <f t="shared" si="5"/>
        <v>0</v>
      </c>
      <c r="R119" s="104"/>
    </row>
    <row r="120" ht="12.75" customHeight="1">
      <c r="A120" s="1229">
        <v>6.0</v>
      </c>
      <c r="B120" s="1230" t="str">
        <f>IF('Day 6'!B25=ISBLANK(TRUE),"",'Day 6'!B25)</f>
        <v/>
      </c>
      <c r="C120" s="1230" t="str">
        <f>IF('Day 6'!C25=ISBLANK(TRUE),"",'Day 6'!C25)</f>
        <v/>
      </c>
      <c r="D120" s="1230" t="str">
        <f>IF('Day 6'!E25=ISBLANK(TRUE),"",'Day 6'!E25)</f>
        <v/>
      </c>
      <c r="E120" s="1230" t="str">
        <f>IF('Day 6'!F25=ISBLANK(TRUE),"",'Day 6'!F25)</f>
        <v/>
      </c>
      <c r="F120" s="1230" t="str">
        <f>IF('Day 6'!G25=ISBLANK(TRUE),"",'Day 6'!G25)</f>
        <v/>
      </c>
      <c r="G120" s="1230" t="str">
        <f>IF('Day 6'!H25=ISBLANK(TRUE),"",'Day 6'!H25)</f>
        <v/>
      </c>
      <c r="H120" s="1230" t="str">
        <f>IF('Day 6'!I25=ISBLANK(TRUE),"",'Day 6'!I25)</f>
        <v/>
      </c>
      <c r="I120" s="1232" t="str">
        <f>IF('Day 6'!V25=ISBLANK(TRUE),"",'Day 6'!V25)</f>
        <v/>
      </c>
      <c r="J120" s="1233">
        <f t="shared" si="2"/>
        <v>0</v>
      </c>
      <c r="K120" s="1230" t="str">
        <f t="shared" si="22"/>
        <v>No</v>
      </c>
      <c r="L120" s="1230" t="str">
        <f>IF('Day 6'!R25=ISBLANK(TRUE),"",'Day 6'!R25)</f>
        <v/>
      </c>
      <c r="M120" s="1235" t="str">
        <f>IF('Day 6'!S25=ISBLANK(TRUE),"",'Day 6'!S25)</f>
        <v/>
      </c>
      <c r="N120" s="1233">
        <f t="shared" si="35"/>
        <v>0</v>
      </c>
      <c r="O120" s="1230" t="str">
        <f>IF('Day 6'!T25=ISBLANK(TRUE),"",'Day 6'!T25)</f>
        <v/>
      </c>
      <c r="P120" s="1235">
        <f>IF('Day 6'!U25=ISBLANK(TRUE),"",'Day 6'!U25)</f>
        <v>0</v>
      </c>
      <c r="Q120" s="1233">
        <f t="shared" si="5"/>
        <v>0</v>
      </c>
      <c r="R120" s="104"/>
    </row>
    <row r="121" ht="12.75" customHeight="1">
      <c r="A121" s="1222">
        <v>7.0</v>
      </c>
      <c r="B121" s="21" t="str">
        <f>IF('Day 7'!B6=ISBLANK(TRUE),"",'Day 7'!B6)</f>
        <v/>
      </c>
      <c r="C121" s="21" t="str">
        <f>IF('Day 7'!C6=ISBLANK(TRUE),"",'Day 7'!C6)</f>
        <v/>
      </c>
      <c r="D121" s="21" t="str">
        <f>IF('Day 7'!E6=ISBLANK(TRUE),"",'Day 7'!E6)</f>
        <v/>
      </c>
      <c r="E121" s="21" t="str">
        <f>IF('Day 7'!F6=ISBLANK(TRUE),"",'Day 7'!F6)</f>
        <v/>
      </c>
      <c r="F121" s="21" t="str">
        <f>IF('Day 7'!G6=ISBLANK(TRUE),"",'Day 7'!G6)</f>
        <v> </v>
      </c>
      <c r="G121" s="21" t="str">
        <f>IF('Day 7'!H6=ISBLANK(TRUE),"",'Day 7'!H6)</f>
        <v> </v>
      </c>
      <c r="H121" s="21" t="str">
        <f>IF('Day 7'!I6=ISBLANK(TRUE),"",'Day 7'!I6)</f>
        <v> </v>
      </c>
      <c r="I121" s="1223" t="str">
        <f>IF('Day 7'!V6=ISBLANK(TRUE),"",'Day 7'!V6)</f>
        <v/>
      </c>
      <c r="J121" s="1224">
        <f t="shared" si="2"/>
        <v>0</v>
      </c>
      <c r="K121" s="21" t="str">
        <f t="shared" si="22"/>
        <v>No</v>
      </c>
      <c r="L121" s="21" t="str">
        <f>IF('Day 7'!R6=ISBLANK(TRUE),"",'Day 7'!R6)</f>
        <v/>
      </c>
      <c r="M121" s="1226" t="str">
        <f>IF('Day 7'!S6=ISBLANK(TRUE),"",'Day 7'!S6)</f>
        <v/>
      </c>
      <c r="N121" s="1224">
        <f t="shared" si="35"/>
        <v>0</v>
      </c>
      <c r="O121" s="21" t="str">
        <f>IF('Day 7'!T6=ISBLANK(TRUE),"",'Day 7'!T6)</f>
        <v/>
      </c>
      <c r="P121" s="1226">
        <f>IF('Day 7'!U6=ISBLANK(TRUE),"",'Day 7'!U6)</f>
        <v>0</v>
      </c>
      <c r="Q121" s="1224">
        <f t="shared" si="5"/>
        <v>0</v>
      </c>
      <c r="R121" s="104"/>
    </row>
    <row r="122" ht="12.75" customHeight="1">
      <c r="A122" s="1222">
        <v>7.0</v>
      </c>
      <c r="B122" s="21" t="str">
        <f>IF('Day 7'!B7=ISBLANK(TRUE),"",'Day 7'!B7)</f>
        <v/>
      </c>
      <c r="C122" s="21" t="str">
        <f>IF('Day 7'!C7=ISBLANK(TRUE),"",'Day 7'!C7)</f>
        <v/>
      </c>
      <c r="D122" s="21" t="str">
        <f>IF('Day 7'!E7=ISBLANK(TRUE),"",'Day 7'!E7)</f>
        <v/>
      </c>
      <c r="E122" s="21" t="str">
        <f>IF('Day 7'!F7=ISBLANK(TRUE),"",'Day 7'!F7)</f>
        <v/>
      </c>
      <c r="F122" s="21" t="str">
        <f>IF('Day 7'!G7=ISBLANK(TRUE),"",'Day 7'!G7)</f>
        <v> </v>
      </c>
      <c r="G122" s="21" t="str">
        <f>IF('Day 7'!H7=ISBLANK(TRUE),"",'Day 7'!H7)</f>
        <v> </v>
      </c>
      <c r="H122" s="21" t="str">
        <f>IF('Day 7'!I7=ISBLANK(TRUE),"",'Day 7'!I7)</f>
        <v> </v>
      </c>
      <c r="I122" s="1223" t="str">
        <f>IF('Day 7'!V7=ISBLANK(TRUE),"",'Day 7'!V7)</f>
        <v/>
      </c>
      <c r="J122" s="1224">
        <f t="shared" si="2"/>
        <v>0</v>
      </c>
      <c r="K122" s="21" t="str">
        <f t="shared" si="22"/>
        <v>No</v>
      </c>
      <c r="L122" s="21" t="str">
        <f>IF('Day 7'!R7=ISBLANK(TRUE),"",'Day 7'!R7)</f>
        <v/>
      </c>
      <c r="M122" s="1226" t="str">
        <f>IF('Day 7'!S7=ISBLANK(TRUE),"",'Day 7'!S7)</f>
        <v/>
      </c>
      <c r="N122" s="1224">
        <f t="shared" si="35"/>
        <v>0</v>
      </c>
      <c r="O122" s="21" t="str">
        <f>IF('Day 7'!T7=ISBLANK(TRUE),"",'Day 7'!T7)</f>
        <v/>
      </c>
      <c r="P122" s="1226">
        <f>IF('Day 7'!U7=ISBLANK(TRUE),"",'Day 7'!U7)</f>
        <v>0</v>
      </c>
      <c r="Q122" s="1224">
        <f t="shared" si="5"/>
        <v>0</v>
      </c>
      <c r="R122" s="104"/>
    </row>
    <row r="123" ht="12.75" customHeight="1">
      <c r="A123" s="1222">
        <v>7.0</v>
      </c>
      <c r="B123" s="21" t="str">
        <f>IF('Day 7'!B8=ISBLANK(TRUE),"",'Day 7'!B8)</f>
        <v/>
      </c>
      <c r="C123" s="21" t="str">
        <f>IF('Day 7'!C8=ISBLANK(TRUE),"",'Day 7'!C8)</f>
        <v/>
      </c>
      <c r="D123" s="21" t="str">
        <f>IF('Day 7'!E8=ISBLANK(TRUE),"",'Day 7'!E8)</f>
        <v/>
      </c>
      <c r="E123" s="21" t="str">
        <f>IF('Day 7'!F8=ISBLANK(TRUE),"",'Day 7'!F8)</f>
        <v/>
      </c>
      <c r="F123" s="21" t="str">
        <f>IF('Day 7'!G8=ISBLANK(TRUE),"",'Day 7'!G8)</f>
        <v> </v>
      </c>
      <c r="G123" s="21" t="str">
        <f>IF('Day 7'!H8=ISBLANK(TRUE),"",'Day 7'!H8)</f>
        <v> </v>
      </c>
      <c r="H123" s="21" t="str">
        <f>IF('Day 7'!I8=ISBLANK(TRUE),"",'Day 7'!I8)</f>
        <v> </v>
      </c>
      <c r="I123" s="1223" t="str">
        <f>IF('Day 7'!V8=ISBLANK(TRUE),"",'Day 7'!V8)</f>
        <v/>
      </c>
      <c r="J123" s="1224">
        <f t="shared" si="2"/>
        <v>0</v>
      </c>
      <c r="K123" s="21" t="str">
        <f t="shared" si="22"/>
        <v>No</v>
      </c>
      <c r="L123" s="21" t="str">
        <f>IF('Day 7'!R8=ISBLANK(TRUE),"",'Day 7'!R8)</f>
        <v/>
      </c>
      <c r="M123" s="1226" t="str">
        <f>IF('Day 7'!S8=ISBLANK(TRUE),"",'Day 7'!S8)</f>
        <v/>
      </c>
      <c r="N123" s="1224">
        <f t="shared" si="35"/>
        <v>0</v>
      </c>
      <c r="O123" s="21" t="str">
        <f>IF('Day 7'!T8=ISBLANK(TRUE),"",'Day 7'!T8)</f>
        <v/>
      </c>
      <c r="P123" s="1226">
        <f>IF('Day 7'!U8=ISBLANK(TRUE),"",'Day 7'!U8)</f>
        <v>0</v>
      </c>
      <c r="Q123" s="1224">
        <f t="shared" si="5"/>
        <v>0</v>
      </c>
      <c r="R123" s="104"/>
    </row>
    <row r="124" ht="12.75" customHeight="1">
      <c r="A124" s="1222">
        <v>7.0</v>
      </c>
      <c r="B124" s="21" t="str">
        <f>IF('Day 7'!B9=ISBLANK(TRUE),"",'Day 7'!B9)</f>
        <v/>
      </c>
      <c r="C124" s="21" t="str">
        <f>IF('Day 7'!C9=ISBLANK(TRUE),"",'Day 7'!C9)</f>
        <v/>
      </c>
      <c r="D124" s="21" t="str">
        <f>IF('Day 7'!E9=ISBLANK(TRUE),"",'Day 7'!E9)</f>
        <v/>
      </c>
      <c r="E124" s="21" t="str">
        <f>IF('Day 7'!F9=ISBLANK(TRUE),"",'Day 7'!F9)</f>
        <v/>
      </c>
      <c r="F124" s="21" t="str">
        <f>IF('Day 7'!G9=ISBLANK(TRUE),"",'Day 7'!G9)</f>
        <v> </v>
      </c>
      <c r="G124" s="21" t="str">
        <f>IF('Day 7'!H9=ISBLANK(TRUE),"",'Day 7'!H9)</f>
        <v> </v>
      </c>
      <c r="H124" s="21" t="str">
        <f>IF('Day 7'!I9=ISBLANK(TRUE),"",'Day 7'!I9)</f>
        <v> </v>
      </c>
      <c r="I124" s="1223" t="str">
        <f>IF('Day 7'!V9=ISBLANK(TRUE),"",'Day 7'!V9)</f>
        <v/>
      </c>
      <c r="J124" s="1224">
        <f t="shared" si="2"/>
        <v>0</v>
      </c>
      <c r="K124" s="21" t="str">
        <f t="shared" si="22"/>
        <v>No</v>
      </c>
      <c r="L124" s="21" t="str">
        <f>IF('Day 7'!R9=ISBLANK(TRUE),"",'Day 7'!R9)</f>
        <v/>
      </c>
      <c r="M124" s="1226" t="str">
        <f>IF('Day 7'!S9=ISBLANK(TRUE),"",'Day 7'!S9)</f>
        <v/>
      </c>
      <c r="N124" s="1224">
        <f t="shared" si="35"/>
        <v>0</v>
      </c>
      <c r="O124" s="21" t="str">
        <f>IF('Day 7'!T9=ISBLANK(TRUE),"",'Day 7'!T9)</f>
        <v/>
      </c>
      <c r="P124" s="1226">
        <f>IF('Day 7'!U9=ISBLANK(TRUE),"",'Day 7'!U9)</f>
        <v>0</v>
      </c>
      <c r="Q124" s="1224">
        <f t="shared" si="5"/>
        <v>0</v>
      </c>
      <c r="R124" s="104"/>
    </row>
    <row r="125" ht="12.75" customHeight="1">
      <c r="A125" s="1222">
        <v>7.0</v>
      </c>
      <c r="B125" s="21" t="str">
        <f>IF('Day 7'!B10=ISBLANK(TRUE),"",'Day 7'!B10)</f>
        <v/>
      </c>
      <c r="C125" s="21" t="str">
        <f>IF('Day 7'!C10=ISBLANK(TRUE),"",'Day 7'!C10)</f>
        <v/>
      </c>
      <c r="D125" s="21" t="str">
        <f>IF('Day 7'!E10=ISBLANK(TRUE),"",'Day 7'!E10)</f>
        <v/>
      </c>
      <c r="E125" s="21" t="str">
        <f>IF('Day 7'!F10=ISBLANK(TRUE),"",'Day 7'!F10)</f>
        <v/>
      </c>
      <c r="F125" s="21" t="str">
        <f>IF('Day 7'!G10=ISBLANK(TRUE),"",'Day 7'!G10)</f>
        <v> </v>
      </c>
      <c r="G125" s="21" t="str">
        <f>IF('Day 7'!H10=ISBLANK(TRUE),"",'Day 7'!H10)</f>
        <v> </v>
      </c>
      <c r="H125" s="21" t="str">
        <f>IF('Day 7'!I10=ISBLANK(TRUE),"",'Day 7'!I10)</f>
        <v> </v>
      </c>
      <c r="I125" s="1223" t="str">
        <f>IF('Day 7'!V10=ISBLANK(TRUE),"",'Day 7'!V10)</f>
        <v/>
      </c>
      <c r="J125" s="1224">
        <f t="shared" si="2"/>
        <v>0</v>
      </c>
      <c r="K125" s="21" t="str">
        <f t="shared" si="22"/>
        <v>No</v>
      </c>
      <c r="L125" s="21" t="str">
        <f>IF('Day 7'!R10=ISBLANK(TRUE),"",'Day 7'!R10)</f>
        <v/>
      </c>
      <c r="M125" s="1226" t="str">
        <f>IF('Day 7'!S10=ISBLANK(TRUE),"",'Day 7'!S10)</f>
        <v/>
      </c>
      <c r="N125" s="1224">
        <f t="shared" si="35"/>
        <v>0</v>
      </c>
      <c r="O125" s="21" t="str">
        <f>IF('Day 7'!T10=ISBLANK(TRUE),"",'Day 7'!T10)</f>
        <v/>
      </c>
      <c r="P125" s="1226">
        <f>IF('Day 7'!U10=ISBLANK(TRUE),"",'Day 7'!U10)</f>
        <v>0</v>
      </c>
      <c r="Q125" s="1224">
        <f t="shared" si="5"/>
        <v>0</v>
      </c>
      <c r="R125" s="104"/>
    </row>
    <row r="126" ht="12.75" customHeight="1">
      <c r="A126" s="1222">
        <v>7.0</v>
      </c>
      <c r="B126" s="21" t="str">
        <f>IF('Day 7'!B11=ISBLANK(TRUE),"",'Day 7'!B11)</f>
        <v/>
      </c>
      <c r="C126" s="21" t="str">
        <f>IF('Day 7'!C11=ISBLANK(TRUE),"",'Day 7'!C11)</f>
        <v/>
      </c>
      <c r="D126" s="21" t="str">
        <f>IF('Day 7'!E11=ISBLANK(TRUE),"",'Day 7'!E11)</f>
        <v/>
      </c>
      <c r="E126" s="21" t="str">
        <f>IF('Day 7'!F11=ISBLANK(TRUE),"",'Day 7'!F11)</f>
        <v/>
      </c>
      <c r="F126" s="21" t="str">
        <f>IF('Day 7'!G11=ISBLANK(TRUE),"",'Day 7'!G11)</f>
        <v> </v>
      </c>
      <c r="G126" s="21" t="str">
        <f>IF('Day 7'!H11=ISBLANK(TRUE),"",'Day 7'!H11)</f>
        <v> </v>
      </c>
      <c r="H126" s="21" t="str">
        <f>IF('Day 7'!I11=ISBLANK(TRUE),"",'Day 7'!I11)</f>
        <v> </v>
      </c>
      <c r="I126" s="1223" t="str">
        <f>IF('Day 7'!V11=ISBLANK(TRUE),"",'Day 7'!V11)</f>
        <v/>
      </c>
      <c r="J126" s="1224">
        <f t="shared" si="2"/>
        <v>0</v>
      </c>
      <c r="K126" s="21" t="str">
        <f t="shared" si="22"/>
        <v>No</v>
      </c>
      <c r="L126" s="21" t="str">
        <f>IF('Day 7'!R11=ISBLANK(TRUE),"",'Day 7'!R11)</f>
        <v/>
      </c>
      <c r="M126" s="1226" t="str">
        <f>IF('Day 7'!S11=ISBLANK(TRUE),"",'Day 7'!S11)</f>
        <v/>
      </c>
      <c r="N126" s="1224">
        <f t="shared" si="35"/>
        <v>0</v>
      </c>
      <c r="O126" s="21" t="str">
        <f>IF('Day 7'!T11=ISBLANK(TRUE),"",'Day 7'!T11)</f>
        <v/>
      </c>
      <c r="P126" s="1226">
        <f>IF('Day 7'!U11=ISBLANK(TRUE),"",'Day 7'!U11)</f>
        <v>0</v>
      </c>
      <c r="Q126" s="1224">
        <f t="shared" si="5"/>
        <v>0</v>
      </c>
      <c r="R126" s="104"/>
    </row>
    <row r="127" ht="12.75" customHeight="1">
      <c r="A127" s="1222">
        <v>7.0</v>
      </c>
      <c r="B127" s="21" t="str">
        <f>IF('Day 7'!B12=ISBLANK(TRUE),"",'Day 7'!B12)</f>
        <v/>
      </c>
      <c r="C127" s="21" t="str">
        <f>IF('Day 7'!C12=ISBLANK(TRUE),"",'Day 7'!C12)</f>
        <v/>
      </c>
      <c r="D127" s="21" t="str">
        <f>IF('Day 7'!E12=ISBLANK(TRUE),"",'Day 7'!E12)</f>
        <v/>
      </c>
      <c r="E127" s="21" t="str">
        <f>IF('Day 7'!F12=ISBLANK(TRUE),"",'Day 7'!F12)</f>
        <v/>
      </c>
      <c r="F127" s="21" t="str">
        <f>IF('Day 7'!G12=ISBLANK(TRUE),"",'Day 7'!G12)</f>
        <v> </v>
      </c>
      <c r="G127" s="21" t="str">
        <f>IF('Day 7'!H12=ISBLANK(TRUE),"",'Day 7'!H12)</f>
        <v> </v>
      </c>
      <c r="H127" s="21" t="str">
        <f>IF('Day 7'!I12=ISBLANK(TRUE),"",'Day 7'!I12)</f>
        <v> </v>
      </c>
      <c r="I127" s="1223" t="str">
        <f>IF('Day 7'!V12=ISBLANK(TRUE),"",'Day 7'!V12)</f>
        <v/>
      </c>
      <c r="J127" s="1224">
        <f t="shared" si="2"/>
        <v>0</v>
      </c>
      <c r="K127" s="21" t="str">
        <f t="shared" si="22"/>
        <v>No</v>
      </c>
      <c r="L127" s="21" t="str">
        <f>IF('Day 7'!R12=ISBLANK(TRUE),"",'Day 7'!R12)</f>
        <v/>
      </c>
      <c r="M127" s="1226" t="str">
        <f>IF('Day 7'!S12=ISBLANK(TRUE),"",'Day 7'!S12)</f>
        <v/>
      </c>
      <c r="N127" s="1224">
        <f t="shared" si="35"/>
        <v>0</v>
      </c>
      <c r="O127" s="21" t="str">
        <f>IF('Day 7'!T12=ISBLANK(TRUE),"",'Day 7'!T12)</f>
        <v/>
      </c>
      <c r="P127" s="1226">
        <f>IF('Day 7'!U12=ISBLANK(TRUE),"",'Day 7'!U12)</f>
        <v>0</v>
      </c>
      <c r="Q127" s="1224">
        <f t="shared" si="5"/>
        <v>0</v>
      </c>
      <c r="R127" s="104"/>
    </row>
    <row r="128" ht="12.75" customHeight="1">
      <c r="A128" s="1222">
        <v>7.0</v>
      </c>
      <c r="B128" s="21" t="str">
        <f>IF('Day 7'!B13=ISBLANK(TRUE),"",'Day 7'!B13)</f>
        <v/>
      </c>
      <c r="C128" s="21" t="str">
        <f>IF('Day 7'!C13=ISBLANK(TRUE),"",'Day 7'!C13)</f>
        <v/>
      </c>
      <c r="D128" s="21" t="str">
        <f>IF('Day 7'!E13=ISBLANK(TRUE),"",'Day 7'!E13)</f>
        <v/>
      </c>
      <c r="E128" s="21" t="str">
        <f>IF('Day 7'!F13=ISBLANK(TRUE),"",'Day 7'!F13)</f>
        <v/>
      </c>
      <c r="F128" s="21" t="str">
        <f>IF('Day 7'!G13=ISBLANK(TRUE),"",'Day 7'!G13)</f>
        <v> </v>
      </c>
      <c r="G128" s="21" t="str">
        <f>IF('Day 7'!H13=ISBLANK(TRUE),"",'Day 7'!H13)</f>
        <v> </v>
      </c>
      <c r="H128" s="21" t="str">
        <f>IF('Day 7'!I13=ISBLANK(TRUE),"",'Day 7'!I13)</f>
        <v> </v>
      </c>
      <c r="I128" s="1223" t="str">
        <f>IF('Day 7'!V13=ISBLANK(TRUE),"",'Day 7'!V13)</f>
        <v/>
      </c>
      <c r="J128" s="1224">
        <f t="shared" si="2"/>
        <v>0</v>
      </c>
      <c r="K128" s="21" t="str">
        <f t="shared" si="22"/>
        <v>No</v>
      </c>
      <c r="L128" s="21" t="str">
        <f>IF('Day 7'!R13=ISBLANK(TRUE),"",'Day 7'!R13)</f>
        <v/>
      </c>
      <c r="M128" s="1226" t="str">
        <f>IF('Day 7'!S13=ISBLANK(TRUE),"",'Day 7'!S13)</f>
        <v/>
      </c>
      <c r="N128" s="1224">
        <f t="shared" si="35"/>
        <v>0</v>
      </c>
      <c r="O128" s="21" t="str">
        <f>IF('Day 7'!T13=ISBLANK(TRUE),"",'Day 7'!T13)</f>
        <v/>
      </c>
      <c r="P128" s="1226">
        <f>IF('Day 7'!U13=ISBLANK(TRUE),"",'Day 7'!U13)</f>
        <v>0</v>
      </c>
      <c r="Q128" s="1224">
        <f t="shared" si="5"/>
        <v>0</v>
      </c>
      <c r="R128" s="104"/>
    </row>
    <row r="129" ht="12.75" customHeight="1">
      <c r="A129" s="1222">
        <v>7.0</v>
      </c>
      <c r="B129" s="21" t="str">
        <f>IF('Day 7'!B14=ISBLANK(TRUE),"",'Day 7'!B14)</f>
        <v/>
      </c>
      <c r="C129" s="21" t="str">
        <f>IF('Day 7'!C14=ISBLANK(TRUE),"",'Day 7'!C14)</f>
        <v/>
      </c>
      <c r="D129" s="21" t="str">
        <f>IF('Day 7'!E14=ISBLANK(TRUE),"",'Day 7'!E14)</f>
        <v/>
      </c>
      <c r="E129" s="21" t="str">
        <f>IF('Day 7'!F14=ISBLANK(TRUE),"",'Day 7'!F14)</f>
        <v/>
      </c>
      <c r="F129" s="21" t="str">
        <f>IF('Day 7'!G14=ISBLANK(TRUE),"",'Day 7'!G14)</f>
        <v> </v>
      </c>
      <c r="G129" s="21" t="str">
        <f>IF('Day 7'!H14=ISBLANK(TRUE),"",'Day 7'!H14)</f>
        <v> </v>
      </c>
      <c r="H129" s="21" t="str">
        <f>IF('Day 7'!I14=ISBLANK(TRUE),"",'Day 7'!I14)</f>
        <v> </v>
      </c>
      <c r="I129" s="1223" t="str">
        <f>IF('Day 7'!V14=ISBLANK(TRUE),"",'Day 7'!V14)</f>
        <v/>
      </c>
      <c r="J129" s="1224">
        <f t="shared" si="2"/>
        <v>0</v>
      </c>
      <c r="K129" s="21" t="str">
        <f t="shared" si="22"/>
        <v>No</v>
      </c>
      <c r="L129" s="21" t="str">
        <f>IF('Day 7'!R14=ISBLANK(TRUE),"",'Day 7'!R14)</f>
        <v/>
      </c>
      <c r="M129" s="1226" t="str">
        <f>IF('Day 7'!S14=ISBLANK(TRUE),"",'Day 7'!S14)</f>
        <v/>
      </c>
      <c r="N129" s="1224">
        <f t="shared" si="35"/>
        <v>0</v>
      </c>
      <c r="O129" s="21" t="str">
        <f>IF('Day 7'!T14=ISBLANK(TRUE),"",'Day 7'!T14)</f>
        <v/>
      </c>
      <c r="P129" s="1226">
        <f>IF('Day 7'!U14=ISBLANK(TRUE),"",'Day 7'!U14)</f>
        <v>0</v>
      </c>
      <c r="Q129" s="1224">
        <f t="shared" si="5"/>
        <v>0</v>
      </c>
      <c r="R129" s="104"/>
    </row>
    <row r="130" ht="12.75" customHeight="1">
      <c r="A130" s="1222">
        <v>7.0</v>
      </c>
      <c r="B130" s="21" t="str">
        <f>IF('Day 7'!B15=ISBLANK(TRUE),"",'Day 7'!B15)</f>
        <v/>
      </c>
      <c r="C130" s="21" t="str">
        <f>IF('Day 7'!C15=ISBLANK(TRUE),"",'Day 7'!C15)</f>
        <v/>
      </c>
      <c r="D130" s="21" t="str">
        <f>IF('Day 7'!E15=ISBLANK(TRUE),"",'Day 7'!E15)</f>
        <v/>
      </c>
      <c r="E130" s="21" t="str">
        <f>IF('Day 7'!F15=ISBLANK(TRUE),"",'Day 7'!F15)</f>
        <v/>
      </c>
      <c r="F130" s="21" t="str">
        <f>IF('Day 7'!G15=ISBLANK(TRUE),"",'Day 7'!G15)</f>
        <v> </v>
      </c>
      <c r="G130" s="21" t="str">
        <f>IF('Day 7'!H15=ISBLANK(TRUE),"",'Day 7'!H15)</f>
        <v> </v>
      </c>
      <c r="H130" s="21" t="str">
        <f>IF('Day 7'!I15=ISBLANK(TRUE),"",'Day 7'!I15)</f>
        <v> </v>
      </c>
      <c r="I130" s="1223" t="str">
        <f>IF('Day 7'!V15=ISBLANK(TRUE),"",'Day 7'!V15)</f>
        <v/>
      </c>
      <c r="J130" s="1224">
        <f t="shared" si="2"/>
        <v>0</v>
      </c>
      <c r="K130" s="21" t="str">
        <f t="shared" si="22"/>
        <v>No</v>
      </c>
      <c r="L130" s="21" t="str">
        <f>IF('Day 7'!R15=ISBLANK(TRUE),"",'Day 7'!R15)</f>
        <v/>
      </c>
      <c r="M130" s="1226" t="str">
        <f>IF('Day 7'!S15=ISBLANK(TRUE),"",'Day 7'!S15)</f>
        <v/>
      </c>
      <c r="N130" s="1224">
        <f t="shared" si="35"/>
        <v>0</v>
      </c>
      <c r="O130" s="21" t="str">
        <f>IF('Day 7'!T15=ISBLANK(TRUE),"",'Day 7'!T15)</f>
        <v/>
      </c>
      <c r="P130" s="1226">
        <f>IF('Day 7'!U15=ISBLANK(TRUE),"",'Day 7'!U15)</f>
        <v>0</v>
      </c>
      <c r="Q130" s="1224">
        <f t="shared" si="5"/>
        <v>0</v>
      </c>
      <c r="R130" s="104"/>
    </row>
    <row r="131" ht="12.75" customHeight="1">
      <c r="A131" s="1222">
        <v>7.0</v>
      </c>
      <c r="B131" s="21" t="str">
        <f>IF('Day 7'!B16=ISBLANK(TRUE),"",'Day 7'!B16)</f>
        <v/>
      </c>
      <c r="C131" s="21" t="str">
        <f>IF('Day 7'!C16=ISBLANK(TRUE),"",'Day 7'!C16)</f>
        <v/>
      </c>
      <c r="D131" s="21" t="str">
        <f>IF('Day 7'!E16=ISBLANK(TRUE),"",'Day 7'!E16)</f>
        <v/>
      </c>
      <c r="E131" s="21" t="str">
        <f>IF('Day 7'!F16=ISBLANK(TRUE),"",'Day 7'!F16)</f>
        <v/>
      </c>
      <c r="F131" s="21" t="str">
        <f>IF('Day 7'!G16=ISBLANK(TRUE),"",'Day 7'!G16)</f>
        <v> </v>
      </c>
      <c r="G131" s="21" t="str">
        <f>IF('Day 7'!H16=ISBLANK(TRUE),"",'Day 7'!H16)</f>
        <v> </v>
      </c>
      <c r="H131" s="21" t="str">
        <f>IF('Day 7'!I16=ISBLANK(TRUE),"",'Day 7'!I16)</f>
        <v> </v>
      </c>
      <c r="I131" s="1223" t="str">
        <f>IF('Day 7'!V16=ISBLANK(TRUE),"",'Day 7'!V16)</f>
        <v/>
      </c>
      <c r="J131" s="1224">
        <f t="shared" si="2"/>
        <v>0</v>
      </c>
      <c r="K131" s="21" t="str">
        <f t="shared" si="22"/>
        <v>No</v>
      </c>
      <c r="L131" s="21" t="str">
        <f>IF('Day 7'!R16=ISBLANK(TRUE),"",'Day 7'!R16)</f>
        <v/>
      </c>
      <c r="M131" s="1226" t="str">
        <f>IF('Day 7'!S16=ISBLANK(TRUE),"",'Day 7'!S16)</f>
        <v/>
      </c>
      <c r="N131" s="1224">
        <f t="shared" si="35"/>
        <v>0</v>
      </c>
      <c r="O131" s="21" t="str">
        <f>IF('Day 7'!T16=ISBLANK(TRUE),"",'Day 7'!T16)</f>
        <v/>
      </c>
      <c r="P131" s="1226">
        <f>IF('Day 7'!U16=ISBLANK(TRUE),"",'Day 7'!U16)</f>
        <v>0</v>
      </c>
      <c r="Q131" s="1224">
        <f t="shared" si="5"/>
        <v>0</v>
      </c>
      <c r="R131" s="104"/>
    </row>
    <row r="132" ht="12.75" customHeight="1">
      <c r="A132" s="1222">
        <v>7.0</v>
      </c>
      <c r="B132" s="21" t="str">
        <f>IF('Day 7'!B17=ISBLANK(TRUE),"",'Day 7'!B17)</f>
        <v/>
      </c>
      <c r="C132" s="21" t="str">
        <f>IF('Day 7'!C17=ISBLANK(TRUE),"",'Day 7'!C17)</f>
        <v/>
      </c>
      <c r="D132" s="21" t="str">
        <f>IF('Day 7'!E17=ISBLANK(TRUE),"",'Day 7'!E17)</f>
        <v/>
      </c>
      <c r="E132" s="21" t="str">
        <f>IF('Day 7'!F17=ISBLANK(TRUE),"",'Day 7'!F17)</f>
        <v/>
      </c>
      <c r="F132" s="21" t="str">
        <f>IF('Day 7'!G17=ISBLANK(TRUE),"",'Day 7'!G17)</f>
        <v> </v>
      </c>
      <c r="G132" s="21" t="str">
        <f>IF('Day 7'!H17=ISBLANK(TRUE),"",'Day 7'!H17)</f>
        <v> </v>
      </c>
      <c r="H132" s="21" t="str">
        <f>IF('Day 7'!I17=ISBLANK(TRUE),"",'Day 7'!I17)</f>
        <v> </v>
      </c>
      <c r="I132" s="1223" t="str">
        <f>IF('Day 7'!V17=ISBLANK(TRUE),"",'Day 7'!V17)</f>
        <v/>
      </c>
      <c r="J132" s="1224">
        <f t="shared" si="2"/>
        <v>0</v>
      </c>
      <c r="K132" s="21" t="str">
        <f t="shared" si="22"/>
        <v>No</v>
      </c>
      <c r="L132" s="21" t="str">
        <f>IF('Day 7'!R17=ISBLANK(TRUE),"",'Day 7'!R17)</f>
        <v/>
      </c>
      <c r="M132" s="1226" t="str">
        <f>IF('Day 7'!S17=ISBLANK(TRUE),"",'Day 7'!S17)</f>
        <v/>
      </c>
      <c r="N132" s="1224">
        <f t="shared" si="35"/>
        <v>0</v>
      </c>
      <c r="O132" s="21" t="str">
        <f>IF('Day 7'!T17=ISBLANK(TRUE),"",'Day 7'!T17)</f>
        <v/>
      </c>
      <c r="P132" s="1226">
        <f>IF('Day 7'!U17=ISBLANK(TRUE),"",'Day 7'!U17)</f>
        <v>0</v>
      </c>
      <c r="Q132" s="1224">
        <f t="shared" si="5"/>
        <v>0</v>
      </c>
      <c r="R132" s="104"/>
    </row>
    <row r="133" ht="12.75" customHeight="1">
      <c r="A133" s="1222">
        <v>7.0</v>
      </c>
      <c r="B133" s="21" t="str">
        <f>IF('Day 7'!B18=ISBLANK(TRUE),"",'Day 7'!B18)</f>
        <v/>
      </c>
      <c r="C133" s="21" t="str">
        <f>IF('Day 7'!C18=ISBLANK(TRUE),"",'Day 7'!C18)</f>
        <v/>
      </c>
      <c r="D133" s="21" t="str">
        <f>IF('Day 7'!E18=ISBLANK(TRUE),"",'Day 7'!E18)</f>
        <v/>
      </c>
      <c r="E133" s="21" t="str">
        <f>IF('Day 7'!F18=ISBLANK(TRUE),"",'Day 7'!F18)</f>
        <v/>
      </c>
      <c r="F133" s="21" t="str">
        <f>IF('Day 7'!G18=ISBLANK(TRUE),"",'Day 7'!G18)</f>
        <v> </v>
      </c>
      <c r="G133" s="21" t="str">
        <f>IF('Day 7'!H18=ISBLANK(TRUE),"",'Day 7'!H18)</f>
        <v> </v>
      </c>
      <c r="H133" s="21" t="str">
        <f>IF('Day 7'!I18=ISBLANK(TRUE),"",'Day 7'!I18)</f>
        <v> </v>
      </c>
      <c r="I133" s="1223" t="str">
        <f>IF('Day 7'!V18=ISBLANK(TRUE),"",'Day 7'!V18)</f>
        <v/>
      </c>
      <c r="J133" s="1224">
        <f t="shared" si="2"/>
        <v>0</v>
      </c>
      <c r="K133" s="21" t="str">
        <f t="shared" si="22"/>
        <v>No</v>
      </c>
      <c r="L133" s="21" t="str">
        <f>IF('Day 7'!R18=ISBLANK(TRUE),"",'Day 7'!R18)</f>
        <v/>
      </c>
      <c r="M133" s="1226" t="str">
        <f>IF('Day 7'!S18=ISBLANK(TRUE),"",'Day 7'!S18)</f>
        <v/>
      </c>
      <c r="N133" s="1224">
        <f t="shared" si="35"/>
        <v>0</v>
      </c>
      <c r="O133" s="21" t="str">
        <f>IF('Day 7'!T18=ISBLANK(TRUE),"",'Day 7'!T18)</f>
        <v/>
      </c>
      <c r="P133" s="1226">
        <f>IF('Day 7'!U18=ISBLANK(TRUE),"",'Day 7'!U18)</f>
        <v>0</v>
      </c>
      <c r="Q133" s="1224">
        <f t="shared" si="5"/>
        <v>0</v>
      </c>
      <c r="R133" s="104"/>
    </row>
    <row r="134" ht="12.75" customHeight="1">
      <c r="A134" s="1222">
        <v>7.0</v>
      </c>
      <c r="B134" s="21" t="str">
        <f>IF('Day 7'!B19=ISBLANK(TRUE),"",'Day 7'!B19)</f>
        <v/>
      </c>
      <c r="C134" s="21" t="str">
        <f>IF('Day 7'!C19=ISBLANK(TRUE),"",'Day 7'!C19)</f>
        <v/>
      </c>
      <c r="D134" s="21" t="str">
        <f>IF('Day 7'!E19=ISBLANK(TRUE),"",'Day 7'!E19)</f>
        <v/>
      </c>
      <c r="E134" s="21" t="str">
        <f>IF('Day 7'!F19=ISBLANK(TRUE),"",'Day 7'!F19)</f>
        <v/>
      </c>
      <c r="F134" s="21" t="str">
        <f>IF('Day 7'!G19=ISBLANK(TRUE),"",'Day 7'!G19)</f>
        <v> </v>
      </c>
      <c r="G134" s="21" t="str">
        <f>IF('Day 7'!H19=ISBLANK(TRUE),"",'Day 7'!H19)</f>
        <v> </v>
      </c>
      <c r="H134" s="21" t="str">
        <f>IF('Day 7'!I19=ISBLANK(TRUE),"",'Day 7'!I19)</f>
        <v> </v>
      </c>
      <c r="I134" s="1223" t="str">
        <f>IF('Day 7'!V19=ISBLANK(TRUE),"",'Day 7'!V19)</f>
        <v/>
      </c>
      <c r="J134" s="1224">
        <f t="shared" si="2"/>
        <v>0</v>
      </c>
      <c r="K134" s="21" t="str">
        <f t="shared" si="22"/>
        <v>No</v>
      </c>
      <c r="L134" s="21" t="str">
        <f>IF('Day 7'!R19=ISBLANK(TRUE),"",'Day 7'!R19)</f>
        <v/>
      </c>
      <c r="M134" s="1226" t="str">
        <f>IF('Day 7'!S19=ISBLANK(TRUE),"",'Day 7'!S19)</f>
        <v/>
      </c>
      <c r="N134" s="1224">
        <f t="shared" si="35"/>
        <v>0</v>
      </c>
      <c r="O134" s="21" t="str">
        <f>IF('Day 7'!T19=ISBLANK(TRUE),"",'Day 7'!T19)</f>
        <v/>
      </c>
      <c r="P134" s="1226">
        <f>IF('Day 7'!U19=ISBLANK(TRUE),"",'Day 7'!U19)</f>
        <v>0</v>
      </c>
      <c r="Q134" s="1224">
        <f t="shared" si="5"/>
        <v>0</v>
      </c>
      <c r="R134" s="104"/>
    </row>
    <row r="135" ht="12.75" customHeight="1">
      <c r="A135" s="1222">
        <v>7.0</v>
      </c>
      <c r="B135" s="21" t="str">
        <f>IF('Day 7'!B20=ISBLANK(TRUE),"",'Day 7'!B20)</f>
        <v/>
      </c>
      <c r="C135" s="21" t="str">
        <f>IF('Day 7'!C20=ISBLANK(TRUE),"",'Day 7'!C20)</f>
        <v/>
      </c>
      <c r="D135" s="21" t="str">
        <f>IF('Day 7'!E20=ISBLANK(TRUE),"",'Day 7'!E20)</f>
        <v/>
      </c>
      <c r="E135" s="21" t="str">
        <f>IF('Day 7'!F20=ISBLANK(TRUE),"",'Day 7'!F20)</f>
        <v/>
      </c>
      <c r="F135" s="21" t="str">
        <f>IF('Day 7'!G20=ISBLANK(TRUE),"",'Day 7'!G20)</f>
        <v> </v>
      </c>
      <c r="G135" s="21" t="str">
        <f>IF('Day 7'!H20=ISBLANK(TRUE),"",'Day 7'!H20)</f>
        <v> </v>
      </c>
      <c r="H135" s="21" t="str">
        <f>IF('Day 7'!I20=ISBLANK(TRUE),"",'Day 7'!I20)</f>
        <v> </v>
      </c>
      <c r="I135" s="1223" t="str">
        <f>IF('Day 7'!V20=ISBLANK(TRUE),"",'Day 7'!V20)</f>
        <v/>
      </c>
      <c r="J135" s="1224">
        <f t="shared" si="2"/>
        <v>0</v>
      </c>
      <c r="K135" s="21" t="str">
        <f t="shared" si="22"/>
        <v>No</v>
      </c>
      <c r="L135" s="21" t="str">
        <f>IF('Day 7'!R20=ISBLANK(TRUE),"",'Day 7'!R20)</f>
        <v/>
      </c>
      <c r="M135" s="1226" t="str">
        <f>IF('Day 7'!S20=ISBLANK(TRUE),"",'Day 7'!S20)</f>
        <v/>
      </c>
      <c r="N135" s="1224">
        <f t="shared" si="35"/>
        <v>0</v>
      </c>
      <c r="O135" s="21" t="str">
        <f>IF('Day 7'!T20=ISBLANK(TRUE),"",'Day 7'!T20)</f>
        <v/>
      </c>
      <c r="P135" s="1226">
        <f>IF('Day 7'!U20=ISBLANK(TRUE),"",'Day 7'!U20)</f>
        <v>0</v>
      </c>
      <c r="Q135" s="1224">
        <f t="shared" si="5"/>
        <v>0</v>
      </c>
      <c r="R135" s="104"/>
    </row>
    <row r="136" ht="12.75" customHeight="1">
      <c r="A136" s="1222">
        <v>7.0</v>
      </c>
      <c r="B136" s="21" t="str">
        <f>IF('Day 7'!B21=ISBLANK(TRUE),"",'Day 7'!B21)</f>
        <v/>
      </c>
      <c r="C136" s="21" t="str">
        <f>IF('Day 7'!C21=ISBLANK(TRUE),"",'Day 7'!C21)</f>
        <v/>
      </c>
      <c r="D136" s="21" t="str">
        <f>IF('Day 7'!E21=ISBLANK(TRUE),"",'Day 7'!E21)</f>
        <v/>
      </c>
      <c r="E136" s="21" t="str">
        <f>IF('Day 7'!F21=ISBLANK(TRUE),"",'Day 7'!F21)</f>
        <v/>
      </c>
      <c r="F136" s="21" t="str">
        <f>IF('Day 7'!G21=ISBLANK(TRUE),"",'Day 7'!G21)</f>
        <v> </v>
      </c>
      <c r="G136" s="21" t="str">
        <f>IF('Day 7'!H21=ISBLANK(TRUE),"",'Day 7'!H21)</f>
        <v> </v>
      </c>
      <c r="H136" s="21" t="str">
        <f>IF('Day 7'!I21=ISBLANK(TRUE),"",'Day 7'!I21)</f>
        <v> </v>
      </c>
      <c r="I136" s="1223" t="str">
        <f>IF('Day 7'!V21=ISBLANK(TRUE),"",'Day 7'!V21)</f>
        <v/>
      </c>
      <c r="J136" s="1224">
        <f t="shared" si="2"/>
        <v>0</v>
      </c>
      <c r="K136" s="21" t="str">
        <f t="shared" si="22"/>
        <v>No</v>
      </c>
      <c r="L136" s="21" t="str">
        <f>IF('Day 7'!R21=ISBLANK(TRUE),"",'Day 7'!R21)</f>
        <v/>
      </c>
      <c r="M136" s="1226" t="str">
        <f>IF('Day 7'!S21=ISBLANK(TRUE),"",'Day 7'!S21)</f>
        <v/>
      </c>
      <c r="N136" s="1224">
        <f t="shared" si="35"/>
        <v>0</v>
      </c>
      <c r="O136" s="21" t="str">
        <f>IF('Day 7'!T21=ISBLANK(TRUE),"",'Day 7'!T21)</f>
        <v/>
      </c>
      <c r="P136" s="1226">
        <f>IF('Day 7'!U21=ISBLANK(TRUE),"",'Day 7'!U21)</f>
        <v>0</v>
      </c>
      <c r="Q136" s="1224">
        <f t="shared" si="5"/>
        <v>0</v>
      </c>
      <c r="R136" s="104"/>
    </row>
    <row r="137" ht="12.75" customHeight="1">
      <c r="A137" s="1222">
        <v>7.0</v>
      </c>
      <c r="B137" s="21" t="str">
        <f>IF('Day 7'!B22=ISBLANK(TRUE),"",'Day 7'!B22)</f>
        <v/>
      </c>
      <c r="C137" s="21" t="str">
        <f>IF('Day 7'!C22=ISBLANK(TRUE),"",'Day 7'!C22)</f>
        <v/>
      </c>
      <c r="D137" s="21" t="str">
        <f>IF('Day 7'!E22=ISBLANK(TRUE),"",'Day 7'!E22)</f>
        <v/>
      </c>
      <c r="E137" s="21" t="str">
        <f>IF('Day 7'!F22=ISBLANK(TRUE),"",'Day 7'!F22)</f>
        <v/>
      </c>
      <c r="F137" s="21" t="str">
        <f>IF('Day 7'!G22=ISBLANK(TRUE),"",'Day 7'!G22)</f>
        <v> </v>
      </c>
      <c r="G137" s="21" t="str">
        <f>IF('Day 7'!H22=ISBLANK(TRUE),"",'Day 7'!H22)</f>
        <v> </v>
      </c>
      <c r="H137" s="21" t="str">
        <f>IF('Day 7'!I22=ISBLANK(TRUE),"",'Day 7'!I22)</f>
        <v> </v>
      </c>
      <c r="I137" s="1223" t="str">
        <f>IF('Day 7'!V22=ISBLANK(TRUE),"",'Day 7'!V22)</f>
        <v/>
      </c>
      <c r="J137" s="1224">
        <f t="shared" si="2"/>
        <v>0</v>
      </c>
      <c r="K137" s="21" t="str">
        <f t="shared" si="22"/>
        <v>No</v>
      </c>
      <c r="L137" s="21" t="str">
        <f>IF('Day 7'!R22=ISBLANK(TRUE),"",'Day 7'!R22)</f>
        <v/>
      </c>
      <c r="M137" s="1226" t="str">
        <f>IF('Day 7'!S22=ISBLANK(TRUE),"",'Day 7'!S22)</f>
        <v/>
      </c>
      <c r="N137" s="1224">
        <f t="shared" si="35"/>
        <v>0</v>
      </c>
      <c r="O137" s="21" t="str">
        <f>IF('Day 7'!T22=ISBLANK(TRUE),"",'Day 7'!T22)</f>
        <v/>
      </c>
      <c r="P137" s="1226">
        <f>IF('Day 7'!U22=ISBLANK(TRUE),"",'Day 7'!U22)</f>
        <v>0</v>
      </c>
      <c r="Q137" s="1224">
        <f t="shared" si="5"/>
        <v>0</v>
      </c>
      <c r="R137" s="104"/>
    </row>
    <row r="138" ht="12.75" customHeight="1">
      <c r="A138" s="1222">
        <v>7.0</v>
      </c>
      <c r="B138" s="21" t="str">
        <f>IF('Day 7'!B23=ISBLANK(TRUE),"",'Day 7'!B23)</f>
        <v/>
      </c>
      <c r="C138" s="21" t="str">
        <f>IF('Day 7'!C23=ISBLANK(TRUE),"",'Day 7'!C23)</f>
        <v/>
      </c>
      <c r="D138" s="21" t="str">
        <f>IF('Day 7'!E23=ISBLANK(TRUE),"",'Day 7'!E23)</f>
        <v/>
      </c>
      <c r="E138" s="21" t="str">
        <f>IF('Day 7'!F23=ISBLANK(TRUE),"",'Day 7'!F23)</f>
        <v/>
      </c>
      <c r="F138" s="21" t="str">
        <f>IF('Day 7'!G23=ISBLANK(TRUE),"",'Day 7'!G23)</f>
        <v> </v>
      </c>
      <c r="G138" s="21" t="str">
        <f>IF('Day 7'!H23=ISBLANK(TRUE),"",'Day 7'!H23)</f>
        <v> </v>
      </c>
      <c r="H138" s="21" t="str">
        <f>IF('Day 7'!I23=ISBLANK(TRUE),"",'Day 7'!I23)</f>
        <v> </v>
      </c>
      <c r="I138" s="1223" t="str">
        <f>IF('Day 7'!V23=ISBLANK(TRUE),"",'Day 7'!V23)</f>
        <v/>
      </c>
      <c r="J138" s="1224">
        <f t="shared" si="2"/>
        <v>0</v>
      </c>
      <c r="K138" s="21" t="str">
        <f t="shared" si="22"/>
        <v>No</v>
      </c>
      <c r="L138" s="21" t="str">
        <f>IF('Day 7'!R23=ISBLANK(TRUE),"",'Day 7'!R23)</f>
        <v/>
      </c>
      <c r="M138" s="1226" t="str">
        <f>IF('Day 7'!S23=ISBLANK(TRUE),"",'Day 7'!S23)</f>
        <v/>
      </c>
      <c r="N138" s="1224">
        <f t="shared" si="35"/>
        <v>0</v>
      </c>
      <c r="O138" s="21" t="str">
        <f>IF('Day 7'!T23=ISBLANK(TRUE),"",'Day 7'!T23)</f>
        <v/>
      </c>
      <c r="P138" s="1226">
        <f>IF('Day 7'!U23=ISBLANK(TRUE),"",'Day 7'!U23)</f>
        <v>0</v>
      </c>
      <c r="Q138" s="1224">
        <f t="shared" si="5"/>
        <v>0</v>
      </c>
      <c r="R138" s="104"/>
    </row>
    <row r="139" ht="12.75" customHeight="1">
      <c r="A139" s="1222">
        <v>7.0</v>
      </c>
      <c r="B139" s="21" t="str">
        <f>IF('Day 7'!B24=ISBLANK(TRUE),"",'Day 7'!B24)</f>
        <v/>
      </c>
      <c r="C139" s="21" t="str">
        <f>IF('Day 7'!C24=ISBLANK(TRUE),"",'Day 7'!C24)</f>
        <v/>
      </c>
      <c r="D139" s="21" t="str">
        <f>IF('Day 7'!E24=ISBLANK(TRUE),"",'Day 7'!E24)</f>
        <v/>
      </c>
      <c r="E139" s="21" t="str">
        <f>IF('Day 7'!F24=ISBLANK(TRUE),"",'Day 7'!F24)</f>
        <v/>
      </c>
      <c r="F139" s="21" t="str">
        <f>IF('Day 7'!G24=ISBLANK(TRUE),"",'Day 7'!G24)</f>
        <v> </v>
      </c>
      <c r="G139" s="21" t="str">
        <f>IF('Day 7'!H24=ISBLANK(TRUE),"",'Day 7'!H24)</f>
        <v> </v>
      </c>
      <c r="H139" s="21" t="str">
        <f>IF('Day 7'!I24=ISBLANK(TRUE),"",'Day 7'!I24)</f>
        <v> </v>
      </c>
      <c r="I139" s="1223" t="str">
        <f>IF('Day 7'!V24=ISBLANK(TRUE),"",'Day 7'!V24)</f>
        <v/>
      </c>
      <c r="J139" s="1224">
        <f t="shared" si="2"/>
        <v>0</v>
      </c>
      <c r="K139" s="21" t="str">
        <f t="shared" si="22"/>
        <v>No</v>
      </c>
      <c r="L139" s="21" t="str">
        <f>IF('Day 7'!R24=ISBLANK(TRUE),"",'Day 7'!R24)</f>
        <v/>
      </c>
      <c r="M139" s="1226" t="str">
        <f>IF('Day 7'!S24=ISBLANK(TRUE),"",'Day 7'!S24)</f>
        <v/>
      </c>
      <c r="N139" s="1224">
        <f t="shared" si="35"/>
        <v>0</v>
      </c>
      <c r="O139" s="21" t="str">
        <f>IF('Day 7'!T24=ISBLANK(TRUE),"",'Day 7'!T24)</f>
        <v/>
      </c>
      <c r="P139" s="1226">
        <f>IF('Day 7'!U24=ISBLANK(TRUE),"",'Day 7'!U24)</f>
        <v>0</v>
      </c>
      <c r="Q139" s="1224">
        <f t="shared" si="5"/>
        <v>0</v>
      </c>
      <c r="R139" s="104"/>
    </row>
    <row r="140" ht="12.75" customHeight="1">
      <c r="A140" s="1222">
        <v>7.0</v>
      </c>
      <c r="B140" s="21" t="str">
        <f>IF('Day 7'!B25=ISBLANK(TRUE),"",'Day 7'!B25)</f>
        <v/>
      </c>
      <c r="C140" s="21" t="str">
        <f>IF('Day 7'!C25=ISBLANK(TRUE),"",'Day 7'!C25)</f>
        <v/>
      </c>
      <c r="D140" s="21" t="str">
        <f>IF('Day 7'!E25=ISBLANK(TRUE),"",'Day 7'!E25)</f>
        <v/>
      </c>
      <c r="E140" s="21" t="str">
        <f>IF('Day 7'!F25=ISBLANK(TRUE),"",'Day 7'!F25)</f>
        <v/>
      </c>
      <c r="F140" s="21" t="str">
        <f>IF('Day 7'!G25=ISBLANK(TRUE),"",'Day 7'!G25)</f>
        <v> </v>
      </c>
      <c r="G140" s="21" t="str">
        <f>IF('Day 7'!H25=ISBLANK(TRUE),"",'Day 7'!H25)</f>
        <v> </v>
      </c>
      <c r="H140" s="21" t="str">
        <f>IF('Day 7'!I25=ISBLANK(TRUE),"",'Day 7'!I25)</f>
        <v> </v>
      </c>
      <c r="I140" s="1223" t="str">
        <f>IF('Day 7'!V25=ISBLANK(TRUE),"",'Day 7'!V25)</f>
        <v/>
      </c>
      <c r="J140" s="1224">
        <f t="shared" si="2"/>
        <v>0</v>
      </c>
      <c r="K140" s="21" t="str">
        <f t="shared" si="22"/>
        <v>No</v>
      </c>
      <c r="L140" s="21" t="str">
        <f>IF('Day 7'!R25=ISBLANK(TRUE),"",'Day 7'!R25)</f>
        <v/>
      </c>
      <c r="M140" s="1226" t="str">
        <f>IF('Day 7'!S25=ISBLANK(TRUE),"",'Day 7'!S25)</f>
        <v/>
      </c>
      <c r="N140" s="1224">
        <f t="shared" si="35"/>
        <v>0</v>
      </c>
      <c r="O140" s="21" t="str">
        <f>IF('Day 7'!T25=ISBLANK(TRUE),"",'Day 7'!T25)</f>
        <v/>
      </c>
      <c r="P140" s="1226">
        <f>IF('Day 7'!U25=ISBLANK(TRUE),"",'Day 7'!U25)</f>
        <v>0</v>
      </c>
      <c r="Q140" s="1224">
        <f t="shared" si="5"/>
        <v>0</v>
      </c>
      <c r="R140" s="104"/>
    </row>
    <row r="141" ht="12.75" customHeight="1">
      <c r="A141" s="1229">
        <v>8.0</v>
      </c>
      <c r="B141" s="1230" t="str">
        <f>IF('Day 8'!B6=ISBLANK(TRUE),"",'Day 8'!B6)</f>
        <v/>
      </c>
      <c r="C141" s="1230" t="str">
        <f>IF('Day 8'!C6=ISBLANK(TRUE),"",'Day 8'!C6)</f>
        <v/>
      </c>
      <c r="D141" s="1230" t="str">
        <f>IF('Day 8'!E6=ISBLANK(TRUE),"",'Day 8'!E6)</f>
        <v/>
      </c>
      <c r="E141" s="1230" t="str">
        <f>IF('Day 8'!F6=ISBLANK(TRUE),"",'Day 8'!F6)</f>
        <v/>
      </c>
      <c r="F141" s="1230" t="str">
        <f>IF('Day 8'!G6=ISBLANK(TRUE),"",'Day 8'!G6)</f>
        <v> </v>
      </c>
      <c r="G141" s="1230" t="str">
        <f>IF('Day 8'!H6=ISBLANK(TRUE),"",'Day 8'!H6)</f>
        <v> </v>
      </c>
      <c r="H141" s="1230" t="str">
        <f>IF('Day 8'!I6=ISBLANK(TRUE),"",'Day 8'!I6)</f>
        <v> </v>
      </c>
      <c r="I141" s="1232" t="str">
        <f>IF('Day 8'!V6=ISBLANK(TRUE),"",'Day 8'!V6)</f>
        <v/>
      </c>
      <c r="J141" s="1233">
        <f t="shared" si="2"/>
        <v>0</v>
      </c>
      <c r="K141" s="1230" t="str">
        <f t="shared" si="22"/>
        <v>No</v>
      </c>
      <c r="L141" s="1230" t="str">
        <f>IF('Day 8'!R6=ISBLANK(TRUE),"",'Day 8'!R6)</f>
        <v/>
      </c>
      <c r="M141" s="1235" t="str">
        <f>IF('Day 8'!S6=ISBLANK(TRUE),"",'Day 8'!S6)</f>
        <v/>
      </c>
      <c r="N141" s="1233">
        <f t="shared" si="35"/>
        <v>0</v>
      </c>
      <c r="O141" s="1230" t="str">
        <f>IF('Day 8'!T6=ISBLANK(TRUE),"",'Day 8'!T6)</f>
        <v/>
      </c>
      <c r="P141" s="1235">
        <f>IF('Day 8'!U6=ISBLANK(TRUE),"",'Day 8'!U6)</f>
        <v>0</v>
      </c>
      <c r="Q141" s="1233">
        <f t="shared" si="5"/>
        <v>0</v>
      </c>
      <c r="R141" s="104"/>
    </row>
    <row r="142" ht="12.75" customHeight="1">
      <c r="A142" s="1229">
        <v>8.0</v>
      </c>
      <c r="B142" s="1230" t="str">
        <f>IF('Day 8'!B7=ISBLANK(TRUE),"",'Day 8'!B7)</f>
        <v/>
      </c>
      <c r="C142" s="1230" t="str">
        <f>IF('Day 8'!C7=ISBLANK(TRUE),"",'Day 8'!C7)</f>
        <v/>
      </c>
      <c r="D142" s="1230" t="str">
        <f>IF('Day 8'!E7=ISBLANK(TRUE),"",'Day 8'!E7)</f>
        <v/>
      </c>
      <c r="E142" s="1230" t="str">
        <f>IF('Day 8'!F7=ISBLANK(TRUE),"",'Day 8'!F7)</f>
        <v/>
      </c>
      <c r="F142" s="1230" t="str">
        <f>IF('Day 8'!G7=ISBLANK(TRUE),"",'Day 8'!G7)</f>
        <v> </v>
      </c>
      <c r="G142" s="1230" t="str">
        <f>IF('Day 8'!H7=ISBLANK(TRUE),"",'Day 8'!H7)</f>
        <v> </v>
      </c>
      <c r="H142" s="1230" t="str">
        <f>IF('Day 8'!I7=ISBLANK(TRUE),"",'Day 8'!I7)</f>
        <v> </v>
      </c>
      <c r="I142" s="1232" t="str">
        <f>IF('Day 8'!V7=ISBLANK(TRUE),"",'Day 8'!V7)</f>
        <v/>
      </c>
      <c r="J142" s="1233">
        <f t="shared" si="2"/>
        <v>0</v>
      </c>
      <c r="K142" s="1230" t="str">
        <f t="shared" si="22"/>
        <v>No</v>
      </c>
      <c r="L142" s="1230" t="str">
        <f>IF('Day 8'!R7=ISBLANK(TRUE),"",'Day 8'!R7)</f>
        <v/>
      </c>
      <c r="M142" s="1235" t="str">
        <f>IF('Day 8'!S7=ISBLANK(TRUE),"",'Day 8'!S7)</f>
        <v/>
      </c>
      <c r="N142" s="1233">
        <f t="shared" si="35"/>
        <v>0</v>
      </c>
      <c r="O142" s="1230" t="str">
        <f>IF('Day 8'!T7=ISBLANK(TRUE),"",'Day 8'!T7)</f>
        <v/>
      </c>
      <c r="P142" s="1235">
        <f>IF('Day 8'!U7=ISBLANK(TRUE),"",'Day 8'!U7)</f>
        <v>0</v>
      </c>
      <c r="Q142" s="1233">
        <f t="shared" si="5"/>
        <v>0</v>
      </c>
      <c r="R142" s="104"/>
    </row>
    <row r="143" ht="12.75" customHeight="1">
      <c r="A143" s="1229">
        <v>8.0</v>
      </c>
      <c r="B143" s="1230" t="str">
        <f>IF('Day 8'!B8=ISBLANK(TRUE),"",'Day 8'!B8)</f>
        <v/>
      </c>
      <c r="C143" s="1230" t="str">
        <f>IF('Day 8'!C8=ISBLANK(TRUE),"",'Day 8'!C8)</f>
        <v/>
      </c>
      <c r="D143" s="1230" t="str">
        <f>IF('Day 8'!E8=ISBLANK(TRUE),"",'Day 8'!E8)</f>
        <v/>
      </c>
      <c r="E143" s="1230" t="str">
        <f>IF('Day 8'!F8=ISBLANK(TRUE),"",'Day 8'!F8)</f>
        <v/>
      </c>
      <c r="F143" s="1230" t="str">
        <f>IF('Day 8'!G8=ISBLANK(TRUE),"",'Day 8'!G8)</f>
        <v> </v>
      </c>
      <c r="G143" s="1230" t="str">
        <f>IF('Day 8'!H8=ISBLANK(TRUE),"",'Day 8'!H8)</f>
        <v> </v>
      </c>
      <c r="H143" s="1230" t="str">
        <f>IF('Day 8'!I8=ISBLANK(TRUE),"",'Day 8'!I8)</f>
        <v> </v>
      </c>
      <c r="I143" s="1232" t="str">
        <f>IF('Day 8'!V8=ISBLANK(TRUE),"",'Day 8'!V8)</f>
        <v/>
      </c>
      <c r="J143" s="1233">
        <f t="shared" si="2"/>
        <v>0</v>
      </c>
      <c r="K143" s="1230" t="str">
        <f t="shared" si="22"/>
        <v>No</v>
      </c>
      <c r="L143" s="1230" t="str">
        <f>IF('Day 8'!R8=ISBLANK(TRUE),"",'Day 8'!R8)</f>
        <v/>
      </c>
      <c r="M143" s="1235" t="str">
        <f>IF('Day 8'!S8=ISBLANK(TRUE),"",'Day 8'!S8)</f>
        <v/>
      </c>
      <c r="N143" s="1233">
        <f t="shared" si="35"/>
        <v>0</v>
      </c>
      <c r="O143" s="1230" t="str">
        <f>IF('Day 8'!T8=ISBLANK(TRUE),"",'Day 8'!T8)</f>
        <v/>
      </c>
      <c r="P143" s="1235">
        <f>IF('Day 8'!U8=ISBLANK(TRUE),"",'Day 8'!U8)</f>
        <v>0</v>
      </c>
      <c r="Q143" s="1233">
        <f t="shared" si="5"/>
        <v>0</v>
      </c>
      <c r="R143" s="104"/>
    </row>
    <row r="144" ht="12.75" customHeight="1">
      <c r="A144" s="1229">
        <v>8.0</v>
      </c>
      <c r="B144" s="1230" t="str">
        <f>IF('Day 8'!B9=ISBLANK(TRUE),"",'Day 8'!B9)</f>
        <v/>
      </c>
      <c r="C144" s="1230" t="str">
        <f>IF('Day 8'!C9=ISBLANK(TRUE),"",'Day 8'!C9)</f>
        <v/>
      </c>
      <c r="D144" s="1230" t="str">
        <f>IF('Day 8'!E9=ISBLANK(TRUE),"",'Day 8'!E9)</f>
        <v/>
      </c>
      <c r="E144" s="1230" t="str">
        <f>IF('Day 8'!F9=ISBLANK(TRUE),"",'Day 8'!F9)</f>
        <v/>
      </c>
      <c r="F144" s="1230" t="str">
        <f>IF('Day 8'!G9=ISBLANK(TRUE),"",'Day 8'!G9)</f>
        <v> </v>
      </c>
      <c r="G144" s="1230" t="str">
        <f>IF('Day 8'!H9=ISBLANK(TRUE),"",'Day 8'!H9)</f>
        <v> </v>
      </c>
      <c r="H144" s="1230" t="str">
        <f>IF('Day 8'!I9=ISBLANK(TRUE),"",'Day 8'!I9)</f>
        <v> </v>
      </c>
      <c r="I144" s="1232" t="str">
        <f>IF('Day 8'!V9=ISBLANK(TRUE),"",'Day 8'!V9)</f>
        <v/>
      </c>
      <c r="J144" s="1233">
        <f t="shared" si="2"/>
        <v>0</v>
      </c>
      <c r="K144" s="1230" t="str">
        <f t="shared" si="22"/>
        <v>No</v>
      </c>
      <c r="L144" s="1230" t="str">
        <f>IF('Day 8'!R9=ISBLANK(TRUE),"",'Day 8'!R9)</f>
        <v/>
      </c>
      <c r="M144" s="1235" t="str">
        <f>IF('Day 8'!S9=ISBLANK(TRUE),"",'Day 8'!S9)</f>
        <v/>
      </c>
      <c r="N144" s="1233">
        <f t="shared" si="35"/>
        <v>0</v>
      </c>
      <c r="O144" s="1230" t="str">
        <f>IF('Day 8'!T9=ISBLANK(TRUE),"",'Day 8'!T9)</f>
        <v/>
      </c>
      <c r="P144" s="1235">
        <f>IF('Day 8'!U9=ISBLANK(TRUE),"",'Day 8'!U9)</f>
        <v>0</v>
      </c>
      <c r="Q144" s="1233">
        <f t="shared" si="5"/>
        <v>0</v>
      </c>
      <c r="R144" s="104"/>
    </row>
    <row r="145" ht="12.75" customHeight="1">
      <c r="A145" s="1229">
        <v>8.0</v>
      </c>
      <c r="B145" s="1230" t="str">
        <f>IF('Day 8'!B10=ISBLANK(TRUE),"",'Day 8'!B10)</f>
        <v/>
      </c>
      <c r="C145" s="1230" t="str">
        <f>IF('Day 8'!C10=ISBLANK(TRUE),"",'Day 8'!C10)</f>
        <v/>
      </c>
      <c r="D145" s="1230" t="str">
        <f>IF('Day 8'!E10=ISBLANK(TRUE),"",'Day 8'!E10)</f>
        <v/>
      </c>
      <c r="E145" s="1230" t="str">
        <f>IF('Day 8'!F10=ISBLANK(TRUE),"",'Day 8'!F10)</f>
        <v/>
      </c>
      <c r="F145" s="1230" t="str">
        <f>IF('Day 8'!G10=ISBLANK(TRUE),"",'Day 8'!G10)</f>
        <v> </v>
      </c>
      <c r="G145" s="1230" t="str">
        <f>IF('Day 8'!H10=ISBLANK(TRUE),"",'Day 8'!H10)</f>
        <v> </v>
      </c>
      <c r="H145" s="1230" t="str">
        <f>IF('Day 8'!I10=ISBLANK(TRUE),"",'Day 8'!I10)</f>
        <v> </v>
      </c>
      <c r="I145" s="1232" t="str">
        <f>IF('Day 8'!V10=ISBLANK(TRUE),"",'Day 8'!V10)</f>
        <v/>
      </c>
      <c r="J145" s="1233">
        <f t="shared" si="2"/>
        <v>0</v>
      </c>
      <c r="K145" s="1230" t="str">
        <f t="shared" si="22"/>
        <v>No</v>
      </c>
      <c r="L145" s="1230" t="str">
        <f>IF('Day 8'!R10=ISBLANK(TRUE),"",'Day 8'!R10)</f>
        <v/>
      </c>
      <c r="M145" s="1235" t="str">
        <f>IF('Day 8'!S10=ISBLANK(TRUE),"",'Day 8'!S10)</f>
        <v/>
      </c>
      <c r="N145" s="1233">
        <f t="shared" si="35"/>
        <v>0</v>
      </c>
      <c r="O145" s="1230" t="str">
        <f>IF('Day 8'!T10=ISBLANK(TRUE),"",'Day 8'!T10)</f>
        <v/>
      </c>
      <c r="P145" s="1235">
        <f>IF('Day 8'!U10=ISBLANK(TRUE),"",'Day 8'!U10)</f>
        <v>0</v>
      </c>
      <c r="Q145" s="1233">
        <f t="shared" si="5"/>
        <v>0</v>
      </c>
      <c r="R145" s="104"/>
    </row>
    <row r="146" ht="12.75" customHeight="1">
      <c r="A146" s="1229">
        <v>8.0</v>
      </c>
      <c r="B146" s="1230" t="str">
        <f>IF('Day 8'!B11=ISBLANK(TRUE),"",'Day 8'!B11)</f>
        <v/>
      </c>
      <c r="C146" s="1230" t="str">
        <f>IF('Day 8'!C11=ISBLANK(TRUE),"",'Day 8'!C11)</f>
        <v/>
      </c>
      <c r="D146" s="1230" t="str">
        <f>IF('Day 8'!E11=ISBLANK(TRUE),"",'Day 8'!E11)</f>
        <v/>
      </c>
      <c r="E146" s="1230" t="str">
        <f>IF('Day 8'!F11=ISBLANK(TRUE),"",'Day 8'!F11)</f>
        <v/>
      </c>
      <c r="F146" s="1230" t="str">
        <f>IF('Day 8'!G11=ISBLANK(TRUE),"",'Day 8'!G11)</f>
        <v> </v>
      </c>
      <c r="G146" s="1230" t="str">
        <f>IF('Day 8'!H11=ISBLANK(TRUE),"",'Day 8'!H11)</f>
        <v> </v>
      </c>
      <c r="H146" s="1230" t="str">
        <f>IF('Day 8'!I11=ISBLANK(TRUE),"",'Day 8'!I11)</f>
        <v> </v>
      </c>
      <c r="I146" s="1232" t="str">
        <f>IF('Day 8'!V11=ISBLANK(TRUE),"",'Day 8'!V11)</f>
        <v/>
      </c>
      <c r="J146" s="1233">
        <f t="shared" si="2"/>
        <v>0</v>
      </c>
      <c r="K146" s="1230" t="str">
        <f t="shared" si="22"/>
        <v>No</v>
      </c>
      <c r="L146" s="1230" t="str">
        <f>IF('Day 8'!R11=ISBLANK(TRUE),"",'Day 8'!R11)</f>
        <v/>
      </c>
      <c r="M146" s="1235" t="str">
        <f>IF('Day 8'!S11=ISBLANK(TRUE),"",'Day 8'!S11)</f>
        <v/>
      </c>
      <c r="N146" s="1233">
        <f t="shared" si="35"/>
        <v>0</v>
      </c>
      <c r="O146" s="1230" t="str">
        <f>IF('Day 8'!T11=ISBLANK(TRUE),"",'Day 8'!T11)</f>
        <v/>
      </c>
      <c r="P146" s="1235">
        <f>IF('Day 8'!U11=ISBLANK(TRUE),"",'Day 8'!U11)</f>
        <v>0</v>
      </c>
      <c r="Q146" s="1233">
        <f t="shared" si="5"/>
        <v>0</v>
      </c>
      <c r="R146" s="104"/>
    </row>
    <row r="147" ht="12.75" customHeight="1">
      <c r="A147" s="1229">
        <v>8.0</v>
      </c>
      <c r="B147" s="1230" t="str">
        <f>IF('Day 8'!B12=ISBLANK(TRUE),"",'Day 8'!B12)</f>
        <v/>
      </c>
      <c r="C147" s="1230" t="str">
        <f>IF('Day 8'!C12=ISBLANK(TRUE),"",'Day 8'!C12)</f>
        <v/>
      </c>
      <c r="D147" s="1230" t="str">
        <f>IF('Day 8'!E12=ISBLANK(TRUE),"",'Day 8'!E12)</f>
        <v/>
      </c>
      <c r="E147" s="1230" t="str">
        <f>IF('Day 8'!F12=ISBLANK(TRUE),"",'Day 8'!F12)</f>
        <v/>
      </c>
      <c r="F147" s="1230" t="str">
        <f>IF('Day 8'!G12=ISBLANK(TRUE),"",'Day 8'!G12)</f>
        <v> </v>
      </c>
      <c r="G147" s="1230" t="str">
        <f>IF('Day 8'!H12=ISBLANK(TRUE),"",'Day 8'!H12)</f>
        <v> </v>
      </c>
      <c r="H147" s="1230" t="str">
        <f>IF('Day 8'!I12=ISBLANK(TRUE),"",'Day 8'!I12)</f>
        <v> </v>
      </c>
      <c r="I147" s="1232" t="str">
        <f>IF('Day 8'!V12=ISBLANK(TRUE),"",'Day 8'!V12)</f>
        <v/>
      </c>
      <c r="J147" s="1233">
        <f t="shared" si="2"/>
        <v>0</v>
      </c>
      <c r="K147" s="1230" t="str">
        <f t="shared" si="22"/>
        <v>No</v>
      </c>
      <c r="L147" s="1230" t="str">
        <f>IF('Day 8'!R12=ISBLANK(TRUE),"",'Day 8'!R12)</f>
        <v/>
      </c>
      <c r="M147" s="1235" t="str">
        <f>IF('Day 8'!S12=ISBLANK(TRUE),"",'Day 8'!S12)</f>
        <v/>
      </c>
      <c r="N147" s="1233">
        <f t="shared" si="35"/>
        <v>0</v>
      </c>
      <c r="O147" s="1230" t="str">
        <f>IF('Day 8'!T12=ISBLANK(TRUE),"",'Day 8'!T12)</f>
        <v/>
      </c>
      <c r="P147" s="1235">
        <f>IF('Day 8'!U12=ISBLANK(TRUE),"",'Day 8'!U12)</f>
        <v>0</v>
      </c>
      <c r="Q147" s="1233">
        <f t="shared" si="5"/>
        <v>0</v>
      </c>
      <c r="R147" s="104"/>
    </row>
    <row r="148" ht="12.75" customHeight="1">
      <c r="A148" s="1229">
        <v>8.0</v>
      </c>
      <c r="B148" s="1230" t="str">
        <f>IF('Day 8'!B13=ISBLANK(TRUE),"",'Day 8'!B13)</f>
        <v/>
      </c>
      <c r="C148" s="1230" t="str">
        <f>IF('Day 8'!C13=ISBLANK(TRUE),"",'Day 8'!C13)</f>
        <v/>
      </c>
      <c r="D148" s="1230" t="str">
        <f>IF('Day 8'!E13=ISBLANK(TRUE),"",'Day 8'!E13)</f>
        <v/>
      </c>
      <c r="E148" s="1230" t="str">
        <f>IF('Day 8'!F13=ISBLANK(TRUE),"",'Day 8'!F13)</f>
        <v/>
      </c>
      <c r="F148" s="1230" t="str">
        <f>IF('Day 8'!G13=ISBLANK(TRUE),"",'Day 8'!G13)</f>
        <v> </v>
      </c>
      <c r="G148" s="1230" t="str">
        <f>IF('Day 8'!H13=ISBLANK(TRUE),"",'Day 8'!H13)</f>
        <v> </v>
      </c>
      <c r="H148" s="1230" t="str">
        <f>IF('Day 8'!I13=ISBLANK(TRUE),"",'Day 8'!I13)</f>
        <v> </v>
      </c>
      <c r="I148" s="1232" t="str">
        <f>IF('Day 8'!V13=ISBLANK(TRUE),"",'Day 8'!V13)</f>
        <v/>
      </c>
      <c r="J148" s="1233">
        <f t="shared" si="2"/>
        <v>0</v>
      </c>
      <c r="K148" s="1230" t="str">
        <f t="shared" si="22"/>
        <v>No</v>
      </c>
      <c r="L148" s="1230" t="str">
        <f>IF('Day 8'!R13=ISBLANK(TRUE),"",'Day 8'!R13)</f>
        <v/>
      </c>
      <c r="M148" s="1235" t="str">
        <f>IF('Day 8'!S13=ISBLANK(TRUE),"",'Day 8'!S13)</f>
        <v/>
      </c>
      <c r="N148" s="1233">
        <f t="shared" si="35"/>
        <v>0</v>
      </c>
      <c r="O148" s="1230" t="str">
        <f>IF('Day 8'!T13=ISBLANK(TRUE),"",'Day 8'!T13)</f>
        <v/>
      </c>
      <c r="P148" s="1235">
        <f>IF('Day 8'!U13=ISBLANK(TRUE),"",'Day 8'!U13)</f>
        <v>0</v>
      </c>
      <c r="Q148" s="1233">
        <f t="shared" si="5"/>
        <v>0</v>
      </c>
      <c r="R148" s="104"/>
    </row>
    <row r="149" ht="12.75" customHeight="1">
      <c r="A149" s="1229">
        <v>8.0</v>
      </c>
      <c r="B149" s="1230" t="str">
        <f>IF('Day 8'!B14=ISBLANK(TRUE),"",'Day 8'!B14)</f>
        <v/>
      </c>
      <c r="C149" s="1230" t="str">
        <f>IF('Day 8'!C14=ISBLANK(TRUE),"",'Day 8'!C14)</f>
        <v/>
      </c>
      <c r="D149" s="1230" t="str">
        <f>IF('Day 8'!E14=ISBLANK(TRUE),"",'Day 8'!E14)</f>
        <v/>
      </c>
      <c r="E149" s="1230" t="str">
        <f>IF('Day 8'!F14=ISBLANK(TRUE),"",'Day 8'!F14)</f>
        <v/>
      </c>
      <c r="F149" s="1230" t="str">
        <f>IF('Day 8'!G14=ISBLANK(TRUE),"",'Day 8'!G14)</f>
        <v> </v>
      </c>
      <c r="G149" s="1230" t="str">
        <f>IF('Day 8'!H14=ISBLANK(TRUE),"",'Day 8'!H14)</f>
        <v> </v>
      </c>
      <c r="H149" s="1230" t="str">
        <f>IF('Day 8'!I14=ISBLANK(TRUE),"",'Day 8'!I14)</f>
        <v> </v>
      </c>
      <c r="I149" s="1232" t="str">
        <f>IF('Day 8'!V14=ISBLANK(TRUE),"",'Day 8'!V14)</f>
        <v/>
      </c>
      <c r="J149" s="1233">
        <f t="shared" si="2"/>
        <v>0</v>
      </c>
      <c r="K149" s="1230" t="str">
        <f t="shared" si="22"/>
        <v>No</v>
      </c>
      <c r="L149" s="1230" t="str">
        <f>IF('Day 8'!R14=ISBLANK(TRUE),"",'Day 8'!R14)</f>
        <v/>
      </c>
      <c r="M149" s="1235" t="str">
        <f>IF('Day 8'!S14=ISBLANK(TRUE),"",'Day 8'!S14)</f>
        <v/>
      </c>
      <c r="N149" s="1233">
        <f t="shared" si="35"/>
        <v>0</v>
      </c>
      <c r="O149" s="1230" t="str">
        <f>IF('Day 8'!T14=ISBLANK(TRUE),"",'Day 8'!T14)</f>
        <v/>
      </c>
      <c r="P149" s="1235">
        <f>IF('Day 8'!U14=ISBLANK(TRUE),"",'Day 8'!U14)</f>
        <v>0</v>
      </c>
      <c r="Q149" s="1233">
        <f t="shared" si="5"/>
        <v>0</v>
      </c>
      <c r="R149" s="104"/>
    </row>
    <row r="150" ht="12.75" customHeight="1">
      <c r="A150" s="1229">
        <v>8.0</v>
      </c>
      <c r="B150" s="1230" t="str">
        <f>IF('Day 8'!B15=ISBLANK(TRUE),"",'Day 8'!B15)</f>
        <v/>
      </c>
      <c r="C150" s="1230" t="str">
        <f>IF('Day 8'!C15=ISBLANK(TRUE),"",'Day 8'!C15)</f>
        <v/>
      </c>
      <c r="D150" s="1230" t="str">
        <f>IF('Day 8'!E15=ISBLANK(TRUE),"",'Day 8'!E15)</f>
        <v/>
      </c>
      <c r="E150" s="1230" t="str">
        <f>IF('Day 8'!F15=ISBLANK(TRUE),"",'Day 8'!F15)</f>
        <v/>
      </c>
      <c r="F150" s="1230" t="str">
        <f>IF('Day 8'!G15=ISBLANK(TRUE),"",'Day 8'!G15)</f>
        <v> </v>
      </c>
      <c r="G150" s="1230" t="str">
        <f>IF('Day 8'!H15=ISBLANK(TRUE),"",'Day 8'!H15)</f>
        <v> </v>
      </c>
      <c r="H150" s="1230" t="str">
        <f>IF('Day 8'!I15=ISBLANK(TRUE),"",'Day 8'!I15)</f>
        <v> </v>
      </c>
      <c r="I150" s="1232" t="str">
        <f>IF('Day 8'!V15=ISBLANK(TRUE),"",'Day 8'!V15)</f>
        <v/>
      </c>
      <c r="J150" s="1233">
        <f t="shared" si="2"/>
        <v>0</v>
      </c>
      <c r="K150" s="1230" t="str">
        <f t="shared" si="22"/>
        <v>No</v>
      </c>
      <c r="L150" s="1230" t="str">
        <f>IF('Day 8'!R15=ISBLANK(TRUE),"",'Day 8'!R15)</f>
        <v/>
      </c>
      <c r="M150" s="1235" t="str">
        <f>IF('Day 8'!S15=ISBLANK(TRUE),"",'Day 8'!S15)</f>
        <v/>
      </c>
      <c r="N150" s="1233">
        <f t="shared" si="35"/>
        <v>0</v>
      </c>
      <c r="O150" s="1230" t="str">
        <f>IF('Day 8'!T15=ISBLANK(TRUE),"",'Day 8'!T15)</f>
        <v/>
      </c>
      <c r="P150" s="1235">
        <f>IF('Day 8'!U15=ISBLANK(TRUE),"",'Day 8'!U15)</f>
        <v>0</v>
      </c>
      <c r="Q150" s="1233">
        <f t="shared" si="5"/>
        <v>0</v>
      </c>
      <c r="R150" s="104"/>
    </row>
    <row r="151" ht="12.75" customHeight="1">
      <c r="A151" s="1229">
        <v>8.0</v>
      </c>
      <c r="B151" s="1230" t="str">
        <f>IF('Day 8'!B16=ISBLANK(TRUE),"",'Day 8'!B16)</f>
        <v/>
      </c>
      <c r="C151" s="1230" t="str">
        <f>IF('Day 8'!C16=ISBLANK(TRUE),"",'Day 8'!C16)</f>
        <v/>
      </c>
      <c r="D151" s="1230" t="str">
        <f>IF('Day 8'!E16=ISBLANK(TRUE),"",'Day 8'!E16)</f>
        <v/>
      </c>
      <c r="E151" s="1230" t="str">
        <f>IF('Day 8'!F16=ISBLANK(TRUE),"",'Day 8'!F16)</f>
        <v/>
      </c>
      <c r="F151" s="1230" t="str">
        <f>IF('Day 8'!G16=ISBLANK(TRUE),"",'Day 8'!G16)</f>
        <v> </v>
      </c>
      <c r="G151" s="1230" t="str">
        <f>IF('Day 8'!H16=ISBLANK(TRUE),"",'Day 8'!H16)</f>
        <v> </v>
      </c>
      <c r="H151" s="1230" t="str">
        <f>IF('Day 8'!I16=ISBLANK(TRUE),"",'Day 8'!I16)</f>
        <v> </v>
      </c>
      <c r="I151" s="1232" t="str">
        <f>IF('Day 8'!V16=ISBLANK(TRUE),"",'Day 8'!V16)</f>
        <v/>
      </c>
      <c r="J151" s="1233">
        <f t="shared" si="2"/>
        <v>0</v>
      </c>
      <c r="K151" s="1230" t="str">
        <f t="shared" si="22"/>
        <v>No</v>
      </c>
      <c r="L151" s="1230" t="str">
        <f>IF('Day 8'!R16=ISBLANK(TRUE),"",'Day 8'!R16)</f>
        <v/>
      </c>
      <c r="M151" s="1235" t="str">
        <f>IF('Day 8'!S16=ISBLANK(TRUE),"",'Day 8'!S16)</f>
        <v/>
      </c>
      <c r="N151" s="1233">
        <f t="shared" si="35"/>
        <v>0</v>
      </c>
      <c r="O151" s="1230" t="str">
        <f>IF('Day 8'!T16=ISBLANK(TRUE),"",'Day 8'!T16)</f>
        <v/>
      </c>
      <c r="P151" s="1235">
        <f>IF('Day 8'!U16=ISBLANK(TRUE),"",'Day 8'!U16)</f>
        <v>0</v>
      </c>
      <c r="Q151" s="1233">
        <f t="shared" si="5"/>
        <v>0</v>
      </c>
      <c r="R151" s="104"/>
    </row>
    <row r="152" ht="12.75" customHeight="1">
      <c r="A152" s="1229">
        <v>8.0</v>
      </c>
      <c r="B152" s="1230" t="str">
        <f>IF('Day 8'!B17=ISBLANK(TRUE),"",'Day 8'!B17)</f>
        <v/>
      </c>
      <c r="C152" s="1230" t="str">
        <f>IF('Day 8'!C17=ISBLANK(TRUE),"",'Day 8'!C17)</f>
        <v/>
      </c>
      <c r="D152" s="1230" t="str">
        <f>IF('Day 8'!E17=ISBLANK(TRUE),"",'Day 8'!E17)</f>
        <v/>
      </c>
      <c r="E152" s="1230" t="str">
        <f>IF('Day 8'!F17=ISBLANK(TRUE),"",'Day 8'!F17)</f>
        <v/>
      </c>
      <c r="F152" s="1230" t="str">
        <f>IF('Day 8'!G17=ISBLANK(TRUE),"",'Day 8'!G17)</f>
        <v> </v>
      </c>
      <c r="G152" s="1230" t="str">
        <f>IF('Day 8'!H17=ISBLANK(TRUE),"",'Day 8'!H17)</f>
        <v> </v>
      </c>
      <c r="H152" s="1230" t="str">
        <f>IF('Day 8'!I17=ISBLANK(TRUE),"",'Day 8'!I17)</f>
        <v> </v>
      </c>
      <c r="I152" s="1232" t="str">
        <f>IF('Day 8'!V17=ISBLANK(TRUE),"",'Day 8'!V17)</f>
        <v/>
      </c>
      <c r="J152" s="1233">
        <f t="shared" si="2"/>
        <v>0</v>
      </c>
      <c r="K152" s="1230" t="str">
        <f t="shared" si="22"/>
        <v>No</v>
      </c>
      <c r="L152" s="1230" t="str">
        <f>IF('Day 8'!R17=ISBLANK(TRUE),"",'Day 8'!R17)</f>
        <v/>
      </c>
      <c r="M152" s="1235" t="str">
        <f>IF('Day 8'!S17=ISBLANK(TRUE),"",'Day 8'!S17)</f>
        <v/>
      </c>
      <c r="N152" s="1233">
        <f t="shared" si="35"/>
        <v>0</v>
      </c>
      <c r="O152" s="1230" t="str">
        <f>IF('Day 8'!T17=ISBLANK(TRUE),"",'Day 8'!T17)</f>
        <v/>
      </c>
      <c r="P152" s="1235">
        <f>IF('Day 8'!U17=ISBLANK(TRUE),"",'Day 8'!U17)</f>
        <v>0</v>
      </c>
      <c r="Q152" s="1233">
        <f t="shared" si="5"/>
        <v>0</v>
      </c>
      <c r="R152" s="104"/>
    </row>
    <row r="153" ht="12.75" customHeight="1">
      <c r="A153" s="1229">
        <v>8.0</v>
      </c>
      <c r="B153" s="1230" t="str">
        <f>IF('Day 8'!B18=ISBLANK(TRUE),"",'Day 8'!B18)</f>
        <v/>
      </c>
      <c r="C153" s="1230" t="str">
        <f>IF('Day 8'!C18=ISBLANK(TRUE),"",'Day 8'!C18)</f>
        <v/>
      </c>
      <c r="D153" s="1230" t="str">
        <f>IF('Day 8'!E18=ISBLANK(TRUE),"",'Day 8'!E18)</f>
        <v/>
      </c>
      <c r="E153" s="1230" t="str">
        <f>IF('Day 8'!F18=ISBLANK(TRUE),"",'Day 8'!F18)</f>
        <v/>
      </c>
      <c r="F153" s="1230" t="str">
        <f>IF('Day 8'!G18=ISBLANK(TRUE),"",'Day 8'!G18)</f>
        <v> </v>
      </c>
      <c r="G153" s="1230" t="str">
        <f>IF('Day 8'!H18=ISBLANK(TRUE),"",'Day 8'!H18)</f>
        <v> </v>
      </c>
      <c r="H153" s="1230" t="str">
        <f>IF('Day 8'!I18=ISBLANK(TRUE),"",'Day 8'!I18)</f>
        <v> </v>
      </c>
      <c r="I153" s="1232" t="str">
        <f>IF('Day 8'!V18=ISBLANK(TRUE),"",'Day 8'!V18)</f>
        <v/>
      </c>
      <c r="J153" s="1233">
        <f t="shared" si="2"/>
        <v>0</v>
      </c>
      <c r="K153" s="1230" t="str">
        <f t="shared" si="22"/>
        <v>No</v>
      </c>
      <c r="L153" s="1230" t="str">
        <f>IF('Day 8'!R18=ISBLANK(TRUE),"",'Day 8'!R18)</f>
        <v/>
      </c>
      <c r="M153" s="1235" t="str">
        <f>IF('Day 8'!S18=ISBLANK(TRUE),"",'Day 8'!S18)</f>
        <v/>
      </c>
      <c r="N153" s="1233">
        <f t="shared" si="35"/>
        <v>0</v>
      </c>
      <c r="O153" s="1230" t="str">
        <f>IF('Day 8'!T18=ISBLANK(TRUE),"",'Day 8'!T18)</f>
        <v/>
      </c>
      <c r="P153" s="1235">
        <f>IF('Day 8'!U18=ISBLANK(TRUE),"",'Day 8'!U18)</f>
        <v>0</v>
      </c>
      <c r="Q153" s="1233">
        <f t="shared" si="5"/>
        <v>0</v>
      </c>
      <c r="R153" s="104"/>
    </row>
    <row r="154" ht="12.75" customHeight="1">
      <c r="A154" s="1229">
        <v>8.0</v>
      </c>
      <c r="B154" s="1230" t="str">
        <f>IF('Day 8'!B19=ISBLANK(TRUE),"",'Day 8'!B19)</f>
        <v/>
      </c>
      <c r="C154" s="1230" t="str">
        <f>IF('Day 8'!C19=ISBLANK(TRUE),"",'Day 8'!C19)</f>
        <v/>
      </c>
      <c r="D154" s="1230" t="str">
        <f>IF('Day 8'!E19=ISBLANK(TRUE),"",'Day 8'!E19)</f>
        <v/>
      </c>
      <c r="E154" s="1230" t="str">
        <f>IF('Day 8'!F19=ISBLANK(TRUE),"",'Day 8'!F19)</f>
        <v/>
      </c>
      <c r="F154" s="1230" t="str">
        <f>IF('Day 8'!G19=ISBLANK(TRUE),"",'Day 8'!G19)</f>
        <v> </v>
      </c>
      <c r="G154" s="1230" t="str">
        <f>IF('Day 8'!H19=ISBLANK(TRUE),"",'Day 8'!H19)</f>
        <v> </v>
      </c>
      <c r="H154" s="1230" t="str">
        <f>IF('Day 8'!I19=ISBLANK(TRUE),"",'Day 8'!I19)</f>
        <v> </v>
      </c>
      <c r="I154" s="1232" t="str">
        <f>IF('Day 8'!V19=ISBLANK(TRUE),"",'Day 8'!V19)</f>
        <v/>
      </c>
      <c r="J154" s="1233">
        <f t="shared" si="2"/>
        <v>0</v>
      </c>
      <c r="K154" s="1230" t="str">
        <f t="shared" si="22"/>
        <v>No</v>
      </c>
      <c r="L154" s="1230" t="str">
        <f>IF('Day 8'!R19=ISBLANK(TRUE),"",'Day 8'!R19)</f>
        <v/>
      </c>
      <c r="M154" s="1235" t="str">
        <f>IF('Day 8'!S19=ISBLANK(TRUE),"",'Day 8'!S19)</f>
        <v/>
      </c>
      <c r="N154" s="1233">
        <f t="shared" si="35"/>
        <v>0</v>
      </c>
      <c r="O154" s="1230" t="str">
        <f>IF('Day 8'!T19=ISBLANK(TRUE),"",'Day 8'!T19)</f>
        <v/>
      </c>
      <c r="P154" s="1235">
        <f>IF('Day 8'!U19=ISBLANK(TRUE),"",'Day 8'!U19)</f>
        <v>0</v>
      </c>
      <c r="Q154" s="1233">
        <f t="shared" si="5"/>
        <v>0</v>
      </c>
      <c r="R154" s="104"/>
    </row>
    <row r="155" ht="12.75" customHeight="1">
      <c r="A155" s="1229">
        <v>8.0</v>
      </c>
      <c r="B155" s="1230" t="str">
        <f>IF('Day 8'!B20=ISBLANK(TRUE),"",'Day 8'!B20)</f>
        <v/>
      </c>
      <c r="C155" s="1230" t="str">
        <f>IF('Day 8'!C20=ISBLANK(TRUE),"",'Day 8'!C20)</f>
        <v/>
      </c>
      <c r="D155" s="1230" t="str">
        <f>IF('Day 8'!E20=ISBLANK(TRUE),"",'Day 8'!E20)</f>
        <v/>
      </c>
      <c r="E155" s="1230" t="str">
        <f>IF('Day 8'!F20=ISBLANK(TRUE),"",'Day 8'!F20)</f>
        <v/>
      </c>
      <c r="F155" s="1230" t="str">
        <f>IF('Day 8'!G20=ISBLANK(TRUE),"",'Day 8'!G20)</f>
        <v> </v>
      </c>
      <c r="G155" s="1230" t="str">
        <f>IF('Day 8'!H20=ISBLANK(TRUE),"",'Day 8'!H20)</f>
        <v> </v>
      </c>
      <c r="H155" s="1230" t="str">
        <f>IF('Day 8'!I20=ISBLANK(TRUE),"",'Day 8'!I20)</f>
        <v> </v>
      </c>
      <c r="I155" s="1232" t="str">
        <f>IF('Day 8'!V20=ISBLANK(TRUE),"",'Day 8'!V20)</f>
        <v/>
      </c>
      <c r="J155" s="1233">
        <f t="shared" si="2"/>
        <v>0</v>
      </c>
      <c r="K155" s="1230" t="str">
        <f t="shared" si="22"/>
        <v>No</v>
      </c>
      <c r="L155" s="1230" t="str">
        <f>IF('Day 8'!R20=ISBLANK(TRUE),"",'Day 8'!R20)</f>
        <v/>
      </c>
      <c r="M155" s="1235" t="str">
        <f>IF('Day 8'!S20=ISBLANK(TRUE),"",'Day 8'!S20)</f>
        <v/>
      </c>
      <c r="N155" s="1233">
        <f t="shared" si="35"/>
        <v>0</v>
      </c>
      <c r="O155" s="1230" t="str">
        <f>IF('Day 8'!T20=ISBLANK(TRUE),"",'Day 8'!T20)</f>
        <v/>
      </c>
      <c r="P155" s="1235">
        <f>IF('Day 8'!U20=ISBLANK(TRUE),"",'Day 8'!U20)</f>
        <v>0</v>
      </c>
      <c r="Q155" s="1233">
        <f t="shared" si="5"/>
        <v>0</v>
      </c>
      <c r="R155" s="104"/>
    </row>
    <row r="156" ht="12.75" customHeight="1">
      <c r="A156" s="1229">
        <v>8.0</v>
      </c>
      <c r="B156" s="1230" t="str">
        <f>IF('Day 8'!B21=ISBLANK(TRUE),"",'Day 8'!B21)</f>
        <v/>
      </c>
      <c r="C156" s="1230" t="str">
        <f>IF('Day 8'!C21=ISBLANK(TRUE),"",'Day 8'!C21)</f>
        <v/>
      </c>
      <c r="D156" s="1230" t="str">
        <f>IF('Day 8'!E21=ISBLANK(TRUE),"",'Day 8'!E21)</f>
        <v/>
      </c>
      <c r="E156" s="1230" t="str">
        <f>IF('Day 8'!F21=ISBLANK(TRUE),"",'Day 8'!F21)</f>
        <v/>
      </c>
      <c r="F156" s="1230" t="str">
        <f>IF('Day 8'!G21=ISBLANK(TRUE),"",'Day 8'!G21)</f>
        <v> </v>
      </c>
      <c r="G156" s="1230" t="str">
        <f>IF('Day 8'!H21=ISBLANK(TRUE),"",'Day 8'!H21)</f>
        <v> </v>
      </c>
      <c r="H156" s="1230" t="str">
        <f>IF('Day 8'!I21=ISBLANK(TRUE),"",'Day 8'!I21)</f>
        <v> </v>
      </c>
      <c r="I156" s="1232" t="str">
        <f>IF('Day 8'!V21=ISBLANK(TRUE),"",'Day 8'!V21)</f>
        <v/>
      </c>
      <c r="J156" s="1233">
        <f t="shared" si="2"/>
        <v>0</v>
      </c>
      <c r="K156" s="1230" t="str">
        <f t="shared" si="22"/>
        <v>No</v>
      </c>
      <c r="L156" s="1230" t="str">
        <f>IF('Day 8'!R21=ISBLANK(TRUE),"",'Day 8'!R21)</f>
        <v/>
      </c>
      <c r="M156" s="1235" t="str">
        <f>IF('Day 8'!S21=ISBLANK(TRUE),"",'Day 8'!S21)</f>
        <v/>
      </c>
      <c r="N156" s="1233">
        <f t="shared" si="35"/>
        <v>0</v>
      </c>
      <c r="O156" s="1230" t="str">
        <f>IF('Day 8'!T21=ISBLANK(TRUE),"",'Day 8'!T21)</f>
        <v/>
      </c>
      <c r="P156" s="1235">
        <f>IF('Day 8'!U21=ISBLANK(TRUE),"",'Day 8'!U21)</f>
        <v>0</v>
      </c>
      <c r="Q156" s="1233">
        <f t="shared" si="5"/>
        <v>0</v>
      </c>
      <c r="R156" s="104"/>
    </row>
    <row r="157" ht="12.75" customHeight="1">
      <c r="A157" s="1229">
        <v>8.0</v>
      </c>
      <c r="B157" s="1230" t="str">
        <f>IF('Day 8'!B22=ISBLANK(TRUE),"",'Day 8'!B22)</f>
        <v/>
      </c>
      <c r="C157" s="1230" t="str">
        <f>IF('Day 8'!C22=ISBLANK(TRUE),"",'Day 8'!C22)</f>
        <v/>
      </c>
      <c r="D157" s="1230" t="str">
        <f>IF('Day 8'!E22=ISBLANK(TRUE),"",'Day 8'!E22)</f>
        <v/>
      </c>
      <c r="E157" s="1230" t="str">
        <f>IF('Day 8'!F22=ISBLANK(TRUE),"",'Day 8'!F22)</f>
        <v/>
      </c>
      <c r="F157" s="1230" t="str">
        <f>IF('Day 8'!G22=ISBLANK(TRUE),"",'Day 8'!G22)</f>
        <v> </v>
      </c>
      <c r="G157" s="1230" t="str">
        <f>IF('Day 8'!H22=ISBLANK(TRUE),"",'Day 8'!H22)</f>
        <v> </v>
      </c>
      <c r="H157" s="1230" t="str">
        <f>IF('Day 8'!I22=ISBLANK(TRUE),"",'Day 8'!I22)</f>
        <v> </v>
      </c>
      <c r="I157" s="1232" t="str">
        <f>IF('Day 8'!V22=ISBLANK(TRUE),"",'Day 8'!V22)</f>
        <v/>
      </c>
      <c r="J157" s="1233">
        <f t="shared" si="2"/>
        <v>0</v>
      </c>
      <c r="K157" s="1230" t="str">
        <f t="shared" si="22"/>
        <v>No</v>
      </c>
      <c r="L157" s="1230" t="str">
        <f>IF('Day 8'!R22=ISBLANK(TRUE),"",'Day 8'!R22)</f>
        <v/>
      </c>
      <c r="M157" s="1235" t="str">
        <f>IF('Day 8'!S22=ISBLANK(TRUE),"",'Day 8'!S22)</f>
        <v/>
      </c>
      <c r="N157" s="1233">
        <f t="shared" si="35"/>
        <v>0</v>
      </c>
      <c r="O157" s="1230" t="str">
        <f>IF('Day 8'!T22=ISBLANK(TRUE),"",'Day 8'!T22)</f>
        <v/>
      </c>
      <c r="P157" s="1235">
        <f>IF('Day 8'!U22=ISBLANK(TRUE),"",'Day 8'!U22)</f>
        <v>0</v>
      </c>
      <c r="Q157" s="1233">
        <f t="shared" si="5"/>
        <v>0</v>
      </c>
      <c r="R157" s="104"/>
    </row>
    <row r="158" ht="12.75" customHeight="1">
      <c r="A158" s="1229">
        <v>8.0</v>
      </c>
      <c r="B158" s="1230" t="str">
        <f>IF('Day 8'!B23=ISBLANK(TRUE),"",'Day 8'!B23)</f>
        <v/>
      </c>
      <c r="C158" s="1230" t="str">
        <f>IF('Day 8'!C23=ISBLANK(TRUE),"",'Day 8'!C23)</f>
        <v/>
      </c>
      <c r="D158" s="1230" t="str">
        <f>IF('Day 8'!E23=ISBLANK(TRUE),"",'Day 8'!E23)</f>
        <v/>
      </c>
      <c r="E158" s="1230" t="str">
        <f>IF('Day 8'!F23=ISBLANK(TRUE),"",'Day 8'!F23)</f>
        <v/>
      </c>
      <c r="F158" s="1230" t="str">
        <f>IF('Day 8'!G23=ISBLANK(TRUE),"",'Day 8'!G23)</f>
        <v> </v>
      </c>
      <c r="G158" s="1230" t="str">
        <f>IF('Day 8'!H23=ISBLANK(TRUE),"",'Day 8'!H23)</f>
        <v> </v>
      </c>
      <c r="H158" s="1230" t="str">
        <f>IF('Day 8'!I23=ISBLANK(TRUE),"",'Day 8'!I23)</f>
        <v> </v>
      </c>
      <c r="I158" s="1232" t="str">
        <f>IF('Day 8'!V23=ISBLANK(TRUE),"",'Day 8'!V23)</f>
        <v/>
      </c>
      <c r="J158" s="1233">
        <f t="shared" si="2"/>
        <v>0</v>
      </c>
      <c r="K158" s="1230" t="str">
        <f t="shared" si="22"/>
        <v>No</v>
      </c>
      <c r="L158" s="1230" t="str">
        <f>IF('Day 8'!R23=ISBLANK(TRUE),"",'Day 8'!R23)</f>
        <v/>
      </c>
      <c r="M158" s="1235" t="str">
        <f>IF('Day 8'!S23=ISBLANK(TRUE),"",'Day 8'!S23)</f>
        <v/>
      </c>
      <c r="N158" s="1233">
        <f t="shared" si="35"/>
        <v>0</v>
      </c>
      <c r="O158" s="1230" t="str">
        <f>IF('Day 8'!T23=ISBLANK(TRUE),"",'Day 8'!T23)</f>
        <v/>
      </c>
      <c r="P158" s="1235">
        <f>IF('Day 8'!U23=ISBLANK(TRUE),"",'Day 8'!U23)</f>
        <v>0</v>
      </c>
      <c r="Q158" s="1233">
        <f t="shared" si="5"/>
        <v>0</v>
      </c>
      <c r="R158" s="104"/>
    </row>
    <row r="159" ht="12.75" customHeight="1">
      <c r="A159" s="1229">
        <v>8.0</v>
      </c>
      <c r="B159" s="1230" t="str">
        <f>IF('Day 8'!B24=ISBLANK(TRUE),"",'Day 8'!B24)</f>
        <v/>
      </c>
      <c r="C159" s="1230" t="str">
        <f>IF('Day 8'!C24=ISBLANK(TRUE),"",'Day 8'!C24)</f>
        <v/>
      </c>
      <c r="D159" s="1230" t="str">
        <f>IF('Day 8'!E24=ISBLANK(TRUE),"",'Day 8'!E24)</f>
        <v/>
      </c>
      <c r="E159" s="1230" t="str">
        <f>IF('Day 8'!F24=ISBLANK(TRUE),"",'Day 8'!F24)</f>
        <v/>
      </c>
      <c r="F159" s="1230" t="str">
        <f>IF('Day 8'!G24=ISBLANK(TRUE),"",'Day 8'!G24)</f>
        <v> </v>
      </c>
      <c r="G159" s="1230" t="str">
        <f>IF('Day 8'!H24=ISBLANK(TRUE),"",'Day 8'!H24)</f>
        <v> </v>
      </c>
      <c r="H159" s="1230" t="str">
        <f>IF('Day 8'!I24=ISBLANK(TRUE),"",'Day 8'!I24)</f>
        <v> </v>
      </c>
      <c r="I159" s="1232" t="str">
        <f>IF('Day 8'!V24=ISBLANK(TRUE),"",'Day 8'!V24)</f>
        <v/>
      </c>
      <c r="J159" s="1233">
        <f t="shared" si="2"/>
        <v>0</v>
      </c>
      <c r="K159" s="1230" t="str">
        <f t="shared" si="22"/>
        <v>No</v>
      </c>
      <c r="L159" s="1230" t="str">
        <f>IF('Day 8'!R24=ISBLANK(TRUE),"",'Day 8'!R24)</f>
        <v/>
      </c>
      <c r="M159" s="1235" t="str">
        <f>IF('Day 8'!S24=ISBLANK(TRUE),"",'Day 8'!S24)</f>
        <v/>
      </c>
      <c r="N159" s="1233">
        <f t="shared" si="35"/>
        <v>0</v>
      </c>
      <c r="O159" s="1230" t="str">
        <f>IF('Day 8'!T24=ISBLANK(TRUE),"",'Day 8'!T24)</f>
        <v/>
      </c>
      <c r="P159" s="1235">
        <f>IF('Day 8'!U24=ISBLANK(TRUE),"",'Day 8'!U24)</f>
        <v>0</v>
      </c>
      <c r="Q159" s="1233">
        <f t="shared" si="5"/>
        <v>0</v>
      </c>
      <c r="R159" s="104"/>
    </row>
    <row r="160" ht="12.75" customHeight="1">
      <c r="A160" s="1229">
        <v>8.0</v>
      </c>
      <c r="B160" s="1230" t="str">
        <f>IF('Day 8'!B25=ISBLANK(TRUE),"",'Day 8'!B25)</f>
        <v/>
      </c>
      <c r="C160" s="1230" t="str">
        <f>IF('Day 8'!C25=ISBLANK(TRUE),"",'Day 8'!C25)</f>
        <v/>
      </c>
      <c r="D160" s="1230" t="str">
        <f>IF('Day 8'!E25=ISBLANK(TRUE),"",'Day 8'!E25)</f>
        <v/>
      </c>
      <c r="E160" s="1230" t="str">
        <f>IF('Day 8'!F25=ISBLANK(TRUE),"",'Day 8'!F25)</f>
        <v/>
      </c>
      <c r="F160" s="1230" t="str">
        <f>IF('Day 8'!G25=ISBLANK(TRUE),"",'Day 8'!G25)</f>
        <v> </v>
      </c>
      <c r="G160" s="1230" t="str">
        <f>IF('Day 8'!H25=ISBLANK(TRUE),"",'Day 8'!H25)</f>
        <v> </v>
      </c>
      <c r="H160" s="1230" t="str">
        <f>IF('Day 8'!I25=ISBLANK(TRUE),"",'Day 8'!I25)</f>
        <v> </v>
      </c>
      <c r="I160" s="1232" t="str">
        <f>IF('Day 8'!V25=ISBLANK(TRUE),"",'Day 8'!V25)</f>
        <v/>
      </c>
      <c r="J160" s="1233">
        <f t="shared" si="2"/>
        <v>0</v>
      </c>
      <c r="K160" s="1230" t="str">
        <f t="shared" si="22"/>
        <v>No</v>
      </c>
      <c r="L160" s="1230" t="str">
        <f>IF('Day 8'!R25=ISBLANK(TRUE),"",'Day 8'!R25)</f>
        <v/>
      </c>
      <c r="M160" s="1235" t="str">
        <f>IF('Day 8'!S25=ISBLANK(TRUE),"",'Day 8'!S25)</f>
        <v/>
      </c>
      <c r="N160" s="1233">
        <f t="shared" si="35"/>
        <v>0</v>
      </c>
      <c r="O160" s="1230" t="str">
        <f>IF('Day 8'!T25=ISBLANK(TRUE),"",'Day 8'!T25)</f>
        <v/>
      </c>
      <c r="P160" s="1235">
        <f>IF('Day 8'!U25=ISBLANK(TRUE),"",'Day 8'!U25)</f>
        <v>0</v>
      </c>
      <c r="Q160" s="1233">
        <f t="shared" si="5"/>
        <v>0</v>
      </c>
      <c r="R160" s="104"/>
    </row>
    <row r="161" ht="12.75" customHeight="1">
      <c r="A161" s="1222">
        <v>9.0</v>
      </c>
      <c r="B161" s="21" t="str">
        <f>IF('Day 9'!B6=ISBLANK(TRUE),"",'Day 9'!B6)</f>
        <v/>
      </c>
      <c r="C161" s="21" t="str">
        <f>IF('Day 9'!C6=ISBLANK(TRUE),"",'Day 9'!C6)</f>
        <v/>
      </c>
      <c r="D161" s="21" t="str">
        <f>IF('Day 9'!E6=ISBLANK(TRUE),"",'Day 9'!E6)</f>
        <v/>
      </c>
      <c r="E161" s="21" t="str">
        <f>IF('Day 9'!F6=ISBLANK(TRUE),"",'Day 9'!F6)</f>
        <v/>
      </c>
      <c r="F161" s="21" t="str">
        <f>IF('Day 9'!G6=ISBLANK(TRUE),"",'Day 9'!G6)</f>
        <v> </v>
      </c>
      <c r="G161" s="21" t="str">
        <f>IF('Day 9'!H6=ISBLANK(TRUE),"",'Day 9'!H6)</f>
        <v> </v>
      </c>
      <c r="H161" s="21" t="str">
        <f>IF('Day 9'!I6=ISBLANK(TRUE),"",'Day 9'!I6)</f>
        <v> </v>
      </c>
      <c r="I161" s="1223" t="str">
        <f>IF('Day 9'!V6=ISBLANK(TRUE),"",'Day 9'!V6)</f>
        <v/>
      </c>
      <c r="J161" s="1224">
        <f t="shared" si="2"/>
        <v>0</v>
      </c>
      <c r="K161" s="21" t="str">
        <f t="shared" si="22"/>
        <v>No</v>
      </c>
      <c r="L161" s="21" t="str">
        <f>IF('Day 9'!R6=ISBLANK(TRUE),"",'Day 9'!R6)</f>
        <v/>
      </c>
      <c r="M161" s="1226" t="str">
        <f>IF('Day 9'!S6=ISBLANK(TRUE),"",'Day 9'!S6)</f>
        <v/>
      </c>
      <c r="N161" s="1224">
        <f t="shared" si="35"/>
        <v>0</v>
      </c>
      <c r="O161" s="21" t="str">
        <f>IF('Day 9'!T6=ISBLANK(TRUE),"",'Day 9'!T6)</f>
        <v/>
      </c>
      <c r="P161" s="1226">
        <f>IF('Day 9'!U6=ISBLANK(TRUE),"",'Day 9'!U6)</f>
        <v>0</v>
      </c>
      <c r="Q161" s="1224">
        <f t="shared" si="5"/>
        <v>0</v>
      </c>
      <c r="R161" s="104"/>
    </row>
    <row r="162" ht="12.75" customHeight="1">
      <c r="A162" s="1222">
        <v>9.0</v>
      </c>
      <c r="B162" s="21" t="str">
        <f>IF('Day 9'!B7=ISBLANK(TRUE),"",'Day 9'!B7)</f>
        <v/>
      </c>
      <c r="C162" s="21" t="str">
        <f>IF('Day 9'!C7=ISBLANK(TRUE),"",'Day 9'!C7)</f>
        <v/>
      </c>
      <c r="D162" s="21" t="str">
        <f>IF('Day 9'!E7=ISBLANK(TRUE),"",'Day 9'!E7)</f>
        <v/>
      </c>
      <c r="E162" s="21" t="str">
        <f>IF('Day 9'!F7=ISBLANK(TRUE),"",'Day 9'!F7)</f>
        <v/>
      </c>
      <c r="F162" s="21" t="str">
        <f>IF('Day 9'!G7=ISBLANK(TRUE),"",'Day 9'!G7)</f>
        <v> </v>
      </c>
      <c r="G162" s="21" t="str">
        <f>IF('Day 9'!H7=ISBLANK(TRUE),"",'Day 9'!H7)</f>
        <v> </v>
      </c>
      <c r="H162" s="21" t="str">
        <f>IF('Day 9'!I7=ISBLANK(TRUE),"",'Day 9'!I7)</f>
        <v> </v>
      </c>
      <c r="I162" s="1223" t="str">
        <f>IF('Day 9'!V7=ISBLANK(TRUE),"",'Day 9'!V7)</f>
        <v/>
      </c>
      <c r="J162" s="1224">
        <f t="shared" si="2"/>
        <v>0</v>
      </c>
      <c r="K162" s="21" t="str">
        <f t="shared" si="22"/>
        <v>No</v>
      </c>
      <c r="L162" s="21" t="str">
        <f>IF('Day 9'!R7=ISBLANK(TRUE),"",'Day 9'!R7)</f>
        <v/>
      </c>
      <c r="M162" s="1226" t="str">
        <f>IF('Day 9'!S7=ISBLANK(TRUE),"",'Day 9'!S7)</f>
        <v/>
      </c>
      <c r="N162" s="1224">
        <f t="shared" si="35"/>
        <v>0</v>
      </c>
      <c r="O162" s="21" t="str">
        <f>IF('Day 9'!T7=ISBLANK(TRUE),"",'Day 9'!T7)</f>
        <v/>
      </c>
      <c r="P162" s="1226">
        <f>IF('Day 9'!U7=ISBLANK(TRUE),"",'Day 9'!U7)</f>
        <v>0</v>
      </c>
      <c r="Q162" s="1224">
        <f t="shared" si="5"/>
        <v>0</v>
      </c>
      <c r="R162" s="104"/>
    </row>
    <row r="163" ht="12.75" customHeight="1">
      <c r="A163" s="1222">
        <v>9.0</v>
      </c>
      <c r="B163" s="21" t="str">
        <f>IF('Day 9'!B8=ISBLANK(TRUE),"",'Day 9'!B8)</f>
        <v/>
      </c>
      <c r="C163" s="21" t="str">
        <f>IF('Day 9'!C8=ISBLANK(TRUE),"",'Day 9'!C8)</f>
        <v/>
      </c>
      <c r="D163" s="21" t="str">
        <f>IF('Day 9'!E8=ISBLANK(TRUE),"",'Day 9'!E8)</f>
        <v/>
      </c>
      <c r="E163" s="21" t="str">
        <f>IF('Day 9'!F8=ISBLANK(TRUE),"",'Day 9'!F8)</f>
        <v/>
      </c>
      <c r="F163" s="21" t="str">
        <f>IF('Day 9'!G8=ISBLANK(TRUE),"",'Day 9'!G8)</f>
        <v> </v>
      </c>
      <c r="G163" s="21" t="str">
        <f>IF('Day 9'!H8=ISBLANK(TRUE),"",'Day 9'!H8)</f>
        <v> </v>
      </c>
      <c r="H163" s="21" t="str">
        <f>IF('Day 9'!I8=ISBLANK(TRUE),"",'Day 9'!I8)</f>
        <v> </v>
      </c>
      <c r="I163" s="1223" t="str">
        <f>IF('Day 9'!V8=ISBLANK(TRUE),"",'Day 9'!V8)</f>
        <v/>
      </c>
      <c r="J163" s="1224">
        <f t="shared" si="2"/>
        <v>0</v>
      </c>
      <c r="K163" s="21" t="str">
        <f t="shared" si="22"/>
        <v>No</v>
      </c>
      <c r="L163" s="21" t="str">
        <f>IF('Day 9'!R8=ISBLANK(TRUE),"",'Day 9'!R8)</f>
        <v/>
      </c>
      <c r="M163" s="1226" t="str">
        <f>IF('Day 9'!S8=ISBLANK(TRUE),"",'Day 9'!S8)</f>
        <v/>
      </c>
      <c r="N163" s="1224">
        <f t="shared" si="35"/>
        <v>0</v>
      </c>
      <c r="O163" s="21" t="str">
        <f>IF('Day 9'!T8=ISBLANK(TRUE),"",'Day 9'!T8)</f>
        <v/>
      </c>
      <c r="P163" s="1226">
        <f>IF('Day 9'!U8=ISBLANK(TRUE),"",'Day 9'!U8)</f>
        <v>0</v>
      </c>
      <c r="Q163" s="1224">
        <f t="shared" si="5"/>
        <v>0</v>
      </c>
      <c r="R163" s="104"/>
    </row>
    <row r="164" ht="12.75" customHeight="1">
      <c r="A164" s="1222">
        <v>9.0</v>
      </c>
      <c r="B164" s="21" t="str">
        <f>IF('Day 9'!B9=ISBLANK(TRUE),"",'Day 9'!B9)</f>
        <v/>
      </c>
      <c r="C164" s="21" t="str">
        <f>IF('Day 9'!C9=ISBLANK(TRUE),"",'Day 9'!C9)</f>
        <v/>
      </c>
      <c r="D164" s="21" t="str">
        <f>IF('Day 9'!E9=ISBLANK(TRUE),"",'Day 9'!E9)</f>
        <v/>
      </c>
      <c r="E164" s="21" t="str">
        <f>IF('Day 9'!F9=ISBLANK(TRUE),"",'Day 9'!F9)</f>
        <v/>
      </c>
      <c r="F164" s="21" t="str">
        <f>IF('Day 9'!G9=ISBLANK(TRUE),"",'Day 9'!G9)</f>
        <v> </v>
      </c>
      <c r="G164" s="21" t="str">
        <f>IF('Day 9'!H9=ISBLANK(TRUE),"",'Day 9'!H9)</f>
        <v> </v>
      </c>
      <c r="H164" s="21" t="str">
        <f>IF('Day 9'!I9=ISBLANK(TRUE),"",'Day 9'!I9)</f>
        <v> </v>
      </c>
      <c r="I164" s="1223" t="str">
        <f>IF('Day 9'!V9=ISBLANK(TRUE),"",'Day 9'!V9)</f>
        <v/>
      </c>
      <c r="J164" s="1224">
        <f t="shared" si="2"/>
        <v>0</v>
      </c>
      <c r="K164" s="21" t="str">
        <f t="shared" si="22"/>
        <v>No</v>
      </c>
      <c r="L164" s="21" t="str">
        <f>IF('Day 9'!R9=ISBLANK(TRUE),"",'Day 9'!R9)</f>
        <v/>
      </c>
      <c r="M164" s="1226" t="str">
        <f>IF('Day 9'!S9=ISBLANK(TRUE),"",'Day 9'!S9)</f>
        <v/>
      </c>
      <c r="N164" s="1224">
        <f t="shared" si="35"/>
        <v>0</v>
      </c>
      <c r="O164" s="21" t="str">
        <f>IF('Day 9'!T9=ISBLANK(TRUE),"",'Day 9'!T9)</f>
        <v/>
      </c>
      <c r="P164" s="1226">
        <f>IF('Day 9'!U9=ISBLANK(TRUE),"",'Day 9'!U9)</f>
        <v>0</v>
      </c>
      <c r="Q164" s="1224">
        <f t="shared" si="5"/>
        <v>0</v>
      </c>
      <c r="R164" s="104"/>
    </row>
    <row r="165" ht="12.75" customHeight="1">
      <c r="A165" s="1222">
        <v>9.0</v>
      </c>
      <c r="B165" s="21" t="str">
        <f>IF('Day 9'!B10=ISBLANK(TRUE),"",'Day 9'!B10)</f>
        <v/>
      </c>
      <c r="C165" s="21" t="str">
        <f>IF('Day 9'!C10=ISBLANK(TRUE),"",'Day 9'!C10)</f>
        <v/>
      </c>
      <c r="D165" s="21" t="str">
        <f>IF('Day 9'!E10=ISBLANK(TRUE),"",'Day 9'!E10)</f>
        <v/>
      </c>
      <c r="E165" s="21" t="str">
        <f>IF('Day 9'!F10=ISBLANK(TRUE),"",'Day 9'!F10)</f>
        <v/>
      </c>
      <c r="F165" s="21" t="str">
        <f>IF('Day 9'!G10=ISBLANK(TRUE),"",'Day 9'!G10)</f>
        <v> </v>
      </c>
      <c r="G165" s="21" t="str">
        <f>IF('Day 9'!H10=ISBLANK(TRUE),"",'Day 9'!H10)</f>
        <v> </v>
      </c>
      <c r="H165" s="21" t="str">
        <f>IF('Day 9'!I10=ISBLANK(TRUE),"",'Day 9'!I10)</f>
        <v> </v>
      </c>
      <c r="I165" s="1223" t="str">
        <f>IF('Day 9'!V10=ISBLANK(TRUE),"",'Day 9'!V10)</f>
        <v/>
      </c>
      <c r="J165" s="1224">
        <f t="shared" si="2"/>
        <v>0</v>
      </c>
      <c r="K165" s="21" t="str">
        <f t="shared" si="22"/>
        <v>No</v>
      </c>
      <c r="L165" s="21" t="str">
        <f>IF('Day 9'!R10=ISBLANK(TRUE),"",'Day 9'!R10)</f>
        <v/>
      </c>
      <c r="M165" s="1226" t="str">
        <f>IF('Day 9'!S10=ISBLANK(TRUE),"",'Day 9'!S10)</f>
        <v/>
      </c>
      <c r="N165" s="1224">
        <f t="shared" si="35"/>
        <v>0</v>
      </c>
      <c r="O165" s="21" t="str">
        <f>IF('Day 9'!T10=ISBLANK(TRUE),"",'Day 9'!T10)</f>
        <v/>
      </c>
      <c r="P165" s="1226">
        <f>IF('Day 9'!U10=ISBLANK(TRUE),"",'Day 9'!U10)</f>
        <v>0</v>
      </c>
      <c r="Q165" s="1224">
        <f t="shared" si="5"/>
        <v>0</v>
      </c>
      <c r="R165" s="104"/>
    </row>
    <row r="166" ht="12.75" customHeight="1">
      <c r="A166" s="1222">
        <v>9.0</v>
      </c>
      <c r="B166" s="21" t="str">
        <f>IF('Day 9'!B11=ISBLANK(TRUE),"",'Day 9'!B11)</f>
        <v/>
      </c>
      <c r="C166" s="21" t="str">
        <f>IF('Day 9'!C11=ISBLANK(TRUE),"",'Day 9'!C11)</f>
        <v/>
      </c>
      <c r="D166" s="21" t="str">
        <f>IF('Day 9'!E11=ISBLANK(TRUE),"",'Day 9'!E11)</f>
        <v/>
      </c>
      <c r="E166" s="21" t="str">
        <f>IF('Day 9'!F11=ISBLANK(TRUE),"",'Day 9'!F11)</f>
        <v/>
      </c>
      <c r="F166" s="21" t="str">
        <f>IF('Day 9'!G11=ISBLANK(TRUE),"",'Day 9'!G11)</f>
        <v> </v>
      </c>
      <c r="G166" s="21" t="str">
        <f>IF('Day 9'!H11=ISBLANK(TRUE),"",'Day 9'!H11)</f>
        <v> </v>
      </c>
      <c r="H166" s="21" t="str">
        <f>IF('Day 9'!I11=ISBLANK(TRUE),"",'Day 9'!I11)</f>
        <v> </v>
      </c>
      <c r="I166" s="1223" t="str">
        <f>IF('Day 9'!V11=ISBLANK(TRUE),"",'Day 9'!V11)</f>
        <v/>
      </c>
      <c r="J166" s="1224">
        <f t="shared" si="2"/>
        <v>0</v>
      </c>
      <c r="K166" s="21" t="str">
        <f t="shared" si="22"/>
        <v>No</v>
      </c>
      <c r="L166" s="21" t="str">
        <f>IF('Day 9'!R11=ISBLANK(TRUE),"",'Day 9'!R11)</f>
        <v/>
      </c>
      <c r="M166" s="1226" t="str">
        <f>IF('Day 9'!S11=ISBLANK(TRUE),"",'Day 9'!S11)</f>
        <v/>
      </c>
      <c r="N166" s="1224">
        <f t="shared" si="35"/>
        <v>0</v>
      </c>
      <c r="O166" s="21" t="str">
        <f>IF('Day 9'!T11=ISBLANK(TRUE),"",'Day 9'!T11)</f>
        <v/>
      </c>
      <c r="P166" s="1226">
        <f>IF('Day 9'!U11=ISBLANK(TRUE),"",'Day 9'!U11)</f>
        <v>0</v>
      </c>
      <c r="Q166" s="1224">
        <f t="shared" si="5"/>
        <v>0</v>
      </c>
      <c r="R166" s="104"/>
    </row>
    <row r="167" ht="12.75" customHeight="1">
      <c r="A167" s="1222">
        <v>9.0</v>
      </c>
      <c r="B167" s="21" t="str">
        <f>IF('Day 9'!B12=ISBLANK(TRUE),"",'Day 9'!B12)</f>
        <v/>
      </c>
      <c r="C167" s="21" t="str">
        <f>IF('Day 9'!C12=ISBLANK(TRUE),"",'Day 9'!C12)</f>
        <v/>
      </c>
      <c r="D167" s="21" t="str">
        <f>IF('Day 9'!E12=ISBLANK(TRUE),"",'Day 9'!E12)</f>
        <v/>
      </c>
      <c r="E167" s="21" t="str">
        <f>IF('Day 9'!F12=ISBLANK(TRUE),"",'Day 9'!F12)</f>
        <v/>
      </c>
      <c r="F167" s="21" t="str">
        <f>IF('Day 9'!G12=ISBLANK(TRUE),"",'Day 9'!G12)</f>
        <v> </v>
      </c>
      <c r="G167" s="21" t="str">
        <f>IF('Day 9'!H12=ISBLANK(TRUE),"",'Day 9'!H12)</f>
        <v> </v>
      </c>
      <c r="H167" s="21" t="str">
        <f>IF('Day 9'!I12=ISBLANK(TRUE),"",'Day 9'!I12)</f>
        <v> </v>
      </c>
      <c r="I167" s="1223" t="str">
        <f>IF('Day 9'!V12=ISBLANK(TRUE),"",'Day 9'!V12)</f>
        <v/>
      </c>
      <c r="J167" s="1224">
        <f t="shared" si="2"/>
        <v>0</v>
      </c>
      <c r="K167" s="21" t="str">
        <f t="shared" si="22"/>
        <v>No</v>
      </c>
      <c r="L167" s="21" t="str">
        <f>IF('Day 9'!R12=ISBLANK(TRUE),"",'Day 9'!R12)</f>
        <v/>
      </c>
      <c r="M167" s="1226" t="str">
        <f>IF('Day 9'!S12=ISBLANK(TRUE),"",'Day 9'!S12)</f>
        <v/>
      </c>
      <c r="N167" s="1224">
        <f t="shared" si="35"/>
        <v>0</v>
      </c>
      <c r="O167" s="21" t="str">
        <f>IF('Day 9'!T12=ISBLANK(TRUE),"",'Day 9'!T12)</f>
        <v/>
      </c>
      <c r="P167" s="1226">
        <f>IF('Day 9'!U12=ISBLANK(TRUE),"",'Day 9'!U12)</f>
        <v>0</v>
      </c>
      <c r="Q167" s="1224">
        <f t="shared" si="5"/>
        <v>0</v>
      </c>
      <c r="R167" s="104"/>
    </row>
    <row r="168" ht="12.75" customHeight="1">
      <c r="A168" s="1222">
        <v>9.0</v>
      </c>
      <c r="B168" s="21" t="str">
        <f>IF('Day 9'!B13=ISBLANK(TRUE),"",'Day 9'!B13)</f>
        <v/>
      </c>
      <c r="C168" s="21" t="str">
        <f>IF('Day 9'!C13=ISBLANK(TRUE),"",'Day 9'!C13)</f>
        <v/>
      </c>
      <c r="D168" s="21" t="str">
        <f>IF('Day 9'!E13=ISBLANK(TRUE),"",'Day 9'!E13)</f>
        <v/>
      </c>
      <c r="E168" s="21" t="str">
        <f>IF('Day 9'!F13=ISBLANK(TRUE),"",'Day 9'!F13)</f>
        <v/>
      </c>
      <c r="F168" s="21" t="str">
        <f>IF('Day 9'!G13=ISBLANK(TRUE),"",'Day 9'!G13)</f>
        <v> </v>
      </c>
      <c r="G168" s="21" t="str">
        <f>IF('Day 9'!H13=ISBLANK(TRUE),"",'Day 9'!H13)</f>
        <v> </v>
      </c>
      <c r="H168" s="21" t="str">
        <f>IF('Day 9'!I13=ISBLANK(TRUE),"",'Day 9'!I13)</f>
        <v> </v>
      </c>
      <c r="I168" s="1223" t="str">
        <f>IF('Day 9'!V13=ISBLANK(TRUE),"",'Day 9'!V13)</f>
        <v/>
      </c>
      <c r="J168" s="1224">
        <f t="shared" si="2"/>
        <v>0</v>
      </c>
      <c r="K168" s="21" t="str">
        <f t="shared" si="22"/>
        <v>No</v>
      </c>
      <c r="L168" s="21" t="str">
        <f>IF('Day 9'!R13=ISBLANK(TRUE),"",'Day 9'!R13)</f>
        <v/>
      </c>
      <c r="M168" s="1226" t="str">
        <f>IF('Day 9'!S13=ISBLANK(TRUE),"",'Day 9'!S13)</f>
        <v/>
      </c>
      <c r="N168" s="1224">
        <f t="shared" si="35"/>
        <v>0</v>
      </c>
      <c r="O168" s="21" t="str">
        <f>IF('Day 9'!T13=ISBLANK(TRUE),"",'Day 9'!T13)</f>
        <v/>
      </c>
      <c r="P168" s="1226">
        <f>IF('Day 9'!U13=ISBLANK(TRUE),"",'Day 9'!U13)</f>
        <v>0</v>
      </c>
      <c r="Q168" s="1224">
        <f t="shared" si="5"/>
        <v>0</v>
      </c>
      <c r="R168" s="104"/>
    </row>
    <row r="169" ht="12.75" customHeight="1">
      <c r="A169" s="1222">
        <v>9.0</v>
      </c>
      <c r="B169" s="21" t="str">
        <f>IF('Day 9'!B14=ISBLANK(TRUE),"",'Day 9'!B14)</f>
        <v/>
      </c>
      <c r="C169" s="21" t="str">
        <f>IF('Day 9'!C14=ISBLANK(TRUE),"",'Day 9'!C14)</f>
        <v/>
      </c>
      <c r="D169" s="21" t="str">
        <f>IF('Day 9'!E14=ISBLANK(TRUE),"",'Day 9'!E14)</f>
        <v/>
      </c>
      <c r="E169" s="21" t="str">
        <f>IF('Day 9'!F14=ISBLANK(TRUE),"",'Day 9'!F14)</f>
        <v/>
      </c>
      <c r="F169" s="21" t="str">
        <f>IF('Day 9'!G14=ISBLANK(TRUE),"",'Day 9'!G14)</f>
        <v> </v>
      </c>
      <c r="G169" s="21" t="str">
        <f>IF('Day 9'!H14=ISBLANK(TRUE),"",'Day 9'!H14)</f>
        <v> </v>
      </c>
      <c r="H169" s="21" t="str">
        <f>IF('Day 9'!I14=ISBLANK(TRUE),"",'Day 9'!I14)</f>
        <v> </v>
      </c>
      <c r="I169" s="1223" t="str">
        <f>IF('Day 9'!V14=ISBLANK(TRUE),"",'Day 9'!V14)</f>
        <v/>
      </c>
      <c r="J169" s="1224">
        <f t="shared" si="2"/>
        <v>0</v>
      </c>
      <c r="K169" s="21" t="str">
        <f t="shared" si="22"/>
        <v>No</v>
      </c>
      <c r="L169" s="21" t="str">
        <f>IF('Day 9'!R14=ISBLANK(TRUE),"",'Day 9'!R14)</f>
        <v/>
      </c>
      <c r="M169" s="1226" t="str">
        <f>IF('Day 9'!S14=ISBLANK(TRUE),"",'Day 9'!S14)</f>
        <v/>
      </c>
      <c r="N169" s="1224">
        <f t="shared" si="35"/>
        <v>0</v>
      </c>
      <c r="O169" s="21" t="str">
        <f>IF('Day 9'!T14=ISBLANK(TRUE),"",'Day 9'!T14)</f>
        <v/>
      </c>
      <c r="P169" s="1226">
        <f>IF('Day 9'!U14=ISBLANK(TRUE),"",'Day 9'!U14)</f>
        <v>0</v>
      </c>
      <c r="Q169" s="1224">
        <f t="shared" si="5"/>
        <v>0</v>
      </c>
      <c r="R169" s="104"/>
    </row>
    <row r="170" ht="12.75" customHeight="1">
      <c r="A170" s="1222">
        <v>9.0</v>
      </c>
      <c r="B170" s="21" t="str">
        <f>IF('Day 9'!B15=ISBLANK(TRUE),"",'Day 9'!B15)</f>
        <v/>
      </c>
      <c r="C170" s="21" t="str">
        <f>IF('Day 9'!C15=ISBLANK(TRUE),"",'Day 9'!C15)</f>
        <v/>
      </c>
      <c r="D170" s="21" t="str">
        <f>IF('Day 9'!E15=ISBLANK(TRUE),"",'Day 9'!E15)</f>
        <v/>
      </c>
      <c r="E170" s="21" t="str">
        <f>IF('Day 9'!F15=ISBLANK(TRUE),"",'Day 9'!F15)</f>
        <v/>
      </c>
      <c r="F170" s="21" t="str">
        <f>IF('Day 9'!G15=ISBLANK(TRUE),"",'Day 9'!G15)</f>
        <v> </v>
      </c>
      <c r="G170" s="21" t="str">
        <f>IF('Day 9'!H15=ISBLANK(TRUE),"",'Day 9'!H15)</f>
        <v> </v>
      </c>
      <c r="H170" s="21" t="str">
        <f>IF('Day 9'!I15=ISBLANK(TRUE),"",'Day 9'!I15)</f>
        <v> </v>
      </c>
      <c r="I170" s="1223" t="str">
        <f>IF('Day 9'!V15=ISBLANK(TRUE),"",'Day 9'!V15)</f>
        <v/>
      </c>
      <c r="J170" s="1224">
        <f t="shared" si="2"/>
        <v>0</v>
      </c>
      <c r="K170" s="21" t="str">
        <f t="shared" si="22"/>
        <v>No</v>
      </c>
      <c r="L170" s="21" t="str">
        <f>IF('Day 9'!R15=ISBLANK(TRUE),"",'Day 9'!R15)</f>
        <v/>
      </c>
      <c r="M170" s="1226" t="str">
        <f>IF('Day 9'!S15=ISBLANK(TRUE),"",'Day 9'!S15)</f>
        <v/>
      </c>
      <c r="N170" s="1224">
        <f t="shared" si="35"/>
        <v>0</v>
      </c>
      <c r="O170" s="21" t="str">
        <f>IF('Day 9'!T15=ISBLANK(TRUE),"",'Day 9'!T15)</f>
        <v/>
      </c>
      <c r="P170" s="1226">
        <f>IF('Day 9'!U15=ISBLANK(TRUE),"",'Day 9'!U15)</f>
        <v>0</v>
      </c>
      <c r="Q170" s="1224">
        <f t="shared" si="5"/>
        <v>0</v>
      </c>
      <c r="R170" s="104"/>
    </row>
    <row r="171" ht="12.75" customHeight="1">
      <c r="A171" s="1222">
        <v>9.0</v>
      </c>
      <c r="B171" s="21" t="str">
        <f>IF('Day 9'!B16=ISBLANK(TRUE),"",'Day 9'!B16)</f>
        <v/>
      </c>
      <c r="C171" s="21" t="str">
        <f>IF('Day 9'!C16=ISBLANK(TRUE),"",'Day 9'!C16)</f>
        <v/>
      </c>
      <c r="D171" s="21" t="str">
        <f>IF('Day 9'!E16=ISBLANK(TRUE),"",'Day 9'!E16)</f>
        <v/>
      </c>
      <c r="E171" s="21" t="str">
        <f>IF('Day 9'!F16=ISBLANK(TRUE),"",'Day 9'!F16)</f>
        <v/>
      </c>
      <c r="F171" s="21" t="str">
        <f>IF('Day 9'!G16=ISBLANK(TRUE),"",'Day 9'!G16)</f>
        <v> </v>
      </c>
      <c r="G171" s="21" t="str">
        <f>IF('Day 9'!H16=ISBLANK(TRUE),"",'Day 9'!H16)</f>
        <v> </v>
      </c>
      <c r="H171" s="21" t="str">
        <f>IF('Day 9'!I16=ISBLANK(TRUE),"",'Day 9'!I16)</f>
        <v> </v>
      </c>
      <c r="I171" s="1223" t="str">
        <f>IF('Day 9'!V16=ISBLANK(TRUE),"",'Day 9'!V16)</f>
        <v/>
      </c>
      <c r="J171" s="1224">
        <f t="shared" si="2"/>
        <v>0</v>
      </c>
      <c r="K171" s="21" t="str">
        <f t="shared" si="22"/>
        <v>No</v>
      </c>
      <c r="L171" s="21" t="str">
        <f>IF('Day 9'!R16=ISBLANK(TRUE),"",'Day 9'!R16)</f>
        <v/>
      </c>
      <c r="M171" s="1226" t="str">
        <f>IF('Day 9'!S16=ISBLANK(TRUE),"",'Day 9'!S16)</f>
        <v/>
      </c>
      <c r="N171" s="1224">
        <f t="shared" si="35"/>
        <v>0</v>
      </c>
      <c r="O171" s="21" t="str">
        <f>IF('Day 9'!T16=ISBLANK(TRUE),"",'Day 9'!T16)</f>
        <v/>
      </c>
      <c r="P171" s="1226">
        <f>IF('Day 9'!U16=ISBLANK(TRUE),"",'Day 9'!U16)</f>
        <v>0</v>
      </c>
      <c r="Q171" s="1224">
        <f t="shared" si="5"/>
        <v>0</v>
      </c>
      <c r="R171" s="104"/>
    </row>
    <row r="172" ht="12.75" customHeight="1">
      <c r="A172" s="1222">
        <v>9.0</v>
      </c>
      <c r="B172" s="21" t="str">
        <f>IF('Day 9'!B17=ISBLANK(TRUE),"",'Day 9'!B17)</f>
        <v/>
      </c>
      <c r="C172" s="21" t="str">
        <f>IF('Day 9'!C17=ISBLANK(TRUE),"",'Day 9'!C17)</f>
        <v/>
      </c>
      <c r="D172" s="21" t="str">
        <f>IF('Day 9'!E17=ISBLANK(TRUE),"",'Day 9'!E17)</f>
        <v/>
      </c>
      <c r="E172" s="21" t="str">
        <f>IF('Day 9'!F17=ISBLANK(TRUE),"",'Day 9'!F17)</f>
        <v/>
      </c>
      <c r="F172" s="21" t="str">
        <f>IF('Day 9'!G17=ISBLANK(TRUE),"",'Day 9'!G17)</f>
        <v> </v>
      </c>
      <c r="G172" s="21" t="str">
        <f>IF('Day 9'!H17=ISBLANK(TRUE),"",'Day 9'!H17)</f>
        <v> </v>
      </c>
      <c r="H172" s="21" t="str">
        <f>IF('Day 9'!I17=ISBLANK(TRUE),"",'Day 9'!I17)</f>
        <v> </v>
      </c>
      <c r="I172" s="1223" t="str">
        <f>IF('Day 9'!V17=ISBLANK(TRUE),"",'Day 9'!V17)</f>
        <v/>
      </c>
      <c r="J172" s="1224">
        <f t="shared" si="2"/>
        <v>0</v>
      </c>
      <c r="K172" s="21" t="str">
        <f t="shared" si="22"/>
        <v>No</v>
      </c>
      <c r="L172" s="21" t="str">
        <f>IF('Day 9'!R17=ISBLANK(TRUE),"",'Day 9'!R17)</f>
        <v/>
      </c>
      <c r="M172" s="1226" t="str">
        <f>IF('Day 9'!S17=ISBLANK(TRUE),"",'Day 9'!S17)</f>
        <v/>
      </c>
      <c r="N172" s="1224">
        <f t="shared" si="35"/>
        <v>0</v>
      </c>
      <c r="O172" s="21" t="str">
        <f>IF('Day 9'!T17=ISBLANK(TRUE),"",'Day 9'!T17)</f>
        <v/>
      </c>
      <c r="P172" s="1226">
        <f>IF('Day 9'!U17=ISBLANK(TRUE),"",'Day 9'!U17)</f>
        <v>0</v>
      </c>
      <c r="Q172" s="1224">
        <f t="shared" si="5"/>
        <v>0</v>
      </c>
      <c r="R172" s="104"/>
    </row>
    <row r="173" ht="12.75" customHeight="1">
      <c r="A173" s="1222">
        <v>9.0</v>
      </c>
      <c r="B173" s="21" t="str">
        <f>IF('Day 9'!B18=ISBLANK(TRUE),"",'Day 9'!B18)</f>
        <v/>
      </c>
      <c r="C173" s="21" t="str">
        <f>IF('Day 9'!C18=ISBLANK(TRUE),"",'Day 9'!C18)</f>
        <v/>
      </c>
      <c r="D173" s="21" t="str">
        <f>IF('Day 9'!E18=ISBLANK(TRUE),"",'Day 9'!E18)</f>
        <v/>
      </c>
      <c r="E173" s="21" t="str">
        <f>IF('Day 9'!F18=ISBLANK(TRUE),"",'Day 9'!F18)</f>
        <v/>
      </c>
      <c r="F173" s="21" t="str">
        <f>IF('Day 9'!G18=ISBLANK(TRUE),"",'Day 9'!G18)</f>
        <v> </v>
      </c>
      <c r="G173" s="21" t="str">
        <f>IF('Day 9'!H18=ISBLANK(TRUE),"",'Day 9'!H18)</f>
        <v> </v>
      </c>
      <c r="H173" s="21" t="str">
        <f>IF('Day 9'!I18=ISBLANK(TRUE),"",'Day 9'!I18)</f>
        <v> </v>
      </c>
      <c r="I173" s="1223" t="str">
        <f>IF('Day 9'!V18=ISBLANK(TRUE),"",'Day 9'!V18)</f>
        <v/>
      </c>
      <c r="J173" s="1224">
        <f t="shared" si="2"/>
        <v>0</v>
      </c>
      <c r="K173" s="21" t="str">
        <f t="shared" si="22"/>
        <v>No</v>
      </c>
      <c r="L173" s="21" t="str">
        <f>IF('Day 9'!R18=ISBLANK(TRUE),"",'Day 9'!R18)</f>
        <v/>
      </c>
      <c r="M173" s="1226" t="str">
        <f>IF('Day 9'!S18=ISBLANK(TRUE),"",'Day 9'!S18)</f>
        <v/>
      </c>
      <c r="N173" s="1224">
        <f t="shared" si="35"/>
        <v>0</v>
      </c>
      <c r="O173" s="21" t="str">
        <f>IF('Day 9'!T18=ISBLANK(TRUE),"",'Day 9'!T18)</f>
        <v/>
      </c>
      <c r="P173" s="1226">
        <f>IF('Day 9'!U18=ISBLANK(TRUE),"",'Day 9'!U18)</f>
        <v>0</v>
      </c>
      <c r="Q173" s="1224">
        <f t="shared" si="5"/>
        <v>0</v>
      </c>
      <c r="R173" s="104"/>
    </row>
    <row r="174" ht="12.75" customHeight="1">
      <c r="A174" s="1222">
        <v>9.0</v>
      </c>
      <c r="B174" s="21" t="str">
        <f>IF('Day 9'!B19=ISBLANK(TRUE),"",'Day 9'!B19)</f>
        <v/>
      </c>
      <c r="C174" s="21" t="str">
        <f>IF('Day 9'!C19=ISBLANK(TRUE),"",'Day 9'!C19)</f>
        <v/>
      </c>
      <c r="D174" s="21" t="str">
        <f>IF('Day 9'!E19=ISBLANK(TRUE),"",'Day 9'!E19)</f>
        <v/>
      </c>
      <c r="E174" s="21" t="str">
        <f>IF('Day 9'!F19=ISBLANK(TRUE),"",'Day 9'!F19)</f>
        <v/>
      </c>
      <c r="F174" s="21" t="str">
        <f>IF('Day 9'!G19=ISBLANK(TRUE),"",'Day 9'!G19)</f>
        <v> </v>
      </c>
      <c r="G174" s="21" t="str">
        <f>IF('Day 9'!H19=ISBLANK(TRUE),"",'Day 9'!H19)</f>
        <v> </v>
      </c>
      <c r="H174" s="21" t="str">
        <f>IF('Day 9'!I19=ISBLANK(TRUE),"",'Day 9'!I19)</f>
        <v> </v>
      </c>
      <c r="I174" s="1223" t="str">
        <f>IF('Day 9'!V19=ISBLANK(TRUE),"",'Day 9'!V19)</f>
        <v/>
      </c>
      <c r="J174" s="1224">
        <f t="shared" si="2"/>
        <v>0</v>
      </c>
      <c r="K174" s="21" t="str">
        <f t="shared" si="22"/>
        <v>No</v>
      </c>
      <c r="L174" s="21" t="str">
        <f>IF('Day 9'!R19=ISBLANK(TRUE),"",'Day 9'!R19)</f>
        <v/>
      </c>
      <c r="M174" s="1226" t="str">
        <f>IF('Day 9'!S19=ISBLANK(TRUE),"",'Day 9'!S19)</f>
        <v/>
      </c>
      <c r="N174" s="1224">
        <f t="shared" si="35"/>
        <v>0</v>
      </c>
      <c r="O174" s="21" t="str">
        <f>IF('Day 9'!T19=ISBLANK(TRUE),"",'Day 9'!T19)</f>
        <v/>
      </c>
      <c r="P174" s="1226">
        <f>IF('Day 9'!U19=ISBLANK(TRUE),"",'Day 9'!U19)</f>
        <v>0</v>
      </c>
      <c r="Q174" s="1224">
        <f t="shared" si="5"/>
        <v>0</v>
      </c>
      <c r="R174" s="104"/>
    </row>
    <row r="175" ht="12.75" customHeight="1">
      <c r="A175" s="1222">
        <v>9.0</v>
      </c>
      <c r="B175" s="21" t="str">
        <f>IF('Day 9'!B20=ISBLANK(TRUE),"",'Day 9'!B20)</f>
        <v/>
      </c>
      <c r="C175" s="21" t="str">
        <f>IF('Day 9'!C20=ISBLANK(TRUE),"",'Day 9'!C20)</f>
        <v/>
      </c>
      <c r="D175" s="21" t="str">
        <f>IF('Day 9'!E20=ISBLANK(TRUE),"",'Day 9'!E20)</f>
        <v/>
      </c>
      <c r="E175" s="21" t="str">
        <f>IF('Day 9'!F20=ISBLANK(TRUE),"",'Day 9'!F20)</f>
        <v/>
      </c>
      <c r="F175" s="21" t="str">
        <f>IF('Day 9'!G20=ISBLANK(TRUE),"",'Day 9'!G20)</f>
        <v> </v>
      </c>
      <c r="G175" s="21" t="str">
        <f>IF('Day 9'!H20=ISBLANK(TRUE),"",'Day 9'!H20)</f>
        <v> </v>
      </c>
      <c r="H175" s="21" t="str">
        <f>IF('Day 9'!I20=ISBLANK(TRUE),"",'Day 9'!I20)</f>
        <v> </v>
      </c>
      <c r="I175" s="1223" t="str">
        <f>IF('Day 9'!V20=ISBLANK(TRUE),"",'Day 9'!V20)</f>
        <v/>
      </c>
      <c r="J175" s="1224">
        <f t="shared" si="2"/>
        <v>0</v>
      </c>
      <c r="K175" s="21" t="str">
        <f t="shared" si="22"/>
        <v>No</v>
      </c>
      <c r="L175" s="21" t="str">
        <f>IF('Day 9'!R20=ISBLANK(TRUE),"",'Day 9'!R20)</f>
        <v/>
      </c>
      <c r="M175" s="1226" t="str">
        <f>IF('Day 9'!S20=ISBLANK(TRUE),"",'Day 9'!S20)</f>
        <v/>
      </c>
      <c r="N175" s="1224">
        <f t="shared" si="35"/>
        <v>0</v>
      </c>
      <c r="O175" s="21" t="str">
        <f>IF('Day 9'!T20=ISBLANK(TRUE),"",'Day 9'!T20)</f>
        <v/>
      </c>
      <c r="P175" s="1226">
        <f>IF('Day 9'!U20=ISBLANK(TRUE),"",'Day 9'!U20)</f>
        <v>0</v>
      </c>
      <c r="Q175" s="1224">
        <f t="shared" si="5"/>
        <v>0</v>
      </c>
      <c r="R175" s="104"/>
    </row>
    <row r="176" ht="12.75" customHeight="1">
      <c r="A176" s="1222">
        <v>9.0</v>
      </c>
      <c r="B176" s="21" t="str">
        <f>IF('Day 9'!B21=ISBLANK(TRUE),"",'Day 9'!B21)</f>
        <v/>
      </c>
      <c r="C176" s="21" t="str">
        <f>IF('Day 9'!C21=ISBLANK(TRUE),"",'Day 9'!C21)</f>
        <v/>
      </c>
      <c r="D176" s="21" t="str">
        <f>IF('Day 9'!E21=ISBLANK(TRUE),"",'Day 9'!E21)</f>
        <v/>
      </c>
      <c r="E176" s="21" t="str">
        <f>IF('Day 9'!F21=ISBLANK(TRUE),"",'Day 9'!F21)</f>
        <v/>
      </c>
      <c r="F176" s="21" t="str">
        <f>IF('Day 9'!G21=ISBLANK(TRUE),"",'Day 9'!G21)</f>
        <v> </v>
      </c>
      <c r="G176" s="21" t="str">
        <f>IF('Day 9'!H21=ISBLANK(TRUE),"",'Day 9'!H21)</f>
        <v> </v>
      </c>
      <c r="H176" s="21" t="str">
        <f>IF('Day 9'!I21=ISBLANK(TRUE),"",'Day 9'!I21)</f>
        <v> </v>
      </c>
      <c r="I176" s="1223" t="str">
        <f>IF('Day 9'!V21=ISBLANK(TRUE),"",'Day 9'!V21)</f>
        <v/>
      </c>
      <c r="J176" s="1224">
        <f t="shared" si="2"/>
        <v>0</v>
      </c>
      <c r="K176" s="21" t="str">
        <f t="shared" si="22"/>
        <v>No</v>
      </c>
      <c r="L176" s="21" t="str">
        <f>IF('Day 9'!R21=ISBLANK(TRUE),"",'Day 9'!R21)</f>
        <v/>
      </c>
      <c r="M176" s="1226" t="str">
        <f>IF('Day 9'!S21=ISBLANK(TRUE),"",'Day 9'!S21)</f>
        <v/>
      </c>
      <c r="N176" s="1224">
        <f t="shared" si="35"/>
        <v>0</v>
      </c>
      <c r="O176" s="21" t="str">
        <f>IF('Day 9'!T21=ISBLANK(TRUE),"",'Day 9'!T21)</f>
        <v/>
      </c>
      <c r="P176" s="1226">
        <f>IF('Day 9'!U21=ISBLANK(TRUE),"",'Day 9'!U21)</f>
        <v>0</v>
      </c>
      <c r="Q176" s="1224">
        <f t="shared" si="5"/>
        <v>0</v>
      </c>
      <c r="R176" s="104"/>
    </row>
    <row r="177" ht="12.75" customHeight="1">
      <c r="A177" s="1222">
        <v>9.0</v>
      </c>
      <c r="B177" s="21" t="str">
        <f>IF('Day 9'!B22=ISBLANK(TRUE),"",'Day 9'!B22)</f>
        <v/>
      </c>
      <c r="C177" s="21" t="str">
        <f>IF('Day 9'!C22=ISBLANK(TRUE),"",'Day 9'!C22)</f>
        <v/>
      </c>
      <c r="D177" s="21" t="str">
        <f>IF('Day 9'!E22=ISBLANK(TRUE),"",'Day 9'!E22)</f>
        <v/>
      </c>
      <c r="E177" s="21" t="str">
        <f>IF('Day 9'!F22=ISBLANK(TRUE),"",'Day 9'!F22)</f>
        <v/>
      </c>
      <c r="F177" s="21" t="str">
        <f>IF('Day 9'!G22=ISBLANK(TRUE),"",'Day 9'!G22)</f>
        <v> </v>
      </c>
      <c r="G177" s="21" t="str">
        <f>IF('Day 9'!H22=ISBLANK(TRUE),"",'Day 9'!H22)</f>
        <v> </v>
      </c>
      <c r="H177" s="21" t="str">
        <f>IF('Day 9'!I22=ISBLANK(TRUE),"",'Day 9'!I22)</f>
        <v> </v>
      </c>
      <c r="I177" s="1223" t="str">
        <f>IF('Day 9'!V22=ISBLANK(TRUE),"",'Day 9'!V22)</f>
        <v/>
      </c>
      <c r="J177" s="1224">
        <f t="shared" si="2"/>
        <v>0</v>
      </c>
      <c r="K177" s="21" t="str">
        <f t="shared" si="22"/>
        <v>No</v>
      </c>
      <c r="L177" s="21" t="str">
        <f>IF('Day 9'!R22=ISBLANK(TRUE),"",'Day 9'!R22)</f>
        <v/>
      </c>
      <c r="M177" s="1226" t="str">
        <f>IF('Day 9'!S22=ISBLANK(TRUE),"",'Day 9'!S22)</f>
        <v/>
      </c>
      <c r="N177" s="1224">
        <f t="shared" si="35"/>
        <v>0</v>
      </c>
      <c r="O177" s="21" t="str">
        <f>IF('Day 9'!T22=ISBLANK(TRUE),"",'Day 9'!T22)</f>
        <v/>
      </c>
      <c r="P177" s="1226">
        <f>IF('Day 9'!U22=ISBLANK(TRUE),"",'Day 9'!U22)</f>
        <v>0</v>
      </c>
      <c r="Q177" s="1224">
        <f t="shared" si="5"/>
        <v>0</v>
      </c>
      <c r="R177" s="104"/>
    </row>
    <row r="178" ht="12.75" customHeight="1">
      <c r="A178" s="1222">
        <v>9.0</v>
      </c>
      <c r="B178" s="21" t="str">
        <f>IF('Day 9'!B23=ISBLANK(TRUE),"",'Day 9'!B23)</f>
        <v/>
      </c>
      <c r="C178" s="21" t="str">
        <f>IF('Day 9'!C23=ISBLANK(TRUE),"",'Day 9'!C23)</f>
        <v/>
      </c>
      <c r="D178" s="21" t="str">
        <f>IF('Day 9'!E23=ISBLANK(TRUE),"",'Day 9'!E23)</f>
        <v/>
      </c>
      <c r="E178" s="21" t="str">
        <f>IF('Day 9'!F23=ISBLANK(TRUE),"",'Day 9'!F23)</f>
        <v/>
      </c>
      <c r="F178" s="21" t="str">
        <f>IF('Day 9'!G23=ISBLANK(TRUE),"",'Day 9'!G23)</f>
        <v> </v>
      </c>
      <c r="G178" s="21" t="str">
        <f>IF('Day 9'!H23=ISBLANK(TRUE),"",'Day 9'!H23)</f>
        <v> </v>
      </c>
      <c r="H178" s="21" t="str">
        <f>IF('Day 9'!I23=ISBLANK(TRUE),"",'Day 9'!I23)</f>
        <v> </v>
      </c>
      <c r="I178" s="1223" t="str">
        <f>IF('Day 9'!V23=ISBLANK(TRUE),"",'Day 9'!V23)</f>
        <v/>
      </c>
      <c r="J178" s="1224">
        <f t="shared" si="2"/>
        <v>0</v>
      </c>
      <c r="K178" s="21" t="str">
        <f t="shared" si="22"/>
        <v>No</v>
      </c>
      <c r="L178" s="21" t="str">
        <f>IF('Day 9'!R23=ISBLANK(TRUE),"",'Day 9'!R23)</f>
        <v/>
      </c>
      <c r="M178" s="1226" t="str">
        <f>IF('Day 9'!S23=ISBLANK(TRUE),"",'Day 9'!S23)</f>
        <v/>
      </c>
      <c r="N178" s="1224">
        <f t="shared" si="35"/>
        <v>0</v>
      </c>
      <c r="O178" s="21" t="str">
        <f>IF('Day 9'!T23=ISBLANK(TRUE),"",'Day 9'!T23)</f>
        <v/>
      </c>
      <c r="P178" s="1226">
        <f>IF('Day 9'!U23=ISBLANK(TRUE),"",'Day 9'!U23)</f>
        <v>0</v>
      </c>
      <c r="Q178" s="1224">
        <f t="shared" si="5"/>
        <v>0</v>
      </c>
      <c r="R178" s="104"/>
    </row>
    <row r="179" ht="12.75" customHeight="1">
      <c r="A179" s="1222">
        <v>9.0</v>
      </c>
      <c r="B179" s="21" t="str">
        <f>IF('Day 9'!B24=ISBLANK(TRUE),"",'Day 9'!B24)</f>
        <v/>
      </c>
      <c r="C179" s="21" t="str">
        <f>IF('Day 9'!C24=ISBLANK(TRUE),"",'Day 9'!C24)</f>
        <v/>
      </c>
      <c r="D179" s="21" t="str">
        <f>IF('Day 9'!E24=ISBLANK(TRUE),"",'Day 9'!E24)</f>
        <v/>
      </c>
      <c r="E179" s="21" t="str">
        <f>IF('Day 9'!F24=ISBLANK(TRUE),"",'Day 9'!F24)</f>
        <v/>
      </c>
      <c r="F179" s="21" t="str">
        <f>IF('Day 9'!G24=ISBLANK(TRUE),"",'Day 9'!G24)</f>
        <v> </v>
      </c>
      <c r="G179" s="21" t="str">
        <f>IF('Day 9'!H24=ISBLANK(TRUE),"",'Day 9'!H24)</f>
        <v> </v>
      </c>
      <c r="H179" s="21" t="str">
        <f>IF('Day 9'!I24=ISBLANK(TRUE),"",'Day 9'!I24)</f>
        <v> </v>
      </c>
      <c r="I179" s="1223" t="str">
        <f>IF('Day 9'!V24=ISBLANK(TRUE),"",'Day 9'!V24)</f>
        <v/>
      </c>
      <c r="J179" s="1224">
        <f t="shared" si="2"/>
        <v>0</v>
      </c>
      <c r="K179" s="21" t="str">
        <f t="shared" si="22"/>
        <v>No</v>
      </c>
      <c r="L179" s="21" t="str">
        <f>IF('Day 9'!R24=ISBLANK(TRUE),"",'Day 9'!R24)</f>
        <v/>
      </c>
      <c r="M179" s="1226" t="str">
        <f>IF('Day 9'!S24=ISBLANK(TRUE),"",'Day 9'!S24)</f>
        <v/>
      </c>
      <c r="N179" s="1224">
        <f t="shared" si="35"/>
        <v>0</v>
      </c>
      <c r="O179" s="21" t="str">
        <f>IF('Day 9'!T24=ISBLANK(TRUE),"",'Day 9'!T24)</f>
        <v/>
      </c>
      <c r="P179" s="1226">
        <f>IF('Day 9'!U24=ISBLANK(TRUE),"",'Day 9'!U24)</f>
        <v>0</v>
      </c>
      <c r="Q179" s="1224">
        <f t="shared" si="5"/>
        <v>0</v>
      </c>
      <c r="R179" s="104"/>
    </row>
    <row r="180" ht="12.75" customHeight="1">
      <c r="A180" s="1222">
        <v>9.0</v>
      </c>
      <c r="B180" s="21" t="str">
        <f>IF('Day 9'!B25=ISBLANK(TRUE),"",'Day 9'!B25)</f>
        <v/>
      </c>
      <c r="C180" s="21" t="str">
        <f>IF('Day 9'!C25=ISBLANK(TRUE),"",'Day 9'!C25)</f>
        <v/>
      </c>
      <c r="D180" s="21" t="str">
        <f>IF('Day 9'!E25=ISBLANK(TRUE),"",'Day 9'!E25)</f>
        <v/>
      </c>
      <c r="E180" s="21" t="str">
        <f>IF('Day 9'!F25=ISBLANK(TRUE),"",'Day 9'!F25)</f>
        <v/>
      </c>
      <c r="F180" s="21" t="str">
        <f>IF('Day 9'!G25=ISBLANK(TRUE),"",'Day 9'!G25)</f>
        <v> </v>
      </c>
      <c r="G180" s="21" t="str">
        <f>IF('Day 9'!H25=ISBLANK(TRUE),"",'Day 9'!H25)</f>
        <v> </v>
      </c>
      <c r="H180" s="21" t="str">
        <f>IF('Day 9'!I25=ISBLANK(TRUE),"",'Day 9'!I25)</f>
        <v> </v>
      </c>
      <c r="I180" s="1223" t="str">
        <f>IF('Day 9'!V25=ISBLANK(TRUE),"",'Day 9'!V25)</f>
        <v/>
      </c>
      <c r="J180" s="1224">
        <f t="shared" si="2"/>
        <v>0</v>
      </c>
      <c r="K180" s="21" t="str">
        <f t="shared" si="22"/>
        <v>No</v>
      </c>
      <c r="L180" s="21" t="str">
        <f>IF('Day 9'!R25=ISBLANK(TRUE),"",'Day 9'!R25)</f>
        <v/>
      </c>
      <c r="M180" s="1226" t="str">
        <f>IF('Day 9'!S25=ISBLANK(TRUE),"",'Day 9'!S25)</f>
        <v/>
      </c>
      <c r="N180" s="1224">
        <f t="shared" si="35"/>
        <v>0</v>
      </c>
      <c r="O180" s="21" t="str">
        <f>IF('Day 9'!T25=ISBLANK(TRUE),"",'Day 9'!T25)</f>
        <v/>
      </c>
      <c r="P180" s="1226">
        <f>IF('Day 9'!U25=ISBLANK(TRUE),"",'Day 9'!U25)</f>
        <v>0</v>
      </c>
      <c r="Q180" s="1224">
        <f t="shared" si="5"/>
        <v>0</v>
      </c>
      <c r="R180" s="104"/>
    </row>
    <row r="181" ht="12.75" customHeight="1">
      <c r="A181" s="1229">
        <v>10.0</v>
      </c>
      <c r="B181" s="1230" t="str">
        <f>IF('Day 10'!B6=ISBLANK(TRUE),"",'Day 10'!B6)</f>
        <v/>
      </c>
      <c r="C181" s="1230" t="str">
        <f>IF('Day 10'!C6=ISBLANK(TRUE),"",'Day 10'!C6)</f>
        <v/>
      </c>
      <c r="D181" s="1230" t="str">
        <f>IF('Day 10'!E6=ISBLANK(TRUE),"",'Day 10'!E6)</f>
        <v/>
      </c>
      <c r="E181" s="1230" t="str">
        <f>IF('Day 10'!F6=ISBLANK(TRUE),"",'Day 10'!F6)</f>
        <v/>
      </c>
      <c r="F181" s="1230" t="str">
        <f>IF('Day 10'!G6=ISBLANK(TRUE),"",'Day 10'!G6)</f>
        <v> </v>
      </c>
      <c r="G181" s="1230" t="str">
        <f>IF('Day 10'!H6=ISBLANK(TRUE),"",'Day 10'!H6)</f>
        <v> </v>
      </c>
      <c r="H181" s="1230" t="str">
        <f>IF('Day 10'!I6=ISBLANK(TRUE),"",'Day 10'!I6)</f>
        <v> </v>
      </c>
      <c r="I181" s="1232" t="str">
        <f>IF('Day 10'!V6=ISBLANK(TRUE),"",'Day 10'!V6)</f>
        <v/>
      </c>
      <c r="J181" s="1233">
        <f t="shared" si="2"/>
        <v>0</v>
      </c>
      <c r="K181" s="1230" t="str">
        <f t="shared" si="22"/>
        <v>No</v>
      </c>
      <c r="L181" s="1230" t="str">
        <f>IF('Day 10'!R6=ISBLANK(TRUE),"",'Day 10'!R6)</f>
        <v/>
      </c>
      <c r="M181" s="1235" t="str">
        <f>IF('Day 10'!S6=ISBLANK(TRUE),"",'Day 10'!S6)</f>
        <v/>
      </c>
      <c r="N181" s="1233">
        <f t="shared" si="35"/>
        <v>0</v>
      </c>
      <c r="O181" s="1230" t="str">
        <f>IF('Day 10'!T6=ISBLANK(TRUE),"",'Day 10'!T6)</f>
        <v/>
      </c>
      <c r="P181" s="1235">
        <f>IF('Day 10'!U6=ISBLANK(TRUE),"",'Day 10'!U6)</f>
        <v>0</v>
      </c>
      <c r="Q181" s="1233">
        <f t="shared" si="5"/>
        <v>0</v>
      </c>
      <c r="R181" s="104"/>
    </row>
    <row r="182" ht="12.75" customHeight="1">
      <c r="A182" s="1229">
        <v>10.0</v>
      </c>
      <c r="B182" s="1230" t="str">
        <f>IF('Day 10'!B7=ISBLANK(TRUE),"",'Day 10'!B7)</f>
        <v/>
      </c>
      <c r="C182" s="1230" t="str">
        <f>IF('Day 10'!C7=ISBLANK(TRUE),"",'Day 10'!C7)</f>
        <v/>
      </c>
      <c r="D182" s="1230" t="str">
        <f>IF('Day 10'!E7=ISBLANK(TRUE),"",'Day 10'!E7)</f>
        <v/>
      </c>
      <c r="E182" s="1230" t="str">
        <f>IF('Day 10'!F7=ISBLANK(TRUE),"",'Day 10'!F7)</f>
        <v/>
      </c>
      <c r="F182" s="1230" t="str">
        <f>IF('Day 10'!G7=ISBLANK(TRUE),"",'Day 10'!G7)</f>
        <v> </v>
      </c>
      <c r="G182" s="1230" t="str">
        <f>IF('Day 10'!H7=ISBLANK(TRUE),"",'Day 10'!H7)</f>
        <v> </v>
      </c>
      <c r="H182" s="1230" t="str">
        <f>IF('Day 10'!I7=ISBLANK(TRUE),"",'Day 10'!I7)</f>
        <v> </v>
      </c>
      <c r="I182" s="1232" t="str">
        <f>IF('Day 10'!V7=ISBLANK(TRUE),"",'Day 10'!V7)</f>
        <v/>
      </c>
      <c r="J182" s="1233">
        <f t="shared" si="2"/>
        <v>0</v>
      </c>
      <c r="K182" s="1230" t="str">
        <f t="shared" si="22"/>
        <v>No</v>
      </c>
      <c r="L182" s="1230" t="str">
        <f>IF('Day 10'!R7=ISBLANK(TRUE),"",'Day 10'!R7)</f>
        <v/>
      </c>
      <c r="M182" s="1235" t="str">
        <f>IF('Day 10'!S7=ISBLANK(TRUE),"",'Day 10'!S7)</f>
        <v/>
      </c>
      <c r="N182" s="1233">
        <f t="shared" si="35"/>
        <v>0</v>
      </c>
      <c r="O182" s="1230" t="str">
        <f>IF('Day 10'!T7=ISBLANK(TRUE),"",'Day 10'!T7)</f>
        <v/>
      </c>
      <c r="P182" s="1235">
        <f>IF('Day 10'!U7=ISBLANK(TRUE),"",'Day 10'!U7)</f>
        <v>0</v>
      </c>
      <c r="Q182" s="1233">
        <f t="shared" si="5"/>
        <v>0</v>
      </c>
      <c r="R182" s="104"/>
    </row>
    <row r="183" ht="12.75" customHeight="1">
      <c r="A183" s="1229">
        <v>10.0</v>
      </c>
      <c r="B183" s="1230" t="str">
        <f>IF('Day 10'!B8=ISBLANK(TRUE),"",'Day 10'!B8)</f>
        <v/>
      </c>
      <c r="C183" s="1230" t="str">
        <f>IF('Day 10'!C8=ISBLANK(TRUE),"",'Day 10'!C8)</f>
        <v/>
      </c>
      <c r="D183" s="1230" t="str">
        <f>IF('Day 10'!E8=ISBLANK(TRUE),"",'Day 10'!E8)</f>
        <v/>
      </c>
      <c r="E183" s="1230" t="str">
        <f>IF('Day 10'!F8=ISBLANK(TRUE),"",'Day 10'!F8)</f>
        <v/>
      </c>
      <c r="F183" s="1230" t="str">
        <f>IF('Day 10'!G8=ISBLANK(TRUE),"",'Day 10'!G8)</f>
        <v> </v>
      </c>
      <c r="G183" s="1230" t="str">
        <f>IF('Day 10'!H8=ISBLANK(TRUE),"",'Day 10'!H8)</f>
        <v> </v>
      </c>
      <c r="H183" s="1230" t="str">
        <f>IF('Day 10'!I8=ISBLANK(TRUE),"",'Day 10'!I8)</f>
        <v> </v>
      </c>
      <c r="I183" s="1232" t="str">
        <f>IF('Day 10'!V8=ISBLANK(TRUE),"",'Day 10'!V8)</f>
        <v/>
      </c>
      <c r="J183" s="1233">
        <f t="shared" si="2"/>
        <v>0</v>
      </c>
      <c r="K183" s="1230" t="str">
        <f t="shared" si="22"/>
        <v>No</v>
      </c>
      <c r="L183" s="1230" t="str">
        <f>IF('Day 10'!R8=ISBLANK(TRUE),"",'Day 10'!R8)</f>
        <v/>
      </c>
      <c r="M183" s="1235" t="str">
        <f>IF('Day 10'!S8=ISBLANK(TRUE),"",'Day 10'!S8)</f>
        <v/>
      </c>
      <c r="N183" s="1233">
        <f t="shared" si="35"/>
        <v>0</v>
      </c>
      <c r="O183" s="1230" t="str">
        <f>IF('Day 10'!T8=ISBLANK(TRUE),"",'Day 10'!T8)</f>
        <v/>
      </c>
      <c r="P183" s="1235">
        <f>IF('Day 10'!U8=ISBLANK(TRUE),"",'Day 10'!U8)</f>
        <v>0</v>
      </c>
      <c r="Q183" s="1233">
        <f t="shared" si="5"/>
        <v>0</v>
      </c>
      <c r="R183" s="104"/>
    </row>
    <row r="184" ht="12.75" customHeight="1">
      <c r="A184" s="1229">
        <v>10.0</v>
      </c>
      <c r="B184" s="1230" t="str">
        <f>IF('Day 10'!B9=ISBLANK(TRUE),"",'Day 10'!B9)</f>
        <v/>
      </c>
      <c r="C184" s="1230" t="str">
        <f>IF('Day 10'!C9=ISBLANK(TRUE),"",'Day 10'!C9)</f>
        <v/>
      </c>
      <c r="D184" s="1230" t="str">
        <f>IF('Day 10'!E9=ISBLANK(TRUE),"",'Day 10'!E9)</f>
        <v/>
      </c>
      <c r="E184" s="1230" t="str">
        <f>IF('Day 10'!F9=ISBLANK(TRUE),"",'Day 10'!F9)</f>
        <v/>
      </c>
      <c r="F184" s="1230" t="str">
        <f>IF('Day 10'!G9=ISBLANK(TRUE),"",'Day 10'!G9)</f>
        <v> </v>
      </c>
      <c r="G184" s="1230" t="str">
        <f>IF('Day 10'!H9=ISBLANK(TRUE),"",'Day 10'!H9)</f>
        <v> </v>
      </c>
      <c r="H184" s="1230" t="str">
        <f>IF('Day 10'!I9=ISBLANK(TRUE),"",'Day 10'!I9)</f>
        <v> </v>
      </c>
      <c r="I184" s="1232" t="str">
        <f>IF('Day 10'!V9=ISBLANK(TRUE),"",'Day 10'!V9)</f>
        <v/>
      </c>
      <c r="J184" s="1233">
        <f t="shared" si="2"/>
        <v>0</v>
      </c>
      <c r="K184" s="1230" t="str">
        <f t="shared" si="22"/>
        <v>No</v>
      </c>
      <c r="L184" s="1230" t="str">
        <f>IF('Day 10'!R9=ISBLANK(TRUE),"",'Day 10'!R9)</f>
        <v/>
      </c>
      <c r="M184" s="1235" t="str">
        <f>IF('Day 10'!S9=ISBLANK(TRUE),"",'Day 10'!S9)</f>
        <v/>
      </c>
      <c r="N184" s="1233">
        <f t="shared" si="35"/>
        <v>0</v>
      </c>
      <c r="O184" s="1230" t="str">
        <f>IF('Day 10'!T9=ISBLANK(TRUE),"",'Day 10'!T9)</f>
        <v/>
      </c>
      <c r="P184" s="1235">
        <f>IF('Day 10'!U9=ISBLANK(TRUE),"",'Day 10'!U9)</f>
        <v>0</v>
      </c>
      <c r="Q184" s="1233">
        <f t="shared" si="5"/>
        <v>0</v>
      </c>
      <c r="R184" s="104"/>
    </row>
    <row r="185" ht="12.75" customHeight="1">
      <c r="A185" s="1229">
        <v>10.0</v>
      </c>
      <c r="B185" s="1230" t="str">
        <f>IF('Day 10'!B10=ISBLANK(TRUE),"",'Day 10'!B10)</f>
        <v/>
      </c>
      <c r="C185" s="1230" t="str">
        <f>IF('Day 10'!C10=ISBLANK(TRUE),"",'Day 10'!C10)</f>
        <v/>
      </c>
      <c r="D185" s="1230" t="str">
        <f>IF('Day 10'!E10=ISBLANK(TRUE),"",'Day 10'!E10)</f>
        <v/>
      </c>
      <c r="E185" s="1230" t="str">
        <f>IF('Day 10'!F10=ISBLANK(TRUE),"",'Day 10'!F10)</f>
        <v/>
      </c>
      <c r="F185" s="1230" t="str">
        <f>IF('Day 10'!G10=ISBLANK(TRUE),"",'Day 10'!G10)</f>
        <v> </v>
      </c>
      <c r="G185" s="1230" t="str">
        <f>IF('Day 10'!H10=ISBLANK(TRUE),"",'Day 10'!H10)</f>
        <v> </v>
      </c>
      <c r="H185" s="1230" t="str">
        <f>IF('Day 10'!I10=ISBLANK(TRUE),"",'Day 10'!I10)</f>
        <v> </v>
      </c>
      <c r="I185" s="1232" t="str">
        <f>IF('Day 10'!V10=ISBLANK(TRUE),"",'Day 10'!V10)</f>
        <v/>
      </c>
      <c r="J185" s="1233">
        <f t="shared" si="2"/>
        <v>0</v>
      </c>
      <c r="K185" s="1230" t="str">
        <f t="shared" si="22"/>
        <v>No</v>
      </c>
      <c r="L185" s="1230" t="str">
        <f>IF('Day 10'!R10=ISBLANK(TRUE),"",'Day 10'!R10)</f>
        <v/>
      </c>
      <c r="M185" s="1235" t="str">
        <f>IF('Day 10'!S10=ISBLANK(TRUE),"",'Day 10'!S10)</f>
        <v/>
      </c>
      <c r="N185" s="1233">
        <f t="shared" si="35"/>
        <v>0</v>
      </c>
      <c r="O185" s="1230" t="str">
        <f>IF('Day 10'!T10=ISBLANK(TRUE),"",'Day 10'!T10)</f>
        <v/>
      </c>
      <c r="P185" s="1235">
        <f>IF('Day 10'!U10=ISBLANK(TRUE),"",'Day 10'!U10)</f>
        <v>0</v>
      </c>
      <c r="Q185" s="1233">
        <f t="shared" si="5"/>
        <v>0</v>
      </c>
      <c r="R185" s="104"/>
    </row>
    <row r="186" ht="12.75" customHeight="1">
      <c r="A186" s="1229">
        <v>10.0</v>
      </c>
      <c r="B186" s="1230" t="str">
        <f>IF('Day 10'!B11=ISBLANK(TRUE),"",'Day 10'!B11)</f>
        <v/>
      </c>
      <c r="C186" s="1230" t="str">
        <f>IF('Day 10'!C11=ISBLANK(TRUE),"",'Day 10'!C11)</f>
        <v/>
      </c>
      <c r="D186" s="1230" t="str">
        <f>IF('Day 10'!E11=ISBLANK(TRUE),"",'Day 10'!E11)</f>
        <v/>
      </c>
      <c r="E186" s="1230" t="str">
        <f>IF('Day 10'!F11=ISBLANK(TRUE),"",'Day 10'!F11)</f>
        <v/>
      </c>
      <c r="F186" s="1230" t="str">
        <f>IF('Day 10'!G11=ISBLANK(TRUE),"",'Day 10'!G11)</f>
        <v> </v>
      </c>
      <c r="G186" s="1230" t="str">
        <f>IF('Day 10'!H11=ISBLANK(TRUE),"",'Day 10'!H11)</f>
        <v> </v>
      </c>
      <c r="H186" s="1230" t="str">
        <f>IF('Day 10'!I11=ISBLANK(TRUE),"",'Day 10'!I11)</f>
        <v> </v>
      </c>
      <c r="I186" s="1232" t="str">
        <f>IF('Day 10'!V11=ISBLANK(TRUE),"",'Day 10'!V11)</f>
        <v/>
      </c>
      <c r="J186" s="1233">
        <f t="shared" si="2"/>
        <v>0</v>
      </c>
      <c r="K186" s="1230" t="str">
        <f t="shared" si="22"/>
        <v>No</v>
      </c>
      <c r="L186" s="1230" t="str">
        <f>IF('Day 10'!R11=ISBLANK(TRUE),"",'Day 10'!R11)</f>
        <v/>
      </c>
      <c r="M186" s="1235" t="str">
        <f>IF('Day 10'!S11=ISBLANK(TRUE),"",'Day 10'!S11)</f>
        <v/>
      </c>
      <c r="N186" s="1233">
        <f t="shared" si="35"/>
        <v>0</v>
      </c>
      <c r="O186" s="1230" t="str">
        <f>IF('Day 10'!T11=ISBLANK(TRUE),"",'Day 10'!T11)</f>
        <v/>
      </c>
      <c r="P186" s="1235">
        <f>IF('Day 10'!U11=ISBLANK(TRUE),"",'Day 10'!U11)</f>
        <v>0</v>
      </c>
      <c r="Q186" s="1233">
        <f t="shared" si="5"/>
        <v>0</v>
      </c>
      <c r="R186" s="104"/>
    </row>
    <row r="187" ht="12.75" customHeight="1">
      <c r="A187" s="1229">
        <v>10.0</v>
      </c>
      <c r="B187" s="1230" t="str">
        <f>IF('Day 10'!B12=ISBLANK(TRUE),"",'Day 10'!B12)</f>
        <v/>
      </c>
      <c r="C187" s="1230" t="str">
        <f>IF('Day 10'!C12=ISBLANK(TRUE),"",'Day 10'!C12)</f>
        <v/>
      </c>
      <c r="D187" s="1230" t="str">
        <f>IF('Day 10'!E12=ISBLANK(TRUE),"",'Day 10'!E12)</f>
        <v/>
      </c>
      <c r="E187" s="1230" t="str">
        <f>IF('Day 10'!F12=ISBLANK(TRUE),"",'Day 10'!F12)</f>
        <v/>
      </c>
      <c r="F187" s="1230" t="str">
        <f>IF('Day 10'!G12=ISBLANK(TRUE),"",'Day 10'!G12)</f>
        <v> </v>
      </c>
      <c r="G187" s="1230" t="str">
        <f>IF('Day 10'!H12=ISBLANK(TRUE),"",'Day 10'!H12)</f>
        <v> </v>
      </c>
      <c r="H187" s="1230" t="str">
        <f>IF('Day 10'!I12=ISBLANK(TRUE),"",'Day 10'!I12)</f>
        <v> </v>
      </c>
      <c r="I187" s="1232" t="str">
        <f>IF('Day 10'!V12=ISBLANK(TRUE),"",'Day 10'!V12)</f>
        <v/>
      </c>
      <c r="J187" s="1233">
        <f t="shared" si="2"/>
        <v>0</v>
      </c>
      <c r="K187" s="1230" t="str">
        <f t="shared" si="22"/>
        <v>No</v>
      </c>
      <c r="L187" s="1230" t="str">
        <f>IF('Day 10'!R12=ISBLANK(TRUE),"",'Day 10'!R12)</f>
        <v/>
      </c>
      <c r="M187" s="1235" t="str">
        <f>IF('Day 10'!S12=ISBLANK(TRUE),"",'Day 10'!S12)</f>
        <v/>
      </c>
      <c r="N187" s="1233">
        <f t="shared" si="35"/>
        <v>0</v>
      </c>
      <c r="O187" s="1230" t="str">
        <f>IF('Day 10'!T12=ISBLANK(TRUE),"",'Day 10'!T12)</f>
        <v/>
      </c>
      <c r="P187" s="1235">
        <f>IF('Day 10'!U12=ISBLANK(TRUE),"",'Day 10'!U12)</f>
        <v>0</v>
      </c>
      <c r="Q187" s="1233">
        <f t="shared" si="5"/>
        <v>0</v>
      </c>
      <c r="R187" s="104"/>
    </row>
    <row r="188" ht="12.75" customHeight="1">
      <c r="A188" s="1229">
        <v>10.0</v>
      </c>
      <c r="B188" s="1230" t="str">
        <f>IF('Day 10'!B13=ISBLANK(TRUE),"",'Day 10'!B13)</f>
        <v/>
      </c>
      <c r="C188" s="1230" t="str">
        <f>IF('Day 10'!C13=ISBLANK(TRUE),"",'Day 10'!C13)</f>
        <v/>
      </c>
      <c r="D188" s="1230" t="str">
        <f>IF('Day 10'!E13=ISBLANK(TRUE),"",'Day 10'!E13)</f>
        <v/>
      </c>
      <c r="E188" s="1230" t="str">
        <f>IF('Day 10'!F13=ISBLANK(TRUE),"",'Day 10'!F13)</f>
        <v/>
      </c>
      <c r="F188" s="1230" t="str">
        <f>IF('Day 10'!G13=ISBLANK(TRUE),"",'Day 10'!G13)</f>
        <v> </v>
      </c>
      <c r="G188" s="1230" t="str">
        <f>IF('Day 10'!H13=ISBLANK(TRUE),"",'Day 10'!H13)</f>
        <v> </v>
      </c>
      <c r="H188" s="1230" t="str">
        <f>IF('Day 10'!I13=ISBLANK(TRUE),"",'Day 10'!I13)</f>
        <v> </v>
      </c>
      <c r="I188" s="1232" t="str">
        <f>IF('Day 10'!V13=ISBLANK(TRUE),"",'Day 10'!V13)</f>
        <v/>
      </c>
      <c r="J188" s="1233">
        <f t="shared" si="2"/>
        <v>0</v>
      </c>
      <c r="K188" s="1230" t="str">
        <f t="shared" si="22"/>
        <v>No</v>
      </c>
      <c r="L188" s="1230" t="str">
        <f>IF('Day 10'!R13=ISBLANK(TRUE),"",'Day 10'!R13)</f>
        <v/>
      </c>
      <c r="M188" s="1235" t="str">
        <f>IF('Day 10'!S13=ISBLANK(TRUE),"",'Day 10'!S13)</f>
        <v/>
      </c>
      <c r="N188" s="1233">
        <f t="shared" si="35"/>
        <v>0</v>
      </c>
      <c r="O188" s="1230" t="str">
        <f>IF('Day 10'!T13=ISBLANK(TRUE),"",'Day 10'!T13)</f>
        <v/>
      </c>
      <c r="P188" s="1235">
        <f>IF('Day 10'!U13=ISBLANK(TRUE),"",'Day 10'!U13)</f>
        <v>0</v>
      </c>
      <c r="Q188" s="1233">
        <f t="shared" si="5"/>
        <v>0</v>
      </c>
      <c r="R188" s="104"/>
    </row>
    <row r="189" ht="12.75" customHeight="1">
      <c r="A189" s="1229">
        <v>10.0</v>
      </c>
      <c r="B189" s="1230" t="str">
        <f>IF('Day 10'!B14=ISBLANK(TRUE),"",'Day 10'!B14)</f>
        <v/>
      </c>
      <c r="C189" s="1230" t="str">
        <f>IF('Day 10'!C14=ISBLANK(TRUE),"",'Day 10'!C14)</f>
        <v/>
      </c>
      <c r="D189" s="1230" t="str">
        <f>IF('Day 10'!E14=ISBLANK(TRUE),"",'Day 10'!E14)</f>
        <v/>
      </c>
      <c r="E189" s="1230" t="str">
        <f>IF('Day 10'!F14=ISBLANK(TRUE),"",'Day 10'!F14)</f>
        <v/>
      </c>
      <c r="F189" s="1230" t="str">
        <f>IF('Day 10'!G14=ISBLANK(TRUE),"",'Day 10'!G14)</f>
        <v> </v>
      </c>
      <c r="G189" s="1230" t="str">
        <f>IF('Day 10'!H14=ISBLANK(TRUE),"",'Day 10'!H14)</f>
        <v> </v>
      </c>
      <c r="H189" s="1230" t="str">
        <f>IF('Day 10'!I14=ISBLANK(TRUE),"",'Day 10'!I14)</f>
        <v> </v>
      </c>
      <c r="I189" s="1232" t="str">
        <f>IF('Day 10'!V14=ISBLANK(TRUE),"",'Day 10'!V14)</f>
        <v/>
      </c>
      <c r="J189" s="1233">
        <f t="shared" si="2"/>
        <v>0</v>
      </c>
      <c r="K189" s="1230" t="str">
        <f t="shared" si="22"/>
        <v>No</v>
      </c>
      <c r="L189" s="1230" t="str">
        <f>IF('Day 10'!R14=ISBLANK(TRUE),"",'Day 10'!R14)</f>
        <v/>
      </c>
      <c r="M189" s="1235" t="str">
        <f>IF('Day 10'!S14=ISBLANK(TRUE),"",'Day 10'!S14)</f>
        <v/>
      </c>
      <c r="N189" s="1233">
        <f t="shared" si="35"/>
        <v>0</v>
      </c>
      <c r="O189" s="1230" t="str">
        <f>IF('Day 10'!T14=ISBLANK(TRUE),"",'Day 10'!T14)</f>
        <v/>
      </c>
      <c r="P189" s="1235">
        <f>IF('Day 10'!U14=ISBLANK(TRUE),"",'Day 10'!U14)</f>
        <v>0</v>
      </c>
      <c r="Q189" s="1233">
        <f t="shared" si="5"/>
        <v>0</v>
      </c>
      <c r="R189" s="104"/>
    </row>
    <row r="190" ht="12.75" customHeight="1">
      <c r="A190" s="1229">
        <v>10.0</v>
      </c>
      <c r="B190" s="1230" t="str">
        <f>IF('Day 10'!B15=ISBLANK(TRUE),"",'Day 10'!B15)</f>
        <v/>
      </c>
      <c r="C190" s="1230" t="str">
        <f>IF('Day 10'!C15=ISBLANK(TRUE),"",'Day 10'!C15)</f>
        <v/>
      </c>
      <c r="D190" s="1230" t="str">
        <f>IF('Day 10'!E15=ISBLANK(TRUE),"",'Day 10'!E15)</f>
        <v/>
      </c>
      <c r="E190" s="1230" t="str">
        <f>IF('Day 10'!F15=ISBLANK(TRUE),"",'Day 10'!F15)</f>
        <v/>
      </c>
      <c r="F190" s="1230" t="str">
        <f>IF('Day 10'!G15=ISBLANK(TRUE),"",'Day 10'!G15)</f>
        <v> </v>
      </c>
      <c r="G190" s="1230" t="str">
        <f>IF('Day 10'!H15=ISBLANK(TRUE),"",'Day 10'!H15)</f>
        <v> </v>
      </c>
      <c r="H190" s="1230" t="str">
        <f>IF('Day 10'!I15=ISBLANK(TRUE),"",'Day 10'!I15)</f>
        <v> </v>
      </c>
      <c r="I190" s="1232" t="str">
        <f>IF('Day 10'!V15=ISBLANK(TRUE),"",'Day 10'!V15)</f>
        <v/>
      </c>
      <c r="J190" s="1233">
        <f t="shared" si="2"/>
        <v>0</v>
      </c>
      <c r="K190" s="1230" t="str">
        <f t="shared" si="22"/>
        <v>No</v>
      </c>
      <c r="L190" s="1230" t="str">
        <f>IF('Day 10'!R15=ISBLANK(TRUE),"",'Day 10'!R15)</f>
        <v/>
      </c>
      <c r="M190" s="1235" t="str">
        <f>IF('Day 10'!S15=ISBLANK(TRUE),"",'Day 10'!S15)</f>
        <v/>
      </c>
      <c r="N190" s="1233">
        <f t="shared" si="35"/>
        <v>0</v>
      </c>
      <c r="O190" s="1230" t="str">
        <f>IF('Day 10'!T15=ISBLANK(TRUE),"",'Day 10'!T15)</f>
        <v/>
      </c>
      <c r="P190" s="1235">
        <f>IF('Day 10'!U15=ISBLANK(TRUE),"",'Day 10'!U15)</f>
        <v>0</v>
      </c>
      <c r="Q190" s="1233">
        <f t="shared" si="5"/>
        <v>0</v>
      </c>
      <c r="R190" s="104"/>
    </row>
    <row r="191" ht="12.75" customHeight="1">
      <c r="A191" s="1229">
        <v>10.0</v>
      </c>
      <c r="B191" s="1230" t="str">
        <f>IF('Day 10'!B16=ISBLANK(TRUE),"",'Day 10'!B16)</f>
        <v/>
      </c>
      <c r="C191" s="1230" t="str">
        <f>IF('Day 10'!C16=ISBLANK(TRUE),"",'Day 10'!C16)</f>
        <v/>
      </c>
      <c r="D191" s="1230" t="str">
        <f>IF('Day 10'!E16=ISBLANK(TRUE),"",'Day 10'!E16)</f>
        <v/>
      </c>
      <c r="E191" s="1230" t="str">
        <f>IF('Day 10'!F16=ISBLANK(TRUE),"",'Day 10'!F16)</f>
        <v/>
      </c>
      <c r="F191" s="1230" t="str">
        <f>IF('Day 10'!G16=ISBLANK(TRUE),"",'Day 10'!G16)</f>
        <v> </v>
      </c>
      <c r="G191" s="1230" t="str">
        <f>IF('Day 10'!H16=ISBLANK(TRUE),"",'Day 10'!H16)</f>
        <v> </v>
      </c>
      <c r="H191" s="1230" t="str">
        <f>IF('Day 10'!I16=ISBLANK(TRUE),"",'Day 10'!I16)</f>
        <v> </v>
      </c>
      <c r="I191" s="1232" t="str">
        <f>IF('Day 10'!V16=ISBLANK(TRUE),"",'Day 10'!V16)</f>
        <v/>
      </c>
      <c r="J191" s="1233">
        <f t="shared" si="2"/>
        <v>0</v>
      </c>
      <c r="K191" s="1230" t="str">
        <f t="shared" si="22"/>
        <v>No</v>
      </c>
      <c r="L191" s="1230" t="str">
        <f>IF('Day 10'!R16=ISBLANK(TRUE),"",'Day 10'!R16)</f>
        <v/>
      </c>
      <c r="M191" s="1235" t="str">
        <f>IF('Day 10'!S16=ISBLANK(TRUE),"",'Day 10'!S16)</f>
        <v/>
      </c>
      <c r="N191" s="1233">
        <f t="shared" si="35"/>
        <v>0</v>
      </c>
      <c r="O191" s="1230" t="str">
        <f>IF('Day 10'!T16=ISBLANK(TRUE),"",'Day 10'!T16)</f>
        <v/>
      </c>
      <c r="P191" s="1235">
        <f>IF('Day 10'!U16=ISBLANK(TRUE),"",'Day 10'!U16)</f>
        <v>0</v>
      </c>
      <c r="Q191" s="1233">
        <f t="shared" si="5"/>
        <v>0</v>
      </c>
      <c r="R191" s="104"/>
    </row>
    <row r="192" ht="12.75" customHeight="1">
      <c r="A192" s="1229">
        <v>10.0</v>
      </c>
      <c r="B192" s="1230" t="str">
        <f>IF('Day 10'!B17=ISBLANK(TRUE),"",'Day 10'!B17)</f>
        <v/>
      </c>
      <c r="C192" s="1230" t="str">
        <f>IF('Day 10'!C17=ISBLANK(TRUE),"",'Day 10'!C17)</f>
        <v/>
      </c>
      <c r="D192" s="1230" t="str">
        <f>IF('Day 10'!E17=ISBLANK(TRUE),"",'Day 10'!E17)</f>
        <v/>
      </c>
      <c r="E192" s="1230" t="str">
        <f>IF('Day 10'!F17=ISBLANK(TRUE),"",'Day 10'!F17)</f>
        <v/>
      </c>
      <c r="F192" s="1230" t="str">
        <f>IF('Day 10'!G17=ISBLANK(TRUE),"",'Day 10'!G17)</f>
        <v> </v>
      </c>
      <c r="G192" s="1230" t="str">
        <f>IF('Day 10'!H17=ISBLANK(TRUE),"",'Day 10'!H17)</f>
        <v> </v>
      </c>
      <c r="H192" s="1230" t="str">
        <f>IF('Day 10'!I17=ISBLANK(TRUE),"",'Day 10'!I17)</f>
        <v> </v>
      </c>
      <c r="I192" s="1232" t="str">
        <f>IF('Day 10'!V17=ISBLANK(TRUE),"",'Day 10'!V17)</f>
        <v/>
      </c>
      <c r="J192" s="1233">
        <f t="shared" si="2"/>
        <v>0</v>
      </c>
      <c r="K192" s="1230" t="str">
        <f t="shared" si="22"/>
        <v>No</v>
      </c>
      <c r="L192" s="1230" t="str">
        <f>IF('Day 10'!R17=ISBLANK(TRUE),"",'Day 10'!R17)</f>
        <v/>
      </c>
      <c r="M192" s="1235" t="str">
        <f>IF('Day 10'!S17=ISBLANK(TRUE),"",'Day 10'!S17)</f>
        <v/>
      </c>
      <c r="N192" s="1233">
        <f t="shared" si="35"/>
        <v>0</v>
      </c>
      <c r="O192" s="1230" t="str">
        <f>IF('Day 10'!T17=ISBLANK(TRUE),"",'Day 10'!T17)</f>
        <v/>
      </c>
      <c r="P192" s="1235">
        <f>IF('Day 10'!U17=ISBLANK(TRUE),"",'Day 10'!U17)</f>
        <v>0</v>
      </c>
      <c r="Q192" s="1233">
        <f t="shared" si="5"/>
        <v>0</v>
      </c>
      <c r="R192" s="104"/>
    </row>
    <row r="193" ht="12.75" customHeight="1">
      <c r="A193" s="1229">
        <v>10.0</v>
      </c>
      <c r="B193" s="1230" t="str">
        <f>IF('Day 10'!B18=ISBLANK(TRUE),"",'Day 10'!B18)</f>
        <v/>
      </c>
      <c r="C193" s="1230" t="str">
        <f>IF('Day 10'!C18=ISBLANK(TRUE),"",'Day 10'!C18)</f>
        <v/>
      </c>
      <c r="D193" s="1230" t="str">
        <f>IF('Day 10'!E18=ISBLANK(TRUE),"",'Day 10'!E18)</f>
        <v/>
      </c>
      <c r="E193" s="1230" t="str">
        <f>IF('Day 10'!F18=ISBLANK(TRUE),"",'Day 10'!F18)</f>
        <v/>
      </c>
      <c r="F193" s="1230" t="str">
        <f>IF('Day 10'!G18=ISBLANK(TRUE),"",'Day 10'!G18)</f>
        <v> </v>
      </c>
      <c r="G193" s="1230" t="str">
        <f>IF('Day 10'!H18=ISBLANK(TRUE),"",'Day 10'!H18)</f>
        <v> </v>
      </c>
      <c r="H193" s="1230" t="str">
        <f>IF('Day 10'!I18=ISBLANK(TRUE),"",'Day 10'!I18)</f>
        <v> </v>
      </c>
      <c r="I193" s="1232" t="str">
        <f>IF('Day 10'!V18=ISBLANK(TRUE),"",'Day 10'!V18)</f>
        <v/>
      </c>
      <c r="J193" s="1233">
        <f t="shared" si="2"/>
        <v>0</v>
      </c>
      <c r="K193" s="1230" t="str">
        <f t="shared" si="22"/>
        <v>No</v>
      </c>
      <c r="L193" s="1230" t="str">
        <f>IF('Day 10'!R18=ISBLANK(TRUE),"",'Day 10'!R18)</f>
        <v/>
      </c>
      <c r="M193" s="1235" t="str">
        <f>IF('Day 10'!S18=ISBLANK(TRUE),"",'Day 10'!S18)</f>
        <v/>
      </c>
      <c r="N193" s="1233">
        <f t="shared" si="35"/>
        <v>0</v>
      </c>
      <c r="O193" s="1230" t="str">
        <f>IF('Day 10'!T18=ISBLANK(TRUE),"",'Day 10'!T18)</f>
        <v/>
      </c>
      <c r="P193" s="1235">
        <f>IF('Day 10'!U18=ISBLANK(TRUE),"",'Day 10'!U18)</f>
        <v>0</v>
      </c>
      <c r="Q193" s="1233">
        <f t="shared" si="5"/>
        <v>0</v>
      </c>
      <c r="R193" s="104"/>
    </row>
    <row r="194" ht="12.75" customHeight="1">
      <c r="A194" s="1229">
        <v>10.0</v>
      </c>
      <c r="B194" s="1230" t="str">
        <f>IF('Day 10'!B19=ISBLANK(TRUE),"",'Day 10'!B19)</f>
        <v/>
      </c>
      <c r="C194" s="1230" t="str">
        <f>IF('Day 10'!C19=ISBLANK(TRUE),"",'Day 10'!C19)</f>
        <v/>
      </c>
      <c r="D194" s="1230" t="str">
        <f>IF('Day 10'!E19=ISBLANK(TRUE),"",'Day 10'!E19)</f>
        <v/>
      </c>
      <c r="E194" s="1230" t="str">
        <f>IF('Day 10'!F19=ISBLANK(TRUE),"",'Day 10'!F19)</f>
        <v/>
      </c>
      <c r="F194" s="1230" t="str">
        <f>IF('Day 10'!G19=ISBLANK(TRUE),"",'Day 10'!G19)</f>
        <v> </v>
      </c>
      <c r="G194" s="1230" t="str">
        <f>IF('Day 10'!H19=ISBLANK(TRUE),"",'Day 10'!H19)</f>
        <v> </v>
      </c>
      <c r="H194" s="1230" t="str">
        <f>IF('Day 10'!I19=ISBLANK(TRUE),"",'Day 10'!I19)</f>
        <v> </v>
      </c>
      <c r="I194" s="1232" t="str">
        <f>IF('Day 10'!V19=ISBLANK(TRUE),"",'Day 10'!V19)</f>
        <v/>
      </c>
      <c r="J194" s="1233">
        <f t="shared" si="2"/>
        <v>0</v>
      </c>
      <c r="K194" s="1230" t="str">
        <f t="shared" si="22"/>
        <v>No</v>
      </c>
      <c r="L194" s="1230" t="str">
        <f>IF('Day 10'!R19=ISBLANK(TRUE),"",'Day 10'!R19)</f>
        <v/>
      </c>
      <c r="M194" s="1235" t="str">
        <f>IF('Day 10'!S19=ISBLANK(TRUE),"",'Day 10'!S19)</f>
        <v/>
      </c>
      <c r="N194" s="1233">
        <f t="shared" si="35"/>
        <v>0</v>
      </c>
      <c r="O194" s="1230" t="str">
        <f>IF('Day 10'!T19=ISBLANK(TRUE),"",'Day 10'!T19)</f>
        <v/>
      </c>
      <c r="P194" s="1235">
        <f>IF('Day 10'!U19=ISBLANK(TRUE),"",'Day 10'!U19)</f>
        <v>0</v>
      </c>
      <c r="Q194" s="1233">
        <f t="shared" si="5"/>
        <v>0</v>
      </c>
      <c r="R194" s="104"/>
    </row>
    <row r="195" ht="12.75" customHeight="1">
      <c r="A195" s="1229">
        <v>10.0</v>
      </c>
      <c r="B195" s="1230" t="str">
        <f>IF('Day 10'!B20=ISBLANK(TRUE),"",'Day 10'!B20)</f>
        <v/>
      </c>
      <c r="C195" s="1230" t="str">
        <f>IF('Day 10'!C20=ISBLANK(TRUE),"",'Day 10'!C20)</f>
        <v/>
      </c>
      <c r="D195" s="1230" t="str">
        <f>IF('Day 10'!E20=ISBLANK(TRUE),"",'Day 10'!E20)</f>
        <v/>
      </c>
      <c r="E195" s="1230" t="str">
        <f>IF('Day 10'!F20=ISBLANK(TRUE),"",'Day 10'!F20)</f>
        <v/>
      </c>
      <c r="F195" s="1230" t="str">
        <f>IF('Day 10'!G20=ISBLANK(TRUE),"",'Day 10'!G20)</f>
        <v> </v>
      </c>
      <c r="G195" s="1230" t="str">
        <f>IF('Day 10'!H20=ISBLANK(TRUE),"",'Day 10'!H20)</f>
        <v> </v>
      </c>
      <c r="H195" s="1230" t="str">
        <f>IF('Day 10'!I20=ISBLANK(TRUE),"",'Day 10'!I20)</f>
        <v> </v>
      </c>
      <c r="I195" s="1232" t="str">
        <f>IF('Day 10'!V20=ISBLANK(TRUE),"",'Day 10'!V20)</f>
        <v/>
      </c>
      <c r="J195" s="1233">
        <f t="shared" si="2"/>
        <v>0</v>
      </c>
      <c r="K195" s="1230" t="str">
        <f t="shared" si="22"/>
        <v>No</v>
      </c>
      <c r="L195" s="1230" t="str">
        <f>IF('Day 10'!R20=ISBLANK(TRUE),"",'Day 10'!R20)</f>
        <v/>
      </c>
      <c r="M195" s="1235" t="str">
        <f>IF('Day 10'!S20=ISBLANK(TRUE),"",'Day 10'!S20)</f>
        <v/>
      </c>
      <c r="N195" s="1233">
        <f t="shared" si="35"/>
        <v>0</v>
      </c>
      <c r="O195" s="1230" t="str">
        <f>IF('Day 10'!T20=ISBLANK(TRUE),"",'Day 10'!T20)</f>
        <v/>
      </c>
      <c r="P195" s="1235">
        <f>IF('Day 10'!U20=ISBLANK(TRUE),"",'Day 10'!U20)</f>
        <v>0</v>
      </c>
      <c r="Q195" s="1233">
        <f t="shared" si="5"/>
        <v>0</v>
      </c>
      <c r="R195" s="104"/>
    </row>
    <row r="196" ht="12.75" customHeight="1">
      <c r="A196" s="1229">
        <v>10.0</v>
      </c>
      <c r="B196" s="1230" t="str">
        <f>IF('Day 10'!B21=ISBLANK(TRUE),"",'Day 10'!B21)</f>
        <v/>
      </c>
      <c r="C196" s="1230" t="str">
        <f>IF('Day 10'!C21=ISBLANK(TRUE),"",'Day 10'!C21)</f>
        <v/>
      </c>
      <c r="D196" s="1230" t="str">
        <f>IF('Day 10'!E21=ISBLANK(TRUE),"",'Day 10'!E21)</f>
        <v/>
      </c>
      <c r="E196" s="1230" t="str">
        <f>IF('Day 10'!F21=ISBLANK(TRUE),"",'Day 10'!F21)</f>
        <v/>
      </c>
      <c r="F196" s="1230" t="str">
        <f>IF('Day 10'!G21=ISBLANK(TRUE),"",'Day 10'!G21)</f>
        <v> </v>
      </c>
      <c r="G196" s="1230" t="str">
        <f>IF('Day 10'!H21=ISBLANK(TRUE),"",'Day 10'!H21)</f>
        <v> </v>
      </c>
      <c r="H196" s="1230" t="str">
        <f>IF('Day 10'!I21=ISBLANK(TRUE),"",'Day 10'!I21)</f>
        <v> </v>
      </c>
      <c r="I196" s="1232" t="str">
        <f>IF('Day 10'!V21=ISBLANK(TRUE),"",'Day 10'!V21)</f>
        <v/>
      </c>
      <c r="J196" s="1233">
        <f t="shared" si="2"/>
        <v>0</v>
      </c>
      <c r="K196" s="1230" t="str">
        <f t="shared" si="22"/>
        <v>No</v>
      </c>
      <c r="L196" s="1230" t="str">
        <f>IF('Day 10'!R21=ISBLANK(TRUE),"",'Day 10'!R21)</f>
        <v/>
      </c>
      <c r="M196" s="1235" t="str">
        <f>IF('Day 10'!S21=ISBLANK(TRUE),"",'Day 10'!S21)</f>
        <v/>
      </c>
      <c r="N196" s="1233">
        <f t="shared" si="35"/>
        <v>0</v>
      </c>
      <c r="O196" s="1230" t="str">
        <f>IF('Day 10'!T21=ISBLANK(TRUE),"",'Day 10'!T21)</f>
        <v/>
      </c>
      <c r="P196" s="1235">
        <f>IF('Day 10'!U21=ISBLANK(TRUE),"",'Day 10'!U21)</f>
        <v>0</v>
      </c>
      <c r="Q196" s="1233">
        <f t="shared" si="5"/>
        <v>0</v>
      </c>
      <c r="R196" s="104"/>
    </row>
    <row r="197" ht="12.75" customHeight="1">
      <c r="A197" s="1229">
        <v>10.0</v>
      </c>
      <c r="B197" s="1230" t="str">
        <f>IF('Day 10'!B22=ISBLANK(TRUE),"",'Day 10'!B22)</f>
        <v/>
      </c>
      <c r="C197" s="1230" t="str">
        <f>IF('Day 10'!C22=ISBLANK(TRUE),"",'Day 10'!C22)</f>
        <v/>
      </c>
      <c r="D197" s="1230" t="str">
        <f>IF('Day 10'!E22=ISBLANK(TRUE),"",'Day 10'!E22)</f>
        <v/>
      </c>
      <c r="E197" s="1230" t="str">
        <f>IF('Day 10'!F22=ISBLANK(TRUE),"",'Day 10'!F22)</f>
        <v/>
      </c>
      <c r="F197" s="1230" t="str">
        <f>IF('Day 10'!G22=ISBLANK(TRUE),"",'Day 10'!G22)</f>
        <v> </v>
      </c>
      <c r="G197" s="1230" t="str">
        <f>IF('Day 10'!H22=ISBLANK(TRUE),"",'Day 10'!H22)</f>
        <v> </v>
      </c>
      <c r="H197" s="1230" t="str">
        <f>IF('Day 10'!I22=ISBLANK(TRUE),"",'Day 10'!I22)</f>
        <v> </v>
      </c>
      <c r="I197" s="1232" t="str">
        <f>IF('Day 10'!V22=ISBLANK(TRUE),"",'Day 10'!V22)</f>
        <v/>
      </c>
      <c r="J197" s="1233">
        <f t="shared" si="2"/>
        <v>0</v>
      </c>
      <c r="K197" s="1230" t="str">
        <f t="shared" si="22"/>
        <v>No</v>
      </c>
      <c r="L197" s="1230" t="str">
        <f>IF('Day 10'!R22=ISBLANK(TRUE),"",'Day 10'!R22)</f>
        <v/>
      </c>
      <c r="M197" s="1235" t="str">
        <f>IF('Day 10'!S22=ISBLANK(TRUE),"",'Day 10'!S22)</f>
        <v/>
      </c>
      <c r="N197" s="1233">
        <f t="shared" si="35"/>
        <v>0</v>
      </c>
      <c r="O197" s="1230" t="str">
        <f>IF('Day 10'!T22=ISBLANK(TRUE),"",'Day 10'!T22)</f>
        <v/>
      </c>
      <c r="P197" s="1235">
        <f>IF('Day 10'!U22=ISBLANK(TRUE),"",'Day 10'!U22)</f>
        <v>0</v>
      </c>
      <c r="Q197" s="1233">
        <f t="shared" si="5"/>
        <v>0</v>
      </c>
      <c r="R197" s="104"/>
    </row>
    <row r="198" ht="12.75" customHeight="1">
      <c r="A198" s="1229">
        <v>10.0</v>
      </c>
      <c r="B198" s="1230" t="str">
        <f>IF('Day 10'!B23=ISBLANK(TRUE),"",'Day 10'!B23)</f>
        <v/>
      </c>
      <c r="C198" s="1230" t="str">
        <f>IF('Day 10'!C23=ISBLANK(TRUE),"",'Day 10'!C23)</f>
        <v/>
      </c>
      <c r="D198" s="1230" t="str">
        <f>IF('Day 10'!E23=ISBLANK(TRUE),"",'Day 10'!E23)</f>
        <v/>
      </c>
      <c r="E198" s="1230" t="str">
        <f>IF('Day 10'!F23=ISBLANK(TRUE),"",'Day 10'!F23)</f>
        <v/>
      </c>
      <c r="F198" s="1230" t="str">
        <f>IF('Day 10'!G23=ISBLANK(TRUE),"",'Day 10'!G23)</f>
        <v> </v>
      </c>
      <c r="G198" s="1230" t="str">
        <f>IF('Day 10'!H23=ISBLANK(TRUE),"",'Day 10'!H23)</f>
        <v> </v>
      </c>
      <c r="H198" s="1230" t="str">
        <f>IF('Day 10'!I23=ISBLANK(TRUE),"",'Day 10'!I23)</f>
        <v> </v>
      </c>
      <c r="I198" s="1232" t="str">
        <f>IF('Day 10'!V23=ISBLANK(TRUE),"",'Day 10'!V23)</f>
        <v/>
      </c>
      <c r="J198" s="1233">
        <f t="shared" si="2"/>
        <v>0</v>
      </c>
      <c r="K198" s="1230" t="str">
        <f t="shared" si="22"/>
        <v>No</v>
      </c>
      <c r="L198" s="1230" t="str">
        <f>IF('Day 10'!R23=ISBLANK(TRUE),"",'Day 10'!R23)</f>
        <v/>
      </c>
      <c r="M198" s="1235" t="str">
        <f>IF('Day 10'!S23=ISBLANK(TRUE),"",'Day 10'!S23)</f>
        <v/>
      </c>
      <c r="N198" s="1233">
        <f t="shared" si="35"/>
        <v>0</v>
      </c>
      <c r="O198" s="1230" t="str">
        <f>IF('Day 10'!T23=ISBLANK(TRUE),"",'Day 10'!T23)</f>
        <v/>
      </c>
      <c r="P198" s="1235">
        <f>IF('Day 10'!U23=ISBLANK(TRUE),"",'Day 10'!U23)</f>
        <v>0</v>
      </c>
      <c r="Q198" s="1233">
        <f t="shared" si="5"/>
        <v>0</v>
      </c>
      <c r="R198" s="104"/>
    </row>
    <row r="199" ht="12.75" customHeight="1">
      <c r="A199" s="1229">
        <v>10.0</v>
      </c>
      <c r="B199" s="1230" t="str">
        <f>IF('Day 10'!B24=ISBLANK(TRUE),"",'Day 10'!B24)</f>
        <v/>
      </c>
      <c r="C199" s="1230" t="str">
        <f>IF('Day 10'!C24=ISBLANK(TRUE),"",'Day 10'!C24)</f>
        <v/>
      </c>
      <c r="D199" s="1230" t="str">
        <f>IF('Day 10'!E24=ISBLANK(TRUE),"",'Day 10'!E24)</f>
        <v/>
      </c>
      <c r="E199" s="1230" t="str">
        <f>IF('Day 10'!F24=ISBLANK(TRUE),"",'Day 10'!F24)</f>
        <v/>
      </c>
      <c r="F199" s="1230" t="str">
        <f>IF('Day 10'!G24=ISBLANK(TRUE),"",'Day 10'!G24)</f>
        <v> </v>
      </c>
      <c r="G199" s="1230" t="str">
        <f>IF('Day 10'!H24=ISBLANK(TRUE),"",'Day 10'!H24)</f>
        <v> </v>
      </c>
      <c r="H199" s="1230" t="str">
        <f>IF('Day 10'!I24=ISBLANK(TRUE),"",'Day 10'!I24)</f>
        <v> </v>
      </c>
      <c r="I199" s="1232" t="str">
        <f>IF('Day 10'!V24=ISBLANK(TRUE),"",'Day 10'!V24)</f>
        <v/>
      </c>
      <c r="J199" s="1233">
        <f t="shared" si="2"/>
        <v>0</v>
      </c>
      <c r="K199" s="1230" t="str">
        <f t="shared" si="22"/>
        <v>No</v>
      </c>
      <c r="L199" s="1230" t="str">
        <f>IF('Day 10'!R24=ISBLANK(TRUE),"",'Day 10'!R24)</f>
        <v/>
      </c>
      <c r="M199" s="1235" t="str">
        <f>IF('Day 10'!S24=ISBLANK(TRUE),"",'Day 10'!S24)</f>
        <v/>
      </c>
      <c r="N199" s="1233">
        <f t="shared" si="35"/>
        <v>0</v>
      </c>
      <c r="O199" s="1230" t="str">
        <f>IF('Day 10'!T24=ISBLANK(TRUE),"",'Day 10'!T24)</f>
        <v/>
      </c>
      <c r="P199" s="1235">
        <f>IF('Day 10'!U24=ISBLANK(TRUE),"",'Day 10'!U24)</f>
        <v>0</v>
      </c>
      <c r="Q199" s="1233">
        <f t="shared" si="5"/>
        <v>0</v>
      </c>
      <c r="R199" s="104"/>
    </row>
    <row r="200" ht="12.75" customHeight="1">
      <c r="A200" s="1229">
        <v>10.0</v>
      </c>
      <c r="B200" s="1230" t="str">
        <f>IF('Day 10'!B25=ISBLANK(TRUE),"",'Day 10'!B25)</f>
        <v/>
      </c>
      <c r="C200" s="1230" t="str">
        <f>IF('Day 10'!C25=ISBLANK(TRUE),"",'Day 10'!C25)</f>
        <v/>
      </c>
      <c r="D200" s="1230" t="str">
        <f>IF('Day 10'!E25=ISBLANK(TRUE),"",'Day 10'!E25)</f>
        <v/>
      </c>
      <c r="E200" s="1230" t="str">
        <f>IF('Day 10'!F25=ISBLANK(TRUE),"",'Day 10'!F25)</f>
        <v/>
      </c>
      <c r="F200" s="1230" t="str">
        <f>IF('Day 10'!G25=ISBLANK(TRUE),"",'Day 10'!G25)</f>
        <v> </v>
      </c>
      <c r="G200" s="1230" t="str">
        <f>IF('Day 10'!H25=ISBLANK(TRUE),"",'Day 10'!H25)</f>
        <v> </v>
      </c>
      <c r="H200" s="1230" t="str">
        <f>IF('Day 10'!I25=ISBLANK(TRUE),"",'Day 10'!I25)</f>
        <v> </v>
      </c>
      <c r="I200" s="1232" t="str">
        <f>IF('Day 10'!V25=ISBLANK(TRUE),"",'Day 10'!V25)</f>
        <v/>
      </c>
      <c r="J200" s="1233">
        <f t="shared" si="2"/>
        <v>0</v>
      </c>
      <c r="K200" s="1230" t="str">
        <f t="shared" si="22"/>
        <v>No</v>
      </c>
      <c r="L200" s="1230" t="str">
        <f>IF('Day 10'!R25=ISBLANK(TRUE),"",'Day 10'!R25)</f>
        <v/>
      </c>
      <c r="M200" s="1235" t="str">
        <f>IF('Day 10'!S25=ISBLANK(TRUE),"",'Day 10'!S25)</f>
        <v/>
      </c>
      <c r="N200" s="1233">
        <f t="shared" si="35"/>
        <v>0</v>
      </c>
      <c r="O200" s="1230" t="str">
        <f>IF('Day 10'!T25=ISBLANK(TRUE),"",'Day 10'!T25)</f>
        <v/>
      </c>
      <c r="P200" s="1235">
        <f>IF('Day 10'!U25=ISBLANK(TRUE),"",'Day 10'!U25)</f>
        <v>0</v>
      </c>
      <c r="Q200" s="1233">
        <f t="shared" si="5"/>
        <v>0</v>
      </c>
      <c r="R200" s="104"/>
    </row>
    <row r="201" ht="12.75" customHeight="1">
      <c r="A201" s="1222">
        <v>11.0</v>
      </c>
      <c r="B201" s="21" t="str">
        <f>IF('Day 11'!B6=ISBLANK(TRUE),"",'Day 11'!B6)</f>
        <v/>
      </c>
      <c r="C201" s="21" t="str">
        <f>IF('Day 11'!C6=ISBLANK(TRUE),"",'Day 11'!C6)</f>
        <v/>
      </c>
      <c r="D201" s="21" t="str">
        <f>IF('Day 11'!E6=ISBLANK(TRUE),"",'Day 11'!E6)</f>
        <v/>
      </c>
      <c r="E201" s="21" t="str">
        <f>IF('Day 11'!F6=ISBLANK(TRUE),"",'Day 11'!F6)</f>
        <v/>
      </c>
      <c r="F201" s="21" t="str">
        <f>IF('Day 11'!G6=ISBLANK(TRUE),"",'Day 11'!G6)</f>
        <v> </v>
      </c>
      <c r="G201" s="21" t="str">
        <f>IF('Day 11'!H6=ISBLANK(TRUE),"",'Day 11'!H6)</f>
        <v> </v>
      </c>
      <c r="H201" s="21" t="str">
        <f>IF('Day 11'!I6=ISBLANK(TRUE),"",'Day 11'!I6)</f>
        <v> </v>
      </c>
      <c r="I201" s="1223" t="str">
        <f>IF('Day 11'!V6=ISBLANK(TRUE),"",'Day 11'!V6)</f>
        <v/>
      </c>
      <c r="J201" s="1224">
        <f t="shared" si="2"/>
        <v>0</v>
      </c>
      <c r="K201" s="21" t="str">
        <f t="shared" si="22"/>
        <v>No</v>
      </c>
      <c r="L201" s="21" t="str">
        <f>IF('Day 11'!R6=ISBLANK(TRUE),"",'Day 11'!R6)</f>
        <v/>
      </c>
      <c r="M201" s="1226" t="str">
        <f>IF('Day 11'!S6=ISBLANK(TRUE),"",'Day 11'!S6)</f>
        <v/>
      </c>
      <c r="N201" s="1224">
        <f t="shared" si="35"/>
        <v>0</v>
      </c>
      <c r="O201" s="21" t="str">
        <f>IF('Day 11'!T6=ISBLANK(TRUE),"",'Day 11'!T6)</f>
        <v/>
      </c>
      <c r="P201" s="1226">
        <f>IF('Day 11'!U6=ISBLANK(TRUE),"",'Day 11'!U6)</f>
        <v>0</v>
      </c>
      <c r="Q201" s="1224">
        <f t="shared" si="5"/>
        <v>0</v>
      </c>
      <c r="R201" s="104"/>
    </row>
    <row r="202" ht="12.75" customHeight="1">
      <c r="A202" s="1222">
        <v>11.0</v>
      </c>
      <c r="B202" s="21" t="str">
        <f>IF('Day 11'!B7=ISBLANK(TRUE),"",'Day 11'!B7)</f>
        <v/>
      </c>
      <c r="C202" s="21" t="str">
        <f>IF('Day 11'!C7=ISBLANK(TRUE),"",'Day 11'!C7)</f>
        <v/>
      </c>
      <c r="D202" s="21" t="str">
        <f>IF('Day 11'!E7=ISBLANK(TRUE),"",'Day 11'!E7)</f>
        <v/>
      </c>
      <c r="E202" s="21" t="str">
        <f>IF('Day 11'!F7=ISBLANK(TRUE),"",'Day 11'!F7)</f>
        <v/>
      </c>
      <c r="F202" s="21" t="str">
        <f>IF('Day 11'!G7=ISBLANK(TRUE),"",'Day 11'!G7)</f>
        <v> </v>
      </c>
      <c r="G202" s="21" t="str">
        <f>IF('Day 11'!H7=ISBLANK(TRUE),"",'Day 11'!H7)</f>
        <v> </v>
      </c>
      <c r="H202" s="21" t="str">
        <f>IF('Day 11'!I7=ISBLANK(TRUE),"",'Day 11'!I7)</f>
        <v> </v>
      </c>
      <c r="I202" s="1223" t="str">
        <f>IF('Day 11'!V7=ISBLANK(TRUE),"",'Day 11'!V7)</f>
        <v/>
      </c>
      <c r="J202" s="1224">
        <f t="shared" si="2"/>
        <v>0</v>
      </c>
      <c r="K202" s="21" t="str">
        <f t="shared" si="22"/>
        <v>No</v>
      </c>
      <c r="L202" s="21" t="str">
        <f>IF('Day 11'!R7=ISBLANK(TRUE),"",'Day 11'!R7)</f>
        <v/>
      </c>
      <c r="M202" s="1226" t="str">
        <f>IF('Day 11'!S7=ISBLANK(TRUE),"",'Day 11'!S7)</f>
        <v/>
      </c>
      <c r="N202" s="1224">
        <f t="shared" si="35"/>
        <v>0</v>
      </c>
      <c r="O202" s="21" t="str">
        <f>IF('Day 11'!T7=ISBLANK(TRUE),"",'Day 11'!T7)</f>
        <v/>
      </c>
      <c r="P202" s="1226">
        <f>IF('Day 11'!U7=ISBLANK(TRUE),"",'Day 11'!U7)</f>
        <v>0</v>
      </c>
      <c r="Q202" s="1224">
        <f t="shared" si="5"/>
        <v>0</v>
      </c>
      <c r="R202" s="104"/>
    </row>
    <row r="203" ht="12.75" customHeight="1">
      <c r="A203" s="1222">
        <v>11.0</v>
      </c>
      <c r="B203" s="21" t="str">
        <f>IF('Day 11'!B8=ISBLANK(TRUE),"",'Day 11'!B8)</f>
        <v/>
      </c>
      <c r="C203" s="21" t="str">
        <f>IF('Day 11'!C8=ISBLANK(TRUE),"",'Day 11'!C8)</f>
        <v/>
      </c>
      <c r="D203" s="21" t="str">
        <f>IF('Day 11'!E8=ISBLANK(TRUE),"",'Day 11'!E8)</f>
        <v/>
      </c>
      <c r="E203" s="21" t="str">
        <f>IF('Day 11'!F8=ISBLANK(TRUE),"",'Day 11'!F8)</f>
        <v/>
      </c>
      <c r="F203" s="21" t="str">
        <f>IF('Day 11'!G8=ISBLANK(TRUE),"",'Day 11'!G8)</f>
        <v> </v>
      </c>
      <c r="G203" s="21" t="str">
        <f>IF('Day 11'!H8=ISBLANK(TRUE),"",'Day 11'!H8)</f>
        <v> </v>
      </c>
      <c r="H203" s="21" t="str">
        <f>IF('Day 11'!I8=ISBLANK(TRUE),"",'Day 11'!I8)</f>
        <v> </v>
      </c>
      <c r="I203" s="1223" t="str">
        <f>IF('Day 11'!V8=ISBLANK(TRUE),"",'Day 11'!V8)</f>
        <v/>
      </c>
      <c r="J203" s="1224">
        <f t="shared" si="2"/>
        <v>0</v>
      </c>
      <c r="K203" s="21" t="str">
        <f t="shared" si="22"/>
        <v>No</v>
      </c>
      <c r="L203" s="21" t="str">
        <f>IF('Day 11'!R8=ISBLANK(TRUE),"",'Day 11'!R8)</f>
        <v/>
      </c>
      <c r="M203" s="1226" t="str">
        <f>IF('Day 11'!S8=ISBLANK(TRUE),"",'Day 11'!S8)</f>
        <v/>
      </c>
      <c r="N203" s="1224">
        <f t="shared" si="35"/>
        <v>0</v>
      </c>
      <c r="O203" s="21" t="str">
        <f>IF('Day 11'!T8=ISBLANK(TRUE),"",'Day 11'!T8)</f>
        <v/>
      </c>
      <c r="P203" s="1226">
        <f>IF('Day 11'!U8=ISBLANK(TRUE),"",'Day 11'!U8)</f>
        <v>0</v>
      </c>
      <c r="Q203" s="1224">
        <f t="shared" si="5"/>
        <v>0</v>
      </c>
      <c r="R203" s="104"/>
    </row>
    <row r="204" ht="12.75" customHeight="1">
      <c r="A204" s="1222">
        <v>11.0</v>
      </c>
      <c r="B204" s="21" t="str">
        <f>IF('Day 11'!B9=ISBLANK(TRUE),"",'Day 11'!B9)</f>
        <v/>
      </c>
      <c r="C204" s="21" t="str">
        <f>IF('Day 11'!C9=ISBLANK(TRUE),"",'Day 11'!C9)</f>
        <v/>
      </c>
      <c r="D204" s="21" t="str">
        <f>IF('Day 11'!E9=ISBLANK(TRUE),"",'Day 11'!E9)</f>
        <v/>
      </c>
      <c r="E204" s="21" t="str">
        <f>IF('Day 11'!F9=ISBLANK(TRUE),"",'Day 11'!F9)</f>
        <v/>
      </c>
      <c r="F204" s="21" t="str">
        <f>IF('Day 11'!G9=ISBLANK(TRUE),"",'Day 11'!G9)</f>
        <v> </v>
      </c>
      <c r="G204" s="21" t="str">
        <f>IF('Day 11'!H9=ISBLANK(TRUE),"",'Day 11'!H9)</f>
        <v> </v>
      </c>
      <c r="H204" s="21" t="str">
        <f>IF('Day 11'!I9=ISBLANK(TRUE),"",'Day 11'!I9)</f>
        <v> </v>
      </c>
      <c r="I204" s="1223" t="str">
        <f>IF('Day 11'!V9=ISBLANK(TRUE),"",'Day 11'!V9)</f>
        <v/>
      </c>
      <c r="J204" s="1224">
        <f t="shared" si="2"/>
        <v>0</v>
      </c>
      <c r="K204" s="21" t="str">
        <f t="shared" si="22"/>
        <v>No</v>
      </c>
      <c r="L204" s="21" t="str">
        <f>IF('Day 11'!R9=ISBLANK(TRUE),"",'Day 11'!R9)</f>
        <v/>
      </c>
      <c r="M204" s="1226" t="str">
        <f>IF('Day 11'!S9=ISBLANK(TRUE),"",'Day 11'!S9)</f>
        <v/>
      </c>
      <c r="N204" s="1224">
        <f t="shared" si="35"/>
        <v>0</v>
      </c>
      <c r="O204" s="21" t="str">
        <f>IF('Day 11'!T9=ISBLANK(TRUE),"",'Day 11'!T9)</f>
        <v/>
      </c>
      <c r="P204" s="1226">
        <f>IF('Day 11'!U9=ISBLANK(TRUE),"",'Day 11'!U9)</f>
        <v>0</v>
      </c>
      <c r="Q204" s="1224">
        <f t="shared" si="5"/>
        <v>0</v>
      </c>
      <c r="R204" s="104"/>
    </row>
    <row r="205" ht="12.75" customHeight="1">
      <c r="A205" s="1222">
        <v>11.0</v>
      </c>
      <c r="B205" s="21" t="str">
        <f>IF('Day 11'!B10=ISBLANK(TRUE),"",'Day 11'!B10)</f>
        <v/>
      </c>
      <c r="C205" s="21" t="str">
        <f>IF('Day 11'!C10=ISBLANK(TRUE),"",'Day 11'!C10)</f>
        <v/>
      </c>
      <c r="D205" s="21" t="str">
        <f>IF('Day 11'!E10=ISBLANK(TRUE),"",'Day 11'!E10)</f>
        <v/>
      </c>
      <c r="E205" s="21" t="str">
        <f>IF('Day 11'!F10=ISBLANK(TRUE),"",'Day 11'!F10)</f>
        <v/>
      </c>
      <c r="F205" s="21" t="str">
        <f>IF('Day 11'!G10=ISBLANK(TRUE),"",'Day 11'!G10)</f>
        <v> </v>
      </c>
      <c r="G205" s="21" t="str">
        <f>IF('Day 11'!H10=ISBLANK(TRUE),"",'Day 11'!H10)</f>
        <v> </v>
      </c>
      <c r="H205" s="21" t="str">
        <f>IF('Day 11'!I10=ISBLANK(TRUE),"",'Day 11'!I10)</f>
        <v> </v>
      </c>
      <c r="I205" s="1223" t="str">
        <f>IF('Day 11'!V10=ISBLANK(TRUE),"",'Day 11'!V10)</f>
        <v/>
      </c>
      <c r="J205" s="1224">
        <f t="shared" si="2"/>
        <v>0</v>
      </c>
      <c r="K205" s="21" t="str">
        <f t="shared" si="22"/>
        <v>No</v>
      </c>
      <c r="L205" s="21" t="str">
        <f>IF('Day 11'!R10=ISBLANK(TRUE),"",'Day 11'!R10)</f>
        <v/>
      </c>
      <c r="M205" s="1226" t="str">
        <f>IF('Day 11'!S10=ISBLANK(TRUE),"",'Day 11'!S10)</f>
        <v/>
      </c>
      <c r="N205" s="1224">
        <f t="shared" si="35"/>
        <v>0</v>
      </c>
      <c r="O205" s="21" t="str">
        <f>IF('Day 11'!T10=ISBLANK(TRUE),"",'Day 11'!T10)</f>
        <v/>
      </c>
      <c r="P205" s="1226">
        <f>IF('Day 11'!U10=ISBLANK(TRUE),"",'Day 11'!U10)</f>
        <v>0</v>
      </c>
      <c r="Q205" s="1224">
        <f t="shared" si="5"/>
        <v>0</v>
      </c>
      <c r="R205" s="104"/>
    </row>
    <row r="206" ht="12.75" customHeight="1">
      <c r="A206" s="1222">
        <v>11.0</v>
      </c>
      <c r="B206" s="21" t="str">
        <f>IF('Day 11'!B11=ISBLANK(TRUE),"",'Day 11'!B11)</f>
        <v/>
      </c>
      <c r="C206" s="21" t="str">
        <f>IF('Day 11'!C11=ISBLANK(TRUE),"",'Day 11'!C11)</f>
        <v/>
      </c>
      <c r="D206" s="21" t="str">
        <f>IF('Day 11'!E11=ISBLANK(TRUE),"",'Day 11'!E11)</f>
        <v/>
      </c>
      <c r="E206" s="21" t="str">
        <f>IF('Day 11'!F11=ISBLANK(TRUE),"",'Day 11'!F11)</f>
        <v/>
      </c>
      <c r="F206" s="21" t="str">
        <f>IF('Day 11'!G11=ISBLANK(TRUE),"",'Day 11'!G11)</f>
        <v> </v>
      </c>
      <c r="G206" s="21" t="str">
        <f>IF('Day 11'!H11=ISBLANK(TRUE),"",'Day 11'!H11)</f>
        <v> </v>
      </c>
      <c r="H206" s="21" t="str">
        <f>IF('Day 11'!I11=ISBLANK(TRUE),"",'Day 11'!I11)</f>
        <v> </v>
      </c>
      <c r="I206" s="1223" t="str">
        <f>IF('Day 11'!V11=ISBLANK(TRUE),"",'Day 11'!V11)</f>
        <v/>
      </c>
      <c r="J206" s="1224">
        <f t="shared" si="2"/>
        <v>0</v>
      </c>
      <c r="K206" s="21" t="str">
        <f t="shared" si="22"/>
        <v>No</v>
      </c>
      <c r="L206" s="21" t="str">
        <f>IF('Day 11'!R11=ISBLANK(TRUE),"",'Day 11'!R11)</f>
        <v/>
      </c>
      <c r="M206" s="1226" t="str">
        <f>IF('Day 11'!S11=ISBLANK(TRUE),"",'Day 11'!S11)</f>
        <v/>
      </c>
      <c r="N206" s="1224">
        <f t="shared" si="35"/>
        <v>0</v>
      </c>
      <c r="O206" s="21" t="str">
        <f>IF('Day 11'!T11=ISBLANK(TRUE),"",'Day 11'!T11)</f>
        <v/>
      </c>
      <c r="P206" s="1226">
        <f>IF('Day 11'!U11=ISBLANK(TRUE),"",'Day 11'!U11)</f>
        <v>0</v>
      </c>
      <c r="Q206" s="1224">
        <f t="shared" si="5"/>
        <v>0</v>
      </c>
      <c r="R206" s="104"/>
    </row>
    <row r="207" ht="12.75" customHeight="1">
      <c r="A207" s="1222">
        <v>11.0</v>
      </c>
      <c r="B207" s="21" t="str">
        <f>IF('Day 11'!B12=ISBLANK(TRUE),"",'Day 11'!B12)</f>
        <v/>
      </c>
      <c r="C207" s="21" t="str">
        <f>IF('Day 11'!C12=ISBLANK(TRUE),"",'Day 11'!C12)</f>
        <v/>
      </c>
      <c r="D207" s="21" t="str">
        <f>IF('Day 11'!E12=ISBLANK(TRUE),"",'Day 11'!E12)</f>
        <v/>
      </c>
      <c r="E207" s="21" t="str">
        <f>IF('Day 11'!F12=ISBLANK(TRUE),"",'Day 11'!F12)</f>
        <v/>
      </c>
      <c r="F207" s="21" t="str">
        <f>IF('Day 11'!G12=ISBLANK(TRUE),"",'Day 11'!G12)</f>
        <v> </v>
      </c>
      <c r="G207" s="21" t="str">
        <f>IF('Day 11'!H12=ISBLANK(TRUE),"",'Day 11'!H12)</f>
        <v> </v>
      </c>
      <c r="H207" s="21" t="str">
        <f>IF('Day 11'!I12=ISBLANK(TRUE),"",'Day 11'!I12)</f>
        <v> </v>
      </c>
      <c r="I207" s="1223" t="str">
        <f>IF('Day 11'!V12=ISBLANK(TRUE),"",'Day 11'!V12)</f>
        <v/>
      </c>
      <c r="J207" s="1224">
        <f t="shared" si="2"/>
        <v>0</v>
      </c>
      <c r="K207" s="21" t="str">
        <f t="shared" si="22"/>
        <v>No</v>
      </c>
      <c r="L207" s="21" t="str">
        <f>IF('Day 11'!R12=ISBLANK(TRUE),"",'Day 11'!R12)</f>
        <v/>
      </c>
      <c r="M207" s="1226" t="str">
        <f>IF('Day 11'!S12=ISBLANK(TRUE),"",'Day 11'!S12)</f>
        <v/>
      </c>
      <c r="N207" s="1224">
        <f t="shared" si="35"/>
        <v>0</v>
      </c>
      <c r="O207" s="21" t="str">
        <f>IF('Day 11'!T12=ISBLANK(TRUE),"",'Day 11'!T12)</f>
        <v/>
      </c>
      <c r="P207" s="1226">
        <f>IF('Day 11'!U12=ISBLANK(TRUE),"",'Day 11'!U12)</f>
        <v>0</v>
      </c>
      <c r="Q207" s="1224">
        <f t="shared" si="5"/>
        <v>0</v>
      </c>
      <c r="R207" s="104"/>
    </row>
    <row r="208" ht="12.75" customHeight="1">
      <c r="A208" s="1222">
        <v>11.0</v>
      </c>
      <c r="B208" s="21" t="str">
        <f>IF('Day 11'!B13=ISBLANK(TRUE),"",'Day 11'!B13)</f>
        <v/>
      </c>
      <c r="C208" s="21" t="str">
        <f>IF('Day 11'!C13=ISBLANK(TRUE),"",'Day 11'!C13)</f>
        <v/>
      </c>
      <c r="D208" s="21" t="str">
        <f>IF('Day 11'!E13=ISBLANK(TRUE),"",'Day 11'!E13)</f>
        <v/>
      </c>
      <c r="E208" s="21" t="str">
        <f>IF('Day 11'!F13=ISBLANK(TRUE),"",'Day 11'!F13)</f>
        <v/>
      </c>
      <c r="F208" s="21" t="str">
        <f>IF('Day 11'!G13=ISBLANK(TRUE),"",'Day 11'!G13)</f>
        <v> </v>
      </c>
      <c r="G208" s="21" t="str">
        <f>IF('Day 11'!H13=ISBLANK(TRUE),"",'Day 11'!H13)</f>
        <v> </v>
      </c>
      <c r="H208" s="21" t="str">
        <f>IF('Day 11'!I13=ISBLANK(TRUE),"",'Day 11'!I13)</f>
        <v> </v>
      </c>
      <c r="I208" s="1223" t="str">
        <f>IF('Day 11'!V13=ISBLANK(TRUE),"",'Day 11'!V13)</f>
        <v/>
      </c>
      <c r="J208" s="1224">
        <f t="shared" si="2"/>
        <v>0</v>
      </c>
      <c r="K208" s="21" t="str">
        <f t="shared" si="22"/>
        <v>No</v>
      </c>
      <c r="L208" s="21" t="str">
        <f>IF('Day 11'!R13=ISBLANK(TRUE),"",'Day 11'!R13)</f>
        <v/>
      </c>
      <c r="M208" s="1226" t="str">
        <f>IF('Day 11'!S13=ISBLANK(TRUE),"",'Day 11'!S13)</f>
        <v/>
      </c>
      <c r="N208" s="1224">
        <f t="shared" si="35"/>
        <v>0</v>
      </c>
      <c r="O208" s="21" t="str">
        <f>IF('Day 11'!T13=ISBLANK(TRUE),"",'Day 11'!T13)</f>
        <v/>
      </c>
      <c r="P208" s="1226">
        <f>IF('Day 11'!U13=ISBLANK(TRUE),"",'Day 11'!U13)</f>
        <v>0</v>
      </c>
      <c r="Q208" s="1224">
        <f t="shared" si="5"/>
        <v>0</v>
      </c>
      <c r="R208" s="104"/>
    </row>
    <row r="209" ht="12.75" customHeight="1">
      <c r="A209" s="1222">
        <v>11.0</v>
      </c>
      <c r="B209" s="21" t="str">
        <f>IF('Day 11'!B14=ISBLANK(TRUE),"",'Day 11'!B14)</f>
        <v/>
      </c>
      <c r="C209" s="21" t="str">
        <f>IF('Day 11'!C14=ISBLANK(TRUE),"",'Day 11'!C14)</f>
        <v/>
      </c>
      <c r="D209" s="21" t="str">
        <f>IF('Day 11'!E14=ISBLANK(TRUE),"",'Day 11'!E14)</f>
        <v/>
      </c>
      <c r="E209" s="21" t="str">
        <f>IF('Day 11'!F14=ISBLANK(TRUE),"",'Day 11'!F14)</f>
        <v/>
      </c>
      <c r="F209" s="21" t="str">
        <f>IF('Day 11'!G14=ISBLANK(TRUE),"",'Day 11'!G14)</f>
        <v> </v>
      </c>
      <c r="G209" s="21" t="str">
        <f>IF('Day 11'!H14=ISBLANK(TRUE),"",'Day 11'!H14)</f>
        <v> </v>
      </c>
      <c r="H209" s="21" t="str">
        <f>IF('Day 11'!I14=ISBLANK(TRUE),"",'Day 11'!I14)</f>
        <v> </v>
      </c>
      <c r="I209" s="1223" t="str">
        <f>IF('Day 11'!V14=ISBLANK(TRUE),"",'Day 11'!V14)</f>
        <v/>
      </c>
      <c r="J209" s="1224">
        <f t="shared" si="2"/>
        <v>0</v>
      </c>
      <c r="K209" s="21" t="str">
        <f t="shared" si="22"/>
        <v>No</v>
      </c>
      <c r="L209" s="21" t="str">
        <f>IF('Day 11'!R14=ISBLANK(TRUE),"",'Day 11'!R14)</f>
        <v/>
      </c>
      <c r="M209" s="1226" t="str">
        <f>IF('Day 11'!S14=ISBLANK(TRUE),"",'Day 11'!S14)</f>
        <v/>
      </c>
      <c r="N209" s="1224">
        <f t="shared" si="35"/>
        <v>0</v>
      </c>
      <c r="O209" s="21" t="str">
        <f>IF('Day 11'!T14=ISBLANK(TRUE),"",'Day 11'!T14)</f>
        <v/>
      </c>
      <c r="P209" s="1226">
        <f>IF('Day 11'!U14=ISBLANK(TRUE),"",'Day 11'!U14)</f>
        <v>0</v>
      </c>
      <c r="Q209" s="1224">
        <f t="shared" si="5"/>
        <v>0</v>
      </c>
      <c r="R209" s="104"/>
    </row>
    <row r="210" ht="12.75" customHeight="1">
      <c r="A210" s="1222">
        <v>11.0</v>
      </c>
      <c r="B210" s="21" t="str">
        <f>IF('Day 11'!B15=ISBLANK(TRUE),"",'Day 11'!B15)</f>
        <v/>
      </c>
      <c r="C210" s="21" t="str">
        <f>IF('Day 11'!C15=ISBLANK(TRUE),"",'Day 11'!C15)</f>
        <v/>
      </c>
      <c r="D210" s="21" t="str">
        <f>IF('Day 11'!E15=ISBLANK(TRUE),"",'Day 11'!E15)</f>
        <v/>
      </c>
      <c r="E210" s="21" t="str">
        <f>IF('Day 11'!F15=ISBLANK(TRUE),"",'Day 11'!F15)</f>
        <v/>
      </c>
      <c r="F210" s="21" t="str">
        <f>IF('Day 11'!G15=ISBLANK(TRUE),"",'Day 11'!G15)</f>
        <v> </v>
      </c>
      <c r="G210" s="21" t="str">
        <f>IF('Day 11'!H15=ISBLANK(TRUE),"",'Day 11'!H15)</f>
        <v> </v>
      </c>
      <c r="H210" s="21" t="str">
        <f>IF('Day 11'!I15=ISBLANK(TRUE),"",'Day 11'!I15)</f>
        <v> </v>
      </c>
      <c r="I210" s="1223" t="str">
        <f>IF('Day 11'!V15=ISBLANK(TRUE),"",'Day 11'!V15)</f>
        <v/>
      </c>
      <c r="J210" s="1224">
        <f t="shared" si="2"/>
        <v>0</v>
      </c>
      <c r="K210" s="21" t="str">
        <f t="shared" si="22"/>
        <v>No</v>
      </c>
      <c r="L210" s="21" t="str">
        <f>IF('Day 11'!R15=ISBLANK(TRUE),"",'Day 11'!R15)</f>
        <v/>
      </c>
      <c r="M210" s="1226" t="str">
        <f>IF('Day 11'!S15=ISBLANK(TRUE),"",'Day 11'!S15)</f>
        <v/>
      </c>
      <c r="N210" s="1224">
        <f t="shared" si="35"/>
        <v>0</v>
      </c>
      <c r="O210" s="21" t="str">
        <f>IF('Day 11'!T15=ISBLANK(TRUE),"",'Day 11'!T15)</f>
        <v/>
      </c>
      <c r="P210" s="1226">
        <f>IF('Day 11'!U15=ISBLANK(TRUE),"",'Day 11'!U15)</f>
        <v>0</v>
      </c>
      <c r="Q210" s="1224">
        <f t="shared" si="5"/>
        <v>0</v>
      </c>
      <c r="R210" s="104"/>
    </row>
    <row r="211" ht="12.75" customHeight="1">
      <c r="A211" s="1222">
        <v>11.0</v>
      </c>
      <c r="B211" s="21" t="str">
        <f>IF('Day 11'!B16=ISBLANK(TRUE),"",'Day 11'!B16)</f>
        <v/>
      </c>
      <c r="C211" s="21" t="str">
        <f>IF('Day 11'!C16=ISBLANK(TRUE),"",'Day 11'!C16)</f>
        <v/>
      </c>
      <c r="D211" s="21" t="str">
        <f>IF('Day 11'!E16=ISBLANK(TRUE),"",'Day 11'!E16)</f>
        <v/>
      </c>
      <c r="E211" s="21" t="str">
        <f>IF('Day 11'!F16=ISBLANK(TRUE),"",'Day 11'!F16)</f>
        <v/>
      </c>
      <c r="F211" s="21" t="str">
        <f>IF('Day 11'!G16=ISBLANK(TRUE),"",'Day 11'!G16)</f>
        <v> </v>
      </c>
      <c r="G211" s="21" t="str">
        <f>IF('Day 11'!H16=ISBLANK(TRUE),"",'Day 11'!H16)</f>
        <v> </v>
      </c>
      <c r="H211" s="21" t="str">
        <f>IF('Day 11'!I16=ISBLANK(TRUE),"",'Day 11'!I16)</f>
        <v> </v>
      </c>
      <c r="I211" s="1223" t="str">
        <f>IF('Day 11'!V16=ISBLANK(TRUE),"",'Day 11'!V16)</f>
        <v/>
      </c>
      <c r="J211" s="1224">
        <f t="shared" si="2"/>
        <v>0</v>
      </c>
      <c r="K211" s="21" t="str">
        <f t="shared" si="22"/>
        <v>No</v>
      </c>
      <c r="L211" s="21" t="str">
        <f>IF('Day 11'!R16=ISBLANK(TRUE),"",'Day 11'!R16)</f>
        <v/>
      </c>
      <c r="M211" s="1226" t="str">
        <f>IF('Day 11'!S16=ISBLANK(TRUE),"",'Day 11'!S16)</f>
        <v/>
      </c>
      <c r="N211" s="1224">
        <f t="shared" si="35"/>
        <v>0</v>
      </c>
      <c r="O211" s="21" t="str">
        <f>IF('Day 11'!T16=ISBLANK(TRUE),"",'Day 11'!T16)</f>
        <v/>
      </c>
      <c r="P211" s="1226">
        <f>IF('Day 11'!U16=ISBLANK(TRUE),"",'Day 11'!U16)</f>
        <v>0</v>
      </c>
      <c r="Q211" s="1224">
        <f t="shared" si="5"/>
        <v>0</v>
      </c>
      <c r="R211" s="104"/>
    </row>
    <row r="212" ht="12.75" customHeight="1">
      <c r="A212" s="1222">
        <v>11.0</v>
      </c>
      <c r="B212" s="21" t="str">
        <f>IF('Day 11'!B17=ISBLANK(TRUE),"",'Day 11'!B17)</f>
        <v/>
      </c>
      <c r="C212" s="21" t="str">
        <f>IF('Day 11'!C17=ISBLANK(TRUE),"",'Day 11'!C17)</f>
        <v/>
      </c>
      <c r="D212" s="21" t="str">
        <f>IF('Day 11'!E17=ISBLANK(TRUE),"",'Day 11'!E17)</f>
        <v/>
      </c>
      <c r="E212" s="21" t="str">
        <f>IF('Day 11'!F17=ISBLANK(TRUE),"",'Day 11'!F17)</f>
        <v/>
      </c>
      <c r="F212" s="21" t="str">
        <f>IF('Day 11'!G17=ISBLANK(TRUE),"",'Day 11'!G17)</f>
        <v> </v>
      </c>
      <c r="G212" s="21" t="str">
        <f>IF('Day 11'!H17=ISBLANK(TRUE),"",'Day 11'!H17)</f>
        <v> </v>
      </c>
      <c r="H212" s="21" t="str">
        <f>IF('Day 11'!I17=ISBLANK(TRUE),"",'Day 11'!I17)</f>
        <v> </v>
      </c>
      <c r="I212" s="1223" t="str">
        <f>IF('Day 11'!V17=ISBLANK(TRUE),"",'Day 11'!V17)</f>
        <v/>
      </c>
      <c r="J212" s="1224">
        <f t="shared" si="2"/>
        <v>0</v>
      </c>
      <c r="K212" s="21" t="str">
        <f t="shared" si="22"/>
        <v>No</v>
      </c>
      <c r="L212" s="21" t="str">
        <f>IF('Day 11'!R17=ISBLANK(TRUE),"",'Day 11'!R17)</f>
        <v/>
      </c>
      <c r="M212" s="1226" t="str">
        <f>IF('Day 11'!S17=ISBLANK(TRUE),"",'Day 11'!S17)</f>
        <v/>
      </c>
      <c r="N212" s="1224">
        <f t="shared" si="35"/>
        <v>0</v>
      </c>
      <c r="O212" s="21" t="str">
        <f>IF('Day 11'!T17=ISBLANK(TRUE),"",'Day 11'!T17)</f>
        <v/>
      </c>
      <c r="P212" s="1226">
        <f>IF('Day 11'!U17=ISBLANK(TRUE),"",'Day 11'!U17)</f>
        <v>0</v>
      </c>
      <c r="Q212" s="1224">
        <f t="shared" si="5"/>
        <v>0</v>
      </c>
      <c r="R212" s="104"/>
    </row>
    <row r="213" ht="12.75" customHeight="1">
      <c r="A213" s="1222">
        <v>11.0</v>
      </c>
      <c r="B213" s="21" t="str">
        <f>IF('Day 11'!B18=ISBLANK(TRUE),"",'Day 11'!B18)</f>
        <v/>
      </c>
      <c r="C213" s="21" t="str">
        <f>IF('Day 11'!C18=ISBLANK(TRUE),"",'Day 11'!C18)</f>
        <v/>
      </c>
      <c r="D213" s="21" t="str">
        <f>IF('Day 11'!E18=ISBLANK(TRUE),"",'Day 11'!E18)</f>
        <v/>
      </c>
      <c r="E213" s="21" t="str">
        <f>IF('Day 11'!F18=ISBLANK(TRUE),"",'Day 11'!F18)</f>
        <v/>
      </c>
      <c r="F213" s="21" t="str">
        <f>IF('Day 11'!G18=ISBLANK(TRUE),"",'Day 11'!G18)</f>
        <v> </v>
      </c>
      <c r="G213" s="21" t="str">
        <f>IF('Day 11'!H18=ISBLANK(TRUE),"",'Day 11'!H18)</f>
        <v> </v>
      </c>
      <c r="H213" s="21" t="str">
        <f>IF('Day 11'!I18=ISBLANK(TRUE),"",'Day 11'!I18)</f>
        <v> </v>
      </c>
      <c r="I213" s="1223" t="str">
        <f>IF('Day 11'!V18=ISBLANK(TRUE),"",'Day 11'!V18)</f>
        <v/>
      </c>
      <c r="J213" s="1224">
        <f t="shared" si="2"/>
        <v>0</v>
      </c>
      <c r="K213" s="21" t="str">
        <f t="shared" si="22"/>
        <v>No</v>
      </c>
      <c r="L213" s="21" t="str">
        <f>IF('Day 11'!R18=ISBLANK(TRUE),"",'Day 11'!R18)</f>
        <v/>
      </c>
      <c r="M213" s="1226" t="str">
        <f>IF('Day 11'!S18=ISBLANK(TRUE),"",'Day 11'!S18)</f>
        <v/>
      </c>
      <c r="N213" s="1224">
        <f t="shared" si="35"/>
        <v>0</v>
      </c>
      <c r="O213" s="21" t="str">
        <f>IF('Day 11'!T18=ISBLANK(TRUE),"",'Day 11'!T18)</f>
        <v/>
      </c>
      <c r="P213" s="1226">
        <f>IF('Day 11'!U18=ISBLANK(TRUE),"",'Day 11'!U18)</f>
        <v>0</v>
      </c>
      <c r="Q213" s="1224">
        <f t="shared" si="5"/>
        <v>0</v>
      </c>
      <c r="R213" s="104"/>
    </row>
    <row r="214" ht="12.75" customHeight="1">
      <c r="A214" s="1222">
        <v>11.0</v>
      </c>
      <c r="B214" s="21" t="str">
        <f>IF('Day 11'!B19=ISBLANK(TRUE),"",'Day 11'!B19)</f>
        <v/>
      </c>
      <c r="C214" s="21" t="str">
        <f>IF('Day 11'!C19=ISBLANK(TRUE),"",'Day 11'!C19)</f>
        <v/>
      </c>
      <c r="D214" s="21" t="str">
        <f>IF('Day 11'!E19=ISBLANK(TRUE),"",'Day 11'!E19)</f>
        <v/>
      </c>
      <c r="E214" s="21" t="str">
        <f>IF('Day 11'!F19=ISBLANK(TRUE),"",'Day 11'!F19)</f>
        <v/>
      </c>
      <c r="F214" s="21" t="str">
        <f>IF('Day 11'!G19=ISBLANK(TRUE),"",'Day 11'!G19)</f>
        <v> </v>
      </c>
      <c r="G214" s="21" t="str">
        <f>IF('Day 11'!H19=ISBLANK(TRUE),"",'Day 11'!H19)</f>
        <v> </v>
      </c>
      <c r="H214" s="21" t="str">
        <f>IF('Day 11'!I19=ISBLANK(TRUE),"",'Day 11'!I19)</f>
        <v> </v>
      </c>
      <c r="I214" s="1223" t="str">
        <f>IF('Day 11'!V19=ISBLANK(TRUE),"",'Day 11'!V19)</f>
        <v/>
      </c>
      <c r="J214" s="1224">
        <f t="shared" si="2"/>
        <v>0</v>
      </c>
      <c r="K214" s="21" t="str">
        <f t="shared" si="22"/>
        <v>No</v>
      </c>
      <c r="L214" s="21" t="str">
        <f>IF('Day 11'!R19=ISBLANK(TRUE),"",'Day 11'!R19)</f>
        <v/>
      </c>
      <c r="M214" s="1226" t="str">
        <f>IF('Day 11'!S19=ISBLANK(TRUE),"",'Day 11'!S19)</f>
        <v/>
      </c>
      <c r="N214" s="1224">
        <f t="shared" si="35"/>
        <v>0</v>
      </c>
      <c r="O214" s="21" t="str">
        <f>IF('Day 11'!T19=ISBLANK(TRUE),"",'Day 11'!T19)</f>
        <v/>
      </c>
      <c r="P214" s="1226">
        <f>IF('Day 11'!U19=ISBLANK(TRUE),"",'Day 11'!U19)</f>
        <v>0</v>
      </c>
      <c r="Q214" s="1224">
        <f t="shared" si="5"/>
        <v>0</v>
      </c>
      <c r="R214" s="104"/>
    </row>
    <row r="215" ht="12.75" customHeight="1">
      <c r="A215" s="1222">
        <v>11.0</v>
      </c>
      <c r="B215" s="21" t="str">
        <f>IF('Day 11'!B20=ISBLANK(TRUE),"",'Day 11'!B20)</f>
        <v/>
      </c>
      <c r="C215" s="21" t="str">
        <f>IF('Day 11'!C20=ISBLANK(TRUE),"",'Day 11'!C20)</f>
        <v/>
      </c>
      <c r="D215" s="21" t="str">
        <f>IF('Day 11'!E20=ISBLANK(TRUE),"",'Day 11'!E20)</f>
        <v/>
      </c>
      <c r="E215" s="21" t="str">
        <f>IF('Day 11'!F20=ISBLANK(TRUE),"",'Day 11'!F20)</f>
        <v/>
      </c>
      <c r="F215" s="21" t="str">
        <f>IF('Day 11'!G20=ISBLANK(TRUE),"",'Day 11'!G20)</f>
        <v> </v>
      </c>
      <c r="G215" s="21" t="str">
        <f>IF('Day 11'!H20=ISBLANK(TRUE),"",'Day 11'!H20)</f>
        <v> </v>
      </c>
      <c r="H215" s="21" t="str">
        <f>IF('Day 11'!I20=ISBLANK(TRUE),"",'Day 11'!I20)</f>
        <v> </v>
      </c>
      <c r="I215" s="1223" t="str">
        <f>IF('Day 11'!V20=ISBLANK(TRUE),"",'Day 11'!V20)</f>
        <v/>
      </c>
      <c r="J215" s="1224">
        <f t="shared" si="2"/>
        <v>0</v>
      </c>
      <c r="K215" s="21" t="str">
        <f t="shared" si="22"/>
        <v>No</v>
      </c>
      <c r="L215" s="21" t="str">
        <f>IF('Day 11'!R20=ISBLANK(TRUE),"",'Day 11'!R20)</f>
        <v/>
      </c>
      <c r="M215" s="1226" t="str">
        <f>IF('Day 11'!S20=ISBLANK(TRUE),"",'Day 11'!S20)</f>
        <v/>
      </c>
      <c r="N215" s="1224">
        <f t="shared" si="35"/>
        <v>0</v>
      </c>
      <c r="O215" s="21" t="str">
        <f>IF('Day 11'!T20=ISBLANK(TRUE),"",'Day 11'!T20)</f>
        <v/>
      </c>
      <c r="P215" s="1226">
        <f>IF('Day 11'!U20=ISBLANK(TRUE),"",'Day 11'!U20)</f>
        <v>0</v>
      </c>
      <c r="Q215" s="1224">
        <f t="shared" si="5"/>
        <v>0</v>
      </c>
      <c r="R215" s="104"/>
    </row>
    <row r="216" ht="12.75" customHeight="1">
      <c r="A216" s="1222">
        <v>11.0</v>
      </c>
      <c r="B216" s="21" t="str">
        <f>IF('Day 11'!B21=ISBLANK(TRUE),"",'Day 11'!B21)</f>
        <v/>
      </c>
      <c r="C216" s="21" t="str">
        <f>IF('Day 11'!C21=ISBLANK(TRUE),"",'Day 11'!C21)</f>
        <v/>
      </c>
      <c r="D216" s="21" t="str">
        <f>IF('Day 11'!E21=ISBLANK(TRUE),"",'Day 11'!E21)</f>
        <v/>
      </c>
      <c r="E216" s="21" t="str">
        <f>IF('Day 11'!F21=ISBLANK(TRUE),"",'Day 11'!F21)</f>
        <v/>
      </c>
      <c r="F216" s="21" t="str">
        <f>IF('Day 11'!G21=ISBLANK(TRUE),"",'Day 11'!G21)</f>
        <v> </v>
      </c>
      <c r="G216" s="21" t="str">
        <f>IF('Day 11'!H21=ISBLANK(TRUE),"",'Day 11'!H21)</f>
        <v> </v>
      </c>
      <c r="H216" s="21" t="str">
        <f>IF('Day 11'!I21=ISBLANK(TRUE),"",'Day 11'!I21)</f>
        <v> </v>
      </c>
      <c r="I216" s="1223" t="str">
        <f>IF('Day 11'!V21=ISBLANK(TRUE),"",'Day 11'!V21)</f>
        <v/>
      </c>
      <c r="J216" s="1224">
        <f t="shared" si="2"/>
        <v>0</v>
      </c>
      <c r="K216" s="21" t="str">
        <f t="shared" si="22"/>
        <v>No</v>
      </c>
      <c r="L216" s="21" t="str">
        <f>IF('Day 11'!R21=ISBLANK(TRUE),"",'Day 11'!R21)</f>
        <v/>
      </c>
      <c r="M216" s="1226" t="str">
        <f>IF('Day 11'!S21=ISBLANK(TRUE),"",'Day 11'!S21)</f>
        <v/>
      </c>
      <c r="N216" s="1224">
        <f t="shared" si="35"/>
        <v>0</v>
      </c>
      <c r="O216" s="21" t="str">
        <f>IF('Day 11'!T21=ISBLANK(TRUE),"",'Day 11'!T21)</f>
        <v/>
      </c>
      <c r="P216" s="1226">
        <f>IF('Day 11'!U21=ISBLANK(TRUE),"",'Day 11'!U21)</f>
        <v>0</v>
      </c>
      <c r="Q216" s="1224">
        <f t="shared" si="5"/>
        <v>0</v>
      </c>
      <c r="R216" s="104"/>
    </row>
    <row r="217" ht="12.75" customHeight="1">
      <c r="A217" s="1222">
        <v>11.0</v>
      </c>
      <c r="B217" s="21" t="str">
        <f>IF('Day 11'!B22=ISBLANK(TRUE),"",'Day 11'!B22)</f>
        <v/>
      </c>
      <c r="C217" s="21" t="str">
        <f>IF('Day 11'!C22=ISBLANK(TRUE),"",'Day 11'!C22)</f>
        <v/>
      </c>
      <c r="D217" s="21" t="str">
        <f>IF('Day 11'!E22=ISBLANK(TRUE),"",'Day 11'!E22)</f>
        <v/>
      </c>
      <c r="E217" s="21" t="str">
        <f>IF('Day 11'!F22=ISBLANK(TRUE),"",'Day 11'!F22)</f>
        <v/>
      </c>
      <c r="F217" s="21" t="str">
        <f>IF('Day 11'!G22=ISBLANK(TRUE),"",'Day 11'!G22)</f>
        <v> </v>
      </c>
      <c r="G217" s="21" t="str">
        <f>IF('Day 11'!H22=ISBLANK(TRUE),"",'Day 11'!H22)</f>
        <v> </v>
      </c>
      <c r="H217" s="21" t="str">
        <f>IF('Day 11'!I22=ISBLANK(TRUE),"",'Day 11'!I22)</f>
        <v> </v>
      </c>
      <c r="I217" s="1223" t="str">
        <f>IF('Day 11'!V22=ISBLANK(TRUE),"",'Day 11'!V22)</f>
        <v/>
      </c>
      <c r="J217" s="1224">
        <f t="shared" si="2"/>
        <v>0</v>
      </c>
      <c r="K217" s="21" t="str">
        <f t="shared" si="22"/>
        <v>No</v>
      </c>
      <c r="L217" s="21" t="str">
        <f>IF('Day 11'!R22=ISBLANK(TRUE),"",'Day 11'!R22)</f>
        <v/>
      </c>
      <c r="M217" s="1226" t="str">
        <f>IF('Day 11'!S22=ISBLANK(TRUE),"",'Day 11'!S22)</f>
        <v/>
      </c>
      <c r="N217" s="1224">
        <f t="shared" si="35"/>
        <v>0</v>
      </c>
      <c r="O217" s="21" t="str">
        <f>IF('Day 11'!T22=ISBLANK(TRUE),"",'Day 11'!T22)</f>
        <v/>
      </c>
      <c r="P217" s="1226">
        <f>IF('Day 11'!U22=ISBLANK(TRUE),"",'Day 11'!U22)</f>
        <v>0</v>
      </c>
      <c r="Q217" s="1224">
        <f t="shared" si="5"/>
        <v>0</v>
      </c>
      <c r="R217" s="104"/>
    </row>
    <row r="218" ht="12.75" customHeight="1">
      <c r="A218" s="1222">
        <v>11.0</v>
      </c>
      <c r="B218" s="21" t="str">
        <f>IF('Day 11'!B23=ISBLANK(TRUE),"",'Day 11'!B23)</f>
        <v/>
      </c>
      <c r="C218" s="21" t="str">
        <f>IF('Day 11'!C23=ISBLANK(TRUE),"",'Day 11'!C23)</f>
        <v/>
      </c>
      <c r="D218" s="21" t="str">
        <f>IF('Day 11'!E23=ISBLANK(TRUE),"",'Day 11'!E23)</f>
        <v/>
      </c>
      <c r="E218" s="21" t="str">
        <f>IF('Day 11'!F23=ISBLANK(TRUE),"",'Day 11'!F23)</f>
        <v/>
      </c>
      <c r="F218" s="21" t="str">
        <f>IF('Day 11'!G23=ISBLANK(TRUE),"",'Day 11'!G23)</f>
        <v> </v>
      </c>
      <c r="G218" s="21" t="str">
        <f>IF('Day 11'!H23=ISBLANK(TRUE),"",'Day 11'!H23)</f>
        <v> </v>
      </c>
      <c r="H218" s="21" t="str">
        <f>IF('Day 11'!I23=ISBLANK(TRUE),"",'Day 11'!I23)</f>
        <v> </v>
      </c>
      <c r="I218" s="1223" t="str">
        <f>IF('Day 11'!V23=ISBLANK(TRUE),"",'Day 11'!V23)</f>
        <v/>
      </c>
      <c r="J218" s="1224">
        <f t="shared" si="2"/>
        <v>0</v>
      </c>
      <c r="K218" s="21" t="str">
        <f t="shared" si="22"/>
        <v>No</v>
      </c>
      <c r="L218" s="21" t="str">
        <f>IF('Day 11'!R23=ISBLANK(TRUE),"",'Day 11'!R23)</f>
        <v/>
      </c>
      <c r="M218" s="1226" t="str">
        <f>IF('Day 11'!S23=ISBLANK(TRUE),"",'Day 11'!S23)</f>
        <v/>
      </c>
      <c r="N218" s="1224">
        <f t="shared" si="35"/>
        <v>0</v>
      </c>
      <c r="O218" s="21" t="str">
        <f>IF('Day 11'!T23=ISBLANK(TRUE),"",'Day 11'!T23)</f>
        <v/>
      </c>
      <c r="P218" s="1226">
        <f>IF('Day 11'!U23=ISBLANK(TRUE),"",'Day 11'!U23)</f>
        <v>0</v>
      </c>
      <c r="Q218" s="1224">
        <f t="shared" si="5"/>
        <v>0</v>
      </c>
      <c r="R218" s="104"/>
    </row>
    <row r="219" ht="12.75" customHeight="1">
      <c r="A219" s="1222">
        <v>11.0</v>
      </c>
      <c r="B219" s="21" t="str">
        <f>IF('Day 11'!B24=ISBLANK(TRUE),"",'Day 11'!B24)</f>
        <v/>
      </c>
      <c r="C219" s="21" t="str">
        <f>IF('Day 11'!C24=ISBLANK(TRUE),"",'Day 11'!C24)</f>
        <v/>
      </c>
      <c r="D219" s="21" t="str">
        <f>IF('Day 11'!E24=ISBLANK(TRUE),"",'Day 11'!E24)</f>
        <v/>
      </c>
      <c r="E219" s="21" t="str">
        <f>IF('Day 11'!F24=ISBLANK(TRUE),"",'Day 11'!F24)</f>
        <v/>
      </c>
      <c r="F219" s="21" t="str">
        <f>IF('Day 11'!G24=ISBLANK(TRUE),"",'Day 11'!G24)</f>
        <v> </v>
      </c>
      <c r="G219" s="21" t="str">
        <f>IF('Day 11'!H24=ISBLANK(TRUE),"",'Day 11'!H24)</f>
        <v> </v>
      </c>
      <c r="H219" s="21" t="str">
        <f>IF('Day 11'!I24=ISBLANK(TRUE),"",'Day 11'!I24)</f>
        <v> </v>
      </c>
      <c r="I219" s="1223" t="str">
        <f>IF('Day 11'!V24=ISBLANK(TRUE),"",'Day 11'!V24)</f>
        <v/>
      </c>
      <c r="J219" s="1224">
        <f t="shared" si="2"/>
        <v>0</v>
      </c>
      <c r="K219" s="21" t="str">
        <f t="shared" si="22"/>
        <v>No</v>
      </c>
      <c r="L219" s="21" t="str">
        <f>IF('Day 11'!R24=ISBLANK(TRUE),"",'Day 11'!R24)</f>
        <v/>
      </c>
      <c r="M219" s="1226" t="str">
        <f>IF('Day 11'!S24=ISBLANK(TRUE),"",'Day 11'!S24)</f>
        <v/>
      </c>
      <c r="N219" s="1224">
        <f t="shared" si="35"/>
        <v>0</v>
      </c>
      <c r="O219" s="21" t="str">
        <f>IF('Day 11'!T24=ISBLANK(TRUE),"",'Day 11'!T24)</f>
        <v/>
      </c>
      <c r="P219" s="1226">
        <f>IF('Day 11'!U24=ISBLANK(TRUE),"",'Day 11'!U24)</f>
        <v>0</v>
      </c>
      <c r="Q219" s="1224">
        <f t="shared" si="5"/>
        <v>0</v>
      </c>
      <c r="R219" s="104"/>
    </row>
    <row r="220" ht="12.75" customHeight="1">
      <c r="A220" s="1222">
        <v>11.0</v>
      </c>
      <c r="B220" s="21" t="str">
        <f>IF('Day 11'!B25=ISBLANK(TRUE),"",'Day 11'!B25)</f>
        <v/>
      </c>
      <c r="C220" s="21" t="str">
        <f>IF('Day 11'!C25=ISBLANK(TRUE),"",'Day 11'!C25)</f>
        <v/>
      </c>
      <c r="D220" s="21" t="str">
        <f>IF('Day 11'!E25=ISBLANK(TRUE),"",'Day 11'!E25)</f>
        <v/>
      </c>
      <c r="E220" s="21" t="str">
        <f>IF('Day 11'!F25=ISBLANK(TRUE),"",'Day 11'!F25)</f>
        <v/>
      </c>
      <c r="F220" s="21" t="str">
        <f>IF('Day 11'!G25=ISBLANK(TRUE),"",'Day 11'!G25)</f>
        <v> </v>
      </c>
      <c r="G220" s="21" t="str">
        <f>IF('Day 11'!H25=ISBLANK(TRUE),"",'Day 11'!H25)</f>
        <v> </v>
      </c>
      <c r="H220" s="21" t="str">
        <f>IF('Day 11'!I25=ISBLANK(TRUE),"",'Day 11'!I25)</f>
        <v> </v>
      </c>
      <c r="I220" s="1223" t="str">
        <f>IF('Day 11'!V25=ISBLANK(TRUE),"",'Day 11'!V25)</f>
        <v/>
      </c>
      <c r="J220" s="1224">
        <f t="shared" si="2"/>
        <v>0</v>
      </c>
      <c r="K220" s="21" t="str">
        <f t="shared" si="22"/>
        <v>No</v>
      </c>
      <c r="L220" s="21" t="str">
        <f>IF('Day 11'!R25=ISBLANK(TRUE),"",'Day 11'!R25)</f>
        <v/>
      </c>
      <c r="M220" s="1226" t="str">
        <f>IF('Day 11'!S25=ISBLANK(TRUE),"",'Day 11'!S25)</f>
        <v/>
      </c>
      <c r="N220" s="1224">
        <f t="shared" si="35"/>
        <v>0</v>
      </c>
      <c r="O220" s="21" t="str">
        <f>IF('Day 11'!T25=ISBLANK(TRUE),"",'Day 11'!T25)</f>
        <v/>
      </c>
      <c r="P220" s="1226">
        <f>IF('Day 11'!U25=ISBLANK(TRUE),"",'Day 11'!U25)</f>
        <v>0</v>
      </c>
      <c r="Q220" s="1224">
        <f t="shared" si="5"/>
        <v>0</v>
      </c>
      <c r="R220" s="104"/>
    </row>
    <row r="221" ht="12.75" customHeight="1">
      <c r="A221" s="1229">
        <v>12.0</v>
      </c>
      <c r="B221" s="1230" t="str">
        <f>IF('Day 12'!B6=ISBLANK(TRUE),"",'Day 12'!B6)</f>
        <v/>
      </c>
      <c r="C221" s="1230" t="str">
        <f>IF('Day 12'!C6=ISBLANK(TRUE),"",'Day 12'!C6)</f>
        <v/>
      </c>
      <c r="D221" s="1230" t="str">
        <f>IF('Day 12'!E6=ISBLANK(TRUE),"",'Day 12'!E6)</f>
        <v/>
      </c>
      <c r="E221" s="1230" t="str">
        <f>IF('Day 12'!F6=ISBLANK(TRUE),"",'Day 12'!F6)</f>
        <v/>
      </c>
      <c r="F221" s="1230" t="str">
        <f>IF('Day 12'!G6=ISBLANK(TRUE),"",'Day 12'!G6)</f>
        <v/>
      </c>
      <c r="G221" s="1230" t="str">
        <f>IF('Day 12'!H6=ISBLANK(TRUE),"",'Day 12'!H6)</f>
        <v/>
      </c>
      <c r="H221" s="1230" t="str">
        <f>IF('Day 12'!I6=ISBLANK(TRUE),"",'Day 12'!I6)</f>
        <v/>
      </c>
      <c r="I221" s="1232" t="str">
        <f>IF('Day 12'!V6=ISBLANK(TRUE),"",'Day 12'!V6)</f>
        <v/>
      </c>
      <c r="J221" s="1233">
        <f t="shared" si="2"/>
        <v>0</v>
      </c>
      <c r="K221" s="1230" t="str">
        <f t="shared" si="22"/>
        <v>No</v>
      </c>
      <c r="L221" s="1230" t="str">
        <f>IF('Day 12'!R6=ISBLANK(TRUE),"",'Day 12'!R6)</f>
        <v/>
      </c>
      <c r="M221" s="1235" t="str">
        <f>IF('Day 12'!S6=ISBLANK(TRUE),"",'Day 12'!S6)</f>
        <v/>
      </c>
      <c r="N221" s="1233">
        <f t="shared" si="35"/>
        <v>0</v>
      </c>
      <c r="O221" s="1230" t="str">
        <f>IF('Day 12'!T6=ISBLANK(TRUE),"",'Day 12'!T6)</f>
        <v/>
      </c>
      <c r="P221" s="1235">
        <f>IF('Day 12'!U6=ISBLANK(TRUE),"",'Day 12'!U6)</f>
        <v>0</v>
      </c>
      <c r="Q221" s="1233">
        <f t="shared" si="5"/>
        <v>0</v>
      </c>
      <c r="R221" s="104"/>
    </row>
    <row r="222" ht="12.75" customHeight="1">
      <c r="A222" s="1229">
        <v>12.0</v>
      </c>
      <c r="B222" s="1230" t="str">
        <f>IF('Day 12'!B7=ISBLANK(TRUE),"",'Day 12'!B7)</f>
        <v/>
      </c>
      <c r="C222" s="1230" t="str">
        <f>IF('Day 12'!C7=ISBLANK(TRUE),"",'Day 12'!C7)</f>
        <v/>
      </c>
      <c r="D222" s="1230" t="str">
        <f>IF('Day 12'!E7=ISBLANK(TRUE),"",'Day 12'!E7)</f>
        <v/>
      </c>
      <c r="E222" s="1230" t="str">
        <f>IF('Day 12'!F7=ISBLANK(TRUE),"",'Day 12'!F7)</f>
        <v/>
      </c>
      <c r="F222" s="1230" t="str">
        <f>IF('Day 12'!G7=ISBLANK(TRUE),"",'Day 12'!G7)</f>
        <v/>
      </c>
      <c r="G222" s="1230" t="str">
        <f>IF('Day 12'!H7=ISBLANK(TRUE),"",'Day 12'!H7)</f>
        <v/>
      </c>
      <c r="H222" s="1230" t="str">
        <f>IF('Day 12'!I7=ISBLANK(TRUE),"",'Day 12'!I7)</f>
        <v/>
      </c>
      <c r="I222" s="1232" t="str">
        <f>IF('Day 12'!V7=ISBLANK(TRUE),"",'Day 12'!V7)</f>
        <v/>
      </c>
      <c r="J222" s="1233">
        <f t="shared" si="2"/>
        <v>0</v>
      </c>
      <c r="K222" s="1230" t="str">
        <f t="shared" si="22"/>
        <v>No</v>
      </c>
      <c r="L222" s="1230" t="str">
        <f>IF('Day 12'!R7=ISBLANK(TRUE),"",'Day 12'!R7)</f>
        <v/>
      </c>
      <c r="M222" s="1235" t="str">
        <f>IF('Day 12'!S7=ISBLANK(TRUE),"",'Day 12'!S7)</f>
        <v/>
      </c>
      <c r="N222" s="1233">
        <f t="shared" si="35"/>
        <v>0</v>
      </c>
      <c r="O222" s="1230" t="str">
        <f>IF('Day 12'!T7=ISBLANK(TRUE),"",'Day 12'!T7)</f>
        <v/>
      </c>
      <c r="P222" s="1235">
        <f>IF('Day 12'!U7=ISBLANK(TRUE),"",'Day 12'!U7)</f>
        <v>0</v>
      </c>
      <c r="Q222" s="1233">
        <f t="shared" si="5"/>
        <v>0</v>
      </c>
      <c r="R222" s="104"/>
    </row>
    <row r="223" ht="12.75" customHeight="1">
      <c r="A223" s="1229">
        <v>12.0</v>
      </c>
      <c r="B223" s="1230" t="str">
        <f>IF('Day 12'!B8=ISBLANK(TRUE),"",'Day 12'!B8)</f>
        <v/>
      </c>
      <c r="C223" s="1230" t="str">
        <f>IF('Day 12'!C8=ISBLANK(TRUE),"",'Day 12'!C8)</f>
        <v/>
      </c>
      <c r="D223" s="1230" t="str">
        <f>IF('Day 12'!E8=ISBLANK(TRUE),"",'Day 12'!E8)</f>
        <v/>
      </c>
      <c r="E223" s="1230" t="str">
        <f>IF('Day 12'!F8=ISBLANK(TRUE),"",'Day 12'!F8)</f>
        <v/>
      </c>
      <c r="F223" s="1230" t="str">
        <f>IF('Day 12'!G8=ISBLANK(TRUE),"",'Day 12'!G8)</f>
        <v/>
      </c>
      <c r="G223" s="1230" t="str">
        <f>IF('Day 12'!H8=ISBLANK(TRUE),"",'Day 12'!H8)</f>
        <v/>
      </c>
      <c r="H223" s="1230" t="str">
        <f>IF('Day 12'!I8=ISBLANK(TRUE),"",'Day 12'!I8)</f>
        <v/>
      </c>
      <c r="I223" s="1232" t="str">
        <f>IF('Day 12'!V8=ISBLANK(TRUE),"",'Day 12'!V8)</f>
        <v/>
      </c>
      <c r="J223" s="1233">
        <f t="shared" si="2"/>
        <v>0</v>
      </c>
      <c r="K223" s="1230" t="str">
        <f t="shared" si="22"/>
        <v>No</v>
      </c>
      <c r="L223" s="1230" t="str">
        <f>IF('Day 12'!R8=ISBLANK(TRUE),"",'Day 12'!R8)</f>
        <v/>
      </c>
      <c r="M223" s="1235" t="str">
        <f>IF('Day 12'!S8=ISBLANK(TRUE),"",'Day 12'!S8)</f>
        <v/>
      </c>
      <c r="N223" s="1233">
        <f t="shared" si="35"/>
        <v>0</v>
      </c>
      <c r="O223" s="1230" t="str">
        <f>IF('Day 12'!T8=ISBLANK(TRUE),"",'Day 12'!T8)</f>
        <v/>
      </c>
      <c r="P223" s="1235">
        <f>IF('Day 12'!U8=ISBLANK(TRUE),"",'Day 12'!U8)</f>
        <v>0</v>
      </c>
      <c r="Q223" s="1233">
        <f t="shared" si="5"/>
        <v>0</v>
      </c>
      <c r="R223" s="104"/>
    </row>
    <row r="224" ht="12.75" customHeight="1">
      <c r="A224" s="1229">
        <v>12.0</v>
      </c>
      <c r="B224" s="1230" t="str">
        <f>IF('Day 12'!B9=ISBLANK(TRUE),"",'Day 12'!B9)</f>
        <v/>
      </c>
      <c r="C224" s="1230" t="str">
        <f>IF('Day 12'!C9=ISBLANK(TRUE),"",'Day 12'!C9)</f>
        <v/>
      </c>
      <c r="D224" s="1230" t="str">
        <f>IF('Day 12'!E9=ISBLANK(TRUE),"",'Day 12'!E9)</f>
        <v/>
      </c>
      <c r="E224" s="1230" t="str">
        <f>IF('Day 12'!F9=ISBLANK(TRUE),"",'Day 12'!F9)</f>
        <v/>
      </c>
      <c r="F224" s="1230" t="str">
        <f>IF('Day 12'!G9=ISBLANK(TRUE),"",'Day 12'!G9)</f>
        <v/>
      </c>
      <c r="G224" s="1230" t="str">
        <f>IF('Day 12'!H9=ISBLANK(TRUE),"",'Day 12'!H9)</f>
        <v/>
      </c>
      <c r="H224" s="1230" t="str">
        <f>IF('Day 12'!I9=ISBLANK(TRUE),"",'Day 12'!I9)</f>
        <v/>
      </c>
      <c r="I224" s="1232" t="str">
        <f>IF('Day 12'!V9=ISBLANK(TRUE),"",'Day 12'!V9)</f>
        <v/>
      </c>
      <c r="J224" s="1233">
        <f t="shared" si="2"/>
        <v>0</v>
      </c>
      <c r="K224" s="1230" t="str">
        <f t="shared" si="22"/>
        <v>No</v>
      </c>
      <c r="L224" s="1230" t="str">
        <f>IF('Day 12'!R9=ISBLANK(TRUE),"",'Day 12'!R9)</f>
        <v/>
      </c>
      <c r="M224" s="1235" t="str">
        <f>IF('Day 12'!S9=ISBLANK(TRUE),"",'Day 12'!S9)</f>
        <v/>
      </c>
      <c r="N224" s="1233">
        <f t="shared" si="35"/>
        <v>0</v>
      </c>
      <c r="O224" s="1230" t="str">
        <f>IF('Day 12'!T9=ISBLANK(TRUE),"",'Day 12'!T9)</f>
        <v/>
      </c>
      <c r="P224" s="1235">
        <f>IF('Day 12'!U9=ISBLANK(TRUE),"",'Day 12'!U9)</f>
        <v>0</v>
      </c>
      <c r="Q224" s="1233">
        <f t="shared" si="5"/>
        <v>0</v>
      </c>
      <c r="R224" s="104"/>
    </row>
    <row r="225" ht="12.75" customHeight="1">
      <c r="A225" s="1229">
        <v>12.0</v>
      </c>
      <c r="B225" s="1230" t="str">
        <f>IF('Day 12'!B10=ISBLANK(TRUE),"",'Day 12'!B10)</f>
        <v/>
      </c>
      <c r="C225" s="1230" t="str">
        <f>IF('Day 12'!C10=ISBLANK(TRUE),"",'Day 12'!C10)</f>
        <v/>
      </c>
      <c r="D225" s="1230" t="str">
        <f>IF('Day 12'!E10=ISBLANK(TRUE),"",'Day 12'!E10)</f>
        <v/>
      </c>
      <c r="E225" s="1230" t="str">
        <f>IF('Day 12'!F10=ISBLANK(TRUE),"",'Day 12'!F10)</f>
        <v/>
      </c>
      <c r="F225" s="1230" t="str">
        <f>IF('Day 12'!G10=ISBLANK(TRUE),"",'Day 12'!G10)</f>
        <v/>
      </c>
      <c r="G225" s="1230" t="str">
        <f>IF('Day 12'!H10=ISBLANK(TRUE),"",'Day 12'!H10)</f>
        <v/>
      </c>
      <c r="H225" s="1230" t="str">
        <f>IF('Day 12'!I10=ISBLANK(TRUE),"",'Day 12'!I10)</f>
        <v/>
      </c>
      <c r="I225" s="1232" t="str">
        <f>IF('Day 12'!V10=ISBLANK(TRUE),"",'Day 12'!V10)</f>
        <v/>
      </c>
      <c r="J225" s="1233">
        <f t="shared" si="2"/>
        <v>0</v>
      </c>
      <c r="K225" s="1230" t="str">
        <f t="shared" si="22"/>
        <v>No</v>
      </c>
      <c r="L225" s="1230" t="str">
        <f>IF('Day 12'!R10=ISBLANK(TRUE),"",'Day 12'!R10)</f>
        <v/>
      </c>
      <c r="M225" s="1235" t="str">
        <f>IF('Day 12'!S10=ISBLANK(TRUE),"",'Day 12'!S10)</f>
        <v/>
      </c>
      <c r="N225" s="1233">
        <f t="shared" si="35"/>
        <v>0</v>
      </c>
      <c r="O225" s="1230" t="str">
        <f>IF('Day 12'!T10=ISBLANK(TRUE),"",'Day 12'!T10)</f>
        <v/>
      </c>
      <c r="P225" s="1235">
        <f>IF('Day 12'!U10=ISBLANK(TRUE),"",'Day 12'!U10)</f>
        <v>0</v>
      </c>
      <c r="Q225" s="1233">
        <f t="shared" si="5"/>
        <v>0</v>
      </c>
      <c r="R225" s="104"/>
    </row>
    <row r="226" ht="12.75" customHeight="1">
      <c r="A226" s="1229">
        <v>12.0</v>
      </c>
      <c r="B226" s="1230" t="str">
        <f>IF('Day 12'!B11=ISBLANK(TRUE),"",'Day 12'!B11)</f>
        <v/>
      </c>
      <c r="C226" s="1230" t="str">
        <f>IF('Day 12'!C11=ISBLANK(TRUE),"",'Day 12'!C11)</f>
        <v/>
      </c>
      <c r="D226" s="1230" t="str">
        <f>IF('Day 12'!E11=ISBLANK(TRUE),"",'Day 12'!E11)</f>
        <v/>
      </c>
      <c r="E226" s="1230" t="str">
        <f>IF('Day 12'!F11=ISBLANK(TRUE),"",'Day 12'!F11)</f>
        <v/>
      </c>
      <c r="F226" s="1230" t="str">
        <f>IF('Day 12'!G11=ISBLANK(TRUE),"",'Day 12'!G11)</f>
        <v/>
      </c>
      <c r="G226" s="1230" t="str">
        <f>IF('Day 12'!H11=ISBLANK(TRUE),"",'Day 12'!H11)</f>
        <v/>
      </c>
      <c r="H226" s="1230" t="str">
        <f>IF('Day 12'!I11=ISBLANK(TRUE),"",'Day 12'!I11)</f>
        <v/>
      </c>
      <c r="I226" s="1232" t="str">
        <f>IF('Day 12'!V11=ISBLANK(TRUE),"",'Day 12'!V11)</f>
        <v/>
      </c>
      <c r="J226" s="1233">
        <f t="shared" si="2"/>
        <v>0</v>
      </c>
      <c r="K226" s="1230" t="str">
        <f t="shared" si="22"/>
        <v>No</v>
      </c>
      <c r="L226" s="1230" t="str">
        <f>IF('Day 12'!R11=ISBLANK(TRUE),"",'Day 12'!R11)</f>
        <v/>
      </c>
      <c r="M226" s="1235" t="str">
        <f>IF('Day 12'!S11=ISBLANK(TRUE),"",'Day 12'!S11)</f>
        <v/>
      </c>
      <c r="N226" s="1233">
        <f t="shared" si="35"/>
        <v>0</v>
      </c>
      <c r="O226" s="1230" t="str">
        <f>IF('Day 12'!T11=ISBLANK(TRUE),"",'Day 12'!T11)</f>
        <v/>
      </c>
      <c r="P226" s="1235">
        <f>IF('Day 12'!U11=ISBLANK(TRUE),"",'Day 12'!U11)</f>
        <v>0</v>
      </c>
      <c r="Q226" s="1233">
        <f t="shared" si="5"/>
        <v>0</v>
      </c>
      <c r="R226" s="104"/>
    </row>
    <row r="227" ht="12.75" customHeight="1">
      <c r="A227" s="1229">
        <v>12.0</v>
      </c>
      <c r="B227" s="1230" t="str">
        <f>IF('Day 12'!B12=ISBLANK(TRUE),"",'Day 12'!B12)</f>
        <v/>
      </c>
      <c r="C227" s="1230" t="str">
        <f>IF('Day 12'!C12=ISBLANK(TRUE),"",'Day 12'!C12)</f>
        <v/>
      </c>
      <c r="D227" s="1230" t="str">
        <f>IF('Day 12'!E12=ISBLANK(TRUE),"",'Day 12'!E12)</f>
        <v/>
      </c>
      <c r="E227" s="1230" t="str">
        <f>IF('Day 12'!F12=ISBLANK(TRUE),"",'Day 12'!F12)</f>
        <v/>
      </c>
      <c r="F227" s="1230" t="str">
        <f>IF('Day 12'!G12=ISBLANK(TRUE),"",'Day 12'!G12)</f>
        <v/>
      </c>
      <c r="G227" s="1230" t="str">
        <f>IF('Day 12'!H12=ISBLANK(TRUE),"",'Day 12'!H12)</f>
        <v/>
      </c>
      <c r="H227" s="1230" t="str">
        <f>IF('Day 12'!I12=ISBLANK(TRUE),"",'Day 12'!I12)</f>
        <v/>
      </c>
      <c r="I227" s="1232" t="str">
        <f>IF('Day 12'!V12=ISBLANK(TRUE),"",'Day 12'!V12)</f>
        <v/>
      </c>
      <c r="J227" s="1233">
        <f t="shared" si="2"/>
        <v>0</v>
      </c>
      <c r="K227" s="1230" t="str">
        <f t="shared" si="22"/>
        <v>No</v>
      </c>
      <c r="L227" s="1230" t="str">
        <f>IF('Day 12'!R12=ISBLANK(TRUE),"",'Day 12'!R12)</f>
        <v/>
      </c>
      <c r="M227" s="1235" t="str">
        <f>IF('Day 12'!S12=ISBLANK(TRUE),"",'Day 12'!S12)</f>
        <v/>
      </c>
      <c r="N227" s="1233">
        <f t="shared" si="35"/>
        <v>0</v>
      </c>
      <c r="O227" s="1230" t="str">
        <f>IF('Day 12'!T12=ISBLANK(TRUE),"",'Day 12'!T12)</f>
        <v/>
      </c>
      <c r="P227" s="1235">
        <f>IF('Day 12'!U12=ISBLANK(TRUE),"",'Day 12'!U12)</f>
        <v>0</v>
      </c>
      <c r="Q227" s="1233">
        <f t="shared" si="5"/>
        <v>0</v>
      </c>
      <c r="R227" s="104"/>
    </row>
    <row r="228" ht="12.75" customHeight="1">
      <c r="A228" s="1229">
        <v>12.0</v>
      </c>
      <c r="B228" s="1230" t="str">
        <f>IF('Day 12'!B13=ISBLANK(TRUE),"",'Day 12'!B13)</f>
        <v/>
      </c>
      <c r="C228" s="1230" t="str">
        <f>IF('Day 12'!C13=ISBLANK(TRUE),"",'Day 12'!C13)</f>
        <v/>
      </c>
      <c r="D228" s="1230" t="str">
        <f>IF('Day 12'!E13=ISBLANK(TRUE),"",'Day 12'!E13)</f>
        <v/>
      </c>
      <c r="E228" s="1230" t="str">
        <f>IF('Day 12'!F13=ISBLANK(TRUE),"",'Day 12'!F13)</f>
        <v/>
      </c>
      <c r="F228" s="1230" t="str">
        <f>IF('Day 12'!G13=ISBLANK(TRUE),"",'Day 12'!G13)</f>
        <v> </v>
      </c>
      <c r="G228" s="1230" t="str">
        <f>IF('Day 12'!H13=ISBLANK(TRUE),"",'Day 12'!H13)</f>
        <v> </v>
      </c>
      <c r="H228" s="1230" t="str">
        <f>IF('Day 12'!I13=ISBLANK(TRUE),"",'Day 12'!I13)</f>
        <v> </v>
      </c>
      <c r="I228" s="1232" t="str">
        <f>IF('Day 12'!V13=ISBLANK(TRUE),"",'Day 12'!V13)</f>
        <v/>
      </c>
      <c r="J228" s="1233">
        <f t="shared" si="2"/>
        <v>0</v>
      </c>
      <c r="K228" s="1230" t="str">
        <f t="shared" si="22"/>
        <v>No</v>
      </c>
      <c r="L228" s="1230" t="str">
        <f>IF('Day 12'!R13=ISBLANK(TRUE),"",'Day 12'!R13)</f>
        <v/>
      </c>
      <c r="M228" s="1235" t="str">
        <f>IF('Day 12'!S13=ISBLANK(TRUE),"",'Day 12'!S13)</f>
        <v/>
      </c>
      <c r="N228" s="1233">
        <f t="shared" si="35"/>
        <v>0</v>
      </c>
      <c r="O228" s="1230" t="str">
        <f>IF('Day 12'!T13=ISBLANK(TRUE),"",'Day 12'!T13)</f>
        <v/>
      </c>
      <c r="P228" s="1235">
        <f>IF('Day 12'!U13=ISBLANK(TRUE),"",'Day 12'!U13)</f>
        <v>0</v>
      </c>
      <c r="Q228" s="1233">
        <f t="shared" si="5"/>
        <v>0</v>
      </c>
      <c r="R228" s="104"/>
    </row>
    <row r="229" ht="12.75" customHeight="1">
      <c r="A229" s="1229">
        <v>12.0</v>
      </c>
      <c r="B229" s="1230" t="str">
        <f>IF('Day 12'!B14=ISBLANK(TRUE),"",'Day 12'!B14)</f>
        <v/>
      </c>
      <c r="C229" s="1230" t="str">
        <f>IF('Day 12'!C14=ISBLANK(TRUE),"",'Day 12'!C14)</f>
        <v/>
      </c>
      <c r="D229" s="1230" t="str">
        <f>IF('Day 12'!E14=ISBLANK(TRUE),"",'Day 12'!E14)</f>
        <v/>
      </c>
      <c r="E229" s="1230" t="str">
        <f>IF('Day 12'!F14=ISBLANK(TRUE),"",'Day 12'!F14)</f>
        <v/>
      </c>
      <c r="F229" s="1230" t="str">
        <f>IF('Day 12'!G14=ISBLANK(TRUE),"",'Day 12'!G14)</f>
        <v> </v>
      </c>
      <c r="G229" s="1230" t="str">
        <f>IF('Day 12'!H14=ISBLANK(TRUE),"",'Day 12'!H14)</f>
        <v> </v>
      </c>
      <c r="H229" s="1230" t="str">
        <f>IF('Day 12'!I14=ISBLANK(TRUE),"",'Day 12'!I14)</f>
        <v> </v>
      </c>
      <c r="I229" s="1232" t="str">
        <f>IF('Day 12'!V14=ISBLANK(TRUE),"",'Day 12'!V14)</f>
        <v/>
      </c>
      <c r="J229" s="1233">
        <f t="shared" si="2"/>
        <v>0</v>
      </c>
      <c r="K229" s="1230" t="str">
        <f t="shared" si="22"/>
        <v>No</v>
      </c>
      <c r="L229" s="1230" t="str">
        <f>IF('Day 12'!R14=ISBLANK(TRUE),"",'Day 12'!R14)</f>
        <v/>
      </c>
      <c r="M229" s="1235" t="str">
        <f>IF('Day 12'!S14=ISBLANK(TRUE),"",'Day 12'!S14)</f>
        <v/>
      </c>
      <c r="N229" s="1233">
        <f t="shared" si="35"/>
        <v>0</v>
      </c>
      <c r="O229" s="1230" t="str">
        <f>IF('Day 12'!T14=ISBLANK(TRUE),"",'Day 12'!T14)</f>
        <v/>
      </c>
      <c r="P229" s="1235">
        <f>IF('Day 12'!U14=ISBLANK(TRUE),"",'Day 12'!U14)</f>
        <v>0</v>
      </c>
      <c r="Q229" s="1233">
        <f t="shared" si="5"/>
        <v>0</v>
      </c>
      <c r="R229" s="104"/>
    </row>
    <row r="230" ht="12.75" customHeight="1">
      <c r="A230" s="1229">
        <v>12.0</v>
      </c>
      <c r="B230" s="1230" t="str">
        <f>IF('Day 12'!B15=ISBLANK(TRUE),"",'Day 12'!B15)</f>
        <v/>
      </c>
      <c r="C230" s="1230" t="str">
        <f>IF('Day 12'!C15=ISBLANK(TRUE),"",'Day 12'!C15)</f>
        <v/>
      </c>
      <c r="D230" s="1230" t="str">
        <f>IF('Day 12'!E15=ISBLANK(TRUE),"",'Day 12'!E15)</f>
        <v/>
      </c>
      <c r="E230" s="1230" t="str">
        <f>IF('Day 12'!F15=ISBLANK(TRUE),"",'Day 12'!F15)</f>
        <v/>
      </c>
      <c r="F230" s="1230" t="str">
        <f>IF('Day 12'!G15=ISBLANK(TRUE),"",'Day 12'!G15)</f>
        <v> </v>
      </c>
      <c r="G230" s="1230" t="str">
        <f>IF('Day 12'!H15=ISBLANK(TRUE),"",'Day 12'!H15)</f>
        <v> </v>
      </c>
      <c r="H230" s="1230" t="str">
        <f>IF('Day 12'!I15=ISBLANK(TRUE),"",'Day 12'!I15)</f>
        <v> </v>
      </c>
      <c r="I230" s="1232" t="str">
        <f>IF('Day 12'!V15=ISBLANK(TRUE),"",'Day 12'!V15)</f>
        <v/>
      </c>
      <c r="J230" s="1233">
        <f t="shared" si="2"/>
        <v>0</v>
      </c>
      <c r="K230" s="1230" t="str">
        <f t="shared" si="22"/>
        <v>No</v>
      </c>
      <c r="L230" s="1230" t="str">
        <f>IF('Day 12'!R15=ISBLANK(TRUE),"",'Day 12'!R15)</f>
        <v/>
      </c>
      <c r="M230" s="1235" t="str">
        <f>IF('Day 12'!S15=ISBLANK(TRUE),"",'Day 12'!S15)</f>
        <v/>
      </c>
      <c r="N230" s="1233">
        <f t="shared" si="35"/>
        <v>0</v>
      </c>
      <c r="O230" s="1230" t="str">
        <f>IF('Day 12'!T15=ISBLANK(TRUE),"",'Day 12'!T15)</f>
        <v/>
      </c>
      <c r="P230" s="1235">
        <f>IF('Day 12'!U15=ISBLANK(TRUE),"",'Day 12'!U15)</f>
        <v>0</v>
      </c>
      <c r="Q230" s="1233">
        <f t="shared" si="5"/>
        <v>0</v>
      </c>
      <c r="R230" s="104"/>
    </row>
    <row r="231" ht="12.75" customHeight="1">
      <c r="A231" s="1229">
        <v>12.0</v>
      </c>
      <c r="B231" s="1230" t="str">
        <f>IF('Day 12'!B16=ISBLANK(TRUE),"",'Day 12'!B16)</f>
        <v/>
      </c>
      <c r="C231" s="1230" t="str">
        <f>IF('Day 12'!C16=ISBLANK(TRUE),"",'Day 12'!C16)</f>
        <v/>
      </c>
      <c r="D231" s="1230" t="str">
        <f>IF('Day 12'!E16=ISBLANK(TRUE),"",'Day 12'!E16)</f>
        <v/>
      </c>
      <c r="E231" s="1230" t="str">
        <f>IF('Day 12'!F16=ISBLANK(TRUE),"",'Day 12'!F16)</f>
        <v/>
      </c>
      <c r="F231" s="1230" t="str">
        <f>IF('Day 12'!G16=ISBLANK(TRUE),"",'Day 12'!G16)</f>
        <v> </v>
      </c>
      <c r="G231" s="1230" t="str">
        <f>IF('Day 12'!H16=ISBLANK(TRUE),"",'Day 12'!H16)</f>
        <v> </v>
      </c>
      <c r="H231" s="1230" t="str">
        <f>IF('Day 12'!I16=ISBLANK(TRUE),"",'Day 12'!I16)</f>
        <v> </v>
      </c>
      <c r="I231" s="1232" t="str">
        <f>IF('Day 12'!V16=ISBLANK(TRUE),"",'Day 12'!V16)</f>
        <v/>
      </c>
      <c r="J231" s="1233">
        <f t="shared" si="2"/>
        <v>0</v>
      </c>
      <c r="K231" s="1230" t="str">
        <f t="shared" si="22"/>
        <v>No</v>
      </c>
      <c r="L231" s="1230" t="str">
        <f>IF('Day 12'!R16=ISBLANK(TRUE),"",'Day 12'!R16)</f>
        <v/>
      </c>
      <c r="M231" s="1235" t="str">
        <f>IF('Day 12'!S16=ISBLANK(TRUE),"",'Day 12'!S16)</f>
        <v/>
      </c>
      <c r="N231" s="1233">
        <f t="shared" si="35"/>
        <v>0</v>
      </c>
      <c r="O231" s="1230" t="str">
        <f>IF('Day 12'!T16=ISBLANK(TRUE),"",'Day 12'!T16)</f>
        <v/>
      </c>
      <c r="P231" s="1235">
        <f>IF('Day 12'!U16=ISBLANK(TRUE),"",'Day 12'!U16)</f>
        <v>0</v>
      </c>
      <c r="Q231" s="1233">
        <f t="shared" si="5"/>
        <v>0</v>
      </c>
      <c r="R231" s="104"/>
    </row>
    <row r="232" ht="12.75" customHeight="1">
      <c r="A232" s="1229">
        <v>12.0</v>
      </c>
      <c r="B232" s="1230" t="str">
        <f>IF('Day 12'!B17=ISBLANK(TRUE),"",'Day 12'!B17)</f>
        <v/>
      </c>
      <c r="C232" s="1230" t="str">
        <f>IF('Day 12'!C17=ISBLANK(TRUE),"",'Day 12'!C17)</f>
        <v/>
      </c>
      <c r="D232" s="1230" t="str">
        <f>IF('Day 12'!E17=ISBLANK(TRUE),"",'Day 12'!E17)</f>
        <v/>
      </c>
      <c r="E232" s="1230" t="str">
        <f>IF('Day 12'!F17=ISBLANK(TRUE),"",'Day 12'!F17)</f>
        <v/>
      </c>
      <c r="F232" s="1230" t="str">
        <f>IF('Day 12'!G17=ISBLANK(TRUE),"",'Day 12'!G17)</f>
        <v> </v>
      </c>
      <c r="G232" s="1230" t="str">
        <f>IF('Day 12'!H17=ISBLANK(TRUE),"",'Day 12'!H17)</f>
        <v> </v>
      </c>
      <c r="H232" s="1230" t="str">
        <f>IF('Day 12'!I17=ISBLANK(TRUE),"",'Day 12'!I17)</f>
        <v> </v>
      </c>
      <c r="I232" s="1232" t="str">
        <f>IF('Day 12'!V17=ISBLANK(TRUE),"",'Day 12'!V17)</f>
        <v/>
      </c>
      <c r="J232" s="1233">
        <f t="shared" si="2"/>
        <v>0</v>
      </c>
      <c r="K232" s="1230" t="str">
        <f t="shared" si="22"/>
        <v>No</v>
      </c>
      <c r="L232" s="1230" t="str">
        <f>IF('Day 12'!R17=ISBLANK(TRUE),"",'Day 12'!R17)</f>
        <v/>
      </c>
      <c r="M232" s="1235" t="str">
        <f>IF('Day 12'!S17=ISBLANK(TRUE),"",'Day 12'!S17)</f>
        <v/>
      </c>
      <c r="N232" s="1233">
        <f t="shared" si="35"/>
        <v>0</v>
      </c>
      <c r="O232" s="1230" t="str">
        <f>IF('Day 12'!T17=ISBLANK(TRUE),"",'Day 12'!T17)</f>
        <v/>
      </c>
      <c r="P232" s="1235">
        <f>IF('Day 12'!U17=ISBLANK(TRUE),"",'Day 12'!U17)</f>
        <v>0</v>
      </c>
      <c r="Q232" s="1233">
        <f t="shared" si="5"/>
        <v>0</v>
      </c>
      <c r="R232" s="104"/>
    </row>
    <row r="233" ht="12.75" customHeight="1">
      <c r="A233" s="1229">
        <v>12.0</v>
      </c>
      <c r="B233" s="1230" t="str">
        <f>IF('Day 12'!B18=ISBLANK(TRUE),"",'Day 12'!B18)</f>
        <v/>
      </c>
      <c r="C233" s="1230" t="str">
        <f>IF('Day 12'!C18=ISBLANK(TRUE),"",'Day 12'!C18)</f>
        <v/>
      </c>
      <c r="D233" s="1230" t="str">
        <f>IF('Day 12'!E18=ISBLANK(TRUE),"",'Day 12'!E18)</f>
        <v/>
      </c>
      <c r="E233" s="1230" t="str">
        <f>IF('Day 12'!F18=ISBLANK(TRUE),"",'Day 12'!F18)</f>
        <v/>
      </c>
      <c r="F233" s="1230" t="str">
        <f>IF('Day 12'!G18=ISBLANK(TRUE),"",'Day 12'!G18)</f>
        <v> </v>
      </c>
      <c r="G233" s="1230" t="str">
        <f>IF('Day 12'!H18=ISBLANK(TRUE),"",'Day 12'!H18)</f>
        <v> </v>
      </c>
      <c r="H233" s="1230" t="str">
        <f>IF('Day 12'!I18=ISBLANK(TRUE),"",'Day 12'!I18)</f>
        <v> </v>
      </c>
      <c r="I233" s="1232" t="str">
        <f>IF('Day 12'!V18=ISBLANK(TRUE),"",'Day 12'!V18)</f>
        <v/>
      </c>
      <c r="J233" s="1233">
        <f t="shared" si="2"/>
        <v>0</v>
      </c>
      <c r="K233" s="1230" t="str">
        <f t="shared" si="22"/>
        <v>No</v>
      </c>
      <c r="L233" s="1230" t="str">
        <f>IF('Day 12'!R18=ISBLANK(TRUE),"",'Day 12'!R18)</f>
        <v/>
      </c>
      <c r="M233" s="1235" t="str">
        <f>IF('Day 12'!S18=ISBLANK(TRUE),"",'Day 12'!S18)</f>
        <v/>
      </c>
      <c r="N233" s="1233">
        <f t="shared" si="35"/>
        <v>0</v>
      </c>
      <c r="O233" s="1230" t="str">
        <f>IF('Day 12'!T18=ISBLANK(TRUE),"",'Day 12'!T18)</f>
        <v/>
      </c>
      <c r="P233" s="1235">
        <f>IF('Day 12'!U18=ISBLANK(TRUE),"",'Day 12'!U18)</f>
        <v>0</v>
      </c>
      <c r="Q233" s="1233">
        <f t="shared" si="5"/>
        <v>0</v>
      </c>
      <c r="R233" s="104"/>
    </row>
    <row r="234" ht="12.75" customHeight="1">
      <c r="A234" s="1229">
        <v>12.0</v>
      </c>
      <c r="B234" s="1230" t="str">
        <f>IF('Day 12'!B19=ISBLANK(TRUE),"",'Day 12'!B19)</f>
        <v/>
      </c>
      <c r="C234" s="1230" t="str">
        <f>IF('Day 12'!C19=ISBLANK(TRUE),"",'Day 12'!C19)</f>
        <v/>
      </c>
      <c r="D234" s="1230" t="str">
        <f>IF('Day 12'!E19=ISBLANK(TRUE),"",'Day 12'!E19)</f>
        <v/>
      </c>
      <c r="E234" s="1230" t="str">
        <f>IF('Day 12'!F19=ISBLANK(TRUE),"",'Day 12'!F19)</f>
        <v/>
      </c>
      <c r="F234" s="1230" t="str">
        <f>IF('Day 12'!G19=ISBLANK(TRUE),"",'Day 12'!G19)</f>
        <v> </v>
      </c>
      <c r="G234" s="1230" t="str">
        <f>IF('Day 12'!H19=ISBLANK(TRUE),"",'Day 12'!H19)</f>
        <v> </v>
      </c>
      <c r="H234" s="1230" t="str">
        <f>IF('Day 12'!I19=ISBLANK(TRUE),"",'Day 12'!I19)</f>
        <v> </v>
      </c>
      <c r="I234" s="1232" t="str">
        <f>IF('Day 12'!V19=ISBLANK(TRUE),"",'Day 12'!V19)</f>
        <v/>
      </c>
      <c r="J234" s="1233">
        <f t="shared" si="2"/>
        <v>0</v>
      </c>
      <c r="K234" s="1230" t="str">
        <f t="shared" si="22"/>
        <v>No</v>
      </c>
      <c r="L234" s="1230" t="str">
        <f>IF('Day 12'!R19=ISBLANK(TRUE),"",'Day 12'!R19)</f>
        <v/>
      </c>
      <c r="M234" s="1235" t="str">
        <f>IF('Day 12'!S19=ISBLANK(TRUE),"",'Day 12'!S19)</f>
        <v/>
      </c>
      <c r="N234" s="1233">
        <f t="shared" si="35"/>
        <v>0</v>
      </c>
      <c r="O234" s="1230" t="str">
        <f>IF('Day 12'!T19=ISBLANK(TRUE),"",'Day 12'!T19)</f>
        <v/>
      </c>
      <c r="P234" s="1235">
        <f>IF('Day 12'!U19=ISBLANK(TRUE),"",'Day 12'!U19)</f>
        <v>0</v>
      </c>
      <c r="Q234" s="1233">
        <f t="shared" si="5"/>
        <v>0</v>
      </c>
      <c r="R234" s="104"/>
    </row>
    <row r="235" ht="12.75" customHeight="1">
      <c r="A235" s="1229">
        <v>12.0</v>
      </c>
      <c r="B235" s="1230" t="str">
        <f>IF('Day 12'!B20=ISBLANK(TRUE),"",'Day 12'!B20)</f>
        <v/>
      </c>
      <c r="C235" s="1230" t="str">
        <f>IF('Day 12'!C20=ISBLANK(TRUE),"",'Day 12'!C20)</f>
        <v/>
      </c>
      <c r="D235" s="1230" t="str">
        <f>IF('Day 12'!E20=ISBLANK(TRUE),"",'Day 12'!E20)</f>
        <v/>
      </c>
      <c r="E235" s="1230" t="str">
        <f>IF('Day 12'!F20=ISBLANK(TRUE),"",'Day 12'!F20)</f>
        <v/>
      </c>
      <c r="F235" s="1230" t="str">
        <f>IF('Day 12'!G20=ISBLANK(TRUE),"",'Day 12'!G20)</f>
        <v> </v>
      </c>
      <c r="G235" s="1230" t="str">
        <f>IF('Day 12'!H20=ISBLANK(TRUE),"",'Day 12'!H20)</f>
        <v> </v>
      </c>
      <c r="H235" s="1230" t="str">
        <f>IF('Day 12'!I20=ISBLANK(TRUE),"",'Day 12'!I20)</f>
        <v> </v>
      </c>
      <c r="I235" s="1232" t="str">
        <f>IF('Day 12'!V20=ISBLANK(TRUE),"",'Day 12'!V20)</f>
        <v/>
      </c>
      <c r="J235" s="1233">
        <f t="shared" si="2"/>
        <v>0</v>
      </c>
      <c r="K235" s="1230" t="str">
        <f t="shared" si="22"/>
        <v>No</v>
      </c>
      <c r="L235" s="1230" t="str">
        <f>IF('Day 12'!R20=ISBLANK(TRUE),"",'Day 12'!R20)</f>
        <v/>
      </c>
      <c r="M235" s="1235" t="str">
        <f>IF('Day 12'!S20=ISBLANK(TRUE),"",'Day 12'!S20)</f>
        <v/>
      </c>
      <c r="N235" s="1233">
        <f t="shared" si="35"/>
        <v>0</v>
      </c>
      <c r="O235" s="1230" t="str">
        <f>IF('Day 12'!T20=ISBLANK(TRUE),"",'Day 12'!T20)</f>
        <v/>
      </c>
      <c r="P235" s="1235">
        <f>IF('Day 12'!U20=ISBLANK(TRUE),"",'Day 12'!U20)</f>
        <v>0</v>
      </c>
      <c r="Q235" s="1233">
        <f t="shared" si="5"/>
        <v>0</v>
      </c>
      <c r="R235" s="104"/>
    </row>
    <row r="236" ht="12.75" customHeight="1">
      <c r="A236" s="1229">
        <v>12.0</v>
      </c>
      <c r="B236" s="1230" t="str">
        <f>IF('Day 12'!B21=ISBLANK(TRUE),"",'Day 12'!B21)</f>
        <v/>
      </c>
      <c r="C236" s="1230" t="str">
        <f>IF('Day 12'!C21=ISBLANK(TRUE),"",'Day 12'!C21)</f>
        <v/>
      </c>
      <c r="D236" s="1230" t="str">
        <f>IF('Day 12'!E21=ISBLANK(TRUE),"",'Day 12'!E21)</f>
        <v/>
      </c>
      <c r="E236" s="1230" t="str">
        <f>IF('Day 12'!F21=ISBLANK(TRUE),"",'Day 12'!F21)</f>
        <v/>
      </c>
      <c r="F236" s="1230" t="str">
        <f>IF('Day 12'!G21=ISBLANK(TRUE),"",'Day 12'!G21)</f>
        <v> </v>
      </c>
      <c r="G236" s="1230" t="str">
        <f>IF('Day 12'!H21=ISBLANK(TRUE),"",'Day 12'!H21)</f>
        <v> </v>
      </c>
      <c r="H236" s="1230" t="str">
        <f>IF('Day 12'!I21=ISBLANK(TRUE),"",'Day 12'!I21)</f>
        <v> </v>
      </c>
      <c r="I236" s="1232" t="str">
        <f>IF('Day 12'!V21=ISBLANK(TRUE),"",'Day 12'!V21)</f>
        <v/>
      </c>
      <c r="J236" s="1233">
        <f t="shared" si="2"/>
        <v>0</v>
      </c>
      <c r="K236" s="1230" t="str">
        <f t="shared" si="22"/>
        <v>No</v>
      </c>
      <c r="L236" s="1230" t="str">
        <f>IF('Day 12'!R21=ISBLANK(TRUE),"",'Day 12'!R21)</f>
        <v/>
      </c>
      <c r="M236" s="1235" t="str">
        <f>IF('Day 12'!S21=ISBLANK(TRUE),"",'Day 12'!S21)</f>
        <v/>
      </c>
      <c r="N236" s="1233">
        <f t="shared" si="35"/>
        <v>0</v>
      </c>
      <c r="O236" s="1230" t="str">
        <f>IF('Day 12'!T21=ISBLANK(TRUE),"",'Day 12'!T21)</f>
        <v/>
      </c>
      <c r="P236" s="1235">
        <f>IF('Day 12'!U21=ISBLANK(TRUE),"",'Day 12'!U21)</f>
        <v>0</v>
      </c>
      <c r="Q236" s="1233">
        <f t="shared" si="5"/>
        <v>0</v>
      </c>
      <c r="R236" s="104"/>
    </row>
    <row r="237" ht="12.75" customHeight="1">
      <c r="A237" s="1229">
        <v>12.0</v>
      </c>
      <c r="B237" s="1230" t="str">
        <f>IF('Day 12'!B22=ISBLANK(TRUE),"",'Day 12'!B22)</f>
        <v/>
      </c>
      <c r="C237" s="1230" t="str">
        <f>IF('Day 12'!C22=ISBLANK(TRUE),"",'Day 12'!C22)</f>
        <v/>
      </c>
      <c r="D237" s="1230" t="str">
        <f>IF('Day 12'!E22=ISBLANK(TRUE),"",'Day 12'!E22)</f>
        <v/>
      </c>
      <c r="E237" s="1230" t="str">
        <f>IF('Day 12'!F22=ISBLANK(TRUE),"",'Day 12'!F22)</f>
        <v/>
      </c>
      <c r="F237" s="1230" t="str">
        <f>IF('Day 12'!G22=ISBLANK(TRUE),"",'Day 12'!G22)</f>
        <v> </v>
      </c>
      <c r="G237" s="1230" t="str">
        <f>IF('Day 12'!H22=ISBLANK(TRUE),"",'Day 12'!H22)</f>
        <v> </v>
      </c>
      <c r="H237" s="1230" t="str">
        <f>IF('Day 12'!I22=ISBLANK(TRUE),"",'Day 12'!I22)</f>
        <v> </v>
      </c>
      <c r="I237" s="1232" t="str">
        <f>IF('Day 12'!V22=ISBLANK(TRUE),"",'Day 12'!V22)</f>
        <v/>
      </c>
      <c r="J237" s="1233">
        <f t="shared" si="2"/>
        <v>0</v>
      </c>
      <c r="K237" s="1230" t="str">
        <f t="shared" si="22"/>
        <v>No</v>
      </c>
      <c r="L237" s="1230" t="str">
        <f>IF('Day 12'!R22=ISBLANK(TRUE),"",'Day 12'!R22)</f>
        <v/>
      </c>
      <c r="M237" s="1235" t="str">
        <f>IF('Day 12'!S22=ISBLANK(TRUE),"",'Day 12'!S22)</f>
        <v/>
      </c>
      <c r="N237" s="1233">
        <f t="shared" si="35"/>
        <v>0</v>
      </c>
      <c r="O237" s="1230" t="str">
        <f>IF('Day 12'!T22=ISBLANK(TRUE),"",'Day 12'!T22)</f>
        <v/>
      </c>
      <c r="P237" s="1235">
        <f>IF('Day 12'!U22=ISBLANK(TRUE),"",'Day 12'!U22)</f>
        <v>0</v>
      </c>
      <c r="Q237" s="1233">
        <f t="shared" si="5"/>
        <v>0</v>
      </c>
      <c r="R237" s="104"/>
    </row>
    <row r="238" ht="12.75" customHeight="1">
      <c r="A238" s="1229">
        <v>12.0</v>
      </c>
      <c r="B238" s="1230" t="str">
        <f>IF('Day 12'!B23=ISBLANK(TRUE),"",'Day 12'!B23)</f>
        <v/>
      </c>
      <c r="C238" s="1230" t="str">
        <f>IF('Day 12'!C23=ISBLANK(TRUE),"",'Day 12'!C23)</f>
        <v/>
      </c>
      <c r="D238" s="1230" t="str">
        <f>IF('Day 12'!E23=ISBLANK(TRUE),"",'Day 12'!E23)</f>
        <v/>
      </c>
      <c r="E238" s="1230" t="str">
        <f>IF('Day 12'!F23=ISBLANK(TRUE),"",'Day 12'!F23)</f>
        <v/>
      </c>
      <c r="F238" s="1230" t="str">
        <f>IF('Day 12'!G23=ISBLANK(TRUE),"",'Day 12'!G23)</f>
        <v> </v>
      </c>
      <c r="G238" s="1230" t="str">
        <f>IF('Day 12'!H23=ISBLANK(TRUE),"",'Day 12'!H23)</f>
        <v> </v>
      </c>
      <c r="H238" s="1230" t="str">
        <f>IF('Day 12'!I23=ISBLANK(TRUE),"",'Day 12'!I23)</f>
        <v> </v>
      </c>
      <c r="I238" s="1232" t="str">
        <f>IF('Day 12'!V23=ISBLANK(TRUE),"",'Day 12'!V23)</f>
        <v/>
      </c>
      <c r="J238" s="1233">
        <f t="shared" si="2"/>
        <v>0</v>
      </c>
      <c r="K238" s="1230" t="str">
        <f t="shared" si="22"/>
        <v>No</v>
      </c>
      <c r="L238" s="1230" t="str">
        <f>IF('Day 12'!R23=ISBLANK(TRUE),"",'Day 12'!R23)</f>
        <v/>
      </c>
      <c r="M238" s="1235" t="str">
        <f>IF('Day 12'!S23=ISBLANK(TRUE),"",'Day 12'!S23)</f>
        <v/>
      </c>
      <c r="N238" s="1233">
        <f t="shared" si="35"/>
        <v>0</v>
      </c>
      <c r="O238" s="1230" t="str">
        <f>IF('Day 12'!T23=ISBLANK(TRUE),"",'Day 12'!T23)</f>
        <v/>
      </c>
      <c r="P238" s="1235">
        <f>IF('Day 12'!U23=ISBLANK(TRUE),"",'Day 12'!U23)</f>
        <v>0</v>
      </c>
      <c r="Q238" s="1233">
        <f t="shared" si="5"/>
        <v>0</v>
      </c>
      <c r="R238" s="104"/>
    </row>
    <row r="239" ht="12.75" customHeight="1">
      <c r="A239" s="1229">
        <v>12.0</v>
      </c>
      <c r="B239" s="1230" t="str">
        <f>IF('Day 12'!B24=ISBLANK(TRUE),"",'Day 12'!B24)</f>
        <v/>
      </c>
      <c r="C239" s="1230" t="str">
        <f>IF('Day 12'!C24=ISBLANK(TRUE),"",'Day 12'!C24)</f>
        <v/>
      </c>
      <c r="D239" s="1230" t="str">
        <f>IF('Day 12'!E24=ISBLANK(TRUE),"",'Day 12'!E24)</f>
        <v/>
      </c>
      <c r="E239" s="1230" t="str">
        <f>IF('Day 12'!F24=ISBLANK(TRUE),"",'Day 12'!F24)</f>
        <v/>
      </c>
      <c r="F239" s="1230" t="str">
        <f>IF('Day 12'!G24=ISBLANK(TRUE),"",'Day 12'!G24)</f>
        <v> </v>
      </c>
      <c r="G239" s="1230" t="str">
        <f>IF('Day 12'!H24=ISBLANK(TRUE),"",'Day 12'!H24)</f>
        <v> </v>
      </c>
      <c r="H239" s="1230" t="str">
        <f>IF('Day 12'!I24=ISBLANK(TRUE),"",'Day 12'!I24)</f>
        <v> </v>
      </c>
      <c r="I239" s="1232" t="str">
        <f>IF('Day 12'!V24=ISBLANK(TRUE),"",'Day 12'!V24)</f>
        <v/>
      </c>
      <c r="J239" s="1233">
        <f t="shared" si="2"/>
        <v>0</v>
      </c>
      <c r="K239" s="1230" t="str">
        <f t="shared" si="22"/>
        <v>No</v>
      </c>
      <c r="L239" s="1230" t="str">
        <f>IF('Day 12'!R24=ISBLANK(TRUE),"",'Day 12'!R24)</f>
        <v/>
      </c>
      <c r="M239" s="1235" t="str">
        <f>IF('Day 12'!S24=ISBLANK(TRUE),"",'Day 12'!S24)</f>
        <v/>
      </c>
      <c r="N239" s="1233">
        <f t="shared" si="35"/>
        <v>0</v>
      </c>
      <c r="O239" s="1230" t="str">
        <f>IF('Day 12'!T24=ISBLANK(TRUE),"",'Day 12'!T24)</f>
        <v/>
      </c>
      <c r="P239" s="1235">
        <f>IF('Day 12'!U24=ISBLANK(TRUE),"",'Day 12'!U24)</f>
        <v>0</v>
      </c>
      <c r="Q239" s="1233">
        <f t="shared" si="5"/>
        <v>0</v>
      </c>
      <c r="R239" s="104"/>
    </row>
    <row r="240" ht="12.75" customHeight="1">
      <c r="A240" s="1238">
        <v>12.0</v>
      </c>
      <c r="B240" s="1230" t="str">
        <f>IF('Day 12'!B25=ISBLANK(TRUE),"",'Day 12'!B25)</f>
        <v/>
      </c>
      <c r="C240" s="1230" t="str">
        <f>IF('Day 12'!C25=ISBLANK(TRUE),"",'Day 12'!C25)</f>
        <v/>
      </c>
      <c r="D240" s="1230" t="str">
        <f>IF('Day 12'!E25=ISBLANK(TRUE),"",'Day 12'!E25)</f>
        <v/>
      </c>
      <c r="E240" s="1230" t="str">
        <f>IF('Day 12'!F25=ISBLANK(TRUE),"",'Day 12'!F25)</f>
        <v/>
      </c>
      <c r="F240" s="1230" t="str">
        <f>IF('Day 12'!G25=ISBLANK(TRUE),"",'Day 12'!G25)</f>
        <v> </v>
      </c>
      <c r="G240" s="1230" t="str">
        <f>IF('Day 12'!H25=ISBLANK(TRUE),"",'Day 12'!H25)</f>
        <v> </v>
      </c>
      <c r="H240" s="1230" t="str">
        <f>IF('Day 12'!I25=ISBLANK(TRUE),"",'Day 12'!I25)</f>
        <v> </v>
      </c>
      <c r="I240" s="1232" t="str">
        <f>IF('Day 12'!V25=ISBLANK(TRUE),"",'Day 12'!V25)</f>
        <v/>
      </c>
      <c r="J240" s="1233">
        <f t="shared" si="2"/>
        <v>0</v>
      </c>
      <c r="K240" s="1230" t="str">
        <f t="shared" si="22"/>
        <v>No</v>
      </c>
      <c r="L240" s="1230" t="str">
        <f>IF('Day 12'!R25=ISBLANK(TRUE),"",'Day 12'!R25)</f>
        <v/>
      </c>
      <c r="M240" s="1235" t="str">
        <f>IF('Day 12'!S25=ISBLANK(TRUE),"",'Day 12'!S25)</f>
        <v/>
      </c>
      <c r="N240" s="1233">
        <f t="shared" si="35"/>
        <v>0</v>
      </c>
      <c r="O240" s="1230" t="str">
        <f>IF('Day 12'!T25=ISBLANK(TRUE),"",'Day 12'!T25)</f>
        <v/>
      </c>
      <c r="P240" s="1235">
        <f>IF('Day 12'!U25=ISBLANK(TRUE),"",'Day 12'!U25)</f>
        <v>0</v>
      </c>
      <c r="Q240" s="1233">
        <f t="shared" si="5"/>
        <v>0</v>
      </c>
      <c r="R240" s="104"/>
    </row>
    <row r="241" ht="12.75" customHeight="1">
      <c r="A241" s="102"/>
      <c r="B241" s="102"/>
      <c r="C241" s="102"/>
      <c r="D241" s="102"/>
      <c r="E241" s="60"/>
      <c r="F241" s="102"/>
      <c r="G241" s="102"/>
      <c r="H241" s="102"/>
      <c r="I241" s="1151"/>
      <c r="J241" s="1151"/>
      <c r="K241" s="102"/>
      <c r="L241" s="1151"/>
      <c r="M241" s="1239"/>
      <c r="N241" s="1151"/>
      <c r="O241" s="1151"/>
      <c r="P241" s="1239"/>
      <c r="Q241" s="1240"/>
      <c r="R241" s="104"/>
    </row>
    <row r="242" ht="12.75" customHeight="1">
      <c r="A242" s="102"/>
      <c r="B242" s="102"/>
      <c r="C242" s="102"/>
      <c r="D242" s="102"/>
      <c r="E242" s="60"/>
      <c r="F242" s="102"/>
      <c r="G242" s="102"/>
      <c r="H242" s="102"/>
      <c r="I242" s="1151"/>
      <c r="J242" s="1151"/>
      <c r="K242" s="102"/>
      <c r="L242" s="1151"/>
      <c r="M242" s="1239"/>
      <c r="N242" s="1151"/>
      <c r="O242" s="1151"/>
      <c r="P242" s="1239"/>
      <c r="Q242" s="1240"/>
      <c r="R242" s="104"/>
    </row>
    <row r="243" ht="12.75" customHeight="1">
      <c r="A243" s="102"/>
      <c r="B243" s="102"/>
      <c r="C243" s="102"/>
      <c r="D243" s="102"/>
      <c r="E243" s="60"/>
      <c r="F243" s="102"/>
      <c r="G243" s="102"/>
      <c r="H243" s="102"/>
      <c r="I243" s="1151"/>
      <c r="J243" s="1151"/>
      <c r="K243" s="102"/>
      <c r="L243" s="1151"/>
      <c r="M243" s="1239"/>
      <c r="N243" s="1151"/>
      <c r="O243" s="1151"/>
      <c r="P243" s="1239"/>
      <c r="Q243" s="1240"/>
      <c r="R243" s="104"/>
    </row>
    <row r="244" ht="12.75" customHeight="1">
      <c r="A244" s="102"/>
      <c r="B244" s="102"/>
      <c r="C244" s="102"/>
      <c r="D244" s="102"/>
      <c r="E244" s="60"/>
      <c r="F244" s="102"/>
      <c r="G244" s="102"/>
      <c r="H244" s="102"/>
      <c r="I244" s="1151"/>
      <c r="J244" s="1151"/>
      <c r="K244" s="102"/>
      <c r="L244" s="1151"/>
      <c r="M244" s="1239"/>
      <c r="N244" s="1151"/>
      <c r="O244" s="1151"/>
      <c r="P244" s="1239"/>
      <c r="Q244" s="1240"/>
      <c r="R244" s="104"/>
    </row>
    <row r="245" ht="12.75" customHeight="1">
      <c r="A245" s="102"/>
      <c r="B245" s="102"/>
      <c r="C245" s="102"/>
      <c r="D245" s="102"/>
      <c r="E245" s="60"/>
      <c r="F245" s="102"/>
      <c r="G245" s="102"/>
      <c r="H245" s="102"/>
      <c r="I245" s="1151"/>
      <c r="J245" s="1151"/>
      <c r="K245" s="102"/>
      <c r="L245" s="1151"/>
      <c r="M245" s="1239"/>
      <c r="N245" s="1151"/>
      <c r="O245" s="1151"/>
      <c r="P245" s="1239"/>
      <c r="Q245" s="1240"/>
      <c r="R245" s="104"/>
    </row>
    <row r="246" ht="12.75" customHeight="1">
      <c r="A246" s="102"/>
      <c r="B246" s="102"/>
      <c r="C246" s="102"/>
      <c r="D246" s="102"/>
      <c r="E246" s="60"/>
      <c r="F246" s="102"/>
      <c r="G246" s="102"/>
      <c r="H246" s="102"/>
      <c r="I246" s="1151"/>
      <c r="J246" s="1151"/>
      <c r="K246" s="102"/>
      <c r="L246" s="1151"/>
      <c r="M246" s="1239"/>
      <c r="N246" s="1151"/>
      <c r="O246" s="1151"/>
      <c r="P246" s="1239"/>
      <c r="Q246" s="1240"/>
      <c r="R246" s="104"/>
    </row>
    <row r="247" ht="12.75" customHeight="1">
      <c r="A247" s="102"/>
      <c r="B247" s="102"/>
      <c r="C247" s="102"/>
      <c r="D247" s="102"/>
      <c r="E247" s="60"/>
      <c r="F247" s="102"/>
      <c r="G247" s="102"/>
      <c r="H247" s="102"/>
      <c r="I247" s="1151"/>
      <c r="J247" s="1151"/>
      <c r="K247" s="102"/>
      <c r="L247" s="1151"/>
      <c r="M247" s="1239"/>
      <c r="N247" s="1151"/>
      <c r="O247" s="1151"/>
      <c r="P247" s="1239"/>
      <c r="Q247" s="1240"/>
      <c r="R247" s="104"/>
    </row>
    <row r="248" ht="12.75" customHeight="1">
      <c r="A248" s="102"/>
      <c r="B248" s="102"/>
      <c r="C248" s="102"/>
      <c r="D248" s="102"/>
      <c r="E248" s="60"/>
      <c r="F248" s="102"/>
      <c r="G248" s="102"/>
      <c r="H248" s="102"/>
      <c r="I248" s="1151"/>
      <c r="J248" s="1151"/>
      <c r="K248" s="102"/>
      <c r="L248" s="1151"/>
      <c r="M248" s="1239"/>
      <c r="N248" s="1151"/>
      <c r="O248" s="1151"/>
      <c r="P248" s="1239"/>
      <c r="Q248" s="1240"/>
      <c r="R248" s="104"/>
    </row>
    <row r="249" ht="12.75" customHeight="1">
      <c r="A249" s="102"/>
      <c r="B249" s="102"/>
      <c r="C249" s="102"/>
      <c r="D249" s="102"/>
      <c r="E249" s="60"/>
      <c r="F249" s="102"/>
      <c r="G249" s="102"/>
      <c r="H249" s="102"/>
      <c r="I249" s="1151"/>
      <c r="J249" s="1151"/>
      <c r="K249" s="102"/>
      <c r="L249" s="1151"/>
      <c r="M249" s="1239"/>
      <c r="N249" s="1151"/>
      <c r="O249" s="1151"/>
      <c r="P249" s="1239"/>
      <c r="Q249" s="1240"/>
      <c r="R249" s="104"/>
    </row>
    <row r="250" ht="12.75" customHeight="1">
      <c r="A250" s="102"/>
      <c r="B250" s="102"/>
      <c r="C250" s="102"/>
      <c r="D250" s="102"/>
      <c r="E250" s="60"/>
      <c r="F250" s="102"/>
      <c r="G250" s="102"/>
      <c r="H250" s="102"/>
      <c r="I250" s="1151"/>
      <c r="J250" s="1151"/>
      <c r="K250" s="102"/>
      <c r="L250" s="1151"/>
      <c r="M250" s="1239"/>
      <c r="N250" s="1151"/>
      <c r="O250" s="1151"/>
      <c r="P250" s="1239"/>
      <c r="Q250" s="1240"/>
      <c r="R250" s="104"/>
    </row>
    <row r="251" ht="12.75" customHeight="1">
      <c r="A251" s="102"/>
      <c r="B251" s="102"/>
      <c r="C251" s="102"/>
      <c r="D251" s="102"/>
      <c r="E251" s="60"/>
      <c r="F251" s="102"/>
      <c r="G251" s="102"/>
      <c r="H251" s="102"/>
      <c r="I251" s="1151"/>
      <c r="J251" s="1151"/>
      <c r="K251" s="102"/>
      <c r="L251" s="1151"/>
      <c r="M251" s="1239"/>
      <c r="N251" s="1151"/>
      <c r="O251" s="1151"/>
      <c r="P251" s="1239"/>
      <c r="Q251" s="1240"/>
      <c r="R251" s="104"/>
    </row>
    <row r="252" ht="12.75" customHeight="1">
      <c r="A252" s="102"/>
      <c r="B252" s="102"/>
      <c r="C252" s="102"/>
      <c r="D252" s="102"/>
      <c r="E252" s="60"/>
      <c r="F252" s="102"/>
      <c r="G252" s="102"/>
      <c r="H252" s="102"/>
      <c r="I252" s="1151"/>
      <c r="J252" s="1151"/>
      <c r="K252" s="102"/>
      <c r="L252" s="1151"/>
      <c r="M252" s="1239"/>
      <c r="N252" s="1151"/>
      <c r="O252" s="1151"/>
      <c r="P252" s="1239"/>
      <c r="Q252" s="1240"/>
      <c r="R252" s="104"/>
    </row>
    <row r="253" ht="12.75" customHeight="1">
      <c r="A253" s="102"/>
      <c r="B253" s="102"/>
      <c r="C253" s="102"/>
      <c r="D253" s="102"/>
      <c r="E253" s="60"/>
      <c r="F253" s="102"/>
      <c r="G253" s="102"/>
      <c r="H253" s="102"/>
      <c r="I253" s="1151"/>
      <c r="J253" s="1151"/>
      <c r="K253" s="102"/>
      <c r="L253" s="1151"/>
      <c r="M253" s="1239"/>
      <c r="N253" s="1151"/>
      <c r="O253" s="1151"/>
      <c r="P253" s="1239"/>
      <c r="Q253" s="1240"/>
      <c r="R253" s="104"/>
    </row>
    <row r="254" ht="12.75" customHeight="1">
      <c r="A254" s="102"/>
      <c r="B254" s="102"/>
      <c r="C254" s="102"/>
      <c r="D254" s="102"/>
      <c r="E254" s="60"/>
      <c r="F254" s="102"/>
      <c r="G254" s="102"/>
      <c r="H254" s="102"/>
      <c r="I254" s="1151"/>
      <c r="J254" s="1151"/>
      <c r="K254" s="102"/>
      <c r="L254" s="1151"/>
      <c r="M254" s="1239"/>
      <c r="N254" s="1151"/>
      <c r="O254" s="1151"/>
      <c r="P254" s="1239"/>
      <c r="Q254" s="1240"/>
      <c r="R254" s="104"/>
    </row>
    <row r="255" ht="12.75" customHeight="1">
      <c r="A255" s="102"/>
      <c r="B255" s="102"/>
      <c r="C255" s="102"/>
      <c r="D255" s="102"/>
      <c r="E255" s="60"/>
      <c r="F255" s="102"/>
      <c r="G255" s="102"/>
      <c r="H255" s="102"/>
      <c r="I255" s="1151"/>
      <c r="J255" s="1151"/>
      <c r="K255" s="102"/>
      <c r="L255" s="1151"/>
      <c r="M255" s="1239"/>
      <c r="N255" s="1151"/>
      <c r="O255" s="1151"/>
      <c r="P255" s="1239"/>
      <c r="Q255" s="1240"/>
      <c r="R255" s="104"/>
    </row>
    <row r="256" ht="12.75" customHeight="1">
      <c r="A256" s="102"/>
      <c r="B256" s="102"/>
      <c r="C256" s="102"/>
      <c r="D256" s="102"/>
      <c r="E256" s="60"/>
      <c r="F256" s="102"/>
      <c r="G256" s="102"/>
      <c r="H256" s="102"/>
      <c r="I256" s="1151"/>
      <c r="J256" s="1151"/>
      <c r="K256" s="102"/>
      <c r="L256" s="1151"/>
      <c r="M256" s="1239"/>
      <c r="N256" s="1151"/>
      <c r="O256" s="1151"/>
      <c r="P256" s="1239"/>
      <c r="Q256" s="1240"/>
      <c r="R256" s="104"/>
    </row>
    <row r="257" ht="12.75" customHeight="1">
      <c r="A257" s="102"/>
      <c r="B257" s="102"/>
      <c r="C257" s="102"/>
      <c r="D257" s="102"/>
      <c r="E257" s="60"/>
      <c r="F257" s="102"/>
      <c r="G257" s="102"/>
      <c r="H257" s="102"/>
      <c r="I257" s="1151"/>
      <c r="J257" s="1151"/>
      <c r="K257" s="102"/>
      <c r="L257" s="1151"/>
      <c r="M257" s="1239"/>
      <c r="N257" s="1151"/>
      <c r="O257" s="1151"/>
      <c r="P257" s="1239"/>
      <c r="Q257" s="1240"/>
      <c r="R257" s="104"/>
    </row>
    <row r="258" ht="12.75" customHeight="1">
      <c r="A258" s="102"/>
      <c r="B258" s="102"/>
      <c r="C258" s="102"/>
      <c r="D258" s="102"/>
      <c r="E258" s="60"/>
      <c r="F258" s="102"/>
      <c r="G258" s="102"/>
      <c r="H258" s="102"/>
      <c r="I258" s="1151"/>
      <c r="J258" s="1151"/>
      <c r="K258" s="102"/>
      <c r="L258" s="1151"/>
      <c r="M258" s="1239"/>
      <c r="N258" s="1151"/>
      <c r="O258" s="1151"/>
      <c r="P258" s="1239"/>
      <c r="Q258" s="1240"/>
      <c r="R258" s="104"/>
    </row>
    <row r="259" ht="12.75" customHeight="1">
      <c r="A259" s="102"/>
      <c r="B259" s="102"/>
      <c r="C259" s="102"/>
      <c r="D259" s="102"/>
      <c r="E259" s="60"/>
      <c r="F259" s="102"/>
      <c r="G259" s="102"/>
      <c r="H259" s="102"/>
      <c r="I259" s="1151"/>
      <c r="J259" s="1151"/>
      <c r="K259" s="102"/>
      <c r="L259" s="1151"/>
      <c r="M259" s="1239"/>
      <c r="N259" s="1151"/>
      <c r="O259" s="1151"/>
      <c r="P259" s="1239"/>
      <c r="Q259" s="1240"/>
      <c r="R259" s="104"/>
    </row>
    <row r="260" ht="12.75" customHeight="1">
      <c r="A260" s="102"/>
      <c r="B260" s="102"/>
      <c r="C260" s="102"/>
      <c r="D260" s="102"/>
      <c r="E260" s="60"/>
      <c r="F260" s="102"/>
      <c r="G260" s="102"/>
      <c r="H260" s="102"/>
      <c r="I260" s="1151"/>
      <c r="J260" s="1151"/>
      <c r="K260" s="102"/>
      <c r="L260" s="1151"/>
      <c r="M260" s="1239"/>
      <c r="N260" s="1151"/>
      <c r="O260" s="1151"/>
      <c r="P260" s="1239"/>
      <c r="Q260" s="1240"/>
      <c r="R260" s="104"/>
    </row>
    <row r="261" ht="12.75" customHeight="1">
      <c r="A261" s="102"/>
      <c r="B261" s="102"/>
      <c r="C261" s="102"/>
      <c r="D261" s="102"/>
      <c r="E261" s="60"/>
      <c r="F261" s="102"/>
      <c r="G261" s="102"/>
      <c r="H261" s="102"/>
      <c r="I261" s="1151"/>
      <c r="J261" s="1151"/>
      <c r="K261" s="102"/>
      <c r="L261" s="1151"/>
      <c r="M261" s="1239"/>
      <c r="N261" s="1151"/>
      <c r="O261" s="1151"/>
      <c r="P261" s="1239"/>
      <c r="Q261" s="1240"/>
      <c r="R261" s="104"/>
    </row>
    <row r="262" ht="12.75" customHeight="1">
      <c r="A262" s="102"/>
      <c r="B262" s="102"/>
      <c r="C262" s="102"/>
      <c r="D262" s="102"/>
      <c r="E262" s="60"/>
      <c r="F262" s="102"/>
      <c r="G262" s="102"/>
      <c r="H262" s="102"/>
      <c r="I262" s="1151"/>
      <c r="J262" s="1151"/>
      <c r="K262" s="102"/>
      <c r="L262" s="1151"/>
      <c r="M262" s="1239"/>
      <c r="N262" s="1151"/>
      <c r="O262" s="1151"/>
      <c r="P262" s="1239"/>
      <c r="Q262" s="1240"/>
      <c r="R262" s="104"/>
    </row>
    <row r="263" ht="12.75" customHeight="1">
      <c r="A263" s="102"/>
      <c r="B263" s="102"/>
      <c r="C263" s="102"/>
      <c r="D263" s="102"/>
      <c r="E263" s="60"/>
      <c r="F263" s="102"/>
      <c r="G263" s="102"/>
      <c r="H263" s="102"/>
      <c r="I263" s="1151"/>
      <c r="J263" s="1151"/>
      <c r="K263" s="102"/>
      <c r="L263" s="1151"/>
      <c r="M263" s="1239"/>
      <c r="N263" s="1151"/>
      <c r="O263" s="1151"/>
      <c r="P263" s="1239"/>
      <c r="Q263" s="1240"/>
      <c r="R263" s="104"/>
    </row>
    <row r="264" ht="12.75" customHeight="1">
      <c r="A264" s="102"/>
      <c r="B264" s="102"/>
      <c r="C264" s="102"/>
      <c r="D264" s="102"/>
      <c r="E264" s="60"/>
      <c r="F264" s="102"/>
      <c r="G264" s="102"/>
      <c r="H264" s="102"/>
      <c r="I264" s="1151"/>
      <c r="J264" s="1151"/>
      <c r="K264" s="102"/>
      <c r="L264" s="1151"/>
      <c r="M264" s="1239"/>
      <c r="N264" s="1151"/>
      <c r="O264" s="1151"/>
      <c r="P264" s="1239"/>
      <c r="Q264" s="1240"/>
      <c r="R264" s="104"/>
    </row>
    <row r="265" ht="12.75" customHeight="1">
      <c r="A265" s="102"/>
      <c r="B265" s="102"/>
      <c r="C265" s="102"/>
      <c r="D265" s="102"/>
      <c r="E265" s="60"/>
      <c r="F265" s="102"/>
      <c r="G265" s="102"/>
      <c r="H265" s="102"/>
      <c r="I265" s="1151"/>
      <c r="J265" s="1151"/>
      <c r="K265" s="102"/>
      <c r="L265" s="1151"/>
      <c r="M265" s="1239"/>
      <c r="N265" s="1151"/>
      <c r="O265" s="1151"/>
      <c r="P265" s="1239"/>
      <c r="Q265" s="1240"/>
      <c r="R265" s="104"/>
    </row>
    <row r="266" ht="12.75" customHeight="1">
      <c r="A266" s="102"/>
      <c r="B266" s="102"/>
      <c r="C266" s="102"/>
      <c r="D266" s="102"/>
      <c r="E266" s="60"/>
      <c r="F266" s="102"/>
      <c r="G266" s="102"/>
      <c r="H266" s="102"/>
      <c r="I266" s="1151"/>
      <c r="J266" s="1151"/>
      <c r="K266" s="102"/>
      <c r="L266" s="1151"/>
      <c r="M266" s="1239"/>
      <c r="N266" s="1151"/>
      <c r="O266" s="1151"/>
      <c r="P266" s="1239"/>
      <c r="Q266" s="1240"/>
      <c r="R266" s="104"/>
    </row>
    <row r="267" ht="12.75" customHeight="1">
      <c r="A267" s="102"/>
      <c r="B267" s="102"/>
      <c r="C267" s="102"/>
      <c r="D267" s="102"/>
      <c r="E267" s="60"/>
      <c r="F267" s="102"/>
      <c r="G267" s="102"/>
      <c r="H267" s="102"/>
      <c r="I267" s="1151"/>
      <c r="J267" s="1151"/>
      <c r="K267" s="102"/>
      <c r="L267" s="1151"/>
      <c r="M267" s="1239"/>
      <c r="N267" s="1151"/>
      <c r="O267" s="1151"/>
      <c r="P267" s="1239"/>
      <c r="Q267" s="1240"/>
      <c r="R267" s="104"/>
    </row>
    <row r="268" ht="12.75" customHeight="1">
      <c r="A268" s="102"/>
      <c r="B268" s="102"/>
      <c r="C268" s="102"/>
      <c r="D268" s="102"/>
      <c r="E268" s="60"/>
      <c r="F268" s="102"/>
      <c r="G268" s="102"/>
      <c r="H268" s="102"/>
      <c r="I268" s="1151"/>
      <c r="J268" s="1151"/>
      <c r="K268" s="102"/>
      <c r="L268" s="1151"/>
      <c r="M268" s="1239"/>
      <c r="N268" s="1151"/>
      <c r="O268" s="1151"/>
      <c r="P268" s="1239"/>
      <c r="Q268" s="1240"/>
      <c r="R268" s="104"/>
    </row>
    <row r="269" ht="12.75" customHeight="1">
      <c r="A269" s="102"/>
      <c r="B269" s="102"/>
      <c r="C269" s="102"/>
      <c r="D269" s="102"/>
      <c r="E269" s="60"/>
      <c r="F269" s="102"/>
      <c r="G269" s="102"/>
      <c r="H269" s="102"/>
      <c r="I269" s="1151"/>
      <c r="J269" s="1151"/>
      <c r="K269" s="102"/>
      <c r="L269" s="1151"/>
      <c r="M269" s="1239"/>
      <c r="N269" s="1151"/>
      <c r="O269" s="1151"/>
      <c r="P269" s="1239"/>
      <c r="Q269" s="1240"/>
      <c r="R269" s="104"/>
    </row>
    <row r="270" ht="12.75" customHeight="1">
      <c r="A270" s="102"/>
      <c r="B270" s="102"/>
      <c r="C270" s="102"/>
      <c r="D270" s="102"/>
      <c r="E270" s="60"/>
      <c r="F270" s="102"/>
      <c r="G270" s="102"/>
      <c r="H270" s="102"/>
      <c r="I270" s="1151"/>
      <c r="J270" s="1151"/>
      <c r="K270" s="102"/>
      <c r="L270" s="1151"/>
      <c r="M270" s="1239"/>
      <c r="N270" s="1151"/>
      <c r="O270" s="1151"/>
      <c r="P270" s="1239"/>
      <c r="Q270" s="1240"/>
      <c r="R270" s="104"/>
    </row>
    <row r="271" ht="12.75" customHeight="1">
      <c r="A271" s="102"/>
      <c r="B271" s="102"/>
      <c r="C271" s="102"/>
      <c r="D271" s="102"/>
      <c r="E271" s="60"/>
      <c r="F271" s="102"/>
      <c r="G271" s="102"/>
      <c r="H271" s="102"/>
      <c r="I271" s="1151"/>
      <c r="J271" s="1151"/>
      <c r="K271" s="102"/>
      <c r="L271" s="1151"/>
      <c r="M271" s="1239"/>
      <c r="N271" s="1151"/>
      <c r="O271" s="1151"/>
      <c r="P271" s="1239"/>
      <c r="Q271" s="1240"/>
      <c r="R271" s="104"/>
    </row>
    <row r="272" ht="12.75" customHeight="1">
      <c r="A272" s="102"/>
      <c r="B272" s="102"/>
      <c r="C272" s="102"/>
      <c r="D272" s="102"/>
      <c r="E272" s="60"/>
      <c r="F272" s="102"/>
      <c r="G272" s="102"/>
      <c r="H272" s="102"/>
      <c r="I272" s="1151"/>
      <c r="J272" s="1151"/>
      <c r="K272" s="102"/>
      <c r="L272" s="1151"/>
      <c r="M272" s="1239"/>
      <c r="N272" s="1151"/>
      <c r="O272" s="1151"/>
      <c r="P272" s="1239"/>
      <c r="Q272" s="1240"/>
      <c r="R272" s="104"/>
    </row>
    <row r="273" ht="12.75" customHeight="1">
      <c r="A273" s="102"/>
      <c r="B273" s="102"/>
      <c r="C273" s="102"/>
      <c r="D273" s="102"/>
      <c r="E273" s="60"/>
      <c r="F273" s="102"/>
      <c r="G273" s="102"/>
      <c r="H273" s="102"/>
      <c r="I273" s="1151"/>
      <c r="J273" s="1151"/>
      <c r="K273" s="102"/>
      <c r="L273" s="1151"/>
      <c r="M273" s="1239"/>
      <c r="N273" s="1151"/>
      <c r="O273" s="1151"/>
      <c r="P273" s="1239"/>
      <c r="Q273" s="1240"/>
      <c r="R273" s="104"/>
    </row>
    <row r="274" ht="12.75" customHeight="1">
      <c r="A274" s="102"/>
      <c r="B274" s="102"/>
      <c r="C274" s="102"/>
      <c r="D274" s="102"/>
      <c r="E274" s="60"/>
      <c r="F274" s="102"/>
      <c r="G274" s="102"/>
      <c r="H274" s="102"/>
      <c r="I274" s="1151"/>
      <c r="J274" s="1151"/>
      <c r="K274" s="102"/>
      <c r="L274" s="1151"/>
      <c r="M274" s="1239"/>
      <c r="N274" s="1151"/>
      <c r="O274" s="1151"/>
      <c r="P274" s="1239"/>
      <c r="Q274" s="1240"/>
      <c r="R274" s="104"/>
    </row>
    <row r="275" ht="12.75" customHeight="1">
      <c r="A275" s="102"/>
      <c r="B275" s="102"/>
      <c r="C275" s="102"/>
      <c r="D275" s="102"/>
      <c r="E275" s="60"/>
      <c r="F275" s="102"/>
      <c r="G275" s="102"/>
      <c r="H275" s="102"/>
      <c r="I275" s="1151"/>
      <c r="J275" s="1151"/>
      <c r="K275" s="102"/>
      <c r="L275" s="1151"/>
      <c r="M275" s="1239"/>
      <c r="N275" s="1151"/>
      <c r="O275" s="1151"/>
      <c r="P275" s="1239"/>
      <c r="Q275" s="1240"/>
      <c r="R275" s="104"/>
    </row>
    <row r="276" ht="12.75" customHeight="1">
      <c r="A276" s="102"/>
      <c r="B276" s="102"/>
      <c r="C276" s="102"/>
      <c r="D276" s="102"/>
      <c r="E276" s="60"/>
      <c r="F276" s="102"/>
      <c r="G276" s="102"/>
      <c r="H276" s="102"/>
      <c r="I276" s="1151"/>
      <c r="J276" s="1151"/>
      <c r="K276" s="102"/>
      <c r="L276" s="1151"/>
      <c r="M276" s="1239"/>
      <c r="N276" s="1151"/>
      <c r="O276" s="1151"/>
      <c r="P276" s="1239"/>
      <c r="Q276" s="1240"/>
      <c r="R276" s="104"/>
    </row>
    <row r="277" ht="12.75" customHeight="1">
      <c r="A277" s="102"/>
      <c r="B277" s="102"/>
      <c r="C277" s="102"/>
      <c r="D277" s="102"/>
      <c r="E277" s="60"/>
      <c r="F277" s="102"/>
      <c r="G277" s="102"/>
      <c r="H277" s="102"/>
      <c r="I277" s="1151"/>
      <c r="J277" s="1151"/>
      <c r="K277" s="102"/>
      <c r="L277" s="1151"/>
      <c r="M277" s="1239"/>
      <c r="N277" s="1151"/>
      <c r="O277" s="1151"/>
      <c r="P277" s="1239"/>
      <c r="Q277" s="1240"/>
      <c r="R277" s="104"/>
    </row>
    <row r="278" ht="12.75" customHeight="1">
      <c r="A278" s="102"/>
      <c r="B278" s="102"/>
      <c r="C278" s="102"/>
      <c r="D278" s="102"/>
      <c r="E278" s="60"/>
      <c r="F278" s="102"/>
      <c r="G278" s="102"/>
      <c r="H278" s="102"/>
      <c r="I278" s="1151"/>
      <c r="J278" s="1151"/>
      <c r="K278" s="102"/>
      <c r="L278" s="1151"/>
      <c r="M278" s="1239"/>
      <c r="N278" s="1151"/>
      <c r="O278" s="1151"/>
      <c r="P278" s="1239"/>
      <c r="Q278" s="1240"/>
      <c r="R278" s="104"/>
    </row>
    <row r="279" ht="12.75" customHeight="1">
      <c r="A279" s="102"/>
      <c r="B279" s="102"/>
      <c r="C279" s="102"/>
      <c r="D279" s="102"/>
      <c r="E279" s="60"/>
      <c r="F279" s="102"/>
      <c r="G279" s="102"/>
      <c r="H279" s="102"/>
      <c r="I279" s="1151"/>
      <c r="J279" s="1151"/>
      <c r="K279" s="102"/>
      <c r="L279" s="1151"/>
      <c r="M279" s="1239"/>
      <c r="N279" s="1151"/>
      <c r="O279" s="1151"/>
      <c r="P279" s="1239"/>
      <c r="Q279" s="1240"/>
      <c r="R279" s="104"/>
    </row>
    <row r="280" ht="12.75" customHeight="1">
      <c r="A280" s="102"/>
      <c r="B280" s="102"/>
      <c r="C280" s="102"/>
      <c r="D280" s="102"/>
      <c r="E280" s="60"/>
      <c r="F280" s="102"/>
      <c r="G280" s="102"/>
      <c r="H280" s="102"/>
      <c r="I280" s="1151"/>
      <c r="J280" s="1151"/>
      <c r="K280" s="102"/>
      <c r="L280" s="1151"/>
      <c r="M280" s="1239"/>
      <c r="N280" s="1151"/>
      <c r="O280" s="1151"/>
      <c r="P280" s="1239"/>
      <c r="Q280" s="1240"/>
      <c r="R280" s="104"/>
    </row>
    <row r="281" ht="12.75" customHeight="1">
      <c r="A281" s="102"/>
      <c r="B281" s="102"/>
      <c r="C281" s="102"/>
      <c r="D281" s="102"/>
      <c r="E281" s="60"/>
      <c r="F281" s="102"/>
      <c r="G281" s="102"/>
      <c r="H281" s="102"/>
      <c r="I281" s="1151"/>
      <c r="J281" s="1151"/>
      <c r="K281" s="102"/>
      <c r="L281" s="1151"/>
      <c r="M281" s="1239"/>
      <c r="N281" s="1151"/>
      <c r="O281" s="1151"/>
      <c r="P281" s="1239"/>
      <c r="Q281" s="1240"/>
      <c r="R281" s="104"/>
    </row>
    <row r="282" ht="12.75" customHeight="1">
      <c r="A282" s="102"/>
      <c r="B282" s="102"/>
      <c r="C282" s="102"/>
      <c r="D282" s="102"/>
      <c r="E282" s="60"/>
      <c r="F282" s="102"/>
      <c r="G282" s="102"/>
      <c r="H282" s="102"/>
      <c r="I282" s="1151"/>
      <c r="J282" s="1151"/>
      <c r="K282" s="102"/>
      <c r="L282" s="1151"/>
      <c r="M282" s="1239"/>
      <c r="N282" s="1151"/>
      <c r="O282" s="1151"/>
      <c r="P282" s="1239"/>
      <c r="Q282" s="1240"/>
      <c r="R282" s="104"/>
    </row>
    <row r="283" ht="12.75" customHeight="1">
      <c r="A283" s="102"/>
      <c r="B283" s="102"/>
      <c r="C283" s="102"/>
      <c r="D283" s="102"/>
      <c r="E283" s="60"/>
      <c r="F283" s="102"/>
      <c r="G283" s="102"/>
      <c r="H283" s="102"/>
      <c r="I283" s="1151"/>
      <c r="J283" s="1151"/>
      <c r="K283" s="102"/>
      <c r="L283" s="1151"/>
      <c r="M283" s="1239"/>
      <c r="N283" s="1151"/>
      <c r="O283" s="1151"/>
      <c r="P283" s="1239"/>
      <c r="Q283" s="1240"/>
      <c r="R283" s="104"/>
    </row>
    <row r="284" ht="12.75" customHeight="1">
      <c r="A284" s="102"/>
      <c r="B284" s="102"/>
      <c r="C284" s="102"/>
      <c r="D284" s="102"/>
      <c r="E284" s="60"/>
      <c r="F284" s="102"/>
      <c r="G284" s="102"/>
      <c r="H284" s="102"/>
      <c r="I284" s="1151"/>
      <c r="J284" s="1151"/>
      <c r="K284" s="102"/>
      <c r="L284" s="1151"/>
      <c r="M284" s="1239"/>
      <c r="N284" s="1151"/>
      <c r="O284" s="1151"/>
      <c r="P284" s="1239"/>
      <c r="Q284" s="1240"/>
      <c r="R284" s="104"/>
    </row>
    <row r="285" ht="12.75" customHeight="1">
      <c r="A285" s="102"/>
      <c r="B285" s="102"/>
      <c r="C285" s="102"/>
      <c r="D285" s="102"/>
      <c r="E285" s="60"/>
      <c r="F285" s="102"/>
      <c r="G285" s="102"/>
      <c r="H285" s="102"/>
      <c r="I285" s="1151"/>
      <c r="J285" s="1151"/>
      <c r="K285" s="102"/>
      <c r="L285" s="1151"/>
      <c r="M285" s="1239"/>
      <c r="N285" s="1151"/>
      <c r="O285" s="1151"/>
      <c r="P285" s="1239"/>
      <c r="Q285" s="1240"/>
      <c r="R285" s="104"/>
    </row>
    <row r="286" ht="12.75" customHeight="1">
      <c r="A286" s="102"/>
      <c r="B286" s="102"/>
      <c r="C286" s="102"/>
      <c r="D286" s="102"/>
      <c r="E286" s="60"/>
      <c r="F286" s="102"/>
      <c r="G286" s="102"/>
      <c r="H286" s="102"/>
      <c r="I286" s="1151"/>
      <c r="J286" s="1151"/>
      <c r="K286" s="102"/>
      <c r="L286" s="1151"/>
      <c r="M286" s="1239"/>
      <c r="N286" s="1151"/>
      <c r="O286" s="1151"/>
      <c r="P286" s="1239"/>
      <c r="Q286" s="1240"/>
      <c r="R286" s="104"/>
    </row>
    <row r="287" ht="12.75" customHeight="1">
      <c r="A287" s="102"/>
      <c r="B287" s="102"/>
      <c r="C287" s="102"/>
      <c r="D287" s="102"/>
      <c r="E287" s="60"/>
      <c r="F287" s="102"/>
      <c r="G287" s="102"/>
      <c r="H287" s="102"/>
      <c r="I287" s="1151"/>
      <c r="J287" s="1151"/>
      <c r="K287" s="102"/>
      <c r="L287" s="1151"/>
      <c r="M287" s="1239"/>
      <c r="N287" s="1151"/>
      <c r="O287" s="1151"/>
      <c r="P287" s="1239"/>
      <c r="Q287" s="1240"/>
      <c r="R287" s="104"/>
    </row>
    <row r="288" ht="12.75" customHeight="1">
      <c r="A288" s="102"/>
      <c r="B288" s="102"/>
      <c r="C288" s="102"/>
      <c r="D288" s="102"/>
      <c r="E288" s="60"/>
      <c r="F288" s="102"/>
      <c r="G288" s="102"/>
      <c r="H288" s="102"/>
      <c r="I288" s="1151"/>
      <c r="J288" s="1151"/>
      <c r="K288" s="102"/>
      <c r="L288" s="1151"/>
      <c r="M288" s="1239"/>
      <c r="N288" s="1151"/>
      <c r="O288" s="1151"/>
      <c r="P288" s="1239"/>
      <c r="Q288" s="1240"/>
      <c r="R288" s="104"/>
    </row>
    <row r="289" ht="12.75" customHeight="1">
      <c r="A289" s="102"/>
      <c r="B289" s="102"/>
      <c r="C289" s="102"/>
      <c r="D289" s="102"/>
      <c r="E289" s="60"/>
      <c r="F289" s="102"/>
      <c r="G289" s="102"/>
      <c r="H289" s="102"/>
      <c r="I289" s="1151"/>
      <c r="J289" s="1151"/>
      <c r="K289" s="102"/>
      <c r="L289" s="1151"/>
      <c r="M289" s="1239"/>
      <c r="N289" s="1151"/>
      <c r="O289" s="1151"/>
      <c r="P289" s="1239"/>
      <c r="Q289" s="1240"/>
      <c r="R289" s="104"/>
    </row>
    <row r="290" ht="12.75" customHeight="1">
      <c r="A290" s="102"/>
      <c r="B290" s="102"/>
      <c r="C290" s="102"/>
      <c r="D290" s="102"/>
      <c r="E290" s="60"/>
      <c r="F290" s="102"/>
      <c r="G290" s="102"/>
      <c r="H290" s="102"/>
      <c r="I290" s="1151"/>
      <c r="J290" s="1151"/>
      <c r="K290" s="102"/>
      <c r="L290" s="1151"/>
      <c r="M290" s="1239"/>
      <c r="N290" s="1151"/>
      <c r="O290" s="1151"/>
      <c r="P290" s="1239"/>
      <c r="Q290" s="1240"/>
      <c r="R290" s="104"/>
    </row>
    <row r="291" ht="12.75" customHeight="1">
      <c r="A291" s="102"/>
      <c r="B291" s="102"/>
      <c r="C291" s="102"/>
      <c r="D291" s="102"/>
      <c r="E291" s="60"/>
      <c r="F291" s="102"/>
      <c r="G291" s="102"/>
      <c r="H291" s="102"/>
      <c r="I291" s="1151"/>
      <c r="J291" s="1151"/>
      <c r="K291" s="102"/>
      <c r="L291" s="1151"/>
      <c r="M291" s="1239"/>
      <c r="N291" s="1151"/>
      <c r="O291" s="1151"/>
      <c r="P291" s="1239"/>
      <c r="Q291" s="1240"/>
      <c r="R291" s="104"/>
    </row>
    <row r="292" ht="12.75" customHeight="1">
      <c r="A292" s="102"/>
      <c r="B292" s="102"/>
      <c r="C292" s="102"/>
      <c r="D292" s="102"/>
      <c r="E292" s="60"/>
      <c r="F292" s="102"/>
      <c r="G292" s="102"/>
      <c r="H292" s="102"/>
      <c r="I292" s="1151"/>
      <c r="J292" s="1151"/>
      <c r="K292" s="102"/>
      <c r="L292" s="1151"/>
      <c r="M292" s="1239"/>
      <c r="N292" s="1151"/>
      <c r="O292" s="1151"/>
      <c r="P292" s="1239"/>
      <c r="Q292" s="1240"/>
      <c r="R292" s="104"/>
    </row>
    <row r="293" ht="12.75" customHeight="1">
      <c r="A293" s="102"/>
      <c r="B293" s="102"/>
      <c r="C293" s="102"/>
      <c r="D293" s="102"/>
      <c r="E293" s="60"/>
      <c r="F293" s="102"/>
      <c r="G293" s="102"/>
      <c r="H293" s="102"/>
      <c r="I293" s="1151"/>
      <c r="J293" s="1151"/>
      <c r="K293" s="102"/>
      <c r="L293" s="1151"/>
      <c r="M293" s="1239"/>
      <c r="N293" s="1151"/>
      <c r="O293" s="1151"/>
      <c r="P293" s="1239"/>
      <c r="Q293" s="1240"/>
      <c r="R293" s="104"/>
    </row>
    <row r="294" ht="12.75" customHeight="1">
      <c r="A294" s="102"/>
      <c r="B294" s="102"/>
      <c r="C294" s="102"/>
      <c r="D294" s="102"/>
      <c r="E294" s="60"/>
      <c r="F294" s="102"/>
      <c r="G294" s="102"/>
      <c r="H294" s="102"/>
      <c r="I294" s="1151"/>
      <c r="J294" s="1151"/>
      <c r="K294" s="102"/>
      <c r="L294" s="1151"/>
      <c r="M294" s="1239"/>
      <c r="N294" s="1151"/>
      <c r="O294" s="1151"/>
      <c r="P294" s="1239"/>
      <c r="Q294" s="1240"/>
      <c r="R294" s="104"/>
    </row>
    <row r="295" ht="12.75" customHeight="1">
      <c r="A295" s="102"/>
      <c r="B295" s="102"/>
      <c r="C295" s="102"/>
      <c r="D295" s="102"/>
      <c r="E295" s="60"/>
      <c r="F295" s="102"/>
      <c r="G295" s="102"/>
      <c r="H295" s="102"/>
      <c r="I295" s="1151"/>
      <c r="J295" s="1151"/>
      <c r="K295" s="102"/>
      <c r="L295" s="1151"/>
      <c r="M295" s="1239"/>
      <c r="N295" s="1151"/>
      <c r="O295" s="1151"/>
      <c r="P295" s="1239"/>
      <c r="Q295" s="1240"/>
      <c r="R295" s="104"/>
    </row>
    <row r="296" ht="12.75" customHeight="1">
      <c r="A296" s="102"/>
      <c r="B296" s="102"/>
      <c r="C296" s="102"/>
      <c r="D296" s="102"/>
      <c r="E296" s="60"/>
      <c r="F296" s="102"/>
      <c r="G296" s="102"/>
      <c r="H296" s="102"/>
      <c r="I296" s="1151"/>
      <c r="J296" s="1151"/>
      <c r="K296" s="102"/>
      <c r="L296" s="1151"/>
      <c r="M296" s="1239"/>
      <c r="N296" s="1151"/>
      <c r="O296" s="1151"/>
      <c r="P296" s="1239"/>
      <c r="Q296" s="1240"/>
      <c r="R296" s="104"/>
    </row>
    <row r="297" ht="12.75" customHeight="1">
      <c r="A297" s="102"/>
      <c r="B297" s="102"/>
      <c r="C297" s="102"/>
      <c r="D297" s="102"/>
      <c r="E297" s="60"/>
      <c r="F297" s="102"/>
      <c r="G297" s="102"/>
      <c r="H297" s="102"/>
      <c r="I297" s="1151"/>
      <c r="J297" s="1151"/>
      <c r="K297" s="102"/>
      <c r="L297" s="1151"/>
      <c r="M297" s="1239"/>
      <c r="N297" s="1151"/>
      <c r="O297" s="1151"/>
      <c r="P297" s="1239"/>
      <c r="Q297" s="1240"/>
      <c r="R297" s="104"/>
    </row>
    <row r="298" ht="12.75" customHeight="1">
      <c r="A298" s="102"/>
      <c r="B298" s="102"/>
      <c r="C298" s="102"/>
      <c r="D298" s="102"/>
      <c r="E298" s="60"/>
      <c r="F298" s="102"/>
      <c r="G298" s="102"/>
      <c r="H298" s="102"/>
      <c r="I298" s="1151"/>
      <c r="J298" s="1151"/>
      <c r="K298" s="102"/>
      <c r="L298" s="1151"/>
      <c r="M298" s="1239"/>
      <c r="N298" s="1151"/>
      <c r="O298" s="1151"/>
      <c r="P298" s="1239"/>
      <c r="Q298" s="1240"/>
      <c r="R298" s="104"/>
    </row>
    <row r="299" ht="12.75" customHeight="1">
      <c r="A299" s="102"/>
      <c r="B299" s="102"/>
      <c r="C299" s="102"/>
      <c r="D299" s="102"/>
      <c r="E299" s="60"/>
      <c r="F299" s="102"/>
      <c r="G299" s="102"/>
      <c r="H299" s="102"/>
      <c r="I299" s="1151"/>
      <c r="J299" s="1151"/>
      <c r="K299" s="102"/>
      <c r="L299" s="1151"/>
      <c r="M299" s="1239"/>
      <c r="N299" s="1151"/>
      <c r="O299" s="1151"/>
      <c r="P299" s="1239"/>
      <c r="Q299" s="1240"/>
      <c r="R299" s="104"/>
    </row>
    <row r="300" ht="12.75" customHeight="1">
      <c r="A300" s="102"/>
      <c r="B300" s="102"/>
      <c r="C300" s="102"/>
      <c r="D300" s="102"/>
      <c r="E300" s="60"/>
      <c r="F300" s="102"/>
      <c r="G300" s="102"/>
      <c r="H300" s="102"/>
      <c r="I300" s="1151"/>
      <c r="J300" s="1151"/>
      <c r="K300" s="102"/>
      <c r="L300" s="1151"/>
      <c r="M300" s="1239"/>
      <c r="N300" s="1151"/>
      <c r="O300" s="1151"/>
      <c r="P300" s="1239"/>
      <c r="Q300" s="1240"/>
      <c r="R300" s="104"/>
    </row>
    <row r="301" ht="12.75" customHeight="1">
      <c r="A301" s="102"/>
      <c r="B301" s="102"/>
      <c r="C301" s="102"/>
      <c r="D301" s="102"/>
      <c r="E301" s="60"/>
      <c r="F301" s="102"/>
      <c r="G301" s="102"/>
      <c r="H301" s="102"/>
      <c r="I301" s="1151"/>
      <c r="J301" s="1151"/>
      <c r="K301" s="102"/>
      <c r="L301" s="1151"/>
      <c r="M301" s="1239"/>
      <c r="N301" s="1151"/>
      <c r="O301" s="1151"/>
      <c r="P301" s="1239"/>
      <c r="Q301" s="1240"/>
      <c r="R301" s="104"/>
    </row>
    <row r="302" ht="12.75" customHeight="1">
      <c r="A302" s="102"/>
      <c r="B302" s="102"/>
      <c r="C302" s="102"/>
      <c r="D302" s="102"/>
      <c r="E302" s="60"/>
      <c r="F302" s="102"/>
      <c r="G302" s="102"/>
      <c r="H302" s="102"/>
      <c r="I302" s="1151"/>
      <c r="J302" s="1151"/>
      <c r="K302" s="102"/>
      <c r="L302" s="1151"/>
      <c r="M302" s="1239"/>
      <c r="N302" s="1151"/>
      <c r="O302" s="1151"/>
      <c r="P302" s="1239"/>
      <c r="Q302" s="1240"/>
      <c r="R302" s="104"/>
    </row>
    <row r="303" ht="12.75" customHeight="1">
      <c r="A303" s="102"/>
      <c r="B303" s="102"/>
      <c r="C303" s="102"/>
      <c r="D303" s="102"/>
      <c r="E303" s="60"/>
      <c r="F303" s="102"/>
      <c r="G303" s="102"/>
      <c r="H303" s="102"/>
      <c r="I303" s="1151"/>
      <c r="J303" s="1151"/>
      <c r="K303" s="102"/>
      <c r="L303" s="1151"/>
      <c r="M303" s="1239"/>
      <c r="N303" s="1151"/>
      <c r="O303" s="1151"/>
      <c r="P303" s="1239"/>
      <c r="Q303" s="1240"/>
      <c r="R303" s="104"/>
    </row>
    <row r="304" ht="12.75" customHeight="1">
      <c r="A304" s="102"/>
      <c r="B304" s="102"/>
      <c r="C304" s="102"/>
      <c r="D304" s="102"/>
      <c r="E304" s="60"/>
      <c r="F304" s="102"/>
      <c r="G304" s="102"/>
      <c r="H304" s="102"/>
      <c r="I304" s="1151"/>
      <c r="J304" s="1151"/>
      <c r="K304" s="102"/>
      <c r="L304" s="1151"/>
      <c r="M304" s="1239"/>
      <c r="N304" s="1151"/>
      <c r="O304" s="1151"/>
      <c r="P304" s="1239"/>
      <c r="Q304" s="1240"/>
      <c r="R304" s="104"/>
    </row>
    <row r="305" ht="12.75" customHeight="1">
      <c r="A305" s="102"/>
      <c r="B305" s="102"/>
      <c r="C305" s="102"/>
      <c r="D305" s="102"/>
      <c r="E305" s="60"/>
      <c r="F305" s="102"/>
      <c r="G305" s="102"/>
      <c r="H305" s="102"/>
      <c r="I305" s="1151"/>
      <c r="J305" s="1151"/>
      <c r="K305" s="102"/>
      <c r="L305" s="1151"/>
      <c r="M305" s="1239"/>
      <c r="N305" s="1151"/>
      <c r="O305" s="1151"/>
      <c r="P305" s="1239"/>
      <c r="Q305" s="1240"/>
      <c r="R305" s="104"/>
    </row>
    <row r="306" ht="12.75" customHeight="1">
      <c r="A306" s="102"/>
      <c r="B306" s="102"/>
      <c r="C306" s="102"/>
      <c r="D306" s="102"/>
      <c r="E306" s="60"/>
      <c r="F306" s="102"/>
      <c r="G306" s="102"/>
      <c r="H306" s="102"/>
      <c r="I306" s="1151"/>
      <c r="J306" s="1151"/>
      <c r="K306" s="102"/>
      <c r="L306" s="1151"/>
      <c r="M306" s="1239"/>
      <c r="N306" s="1151"/>
      <c r="O306" s="1151"/>
      <c r="P306" s="1239"/>
      <c r="Q306" s="1240"/>
      <c r="R306" s="104"/>
    </row>
    <row r="307" ht="12.75" customHeight="1">
      <c r="A307" s="102"/>
      <c r="B307" s="102"/>
      <c r="C307" s="102"/>
      <c r="D307" s="102"/>
      <c r="E307" s="60"/>
      <c r="F307" s="102"/>
      <c r="G307" s="102"/>
      <c r="H307" s="102"/>
      <c r="I307" s="1151"/>
      <c r="J307" s="1151"/>
      <c r="K307" s="102"/>
      <c r="L307" s="1151"/>
      <c r="M307" s="1239"/>
      <c r="N307" s="1151"/>
      <c r="O307" s="1151"/>
      <c r="P307" s="1239"/>
      <c r="Q307" s="1240"/>
      <c r="R307" s="104"/>
    </row>
    <row r="308" ht="12.75" customHeight="1">
      <c r="A308" s="102"/>
      <c r="B308" s="102"/>
      <c r="C308" s="102"/>
      <c r="D308" s="102"/>
      <c r="E308" s="60"/>
      <c r="F308" s="102"/>
      <c r="G308" s="102"/>
      <c r="H308" s="102"/>
      <c r="I308" s="1151"/>
      <c r="J308" s="1151"/>
      <c r="K308" s="102"/>
      <c r="L308" s="1151"/>
      <c r="M308" s="1239"/>
      <c r="N308" s="1151"/>
      <c r="O308" s="1151"/>
      <c r="P308" s="1239"/>
      <c r="Q308" s="1240"/>
      <c r="R308" s="104"/>
    </row>
    <row r="309" ht="12.75" customHeight="1">
      <c r="A309" s="102"/>
      <c r="B309" s="102"/>
      <c r="C309" s="102"/>
      <c r="D309" s="102"/>
      <c r="E309" s="60"/>
      <c r="F309" s="102"/>
      <c r="G309" s="102"/>
      <c r="H309" s="102"/>
      <c r="I309" s="1151"/>
      <c r="J309" s="1151"/>
      <c r="K309" s="102"/>
      <c r="L309" s="1151"/>
      <c r="M309" s="1239"/>
      <c r="N309" s="1151"/>
      <c r="O309" s="1151"/>
      <c r="P309" s="1239"/>
      <c r="Q309" s="1240"/>
      <c r="R309" s="104"/>
    </row>
    <row r="310" ht="12.75" customHeight="1">
      <c r="A310" s="102"/>
      <c r="B310" s="102"/>
      <c r="C310" s="102"/>
      <c r="D310" s="102"/>
      <c r="E310" s="60"/>
      <c r="F310" s="102"/>
      <c r="G310" s="102"/>
      <c r="H310" s="102"/>
      <c r="I310" s="1151"/>
      <c r="J310" s="1151"/>
      <c r="K310" s="102"/>
      <c r="L310" s="1151"/>
      <c r="M310" s="1239"/>
      <c r="N310" s="1151"/>
      <c r="O310" s="1151"/>
      <c r="P310" s="1239"/>
      <c r="Q310" s="1240"/>
      <c r="R310" s="104"/>
    </row>
    <row r="311" ht="12.75" customHeight="1">
      <c r="A311" s="102"/>
      <c r="B311" s="102"/>
      <c r="C311" s="102"/>
      <c r="D311" s="102"/>
      <c r="E311" s="60"/>
      <c r="F311" s="102"/>
      <c r="G311" s="102"/>
      <c r="H311" s="102"/>
      <c r="I311" s="1151"/>
      <c r="J311" s="1151"/>
      <c r="K311" s="102"/>
      <c r="L311" s="1151"/>
      <c r="M311" s="1239"/>
      <c r="N311" s="1151"/>
      <c r="O311" s="1151"/>
      <c r="P311" s="1239"/>
      <c r="Q311" s="1240"/>
      <c r="R311" s="104"/>
    </row>
    <row r="312" ht="12.75" customHeight="1">
      <c r="A312" s="102"/>
      <c r="B312" s="102"/>
      <c r="C312" s="102"/>
      <c r="D312" s="102"/>
      <c r="E312" s="60"/>
      <c r="F312" s="102"/>
      <c r="G312" s="102"/>
      <c r="H312" s="102"/>
      <c r="I312" s="1151"/>
      <c r="J312" s="1151"/>
      <c r="K312" s="102"/>
      <c r="L312" s="1151"/>
      <c r="M312" s="1239"/>
      <c r="N312" s="1151"/>
      <c r="O312" s="1151"/>
      <c r="P312" s="1239"/>
      <c r="Q312" s="1240"/>
      <c r="R312" s="104"/>
    </row>
    <row r="313" ht="12.75" customHeight="1">
      <c r="A313" s="102"/>
      <c r="B313" s="102"/>
      <c r="C313" s="102"/>
      <c r="D313" s="102"/>
      <c r="E313" s="60"/>
      <c r="F313" s="102"/>
      <c r="G313" s="102"/>
      <c r="H313" s="102"/>
      <c r="I313" s="1151"/>
      <c r="J313" s="1151"/>
      <c r="K313" s="102"/>
      <c r="L313" s="1151"/>
      <c r="M313" s="1239"/>
      <c r="N313" s="1151"/>
      <c r="O313" s="1151"/>
      <c r="P313" s="1239"/>
      <c r="Q313" s="1240"/>
      <c r="R313" s="104"/>
    </row>
    <row r="314" ht="12.75" customHeight="1">
      <c r="A314" s="102"/>
      <c r="B314" s="102"/>
      <c r="C314" s="102"/>
      <c r="D314" s="102"/>
      <c r="E314" s="60"/>
      <c r="F314" s="102"/>
      <c r="G314" s="102"/>
      <c r="H314" s="102"/>
      <c r="I314" s="1151"/>
      <c r="J314" s="1151"/>
      <c r="K314" s="102"/>
      <c r="L314" s="1151"/>
      <c r="M314" s="1239"/>
      <c r="N314" s="1151"/>
      <c r="O314" s="1151"/>
      <c r="P314" s="1239"/>
      <c r="Q314" s="1240"/>
      <c r="R314" s="104"/>
    </row>
    <row r="315" ht="12.75" customHeight="1">
      <c r="A315" s="102"/>
      <c r="B315" s="102"/>
      <c r="C315" s="102"/>
      <c r="D315" s="102"/>
      <c r="E315" s="60"/>
      <c r="F315" s="102"/>
      <c r="G315" s="102"/>
      <c r="H315" s="102"/>
      <c r="I315" s="1151"/>
      <c r="J315" s="1151"/>
      <c r="K315" s="102"/>
      <c r="L315" s="1151"/>
      <c r="M315" s="1239"/>
      <c r="N315" s="1151"/>
      <c r="O315" s="1151"/>
      <c r="P315" s="1239"/>
      <c r="Q315" s="1240"/>
      <c r="R315" s="104"/>
    </row>
    <row r="316" ht="12.75" customHeight="1">
      <c r="A316" s="102"/>
      <c r="B316" s="102"/>
      <c r="C316" s="102"/>
      <c r="D316" s="102"/>
      <c r="E316" s="60"/>
      <c r="F316" s="102"/>
      <c r="G316" s="102"/>
      <c r="H316" s="102"/>
      <c r="I316" s="1151"/>
      <c r="J316" s="1151"/>
      <c r="K316" s="102"/>
      <c r="L316" s="1151"/>
      <c r="M316" s="1239"/>
      <c r="N316" s="1151"/>
      <c r="O316" s="1151"/>
      <c r="P316" s="1239"/>
      <c r="Q316" s="1240"/>
      <c r="R316" s="104"/>
    </row>
    <row r="317" ht="12.75" customHeight="1">
      <c r="A317" s="102"/>
      <c r="B317" s="102"/>
      <c r="C317" s="102"/>
      <c r="D317" s="102"/>
      <c r="E317" s="60"/>
      <c r="F317" s="102"/>
      <c r="G317" s="102"/>
      <c r="H317" s="102"/>
      <c r="I317" s="1151"/>
      <c r="J317" s="1151"/>
      <c r="K317" s="102"/>
      <c r="L317" s="1151"/>
      <c r="M317" s="1239"/>
      <c r="N317" s="1151"/>
      <c r="O317" s="1151"/>
      <c r="P317" s="1239"/>
      <c r="Q317" s="1240"/>
      <c r="R317" s="104"/>
    </row>
    <row r="318" ht="12.75" customHeight="1">
      <c r="A318" s="102"/>
      <c r="B318" s="102"/>
      <c r="C318" s="102"/>
      <c r="D318" s="102"/>
      <c r="E318" s="60"/>
      <c r="F318" s="102"/>
      <c r="G318" s="102"/>
      <c r="H318" s="102"/>
      <c r="I318" s="1151"/>
      <c r="J318" s="1151"/>
      <c r="K318" s="102"/>
      <c r="L318" s="1151"/>
      <c r="M318" s="1239"/>
      <c r="N318" s="1151"/>
      <c r="O318" s="1151"/>
      <c r="P318" s="1239"/>
      <c r="Q318" s="1240"/>
      <c r="R318" s="104"/>
    </row>
    <row r="319" ht="12.75" customHeight="1">
      <c r="A319" s="102"/>
      <c r="B319" s="102"/>
      <c r="C319" s="102"/>
      <c r="D319" s="102"/>
      <c r="E319" s="60"/>
      <c r="F319" s="102"/>
      <c r="G319" s="102"/>
      <c r="H319" s="102"/>
      <c r="I319" s="1151"/>
      <c r="J319" s="1151"/>
      <c r="K319" s="102"/>
      <c r="L319" s="1151"/>
      <c r="M319" s="1239"/>
      <c r="N319" s="1151"/>
      <c r="O319" s="1151"/>
      <c r="P319" s="1239"/>
      <c r="Q319" s="1240"/>
      <c r="R319" s="104"/>
    </row>
    <row r="320" ht="12.75" customHeight="1">
      <c r="A320" s="102"/>
      <c r="B320" s="102"/>
      <c r="C320" s="102"/>
      <c r="D320" s="102"/>
      <c r="E320" s="60"/>
      <c r="F320" s="102"/>
      <c r="G320" s="102"/>
      <c r="H320" s="102"/>
      <c r="I320" s="1151"/>
      <c r="J320" s="1151"/>
      <c r="K320" s="102"/>
      <c r="L320" s="1151"/>
      <c r="M320" s="1239"/>
      <c r="N320" s="1151"/>
      <c r="O320" s="1151"/>
      <c r="P320" s="1239"/>
      <c r="Q320" s="1240"/>
      <c r="R320" s="104"/>
    </row>
    <row r="321" ht="12.75" customHeight="1">
      <c r="A321" s="102"/>
      <c r="B321" s="102"/>
      <c r="C321" s="102"/>
      <c r="D321" s="102"/>
      <c r="E321" s="60"/>
      <c r="F321" s="102"/>
      <c r="G321" s="102"/>
      <c r="H321" s="102"/>
      <c r="I321" s="1151"/>
      <c r="J321" s="1151"/>
      <c r="K321" s="102"/>
      <c r="L321" s="1151"/>
      <c r="M321" s="1239"/>
      <c r="N321" s="1151"/>
      <c r="O321" s="1151"/>
      <c r="P321" s="1239"/>
      <c r="Q321" s="1240"/>
      <c r="R321" s="104"/>
    </row>
    <row r="322" ht="12.75" customHeight="1">
      <c r="A322" s="102"/>
      <c r="B322" s="102"/>
      <c r="C322" s="102"/>
      <c r="D322" s="102"/>
      <c r="E322" s="60"/>
      <c r="F322" s="102"/>
      <c r="G322" s="102"/>
      <c r="H322" s="102"/>
      <c r="I322" s="1151"/>
      <c r="J322" s="1151"/>
      <c r="K322" s="102"/>
      <c r="L322" s="1151"/>
      <c r="M322" s="1239"/>
      <c r="N322" s="1151"/>
      <c r="O322" s="1151"/>
      <c r="P322" s="1239"/>
      <c r="Q322" s="1240"/>
      <c r="R322" s="104"/>
    </row>
    <row r="323" ht="12.75" customHeight="1">
      <c r="A323" s="102"/>
      <c r="B323" s="102"/>
      <c r="C323" s="102"/>
      <c r="D323" s="102"/>
      <c r="E323" s="60"/>
      <c r="F323" s="102"/>
      <c r="G323" s="102"/>
      <c r="H323" s="102"/>
      <c r="I323" s="1151"/>
      <c r="J323" s="1151"/>
      <c r="K323" s="102"/>
      <c r="L323" s="1151"/>
      <c r="M323" s="1239"/>
      <c r="N323" s="1151"/>
      <c r="O323" s="1151"/>
      <c r="P323" s="1239"/>
      <c r="Q323" s="1240"/>
      <c r="R323" s="104"/>
    </row>
    <row r="324" ht="12.75" customHeight="1">
      <c r="A324" s="102"/>
      <c r="B324" s="102"/>
      <c r="C324" s="102"/>
      <c r="D324" s="102"/>
      <c r="E324" s="60"/>
      <c r="F324" s="102"/>
      <c r="G324" s="102"/>
      <c r="H324" s="102"/>
      <c r="I324" s="1151"/>
      <c r="J324" s="1151"/>
      <c r="K324" s="102"/>
      <c r="L324" s="1151"/>
      <c r="M324" s="1239"/>
      <c r="N324" s="1151"/>
      <c r="O324" s="1151"/>
      <c r="P324" s="1239"/>
      <c r="Q324" s="1240"/>
      <c r="R324" s="104"/>
    </row>
    <row r="325" ht="12.75" customHeight="1">
      <c r="A325" s="102"/>
      <c r="B325" s="102"/>
      <c r="C325" s="102"/>
      <c r="D325" s="102"/>
      <c r="E325" s="60"/>
      <c r="F325" s="102"/>
      <c r="G325" s="102"/>
      <c r="H325" s="102"/>
      <c r="I325" s="1151"/>
      <c r="J325" s="1151"/>
      <c r="K325" s="102"/>
      <c r="L325" s="1151"/>
      <c r="M325" s="1239"/>
      <c r="N325" s="1151"/>
      <c r="O325" s="1151"/>
      <c r="P325" s="1239"/>
      <c r="Q325" s="1240"/>
      <c r="R325" s="104"/>
    </row>
    <row r="326" ht="12.75" customHeight="1">
      <c r="A326" s="102"/>
      <c r="B326" s="102"/>
      <c r="C326" s="102"/>
      <c r="D326" s="102"/>
      <c r="E326" s="60"/>
      <c r="F326" s="102"/>
      <c r="G326" s="102"/>
      <c r="H326" s="102"/>
      <c r="I326" s="1151"/>
      <c r="J326" s="1151"/>
      <c r="K326" s="102"/>
      <c r="L326" s="1151"/>
      <c r="M326" s="1239"/>
      <c r="N326" s="1151"/>
      <c r="O326" s="1151"/>
      <c r="P326" s="1239"/>
      <c r="Q326" s="1240"/>
      <c r="R326" s="104"/>
    </row>
    <row r="327" ht="12.75" customHeight="1">
      <c r="A327" s="102"/>
      <c r="B327" s="102"/>
      <c r="C327" s="102"/>
      <c r="D327" s="102"/>
      <c r="E327" s="60"/>
      <c r="F327" s="102"/>
      <c r="G327" s="102"/>
      <c r="H327" s="102"/>
      <c r="I327" s="1151"/>
      <c r="J327" s="1151"/>
      <c r="K327" s="102"/>
      <c r="L327" s="1151"/>
      <c r="M327" s="1239"/>
      <c r="N327" s="1151"/>
      <c r="O327" s="1151"/>
      <c r="P327" s="1239"/>
      <c r="Q327" s="1240"/>
      <c r="R327" s="104"/>
    </row>
    <row r="328" ht="12.75" customHeight="1">
      <c r="A328" s="102"/>
      <c r="B328" s="102"/>
      <c r="C328" s="102"/>
      <c r="D328" s="102"/>
      <c r="E328" s="60"/>
      <c r="F328" s="102"/>
      <c r="G328" s="102"/>
      <c r="H328" s="102"/>
      <c r="I328" s="1151"/>
      <c r="J328" s="1151"/>
      <c r="K328" s="102"/>
      <c r="L328" s="1151"/>
      <c r="M328" s="1239"/>
      <c r="N328" s="1151"/>
      <c r="O328" s="1151"/>
      <c r="P328" s="1239"/>
      <c r="Q328" s="1240"/>
      <c r="R328" s="104"/>
    </row>
    <row r="329" ht="12.75" customHeight="1">
      <c r="A329" s="102"/>
      <c r="B329" s="102"/>
      <c r="C329" s="102"/>
      <c r="D329" s="102"/>
      <c r="E329" s="60"/>
      <c r="F329" s="102"/>
      <c r="G329" s="102"/>
      <c r="H329" s="102"/>
      <c r="I329" s="1151"/>
      <c r="J329" s="1151"/>
      <c r="K329" s="102"/>
      <c r="L329" s="1151"/>
      <c r="M329" s="1239"/>
      <c r="N329" s="1151"/>
      <c r="O329" s="1151"/>
      <c r="P329" s="1239"/>
      <c r="Q329" s="1240"/>
      <c r="R329" s="104"/>
    </row>
    <row r="330" ht="12.75" customHeight="1">
      <c r="A330" s="102"/>
      <c r="B330" s="102"/>
      <c r="C330" s="102"/>
      <c r="D330" s="102"/>
      <c r="E330" s="60"/>
      <c r="F330" s="102"/>
      <c r="G330" s="102"/>
      <c r="H330" s="102"/>
      <c r="I330" s="1151"/>
      <c r="J330" s="1151"/>
      <c r="K330" s="102"/>
      <c r="L330" s="1151"/>
      <c r="M330" s="1239"/>
      <c r="N330" s="1151"/>
      <c r="O330" s="1151"/>
      <c r="P330" s="1239"/>
      <c r="Q330" s="1240"/>
      <c r="R330" s="104"/>
    </row>
    <row r="331" ht="12.75" customHeight="1">
      <c r="A331" s="102"/>
      <c r="B331" s="102"/>
      <c r="C331" s="102"/>
      <c r="D331" s="102"/>
      <c r="E331" s="60"/>
      <c r="F331" s="102"/>
      <c r="G331" s="102"/>
      <c r="H331" s="102"/>
      <c r="I331" s="1151"/>
      <c r="J331" s="1151"/>
      <c r="K331" s="102"/>
      <c r="L331" s="1151"/>
      <c r="M331" s="1239"/>
      <c r="N331" s="1151"/>
      <c r="O331" s="1151"/>
      <c r="P331" s="1239"/>
      <c r="Q331" s="1240"/>
      <c r="R331" s="104"/>
    </row>
    <row r="332" ht="12.75" customHeight="1">
      <c r="A332" s="102"/>
      <c r="B332" s="102"/>
      <c r="C332" s="102"/>
      <c r="D332" s="102"/>
      <c r="E332" s="60"/>
      <c r="F332" s="102"/>
      <c r="G332" s="102"/>
      <c r="H332" s="102"/>
      <c r="I332" s="1151"/>
      <c r="J332" s="1151"/>
      <c r="K332" s="102"/>
      <c r="L332" s="1151"/>
      <c r="M332" s="1239"/>
      <c r="N332" s="1151"/>
      <c r="O332" s="1151"/>
      <c r="P332" s="1239"/>
      <c r="Q332" s="1240"/>
      <c r="R332" s="104"/>
    </row>
    <row r="333" ht="12.75" customHeight="1">
      <c r="A333" s="102"/>
      <c r="B333" s="102"/>
      <c r="C333" s="102"/>
      <c r="D333" s="102"/>
      <c r="E333" s="60"/>
      <c r="F333" s="102"/>
      <c r="G333" s="102"/>
      <c r="H333" s="102"/>
      <c r="I333" s="1151"/>
      <c r="J333" s="1151"/>
      <c r="K333" s="102"/>
      <c r="L333" s="1151"/>
      <c r="M333" s="1239"/>
      <c r="N333" s="1151"/>
      <c r="O333" s="1151"/>
      <c r="P333" s="1239"/>
      <c r="Q333" s="1240"/>
      <c r="R333" s="104"/>
    </row>
    <row r="334" ht="12.75" customHeight="1">
      <c r="A334" s="102"/>
      <c r="B334" s="102"/>
      <c r="C334" s="102"/>
      <c r="D334" s="102"/>
      <c r="E334" s="60"/>
      <c r="F334" s="102"/>
      <c r="G334" s="102"/>
      <c r="H334" s="102"/>
      <c r="I334" s="1151"/>
      <c r="J334" s="1151"/>
      <c r="K334" s="102"/>
      <c r="L334" s="1151"/>
      <c r="M334" s="1239"/>
      <c r="N334" s="1151"/>
      <c r="O334" s="1151"/>
      <c r="P334" s="1239"/>
      <c r="Q334" s="1240"/>
      <c r="R334" s="104"/>
    </row>
    <row r="335" ht="12.75" customHeight="1">
      <c r="A335" s="102"/>
      <c r="B335" s="102"/>
      <c r="C335" s="102"/>
      <c r="D335" s="102"/>
      <c r="E335" s="60"/>
      <c r="F335" s="102"/>
      <c r="G335" s="102"/>
      <c r="H335" s="102"/>
      <c r="I335" s="1151"/>
      <c r="J335" s="1151"/>
      <c r="K335" s="102"/>
      <c r="L335" s="1151"/>
      <c r="M335" s="1239"/>
      <c r="N335" s="1151"/>
      <c r="O335" s="1151"/>
      <c r="P335" s="1239"/>
      <c r="Q335" s="1240"/>
      <c r="R335" s="104"/>
    </row>
    <row r="336" ht="12.75" customHeight="1">
      <c r="A336" s="102"/>
      <c r="B336" s="102"/>
      <c r="C336" s="102"/>
      <c r="D336" s="102"/>
      <c r="E336" s="60"/>
      <c r="F336" s="102"/>
      <c r="G336" s="102"/>
      <c r="H336" s="102"/>
      <c r="I336" s="1151"/>
      <c r="J336" s="1151"/>
      <c r="K336" s="102"/>
      <c r="L336" s="1151"/>
      <c r="M336" s="1239"/>
      <c r="N336" s="1151"/>
      <c r="O336" s="1151"/>
      <c r="P336" s="1239"/>
      <c r="Q336" s="1240"/>
      <c r="R336" s="104"/>
    </row>
    <row r="337" ht="12.75" customHeight="1">
      <c r="A337" s="102"/>
      <c r="B337" s="102"/>
      <c r="C337" s="102"/>
      <c r="D337" s="102"/>
      <c r="E337" s="60"/>
      <c r="F337" s="102"/>
      <c r="G337" s="102"/>
      <c r="H337" s="102"/>
      <c r="I337" s="1151"/>
      <c r="J337" s="1151"/>
      <c r="K337" s="102"/>
      <c r="L337" s="1151"/>
      <c r="M337" s="1239"/>
      <c r="N337" s="1151"/>
      <c r="O337" s="1151"/>
      <c r="P337" s="1239"/>
      <c r="Q337" s="1240"/>
      <c r="R337" s="104"/>
    </row>
    <row r="338" ht="12.75" customHeight="1">
      <c r="A338" s="102"/>
      <c r="B338" s="102"/>
      <c r="C338" s="102"/>
      <c r="D338" s="102"/>
      <c r="E338" s="60"/>
      <c r="F338" s="102"/>
      <c r="G338" s="102"/>
      <c r="H338" s="102"/>
      <c r="I338" s="1151"/>
      <c r="J338" s="1151"/>
      <c r="K338" s="102"/>
      <c r="L338" s="1151"/>
      <c r="M338" s="1239"/>
      <c r="N338" s="1151"/>
      <c r="O338" s="1151"/>
      <c r="P338" s="1239"/>
      <c r="Q338" s="1240"/>
      <c r="R338" s="104"/>
    </row>
    <row r="339" ht="12.75" customHeight="1">
      <c r="A339" s="102"/>
      <c r="B339" s="102"/>
      <c r="C339" s="102"/>
      <c r="D339" s="102"/>
      <c r="E339" s="60"/>
      <c r="F339" s="102"/>
      <c r="G339" s="102"/>
      <c r="H339" s="102"/>
      <c r="I339" s="1151"/>
      <c r="J339" s="1151"/>
      <c r="K339" s="102"/>
      <c r="L339" s="1151"/>
      <c r="M339" s="1239"/>
      <c r="N339" s="1151"/>
      <c r="O339" s="1151"/>
      <c r="P339" s="1239"/>
      <c r="Q339" s="1240"/>
      <c r="R339" s="104"/>
    </row>
    <row r="340" ht="12.75" customHeight="1">
      <c r="A340" s="102"/>
      <c r="B340" s="102"/>
      <c r="C340" s="102"/>
      <c r="D340" s="102"/>
      <c r="E340" s="60"/>
      <c r="F340" s="102"/>
      <c r="G340" s="102"/>
      <c r="H340" s="102"/>
      <c r="I340" s="1151"/>
      <c r="J340" s="1151"/>
      <c r="K340" s="102"/>
      <c r="L340" s="1151"/>
      <c r="M340" s="1239"/>
      <c r="N340" s="1151"/>
      <c r="O340" s="1151"/>
      <c r="P340" s="1239"/>
      <c r="Q340" s="1240"/>
      <c r="R340" s="104"/>
    </row>
    <row r="341" ht="12.75" customHeight="1">
      <c r="A341" s="104"/>
      <c r="B341" s="104"/>
      <c r="C341" s="104"/>
      <c r="D341" s="104"/>
      <c r="E341" s="104"/>
      <c r="F341" s="104"/>
      <c r="G341" s="104"/>
      <c r="H341" s="104"/>
      <c r="I341" s="104"/>
      <c r="J341" s="104"/>
      <c r="K341" s="104"/>
      <c r="L341" s="104"/>
      <c r="M341" s="104"/>
      <c r="N341" s="104"/>
      <c r="O341" s="104"/>
      <c r="P341" s="104"/>
      <c r="Q341" s="104"/>
      <c r="R341" s="104"/>
    </row>
    <row r="342" ht="12.75" customHeight="1">
      <c r="A342" s="104"/>
      <c r="B342" s="104"/>
      <c r="C342" s="104"/>
      <c r="D342" s="104"/>
      <c r="E342" s="104"/>
      <c r="F342" s="104"/>
      <c r="G342" s="104"/>
      <c r="H342" s="104"/>
      <c r="I342" s="104"/>
      <c r="J342" s="104"/>
      <c r="K342" s="104"/>
      <c r="L342" s="104"/>
      <c r="M342" s="104"/>
      <c r="N342" s="104"/>
      <c r="O342" s="104"/>
      <c r="P342" s="104"/>
      <c r="Q342" s="104"/>
      <c r="R342" s="104"/>
    </row>
    <row r="343" ht="12.75" customHeight="1">
      <c r="A343" s="104"/>
      <c r="B343" s="104"/>
      <c r="C343" s="104"/>
      <c r="D343" s="104"/>
      <c r="E343" s="104"/>
      <c r="F343" s="104"/>
      <c r="G343" s="104"/>
      <c r="H343" s="104"/>
      <c r="I343" s="104"/>
      <c r="J343" s="104"/>
      <c r="K343" s="104"/>
      <c r="L343" s="104"/>
      <c r="M343" s="104"/>
      <c r="N343" s="104"/>
      <c r="O343" s="104"/>
      <c r="P343" s="104"/>
      <c r="Q343" s="104"/>
      <c r="R343" s="104"/>
    </row>
    <row r="344" ht="12.75" customHeight="1">
      <c r="A344" s="104"/>
      <c r="B344" s="104"/>
      <c r="C344" s="104"/>
      <c r="D344" s="104"/>
      <c r="E344" s="104"/>
      <c r="F344" s="104"/>
      <c r="G344" s="104"/>
      <c r="H344" s="104"/>
      <c r="I344" s="104"/>
      <c r="J344" s="104"/>
      <c r="K344" s="104"/>
      <c r="L344" s="104"/>
      <c r="M344" s="104"/>
      <c r="N344" s="104"/>
      <c r="O344" s="104"/>
      <c r="P344" s="104"/>
      <c r="Q344" s="104"/>
      <c r="R344" s="104"/>
    </row>
    <row r="345" ht="12.75" customHeight="1">
      <c r="A345" s="104"/>
      <c r="B345" s="104"/>
      <c r="C345" s="104"/>
      <c r="D345" s="104"/>
      <c r="E345" s="104"/>
      <c r="F345" s="104"/>
      <c r="G345" s="104"/>
      <c r="H345" s="104"/>
      <c r="I345" s="104"/>
      <c r="J345" s="104"/>
      <c r="K345" s="104"/>
      <c r="L345" s="104"/>
      <c r="M345" s="104"/>
      <c r="N345" s="104"/>
      <c r="O345" s="104"/>
      <c r="P345" s="104"/>
      <c r="Q345" s="104"/>
      <c r="R345" s="104"/>
    </row>
    <row r="346" ht="12.75" customHeight="1">
      <c r="A346" s="104"/>
      <c r="B346" s="104"/>
      <c r="C346" s="104"/>
      <c r="D346" s="104"/>
      <c r="E346" s="104"/>
      <c r="F346" s="104"/>
      <c r="G346" s="104"/>
      <c r="H346" s="104"/>
      <c r="I346" s="104"/>
      <c r="J346" s="104"/>
      <c r="K346" s="104"/>
      <c r="L346" s="104"/>
      <c r="M346" s="104"/>
      <c r="N346" s="104"/>
      <c r="O346" s="104"/>
      <c r="P346" s="104"/>
      <c r="Q346" s="104"/>
      <c r="R346" s="104"/>
    </row>
    <row r="347" ht="12.75" customHeight="1">
      <c r="A347" s="104"/>
      <c r="B347" s="104"/>
      <c r="C347" s="104"/>
      <c r="D347" s="104"/>
      <c r="E347" s="104"/>
      <c r="F347" s="104"/>
      <c r="G347" s="104"/>
      <c r="H347" s="104"/>
      <c r="I347" s="104"/>
      <c r="J347" s="104"/>
      <c r="K347" s="104"/>
      <c r="L347" s="104"/>
      <c r="M347" s="104"/>
      <c r="N347" s="104"/>
      <c r="O347" s="104"/>
      <c r="P347" s="104"/>
      <c r="Q347" s="104"/>
      <c r="R347" s="104"/>
    </row>
    <row r="348" ht="12.75" customHeight="1">
      <c r="A348" s="104"/>
      <c r="B348" s="104"/>
      <c r="C348" s="104"/>
      <c r="D348" s="104"/>
      <c r="E348" s="104"/>
      <c r="F348" s="104"/>
      <c r="G348" s="104"/>
      <c r="H348" s="104"/>
      <c r="I348" s="104"/>
      <c r="J348" s="104"/>
      <c r="K348" s="104"/>
      <c r="L348" s="104"/>
      <c r="M348" s="104"/>
      <c r="N348" s="104"/>
      <c r="O348" s="104"/>
      <c r="P348" s="104"/>
      <c r="Q348" s="104"/>
      <c r="R348" s="104"/>
    </row>
    <row r="349" ht="12.75" customHeight="1">
      <c r="A349" s="104"/>
      <c r="B349" s="104"/>
      <c r="C349" s="104"/>
      <c r="D349" s="104"/>
      <c r="E349" s="104"/>
      <c r="F349" s="104"/>
      <c r="G349" s="104"/>
      <c r="H349" s="104"/>
      <c r="I349" s="104"/>
      <c r="J349" s="104"/>
      <c r="K349" s="104"/>
      <c r="L349" s="104"/>
      <c r="M349" s="104"/>
      <c r="N349" s="104"/>
      <c r="O349" s="104"/>
      <c r="P349" s="104"/>
      <c r="Q349" s="104"/>
      <c r="R349" s="104"/>
    </row>
    <row r="350" ht="12.75" customHeight="1">
      <c r="A350" s="104"/>
      <c r="B350" s="104"/>
      <c r="C350" s="104"/>
      <c r="D350" s="104"/>
      <c r="E350" s="104"/>
      <c r="F350" s="104"/>
      <c r="G350" s="104"/>
      <c r="H350" s="104"/>
      <c r="I350" s="104"/>
      <c r="J350" s="104"/>
      <c r="K350" s="104"/>
      <c r="L350" s="104"/>
      <c r="M350" s="104"/>
      <c r="N350" s="104"/>
      <c r="O350" s="104"/>
      <c r="P350" s="104"/>
      <c r="Q350" s="104"/>
      <c r="R350" s="104"/>
    </row>
    <row r="351" ht="12.75" customHeight="1">
      <c r="A351" s="104"/>
      <c r="B351" s="104"/>
      <c r="C351" s="104"/>
      <c r="D351" s="104"/>
      <c r="E351" s="104"/>
      <c r="F351" s="104"/>
      <c r="G351" s="104"/>
      <c r="H351" s="104"/>
      <c r="I351" s="104"/>
      <c r="J351" s="104"/>
      <c r="K351" s="104"/>
      <c r="L351" s="104"/>
      <c r="M351" s="104"/>
      <c r="N351" s="104"/>
      <c r="O351" s="104"/>
      <c r="P351" s="104"/>
      <c r="Q351" s="104"/>
      <c r="R351" s="104"/>
    </row>
    <row r="352" ht="12.75" customHeight="1">
      <c r="A352" s="104"/>
      <c r="B352" s="104"/>
      <c r="C352" s="104"/>
      <c r="D352" s="104"/>
      <c r="E352" s="104"/>
      <c r="F352" s="104"/>
      <c r="G352" s="104"/>
      <c r="H352" s="104"/>
      <c r="I352" s="104"/>
      <c r="J352" s="104"/>
      <c r="K352" s="104"/>
      <c r="L352" s="104"/>
      <c r="M352" s="104"/>
      <c r="N352" s="104"/>
      <c r="O352" s="104"/>
      <c r="P352" s="104"/>
      <c r="Q352" s="104"/>
      <c r="R352" s="104"/>
    </row>
    <row r="353" ht="12.75" customHeight="1">
      <c r="A353" s="104"/>
      <c r="B353" s="104"/>
      <c r="C353" s="104"/>
      <c r="D353" s="104"/>
      <c r="E353" s="104"/>
      <c r="F353" s="104"/>
      <c r="G353" s="104"/>
      <c r="H353" s="104"/>
      <c r="I353" s="104"/>
      <c r="J353" s="104"/>
      <c r="K353" s="104"/>
      <c r="L353" s="104"/>
      <c r="M353" s="104"/>
      <c r="N353" s="104"/>
      <c r="O353" s="104"/>
      <c r="P353" s="104"/>
      <c r="Q353" s="104"/>
      <c r="R353" s="104"/>
    </row>
    <row r="354" ht="12.75" customHeight="1">
      <c r="A354" s="104"/>
      <c r="B354" s="104"/>
      <c r="C354" s="104"/>
      <c r="D354" s="104"/>
      <c r="E354" s="104"/>
      <c r="F354" s="104"/>
      <c r="G354" s="104"/>
      <c r="H354" s="104"/>
      <c r="I354" s="104"/>
      <c r="J354" s="104"/>
      <c r="K354" s="104"/>
      <c r="L354" s="104"/>
      <c r="M354" s="104"/>
      <c r="N354" s="104"/>
      <c r="O354" s="104"/>
      <c r="P354" s="104"/>
      <c r="Q354" s="104"/>
      <c r="R354" s="104"/>
    </row>
    <row r="355" ht="12.75" customHeight="1">
      <c r="A355" s="104"/>
      <c r="B355" s="104"/>
      <c r="C355" s="104"/>
      <c r="D355" s="104"/>
      <c r="E355" s="104"/>
      <c r="F355" s="104"/>
      <c r="G355" s="104"/>
      <c r="H355" s="104"/>
      <c r="I355" s="104"/>
      <c r="J355" s="104"/>
      <c r="K355" s="104"/>
      <c r="L355" s="104"/>
      <c r="M355" s="104"/>
      <c r="N355" s="104"/>
      <c r="O355" s="104"/>
      <c r="P355" s="104"/>
      <c r="Q355" s="104"/>
      <c r="R355" s="104"/>
    </row>
    <row r="356" ht="12.75" customHeight="1">
      <c r="A356" s="104"/>
      <c r="B356" s="104"/>
      <c r="C356" s="104"/>
      <c r="D356" s="104"/>
      <c r="E356" s="104"/>
      <c r="F356" s="104"/>
      <c r="G356" s="104"/>
      <c r="H356" s="104"/>
      <c r="I356" s="104"/>
      <c r="J356" s="104"/>
      <c r="K356" s="104"/>
      <c r="L356" s="104"/>
      <c r="M356" s="104"/>
      <c r="N356" s="104"/>
      <c r="O356" s="104"/>
      <c r="P356" s="104"/>
      <c r="Q356" s="104"/>
      <c r="R356" s="104"/>
    </row>
    <row r="357" ht="12.75" customHeight="1">
      <c r="A357" s="104"/>
      <c r="B357" s="104"/>
      <c r="C357" s="104"/>
      <c r="D357" s="104"/>
      <c r="E357" s="104"/>
      <c r="F357" s="104"/>
      <c r="G357" s="104"/>
      <c r="H357" s="104"/>
      <c r="I357" s="104"/>
      <c r="J357" s="104"/>
      <c r="K357" s="104"/>
      <c r="L357" s="104"/>
      <c r="M357" s="104"/>
      <c r="N357" s="104"/>
      <c r="O357" s="104"/>
      <c r="P357" s="104"/>
      <c r="Q357" s="104"/>
      <c r="R357" s="104"/>
    </row>
    <row r="358" ht="12.75" customHeight="1">
      <c r="A358" s="104"/>
      <c r="B358" s="104"/>
      <c r="C358" s="104"/>
      <c r="D358" s="104"/>
      <c r="E358" s="104"/>
      <c r="F358" s="104"/>
      <c r="G358" s="104"/>
      <c r="H358" s="104"/>
      <c r="I358" s="104"/>
      <c r="J358" s="104"/>
      <c r="K358" s="104"/>
      <c r="L358" s="104"/>
      <c r="M358" s="104"/>
      <c r="N358" s="104"/>
      <c r="O358" s="104"/>
      <c r="P358" s="104"/>
      <c r="Q358" s="104"/>
      <c r="R358" s="104"/>
    </row>
    <row r="359" ht="12.75" customHeight="1">
      <c r="A359" s="104"/>
      <c r="B359" s="104"/>
      <c r="C359" s="104"/>
      <c r="D359" s="104"/>
      <c r="E359" s="104"/>
      <c r="F359" s="104"/>
      <c r="G359" s="104"/>
      <c r="H359" s="104"/>
      <c r="I359" s="104"/>
      <c r="J359" s="104"/>
      <c r="K359" s="104"/>
      <c r="L359" s="104"/>
      <c r="M359" s="104"/>
      <c r="N359" s="104"/>
      <c r="O359" s="104"/>
      <c r="P359" s="104"/>
      <c r="Q359" s="104"/>
      <c r="R359" s="104"/>
    </row>
    <row r="360" ht="12.75" customHeight="1">
      <c r="A360" s="104"/>
      <c r="B360" s="104"/>
      <c r="C360" s="104"/>
      <c r="D360" s="104"/>
      <c r="E360" s="104"/>
      <c r="F360" s="104"/>
      <c r="G360" s="104"/>
      <c r="H360" s="104"/>
      <c r="I360" s="104"/>
      <c r="J360" s="104"/>
      <c r="K360" s="104"/>
      <c r="L360" s="104"/>
      <c r="M360" s="104"/>
      <c r="N360" s="104"/>
      <c r="O360" s="104"/>
      <c r="P360" s="104"/>
      <c r="Q360" s="104"/>
      <c r="R360" s="104"/>
    </row>
    <row r="361" ht="12.75" customHeight="1">
      <c r="A361" s="104"/>
      <c r="B361" s="104"/>
      <c r="C361" s="104"/>
      <c r="D361" s="104"/>
      <c r="E361" s="104"/>
      <c r="F361" s="104"/>
      <c r="G361" s="104"/>
      <c r="H361" s="104"/>
      <c r="I361" s="104"/>
      <c r="J361" s="104"/>
      <c r="K361" s="104"/>
      <c r="L361" s="104"/>
      <c r="M361" s="104"/>
      <c r="N361" s="104"/>
      <c r="O361" s="104"/>
      <c r="P361" s="104"/>
      <c r="Q361" s="104"/>
      <c r="R361" s="104"/>
    </row>
    <row r="362" ht="12.75" customHeight="1">
      <c r="A362" s="104"/>
      <c r="B362" s="104"/>
      <c r="C362" s="104"/>
      <c r="D362" s="104"/>
      <c r="E362" s="104"/>
      <c r="F362" s="104"/>
      <c r="G362" s="104"/>
      <c r="H362" s="104"/>
      <c r="I362" s="104"/>
      <c r="J362" s="104"/>
      <c r="K362" s="104"/>
      <c r="L362" s="104"/>
      <c r="M362" s="104"/>
      <c r="N362" s="104"/>
      <c r="O362" s="104"/>
      <c r="P362" s="104"/>
      <c r="Q362" s="104"/>
      <c r="R362" s="104"/>
    </row>
    <row r="363" ht="12.75" customHeight="1">
      <c r="A363" s="104"/>
      <c r="B363" s="104"/>
      <c r="C363" s="104"/>
      <c r="D363" s="104"/>
      <c r="E363" s="104"/>
      <c r="F363" s="104"/>
      <c r="G363" s="104"/>
      <c r="H363" s="104"/>
      <c r="I363" s="104"/>
      <c r="J363" s="104"/>
      <c r="K363" s="104"/>
      <c r="L363" s="104"/>
      <c r="M363" s="104"/>
      <c r="N363" s="104"/>
      <c r="O363" s="104"/>
      <c r="P363" s="104"/>
      <c r="Q363" s="104"/>
      <c r="R363" s="104"/>
    </row>
    <row r="364" ht="12.75" customHeight="1">
      <c r="A364" s="104"/>
      <c r="B364" s="104"/>
      <c r="C364" s="104"/>
      <c r="D364" s="104"/>
      <c r="E364" s="104"/>
      <c r="F364" s="104"/>
      <c r="G364" s="104"/>
      <c r="H364" s="104"/>
      <c r="I364" s="104"/>
      <c r="J364" s="104"/>
      <c r="K364" s="104"/>
      <c r="L364" s="104"/>
      <c r="M364" s="104"/>
      <c r="N364" s="104"/>
      <c r="O364" s="104"/>
      <c r="P364" s="104"/>
      <c r="Q364" s="104"/>
      <c r="R364" s="104"/>
    </row>
    <row r="365" ht="12.75" customHeight="1">
      <c r="A365" s="104"/>
      <c r="B365" s="104"/>
      <c r="C365" s="104"/>
      <c r="D365" s="104"/>
      <c r="E365" s="104"/>
      <c r="F365" s="104"/>
      <c r="G365" s="104"/>
      <c r="H365" s="104"/>
      <c r="I365" s="104"/>
      <c r="J365" s="104"/>
      <c r="K365" s="104"/>
      <c r="L365" s="104"/>
      <c r="M365" s="104"/>
      <c r="N365" s="104"/>
      <c r="O365" s="104"/>
      <c r="P365" s="104"/>
      <c r="Q365" s="104"/>
      <c r="R365" s="104"/>
    </row>
    <row r="366" ht="12.75" customHeight="1">
      <c r="A366" s="104"/>
      <c r="B366" s="104"/>
      <c r="C366" s="104"/>
      <c r="D366" s="104"/>
      <c r="E366" s="104"/>
      <c r="F366" s="104"/>
      <c r="G366" s="104"/>
      <c r="H366" s="104"/>
      <c r="I366" s="104"/>
      <c r="J366" s="104"/>
      <c r="K366" s="104"/>
      <c r="L366" s="104"/>
      <c r="M366" s="104"/>
      <c r="N366" s="104"/>
      <c r="O366" s="104"/>
      <c r="P366" s="104"/>
      <c r="Q366" s="104"/>
      <c r="R366" s="104"/>
    </row>
    <row r="367" ht="12.75" customHeight="1">
      <c r="A367" s="104"/>
      <c r="B367" s="104"/>
      <c r="C367" s="104"/>
      <c r="D367" s="104"/>
      <c r="E367" s="104"/>
      <c r="F367" s="104"/>
      <c r="G367" s="104"/>
      <c r="H367" s="104"/>
      <c r="I367" s="104"/>
      <c r="J367" s="104"/>
      <c r="K367" s="104"/>
      <c r="L367" s="104"/>
      <c r="M367" s="104"/>
      <c r="N367" s="104"/>
      <c r="O367" s="104"/>
      <c r="P367" s="104"/>
      <c r="Q367" s="104"/>
      <c r="R367" s="104"/>
    </row>
    <row r="368" ht="12.75" customHeight="1">
      <c r="A368" s="104"/>
      <c r="B368" s="104"/>
      <c r="C368" s="104"/>
      <c r="D368" s="104"/>
      <c r="E368" s="104"/>
      <c r="F368" s="104"/>
      <c r="G368" s="104"/>
      <c r="H368" s="104"/>
      <c r="I368" s="104"/>
      <c r="J368" s="104"/>
      <c r="K368" s="104"/>
      <c r="L368" s="104"/>
      <c r="M368" s="104"/>
      <c r="N368" s="104"/>
      <c r="O368" s="104"/>
      <c r="P368" s="104"/>
      <c r="Q368" s="104"/>
      <c r="R368" s="104"/>
    </row>
    <row r="369" ht="12.75" customHeight="1">
      <c r="A369" s="104"/>
      <c r="B369" s="104"/>
      <c r="C369" s="104"/>
      <c r="D369" s="104"/>
      <c r="E369" s="104"/>
      <c r="F369" s="104"/>
      <c r="G369" s="104"/>
      <c r="H369" s="104"/>
      <c r="I369" s="104"/>
      <c r="J369" s="104"/>
      <c r="K369" s="104"/>
      <c r="L369" s="104"/>
      <c r="M369" s="104"/>
      <c r="N369" s="104"/>
      <c r="O369" s="104"/>
      <c r="P369" s="104"/>
      <c r="Q369" s="104"/>
      <c r="R369" s="104"/>
    </row>
    <row r="370" ht="12.75" customHeight="1">
      <c r="A370" s="104"/>
      <c r="B370" s="104"/>
      <c r="C370" s="104"/>
      <c r="D370" s="104"/>
      <c r="E370" s="104"/>
      <c r="F370" s="104"/>
      <c r="G370" s="104"/>
      <c r="H370" s="104"/>
      <c r="I370" s="104"/>
      <c r="J370" s="104"/>
      <c r="K370" s="104"/>
      <c r="L370" s="104"/>
      <c r="M370" s="104"/>
      <c r="N370" s="104"/>
      <c r="O370" s="104"/>
      <c r="P370" s="104"/>
      <c r="Q370" s="104"/>
      <c r="R370" s="104"/>
    </row>
    <row r="371" ht="12.75" customHeight="1">
      <c r="A371" s="104"/>
      <c r="B371" s="104"/>
      <c r="C371" s="104"/>
      <c r="D371" s="104"/>
      <c r="E371" s="104"/>
      <c r="F371" s="104"/>
      <c r="G371" s="104"/>
      <c r="H371" s="104"/>
      <c r="I371" s="104"/>
      <c r="J371" s="104"/>
      <c r="K371" s="104"/>
      <c r="L371" s="104"/>
      <c r="M371" s="104"/>
      <c r="N371" s="104"/>
      <c r="O371" s="104"/>
      <c r="P371" s="104"/>
      <c r="Q371" s="104"/>
      <c r="R371" s="104"/>
    </row>
    <row r="372" ht="12.75" customHeight="1">
      <c r="A372" s="104"/>
      <c r="B372" s="104"/>
      <c r="C372" s="104"/>
      <c r="D372" s="104"/>
      <c r="E372" s="104"/>
      <c r="F372" s="104"/>
      <c r="G372" s="104"/>
      <c r="H372" s="104"/>
      <c r="I372" s="104"/>
      <c r="J372" s="104"/>
      <c r="K372" s="104"/>
      <c r="L372" s="104"/>
      <c r="M372" s="104"/>
      <c r="N372" s="104"/>
      <c r="O372" s="104"/>
      <c r="P372" s="104"/>
      <c r="Q372" s="104"/>
      <c r="R372" s="104"/>
    </row>
    <row r="373" ht="12.75" customHeight="1">
      <c r="A373" s="104"/>
      <c r="B373" s="104"/>
      <c r="C373" s="104"/>
      <c r="D373" s="104"/>
      <c r="E373" s="104"/>
      <c r="F373" s="104"/>
      <c r="G373" s="104"/>
      <c r="H373" s="104"/>
      <c r="I373" s="104"/>
      <c r="J373" s="104"/>
      <c r="K373" s="104"/>
      <c r="L373" s="104"/>
      <c r="M373" s="104"/>
      <c r="N373" s="104"/>
      <c r="O373" s="104"/>
      <c r="P373" s="104"/>
      <c r="Q373" s="104"/>
      <c r="R373" s="104"/>
    </row>
    <row r="374" ht="12.75" customHeight="1">
      <c r="A374" s="104"/>
      <c r="B374" s="104"/>
      <c r="C374" s="104"/>
      <c r="D374" s="104"/>
      <c r="E374" s="104"/>
      <c r="F374" s="104"/>
      <c r="G374" s="104"/>
      <c r="H374" s="104"/>
      <c r="I374" s="104"/>
      <c r="J374" s="104"/>
      <c r="K374" s="104"/>
      <c r="L374" s="104"/>
      <c r="M374" s="104"/>
      <c r="N374" s="104"/>
      <c r="O374" s="104"/>
      <c r="P374" s="104"/>
      <c r="Q374" s="104"/>
      <c r="R374" s="104"/>
    </row>
    <row r="375" ht="12.75" customHeight="1">
      <c r="A375" s="104"/>
      <c r="B375" s="104"/>
      <c r="C375" s="104"/>
      <c r="D375" s="104"/>
      <c r="E375" s="104"/>
      <c r="F375" s="104"/>
      <c r="G375" s="104"/>
      <c r="H375" s="104"/>
      <c r="I375" s="104"/>
      <c r="J375" s="104"/>
      <c r="K375" s="104"/>
      <c r="L375" s="104"/>
      <c r="M375" s="104"/>
      <c r="N375" s="104"/>
      <c r="O375" s="104"/>
      <c r="P375" s="104"/>
      <c r="Q375" s="104"/>
      <c r="R375" s="104"/>
    </row>
    <row r="376" ht="12.75" customHeight="1">
      <c r="A376" s="104"/>
      <c r="B376" s="104"/>
      <c r="C376" s="104"/>
      <c r="D376" s="104"/>
      <c r="E376" s="104"/>
      <c r="F376" s="104"/>
      <c r="G376" s="104"/>
      <c r="H376" s="104"/>
      <c r="I376" s="104"/>
      <c r="J376" s="104"/>
      <c r="K376" s="104"/>
      <c r="L376" s="104"/>
      <c r="M376" s="104"/>
      <c r="N376" s="104"/>
      <c r="O376" s="104"/>
      <c r="P376" s="104"/>
      <c r="Q376" s="104"/>
      <c r="R376" s="104"/>
    </row>
    <row r="377" ht="12.75" customHeight="1">
      <c r="A377" s="104"/>
      <c r="B377" s="104"/>
      <c r="C377" s="104"/>
      <c r="D377" s="104"/>
      <c r="E377" s="104"/>
      <c r="F377" s="104"/>
      <c r="G377" s="104"/>
      <c r="H377" s="104"/>
      <c r="I377" s="104"/>
      <c r="J377" s="104"/>
      <c r="K377" s="104"/>
      <c r="L377" s="104"/>
      <c r="M377" s="104"/>
      <c r="N377" s="104"/>
      <c r="O377" s="104"/>
      <c r="P377" s="104"/>
      <c r="Q377" s="104"/>
      <c r="R377" s="104"/>
    </row>
    <row r="378" ht="12.75" customHeight="1">
      <c r="A378" s="104"/>
      <c r="B378" s="104"/>
      <c r="C378" s="104"/>
      <c r="D378" s="104"/>
      <c r="E378" s="104"/>
      <c r="F378" s="104"/>
      <c r="G378" s="104"/>
      <c r="H378" s="104"/>
      <c r="I378" s="104"/>
      <c r="J378" s="104"/>
      <c r="K378" s="104"/>
      <c r="L378" s="104"/>
      <c r="M378" s="104"/>
      <c r="N378" s="104"/>
      <c r="O378" s="104"/>
      <c r="P378" s="104"/>
      <c r="Q378" s="104"/>
      <c r="R378" s="104"/>
    </row>
    <row r="379" ht="12.75" customHeight="1">
      <c r="A379" s="104"/>
      <c r="B379" s="104"/>
      <c r="C379" s="104"/>
      <c r="D379" s="104"/>
      <c r="E379" s="104"/>
      <c r="F379" s="104"/>
      <c r="G379" s="104"/>
      <c r="H379" s="104"/>
      <c r="I379" s="104"/>
      <c r="J379" s="104"/>
      <c r="K379" s="104"/>
      <c r="L379" s="104"/>
      <c r="M379" s="104"/>
      <c r="N379" s="104"/>
      <c r="O379" s="104"/>
      <c r="P379" s="104"/>
      <c r="Q379" s="104"/>
      <c r="R379" s="104"/>
    </row>
    <row r="380" ht="12.75" customHeight="1">
      <c r="A380" s="104"/>
      <c r="B380" s="104"/>
      <c r="C380" s="104"/>
      <c r="D380" s="104"/>
      <c r="E380" s="104"/>
      <c r="F380" s="104"/>
      <c r="G380" s="104"/>
      <c r="H380" s="104"/>
      <c r="I380" s="104"/>
      <c r="J380" s="104"/>
      <c r="K380" s="104"/>
      <c r="L380" s="104"/>
      <c r="M380" s="104"/>
      <c r="N380" s="104"/>
      <c r="O380" s="104"/>
      <c r="P380" s="104"/>
      <c r="Q380" s="104"/>
      <c r="R380" s="104"/>
    </row>
    <row r="381" ht="12.75" customHeight="1">
      <c r="A381" s="104"/>
      <c r="B381" s="104"/>
      <c r="C381" s="104"/>
      <c r="D381" s="104"/>
      <c r="E381" s="104"/>
      <c r="F381" s="104"/>
      <c r="G381" s="104"/>
      <c r="H381" s="104"/>
      <c r="I381" s="104"/>
      <c r="J381" s="104"/>
      <c r="K381" s="104"/>
      <c r="L381" s="104"/>
      <c r="M381" s="104"/>
      <c r="N381" s="104"/>
      <c r="O381" s="104"/>
      <c r="P381" s="104"/>
      <c r="Q381" s="104"/>
      <c r="R381" s="104"/>
    </row>
    <row r="382" ht="12.75" customHeight="1">
      <c r="A382" s="104"/>
      <c r="B382" s="104"/>
      <c r="C382" s="104"/>
      <c r="D382" s="104"/>
      <c r="E382" s="104"/>
      <c r="F382" s="104"/>
      <c r="G382" s="104"/>
      <c r="H382" s="104"/>
      <c r="I382" s="104"/>
      <c r="J382" s="104"/>
      <c r="K382" s="104"/>
      <c r="L382" s="104"/>
      <c r="M382" s="104"/>
      <c r="N382" s="104"/>
      <c r="O382" s="104"/>
      <c r="P382" s="104"/>
      <c r="Q382" s="104"/>
      <c r="R382" s="104"/>
    </row>
    <row r="383" ht="12.75" customHeight="1">
      <c r="A383" s="104"/>
      <c r="B383" s="104"/>
      <c r="C383" s="104"/>
      <c r="D383" s="104"/>
      <c r="E383" s="104"/>
      <c r="F383" s="104"/>
      <c r="G383" s="104"/>
      <c r="H383" s="104"/>
      <c r="I383" s="104"/>
      <c r="J383" s="104"/>
      <c r="K383" s="104"/>
      <c r="L383" s="104"/>
      <c r="M383" s="104"/>
      <c r="N383" s="104"/>
      <c r="O383" s="104"/>
      <c r="P383" s="104"/>
      <c r="Q383" s="104"/>
      <c r="R383" s="104"/>
    </row>
    <row r="384" ht="12.75" customHeight="1">
      <c r="A384" s="104"/>
      <c r="B384" s="104"/>
      <c r="C384" s="104"/>
      <c r="D384" s="104"/>
      <c r="E384" s="104"/>
      <c r="F384" s="104"/>
      <c r="G384" s="104"/>
      <c r="H384" s="104"/>
      <c r="I384" s="104"/>
      <c r="J384" s="104"/>
      <c r="K384" s="104"/>
      <c r="L384" s="104"/>
      <c r="M384" s="104"/>
      <c r="N384" s="104"/>
      <c r="O384" s="104"/>
      <c r="P384" s="104"/>
      <c r="Q384" s="104"/>
      <c r="R384" s="104"/>
    </row>
    <row r="385" ht="12.75" customHeight="1">
      <c r="A385" s="104"/>
      <c r="B385" s="104"/>
      <c r="C385" s="104"/>
      <c r="D385" s="104"/>
      <c r="E385" s="104"/>
      <c r="F385" s="104"/>
      <c r="G385" s="104"/>
      <c r="H385" s="104"/>
      <c r="I385" s="104"/>
      <c r="J385" s="104"/>
      <c r="K385" s="104"/>
      <c r="L385" s="104"/>
      <c r="M385" s="104"/>
      <c r="N385" s="104"/>
      <c r="O385" s="104"/>
      <c r="P385" s="104"/>
      <c r="Q385" s="104"/>
      <c r="R385" s="104"/>
    </row>
    <row r="386" ht="12.75" customHeight="1">
      <c r="A386" s="104"/>
      <c r="B386" s="104"/>
      <c r="C386" s="104"/>
      <c r="D386" s="104"/>
      <c r="E386" s="104"/>
      <c r="F386" s="104"/>
      <c r="G386" s="104"/>
      <c r="H386" s="104"/>
      <c r="I386" s="104"/>
      <c r="J386" s="104"/>
      <c r="K386" s="104"/>
      <c r="L386" s="104"/>
      <c r="M386" s="104"/>
      <c r="N386" s="104"/>
      <c r="O386" s="104"/>
      <c r="P386" s="104"/>
      <c r="Q386" s="104"/>
      <c r="R386" s="104"/>
    </row>
    <row r="387" ht="12.75" customHeight="1">
      <c r="A387" s="104"/>
      <c r="B387" s="104"/>
      <c r="C387" s="104"/>
      <c r="D387" s="104"/>
      <c r="E387" s="104"/>
      <c r="F387" s="104"/>
      <c r="G387" s="104"/>
      <c r="H387" s="104"/>
      <c r="I387" s="104"/>
      <c r="J387" s="104"/>
      <c r="K387" s="104"/>
      <c r="L387" s="104"/>
      <c r="M387" s="104"/>
      <c r="N387" s="104"/>
      <c r="O387" s="104"/>
      <c r="P387" s="104"/>
      <c r="Q387" s="104"/>
      <c r="R387" s="104"/>
    </row>
    <row r="388" ht="12.75" customHeight="1">
      <c r="A388" s="104"/>
      <c r="B388" s="104"/>
      <c r="C388" s="104"/>
      <c r="D388" s="104"/>
      <c r="E388" s="104"/>
      <c r="F388" s="104"/>
      <c r="G388" s="104"/>
      <c r="H388" s="104"/>
      <c r="I388" s="104"/>
      <c r="J388" s="104"/>
      <c r="K388" s="104"/>
      <c r="L388" s="104"/>
      <c r="M388" s="104"/>
      <c r="N388" s="104"/>
      <c r="O388" s="104"/>
      <c r="P388" s="104"/>
      <c r="Q388" s="104"/>
      <c r="R388" s="104"/>
    </row>
    <row r="389" ht="12.75" customHeight="1">
      <c r="A389" s="104"/>
      <c r="B389" s="104"/>
      <c r="C389" s="104"/>
      <c r="D389" s="104"/>
      <c r="E389" s="104"/>
      <c r="F389" s="104"/>
      <c r="G389" s="104"/>
      <c r="H389" s="104"/>
      <c r="I389" s="104"/>
      <c r="J389" s="104"/>
      <c r="K389" s="104"/>
      <c r="L389" s="104"/>
      <c r="M389" s="104"/>
      <c r="N389" s="104"/>
      <c r="O389" s="104"/>
      <c r="P389" s="104"/>
      <c r="Q389" s="104"/>
      <c r="R389" s="104"/>
    </row>
    <row r="390" ht="12.75" customHeight="1">
      <c r="A390" s="104"/>
      <c r="B390" s="104"/>
      <c r="C390" s="104"/>
      <c r="D390" s="104"/>
      <c r="E390" s="104"/>
      <c r="F390" s="104"/>
      <c r="G390" s="104"/>
      <c r="H390" s="104"/>
      <c r="I390" s="104"/>
      <c r="J390" s="104"/>
      <c r="K390" s="104"/>
      <c r="L390" s="104"/>
      <c r="M390" s="104"/>
      <c r="N390" s="104"/>
      <c r="O390" s="104"/>
      <c r="P390" s="104"/>
      <c r="Q390" s="104"/>
      <c r="R390" s="104"/>
    </row>
    <row r="391" ht="12.75" customHeight="1">
      <c r="A391" s="104"/>
      <c r="B391" s="104"/>
      <c r="C391" s="104"/>
      <c r="D391" s="104"/>
      <c r="E391" s="104"/>
      <c r="F391" s="104"/>
      <c r="G391" s="104"/>
      <c r="H391" s="104"/>
      <c r="I391" s="104"/>
      <c r="J391" s="104"/>
      <c r="K391" s="104"/>
      <c r="L391" s="104"/>
      <c r="M391" s="104"/>
      <c r="N391" s="104"/>
      <c r="O391" s="104"/>
      <c r="P391" s="104"/>
      <c r="Q391" s="104"/>
      <c r="R391" s="104"/>
    </row>
    <row r="392" ht="12.75" customHeight="1">
      <c r="A392" s="104"/>
      <c r="B392" s="104"/>
      <c r="C392" s="104"/>
      <c r="D392" s="104"/>
      <c r="E392" s="104"/>
      <c r="F392" s="104"/>
      <c r="G392" s="104"/>
      <c r="H392" s="104"/>
      <c r="I392" s="104"/>
      <c r="J392" s="104"/>
      <c r="K392" s="104"/>
      <c r="L392" s="104"/>
      <c r="M392" s="104"/>
      <c r="N392" s="104"/>
      <c r="O392" s="104"/>
      <c r="P392" s="104"/>
      <c r="Q392" s="104"/>
      <c r="R392" s="104"/>
    </row>
    <row r="393" ht="12.75" customHeight="1">
      <c r="A393" s="104"/>
      <c r="B393" s="104"/>
      <c r="C393" s="104"/>
      <c r="D393" s="104"/>
      <c r="E393" s="104"/>
      <c r="F393" s="104"/>
      <c r="G393" s="104"/>
      <c r="H393" s="104"/>
      <c r="I393" s="104"/>
      <c r="J393" s="104"/>
      <c r="K393" s="104"/>
      <c r="L393" s="104"/>
      <c r="M393" s="104"/>
      <c r="N393" s="104"/>
      <c r="O393" s="104"/>
      <c r="P393" s="104"/>
      <c r="Q393" s="104"/>
      <c r="R393" s="104"/>
    </row>
    <row r="394" ht="12.75" customHeight="1">
      <c r="A394" s="104"/>
      <c r="B394" s="104"/>
      <c r="C394" s="104"/>
      <c r="D394" s="104"/>
      <c r="E394" s="104"/>
      <c r="F394" s="104"/>
      <c r="G394" s="104"/>
      <c r="H394" s="104"/>
      <c r="I394" s="104"/>
      <c r="J394" s="104"/>
      <c r="K394" s="104"/>
      <c r="L394" s="104"/>
      <c r="M394" s="104"/>
      <c r="N394" s="104"/>
      <c r="O394" s="104"/>
      <c r="P394" s="104"/>
      <c r="Q394" s="104"/>
      <c r="R394" s="104"/>
    </row>
    <row r="395" ht="12.75" customHeight="1">
      <c r="A395" s="104"/>
      <c r="B395" s="104"/>
      <c r="C395" s="104"/>
      <c r="D395" s="104"/>
      <c r="E395" s="104"/>
      <c r="F395" s="104"/>
      <c r="G395" s="104"/>
      <c r="H395" s="104"/>
      <c r="I395" s="104"/>
      <c r="J395" s="104"/>
      <c r="K395" s="104"/>
      <c r="L395" s="104"/>
      <c r="M395" s="104"/>
      <c r="N395" s="104"/>
      <c r="O395" s="104"/>
      <c r="P395" s="104"/>
      <c r="Q395" s="104"/>
      <c r="R395" s="104"/>
    </row>
    <row r="396" ht="12.75" customHeight="1">
      <c r="A396" s="104"/>
      <c r="B396" s="104"/>
      <c r="C396" s="104"/>
      <c r="D396" s="104"/>
      <c r="E396" s="104"/>
      <c r="F396" s="104"/>
      <c r="G396" s="104"/>
      <c r="H396" s="104"/>
      <c r="I396" s="104"/>
      <c r="J396" s="104"/>
      <c r="K396" s="104"/>
      <c r="L396" s="104"/>
      <c r="M396" s="104"/>
      <c r="N396" s="104"/>
      <c r="O396" s="104"/>
      <c r="P396" s="104"/>
      <c r="Q396" s="104"/>
      <c r="R396" s="104"/>
    </row>
    <row r="397" ht="12.75" customHeight="1">
      <c r="A397" s="104"/>
      <c r="B397" s="104"/>
      <c r="C397" s="104"/>
      <c r="D397" s="104"/>
      <c r="E397" s="104"/>
      <c r="F397" s="104"/>
      <c r="G397" s="104"/>
      <c r="H397" s="104"/>
      <c r="I397" s="104"/>
      <c r="J397" s="104"/>
      <c r="K397" s="104"/>
      <c r="L397" s="104"/>
      <c r="M397" s="104"/>
      <c r="N397" s="104"/>
      <c r="O397" s="104"/>
      <c r="P397" s="104"/>
      <c r="Q397" s="104"/>
      <c r="R397" s="104"/>
    </row>
    <row r="398" ht="12.75" customHeight="1">
      <c r="A398" s="104"/>
      <c r="B398" s="104"/>
      <c r="C398" s="104"/>
      <c r="D398" s="104"/>
      <c r="E398" s="104"/>
      <c r="F398" s="104"/>
      <c r="G398" s="104"/>
      <c r="H398" s="104"/>
      <c r="I398" s="104"/>
      <c r="J398" s="104"/>
      <c r="K398" s="104"/>
      <c r="L398" s="104"/>
      <c r="M398" s="104"/>
      <c r="N398" s="104"/>
      <c r="O398" s="104"/>
      <c r="P398" s="104"/>
      <c r="Q398" s="104"/>
      <c r="R398" s="104"/>
    </row>
    <row r="399" ht="12.75" customHeight="1">
      <c r="A399" s="104"/>
      <c r="B399" s="104"/>
      <c r="C399" s="104"/>
      <c r="D399" s="104"/>
      <c r="E399" s="104"/>
      <c r="F399" s="104"/>
      <c r="G399" s="104"/>
      <c r="H399" s="104"/>
      <c r="I399" s="104"/>
      <c r="J399" s="104"/>
      <c r="K399" s="104"/>
      <c r="L399" s="104"/>
      <c r="M399" s="104"/>
      <c r="N399" s="104"/>
      <c r="O399" s="104"/>
      <c r="P399" s="104"/>
      <c r="Q399" s="104"/>
      <c r="R399" s="104"/>
    </row>
    <row r="400" ht="12.75" customHeight="1">
      <c r="A400" s="104"/>
      <c r="B400" s="104"/>
      <c r="C400" s="104"/>
      <c r="D400" s="104"/>
      <c r="E400" s="104"/>
      <c r="F400" s="104"/>
      <c r="G400" s="104"/>
      <c r="H400" s="104"/>
      <c r="I400" s="104"/>
      <c r="J400" s="104"/>
      <c r="K400" s="104"/>
      <c r="L400" s="104"/>
      <c r="M400" s="104"/>
      <c r="N400" s="104"/>
      <c r="O400" s="104"/>
      <c r="P400" s="104"/>
      <c r="Q400" s="104"/>
      <c r="R400" s="104"/>
    </row>
    <row r="401" ht="12.75" customHeight="1">
      <c r="A401" s="104"/>
      <c r="B401" s="104"/>
      <c r="C401" s="104"/>
      <c r="D401" s="104"/>
      <c r="E401" s="104"/>
      <c r="F401" s="104"/>
      <c r="G401" s="104"/>
      <c r="H401" s="104"/>
      <c r="I401" s="104"/>
      <c r="J401" s="104"/>
      <c r="K401" s="104"/>
      <c r="L401" s="104"/>
      <c r="M401" s="104"/>
      <c r="N401" s="104"/>
      <c r="O401" s="104"/>
      <c r="P401" s="104"/>
      <c r="Q401" s="104"/>
      <c r="R401" s="104"/>
    </row>
    <row r="402" ht="12.75" customHeight="1">
      <c r="A402" s="104"/>
      <c r="B402" s="104"/>
      <c r="C402" s="104"/>
      <c r="D402" s="104"/>
      <c r="E402" s="104"/>
      <c r="F402" s="104"/>
      <c r="G402" s="104"/>
      <c r="H402" s="104"/>
      <c r="I402" s="104"/>
      <c r="J402" s="104"/>
      <c r="K402" s="104"/>
      <c r="L402" s="104"/>
      <c r="M402" s="104"/>
      <c r="N402" s="104"/>
      <c r="O402" s="104"/>
      <c r="P402" s="104"/>
      <c r="Q402" s="104"/>
      <c r="R402" s="104"/>
    </row>
    <row r="403" ht="12.75" customHeight="1">
      <c r="A403" s="104"/>
      <c r="B403" s="104"/>
      <c r="C403" s="104"/>
      <c r="D403" s="104"/>
      <c r="E403" s="104"/>
      <c r="F403" s="104"/>
      <c r="G403" s="104"/>
      <c r="H403" s="104"/>
      <c r="I403" s="104"/>
      <c r="J403" s="104"/>
      <c r="K403" s="104"/>
      <c r="L403" s="104"/>
      <c r="M403" s="104"/>
      <c r="N403" s="104"/>
      <c r="O403" s="104"/>
      <c r="P403" s="104"/>
      <c r="Q403" s="104"/>
      <c r="R403" s="104"/>
    </row>
    <row r="404" ht="12.75" customHeight="1">
      <c r="A404" s="104"/>
      <c r="B404" s="104"/>
      <c r="C404" s="104"/>
      <c r="D404" s="104"/>
      <c r="E404" s="104"/>
      <c r="F404" s="104"/>
      <c r="G404" s="104"/>
      <c r="H404" s="104"/>
      <c r="I404" s="104"/>
      <c r="J404" s="104"/>
      <c r="K404" s="104"/>
      <c r="L404" s="104"/>
      <c r="M404" s="104"/>
      <c r="N404" s="104"/>
      <c r="O404" s="104"/>
      <c r="P404" s="104"/>
      <c r="Q404" s="104"/>
      <c r="R404" s="104"/>
    </row>
    <row r="405" ht="12.75" customHeight="1">
      <c r="A405" s="104"/>
      <c r="B405" s="104"/>
      <c r="C405" s="104"/>
      <c r="D405" s="104"/>
      <c r="E405" s="104"/>
      <c r="F405" s="104"/>
      <c r="G405" s="104"/>
      <c r="H405" s="104"/>
      <c r="I405" s="104"/>
      <c r="J405" s="104"/>
      <c r="K405" s="104"/>
      <c r="L405" s="104"/>
      <c r="M405" s="104"/>
      <c r="N405" s="104"/>
      <c r="O405" s="104"/>
      <c r="P405" s="104"/>
      <c r="Q405" s="104"/>
      <c r="R405" s="104"/>
    </row>
    <row r="406" ht="12.75" customHeight="1">
      <c r="A406" s="104"/>
      <c r="B406" s="104"/>
      <c r="C406" s="104"/>
      <c r="D406" s="104"/>
      <c r="E406" s="104"/>
      <c r="F406" s="104"/>
      <c r="G406" s="104"/>
      <c r="H406" s="104"/>
      <c r="I406" s="104"/>
      <c r="J406" s="104"/>
      <c r="K406" s="104"/>
      <c r="L406" s="104"/>
      <c r="M406" s="104"/>
      <c r="N406" s="104"/>
      <c r="O406" s="104"/>
      <c r="P406" s="104"/>
      <c r="Q406" s="104"/>
      <c r="R406" s="104"/>
    </row>
    <row r="407" ht="12.75" customHeight="1">
      <c r="A407" s="104"/>
      <c r="B407" s="104"/>
      <c r="C407" s="104"/>
      <c r="D407" s="104"/>
      <c r="E407" s="104"/>
      <c r="F407" s="104"/>
      <c r="G407" s="104"/>
      <c r="H407" s="104"/>
      <c r="I407" s="104"/>
      <c r="J407" s="104"/>
      <c r="K407" s="104"/>
      <c r="L407" s="104"/>
      <c r="M407" s="104"/>
      <c r="N407" s="104"/>
      <c r="O407" s="104"/>
      <c r="P407" s="104"/>
      <c r="Q407" s="104"/>
      <c r="R407" s="104"/>
    </row>
    <row r="408" ht="12.75" customHeight="1">
      <c r="A408" s="104"/>
      <c r="B408" s="104"/>
      <c r="C408" s="104"/>
      <c r="D408" s="104"/>
      <c r="E408" s="104"/>
      <c r="F408" s="104"/>
      <c r="G408" s="104"/>
      <c r="H408" s="104"/>
      <c r="I408" s="104"/>
      <c r="J408" s="104"/>
      <c r="K408" s="104"/>
      <c r="L408" s="104"/>
      <c r="M408" s="104"/>
      <c r="N408" s="104"/>
      <c r="O408" s="104"/>
      <c r="P408" s="104"/>
      <c r="Q408" s="104"/>
      <c r="R408" s="104"/>
    </row>
    <row r="409" ht="12.75" customHeight="1">
      <c r="A409" s="104"/>
      <c r="B409" s="104"/>
      <c r="C409" s="104"/>
      <c r="D409" s="104"/>
      <c r="E409" s="104"/>
      <c r="F409" s="104"/>
      <c r="G409" s="104"/>
      <c r="H409" s="104"/>
      <c r="I409" s="104"/>
      <c r="J409" s="104"/>
      <c r="K409" s="104"/>
      <c r="L409" s="104"/>
      <c r="M409" s="104"/>
      <c r="N409" s="104"/>
      <c r="O409" s="104"/>
      <c r="P409" s="104"/>
      <c r="Q409" s="104"/>
      <c r="R409" s="104"/>
    </row>
    <row r="410" ht="12.75" customHeight="1">
      <c r="A410" s="104"/>
      <c r="B410" s="104"/>
      <c r="C410" s="104"/>
      <c r="D410" s="104"/>
      <c r="E410" s="104"/>
      <c r="F410" s="104"/>
      <c r="G410" s="104"/>
      <c r="H410" s="104"/>
      <c r="I410" s="104"/>
      <c r="J410" s="104"/>
      <c r="K410" s="104"/>
      <c r="L410" s="104"/>
      <c r="M410" s="104"/>
      <c r="N410" s="104"/>
      <c r="O410" s="104"/>
      <c r="P410" s="104"/>
      <c r="Q410" s="104"/>
      <c r="R410" s="104"/>
    </row>
    <row r="411" ht="12.75" customHeight="1">
      <c r="A411" s="104"/>
      <c r="B411" s="104"/>
      <c r="C411" s="104"/>
      <c r="D411" s="104"/>
      <c r="E411" s="104"/>
      <c r="F411" s="104"/>
      <c r="G411" s="104"/>
      <c r="H411" s="104"/>
      <c r="I411" s="104"/>
      <c r="J411" s="104"/>
      <c r="K411" s="104"/>
      <c r="L411" s="104"/>
      <c r="M411" s="104"/>
      <c r="N411" s="104"/>
      <c r="O411" s="104"/>
      <c r="P411" s="104"/>
      <c r="Q411" s="104"/>
      <c r="R411" s="104"/>
    </row>
    <row r="412" ht="12.75" customHeight="1">
      <c r="A412" s="104"/>
      <c r="B412" s="104"/>
      <c r="C412" s="104"/>
      <c r="D412" s="104"/>
      <c r="E412" s="104"/>
      <c r="F412" s="104"/>
      <c r="G412" s="104"/>
      <c r="H412" s="104"/>
      <c r="I412" s="104"/>
      <c r="J412" s="104"/>
      <c r="K412" s="104"/>
      <c r="L412" s="104"/>
      <c r="M412" s="104"/>
      <c r="N412" s="104"/>
      <c r="O412" s="104"/>
      <c r="P412" s="104"/>
      <c r="Q412" s="104"/>
      <c r="R412" s="104"/>
    </row>
    <row r="413" ht="12.75" customHeight="1">
      <c r="A413" s="104"/>
      <c r="B413" s="104"/>
      <c r="C413" s="104"/>
      <c r="D413" s="104"/>
      <c r="E413" s="104"/>
      <c r="F413" s="104"/>
      <c r="G413" s="104"/>
      <c r="H413" s="104"/>
      <c r="I413" s="104"/>
      <c r="J413" s="104"/>
      <c r="K413" s="104"/>
      <c r="L413" s="104"/>
      <c r="M413" s="104"/>
      <c r="N413" s="104"/>
      <c r="O413" s="104"/>
      <c r="P413" s="104"/>
      <c r="Q413" s="104"/>
      <c r="R413" s="104"/>
    </row>
    <row r="414" ht="12.75" customHeight="1">
      <c r="A414" s="104"/>
      <c r="B414" s="104"/>
      <c r="C414" s="104"/>
      <c r="D414" s="104"/>
      <c r="E414" s="104"/>
      <c r="F414" s="104"/>
      <c r="G414" s="104"/>
      <c r="H414" s="104"/>
      <c r="I414" s="104"/>
      <c r="J414" s="104"/>
      <c r="K414" s="104"/>
      <c r="L414" s="104"/>
      <c r="M414" s="104"/>
      <c r="N414" s="104"/>
      <c r="O414" s="104"/>
      <c r="P414" s="104"/>
      <c r="Q414" s="104"/>
      <c r="R414" s="104"/>
    </row>
    <row r="415" ht="12.75" customHeight="1">
      <c r="A415" s="104"/>
      <c r="B415" s="104"/>
      <c r="C415" s="104"/>
      <c r="D415" s="104"/>
      <c r="E415" s="104"/>
      <c r="F415" s="104"/>
      <c r="G415" s="104"/>
      <c r="H415" s="104"/>
      <c r="I415" s="104"/>
      <c r="J415" s="104"/>
      <c r="K415" s="104"/>
      <c r="L415" s="104"/>
      <c r="M415" s="104"/>
      <c r="N415" s="104"/>
      <c r="O415" s="104"/>
      <c r="P415" s="104"/>
      <c r="Q415" s="104"/>
      <c r="R415" s="104"/>
    </row>
    <row r="416" ht="12.75" customHeight="1">
      <c r="A416" s="104"/>
      <c r="B416" s="104"/>
      <c r="C416" s="104"/>
      <c r="D416" s="104"/>
      <c r="E416" s="104"/>
      <c r="F416" s="104"/>
      <c r="G416" s="104"/>
      <c r="H416" s="104"/>
      <c r="I416" s="104"/>
      <c r="J416" s="104"/>
      <c r="K416" s="104"/>
      <c r="L416" s="104"/>
      <c r="M416" s="104"/>
      <c r="N416" s="104"/>
      <c r="O416" s="104"/>
      <c r="P416" s="104"/>
      <c r="Q416" s="104"/>
      <c r="R416" s="104"/>
    </row>
    <row r="417" ht="12.75" customHeight="1">
      <c r="A417" s="104"/>
      <c r="B417" s="104"/>
      <c r="C417" s="104"/>
      <c r="D417" s="104"/>
      <c r="E417" s="104"/>
      <c r="F417" s="104"/>
      <c r="G417" s="104"/>
      <c r="H417" s="104"/>
      <c r="I417" s="104"/>
      <c r="J417" s="104"/>
      <c r="K417" s="104"/>
      <c r="L417" s="104"/>
      <c r="M417" s="104"/>
      <c r="N417" s="104"/>
      <c r="O417" s="104"/>
      <c r="P417" s="104"/>
      <c r="Q417" s="104"/>
      <c r="R417" s="104"/>
    </row>
    <row r="418" ht="12.75" customHeight="1">
      <c r="A418" s="104"/>
      <c r="B418" s="104"/>
      <c r="C418" s="104"/>
      <c r="D418" s="104"/>
      <c r="E418" s="104"/>
      <c r="F418" s="104"/>
      <c r="G418" s="104"/>
      <c r="H418" s="104"/>
      <c r="I418" s="104"/>
      <c r="J418" s="104"/>
      <c r="K418" s="104"/>
      <c r="L418" s="104"/>
      <c r="M418" s="104"/>
      <c r="N418" s="104"/>
      <c r="O418" s="104"/>
      <c r="P418" s="104"/>
      <c r="Q418" s="104"/>
      <c r="R418" s="104"/>
    </row>
    <row r="419" ht="12.75" customHeight="1">
      <c r="A419" s="104"/>
      <c r="B419" s="104"/>
      <c r="C419" s="104"/>
      <c r="D419" s="104"/>
      <c r="E419" s="104"/>
      <c r="F419" s="104"/>
      <c r="G419" s="104"/>
      <c r="H419" s="104"/>
      <c r="I419" s="104"/>
      <c r="J419" s="104"/>
      <c r="K419" s="104"/>
      <c r="L419" s="104"/>
      <c r="M419" s="104"/>
      <c r="N419" s="104"/>
      <c r="O419" s="104"/>
      <c r="P419" s="104"/>
      <c r="Q419" s="104"/>
      <c r="R419" s="104"/>
    </row>
    <row r="420" ht="12.75" customHeight="1">
      <c r="A420" s="104"/>
      <c r="B420" s="104"/>
      <c r="C420" s="104"/>
      <c r="D420" s="104"/>
      <c r="E420" s="104"/>
      <c r="F420" s="104"/>
      <c r="G420" s="104"/>
      <c r="H420" s="104"/>
      <c r="I420" s="104"/>
      <c r="J420" s="104"/>
      <c r="K420" s="104"/>
      <c r="L420" s="104"/>
      <c r="M420" s="104"/>
      <c r="N420" s="104"/>
      <c r="O420" s="104"/>
      <c r="P420" s="104"/>
      <c r="Q420" s="104"/>
      <c r="R420" s="104"/>
    </row>
    <row r="421" ht="12.75" customHeight="1">
      <c r="A421" s="104"/>
      <c r="B421" s="104"/>
      <c r="C421" s="104"/>
      <c r="D421" s="104"/>
      <c r="E421" s="104"/>
      <c r="F421" s="104"/>
      <c r="G421" s="104"/>
      <c r="H421" s="104"/>
      <c r="I421" s="104"/>
      <c r="J421" s="104"/>
      <c r="K421" s="104"/>
      <c r="L421" s="104"/>
      <c r="M421" s="104"/>
      <c r="N421" s="104"/>
      <c r="O421" s="104"/>
      <c r="P421" s="104"/>
      <c r="Q421" s="104"/>
      <c r="R421" s="104"/>
    </row>
    <row r="422" ht="12.75" customHeight="1">
      <c r="A422" s="104"/>
      <c r="B422" s="104"/>
      <c r="C422" s="104"/>
      <c r="D422" s="104"/>
      <c r="E422" s="104"/>
      <c r="F422" s="104"/>
      <c r="G422" s="104"/>
      <c r="H422" s="104"/>
      <c r="I422" s="104"/>
      <c r="J422" s="104"/>
      <c r="K422" s="104"/>
      <c r="L422" s="104"/>
      <c r="M422" s="104"/>
      <c r="N422" s="104"/>
      <c r="O422" s="104"/>
      <c r="P422" s="104"/>
      <c r="Q422" s="104"/>
      <c r="R422" s="104"/>
    </row>
    <row r="423" ht="12.75" customHeight="1">
      <c r="A423" s="104"/>
      <c r="B423" s="104"/>
      <c r="C423" s="104"/>
      <c r="D423" s="104"/>
      <c r="E423" s="104"/>
      <c r="F423" s="104"/>
      <c r="G423" s="104"/>
      <c r="H423" s="104"/>
      <c r="I423" s="104"/>
      <c r="J423" s="104"/>
      <c r="K423" s="104"/>
      <c r="L423" s="104"/>
      <c r="M423" s="104"/>
      <c r="N423" s="104"/>
      <c r="O423" s="104"/>
      <c r="P423" s="104"/>
      <c r="Q423" s="104"/>
      <c r="R423" s="104"/>
    </row>
    <row r="424" ht="12.75" customHeight="1">
      <c r="A424" s="104"/>
      <c r="B424" s="104"/>
      <c r="C424" s="104"/>
      <c r="D424" s="104"/>
      <c r="E424" s="104"/>
      <c r="F424" s="104"/>
      <c r="G424" s="104"/>
      <c r="H424" s="104"/>
      <c r="I424" s="104"/>
      <c r="J424" s="104"/>
      <c r="K424" s="104"/>
      <c r="L424" s="104"/>
      <c r="M424" s="104"/>
      <c r="N424" s="104"/>
      <c r="O424" s="104"/>
      <c r="P424" s="104"/>
      <c r="Q424" s="104"/>
      <c r="R424" s="104"/>
    </row>
    <row r="425" ht="12.75" customHeight="1">
      <c r="A425" s="104"/>
      <c r="B425" s="104"/>
      <c r="C425" s="104"/>
      <c r="D425" s="104"/>
      <c r="E425" s="104"/>
      <c r="F425" s="104"/>
      <c r="G425" s="104"/>
      <c r="H425" s="104"/>
      <c r="I425" s="104"/>
      <c r="J425" s="104"/>
      <c r="K425" s="104"/>
      <c r="L425" s="104"/>
      <c r="M425" s="104"/>
      <c r="N425" s="104"/>
      <c r="O425" s="104"/>
      <c r="P425" s="104"/>
      <c r="Q425" s="104"/>
      <c r="R425" s="104"/>
    </row>
    <row r="426" ht="12.75" customHeight="1">
      <c r="A426" s="104"/>
      <c r="B426" s="104"/>
      <c r="C426" s="104"/>
      <c r="D426" s="104"/>
      <c r="E426" s="104"/>
      <c r="F426" s="104"/>
      <c r="G426" s="104"/>
      <c r="H426" s="104"/>
      <c r="I426" s="104"/>
      <c r="J426" s="104"/>
      <c r="K426" s="104"/>
      <c r="L426" s="104"/>
      <c r="M426" s="104"/>
      <c r="N426" s="104"/>
      <c r="O426" s="104"/>
      <c r="P426" s="104"/>
      <c r="Q426" s="104"/>
      <c r="R426" s="104"/>
    </row>
    <row r="427" ht="12.75" customHeight="1">
      <c r="A427" s="104"/>
      <c r="B427" s="104"/>
      <c r="C427" s="104"/>
      <c r="D427" s="104"/>
      <c r="E427" s="104"/>
      <c r="F427" s="104"/>
      <c r="G427" s="104"/>
      <c r="H427" s="104"/>
      <c r="I427" s="104"/>
      <c r="J427" s="104"/>
      <c r="K427" s="104"/>
      <c r="L427" s="104"/>
      <c r="M427" s="104"/>
      <c r="N427" s="104"/>
      <c r="O427" s="104"/>
      <c r="P427" s="104"/>
      <c r="Q427" s="104"/>
      <c r="R427" s="104"/>
    </row>
    <row r="428" ht="12.75" customHeight="1">
      <c r="A428" s="104"/>
      <c r="B428" s="104"/>
      <c r="C428" s="104"/>
      <c r="D428" s="104"/>
      <c r="E428" s="104"/>
      <c r="F428" s="104"/>
      <c r="G428" s="104"/>
      <c r="H428" s="104"/>
      <c r="I428" s="104"/>
      <c r="J428" s="104"/>
      <c r="K428" s="104"/>
      <c r="L428" s="104"/>
      <c r="M428" s="104"/>
      <c r="N428" s="104"/>
      <c r="O428" s="104"/>
      <c r="P428" s="104"/>
      <c r="Q428" s="104"/>
      <c r="R428" s="104"/>
    </row>
    <row r="429" ht="12.75" customHeight="1">
      <c r="A429" s="104"/>
      <c r="B429" s="104"/>
      <c r="C429" s="104"/>
      <c r="D429" s="104"/>
      <c r="E429" s="104"/>
      <c r="F429" s="104"/>
      <c r="G429" s="104"/>
      <c r="H429" s="104"/>
      <c r="I429" s="104"/>
      <c r="J429" s="104"/>
      <c r="K429" s="104"/>
      <c r="L429" s="104"/>
      <c r="M429" s="104"/>
      <c r="N429" s="104"/>
      <c r="O429" s="104"/>
      <c r="P429" s="104"/>
      <c r="Q429" s="104"/>
      <c r="R429" s="104"/>
    </row>
    <row r="430" ht="12.75" customHeight="1">
      <c r="A430" s="104"/>
      <c r="B430" s="104"/>
      <c r="C430" s="104"/>
      <c r="D430" s="104"/>
      <c r="E430" s="104"/>
      <c r="F430" s="104"/>
      <c r="G430" s="104"/>
      <c r="H430" s="104"/>
      <c r="I430" s="104"/>
      <c r="J430" s="104"/>
      <c r="K430" s="104"/>
      <c r="L430" s="104"/>
      <c r="M430" s="104"/>
      <c r="N430" s="104"/>
      <c r="O430" s="104"/>
      <c r="P430" s="104"/>
      <c r="Q430" s="104"/>
      <c r="R430" s="104"/>
    </row>
    <row r="431" ht="12.75" customHeight="1">
      <c r="A431" s="104"/>
      <c r="B431" s="104"/>
      <c r="C431" s="104"/>
      <c r="D431" s="104"/>
      <c r="E431" s="104"/>
      <c r="F431" s="104"/>
      <c r="G431" s="104"/>
      <c r="H431" s="104"/>
      <c r="I431" s="104"/>
      <c r="J431" s="104"/>
      <c r="K431" s="104"/>
      <c r="L431" s="104"/>
      <c r="M431" s="104"/>
      <c r="N431" s="104"/>
      <c r="O431" s="104"/>
      <c r="P431" s="104"/>
      <c r="Q431" s="104"/>
      <c r="R431" s="104"/>
    </row>
    <row r="432" ht="12.75" customHeight="1">
      <c r="A432" s="104"/>
      <c r="B432" s="104"/>
      <c r="C432" s="104"/>
      <c r="D432" s="104"/>
      <c r="E432" s="104"/>
      <c r="F432" s="104"/>
      <c r="G432" s="104"/>
      <c r="H432" s="104"/>
      <c r="I432" s="104"/>
      <c r="J432" s="104"/>
      <c r="K432" s="104"/>
      <c r="L432" s="104"/>
      <c r="M432" s="104"/>
      <c r="N432" s="104"/>
      <c r="O432" s="104"/>
      <c r="P432" s="104"/>
      <c r="Q432" s="104"/>
      <c r="R432" s="104"/>
    </row>
    <row r="433" ht="12.75" customHeight="1">
      <c r="A433" s="104"/>
      <c r="B433" s="104"/>
      <c r="C433" s="104"/>
      <c r="D433" s="104"/>
      <c r="E433" s="104"/>
      <c r="F433" s="104"/>
      <c r="G433" s="104"/>
      <c r="H433" s="104"/>
      <c r="I433" s="104"/>
      <c r="J433" s="104"/>
      <c r="K433" s="104"/>
      <c r="L433" s="104"/>
      <c r="M433" s="104"/>
      <c r="N433" s="104"/>
      <c r="O433" s="104"/>
      <c r="P433" s="104"/>
      <c r="Q433" s="104"/>
      <c r="R433" s="104"/>
    </row>
    <row r="434" ht="12.75" customHeight="1">
      <c r="A434" s="104"/>
      <c r="B434" s="104"/>
      <c r="C434" s="104"/>
      <c r="D434" s="104"/>
      <c r="E434" s="104"/>
      <c r="F434" s="104"/>
      <c r="G434" s="104"/>
      <c r="H434" s="104"/>
      <c r="I434" s="104"/>
      <c r="J434" s="104"/>
      <c r="K434" s="104"/>
      <c r="L434" s="104"/>
      <c r="M434" s="104"/>
      <c r="N434" s="104"/>
      <c r="O434" s="104"/>
      <c r="P434" s="104"/>
      <c r="Q434" s="104"/>
      <c r="R434" s="104"/>
    </row>
    <row r="435" ht="12.75" customHeight="1">
      <c r="A435" s="104"/>
      <c r="B435" s="104"/>
      <c r="C435" s="104"/>
      <c r="D435" s="104"/>
      <c r="E435" s="104"/>
      <c r="F435" s="104"/>
      <c r="G435" s="104"/>
      <c r="H435" s="104"/>
      <c r="I435" s="104"/>
      <c r="J435" s="104"/>
      <c r="K435" s="104"/>
      <c r="L435" s="104"/>
      <c r="M435" s="104"/>
      <c r="N435" s="104"/>
      <c r="O435" s="104"/>
      <c r="P435" s="104"/>
      <c r="Q435" s="104"/>
      <c r="R435" s="104"/>
    </row>
    <row r="436" ht="12.75" customHeight="1">
      <c r="A436" s="104"/>
      <c r="B436" s="104"/>
      <c r="C436" s="104"/>
      <c r="D436" s="104"/>
      <c r="E436" s="104"/>
      <c r="F436" s="104"/>
      <c r="G436" s="104"/>
      <c r="H436" s="104"/>
      <c r="I436" s="104"/>
      <c r="J436" s="104"/>
      <c r="K436" s="104"/>
      <c r="L436" s="104"/>
      <c r="M436" s="104"/>
      <c r="N436" s="104"/>
      <c r="O436" s="104"/>
      <c r="P436" s="104"/>
      <c r="Q436" s="104"/>
      <c r="R436" s="104"/>
    </row>
    <row r="437" ht="12.75" customHeight="1">
      <c r="A437" s="104"/>
      <c r="B437" s="104"/>
      <c r="C437" s="104"/>
      <c r="D437" s="104"/>
      <c r="E437" s="104"/>
      <c r="F437" s="104"/>
      <c r="G437" s="104"/>
      <c r="H437" s="104"/>
      <c r="I437" s="104"/>
      <c r="J437" s="104"/>
      <c r="K437" s="104"/>
      <c r="L437" s="104"/>
      <c r="M437" s="104"/>
      <c r="N437" s="104"/>
      <c r="O437" s="104"/>
      <c r="P437" s="104"/>
      <c r="Q437" s="104"/>
      <c r="R437" s="104"/>
    </row>
    <row r="438" ht="12.75" customHeight="1">
      <c r="A438" s="104"/>
      <c r="B438" s="104"/>
      <c r="C438" s="104"/>
      <c r="D438" s="104"/>
      <c r="E438" s="104"/>
      <c r="F438" s="104"/>
      <c r="G438" s="104"/>
      <c r="H438" s="104"/>
      <c r="I438" s="104"/>
      <c r="J438" s="104"/>
      <c r="K438" s="104"/>
      <c r="L438" s="104"/>
      <c r="M438" s="104"/>
      <c r="N438" s="104"/>
      <c r="O438" s="104"/>
      <c r="P438" s="104"/>
      <c r="Q438" s="104"/>
      <c r="R438" s="104"/>
    </row>
    <row r="439" ht="12.75" customHeight="1">
      <c r="A439" s="104"/>
      <c r="B439" s="104"/>
      <c r="C439" s="104"/>
      <c r="D439" s="104"/>
      <c r="E439" s="104"/>
      <c r="F439" s="104"/>
      <c r="G439" s="104"/>
      <c r="H439" s="104"/>
      <c r="I439" s="104"/>
      <c r="J439" s="104"/>
      <c r="K439" s="104"/>
      <c r="L439" s="104"/>
      <c r="M439" s="104"/>
      <c r="N439" s="104"/>
      <c r="O439" s="104"/>
      <c r="P439" s="104"/>
      <c r="Q439" s="104"/>
      <c r="R439" s="104"/>
    </row>
    <row r="440" ht="12.75" customHeight="1">
      <c r="A440" s="104"/>
      <c r="B440" s="104"/>
      <c r="C440" s="104"/>
      <c r="D440" s="104"/>
      <c r="E440" s="104"/>
      <c r="F440" s="104"/>
      <c r="G440" s="104"/>
      <c r="H440" s="104"/>
      <c r="I440" s="104"/>
      <c r="J440" s="104"/>
      <c r="K440" s="104"/>
      <c r="L440" s="104"/>
      <c r="M440" s="104"/>
      <c r="N440" s="104"/>
      <c r="O440" s="104"/>
      <c r="P440" s="104"/>
      <c r="Q440" s="104"/>
      <c r="R440" s="104"/>
    </row>
    <row r="441" ht="12.75" customHeight="1">
      <c r="A441" s="104"/>
      <c r="B441" s="104"/>
      <c r="C441" s="104"/>
      <c r="D441" s="104"/>
      <c r="E441" s="104"/>
      <c r="F441" s="104"/>
      <c r="G441" s="104"/>
      <c r="H441" s="104"/>
      <c r="I441" s="104"/>
      <c r="J441" s="104"/>
      <c r="K441" s="104"/>
      <c r="L441" s="104"/>
      <c r="M441" s="104"/>
      <c r="N441" s="104"/>
      <c r="O441" s="104"/>
      <c r="P441" s="104"/>
      <c r="Q441" s="104"/>
      <c r="R441" s="104"/>
    </row>
    <row r="442" ht="12.75" customHeight="1">
      <c r="A442" s="104"/>
      <c r="B442" s="104"/>
      <c r="C442" s="104"/>
      <c r="D442" s="104"/>
      <c r="E442" s="104"/>
      <c r="F442" s="104"/>
      <c r="G442" s="104"/>
      <c r="H442" s="104"/>
      <c r="I442" s="104"/>
      <c r="J442" s="104"/>
      <c r="K442" s="104"/>
      <c r="L442" s="104"/>
      <c r="M442" s="104"/>
      <c r="N442" s="104"/>
      <c r="O442" s="104"/>
      <c r="P442" s="104"/>
      <c r="Q442" s="104"/>
      <c r="R442" s="104"/>
    </row>
    <row r="443" ht="12.75" customHeight="1">
      <c r="A443" s="104"/>
      <c r="B443" s="104"/>
      <c r="C443" s="104"/>
      <c r="D443" s="104"/>
      <c r="E443" s="104"/>
      <c r="F443" s="104"/>
      <c r="G443" s="104"/>
      <c r="H443" s="104"/>
      <c r="I443" s="104"/>
      <c r="J443" s="104"/>
      <c r="K443" s="104"/>
      <c r="L443" s="104"/>
      <c r="M443" s="104"/>
      <c r="N443" s="104"/>
      <c r="O443" s="104"/>
      <c r="P443" s="104"/>
      <c r="Q443" s="104"/>
      <c r="R443" s="104"/>
    </row>
    <row r="444" ht="12.75" customHeight="1">
      <c r="A444" s="104"/>
      <c r="B444" s="104"/>
      <c r="C444" s="104"/>
      <c r="D444" s="104"/>
      <c r="E444" s="104"/>
      <c r="F444" s="104"/>
      <c r="G444" s="104"/>
      <c r="H444" s="104"/>
      <c r="I444" s="104"/>
      <c r="J444" s="104"/>
      <c r="K444" s="104"/>
      <c r="L444" s="104"/>
      <c r="M444" s="104"/>
      <c r="N444" s="104"/>
      <c r="O444" s="104"/>
      <c r="P444" s="104"/>
      <c r="Q444" s="104"/>
      <c r="R444" s="104"/>
    </row>
    <row r="445" ht="12.75" customHeight="1">
      <c r="A445" s="104"/>
      <c r="B445" s="104"/>
      <c r="C445" s="104"/>
      <c r="D445" s="104"/>
      <c r="E445" s="104"/>
      <c r="F445" s="104"/>
      <c r="G445" s="104"/>
      <c r="H445" s="104"/>
      <c r="I445" s="104"/>
      <c r="J445" s="104"/>
      <c r="K445" s="104"/>
      <c r="L445" s="104"/>
      <c r="M445" s="104"/>
      <c r="N445" s="104"/>
      <c r="O445" s="104"/>
      <c r="P445" s="104"/>
      <c r="Q445" s="104"/>
      <c r="R445" s="104"/>
    </row>
    <row r="446" ht="12.75" customHeight="1">
      <c r="A446" s="104"/>
      <c r="B446" s="104"/>
      <c r="C446" s="104"/>
      <c r="D446" s="104"/>
      <c r="E446" s="104"/>
      <c r="F446" s="104"/>
      <c r="G446" s="104"/>
      <c r="H446" s="104"/>
      <c r="I446" s="104"/>
      <c r="J446" s="104"/>
      <c r="K446" s="104"/>
      <c r="L446" s="104"/>
      <c r="M446" s="104"/>
      <c r="N446" s="104"/>
      <c r="O446" s="104"/>
      <c r="P446" s="104"/>
      <c r="Q446" s="104"/>
      <c r="R446" s="104"/>
    </row>
    <row r="447" ht="12.75" customHeight="1">
      <c r="A447" s="104"/>
      <c r="B447" s="104"/>
      <c r="C447" s="104"/>
      <c r="D447" s="104"/>
      <c r="E447" s="104"/>
      <c r="F447" s="104"/>
      <c r="G447" s="104"/>
      <c r="H447" s="104"/>
      <c r="I447" s="104"/>
      <c r="J447" s="104"/>
      <c r="K447" s="104"/>
      <c r="L447" s="104"/>
      <c r="M447" s="104"/>
      <c r="N447" s="104"/>
      <c r="O447" s="104"/>
      <c r="P447" s="104"/>
      <c r="Q447" s="104"/>
      <c r="R447" s="104"/>
    </row>
    <row r="448" ht="12.75" customHeight="1">
      <c r="A448" s="104"/>
      <c r="B448" s="104"/>
      <c r="C448" s="104"/>
      <c r="D448" s="104"/>
      <c r="E448" s="104"/>
      <c r="F448" s="104"/>
      <c r="G448" s="104"/>
      <c r="H448" s="104"/>
      <c r="I448" s="104"/>
      <c r="J448" s="104"/>
      <c r="K448" s="104"/>
      <c r="L448" s="104"/>
      <c r="M448" s="104"/>
      <c r="N448" s="104"/>
      <c r="O448" s="104"/>
      <c r="P448" s="104"/>
      <c r="Q448" s="104"/>
      <c r="R448" s="104"/>
    </row>
    <row r="449" ht="12.75" customHeight="1">
      <c r="A449" s="104"/>
      <c r="B449" s="104"/>
      <c r="C449" s="104"/>
      <c r="D449" s="104"/>
      <c r="E449" s="104"/>
      <c r="F449" s="104"/>
      <c r="G449" s="104"/>
      <c r="H449" s="104"/>
      <c r="I449" s="104"/>
      <c r="J449" s="104"/>
      <c r="K449" s="104"/>
      <c r="L449" s="104"/>
      <c r="M449" s="104"/>
      <c r="N449" s="104"/>
      <c r="O449" s="104"/>
      <c r="P449" s="104"/>
      <c r="Q449" s="104"/>
      <c r="R449" s="104"/>
    </row>
    <row r="450" ht="12.75" customHeight="1">
      <c r="A450" s="104"/>
      <c r="B450" s="104"/>
      <c r="C450" s="104"/>
      <c r="D450" s="104"/>
      <c r="E450" s="104"/>
      <c r="F450" s="104"/>
      <c r="G450" s="104"/>
      <c r="H450" s="104"/>
      <c r="I450" s="104"/>
      <c r="J450" s="104"/>
      <c r="K450" s="104"/>
      <c r="L450" s="104"/>
      <c r="M450" s="104"/>
      <c r="N450" s="104"/>
      <c r="O450" s="104"/>
      <c r="P450" s="104"/>
      <c r="Q450" s="104"/>
      <c r="R450" s="104"/>
    </row>
    <row r="451" ht="12.75" customHeight="1">
      <c r="A451" s="104"/>
      <c r="B451" s="104"/>
      <c r="C451" s="104"/>
      <c r="D451" s="104"/>
      <c r="E451" s="104"/>
      <c r="F451" s="104"/>
      <c r="G451" s="104"/>
      <c r="H451" s="104"/>
      <c r="I451" s="104"/>
      <c r="J451" s="104"/>
      <c r="K451" s="104"/>
      <c r="L451" s="104"/>
      <c r="M451" s="104"/>
      <c r="N451" s="104"/>
      <c r="O451" s="104"/>
      <c r="P451" s="104"/>
      <c r="Q451" s="104"/>
      <c r="R451" s="104"/>
    </row>
    <row r="452" ht="12.75" customHeight="1">
      <c r="A452" s="104"/>
      <c r="B452" s="104"/>
      <c r="C452" s="104"/>
      <c r="D452" s="104"/>
      <c r="E452" s="104"/>
      <c r="F452" s="104"/>
      <c r="G452" s="104"/>
      <c r="H452" s="104"/>
      <c r="I452" s="104"/>
      <c r="J452" s="104"/>
      <c r="K452" s="104"/>
      <c r="L452" s="104"/>
      <c r="M452" s="104"/>
      <c r="N452" s="104"/>
      <c r="O452" s="104"/>
      <c r="P452" s="104"/>
      <c r="Q452" s="104"/>
      <c r="R452" s="104"/>
    </row>
    <row r="453" ht="12.75" customHeight="1">
      <c r="A453" s="104"/>
      <c r="B453" s="104"/>
      <c r="C453" s="104"/>
      <c r="D453" s="104"/>
      <c r="E453" s="104"/>
      <c r="F453" s="104"/>
      <c r="G453" s="104"/>
      <c r="H453" s="104"/>
      <c r="I453" s="104"/>
      <c r="J453" s="104"/>
      <c r="K453" s="104"/>
      <c r="L453" s="104"/>
      <c r="M453" s="104"/>
      <c r="N453" s="104"/>
      <c r="O453" s="104"/>
      <c r="P453" s="104"/>
      <c r="Q453" s="104"/>
      <c r="R453" s="104"/>
    </row>
    <row r="454" ht="12.75" customHeight="1">
      <c r="A454" s="104"/>
      <c r="B454" s="104"/>
      <c r="C454" s="104"/>
      <c r="D454" s="104"/>
      <c r="E454" s="104"/>
      <c r="F454" s="104"/>
      <c r="G454" s="104"/>
      <c r="H454" s="104"/>
      <c r="I454" s="104"/>
      <c r="J454" s="104"/>
      <c r="K454" s="104"/>
      <c r="L454" s="104"/>
      <c r="M454" s="104"/>
      <c r="N454" s="104"/>
      <c r="O454" s="104"/>
      <c r="P454" s="104"/>
      <c r="Q454" s="104"/>
      <c r="R454" s="104"/>
    </row>
    <row r="455" ht="12.75" customHeight="1">
      <c r="A455" s="104"/>
      <c r="B455" s="104"/>
      <c r="C455" s="104"/>
      <c r="D455" s="104"/>
      <c r="E455" s="104"/>
      <c r="F455" s="104"/>
      <c r="G455" s="104"/>
      <c r="H455" s="104"/>
      <c r="I455" s="104"/>
      <c r="J455" s="104"/>
      <c r="K455" s="104"/>
      <c r="L455" s="104"/>
      <c r="M455" s="104"/>
      <c r="N455" s="104"/>
      <c r="O455" s="104"/>
      <c r="P455" s="104"/>
      <c r="Q455" s="104"/>
      <c r="R455" s="104"/>
    </row>
    <row r="456" ht="12.75" customHeight="1">
      <c r="A456" s="104"/>
      <c r="B456" s="104"/>
      <c r="C456" s="104"/>
      <c r="D456" s="104"/>
      <c r="E456" s="104"/>
      <c r="F456" s="104"/>
      <c r="G456" s="104"/>
      <c r="H456" s="104"/>
      <c r="I456" s="104"/>
      <c r="J456" s="104"/>
      <c r="K456" s="104"/>
      <c r="L456" s="104"/>
      <c r="M456" s="104"/>
      <c r="N456" s="104"/>
      <c r="O456" s="104"/>
      <c r="P456" s="104"/>
      <c r="Q456" s="104"/>
      <c r="R456" s="104"/>
    </row>
    <row r="457" ht="12.75" customHeight="1">
      <c r="A457" s="104"/>
      <c r="B457" s="104"/>
      <c r="C457" s="104"/>
      <c r="D457" s="104"/>
      <c r="E457" s="104"/>
      <c r="F457" s="104"/>
      <c r="G457" s="104"/>
      <c r="H457" s="104"/>
      <c r="I457" s="104"/>
      <c r="J457" s="104"/>
      <c r="K457" s="104"/>
      <c r="L457" s="104"/>
      <c r="M457" s="104"/>
      <c r="N457" s="104"/>
      <c r="O457" s="104"/>
      <c r="P457" s="104"/>
      <c r="Q457" s="104"/>
      <c r="R457" s="104"/>
    </row>
    <row r="458" ht="12.75" customHeight="1">
      <c r="A458" s="104"/>
      <c r="B458" s="104"/>
      <c r="C458" s="104"/>
      <c r="D458" s="104"/>
      <c r="E458" s="104"/>
      <c r="F458" s="104"/>
      <c r="G458" s="104"/>
      <c r="H458" s="104"/>
      <c r="I458" s="104"/>
      <c r="J458" s="104"/>
      <c r="K458" s="104"/>
      <c r="L458" s="104"/>
      <c r="M458" s="104"/>
      <c r="N458" s="104"/>
      <c r="O458" s="104"/>
      <c r="P458" s="104"/>
      <c r="Q458" s="104"/>
      <c r="R458" s="104"/>
    </row>
    <row r="459" ht="12.75" customHeight="1">
      <c r="A459" s="104"/>
      <c r="B459" s="104"/>
      <c r="C459" s="104"/>
      <c r="D459" s="104"/>
      <c r="E459" s="104"/>
      <c r="F459" s="104"/>
      <c r="G459" s="104"/>
      <c r="H459" s="104"/>
      <c r="I459" s="104"/>
      <c r="J459" s="104"/>
      <c r="K459" s="104"/>
      <c r="L459" s="104"/>
      <c r="M459" s="104"/>
      <c r="N459" s="104"/>
      <c r="O459" s="104"/>
      <c r="P459" s="104"/>
      <c r="Q459" s="104"/>
      <c r="R459" s="104"/>
    </row>
    <row r="460" ht="12.75" customHeight="1">
      <c r="A460" s="104"/>
      <c r="B460" s="104"/>
      <c r="C460" s="104"/>
      <c r="D460" s="104"/>
      <c r="E460" s="104"/>
      <c r="F460" s="104"/>
      <c r="G460" s="104"/>
      <c r="H460" s="104"/>
      <c r="I460" s="104"/>
      <c r="J460" s="104"/>
      <c r="K460" s="104"/>
      <c r="L460" s="104"/>
      <c r="M460" s="104"/>
      <c r="N460" s="104"/>
      <c r="O460" s="104"/>
      <c r="P460" s="104"/>
      <c r="Q460" s="104"/>
      <c r="R460" s="104"/>
    </row>
    <row r="461" ht="12.75" customHeight="1">
      <c r="A461" s="104"/>
      <c r="B461" s="104"/>
      <c r="C461" s="104"/>
      <c r="D461" s="104"/>
      <c r="E461" s="104"/>
      <c r="F461" s="104"/>
      <c r="G461" s="104"/>
      <c r="H461" s="104"/>
      <c r="I461" s="104"/>
      <c r="J461" s="104"/>
      <c r="K461" s="104"/>
      <c r="L461" s="104"/>
      <c r="M461" s="104"/>
      <c r="N461" s="104"/>
      <c r="O461" s="104"/>
      <c r="P461" s="104"/>
      <c r="Q461" s="104"/>
      <c r="R461" s="104"/>
    </row>
    <row r="462" ht="12.75" customHeight="1">
      <c r="A462" s="104"/>
      <c r="B462" s="104"/>
      <c r="C462" s="104"/>
      <c r="D462" s="104"/>
      <c r="E462" s="104"/>
      <c r="F462" s="104"/>
      <c r="G462" s="104"/>
      <c r="H462" s="104"/>
      <c r="I462" s="104"/>
      <c r="J462" s="104"/>
      <c r="K462" s="104"/>
      <c r="L462" s="104"/>
      <c r="M462" s="104"/>
      <c r="N462" s="104"/>
      <c r="O462" s="104"/>
      <c r="P462" s="104"/>
      <c r="Q462" s="104"/>
      <c r="R462" s="104"/>
    </row>
    <row r="463" ht="12.75" customHeight="1">
      <c r="A463" s="104"/>
      <c r="B463" s="104"/>
      <c r="C463" s="104"/>
      <c r="D463" s="104"/>
      <c r="E463" s="104"/>
      <c r="F463" s="104"/>
      <c r="G463" s="104"/>
      <c r="H463" s="104"/>
      <c r="I463" s="104"/>
      <c r="J463" s="104"/>
      <c r="K463" s="104"/>
      <c r="L463" s="104"/>
      <c r="M463" s="104"/>
      <c r="N463" s="104"/>
      <c r="O463" s="104"/>
      <c r="P463" s="104"/>
      <c r="Q463" s="104"/>
      <c r="R463" s="104"/>
    </row>
    <row r="464" ht="12.75" customHeight="1">
      <c r="A464" s="104"/>
      <c r="B464" s="104"/>
      <c r="C464" s="104"/>
      <c r="D464" s="104"/>
      <c r="E464" s="104"/>
      <c r="F464" s="104"/>
      <c r="G464" s="104"/>
      <c r="H464" s="104"/>
      <c r="I464" s="104"/>
      <c r="J464" s="104"/>
      <c r="K464" s="104"/>
      <c r="L464" s="104"/>
      <c r="M464" s="104"/>
      <c r="N464" s="104"/>
      <c r="O464" s="104"/>
      <c r="P464" s="104"/>
      <c r="Q464" s="104"/>
      <c r="R464" s="104"/>
    </row>
    <row r="465" ht="12.75" customHeight="1">
      <c r="A465" s="104"/>
      <c r="B465" s="104"/>
      <c r="C465" s="104"/>
      <c r="D465" s="104"/>
      <c r="E465" s="104"/>
      <c r="F465" s="104"/>
      <c r="G465" s="104"/>
      <c r="H465" s="104"/>
      <c r="I465" s="104"/>
      <c r="J465" s="104"/>
      <c r="K465" s="104"/>
      <c r="L465" s="104"/>
      <c r="M465" s="104"/>
      <c r="N465" s="104"/>
      <c r="O465" s="104"/>
      <c r="P465" s="104"/>
      <c r="Q465" s="104"/>
      <c r="R465" s="104"/>
    </row>
    <row r="466" ht="12.75" customHeight="1">
      <c r="A466" s="104"/>
      <c r="B466" s="104"/>
      <c r="C466" s="104"/>
      <c r="D466" s="104"/>
      <c r="E466" s="104"/>
      <c r="F466" s="104"/>
      <c r="G466" s="104"/>
      <c r="H466" s="104"/>
      <c r="I466" s="104"/>
      <c r="J466" s="104"/>
      <c r="K466" s="104"/>
      <c r="L466" s="104"/>
      <c r="M466" s="104"/>
      <c r="N466" s="104"/>
      <c r="O466" s="104"/>
      <c r="P466" s="104"/>
      <c r="Q466" s="104"/>
      <c r="R466" s="104"/>
    </row>
    <row r="467" ht="12.75" customHeight="1">
      <c r="A467" s="104"/>
      <c r="B467" s="104"/>
      <c r="C467" s="104"/>
      <c r="D467" s="104"/>
      <c r="E467" s="104"/>
      <c r="F467" s="104"/>
      <c r="G467" s="104"/>
      <c r="H467" s="104"/>
      <c r="I467" s="104"/>
      <c r="J467" s="104"/>
      <c r="K467" s="104"/>
      <c r="L467" s="104"/>
      <c r="M467" s="104"/>
      <c r="N467" s="104"/>
      <c r="O467" s="104"/>
      <c r="P467" s="104"/>
      <c r="Q467" s="104"/>
      <c r="R467" s="104"/>
    </row>
    <row r="468" ht="12.75" customHeight="1">
      <c r="A468" s="104"/>
      <c r="B468" s="104"/>
      <c r="C468" s="104"/>
      <c r="D468" s="104"/>
      <c r="E468" s="104"/>
      <c r="F468" s="104"/>
      <c r="G468" s="104"/>
      <c r="H468" s="104"/>
      <c r="I468" s="104"/>
      <c r="J468" s="104"/>
      <c r="K468" s="104"/>
      <c r="L468" s="104"/>
      <c r="M468" s="104"/>
      <c r="N468" s="104"/>
      <c r="O468" s="104"/>
      <c r="P468" s="104"/>
      <c r="Q468" s="104"/>
      <c r="R468" s="104"/>
    </row>
    <row r="469" ht="12.75" customHeight="1">
      <c r="A469" s="104"/>
      <c r="B469" s="104"/>
      <c r="C469" s="104"/>
      <c r="D469" s="104"/>
      <c r="E469" s="104"/>
      <c r="F469" s="104"/>
      <c r="G469" s="104"/>
      <c r="H469" s="104"/>
      <c r="I469" s="104"/>
      <c r="J469" s="104"/>
      <c r="K469" s="104"/>
      <c r="L469" s="104"/>
      <c r="M469" s="104"/>
      <c r="N469" s="104"/>
      <c r="O469" s="104"/>
      <c r="P469" s="104"/>
      <c r="Q469" s="104"/>
      <c r="R469" s="104"/>
    </row>
    <row r="470" ht="12.75" customHeight="1">
      <c r="A470" s="104"/>
      <c r="B470" s="104"/>
      <c r="C470" s="104"/>
      <c r="D470" s="104"/>
      <c r="E470" s="104"/>
      <c r="F470" s="104"/>
      <c r="G470" s="104"/>
      <c r="H470" s="104"/>
      <c r="I470" s="104"/>
      <c r="J470" s="104"/>
      <c r="K470" s="104"/>
      <c r="L470" s="104"/>
      <c r="M470" s="104"/>
      <c r="N470" s="104"/>
      <c r="O470" s="104"/>
      <c r="P470" s="104"/>
      <c r="Q470" s="104"/>
      <c r="R470" s="104"/>
    </row>
    <row r="471" ht="12.75" customHeight="1">
      <c r="A471" s="104"/>
      <c r="B471" s="104"/>
      <c r="C471" s="104"/>
      <c r="D471" s="104"/>
      <c r="E471" s="104"/>
      <c r="F471" s="104"/>
      <c r="G471" s="104"/>
      <c r="H471" s="104"/>
      <c r="I471" s="104"/>
      <c r="J471" s="104"/>
      <c r="K471" s="104"/>
      <c r="L471" s="104"/>
      <c r="M471" s="104"/>
      <c r="N471" s="104"/>
      <c r="O471" s="104"/>
      <c r="P471" s="104"/>
      <c r="Q471" s="104"/>
      <c r="R471" s="104"/>
    </row>
    <row r="472" ht="12.75" customHeight="1">
      <c r="A472" s="104"/>
      <c r="B472" s="104"/>
      <c r="C472" s="104"/>
      <c r="D472" s="104"/>
      <c r="E472" s="104"/>
      <c r="F472" s="104"/>
      <c r="G472" s="104"/>
      <c r="H472" s="104"/>
      <c r="I472" s="104"/>
      <c r="J472" s="104"/>
      <c r="K472" s="104"/>
      <c r="L472" s="104"/>
      <c r="M472" s="104"/>
      <c r="N472" s="104"/>
      <c r="O472" s="104"/>
      <c r="P472" s="104"/>
      <c r="Q472" s="104"/>
      <c r="R472" s="104"/>
    </row>
    <row r="473" ht="12.75" customHeight="1">
      <c r="A473" s="104"/>
      <c r="B473" s="104"/>
      <c r="C473" s="104"/>
      <c r="D473" s="104"/>
      <c r="E473" s="104"/>
      <c r="F473" s="104"/>
      <c r="G473" s="104"/>
      <c r="H473" s="104"/>
      <c r="I473" s="104"/>
      <c r="J473" s="104"/>
      <c r="K473" s="104"/>
      <c r="L473" s="104"/>
      <c r="M473" s="104"/>
      <c r="N473" s="104"/>
      <c r="O473" s="104"/>
      <c r="P473" s="104"/>
      <c r="Q473" s="104"/>
      <c r="R473" s="104"/>
    </row>
    <row r="474" ht="12.75" customHeight="1">
      <c r="A474" s="104"/>
      <c r="B474" s="104"/>
      <c r="C474" s="104"/>
      <c r="D474" s="104"/>
      <c r="E474" s="104"/>
      <c r="F474" s="104"/>
      <c r="G474" s="104"/>
      <c r="H474" s="104"/>
      <c r="I474" s="104"/>
      <c r="J474" s="104"/>
      <c r="K474" s="104"/>
      <c r="L474" s="104"/>
      <c r="M474" s="104"/>
      <c r="N474" s="104"/>
      <c r="O474" s="104"/>
      <c r="P474" s="104"/>
      <c r="Q474" s="104"/>
      <c r="R474" s="104"/>
    </row>
    <row r="475" ht="12.75" customHeight="1">
      <c r="A475" s="104"/>
      <c r="B475" s="104"/>
      <c r="C475" s="104"/>
      <c r="D475" s="104"/>
      <c r="E475" s="104"/>
      <c r="F475" s="104"/>
      <c r="G475" s="104"/>
      <c r="H475" s="104"/>
      <c r="I475" s="104"/>
      <c r="J475" s="104"/>
      <c r="K475" s="104"/>
      <c r="L475" s="104"/>
      <c r="M475" s="104"/>
      <c r="N475" s="104"/>
      <c r="O475" s="104"/>
      <c r="P475" s="104"/>
      <c r="Q475" s="104"/>
      <c r="R475" s="104"/>
    </row>
    <row r="476" ht="12.75" customHeight="1">
      <c r="A476" s="104"/>
      <c r="B476" s="104"/>
      <c r="C476" s="104"/>
      <c r="D476" s="104"/>
      <c r="E476" s="104"/>
      <c r="F476" s="104"/>
      <c r="G476" s="104"/>
      <c r="H476" s="104"/>
      <c r="I476" s="104"/>
      <c r="J476" s="104"/>
      <c r="K476" s="104"/>
      <c r="L476" s="104"/>
      <c r="M476" s="104"/>
      <c r="N476" s="104"/>
      <c r="O476" s="104"/>
      <c r="P476" s="104"/>
      <c r="Q476" s="104"/>
      <c r="R476" s="104"/>
    </row>
    <row r="477" ht="12.75" customHeight="1">
      <c r="A477" s="104"/>
      <c r="B477" s="104"/>
      <c r="C477" s="104"/>
      <c r="D477" s="104"/>
      <c r="E477" s="104"/>
      <c r="F477" s="104"/>
      <c r="G477" s="104"/>
      <c r="H477" s="104"/>
      <c r="I477" s="104"/>
      <c r="J477" s="104"/>
      <c r="K477" s="104"/>
      <c r="L477" s="104"/>
      <c r="M477" s="104"/>
      <c r="N477" s="104"/>
      <c r="O477" s="104"/>
      <c r="P477" s="104"/>
      <c r="Q477" s="104"/>
      <c r="R477" s="104"/>
    </row>
    <row r="478" ht="12.75" customHeight="1">
      <c r="A478" s="104"/>
      <c r="B478" s="104"/>
      <c r="C478" s="104"/>
      <c r="D478" s="104"/>
      <c r="E478" s="104"/>
      <c r="F478" s="104"/>
      <c r="G478" s="104"/>
      <c r="H478" s="104"/>
      <c r="I478" s="104"/>
      <c r="J478" s="104"/>
      <c r="K478" s="104"/>
      <c r="L478" s="104"/>
      <c r="M478" s="104"/>
      <c r="N478" s="104"/>
      <c r="O478" s="104"/>
      <c r="P478" s="104"/>
      <c r="Q478" s="104"/>
      <c r="R478" s="104"/>
    </row>
    <row r="479" ht="12.75" customHeight="1">
      <c r="A479" s="104"/>
      <c r="B479" s="104"/>
      <c r="C479" s="104"/>
      <c r="D479" s="104"/>
      <c r="E479" s="104"/>
      <c r="F479" s="104"/>
      <c r="G479" s="104"/>
      <c r="H479" s="104"/>
      <c r="I479" s="104"/>
      <c r="J479" s="104"/>
      <c r="K479" s="104"/>
      <c r="L479" s="104"/>
      <c r="M479" s="104"/>
      <c r="N479" s="104"/>
      <c r="O479" s="104"/>
      <c r="P479" s="104"/>
      <c r="Q479" s="104"/>
      <c r="R479" s="104"/>
    </row>
    <row r="480" ht="12.75" customHeight="1">
      <c r="A480" s="104"/>
      <c r="B480" s="104"/>
      <c r="C480" s="104"/>
      <c r="D480" s="104"/>
      <c r="E480" s="104"/>
      <c r="F480" s="104"/>
      <c r="G480" s="104"/>
      <c r="H480" s="104"/>
      <c r="I480" s="104"/>
      <c r="J480" s="104"/>
      <c r="K480" s="104"/>
      <c r="L480" s="104"/>
      <c r="M480" s="104"/>
      <c r="N480" s="104"/>
      <c r="O480" s="104"/>
      <c r="P480" s="104"/>
      <c r="Q480" s="104"/>
      <c r="R480" s="104"/>
    </row>
    <row r="481" ht="12.75" customHeight="1">
      <c r="A481" s="104"/>
      <c r="B481" s="104"/>
      <c r="C481" s="104"/>
      <c r="D481" s="104"/>
      <c r="E481" s="104"/>
      <c r="F481" s="104"/>
      <c r="G481" s="104"/>
      <c r="H481" s="104"/>
      <c r="I481" s="104"/>
      <c r="J481" s="104"/>
      <c r="K481" s="104"/>
      <c r="L481" s="104"/>
      <c r="M481" s="104"/>
      <c r="N481" s="104"/>
      <c r="O481" s="104"/>
      <c r="P481" s="104"/>
      <c r="Q481" s="104"/>
      <c r="R481" s="104"/>
    </row>
    <row r="482" ht="12.75" customHeight="1">
      <c r="A482" s="104"/>
      <c r="B482" s="104"/>
      <c r="C482" s="104"/>
      <c r="D482" s="104"/>
      <c r="E482" s="104"/>
      <c r="F482" s="104"/>
      <c r="G482" s="104"/>
      <c r="H482" s="104"/>
      <c r="I482" s="104"/>
      <c r="J482" s="104"/>
      <c r="K482" s="104"/>
      <c r="L482" s="104"/>
      <c r="M482" s="104"/>
      <c r="N482" s="104"/>
      <c r="O482" s="104"/>
      <c r="P482" s="104"/>
      <c r="Q482" s="104"/>
      <c r="R482" s="104"/>
    </row>
    <row r="483" ht="12.75" customHeight="1">
      <c r="A483" s="104"/>
      <c r="B483" s="104"/>
      <c r="C483" s="104"/>
      <c r="D483" s="104"/>
      <c r="E483" s="104"/>
      <c r="F483" s="104"/>
      <c r="G483" s="104"/>
      <c r="H483" s="104"/>
      <c r="I483" s="104"/>
      <c r="J483" s="104"/>
      <c r="K483" s="104"/>
      <c r="L483" s="104"/>
      <c r="M483" s="104"/>
      <c r="N483" s="104"/>
      <c r="O483" s="104"/>
      <c r="P483" s="104"/>
      <c r="Q483" s="104"/>
      <c r="R483" s="104"/>
    </row>
    <row r="484" ht="12.75" customHeight="1">
      <c r="A484" s="104"/>
      <c r="B484" s="104"/>
      <c r="C484" s="104"/>
      <c r="D484" s="104"/>
      <c r="E484" s="104"/>
      <c r="F484" s="104"/>
      <c r="G484" s="104"/>
      <c r="H484" s="104"/>
      <c r="I484" s="104"/>
      <c r="J484" s="104"/>
      <c r="K484" s="104"/>
      <c r="L484" s="104"/>
      <c r="M484" s="104"/>
      <c r="N484" s="104"/>
      <c r="O484" s="104"/>
      <c r="P484" s="104"/>
      <c r="Q484" s="104"/>
      <c r="R484" s="104"/>
    </row>
    <row r="485" ht="12.75" customHeight="1">
      <c r="A485" s="104"/>
      <c r="B485" s="104"/>
      <c r="C485" s="104"/>
      <c r="D485" s="104"/>
      <c r="E485" s="104"/>
      <c r="F485" s="104"/>
      <c r="G485" s="104"/>
      <c r="H485" s="104"/>
      <c r="I485" s="104"/>
      <c r="J485" s="104"/>
      <c r="K485" s="104"/>
      <c r="L485" s="104"/>
      <c r="M485" s="104"/>
      <c r="N485" s="104"/>
      <c r="O485" s="104"/>
      <c r="P485" s="104"/>
      <c r="Q485" s="104"/>
      <c r="R485" s="104"/>
    </row>
    <row r="486" ht="12.75" customHeight="1">
      <c r="A486" s="104"/>
      <c r="B486" s="104"/>
      <c r="C486" s="104"/>
      <c r="D486" s="104"/>
      <c r="E486" s="104"/>
      <c r="F486" s="104"/>
      <c r="G486" s="104"/>
      <c r="H486" s="104"/>
      <c r="I486" s="104"/>
      <c r="J486" s="104"/>
      <c r="K486" s="104"/>
      <c r="L486" s="104"/>
      <c r="M486" s="104"/>
      <c r="N486" s="104"/>
      <c r="O486" s="104"/>
      <c r="P486" s="104"/>
      <c r="Q486" s="104"/>
      <c r="R486" s="104"/>
    </row>
    <row r="487" ht="12.75" customHeight="1">
      <c r="A487" s="104"/>
      <c r="B487" s="104"/>
      <c r="C487" s="104"/>
      <c r="D487" s="104"/>
      <c r="E487" s="104"/>
      <c r="F487" s="104"/>
      <c r="G487" s="104"/>
      <c r="H487" s="104"/>
      <c r="I487" s="104"/>
      <c r="J487" s="104"/>
      <c r="K487" s="104"/>
      <c r="L487" s="104"/>
      <c r="M487" s="104"/>
      <c r="N487" s="104"/>
      <c r="O487" s="104"/>
      <c r="P487" s="104"/>
      <c r="Q487" s="104"/>
      <c r="R487" s="104"/>
    </row>
    <row r="488" ht="12.75" customHeight="1">
      <c r="A488" s="104"/>
      <c r="B488" s="104"/>
      <c r="C488" s="104"/>
      <c r="D488" s="104"/>
      <c r="E488" s="104"/>
      <c r="F488" s="104"/>
      <c r="G488" s="104"/>
      <c r="H488" s="104"/>
      <c r="I488" s="104"/>
      <c r="J488" s="104"/>
      <c r="K488" s="104"/>
      <c r="L488" s="104"/>
      <c r="M488" s="104"/>
      <c r="N488" s="104"/>
      <c r="O488" s="104"/>
      <c r="P488" s="104"/>
      <c r="Q488" s="104"/>
      <c r="R488" s="104"/>
    </row>
    <row r="489" ht="12.75" customHeight="1">
      <c r="A489" s="104"/>
      <c r="B489" s="104"/>
      <c r="C489" s="104"/>
      <c r="D489" s="104"/>
      <c r="E489" s="104"/>
      <c r="F489" s="104"/>
      <c r="G489" s="104"/>
      <c r="H489" s="104"/>
      <c r="I489" s="104"/>
      <c r="J489" s="104"/>
      <c r="K489" s="104"/>
      <c r="L489" s="104"/>
      <c r="M489" s="104"/>
      <c r="N489" s="104"/>
      <c r="O489" s="104"/>
      <c r="P489" s="104"/>
      <c r="Q489" s="104"/>
      <c r="R489" s="104"/>
    </row>
    <row r="490" ht="12.75" customHeight="1">
      <c r="A490" s="104"/>
      <c r="B490" s="104"/>
      <c r="C490" s="104"/>
      <c r="D490" s="104"/>
      <c r="E490" s="104"/>
      <c r="F490" s="104"/>
      <c r="G490" s="104"/>
      <c r="H490" s="104"/>
      <c r="I490" s="104"/>
      <c r="J490" s="104"/>
      <c r="K490" s="104"/>
      <c r="L490" s="104"/>
      <c r="M490" s="104"/>
      <c r="N490" s="104"/>
      <c r="O490" s="104"/>
      <c r="P490" s="104"/>
      <c r="Q490" s="104"/>
      <c r="R490" s="104"/>
    </row>
    <row r="491" ht="12.75" customHeight="1">
      <c r="A491" s="104"/>
      <c r="B491" s="104"/>
      <c r="C491" s="104"/>
      <c r="D491" s="104"/>
      <c r="E491" s="104"/>
      <c r="F491" s="104"/>
      <c r="G491" s="104"/>
      <c r="H491" s="104"/>
      <c r="I491" s="104"/>
      <c r="J491" s="104"/>
      <c r="K491" s="104"/>
      <c r="L491" s="104"/>
      <c r="M491" s="104"/>
      <c r="N491" s="104"/>
      <c r="O491" s="104"/>
      <c r="P491" s="104"/>
      <c r="Q491" s="104"/>
      <c r="R491" s="104"/>
    </row>
    <row r="492" ht="12.75" customHeight="1">
      <c r="A492" s="104"/>
      <c r="B492" s="104"/>
      <c r="C492" s="104"/>
      <c r="D492" s="104"/>
      <c r="E492" s="104"/>
      <c r="F492" s="104"/>
      <c r="G492" s="104"/>
      <c r="H492" s="104"/>
      <c r="I492" s="104"/>
      <c r="J492" s="104"/>
      <c r="K492" s="104"/>
      <c r="L492" s="104"/>
      <c r="M492" s="104"/>
      <c r="N492" s="104"/>
      <c r="O492" s="104"/>
      <c r="P492" s="104"/>
      <c r="Q492" s="104"/>
      <c r="R492" s="104"/>
    </row>
    <row r="493" ht="12.75" customHeight="1">
      <c r="A493" s="104"/>
      <c r="B493" s="104"/>
      <c r="C493" s="104"/>
      <c r="D493" s="104"/>
      <c r="E493" s="104"/>
      <c r="F493" s="104"/>
      <c r="G493" s="104"/>
      <c r="H493" s="104"/>
      <c r="I493" s="104"/>
      <c r="J493" s="104"/>
      <c r="K493" s="104"/>
      <c r="L493" s="104"/>
      <c r="M493" s="104"/>
      <c r="N493" s="104"/>
      <c r="O493" s="104"/>
      <c r="P493" s="104"/>
      <c r="Q493" s="104"/>
      <c r="R493" s="104"/>
    </row>
    <row r="494" ht="12.75" customHeight="1">
      <c r="A494" s="104"/>
      <c r="B494" s="104"/>
      <c r="C494" s="104"/>
      <c r="D494" s="104"/>
      <c r="E494" s="104"/>
      <c r="F494" s="104"/>
      <c r="G494" s="104"/>
      <c r="H494" s="104"/>
      <c r="I494" s="104"/>
      <c r="J494" s="104"/>
      <c r="K494" s="104"/>
      <c r="L494" s="104"/>
      <c r="M494" s="104"/>
      <c r="N494" s="104"/>
      <c r="O494" s="104"/>
      <c r="P494" s="104"/>
      <c r="Q494" s="104"/>
      <c r="R494" s="104"/>
    </row>
    <row r="495" ht="12.75" customHeight="1">
      <c r="A495" s="104"/>
      <c r="B495" s="104"/>
      <c r="C495" s="104"/>
      <c r="D495" s="104"/>
      <c r="E495" s="104"/>
      <c r="F495" s="104"/>
      <c r="G495" s="104"/>
      <c r="H495" s="104"/>
      <c r="I495" s="104"/>
      <c r="J495" s="104"/>
      <c r="K495" s="104"/>
      <c r="L495" s="104"/>
      <c r="M495" s="104"/>
      <c r="N495" s="104"/>
      <c r="O495" s="104"/>
      <c r="P495" s="104"/>
      <c r="Q495" s="104"/>
      <c r="R495" s="104"/>
    </row>
    <row r="496" ht="12.75" customHeight="1">
      <c r="A496" s="104"/>
      <c r="B496" s="104"/>
      <c r="C496" s="104"/>
      <c r="D496" s="104"/>
      <c r="E496" s="104"/>
      <c r="F496" s="104"/>
      <c r="G496" s="104"/>
      <c r="H496" s="104"/>
      <c r="I496" s="104"/>
      <c r="J496" s="104"/>
      <c r="K496" s="104"/>
      <c r="L496" s="104"/>
      <c r="M496" s="104"/>
      <c r="N496" s="104"/>
      <c r="O496" s="104"/>
      <c r="P496" s="104"/>
      <c r="Q496" s="104"/>
      <c r="R496" s="104"/>
    </row>
    <row r="497" ht="12.75" customHeight="1">
      <c r="A497" s="104"/>
      <c r="B497" s="104"/>
      <c r="C497" s="104"/>
      <c r="D497" s="104"/>
      <c r="E497" s="104"/>
      <c r="F497" s="104"/>
      <c r="G497" s="104"/>
      <c r="H497" s="104"/>
      <c r="I497" s="104"/>
      <c r="J497" s="104"/>
      <c r="K497" s="104"/>
      <c r="L497" s="104"/>
      <c r="M497" s="104"/>
      <c r="N497" s="104"/>
      <c r="O497" s="104"/>
      <c r="P497" s="104"/>
      <c r="Q497" s="104"/>
      <c r="R497" s="104"/>
    </row>
    <row r="498" ht="12.75" customHeight="1">
      <c r="A498" s="104"/>
      <c r="B498" s="104"/>
      <c r="C498" s="104"/>
      <c r="D498" s="104"/>
      <c r="E498" s="104"/>
      <c r="F498" s="104"/>
      <c r="G498" s="104"/>
      <c r="H498" s="104"/>
      <c r="I498" s="104"/>
      <c r="J498" s="104"/>
      <c r="K498" s="104"/>
      <c r="L498" s="104"/>
      <c r="M498" s="104"/>
      <c r="N498" s="104"/>
      <c r="O498" s="104"/>
      <c r="P498" s="104"/>
      <c r="Q498" s="104"/>
      <c r="R498" s="104"/>
    </row>
    <row r="499" ht="12.75" customHeight="1">
      <c r="A499" s="104"/>
      <c r="B499" s="104"/>
      <c r="C499" s="104"/>
      <c r="D499" s="104"/>
      <c r="E499" s="104"/>
      <c r="F499" s="104"/>
      <c r="G499" s="104"/>
      <c r="H499" s="104"/>
      <c r="I499" s="104"/>
      <c r="J499" s="104"/>
      <c r="K499" s="104"/>
      <c r="L499" s="104"/>
      <c r="M499" s="104"/>
      <c r="N499" s="104"/>
      <c r="O499" s="104"/>
      <c r="P499" s="104"/>
      <c r="Q499" s="104"/>
      <c r="R499" s="104"/>
    </row>
    <row r="500" ht="12.75" customHeight="1">
      <c r="A500" s="104"/>
      <c r="B500" s="104"/>
      <c r="C500" s="104"/>
      <c r="D500" s="104"/>
      <c r="E500" s="104"/>
      <c r="F500" s="104"/>
      <c r="G500" s="104"/>
      <c r="H500" s="104"/>
      <c r="I500" s="104"/>
      <c r="J500" s="104"/>
      <c r="K500" s="104"/>
      <c r="L500" s="104"/>
      <c r="M500" s="104"/>
      <c r="N500" s="104"/>
      <c r="O500" s="104"/>
      <c r="P500" s="104"/>
      <c r="Q500" s="104"/>
      <c r="R500" s="104"/>
    </row>
    <row r="501" ht="12.75" customHeight="1">
      <c r="A501" s="104"/>
      <c r="B501" s="104"/>
      <c r="C501" s="104"/>
      <c r="D501" s="104"/>
      <c r="E501" s="104"/>
      <c r="F501" s="104"/>
      <c r="G501" s="104"/>
      <c r="H501" s="104"/>
      <c r="I501" s="104"/>
      <c r="J501" s="104"/>
      <c r="K501" s="104"/>
      <c r="L501" s="104"/>
      <c r="M501" s="104"/>
      <c r="N501" s="104"/>
      <c r="O501" s="104"/>
      <c r="P501" s="104"/>
      <c r="Q501" s="104"/>
      <c r="R501" s="104"/>
    </row>
    <row r="502" ht="12.75" customHeight="1">
      <c r="A502" s="104"/>
      <c r="B502" s="104"/>
      <c r="C502" s="104"/>
      <c r="D502" s="104"/>
      <c r="E502" s="104"/>
      <c r="F502" s="104"/>
      <c r="G502" s="104"/>
      <c r="H502" s="104"/>
      <c r="I502" s="104"/>
      <c r="J502" s="104"/>
      <c r="K502" s="104"/>
      <c r="L502" s="104"/>
      <c r="M502" s="104"/>
      <c r="N502" s="104"/>
      <c r="O502" s="104"/>
      <c r="P502" s="104"/>
      <c r="Q502" s="104"/>
      <c r="R502" s="104"/>
    </row>
    <row r="503" ht="12.75" customHeight="1">
      <c r="A503" s="104"/>
      <c r="B503" s="104"/>
      <c r="C503" s="104"/>
      <c r="D503" s="104"/>
      <c r="E503" s="104"/>
      <c r="F503" s="104"/>
      <c r="G503" s="104"/>
      <c r="H503" s="104"/>
      <c r="I503" s="104"/>
      <c r="J503" s="104"/>
      <c r="K503" s="104"/>
      <c r="L503" s="104"/>
      <c r="M503" s="104"/>
      <c r="N503" s="104"/>
      <c r="O503" s="104"/>
      <c r="P503" s="104"/>
      <c r="Q503" s="104"/>
      <c r="R503" s="104"/>
    </row>
    <row r="504" ht="12.75" customHeight="1">
      <c r="A504" s="104"/>
      <c r="B504" s="104"/>
      <c r="C504" s="104"/>
      <c r="D504" s="104"/>
      <c r="E504" s="104"/>
      <c r="F504" s="104"/>
      <c r="G504" s="104"/>
      <c r="H504" s="104"/>
      <c r="I504" s="104"/>
      <c r="J504" s="104"/>
      <c r="K504" s="104"/>
      <c r="L504" s="104"/>
      <c r="M504" s="104"/>
      <c r="N504" s="104"/>
      <c r="O504" s="104"/>
      <c r="P504" s="104"/>
      <c r="Q504" s="104"/>
      <c r="R504" s="104"/>
    </row>
    <row r="505" ht="12.75" customHeight="1">
      <c r="A505" s="104"/>
      <c r="B505" s="104"/>
      <c r="C505" s="104"/>
      <c r="D505" s="104"/>
      <c r="E505" s="104"/>
      <c r="F505" s="104"/>
      <c r="G505" s="104"/>
      <c r="H505" s="104"/>
      <c r="I505" s="104"/>
      <c r="J505" s="104"/>
      <c r="K505" s="104"/>
      <c r="L505" s="104"/>
      <c r="M505" s="104"/>
      <c r="N505" s="104"/>
      <c r="O505" s="104"/>
      <c r="P505" s="104"/>
      <c r="Q505" s="104"/>
      <c r="R505" s="104"/>
    </row>
    <row r="506" ht="12.75" customHeight="1">
      <c r="A506" s="104"/>
      <c r="B506" s="104"/>
      <c r="C506" s="104"/>
      <c r="D506" s="104"/>
      <c r="E506" s="104"/>
      <c r="F506" s="104"/>
      <c r="G506" s="104"/>
      <c r="H506" s="104"/>
      <c r="I506" s="104"/>
      <c r="J506" s="104"/>
      <c r="K506" s="104"/>
      <c r="L506" s="104"/>
      <c r="M506" s="104"/>
      <c r="N506" s="104"/>
      <c r="O506" s="104"/>
      <c r="P506" s="104"/>
      <c r="Q506" s="104"/>
      <c r="R506" s="104"/>
    </row>
    <row r="507" ht="12.75" customHeight="1">
      <c r="A507" s="104"/>
      <c r="B507" s="104"/>
      <c r="C507" s="104"/>
      <c r="D507" s="104"/>
      <c r="E507" s="104"/>
      <c r="F507" s="104"/>
      <c r="G507" s="104"/>
      <c r="H507" s="104"/>
      <c r="I507" s="104"/>
      <c r="J507" s="104"/>
      <c r="K507" s="104"/>
      <c r="L507" s="104"/>
      <c r="M507" s="104"/>
      <c r="N507" s="104"/>
      <c r="O507" s="104"/>
      <c r="P507" s="104"/>
      <c r="Q507" s="104"/>
      <c r="R507" s="104"/>
    </row>
    <row r="508" ht="12.75" customHeight="1">
      <c r="A508" s="104"/>
      <c r="B508" s="104"/>
      <c r="C508" s="104"/>
      <c r="D508" s="104"/>
      <c r="E508" s="104"/>
      <c r="F508" s="104"/>
      <c r="G508" s="104"/>
      <c r="H508" s="104"/>
      <c r="I508" s="104"/>
      <c r="J508" s="104"/>
      <c r="K508" s="104"/>
      <c r="L508" s="104"/>
      <c r="M508" s="104"/>
      <c r="N508" s="104"/>
      <c r="O508" s="104"/>
      <c r="P508" s="104"/>
      <c r="Q508" s="104"/>
      <c r="R508" s="104"/>
    </row>
    <row r="509" ht="12.75" customHeight="1">
      <c r="A509" s="104"/>
      <c r="B509" s="104"/>
      <c r="C509" s="104"/>
      <c r="D509" s="104"/>
      <c r="E509" s="104"/>
      <c r="F509" s="104"/>
      <c r="G509" s="104"/>
      <c r="H509" s="104"/>
      <c r="I509" s="104"/>
      <c r="J509" s="104"/>
      <c r="K509" s="104"/>
      <c r="L509" s="104"/>
      <c r="M509" s="104"/>
      <c r="N509" s="104"/>
      <c r="O509" s="104"/>
      <c r="P509" s="104"/>
      <c r="Q509" s="104"/>
      <c r="R509" s="104"/>
    </row>
    <row r="510" ht="12.75" customHeight="1">
      <c r="A510" s="104"/>
      <c r="B510" s="104"/>
      <c r="C510" s="104"/>
      <c r="D510" s="104"/>
      <c r="E510" s="104"/>
      <c r="F510" s="104"/>
      <c r="G510" s="104"/>
      <c r="H510" s="104"/>
      <c r="I510" s="104"/>
      <c r="J510" s="104"/>
      <c r="K510" s="104"/>
      <c r="L510" s="104"/>
      <c r="M510" s="104"/>
      <c r="N510" s="104"/>
      <c r="O510" s="104"/>
      <c r="P510" s="104"/>
      <c r="Q510" s="104"/>
      <c r="R510" s="104"/>
    </row>
    <row r="511" ht="12.75" customHeight="1">
      <c r="A511" s="104"/>
      <c r="B511" s="104"/>
      <c r="C511" s="104"/>
      <c r="D511" s="104"/>
      <c r="E511" s="104"/>
      <c r="F511" s="104"/>
      <c r="G511" s="104"/>
      <c r="H511" s="104"/>
      <c r="I511" s="104"/>
      <c r="J511" s="104"/>
      <c r="K511" s="104"/>
      <c r="L511" s="104"/>
      <c r="M511" s="104"/>
      <c r="N511" s="104"/>
      <c r="O511" s="104"/>
      <c r="P511" s="104"/>
      <c r="Q511" s="104"/>
      <c r="R511" s="104"/>
    </row>
    <row r="512" ht="12.75" customHeight="1">
      <c r="A512" s="104"/>
      <c r="B512" s="104"/>
      <c r="C512" s="104"/>
      <c r="D512" s="104"/>
      <c r="E512" s="104"/>
      <c r="F512" s="104"/>
      <c r="G512" s="104"/>
      <c r="H512" s="104"/>
      <c r="I512" s="104"/>
      <c r="J512" s="104"/>
      <c r="K512" s="104"/>
      <c r="L512" s="104"/>
      <c r="M512" s="104"/>
      <c r="N512" s="104"/>
      <c r="O512" s="104"/>
      <c r="P512" s="104"/>
      <c r="Q512" s="104"/>
      <c r="R512" s="104"/>
    </row>
    <row r="513" ht="12.75" customHeight="1">
      <c r="A513" s="104"/>
      <c r="B513" s="104"/>
      <c r="C513" s="104"/>
      <c r="D513" s="104"/>
      <c r="E513" s="104"/>
      <c r="F513" s="104"/>
      <c r="G513" s="104"/>
      <c r="H513" s="104"/>
      <c r="I513" s="104"/>
      <c r="J513" s="104"/>
      <c r="K513" s="104"/>
      <c r="L513" s="104"/>
      <c r="M513" s="104"/>
      <c r="N513" s="104"/>
      <c r="O513" s="104"/>
      <c r="P513" s="104"/>
      <c r="Q513" s="104"/>
      <c r="R513" s="104"/>
    </row>
    <row r="514" ht="12.75" customHeight="1">
      <c r="A514" s="104"/>
      <c r="B514" s="104"/>
      <c r="C514" s="104"/>
      <c r="D514" s="104"/>
      <c r="E514" s="104"/>
      <c r="F514" s="104"/>
      <c r="G514" s="104"/>
      <c r="H514" s="104"/>
      <c r="I514" s="104"/>
      <c r="J514" s="104"/>
      <c r="K514" s="104"/>
      <c r="L514" s="104"/>
      <c r="M514" s="104"/>
      <c r="N514" s="104"/>
      <c r="O514" s="104"/>
      <c r="P514" s="104"/>
      <c r="Q514" s="104"/>
      <c r="R514" s="104"/>
    </row>
    <row r="515" ht="12.75" customHeight="1">
      <c r="A515" s="104"/>
      <c r="B515" s="104"/>
      <c r="C515" s="104"/>
      <c r="D515" s="104"/>
      <c r="E515" s="104"/>
      <c r="F515" s="104"/>
      <c r="G515" s="104"/>
      <c r="H515" s="104"/>
      <c r="I515" s="104"/>
      <c r="J515" s="104"/>
      <c r="K515" s="104"/>
      <c r="L515" s="104"/>
      <c r="M515" s="104"/>
      <c r="N515" s="104"/>
      <c r="O515" s="104"/>
      <c r="P515" s="104"/>
      <c r="Q515" s="104"/>
      <c r="R515" s="104"/>
    </row>
    <row r="516" ht="12.75" customHeight="1">
      <c r="A516" s="104"/>
      <c r="B516" s="104"/>
      <c r="C516" s="104"/>
      <c r="D516" s="104"/>
      <c r="E516" s="104"/>
      <c r="F516" s="104"/>
      <c r="G516" s="104"/>
      <c r="H516" s="104"/>
      <c r="I516" s="104"/>
      <c r="J516" s="104"/>
      <c r="K516" s="104"/>
      <c r="L516" s="104"/>
      <c r="M516" s="104"/>
      <c r="N516" s="104"/>
      <c r="O516" s="104"/>
      <c r="P516" s="104"/>
      <c r="Q516" s="104"/>
      <c r="R516" s="104"/>
    </row>
    <row r="517" ht="12.75" customHeight="1">
      <c r="A517" s="104"/>
      <c r="B517" s="104"/>
      <c r="C517" s="104"/>
      <c r="D517" s="104"/>
      <c r="E517" s="104"/>
      <c r="F517" s="104"/>
      <c r="G517" s="104"/>
      <c r="H517" s="104"/>
      <c r="I517" s="104"/>
      <c r="J517" s="104"/>
      <c r="K517" s="104"/>
      <c r="L517" s="104"/>
      <c r="M517" s="104"/>
      <c r="N517" s="104"/>
      <c r="O517" s="104"/>
      <c r="P517" s="104"/>
      <c r="Q517" s="104"/>
      <c r="R517" s="104"/>
    </row>
    <row r="518" ht="12.75" customHeight="1">
      <c r="A518" s="104"/>
      <c r="B518" s="104"/>
      <c r="C518" s="104"/>
      <c r="D518" s="104"/>
      <c r="E518" s="104"/>
      <c r="F518" s="104"/>
      <c r="G518" s="104"/>
      <c r="H518" s="104"/>
      <c r="I518" s="104"/>
      <c r="J518" s="104"/>
      <c r="K518" s="104"/>
      <c r="L518" s="104"/>
      <c r="M518" s="104"/>
      <c r="N518" s="104"/>
      <c r="O518" s="104"/>
      <c r="P518" s="104"/>
      <c r="Q518" s="104"/>
      <c r="R518" s="104"/>
    </row>
    <row r="519" ht="12.75" customHeight="1">
      <c r="A519" s="104"/>
      <c r="B519" s="104"/>
      <c r="C519" s="104"/>
      <c r="D519" s="104"/>
      <c r="E519" s="104"/>
      <c r="F519" s="104"/>
      <c r="G519" s="104"/>
      <c r="H519" s="104"/>
      <c r="I519" s="104"/>
      <c r="J519" s="104"/>
      <c r="K519" s="104"/>
      <c r="L519" s="104"/>
      <c r="M519" s="104"/>
      <c r="N519" s="104"/>
      <c r="O519" s="104"/>
      <c r="P519" s="104"/>
      <c r="Q519" s="104"/>
      <c r="R519" s="104"/>
    </row>
    <row r="520" ht="12.75" customHeight="1">
      <c r="A520" s="104"/>
      <c r="B520" s="104"/>
      <c r="C520" s="104"/>
      <c r="D520" s="104"/>
      <c r="E520" s="104"/>
      <c r="F520" s="104"/>
      <c r="G520" s="104"/>
      <c r="H520" s="104"/>
      <c r="I520" s="104"/>
      <c r="J520" s="104"/>
      <c r="K520" s="104"/>
      <c r="L520" s="104"/>
      <c r="M520" s="104"/>
      <c r="N520" s="104"/>
      <c r="O520" s="104"/>
      <c r="P520" s="104"/>
      <c r="Q520" s="104"/>
      <c r="R520" s="104"/>
    </row>
    <row r="521" ht="12.75" customHeight="1">
      <c r="A521" s="104"/>
      <c r="B521" s="104"/>
      <c r="C521" s="104"/>
      <c r="D521" s="104"/>
      <c r="E521" s="104"/>
      <c r="F521" s="104"/>
      <c r="G521" s="104"/>
      <c r="H521" s="104"/>
      <c r="I521" s="104"/>
      <c r="J521" s="104"/>
      <c r="K521" s="104"/>
      <c r="L521" s="104"/>
      <c r="M521" s="104"/>
      <c r="N521" s="104"/>
      <c r="O521" s="104"/>
      <c r="P521" s="104"/>
      <c r="Q521" s="104"/>
      <c r="R521" s="104"/>
    </row>
    <row r="522" ht="12.75" customHeight="1">
      <c r="A522" s="104"/>
      <c r="B522" s="104"/>
      <c r="C522" s="104"/>
      <c r="D522" s="104"/>
      <c r="E522" s="104"/>
      <c r="F522" s="104"/>
      <c r="G522" s="104"/>
      <c r="H522" s="104"/>
      <c r="I522" s="104"/>
      <c r="J522" s="104"/>
      <c r="K522" s="104"/>
      <c r="L522" s="104"/>
      <c r="M522" s="104"/>
      <c r="N522" s="104"/>
      <c r="O522" s="104"/>
      <c r="P522" s="104"/>
      <c r="Q522" s="104"/>
      <c r="R522" s="104"/>
    </row>
    <row r="523" ht="12.75" customHeight="1">
      <c r="A523" s="104"/>
      <c r="B523" s="104"/>
      <c r="C523" s="104"/>
      <c r="D523" s="104"/>
      <c r="E523" s="104"/>
      <c r="F523" s="104"/>
      <c r="G523" s="104"/>
      <c r="H523" s="104"/>
      <c r="I523" s="104"/>
      <c r="J523" s="104"/>
      <c r="K523" s="104"/>
      <c r="L523" s="104"/>
      <c r="M523" s="104"/>
      <c r="N523" s="104"/>
      <c r="O523" s="104"/>
      <c r="P523" s="104"/>
      <c r="Q523" s="104"/>
      <c r="R523" s="104"/>
    </row>
    <row r="524" ht="12.75" customHeight="1">
      <c r="A524" s="104"/>
      <c r="B524" s="104"/>
      <c r="C524" s="104"/>
      <c r="D524" s="104"/>
      <c r="E524" s="104"/>
      <c r="F524" s="104"/>
      <c r="G524" s="104"/>
      <c r="H524" s="104"/>
      <c r="I524" s="104"/>
      <c r="J524" s="104"/>
      <c r="K524" s="104"/>
      <c r="L524" s="104"/>
      <c r="M524" s="104"/>
      <c r="N524" s="104"/>
      <c r="O524" s="104"/>
      <c r="P524" s="104"/>
      <c r="Q524" s="104"/>
      <c r="R524" s="104"/>
    </row>
    <row r="525" ht="12.75" customHeight="1">
      <c r="A525" s="104"/>
      <c r="B525" s="104"/>
      <c r="C525" s="104"/>
      <c r="D525" s="104"/>
      <c r="E525" s="104"/>
      <c r="F525" s="104"/>
      <c r="G525" s="104"/>
      <c r="H525" s="104"/>
      <c r="I525" s="104"/>
      <c r="J525" s="104"/>
      <c r="K525" s="104"/>
      <c r="L525" s="104"/>
      <c r="M525" s="104"/>
      <c r="N525" s="104"/>
      <c r="O525" s="104"/>
      <c r="P525" s="104"/>
      <c r="Q525" s="104"/>
      <c r="R525" s="104"/>
    </row>
    <row r="526" ht="12.75" customHeight="1">
      <c r="A526" s="104"/>
      <c r="B526" s="104"/>
      <c r="C526" s="104"/>
      <c r="D526" s="104"/>
      <c r="E526" s="104"/>
      <c r="F526" s="104"/>
      <c r="G526" s="104"/>
      <c r="H526" s="104"/>
      <c r="I526" s="104"/>
      <c r="J526" s="104"/>
      <c r="K526" s="104"/>
      <c r="L526" s="104"/>
      <c r="M526" s="104"/>
      <c r="N526" s="104"/>
      <c r="O526" s="104"/>
      <c r="P526" s="104"/>
      <c r="Q526" s="104"/>
      <c r="R526" s="104"/>
    </row>
    <row r="527" ht="12.75" customHeight="1">
      <c r="A527" s="104"/>
      <c r="B527" s="104"/>
      <c r="C527" s="104"/>
      <c r="D527" s="104"/>
      <c r="E527" s="104"/>
      <c r="F527" s="104"/>
      <c r="G527" s="104"/>
      <c r="H527" s="104"/>
      <c r="I527" s="104"/>
      <c r="J527" s="104"/>
      <c r="K527" s="104"/>
      <c r="L527" s="104"/>
      <c r="M527" s="104"/>
      <c r="N527" s="104"/>
      <c r="O527" s="104"/>
      <c r="P527" s="104"/>
      <c r="Q527" s="104"/>
      <c r="R527" s="104"/>
    </row>
    <row r="528" ht="12.75" customHeight="1">
      <c r="A528" s="104"/>
      <c r="B528" s="104"/>
      <c r="C528" s="104"/>
      <c r="D528" s="104"/>
      <c r="E528" s="104"/>
      <c r="F528" s="104"/>
      <c r="G528" s="104"/>
      <c r="H528" s="104"/>
      <c r="I528" s="104"/>
      <c r="J528" s="104"/>
      <c r="K528" s="104"/>
      <c r="L528" s="104"/>
      <c r="M528" s="104"/>
      <c r="N528" s="104"/>
      <c r="O528" s="104"/>
      <c r="P528" s="104"/>
      <c r="Q528" s="104"/>
      <c r="R528" s="104"/>
    </row>
    <row r="529" ht="12.75" customHeight="1">
      <c r="A529" s="104"/>
      <c r="B529" s="104"/>
      <c r="C529" s="104"/>
      <c r="D529" s="104"/>
      <c r="E529" s="104"/>
      <c r="F529" s="104"/>
      <c r="G529" s="104"/>
      <c r="H529" s="104"/>
      <c r="I529" s="104"/>
      <c r="J529" s="104"/>
      <c r="K529" s="104"/>
      <c r="L529" s="104"/>
      <c r="M529" s="104"/>
      <c r="N529" s="104"/>
      <c r="O529" s="104"/>
      <c r="P529" s="104"/>
      <c r="Q529" s="104"/>
      <c r="R529" s="104"/>
    </row>
    <row r="530" ht="12.75" customHeight="1">
      <c r="A530" s="104"/>
      <c r="B530" s="104"/>
      <c r="C530" s="104"/>
      <c r="D530" s="104"/>
      <c r="E530" s="104"/>
      <c r="F530" s="104"/>
      <c r="G530" s="104"/>
      <c r="H530" s="104"/>
      <c r="I530" s="104"/>
      <c r="J530" s="104"/>
      <c r="K530" s="104"/>
      <c r="L530" s="104"/>
      <c r="M530" s="104"/>
      <c r="N530" s="104"/>
      <c r="O530" s="104"/>
      <c r="P530" s="104"/>
      <c r="Q530" s="104"/>
      <c r="R530" s="104"/>
    </row>
    <row r="531" ht="12.75" customHeight="1">
      <c r="A531" s="104"/>
      <c r="B531" s="104"/>
      <c r="C531" s="104"/>
      <c r="D531" s="104"/>
      <c r="E531" s="104"/>
      <c r="F531" s="104"/>
      <c r="G531" s="104"/>
      <c r="H531" s="104"/>
      <c r="I531" s="104"/>
      <c r="J531" s="104"/>
      <c r="K531" s="104"/>
      <c r="L531" s="104"/>
      <c r="M531" s="104"/>
      <c r="N531" s="104"/>
      <c r="O531" s="104"/>
      <c r="P531" s="104"/>
      <c r="Q531" s="104"/>
      <c r="R531" s="104"/>
    </row>
    <row r="532" ht="12.75" customHeight="1">
      <c r="A532" s="104"/>
      <c r="B532" s="104"/>
      <c r="C532" s="104"/>
      <c r="D532" s="104"/>
      <c r="E532" s="104"/>
      <c r="F532" s="104"/>
      <c r="G532" s="104"/>
      <c r="H532" s="104"/>
      <c r="I532" s="104"/>
      <c r="J532" s="104"/>
      <c r="K532" s="104"/>
      <c r="L532" s="104"/>
      <c r="M532" s="104"/>
      <c r="N532" s="104"/>
      <c r="O532" s="104"/>
      <c r="P532" s="104"/>
      <c r="Q532" s="104"/>
      <c r="R532" s="104"/>
    </row>
    <row r="533" ht="12.75" customHeight="1">
      <c r="A533" s="104"/>
      <c r="B533" s="104"/>
      <c r="C533" s="104"/>
      <c r="D533" s="104"/>
      <c r="E533" s="104"/>
      <c r="F533" s="104"/>
      <c r="G533" s="104"/>
      <c r="H533" s="104"/>
      <c r="I533" s="104"/>
      <c r="J533" s="104"/>
      <c r="K533" s="104"/>
      <c r="L533" s="104"/>
      <c r="M533" s="104"/>
      <c r="N533" s="104"/>
      <c r="O533" s="104"/>
      <c r="P533" s="104"/>
      <c r="Q533" s="104"/>
      <c r="R533" s="104"/>
    </row>
    <row r="534" ht="12.75" customHeight="1">
      <c r="A534" s="104"/>
      <c r="B534" s="104"/>
      <c r="C534" s="104"/>
      <c r="D534" s="104"/>
      <c r="E534" s="104"/>
      <c r="F534" s="104"/>
      <c r="G534" s="104"/>
      <c r="H534" s="104"/>
      <c r="I534" s="104"/>
      <c r="J534" s="104"/>
      <c r="K534" s="104"/>
      <c r="L534" s="104"/>
      <c r="M534" s="104"/>
      <c r="N534" s="104"/>
      <c r="O534" s="104"/>
      <c r="P534" s="104"/>
      <c r="Q534" s="104"/>
      <c r="R534" s="104"/>
    </row>
    <row r="535" ht="12.75" customHeight="1">
      <c r="A535" s="104"/>
      <c r="B535" s="104"/>
      <c r="C535" s="104"/>
      <c r="D535" s="104"/>
      <c r="E535" s="104"/>
      <c r="F535" s="104"/>
      <c r="G535" s="104"/>
      <c r="H535" s="104"/>
      <c r="I535" s="104"/>
      <c r="J535" s="104"/>
      <c r="K535" s="104"/>
      <c r="L535" s="104"/>
      <c r="M535" s="104"/>
      <c r="N535" s="104"/>
      <c r="O535" s="104"/>
      <c r="P535" s="104"/>
      <c r="Q535" s="104"/>
      <c r="R535" s="104"/>
    </row>
    <row r="536" ht="12.75" customHeight="1">
      <c r="A536" s="104"/>
      <c r="B536" s="104"/>
      <c r="C536" s="104"/>
      <c r="D536" s="104"/>
      <c r="E536" s="104"/>
      <c r="F536" s="104"/>
      <c r="G536" s="104"/>
      <c r="H536" s="104"/>
      <c r="I536" s="104"/>
      <c r="J536" s="104"/>
      <c r="K536" s="104"/>
      <c r="L536" s="104"/>
      <c r="M536" s="104"/>
      <c r="N536" s="104"/>
      <c r="O536" s="104"/>
      <c r="P536" s="104"/>
      <c r="Q536" s="104"/>
      <c r="R536" s="104"/>
    </row>
    <row r="537" ht="12.75" customHeight="1">
      <c r="A537" s="104"/>
      <c r="B537" s="104"/>
      <c r="C537" s="104"/>
      <c r="D537" s="104"/>
      <c r="E537" s="104"/>
      <c r="F537" s="104"/>
      <c r="G537" s="104"/>
      <c r="H537" s="104"/>
      <c r="I537" s="104"/>
      <c r="J537" s="104"/>
      <c r="K537" s="104"/>
      <c r="L537" s="104"/>
      <c r="M537" s="104"/>
      <c r="N537" s="104"/>
      <c r="O537" s="104"/>
      <c r="P537" s="104"/>
      <c r="Q537" s="104"/>
      <c r="R537" s="104"/>
    </row>
    <row r="538" ht="12.75" customHeight="1">
      <c r="A538" s="104"/>
      <c r="B538" s="104"/>
      <c r="C538" s="104"/>
      <c r="D538" s="104"/>
      <c r="E538" s="104"/>
      <c r="F538" s="104"/>
      <c r="G538" s="104"/>
      <c r="H538" s="104"/>
      <c r="I538" s="104"/>
      <c r="J538" s="104"/>
      <c r="K538" s="104"/>
      <c r="L538" s="104"/>
      <c r="M538" s="104"/>
      <c r="N538" s="104"/>
      <c r="O538" s="104"/>
      <c r="P538" s="104"/>
      <c r="Q538" s="104"/>
      <c r="R538" s="104"/>
    </row>
    <row r="539" ht="12.75" customHeight="1">
      <c r="A539" s="104"/>
      <c r="B539" s="104"/>
      <c r="C539" s="104"/>
      <c r="D539" s="104"/>
      <c r="E539" s="104"/>
      <c r="F539" s="104"/>
      <c r="G539" s="104"/>
      <c r="H539" s="104"/>
      <c r="I539" s="104"/>
      <c r="J539" s="104"/>
      <c r="K539" s="104"/>
      <c r="L539" s="104"/>
      <c r="M539" s="104"/>
      <c r="N539" s="104"/>
      <c r="O539" s="104"/>
      <c r="P539" s="104"/>
      <c r="Q539" s="104"/>
      <c r="R539" s="104"/>
    </row>
    <row r="540" ht="12.75" customHeight="1">
      <c r="A540" s="104"/>
      <c r="B540" s="104"/>
      <c r="C540" s="104"/>
      <c r="D540" s="104"/>
      <c r="E540" s="104"/>
      <c r="F540" s="104"/>
      <c r="G540" s="104"/>
      <c r="H540" s="104"/>
      <c r="I540" s="104"/>
      <c r="J540" s="104"/>
      <c r="K540" s="104"/>
      <c r="L540" s="104"/>
      <c r="M540" s="104"/>
      <c r="N540" s="104"/>
      <c r="O540" s="104"/>
      <c r="P540" s="104"/>
      <c r="Q540" s="104"/>
      <c r="R540" s="104"/>
    </row>
    <row r="541" ht="12.75" customHeight="1">
      <c r="A541" s="104"/>
      <c r="B541" s="104"/>
      <c r="C541" s="104"/>
      <c r="D541" s="104"/>
      <c r="E541" s="104"/>
      <c r="F541" s="104"/>
      <c r="G541" s="104"/>
      <c r="H541" s="104"/>
      <c r="I541" s="104"/>
      <c r="J541" s="104"/>
      <c r="K541" s="104"/>
      <c r="L541" s="104"/>
      <c r="M541" s="104"/>
      <c r="N541" s="104"/>
      <c r="O541" s="104"/>
      <c r="P541" s="104"/>
      <c r="Q541" s="104"/>
      <c r="R541" s="104"/>
    </row>
    <row r="542" ht="12.75" customHeight="1">
      <c r="A542" s="104"/>
      <c r="B542" s="104"/>
      <c r="C542" s="104"/>
      <c r="D542" s="104"/>
      <c r="E542" s="104"/>
      <c r="F542" s="104"/>
      <c r="G542" s="104"/>
      <c r="H542" s="104"/>
      <c r="I542" s="104"/>
      <c r="J542" s="104"/>
      <c r="K542" s="104"/>
      <c r="L542" s="104"/>
      <c r="M542" s="104"/>
      <c r="N542" s="104"/>
      <c r="O542" s="104"/>
      <c r="P542" s="104"/>
      <c r="Q542" s="104"/>
      <c r="R542" s="104"/>
    </row>
    <row r="543" ht="12.75" customHeight="1">
      <c r="A543" s="104"/>
      <c r="B543" s="104"/>
      <c r="C543" s="104"/>
      <c r="D543" s="104"/>
      <c r="E543" s="104"/>
      <c r="F543" s="104"/>
      <c r="G543" s="104"/>
      <c r="H543" s="104"/>
      <c r="I543" s="104"/>
      <c r="J543" s="104"/>
      <c r="K543" s="104"/>
      <c r="L543" s="104"/>
      <c r="M543" s="104"/>
      <c r="N543" s="104"/>
      <c r="O543" s="104"/>
      <c r="P543" s="104"/>
      <c r="Q543" s="104"/>
      <c r="R543" s="104"/>
    </row>
    <row r="544" ht="12.75" customHeight="1">
      <c r="A544" s="104"/>
      <c r="B544" s="104"/>
      <c r="C544" s="104"/>
      <c r="D544" s="104"/>
      <c r="E544" s="104"/>
      <c r="F544" s="104"/>
      <c r="G544" s="104"/>
      <c r="H544" s="104"/>
      <c r="I544" s="104"/>
      <c r="J544" s="104"/>
      <c r="K544" s="104"/>
      <c r="L544" s="104"/>
      <c r="M544" s="104"/>
      <c r="N544" s="104"/>
      <c r="O544" s="104"/>
      <c r="P544" s="104"/>
      <c r="Q544" s="104"/>
      <c r="R544" s="104"/>
    </row>
    <row r="545" ht="12.75" customHeight="1">
      <c r="A545" s="104"/>
      <c r="B545" s="104"/>
      <c r="C545" s="104"/>
      <c r="D545" s="104"/>
      <c r="E545" s="104"/>
      <c r="F545" s="104"/>
      <c r="G545" s="104"/>
      <c r="H545" s="104"/>
      <c r="I545" s="104"/>
      <c r="J545" s="104"/>
      <c r="K545" s="104"/>
      <c r="L545" s="104"/>
      <c r="M545" s="104"/>
      <c r="N545" s="104"/>
      <c r="O545" s="104"/>
      <c r="P545" s="104"/>
      <c r="Q545" s="104"/>
      <c r="R545" s="104"/>
    </row>
    <row r="546" ht="12.75" customHeight="1">
      <c r="A546" s="104"/>
      <c r="B546" s="104"/>
      <c r="C546" s="104"/>
      <c r="D546" s="104"/>
      <c r="E546" s="104"/>
      <c r="F546" s="104"/>
      <c r="G546" s="104"/>
      <c r="H546" s="104"/>
      <c r="I546" s="104"/>
      <c r="J546" s="104"/>
      <c r="K546" s="104"/>
      <c r="L546" s="104"/>
      <c r="M546" s="104"/>
      <c r="N546" s="104"/>
      <c r="O546" s="104"/>
      <c r="P546" s="104"/>
      <c r="Q546" s="104"/>
      <c r="R546" s="104"/>
    </row>
    <row r="547" ht="12.75" customHeight="1">
      <c r="A547" s="104"/>
      <c r="B547" s="104"/>
      <c r="C547" s="104"/>
      <c r="D547" s="104"/>
      <c r="E547" s="104"/>
      <c r="F547" s="104"/>
      <c r="G547" s="104"/>
      <c r="H547" s="104"/>
      <c r="I547" s="104"/>
      <c r="J547" s="104"/>
      <c r="K547" s="104"/>
      <c r="L547" s="104"/>
      <c r="M547" s="104"/>
      <c r="N547" s="104"/>
      <c r="O547" s="104"/>
      <c r="P547" s="104"/>
      <c r="Q547" s="104"/>
      <c r="R547" s="104"/>
    </row>
    <row r="548" ht="12.75" customHeight="1">
      <c r="A548" s="104"/>
      <c r="B548" s="104"/>
      <c r="C548" s="104"/>
      <c r="D548" s="104"/>
      <c r="E548" s="104"/>
      <c r="F548" s="104"/>
      <c r="G548" s="104"/>
      <c r="H548" s="104"/>
      <c r="I548" s="104"/>
      <c r="J548" s="104"/>
      <c r="K548" s="104"/>
      <c r="L548" s="104"/>
      <c r="M548" s="104"/>
      <c r="N548" s="104"/>
      <c r="O548" s="104"/>
      <c r="P548" s="104"/>
      <c r="Q548" s="104"/>
      <c r="R548" s="104"/>
    </row>
    <row r="549" ht="12.75" customHeight="1">
      <c r="A549" s="104"/>
      <c r="B549" s="104"/>
      <c r="C549" s="104"/>
      <c r="D549" s="104"/>
      <c r="E549" s="104"/>
      <c r="F549" s="104"/>
      <c r="G549" s="104"/>
      <c r="H549" s="104"/>
      <c r="I549" s="104"/>
      <c r="J549" s="104"/>
      <c r="K549" s="104"/>
      <c r="L549" s="104"/>
      <c r="M549" s="104"/>
      <c r="N549" s="104"/>
      <c r="O549" s="104"/>
      <c r="P549" s="104"/>
      <c r="Q549" s="104"/>
      <c r="R549" s="104"/>
    </row>
    <row r="550" ht="12.75" customHeight="1">
      <c r="A550" s="104"/>
      <c r="B550" s="104"/>
      <c r="C550" s="104"/>
      <c r="D550" s="104"/>
      <c r="E550" s="104"/>
      <c r="F550" s="104"/>
      <c r="G550" s="104"/>
      <c r="H550" s="104"/>
      <c r="I550" s="104"/>
      <c r="J550" s="104"/>
      <c r="K550" s="104"/>
      <c r="L550" s="104"/>
      <c r="M550" s="104"/>
      <c r="N550" s="104"/>
      <c r="O550" s="104"/>
      <c r="P550" s="104"/>
      <c r="Q550" s="104"/>
      <c r="R550" s="104"/>
    </row>
    <row r="551" ht="12.75" customHeight="1">
      <c r="A551" s="104"/>
      <c r="B551" s="104"/>
      <c r="C551" s="104"/>
      <c r="D551" s="104"/>
      <c r="E551" s="104"/>
      <c r="F551" s="104"/>
      <c r="G551" s="104"/>
      <c r="H551" s="104"/>
      <c r="I551" s="104"/>
      <c r="J551" s="104"/>
      <c r="K551" s="104"/>
      <c r="L551" s="104"/>
      <c r="M551" s="104"/>
      <c r="N551" s="104"/>
      <c r="O551" s="104"/>
      <c r="P551" s="104"/>
      <c r="Q551" s="104"/>
      <c r="R551" s="104"/>
    </row>
    <row r="552" ht="12.75" customHeight="1">
      <c r="A552" s="104"/>
      <c r="B552" s="104"/>
      <c r="C552" s="104"/>
      <c r="D552" s="104"/>
      <c r="E552" s="104"/>
      <c r="F552" s="104"/>
      <c r="G552" s="104"/>
      <c r="H552" s="104"/>
      <c r="I552" s="104"/>
      <c r="J552" s="104"/>
      <c r="K552" s="104"/>
      <c r="L552" s="104"/>
      <c r="M552" s="104"/>
      <c r="N552" s="104"/>
      <c r="O552" s="104"/>
      <c r="P552" s="104"/>
      <c r="Q552" s="104"/>
      <c r="R552" s="104"/>
    </row>
    <row r="553" ht="12.75" customHeight="1">
      <c r="A553" s="104"/>
      <c r="B553" s="104"/>
      <c r="C553" s="104"/>
      <c r="D553" s="104"/>
      <c r="E553" s="104"/>
      <c r="F553" s="104"/>
      <c r="G553" s="104"/>
      <c r="H553" s="104"/>
      <c r="I553" s="104"/>
      <c r="J553" s="104"/>
      <c r="K553" s="104"/>
      <c r="L553" s="104"/>
      <c r="M553" s="104"/>
      <c r="N553" s="104"/>
      <c r="O553" s="104"/>
      <c r="P553" s="104"/>
      <c r="Q553" s="104"/>
      <c r="R553" s="104"/>
    </row>
    <row r="554" ht="12.75" customHeight="1">
      <c r="A554" s="104"/>
      <c r="B554" s="104"/>
      <c r="C554" s="104"/>
      <c r="D554" s="104"/>
      <c r="E554" s="104"/>
      <c r="F554" s="104"/>
      <c r="G554" s="104"/>
      <c r="H554" s="104"/>
      <c r="I554" s="104"/>
      <c r="J554" s="104"/>
      <c r="K554" s="104"/>
      <c r="L554" s="104"/>
      <c r="M554" s="104"/>
      <c r="N554" s="104"/>
      <c r="O554" s="104"/>
      <c r="P554" s="104"/>
      <c r="Q554" s="104"/>
      <c r="R554" s="104"/>
    </row>
    <row r="555" ht="12.75" customHeight="1">
      <c r="A555" s="104"/>
      <c r="B555" s="104"/>
      <c r="C555" s="104"/>
      <c r="D555" s="104"/>
      <c r="E555" s="104"/>
      <c r="F555" s="104"/>
      <c r="G555" s="104"/>
      <c r="H555" s="104"/>
      <c r="I555" s="104"/>
      <c r="J555" s="104"/>
      <c r="K555" s="104"/>
      <c r="L555" s="104"/>
      <c r="M555" s="104"/>
      <c r="N555" s="104"/>
      <c r="O555" s="104"/>
      <c r="P555" s="104"/>
      <c r="Q555" s="104"/>
      <c r="R555" s="104"/>
    </row>
    <row r="556" ht="12.75" customHeight="1">
      <c r="A556" s="104"/>
      <c r="B556" s="104"/>
      <c r="C556" s="104"/>
      <c r="D556" s="104"/>
      <c r="E556" s="104"/>
      <c r="F556" s="104"/>
      <c r="G556" s="104"/>
      <c r="H556" s="104"/>
      <c r="I556" s="104"/>
      <c r="J556" s="104"/>
      <c r="K556" s="104"/>
      <c r="L556" s="104"/>
      <c r="M556" s="104"/>
      <c r="N556" s="104"/>
      <c r="O556" s="104"/>
      <c r="P556" s="104"/>
      <c r="Q556" s="104"/>
      <c r="R556" s="104"/>
    </row>
    <row r="557" ht="12.75" customHeight="1">
      <c r="A557" s="104"/>
      <c r="B557" s="104"/>
      <c r="C557" s="104"/>
      <c r="D557" s="104"/>
      <c r="E557" s="104"/>
      <c r="F557" s="104"/>
      <c r="G557" s="104"/>
      <c r="H557" s="104"/>
      <c r="I557" s="104"/>
      <c r="J557" s="104"/>
      <c r="K557" s="104"/>
      <c r="L557" s="104"/>
      <c r="M557" s="104"/>
      <c r="N557" s="104"/>
      <c r="O557" s="104"/>
      <c r="P557" s="104"/>
      <c r="Q557" s="104"/>
      <c r="R557" s="104"/>
    </row>
    <row r="558" ht="12.75" customHeight="1">
      <c r="A558" s="104"/>
      <c r="B558" s="104"/>
      <c r="C558" s="104"/>
      <c r="D558" s="104"/>
      <c r="E558" s="104"/>
      <c r="F558" s="104"/>
      <c r="G558" s="104"/>
      <c r="H558" s="104"/>
      <c r="I558" s="104"/>
      <c r="J558" s="104"/>
      <c r="K558" s="104"/>
      <c r="L558" s="104"/>
      <c r="M558" s="104"/>
      <c r="N558" s="104"/>
      <c r="O558" s="104"/>
      <c r="P558" s="104"/>
      <c r="Q558" s="104"/>
      <c r="R558" s="104"/>
    </row>
    <row r="559" ht="12.75" customHeight="1">
      <c r="A559" s="104"/>
      <c r="B559" s="104"/>
      <c r="C559" s="104"/>
      <c r="D559" s="104"/>
      <c r="E559" s="104"/>
      <c r="F559" s="104"/>
      <c r="G559" s="104"/>
      <c r="H559" s="104"/>
      <c r="I559" s="104"/>
      <c r="J559" s="104"/>
      <c r="K559" s="104"/>
      <c r="L559" s="104"/>
      <c r="M559" s="104"/>
      <c r="N559" s="104"/>
      <c r="O559" s="104"/>
      <c r="P559" s="104"/>
      <c r="Q559" s="104"/>
      <c r="R559" s="104"/>
    </row>
    <row r="560" ht="12.75" customHeight="1">
      <c r="A560" s="104"/>
      <c r="B560" s="104"/>
      <c r="C560" s="104"/>
      <c r="D560" s="104"/>
      <c r="E560" s="104"/>
      <c r="F560" s="104"/>
      <c r="G560" s="104"/>
      <c r="H560" s="104"/>
      <c r="I560" s="104"/>
      <c r="J560" s="104"/>
      <c r="K560" s="104"/>
      <c r="L560" s="104"/>
      <c r="M560" s="104"/>
      <c r="N560" s="104"/>
      <c r="O560" s="104"/>
      <c r="P560" s="104"/>
      <c r="Q560" s="104"/>
      <c r="R560" s="104"/>
    </row>
    <row r="561" ht="12.75" customHeight="1">
      <c r="A561" s="104"/>
      <c r="B561" s="104"/>
      <c r="C561" s="104"/>
      <c r="D561" s="104"/>
      <c r="E561" s="104"/>
      <c r="F561" s="104"/>
      <c r="G561" s="104"/>
      <c r="H561" s="104"/>
      <c r="I561" s="104"/>
      <c r="J561" s="104"/>
      <c r="K561" s="104"/>
      <c r="L561" s="104"/>
      <c r="M561" s="104"/>
      <c r="N561" s="104"/>
      <c r="O561" s="104"/>
      <c r="P561" s="104"/>
      <c r="Q561" s="104"/>
      <c r="R561" s="104"/>
    </row>
    <row r="562" ht="12.75" customHeight="1">
      <c r="A562" s="104"/>
      <c r="B562" s="104"/>
      <c r="C562" s="104"/>
      <c r="D562" s="104"/>
      <c r="E562" s="104"/>
      <c r="F562" s="104"/>
      <c r="G562" s="104"/>
      <c r="H562" s="104"/>
      <c r="I562" s="104"/>
      <c r="J562" s="104"/>
      <c r="K562" s="104"/>
      <c r="L562" s="104"/>
      <c r="M562" s="104"/>
      <c r="N562" s="104"/>
      <c r="O562" s="104"/>
      <c r="P562" s="104"/>
      <c r="Q562" s="104"/>
      <c r="R562" s="104"/>
    </row>
    <row r="563" ht="12.75" customHeight="1">
      <c r="A563" s="104"/>
      <c r="B563" s="104"/>
      <c r="C563" s="104"/>
      <c r="D563" s="104"/>
      <c r="E563" s="104"/>
      <c r="F563" s="104"/>
      <c r="G563" s="104"/>
      <c r="H563" s="104"/>
      <c r="I563" s="104"/>
      <c r="J563" s="104"/>
      <c r="K563" s="104"/>
      <c r="L563" s="104"/>
      <c r="M563" s="104"/>
      <c r="N563" s="104"/>
      <c r="O563" s="104"/>
      <c r="P563" s="104"/>
      <c r="Q563" s="104"/>
      <c r="R563" s="104"/>
    </row>
    <row r="564" ht="12.75" customHeight="1">
      <c r="A564" s="104"/>
      <c r="B564" s="104"/>
      <c r="C564" s="104"/>
      <c r="D564" s="104"/>
      <c r="E564" s="104"/>
      <c r="F564" s="104"/>
      <c r="G564" s="104"/>
      <c r="H564" s="104"/>
      <c r="I564" s="104"/>
      <c r="J564" s="104"/>
      <c r="K564" s="104"/>
      <c r="L564" s="104"/>
      <c r="M564" s="104"/>
      <c r="N564" s="104"/>
      <c r="O564" s="104"/>
      <c r="P564" s="104"/>
      <c r="Q564" s="104"/>
      <c r="R564" s="104"/>
    </row>
    <row r="565" ht="12.75" customHeight="1">
      <c r="A565" s="104"/>
      <c r="B565" s="104"/>
      <c r="C565" s="104"/>
      <c r="D565" s="104"/>
      <c r="E565" s="104"/>
      <c r="F565" s="104"/>
      <c r="G565" s="104"/>
      <c r="H565" s="104"/>
      <c r="I565" s="104"/>
      <c r="J565" s="104"/>
      <c r="K565" s="104"/>
      <c r="L565" s="104"/>
      <c r="M565" s="104"/>
      <c r="N565" s="104"/>
      <c r="O565" s="104"/>
      <c r="P565" s="104"/>
      <c r="Q565" s="104"/>
      <c r="R565" s="104"/>
    </row>
    <row r="566" ht="12.75" customHeight="1">
      <c r="A566" s="104"/>
      <c r="B566" s="104"/>
      <c r="C566" s="104"/>
      <c r="D566" s="104"/>
      <c r="E566" s="104"/>
      <c r="F566" s="104"/>
      <c r="G566" s="104"/>
      <c r="H566" s="104"/>
      <c r="I566" s="104"/>
      <c r="J566" s="104"/>
      <c r="K566" s="104"/>
      <c r="L566" s="104"/>
      <c r="M566" s="104"/>
      <c r="N566" s="104"/>
      <c r="O566" s="104"/>
      <c r="P566" s="104"/>
      <c r="Q566" s="104"/>
      <c r="R566" s="104"/>
    </row>
    <row r="567" ht="12.75" customHeight="1">
      <c r="A567" s="104"/>
      <c r="B567" s="104"/>
      <c r="C567" s="104"/>
      <c r="D567" s="104"/>
      <c r="E567" s="104"/>
      <c r="F567" s="104"/>
      <c r="G567" s="104"/>
      <c r="H567" s="104"/>
      <c r="I567" s="104"/>
      <c r="J567" s="104"/>
      <c r="K567" s="104"/>
      <c r="L567" s="104"/>
      <c r="M567" s="104"/>
      <c r="N567" s="104"/>
      <c r="O567" s="104"/>
      <c r="P567" s="104"/>
      <c r="Q567" s="104"/>
      <c r="R567" s="104"/>
    </row>
    <row r="568" ht="12.75" customHeight="1">
      <c r="A568" s="104"/>
      <c r="B568" s="104"/>
      <c r="C568" s="104"/>
      <c r="D568" s="104"/>
      <c r="E568" s="104"/>
      <c r="F568" s="104"/>
      <c r="G568" s="104"/>
      <c r="H568" s="104"/>
      <c r="I568" s="104"/>
      <c r="J568" s="104"/>
      <c r="K568" s="104"/>
      <c r="L568" s="104"/>
      <c r="M568" s="104"/>
      <c r="N568" s="104"/>
      <c r="O568" s="104"/>
      <c r="P568" s="104"/>
      <c r="Q568" s="104"/>
      <c r="R568" s="104"/>
    </row>
    <row r="569" ht="12.75" customHeight="1">
      <c r="A569" s="104"/>
      <c r="B569" s="104"/>
      <c r="C569" s="104"/>
      <c r="D569" s="104"/>
      <c r="E569" s="104"/>
      <c r="F569" s="104"/>
      <c r="G569" s="104"/>
      <c r="H569" s="104"/>
      <c r="I569" s="104"/>
      <c r="J569" s="104"/>
      <c r="K569" s="104"/>
      <c r="L569" s="104"/>
      <c r="M569" s="104"/>
      <c r="N569" s="104"/>
      <c r="O569" s="104"/>
      <c r="P569" s="104"/>
      <c r="Q569" s="104"/>
      <c r="R569" s="104"/>
    </row>
    <row r="570" ht="12.75" customHeight="1">
      <c r="A570" s="104"/>
      <c r="B570" s="104"/>
      <c r="C570" s="104"/>
      <c r="D570" s="104"/>
      <c r="E570" s="104"/>
      <c r="F570" s="104"/>
      <c r="G570" s="104"/>
      <c r="H570" s="104"/>
      <c r="I570" s="104"/>
      <c r="J570" s="104"/>
      <c r="K570" s="104"/>
      <c r="L570" s="104"/>
      <c r="M570" s="104"/>
      <c r="N570" s="104"/>
      <c r="O570" s="104"/>
      <c r="P570" s="104"/>
      <c r="Q570" s="104"/>
      <c r="R570" s="104"/>
    </row>
    <row r="571" ht="12.75" customHeight="1">
      <c r="A571" s="104"/>
      <c r="B571" s="104"/>
      <c r="C571" s="104"/>
      <c r="D571" s="104"/>
      <c r="E571" s="104"/>
      <c r="F571" s="104"/>
      <c r="G571" s="104"/>
      <c r="H571" s="104"/>
      <c r="I571" s="104"/>
      <c r="J571" s="104"/>
      <c r="K571" s="104"/>
      <c r="L571" s="104"/>
      <c r="M571" s="104"/>
      <c r="N571" s="104"/>
      <c r="O571" s="104"/>
      <c r="P571" s="104"/>
      <c r="Q571" s="104"/>
      <c r="R571" s="104"/>
    </row>
    <row r="572" ht="12.75" customHeight="1">
      <c r="A572" s="104"/>
      <c r="B572" s="104"/>
      <c r="C572" s="104"/>
      <c r="D572" s="104"/>
      <c r="E572" s="104"/>
      <c r="F572" s="104"/>
      <c r="G572" s="104"/>
      <c r="H572" s="104"/>
      <c r="I572" s="104"/>
      <c r="J572" s="104"/>
      <c r="K572" s="104"/>
      <c r="L572" s="104"/>
      <c r="M572" s="104"/>
      <c r="N572" s="104"/>
      <c r="O572" s="104"/>
      <c r="P572" s="104"/>
      <c r="Q572" s="104"/>
      <c r="R572" s="104"/>
    </row>
    <row r="573" ht="12.75" customHeight="1">
      <c r="A573" s="104"/>
      <c r="B573" s="104"/>
      <c r="C573" s="104"/>
      <c r="D573" s="104"/>
      <c r="E573" s="104"/>
      <c r="F573" s="104"/>
      <c r="G573" s="104"/>
      <c r="H573" s="104"/>
      <c r="I573" s="104"/>
      <c r="J573" s="104"/>
      <c r="K573" s="104"/>
      <c r="L573" s="104"/>
      <c r="M573" s="104"/>
      <c r="N573" s="104"/>
      <c r="O573" s="104"/>
      <c r="P573" s="104"/>
      <c r="Q573" s="104"/>
      <c r="R573" s="104"/>
    </row>
    <row r="574" ht="12.75" customHeight="1">
      <c r="A574" s="104"/>
      <c r="B574" s="104"/>
      <c r="C574" s="104"/>
      <c r="D574" s="104"/>
      <c r="E574" s="104"/>
      <c r="F574" s="104"/>
      <c r="G574" s="104"/>
      <c r="H574" s="104"/>
      <c r="I574" s="104"/>
      <c r="J574" s="104"/>
      <c r="K574" s="104"/>
      <c r="L574" s="104"/>
      <c r="M574" s="104"/>
      <c r="N574" s="104"/>
      <c r="O574" s="104"/>
      <c r="P574" s="104"/>
      <c r="Q574" s="104"/>
      <c r="R574" s="104"/>
    </row>
    <row r="575" ht="12.75" customHeight="1">
      <c r="A575" s="104"/>
      <c r="B575" s="104"/>
      <c r="C575" s="104"/>
      <c r="D575" s="104"/>
      <c r="E575" s="104"/>
      <c r="F575" s="104"/>
      <c r="G575" s="104"/>
      <c r="H575" s="104"/>
      <c r="I575" s="104"/>
      <c r="J575" s="104"/>
      <c r="K575" s="104"/>
      <c r="L575" s="104"/>
      <c r="M575" s="104"/>
      <c r="N575" s="104"/>
      <c r="O575" s="104"/>
      <c r="P575" s="104"/>
      <c r="Q575" s="104"/>
      <c r="R575" s="104"/>
    </row>
    <row r="576" ht="12.75" customHeight="1">
      <c r="A576" s="104"/>
      <c r="B576" s="104"/>
      <c r="C576" s="104"/>
      <c r="D576" s="104"/>
      <c r="E576" s="104"/>
      <c r="F576" s="104"/>
      <c r="G576" s="104"/>
      <c r="H576" s="104"/>
      <c r="I576" s="104"/>
      <c r="J576" s="104"/>
      <c r="K576" s="104"/>
      <c r="L576" s="104"/>
      <c r="M576" s="104"/>
      <c r="N576" s="104"/>
      <c r="O576" s="104"/>
      <c r="P576" s="104"/>
      <c r="Q576" s="104"/>
      <c r="R576" s="104"/>
    </row>
    <row r="577" ht="12.75" customHeight="1">
      <c r="A577" s="104"/>
      <c r="B577" s="104"/>
      <c r="C577" s="104"/>
      <c r="D577" s="104"/>
      <c r="E577" s="104"/>
      <c r="F577" s="104"/>
      <c r="G577" s="104"/>
      <c r="H577" s="104"/>
      <c r="I577" s="104"/>
      <c r="J577" s="104"/>
      <c r="K577" s="104"/>
      <c r="L577" s="104"/>
      <c r="M577" s="104"/>
      <c r="N577" s="104"/>
      <c r="O577" s="104"/>
      <c r="P577" s="104"/>
      <c r="Q577" s="104"/>
      <c r="R577" s="104"/>
    </row>
    <row r="578" ht="12.75" customHeight="1">
      <c r="A578" s="104"/>
      <c r="B578" s="104"/>
      <c r="C578" s="104"/>
      <c r="D578" s="104"/>
      <c r="E578" s="104"/>
      <c r="F578" s="104"/>
      <c r="G578" s="104"/>
      <c r="H578" s="104"/>
      <c r="I578" s="104"/>
      <c r="J578" s="104"/>
      <c r="K578" s="104"/>
      <c r="L578" s="104"/>
      <c r="M578" s="104"/>
      <c r="N578" s="104"/>
      <c r="O578" s="104"/>
      <c r="P578" s="104"/>
      <c r="Q578" s="104"/>
      <c r="R578" s="104"/>
    </row>
    <row r="579" ht="12.75" customHeight="1">
      <c r="A579" s="104"/>
      <c r="B579" s="104"/>
      <c r="C579" s="104"/>
      <c r="D579" s="104"/>
      <c r="E579" s="104"/>
      <c r="F579" s="104"/>
      <c r="G579" s="104"/>
      <c r="H579" s="104"/>
      <c r="I579" s="104"/>
      <c r="J579" s="104"/>
      <c r="K579" s="104"/>
      <c r="L579" s="104"/>
      <c r="M579" s="104"/>
      <c r="N579" s="104"/>
      <c r="O579" s="104"/>
      <c r="P579" s="104"/>
      <c r="Q579" s="104"/>
      <c r="R579" s="104"/>
    </row>
    <row r="580" ht="12.75" customHeight="1">
      <c r="A580" s="104"/>
      <c r="B580" s="104"/>
      <c r="C580" s="104"/>
      <c r="D580" s="104"/>
      <c r="E580" s="104"/>
      <c r="F580" s="104"/>
      <c r="G580" s="104"/>
      <c r="H580" s="104"/>
      <c r="I580" s="104"/>
      <c r="J580" s="104"/>
      <c r="K580" s="104"/>
      <c r="L580" s="104"/>
      <c r="M580" s="104"/>
      <c r="N580" s="104"/>
      <c r="O580" s="104"/>
      <c r="P580" s="104"/>
      <c r="Q580" s="104"/>
      <c r="R580" s="104"/>
    </row>
    <row r="581" ht="12.75" customHeight="1">
      <c r="A581" s="104"/>
      <c r="B581" s="104"/>
      <c r="C581" s="104"/>
      <c r="D581" s="104"/>
      <c r="E581" s="104"/>
      <c r="F581" s="104"/>
      <c r="G581" s="104"/>
      <c r="H581" s="104"/>
      <c r="I581" s="104"/>
      <c r="J581" s="104"/>
      <c r="K581" s="104"/>
      <c r="L581" s="104"/>
      <c r="M581" s="104"/>
      <c r="N581" s="104"/>
      <c r="O581" s="104"/>
      <c r="P581" s="104"/>
      <c r="Q581" s="104"/>
      <c r="R581" s="104"/>
    </row>
    <row r="582" ht="12.75" customHeight="1">
      <c r="A582" s="104"/>
      <c r="B582" s="104"/>
      <c r="C582" s="104"/>
      <c r="D582" s="104"/>
      <c r="E582" s="104"/>
      <c r="F582" s="104"/>
      <c r="G582" s="104"/>
      <c r="H582" s="104"/>
      <c r="I582" s="104"/>
      <c r="J582" s="104"/>
      <c r="K582" s="104"/>
      <c r="L582" s="104"/>
      <c r="M582" s="104"/>
      <c r="N582" s="104"/>
      <c r="O582" s="104"/>
      <c r="P582" s="104"/>
      <c r="Q582" s="104"/>
      <c r="R582" s="104"/>
    </row>
    <row r="583" ht="12.75" customHeight="1">
      <c r="A583" s="104"/>
      <c r="B583" s="104"/>
      <c r="C583" s="104"/>
      <c r="D583" s="104"/>
      <c r="E583" s="104"/>
      <c r="F583" s="104"/>
      <c r="G583" s="104"/>
      <c r="H583" s="104"/>
      <c r="I583" s="104"/>
      <c r="J583" s="104"/>
      <c r="K583" s="104"/>
      <c r="L583" s="104"/>
      <c r="M583" s="104"/>
      <c r="N583" s="104"/>
      <c r="O583" s="104"/>
      <c r="P583" s="104"/>
      <c r="Q583" s="104"/>
      <c r="R583" s="104"/>
    </row>
    <row r="584" ht="12.75" customHeight="1">
      <c r="A584" s="104"/>
      <c r="B584" s="104"/>
      <c r="C584" s="104"/>
      <c r="D584" s="104"/>
      <c r="E584" s="104"/>
      <c r="F584" s="104"/>
      <c r="G584" s="104"/>
      <c r="H584" s="104"/>
      <c r="I584" s="104"/>
      <c r="J584" s="104"/>
      <c r="K584" s="104"/>
      <c r="L584" s="104"/>
      <c r="M584" s="104"/>
      <c r="N584" s="104"/>
      <c r="O584" s="104"/>
      <c r="P584" s="104"/>
      <c r="Q584" s="104"/>
      <c r="R584" s="104"/>
    </row>
    <row r="585" ht="12.75" customHeight="1">
      <c r="A585" s="104"/>
      <c r="B585" s="104"/>
      <c r="C585" s="104"/>
      <c r="D585" s="104"/>
      <c r="E585" s="104"/>
      <c r="F585" s="104"/>
      <c r="G585" s="104"/>
      <c r="H585" s="104"/>
      <c r="I585" s="104"/>
      <c r="J585" s="104"/>
      <c r="K585" s="104"/>
      <c r="L585" s="104"/>
      <c r="M585" s="104"/>
      <c r="N585" s="104"/>
      <c r="O585" s="104"/>
      <c r="P585" s="104"/>
      <c r="Q585" s="104"/>
      <c r="R585" s="104"/>
    </row>
    <row r="586" ht="12.75" customHeight="1">
      <c r="A586" s="104"/>
      <c r="B586" s="104"/>
      <c r="C586" s="104"/>
      <c r="D586" s="104"/>
      <c r="E586" s="104"/>
      <c r="F586" s="104"/>
      <c r="G586" s="104"/>
      <c r="H586" s="104"/>
      <c r="I586" s="104"/>
      <c r="J586" s="104"/>
      <c r="K586" s="104"/>
      <c r="L586" s="104"/>
      <c r="M586" s="104"/>
      <c r="N586" s="104"/>
      <c r="O586" s="104"/>
      <c r="P586" s="104"/>
      <c r="Q586" s="104"/>
      <c r="R586" s="104"/>
    </row>
    <row r="587" ht="12.75" customHeight="1">
      <c r="A587" s="104"/>
      <c r="B587" s="104"/>
      <c r="C587" s="104"/>
      <c r="D587" s="104"/>
      <c r="E587" s="104"/>
      <c r="F587" s="104"/>
      <c r="G587" s="104"/>
      <c r="H587" s="104"/>
      <c r="I587" s="104"/>
      <c r="J587" s="104"/>
      <c r="K587" s="104"/>
      <c r="L587" s="104"/>
      <c r="M587" s="104"/>
      <c r="N587" s="104"/>
      <c r="O587" s="104"/>
      <c r="P587" s="104"/>
      <c r="Q587" s="104"/>
      <c r="R587" s="104"/>
    </row>
    <row r="588" ht="12.75" customHeight="1">
      <c r="A588" s="104"/>
      <c r="B588" s="104"/>
      <c r="C588" s="104"/>
      <c r="D588" s="104"/>
      <c r="E588" s="104"/>
      <c r="F588" s="104"/>
      <c r="G588" s="104"/>
      <c r="H588" s="104"/>
      <c r="I588" s="104"/>
      <c r="J588" s="104"/>
      <c r="K588" s="104"/>
      <c r="L588" s="104"/>
      <c r="M588" s="104"/>
      <c r="N588" s="104"/>
      <c r="O588" s="104"/>
      <c r="P588" s="104"/>
      <c r="Q588" s="104"/>
      <c r="R588" s="104"/>
    </row>
    <row r="589" ht="12.75" customHeight="1">
      <c r="A589" s="104"/>
      <c r="B589" s="104"/>
      <c r="C589" s="104"/>
      <c r="D589" s="104"/>
      <c r="E589" s="104"/>
      <c r="F589" s="104"/>
      <c r="G589" s="104"/>
      <c r="H589" s="104"/>
      <c r="I589" s="104"/>
      <c r="J589" s="104"/>
      <c r="K589" s="104"/>
      <c r="L589" s="104"/>
      <c r="M589" s="104"/>
      <c r="N589" s="104"/>
      <c r="O589" s="104"/>
      <c r="P589" s="104"/>
      <c r="Q589" s="104"/>
      <c r="R589" s="104"/>
    </row>
    <row r="590" ht="12.75" customHeight="1">
      <c r="A590" s="104"/>
      <c r="B590" s="104"/>
      <c r="C590" s="104"/>
      <c r="D590" s="104"/>
      <c r="E590" s="104"/>
      <c r="F590" s="104"/>
      <c r="G590" s="104"/>
      <c r="H590" s="104"/>
      <c r="I590" s="104"/>
      <c r="J590" s="104"/>
      <c r="K590" s="104"/>
      <c r="L590" s="104"/>
      <c r="M590" s="104"/>
      <c r="N590" s="104"/>
      <c r="O590" s="104"/>
      <c r="P590" s="104"/>
      <c r="Q590" s="104"/>
      <c r="R590" s="104"/>
    </row>
    <row r="591" ht="12.75" customHeight="1">
      <c r="A591" s="104"/>
      <c r="B591" s="104"/>
      <c r="C591" s="104"/>
      <c r="D591" s="104"/>
      <c r="E591" s="104"/>
      <c r="F591" s="104"/>
      <c r="G591" s="104"/>
      <c r="H591" s="104"/>
      <c r="I591" s="104"/>
      <c r="J591" s="104"/>
      <c r="K591" s="104"/>
      <c r="L591" s="104"/>
      <c r="M591" s="104"/>
      <c r="N591" s="104"/>
      <c r="O591" s="104"/>
      <c r="P591" s="104"/>
      <c r="Q591" s="104"/>
      <c r="R591" s="104"/>
    </row>
    <row r="592" ht="12.75" customHeight="1">
      <c r="A592" s="104"/>
      <c r="B592" s="104"/>
      <c r="C592" s="104"/>
      <c r="D592" s="104"/>
      <c r="E592" s="104"/>
      <c r="F592" s="104"/>
      <c r="G592" s="104"/>
      <c r="H592" s="104"/>
      <c r="I592" s="104"/>
      <c r="J592" s="104"/>
      <c r="K592" s="104"/>
      <c r="L592" s="104"/>
      <c r="M592" s="104"/>
      <c r="N592" s="104"/>
      <c r="O592" s="104"/>
      <c r="P592" s="104"/>
      <c r="Q592" s="104"/>
      <c r="R592" s="104"/>
    </row>
    <row r="593" ht="12.75" customHeight="1">
      <c r="A593" s="104"/>
      <c r="B593" s="104"/>
      <c r="C593" s="104"/>
      <c r="D593" s="104"/>
      <c r="E593" s="104"/>
      <c r="F593" s="104"/>
      <c r="G593" s="104"/>
      <c r="H593" s="104"/>
      <c r="I593" s="104"/>
      <c r="J593" s="104"/>
      <c r="K593" s="104"/>
      <c r="L593" s="104"/>
      <c r="M593" s="104"/>
      <c r="N593" s="104"/>
      <c r="O593" s="104"/>
      <c r="P593" s="104"/>
      <c r="Q593" s="104"/>
      <c r="R593" s="104"/>
    </row>
    <row r="594" ht="12.75" customHeight="1">
      <c r="A594" s="104"/>
      <c r="B594" s="104"/>
      <c r="C594" s="104"/>
      <c r="D594" s="104"/>
      <c r="E594" s="104"/>
      <c r="F594" s="104"/>
      <c r="G594" s="104"/>
      <c r="H594" s="104"/>
      <c r="I594" s="104"/>
      <c r="J594" s="104"/>
      <c r="K594" s="104"/>
      <c r="L594" s="104"/>
      <c r="M594" s="104"/>
      <c r="N594" s="104"/>
      <c r="O594" s="104"/>
      <c r="P594" s="104"/>
      <c r="Q594" s="104"/>
      <c r="R594" s="104"/>
    </row>
    <row r="595" ht="12.75" customHeight="1">
      <c r="A595" s="104"/>
      <c r="B595" s="104"/>
      <c r="C595" s="104"/>
      <c r="D595" s="104"/>
      <c r="E595" s="104"/>
      <c r="F595" s="104"/>
      <c r="G595" s="104"/>
      <c r="H595" s="104"/>
      <c r="I595" s="104"/>
      <c r="J595" s="104"/>
      <c r="K595" s="104"/>
      <c r="L595" s="104"/>
      <c r="M595" s="104"/>
      <c r="N595" s="104"/>
      <c r="O595" s="104"/>
      <c r="P595" s="104"/>
      <c r="Q595" s="104"/>
      <c r="R595" s="104"/>
    </row>
    <row r="596" ht="12.75" customHeight="1">
      <c r="A596" s="104"/>
      <c r="B596" s="104"/>
      <c r="C596" s="104"/>
      <c r="D596" s="104"/>
      <c r="E596" s="104"/>
      <c r="F596" s="104"/>
      <c r="G596" s="104"/>
      <c r="H596" s="104"/>
      <c r="I596" s="104"/>
      <c r="J596" s="104"/>
      <c r="K596" s="104"/>
      <c r="L596" s="104"/>
      <c r="M596" s="104"/>
      <c r="N596" s="104"/>
      <c r="O596" s="104"/>
      <c r="P596" s="104"/>
      <c r="Q596" s="104"/>
      <c r="R596" s="104"/>
    </row>
    <row r="597" ht="12.75" customHeight="1">
      <c r="A597" s="104"/>
      <c r="B597" s="104"/>
      <c r="C597" s="104"/>
      <c r="D597" s="104"/>
      <c r="E597" s="104"/>
      <c r="F597" s="104"/>
      <c r="G597" s="104"/>
      <c r="H597" s="104"/>
      <c r="I597" s="104"/>
      <c r="J597" s="104"/>
      <c r="K597" s="104"/>
      <c r="L597" s="104"/>
      <c r="M597" s="104"/>
      <c r="N597" s="104"/>
      <c r="O597" s="104"/>
      <c r="P597" s="104"/>
      <c r="Q597" s="104"/>
      <c r="R597" s="104"/>
    </row>
    <row r="598" ht="12.75" customHeight="1">
      <c r="A598" s="104"/>
      <c r="B598" s="104"/>
      <c r="C598" s="104"/>
      <c r="D598" s="104"/>
      <c r="E598" s="104"/>
      <c r="F598" s="104"/>
      <c r="G598" s="104"/>
      <c r="H598" s="104"/>
      <c r="I598" s="104"/>
      <c r="J598" s="104"/>
      <c r="K598" s="104"/>
      <c r="L598" s="104"/>
      <c r="M598" s="104"/>
      <c r="N598" s="104"/>
      <c r="O598" s="104"/>
      <c r="P598" s="104"/>
      <c r="Q598" s="104"/>
      <c r="R598" s="104"/>
    </row>
    <row r="599" ht="12.75" customHeight="1">
      <c r="A599" s="104"/>
      <c r="B599" s="104"/>
      <c r="C599" s="104"/>
      <c r="D599" s="104"/>
      <c r="E599" s="104"/>
      <c r="F599" s="104"/>
      <c r="G599" s="104"/>
      <c r="H599" s="104"/>
      <c r="I599" s="104"/>
      <c r="J599" s="104"/>
      <c r="K599" s="104"/>
      <c r="L599" s="104"/>
      <c r="M599" s="104"/>
      <c r="N599" s="104"/>
      <c r="O599" s="104"/>
      <c r="P599" s="104"/>
      <c r="Q599" s="104"/>
      <c r="R599" s="104"/>
    </row>
    <row r="600" ht="12.75" customHeight="1">
      <c r="A600" s="104"/>
      <c r="B600" s="104"/>
      <c r="C600" s="104"/>
      <c r="D600" s="104"/>
      <c r="E600" s="104"/>
      <c r="F600" s="104"/>
      <c r="G600" s="104"/>
      <c r="H600" s="104"/>
      <c r="I600" s="104"/>
      <c r="J600" s="104"/>
      <c r="K600" s="104"/>
      <c r="L600" s="104"/>
      <c r="M600" s="104"/>
      <c r="N600" s="104"/>
      <c r="O600" s="104"/>
      <c r="P600" s="104"/>
      <c r="Q600" s="104"/>
      <c r="R600" s="104"/>
    </row>
    <row r="601" ht="12.75" customHeight="1">
      <c r="A601" s="104"/>
      <c r="B601" s="104"/>
      <c r="C601" s="104"/>
      <c r="D601" s="104"/>
      <c r="E601" s="104"/>
      <c r="F601" s="104"/>
      <c r="G601" s="104"/>
      <c r="H601" s="104"/>
      <c r="I601" s="104"/>
      <c r="J601" s="104"/>
      <c r="K601" s="104"/>
      <c r="L601" s="104"/>
      <c r="M601" s="104"/>
      <c r="N601" s="104"/>
      <c r="O601" s="104"/>
      <c r="P601" s="104"/>
      <c r="Q601" s="104"/>
      <c r="R601" s="104"/>
    </row>
    <row r="602" ht="12.75" customHeight="1">
      <c r="A602" s="104"/>
      <c r="B602" s="104"/>
      <c r="C602" s="104"/>
      <c r="D602" s="104"/>
      <c r="E602" s="104"/>
      <c r="F602" s="104"/>
      <c r="G602" s="104"/>
      <c r="H602" s="104"/>
      <c r="I602" s="104"/>
      <c r="J602" s="104"/>
      <c r="K602" s="104"/>
      <c r="L602" s="104"/>
      <c r="M602" s="104"/>
      <c r="N602" s="104"/>
      <c r="O602" s="104"/>
      <c r="P602" s="104"/>
      <c r="Q602" s="104"/>
      <c r="R602" s="104"/>
    </row>
    <row r="603" ht="12.75" customHeight="1">
      <c r="A603" s="104"/>
      <c r="B603" s="104"/>
      <c r="C603" s="104"/>
      <c r="D603" s="104"/>
      <c r="E603" s="104"/>
      <c r="F603" s="104"/>
      <c r="G603" s="104"/>
      <c r="H603" s="104"/>
      <c r="I603" s="104"/>
      <c r="J603" s="104"/>
      <c r="K603" s="104"/>
      <c r="L603" s="104"/>
      <c r="M603" s="104"/>
      <c r="N603" s="104"/>
      <c r="O603" s="104"/>
      <c r="P603" s="104"/>
      <c r="Q603" s="104"/>
      <c r="R603" s="104"/>
    </row>
    <row r="604" ht="12.75" customHeight="1">
      <c r="A604" s="104"/>
      <c r="B604" s="104"/>
      <c r="C604" s="104"/>
      <c r="D604" s="104"/>
      <c r="E604" s="104"/>
      <c r="F604" s="104"/>
      <c r="G604" s="104"/>
      <c r="H604" s="104"/>
      <c r="I604" s="104"/>
      <c r="J604" s="104"/>
      <c r="K604" s="104"/>
      <c r="L604" s="104"/>
      <c r="M604" s="104"/>
      <c r="N604" s="104"/>
      <c r="O604" s="104"/>
      <c r="P604" s="104"/>
      <c r="Q604" s="104"/>
      <c r="R604" s="104"/>
    </row>
    <row r="605" ht="12.75" customHeight="1">
      <c r="A605" s="104"/>
      <c r="B605" s="104"/>
      <c r="C605" s="104"/>
      <c r="D605" s="104"/>
      <c r="E605" s="104"/>
      <c r="F605" s="104"/>
      <c r="G605" s="104"/>
      <c r="H605" s="104"/>
      <c r="I605" s="104"/>
      <c r="J605" s="104"/>
      <c r="K605" s="104"/>
      <c r="L605" s="104"/>
      <c r="M605" s="104"/>
      <c r="N605" s="104"/>
      <c r="O605" s="104"/>
      <c r="P605" s="104"/>
      <c r="Q605" s="104"/>
      <c r="R605" s="104"/>
    </row>
    <row r="606" ht="12.75" customHeight="1">
      <c r="A606" s="104"/>
      <c r="B606" s="104"/>
      <c r="C606" s="104"/>
      <c r="D606" s="104"/>
      <c r="E606" s="104"/>
      <c r="F606" s="104"/>
      <c r="G606" s="104"/>
      <c r="H606" s="104"/>
      <c r="I606" s="104"/>
      <c r="J606" s="104"/>
      <c r="K606" s="104"/>
      <c r="L606" s="104"/>
      <c r="M606" s="104"/>
      <c r="N606" s="104"/>
      <c r="O606" s="104"/>
      <c r="P606" s="104"/>
      <c r="Q606" s="104"/>
      <c r="R606" s="104"/>
    </row>
    <row r="607" ht="12.75" customHeight="1">
      <c r="A607" s="104"/>
      <c r="B607" s="104"/>
      <c r="C607" s="104"/>
      <c r="D607" s="104"/>
      <c r="E607" s="104"/>
      <c r="F607" s="104"/>
      <c r="G607" s="104"/>
      <c r="H607" s="104"/>
      <c r="I607" s="104"/>
      <c r="J607" s="104"/>
      <c r="K607" s="104"/>
      <c r="L607" s="104"/>
      <c r="M607" s="104"/>
      <c r="N607" s="104"/>
      <c r="O607" s="104"/>
      <c r="P607" s="104"/>
      <c r="Q607" s="104"/>
      <c r="R607" s="104"/>
    </row>
    <row r="608" ht="12.75" customHeight="1">
      <c r="A608" s="104"/>
      <c r="B608" s="104"/>
      <c r="C608" s="104"/>
      <c r="D608" s="104"/>
      <c r="E608" s="104"/>
      <c r="F608" s="104"/>
      <c r="G608" s="104"/>
      <c r="H608" s="104"/>
      <c r="I608" s="104"/>
      <c r="J608" s="104"/>
      <c r="K608" s="104"/>
      <c r="L608" s="104"/>
      <c r="M608" s="104"/>
      <c r="N608" s="104"/>
      <c r="O608" s="104"/>
      <c r="P608" s="104"/>
      <c r="Q608" s="104"/>
      <c r="R608" s="104"/>
    </row>
    <row r="609" ht="12.75" customHeight="1">
      <c r="A609" s="104"/>
      <c r="B609" s="104"/>
      <c r="C609" s="104"/>
      <c r="D609" s="104"/>
      <c r="E609" s="104"/>
      <c r="F609" s="104"/>
      <c r="G609" s="104"/>
      <c r="H609" s="104"/>
      <c r="I609" s="104"/>
      <c r="J609" s="104"/>
      <c r="K609" s="104"/>
      <c r="L609" s="104"/>
      <c r="M609" s="104"/>
      <c r="N609" s="104"/>
      <c r="O609" s="104"/>
      <c r="P609" s="104"/>
      <c r="Q609" s="104"/>
      <c r="R609" s="104"/>
    </row>
    <row r="610" ht="12.75" customHeight="1">
      <c r="A610" s="104"/>
      <c r="B610" s="104"/>
      <c r="C610" s="104"/>
      <c r="D610" s="104"/>
      <c r="E610" s="104"/>
      <c r="F610" s="104"/>
      <c r="G610" s="104"/>
      <c r="H610" s="104"/>
      <c r="I610" s="104"/>
      <c r="J610" s="104"/>
      <c r="K610" s="104"/>
      <c r="L610" s="104"/>
      <c r="M610" s="104"/>
      <c r="N610" s="104"/>
      <c r="O610" s="104"/>
      <c r="P610" s="104"/>
      <c r="Q610" s="104"/>
      <c r="R610" s="104"/>
    </row>
    <row r="611" ht="12.75" customHeight="1">
      <c r="A611" s="104"/>
      <c r="B611" s="104"/>
      <c r="C611" s="104"/>
      <c r="D611" s="104"/>
      <c r="E611" s="104"/>
      <c r="F611" s="104"/>
      <c r="G611" s="104"/>
      <c r="H611" s="104"/>
      <c r="I611" s="104"/>
      <c r="J611" s="104"/>
      <c r="K611" s="104"/>
      <c r="L611" s="104"/>
      <c r="M611" s="104"/>
      <c r="N611" s="104"/>
      <c r="O611" s="104"/>
      <c r="P611" s="104"/>
      <c r="Q611" s="104"/>
      <c r="R611" s="104"/>
    </row>
    <row r="612" ht="12.75" customHeight="1">
      <c r="A612" s="104"/>
      <c r="B612" s="104"/>
      <c r="C612" s="104"/>
      <c r="D612" s="104"/>
      <c r="E612" s="104"/>
      <c r="F612" s="104"/>
      <c r="G612" s="104"/>
      <c r="H612" s="104"/>
      <c r="I612" s="104"/>
      <c r="J612" s="104"/>
      <c r="K612" s="104"/>
      <c r="L612" s="104"/>
      <c r="M612" s="104"/>
      <c r="N612" s="104"/>
      <c r="O612" s="104"/>
      <c r="P612" s="104"/>
      <c r="Q612" s="104"/>
      <c r="R612" s="104"/>
    </row>
    <row r="613" ht="12.75" customHeight="1">
      <c r="A613" s="104"/>
      <c r="B613" s="104"/>
      <c r="C613" s="104"/>
      <c r="D613" s="104"/>
      <c r="E613" s="104"/>
      <c r="F613" s="104"/>
      <c r="G613" s="104"/>
      <c r="H613" s="104"/>
      <c r="I613" s="104"/>
      <c r="J613" s="104"/>
      <c r="K613" s="104"/>
      <c r="L613" s="104"/>
      <c r="M613" s="104"/>
      <c r="N613" s="104"/>
      <c r="O613" s="104"/>
      <c r="P613" s="104"/>
      <c r="Q613" s="104"/>
      <c r="R613" s="104"/>
    </row>
    <row r="614" ht="12.75" customHeight="1">
      <c r="A614" s="104"/>
      <c r="B614" s="104"/>
      <c r="C614" s="104"/>
      <c r="D614" s="104"/>
      <c r="E614" s="104"/>
      <c r="F614" s="104"/>
      <c r="G614" s="104"/>
      <c r="H614" s="104"/>
      <c r="I614" s="104"/>
      <c r="J614" s="104"/>
      <c r="K614" s="104"/>
      <c r="L614" s="104"/>
      <c r="M614" s="104"/>
      <c r="N614" s="104"/>
      <c r="O614" s="104"/>
      <c r="P614" s="104"/>
      <c r="Q614" s="104"/>
      <c r="R614" s="104"/>
    </row>
    <row r="615" ht="12.75" customHeight="1">
      <c r="A615" s="104"/>
      <c r="B615" s="104"/>
      <c r="C615" s="104"/>
      <c r="D615" s="104"/>
      <c r="E615" s="104"/>
      <c r="F615" s="104"/>
      <c r="G615" s="104"/>
      <c r="H615" s="104"/>
      <c r="I615" s="104"/>
      <c r="J615" s="104"/>
      <c r="K615" s="104"/>
      <c r="L615" s="104"/>
      <c r="M615" s="104"/>
      <c r="N615" s="104"/>
      <c r="O615" s="104"/>
      <c r="P615" s="104"/>
      <c r="Q615" s="104"/>
      <c r="R615" s="104"/>
    </row>
    <row r="616" ht="12.75" customHeight="1">
      <c r="A616" s="104"/>
      <c r="B616" s="104"/>
      <c r="C616" s="104"/>
      <c r="D616" s="104"/>
      <c r="E616" s="104"/>
      <c r="F616" s="104"/>
      <c r="G616" s="104"/>
      <c r="H616" s="104"/>
      <c r="I616" s="104"/>
      <c r="J616" s="104"/>
      <c r="K616" s="104"/>
      <c r="L616" s="104"/>
      <c r="M616" s="104"/>
      <c r="N616" s="104"/>
      <c r="O616" s="104"/>
      <c r="P616" s="104"/>
      <c r="Q616" s="104"/>
      <c r="R616" s="104"/>
    </row>
    <row r="617" ht="12.75" customHeight="1">
      <c r="A617" s="104"/>
      <c r="B617" s="104"/>
      <c r="C617" s="104"/>
      <c r="D617" s="104"/>
      <c r="E617" s="104"/>
      <c r="F617" s="104"/>
      <c r="G617" s="104"/>
      <c r="H617" s="104"/>
      <c r="I617" s="104"/>
      <c r="J617" s="104"/>
      <c r="K617" s="104"/>
      <c r="L617" s="104"/>
      <c r="M617" s="104"/>
      <c r="N617" s="104"/>
      <c r="O617" s="104"/>
      <c r="P617" s="104"/>
      <c r="Q617" s="104"/>
      <c r="R617" s="104"/>
    </row>
    <row r="618" ht="12.75" customHeight="1">
      <c r="A618" s="104"/>
      <c r="B618" s="104"/>
      <c r="C618" s="104"/>
      <c r="D618" s="104"/>
      <c r="E618" s="104"/>
      <c r="F618" s="104"/>
      <c r="G618" s="104"/>
      <c r="H618" s="104"/>
      <c r="I618" s="104"/>
      <c r="J618" s="104"/>
      <c r="K618" s="104"/>
      <c r="L618" s="104"/>
      <c r="M618" s="104"/>
      <c r="N618" s="104"/>
      <c r="O618" s="104"/>
      <c r="P618" s="104"/>
      <c r="Q618" s="104"/>
      <c r="R618" s="104"/>
    </row>
    <row r="619" ht="12.75" customHeight="1">
      <c r="A619" s="104"/>
      <c r="B619" s="104"/>
      <c r="C619" s="104"/>
      <c r="D619" s="104"/>
      <c r="E619" s="104"/>
      <c r="F619" s="104"/>
      <c r="G619" s="104"/>
      <c r="H619" s="104"/>
      <c r="I619" s="104"/>
      <c r="J619" s="104"/>
      <c r="K619" s="104"/>
      <c r="L619" s="104"/>
      <c r="M619" s="104"/>
      <c r="N619" s="104"/>
      <c r="O619" s="104"/>
      <c r="P619" s="104"/>
      <c r="Q619" s="104"/>
      <c r="R619" s="104"/>
    </row>
    <row r="620" ht="12.75" customHeight="1">
      <c r="A620" s="104"/>
      <c r="B620" s="104"/>
      <c r="C620" s="104"/>
      <c r="D620" s="104"/>
      <c r="E620" s="104"/>
      <c r="F620" s="104"/>
      <c r="G620" s="104"/>
      <c r="H620" s="104"/>
      <c r="I620" s="104"/>
      <c r="J620" s="104"/>
      <c r="K620" s="104"/>
      <c r="L620" s="104"/>
      <c r="M620" s="104"/>
      <c r="N620" s="104"/>
      <c r="O620" s="104"/>
      <c r="P620" s="104"/>
      <c r="Q620" s="104"/>
      <c r="R620" s="104"/>
    </row>
    <row r="621" ht="12.75" customHeight="1">
      <c r="A621" s="104"/>
      <c r="B621" s="104"/>
      <c r="C621" s="104"/>
      <c r="D621" s="104"/>
      <c r="E621" s="104"/>
      <c r="F621" s="104"/>
      <c r="G621" s="104"/>
      <c r="H621" s="104"/>
      <c r="I621" s="104"/>
      <c r="J621" s="104"/>
      <c r="K621" s="104"/>
      <c r="L621" s="104"/>
      <c r="M621" s="104"/>
      <c r="N621" s="104"/>
      <c r="O621" s="104"/>
      <c r="P621" s="104"/>
      <c r="Q621" s="104"/>
      <c r="R621" s="104"/>
    </row>
    <row r="622" ht="12.75" customHeight="1">
      <c r="A622" s="104"/>
      <c r="B622" s="104"/>
      <c r="C622" s="104"/>
      <c r="D622" s="104"/>
      <c r="E622" s="104"/>
      <c r="F622" s="104"/>
      <c r="G622" s="104"/>
      <c r="H622" s="104"/>
      <c r="I622" s="104"/>
      <c r="J622" s="104"/>
      <c r="K622" s="104"/>
      <c r="L622" s="104"/>
      <c r="M622" s="104"/>
      <c r="N622" s="104"/>
      <c r="O622" s="104"/>
      <c r="P622" s="104"/>
      <c r="Q622" s="104"/>
      <c r="R622" s="104"/>
    </row>
    <row r="623" ht="12.75" customHeight="1">
      <c r="A623" s="104"/>
      <c r="B623" s="104"/>
      <c r="C623" s="104"/>
      <c r="D623" s="104"/>
      <c r="E623" s="104"/>
      <c r="F623" s="104"/>
      <c r="G623" s="104"/>
      <c r="H623" s="104"/>
      <c r="I623" s="104"/>
      <c r="J623" s="104"/>
      <c r="K623" s="104"/>
      <c r="L623" s="104"/>
      <c r="M623" s="104"/>
      <c r="N623" s="104"/>
      <c r="O623" s="104"/>
      <c r="P623" s="104"/>
      <c r="Q623" s="104"/>
      <c r="R623" s="104"/>
    </row>
    <row r="624" ht="12.75" customHeight="1">
      <c r="A624" s="104"/>
      <c r="B624" s="104"/>
      <c r="C624" s="104"/>
      <c r="D624" s="104"/>
      <c r="E624" s="104"/>
      <c r="F624" s="104"/>
      <c r="G624" s="104"/>
      <c r="H624" s="104"/>
      <c r="I624" s="104"/>
      <c r="J624" s="104"/>
      <c r="K624" s="104"/>
      <c r="L624" s="104"/>
      <c r="M624" s="104"/>
      <c r="N624" s="104"/>
      <c r="O624" s="104"/>
      <c r="P624" s="104"/>
      <c r="Q624" s="104"/>
      <c r="R624" s="104"/>
    </row>
    <row r="625" ht="12.75" customHeight="1">
      <c r="A625" s="104"/>
      <c r="B625" s="104"/>
      <c r="C625" s="104"/>
      <c r="D625" s="104"/>
      <c r="E625" s="104"/>
      <c r="F625" s="104"/>
      <c r="G625" s="104"/>
      <c r="H625" s="104"/>
      <c r="I625" s="104"/>
      <c r="J625" s="104"/>
      <c r="K625" s="104"/>
      <c r="L625" s="104"/>
      <c r="M625" s="104"/>
      <c r="N625" s="104"/>
      <c r="O625" s="104"/>
      <c r="P625" s="104"/>
      <c r="Q625" s="104"/>
      <c r="R625" s="104"/>
    </row>
    <row r="626" ht="12.75" customHeight="1">
      <c r="A626" s="104"/>
      <c r="B626" s="104"/>
      <c r="C626" s="104"/>
      <c r="D626" s="104"/>
      <c r="E626" s="104"/>
      <c r="F626" s="104"/>
      <c r="G626" s="104"/>
      <c r="H626" s="104"/>
      <c r="I626" s="104"/>
      <c r="J626" s="104"/>
      <c r="K626" s="104"/>
      <c r="L626" s="104"/>
      <c r="M626" s="104"/>
      <c r="N626" s="104"/>
      <c r="O626" s="104"/>
      <c r="P626" s="104"/>
      <c r="Q626" s="104"/>
      <c r="R626" s="104"/>
    </row>
    <row r="627" ht="12.75" customHeight="1">
      <c r="A627" s="104"/>
      <c r="B627" s="104"/>
      <c r="C627" s="104"/>
      <c r="D627" s="104"/>
      <c r="E627" s="104"/>
      <c r="F627" s="104"/>
      <c r="G627" s="104"/>
      <c r="H627" s="104"/>
      <c r="I627" s="104"/>
      <c r="J627" s="104"/>
      <c r="K627" s="104"/>
      <c r="L627" s="104"/>
      <c r="M627" s="104"/>
      <c r="N627" s="104"/>
      <c r="O627" s="104"/>
      <c r="P627" s="104"/>
      <c r="Q627" s="104"/>
      <c r="R627" s="104"/>
    </row>
    <row r="628" ht="12.75" customHeight="1">
      <c r="A628" s="104"/>
      <c r="B628" s="104"/>
      <c r="C628" s="104"/>
      <c r="D628" s="104"/>
      <c r="E628" s="104"/>
      <c r="F628" s="104"/>
      <c r="G628" s="104"/>
      <c r="H628" s="104"/>
      <c r="I628" s="104"/>
      <c r="J628" s="104"/>
      <c r="K628" s="104"/>
      <c r="L628" s="104"/>
      <c r="M628" s="104"/>
      <c r="N628" s="104"/>
      <c r="O628" s="104"/>
      <c r="P628" s="104"/>
      <c r="Q628" s="104"/>
      <c r="R628" s="104"/>
    </row>
    <row r="629" ht="12.75" customHeight="1">
      <c r="A629" s="104"/>
      <c r="B629" s="104"/>
      <c r="C629" s="104"/>
      <c r="D629" s="104"/>
      <c r="E629" s="104"/>
      <c r="F629" s="104"/>
      <c r="G629" s="104"/>
      <c r="H629" s="104"/>
      <c r="I629" s="104"/>
      <c r="J629" s="104"/>
      <c r="K629" s="104"/>
      <c r="L629" s="104"/>
      <c r="M629" s="104"/>
      <c r="N629" s="104"/>
      <c r="O629" s="104"/>
      <c r="P629" s="104"/>
      <c r="Q629" s="104"/>
      <c r="R629" s="104"/>
    </row>
    <row r="630" ht="12.75" customHeight="1">
      <c r="A630" s="104"/>
      <c r="B630" s="104"/>
      <c r="C630" s="104"/>
      <c r="D630" s="104"/>
      <c r="E630" s="104"/>
      <c r="F630" s="104"/>
      <c r="G630" s="104"/>
      <c r="H630" s="104"/>
      <c r="I630" s="104"/>
      <c r="J630" s="104"/>
      <c r="K630" s="104"/>
      <c r="L630" s="104"/>
      <c r="M630" s="104"/>
      <c r="N630" s="104"/>
      <c r="O630" s="104"/>
      <c r="P630" s="104"/>
      <c r="Q630" s="104"/>
      <c r="R630" s="104"/>
    </row>
    <row r="631" ht="12.75" customHeight="1">
      <c r="A631" s="104"/>
      <c r="B631" s="104"/>
      <c r="C631" s="104"/>
      <c r="D631" s="104"/>
      <c r="E631" s="104"/>
      <c r="F631" s="104"/>
      <c r="G631" s="104"/>
      <c r="H631" s="104"/>
      <c r="I631" s="104"/>
      <c r="J631" s="104"/>
      <c r="K631" s="104"/>
      <c r="L631" s="104"/>
      <c r="M631" s="104"/>
      <c r="N631" s="104"/>
      <c r="O631" s="104"/>
      <c r="P631" s="104"/>
      <c r="Q631" s="104"/>
      <c r="R631" s="104"/>
    </row>
    <row r="632" ht="12.75" customHeight="1">
      <c r="A632" s="104"/>
      <c r="B632" s="104"/>
      <c r="C632" s="104"/>
      <c r="D632" s="104"/>
      <c r="E632" s="104"/>
      <c r="F632" s="104"/>
      <c r="G632" s="104"/>
      <c r="H632" s="104"/>
      <c r="I632" s="104"/>
      <c r="J632" s="104"/>
      <c r="K632" s="104"/>
      <c r="L632" s="104"/>
      <c r="M632" s="104"/>
      <c r="N632" s="104"/>
      <c r="O632" s="104"/>
      <c r="P632" s="104"/>
      <c r="Q632" s="104"/>
      <c r="R632" s="104"/>
    </row>
    <row r="633" ht="12.75" customHeight="1">
      <c r="A633" s="104"/>
      <c r="B633" s="104"/>
      <c r="C633" s="104"/>
      <c r="D633" s="104"/>
      <c r="E633" s="104"/>
      <c r="F633" s="104"/>
      <c r="G633" s="104"/>
      <c r="H633" s="104"/>
      <c r="I633" s="104"/>
      <c r="J633" s="104"/>
      <c r="K633" s="104"/>
      <c r="L633" s="104"/>
      <c r="M633" s="104"/>
      <c r="N633" s="104"/>
      <c r="O633" s="104"/>
      <c r="P633" s="104"/>
      <c r="Q633" s="104"/>
      <c r="R633" s="104"/>
    </row>
    <row r="634" ht="12.75" customHeight="1">
      <c r="A634" s="104"/>
      <c r="B634" s="104"/>
      <c r="C634" s="104"/>
      <c r="D634" s="104"/>
      <c r="E634" s="104"/>
      <c r="F634" s="104"/>
      <c r="G634" s="104"/>
      <c r="H634" s="104"/>
      <c r="I634" s="104"/>
      <c r="J634" s="104"/>
      <c r="K634" s="104"/>
      <c r="L634" s="104"/>
      <c r="M634" s="104"/>
      <c r="N634" s="104"/>
      <c r="O634" s="104"/>
      <c r="P634" s="104"/>
      <c r="Q634" s="104"/>
      <c r="R634" s="104"/>
    </row>
    <row r="635" ht="12.75" customHeight="1">
      <c r="A635" s="104"/>
      <c r="B635" s="104"/>
      <c r="C635" s="104"/>
      <c r="D635" s="104"/>
      <c r="E635" s="104"/>
      <c r="F635" s="104"/>
      <c r="G635" s="104"/>
      <c r="H635" s="104"/>
      <c r="I635" s="104"/>
      <c r="J635" s="104"/>
      <c r="K635" s="104"/>
      <c r="L635" s="104"/>
      <c r="M635" s="104"/>
      <c r="N635" s="104"/>
      <c r="O635" s="104"/>
      <c r="P635" s="104"/>
      <c r="Q635" s="104"/>
      <c r="R635" s="104"/>
    </row>
    <row r="636" ht="12.75" customHeight="1">
      <c r="A636" s="104"/>
      <c r="B636" s="104"/>
      <c r="C636" s="104"/>
      <c r="D636" s="104"/>
      <c r="E636" s="104"/>
      <c r="F636" s="104"/>
      <c r="G636" s="104"/>
      <c r="H636" s="104"/>
      <c r="I636" s="104"/>
      <c r="J636" s="104"/>
      <c r="K636" s="104"/>
      <c r="L636" s="104"/>
      <c r="M636" s="104"/>
      <c r="N636" s="104"/>
      <c r="O636" s="104"/>
      <c r="P636" s="104"/>
      <c r="Q636" s="104"/>
      <c r="R636" s="104"/>
    </row>
    <row r="637" ht="12.75" customHeight="1">
      <c r="A637" s="104"/>
      <c r="B637" s="104"/>
      <c r="C637" s="104"/>
      <c r="D637" s="104"/>
      <c r="E637" s="104"/>
      <c r="F637" s="104"/>
      <c r="G637" s="104"/>
      <c r="H637" s="104"/>
      <c r="I637" s="104"/>
      <c r="J637" s="104"/>
      <c r="K637" s="104"/>
      <c r="L637" s="104"/>
      <c r="M637" s="104"/>
      <c r="N637" s="104"/>
      <c r="O637" s="104"/>
      <c r="P637" s="104"/>
      <c r="Q637" s="104"/>
      <c r="R637" s="104"/>
    </row>
    <row r="638" ht="12.75" customHeight="1">
      <c r="A638" s="104"/>
      <c r="B638" s="104"/>
      <c r="C638" s="104"/>
      <c r="D638" s="104"/>
      <c r="E638" s="104"/>
      <c r="F638" s="104"/>
      <c r="G638" s="104"/>
      <c r="H638" s="104"/>
      <c r="I638" s="104"/>
      <c r="J638" s="104"/>
      <c r="K638" s="104"/>
      <c r="L638" s="104"/>
      <c r="M638" s="104"/>
      <c r="N638" s="104"/>
      <c r="O638" s="104"/>
      <c r="P638" s="104"/>
      <c r="Q638" s="104"/>
      <c r="R638" s="104"/>
    </row>
    <row r="639" ht="12.75" customHeight="1">
      <c r="A639" s="104"/>
      <c r="B639" s="104"/>
      <c r="C639" s="104"/>
      <c r="D639" s="104"/>
      <c r="E639" s="104"/>
      <c r="F639" s="104"/>
      <c r="G639" s="104"/>
      <c r="H639" s="104"/>
      <c r="I639" s="104"/>
      <c r="J639" s="104"/>
      <c r="K639" s="104"/>
      <c r="L639" s="104"/>
      <c r="M639" s="104"/>
      <c r="N639" s="104"/>
      <c r="O639" s="104"/>
      <c r="P639" s="104"/>
      <c r="Q639" s="104"/>
      <c r="R639" s="104"/>
    </row>
    <row r="640" ht="12.75" customHeight="1">
      <c r="A640" s="104"/>
      <c r="B640" s="104"/>
      <c r="C640" s="104"/>
      <c r="D640" s="104"/>
      <c r="E640" s="104"/>
      <c r="F640" s="104"/>
      <c r="G640" s="104"/>
      <c r="H640" s="104"/>
      <c r="I640" s="104"/>
      <c r="J640" s="104"/>
      <c r="K640" s="104"/>
      <c r="L640" s="104"/>
      <c r="M640" s="104"/>
      <c r="N640" s="104"/>
      <c r="O640" s="104"/>
      <c r="P640" s="104"/>
      <c r="Q640" s="104"/>
      <c r="R640" s="104"/>
    </row>
    <row r="641" ht="12.75" customHeight="1">
      <c r="A641" s="104"/>
      <c r="B641" s="104"/>
      <c r="C641" s="104"/>
      <c r="D641" s="104"/>
      <c r="E641" s="104"/>
      <c r="F641" s="104"/>
      <c r="G641" s="104"/>
      <c r="H641" s="104"/>
      <c r="I641" s="104"/>
      <c r="J641" s="104"/>
      <c r="K641" s="104"/>
      <c r="L641" s="104"/>
      <c r="M641" s="104"/>
      <c r="N641" s="104"/>
      <c r="O641" s="104"/>
      <c r="P641" s="104"/>
      <c r="Q641" s="104"/>
      <c r="R641" s="104"/>
    </row>
    <row r="642" ht="12.75" customHeight="1">
      <c r="A642" s="104"/>
      <c r="B642" s="104"/>
      <c r="C642" s="104"/>
      <c r="D642" s="104"/>
      <c r="E642" s="104"/>
      <c r="F642" s="104"/>
      <c r="G642" s="104"/>
      <c r="H642" s="104"/>
      <c r="I642" s="104"/>
      <c r="J642" s="104"/>
      <c r="K642" s="104"/>
      <c r="L642" s="104"/>
      <c r="M642" s="104"/>
      <c r="N642" s="104"/>
      <c r="O642" s="104"/>
      <c r="P642" s="104"/>
      <c r="Q642" s="104"/>
      <c r="R642" s="104"/>
    </row>
    <row r="643" ht="12.75" customHeight="1">
      <c r="A643" s="104"/>
      <c r="B643" s="104"/>
      <c r="C643" s="104"/>
      <c r="D643" s="104"/>
      <c r="E643" s="104"/>
      <c r="F643" s="104"/>
      <c r="G643" s="104"/>
      <c r="H643" s="104"/>
      <c r="I643" s="104"/>
      <c r="J643" s="104"/>
      <c r="K643" s="104"/>
      <c r="L643" s="104"/>
      <c r="M643" s="104"/>
      <c r="N643" s="104"/>
      <c r="O643" s="104"/>
      <c r="P643" s="104"/>
      <c r="Q643" s="104"/>
      <c r="R643" s="104"/>
    </row>
    <row r="644" ht="12.75" customHeight="1">
      <c r="A644" s="104"/>
      <c r="B644" s="104"/>
      <c r="C644" s="104"/>
      <c r="D644" s="104"/>
      <c r="E644" s="104"/>
      <c r="F644" s="104"/>
      <c r="G644" s="104"/>
      <c r="H644" s="104"/>
      <c r="I644" s="104"/>
      <c r="J644" s="104"/>
      <c r="K644" s="104"/>
      <c r="L644" s="104"/>
      <c r="M644" s="104"/>
      <c r="N644" s="104"/>
      <c r="O644" s="104"/>
      <c r="P644" s="104"/>
      <c r="Q644" s="104"/>
      <c r="R644" s="104"/>
    </row>
    <row r="645" ht="12.75" customHeight="1">
      <c r="A645" s="104"/>
      <c r="B645" s="104"/>
      <c r="C645" s="104"/>
      <c r="D645" s="104"/>
      <c r="E645" s="104"/>
      <c r="F645" s="104"/>
      <c r="G645" s="104"/>
      <c r="H645" s="104"/>
      <c r="I645" s="104"/>
      <c r="J645" s="104"/>
      <c r="K645" s="104"/>
      <c r="L645" s="104"/>
      <c r="M645" s="104"/>
      <c r="N645" s="104"/>
      <c r="O645" s="104"/>
      <c r="P645" s="104"/>
      <c r="Q645" s="104"/>
      <c r="R645" s="104"/>
    </row>
    <row r="646" ht="12.75" customHeight="1">
      <c r="A646" s="104"/>
      <c r="B646" s="104"/>
      <c r="C646" s="104"/>
      <c r="D646" s="104"/>
      <c r="E646" s="104"/>
      <c r="F646" s="104"/>
      <c r="G646" s="104"/>
      <c r="H646" s="104"/>
      <c r="I646" s="104"/>
      <c r="J646" s="104"/>
      <c r="K646" s="104"/>
      <c r="L646" s="104"/>
      <c r="M646" s="104"/>
      <c r="N646" s="104"/>
      <c r="O646" s="104"/>
      <c r="P646" s="104"/>
      <c r="Q646" s="104"/>
      <c r="R646" s="104"/>
    </row>
    <row r="647" ht="12.75" customHeight="1">
      <c r="A647" s="104"/>
      <c r="B647" s="104"/>
      <c r="C647" s="104"/>
      <c r="D647" s="104"/>
      <c r="E647" s="104"/>
      <c r="F647" s="104"/>
      <c r="G647" s="104"/>
      <c r="H647" s="104"/>
      <c r="I647" s="104"/>
      <c r="J647" s="104"/>
      <c r="K647" s="104"/>
      <c r="L647" s="104"/>
      <c r="M647" s="104"/>
      <c r="N647" s="104"/>
      <c r="O647" s="104"/>
      <c r="P647" s="104"/>
      <c r="Q647" s="104"/>
      <c r="R647" s="104"/>
    </row>
    <row r="648" ht="12.75" customHeight="1">
      <c r="A648" s="104"/>
      <c r="B648" s="104"/>
      <c r="C648" s="104"/>
      <c r="D648" s="104"/>
      <c r="E648" s="104"/>
      <c r="F648" s="104"/>
      <c r="G648" s="104"/>
      <c r="H648" s="104"/>
      <c r="I648" s="104"/>
      <c r="J648" s="104"/>
      <c r="K648" s="104"/>
      <c r="L648" s="104"/>
      <c r="M648" s="104"/>
      <c r="N648" s="104"/>
      <c r="O648" s="104"/>
      <c r="P648" s="104"/>
      <c r="Q648" s="104"/>
      <c r="R648" s="104"/>
    </row>
    <row r="649" ht="12.75" customHeight="1">
      <c r="A649" s="104"/>
      <c r="B649" s="104"/>
      <c r="C649" s="104"/>
      <c r="D649" s="104"/>
      <c r="E649" s="104"/>
      <c r="F649" s="104"/>
      <c r="G649" s="104"/>
      <c r="H649" s="104"/>
      <c r="I649" s="104"/>
      <c r="J649" s="104"/>
      <c r="K649" s="104"/>
      <c r="L649" s="104"/>
      <c r="M649" s="104"/>
      <c r="N649" s="104"/>
      <c r="O649" s="104"/>
      <c r="P649" s="104"/>
      <c r="Q649" s="104"/>
      <c r="R649" s="104"/>
    </row>
    <row r="650" ht="12.75" customHeight="1">
      <c r="A650" s="104"/>
      <c r="B650" s="104"/>
      <c r="C650" s="104"/>
      <c r="D650" s="104"/>
      <c r="E650" s="104"/>
      <c r="F650" s="104"/>
      <c r="G650" s="104"/>
      <c r="H650" s="104"/>
      <c r="I650" s="104"/>
      <c r="J650" s="104"/>
      <c r="K650" s="104"/>
      <c r="L650" s="104"/>
      <c r="M650" s="104"/>
      <c r="N650" s="104"/>
      <c r="O650" s="104"/>
      <c r="P650" s="104"/>
      <c r="Q650" s="104"/>
      <c r="R650" s="104"/>
    </row>
    <row r="651" ht="12.75" customHeight="1">
      <c r="A651" s="104"/>
      <c r="B651" s="104"/>
      <c r="C651" s="104"/>
      <c r="D651" s="104"/>
      <c r="E651" s="104"/>
      <c r="F651" s="104"/>
      <c r="G651" s="104"/>
      <c r="H651" s="104"/>
      <c r="I651" s="104"/>
      <c r="J651" s="104"/>
      <c r="K651" s="104"/>
      <c r="L651" s="104"/>
      <c r="M651" s="104"/>
      <c r="N651" s="104"/>
      <c r="O651" s="104"/>
      <c r="P651" s="104"/>
      <c r="Q651" s="104"/>
      <c r="R651" s="104"/>
    </row>
    <row r="652" ht="12.75" customHeight="1">
      <c r="A652" s="104"/>
      <c r="B652" s="104"/>
      <c r="C652" s="104"/>
      <c r="D652" s="104"/>
      <c r="E652" s="104"/>
      <c r="F652" s="104"/>
      <c r="G652" s="104"/>
      <c r="H652" s="104"/>
      <c r="I652" s="104"/>
      <c r="J652" s="104"/>
      <c r="K652" s="104"/>
      <c r="L652" s="104"/>
      <c r="M652" s="104"/>
      <c r="N652" s="104"/>
      <c r="O652" s="104"/>
      <c r="P652" s="104"/>
      <c r="Q652" s="104"/>
      <c r="R652" s="104"/>
    </row>
    <row r="653" ht="12.75" customHeight="1">
      <c r="A653" s="104"/>
      <c r="B653" s="104"/>
      <c r="C653" s="104"/>
      <c r="D653" s="104"/>
      <c r="E653" s="104"/>
      <c r="F653" s="104"/>
      <c r="G653" s="104"/>
      <c r="H653" s="104"/>
      <c r="I653" s="104"/>
      <c r="J653" s="104"/>
      <c r="K653" s="104"/>
      <c r="L653" s="104"/>
      <c r="M653" s="104"/>
      <c r="N653" s="104"/>
      <c r="O653" s="104"/>
      <c r="P653" s="104"/>
      <c r="Q653" s="104"/>
      <c r="R653" s="104"/>
    </row>
    <row r="654" ht="12.75" customHeight="1">
      <c r="A654" s="104"/>
      <c r="B654" s="104"/>
      <c r="C654" s="104"/>
      <c r="D654" s="104"/>
      <c r="E654" s="104"/>
      <c r="F654" s="104"/>
      <c r="G654" s="104"/>
      <c r="H654" s="104"/>
      <c r="I654" s="104"/>
      <c r="J654" s="104"/>
      <c r="K654" s="104"/>
      <c r="L654" s="104"/>
      <c r="M654" s="104"/>
      <c r="N654" s="104"/>
      <c r="O654" s="104"/>
      <c r="P654" s="104"/>
      <c r="Q654" s="104"/>
      <c r="R654" s="104"/>
    </row>
    <row r="655" ht="12.75" customHeight="1">
      <c r="A655" s="104"/>
      <c r="B655" s="104"/>
      <c r="C655" s="104"/>
      <c r="D655" s="104"/>
      <c r="E655" s="104"/>
      <c r="F655" s="104"/>
      <c r="G655" s="104"/>
      <c r="H655" s="104"/>
      <c r="I655" s="104"/>
      <c r="J655" s="104"/>
      <c r="K655" s="104"/>
      <c r="L655" s="104"/>
      <c r="M655" s="104"/>
      <c r="N655" s="104"/>
      <c r="O655" s="104"/>
      <c r="P655" s="104"/>
      <c r="Q655" s="104"/>
      <c r="R655" s="104"/>
    </row>
    <row r="656" ht="12.75" customHeight="1">
      <c r="A656" s="104"/>
      <c r="B656" s="104"/>
      <c r="C656" s="104"/>
      <c r="D656" s="104"/>
      <c r="E656" s="104"/>
      <c r="F656" s="104"/>
      <c r="G656" s="104"/>
      <c r="H656" s="104"/>
      <c r="I656" s="104"/>
      <c r="J656" s="104"/>
      <c r="K656" s="104"/>
      <c r="L656" s="104"/>
      <c r="M656" s="104"/>
      <c r="N656" s="104"/>
      <c r="O656" s="104"/>
      <c r="P656" s="104"/>
      <c r="Q656" s="104"/>
      <c r="R656" s="104"/>
    </row>
    <row r="657" ht="12.75" customHeight="1">
      <c r="A657" s="104"/>
      <c r="B657" s="104"/>
      <c r="C657" s="104"/>
      <c r="D657" s="104"/>
      <c r="E657" s="104"/>
      <c r="F657" s="104"/>
      <c r="G657" s="104"/>
      <c r="H657" s="104"/>
      <c r="I657" s="104"/>
      <c r="J657" s="104"/>
      <c r="K657" s="104"/>
      <c r="L657" s="104"/>
      <c r="M657" s="104"/>
      <c r="N657" s="104"/>
      <c r="O657" s="104"/>
      <c r="P657" s="104"/>
      <c r="Q657" s="104"/>
      <c r="R657" s="104"/>
    </row>
    <row r="658" ht="12.75" customHeight="1">
      <c r="A658" s="104"/>
      <c r="B658" s="104"/>
      <c r="C658" s="104"/>
      <c r="D658" s="104"/>
      <c r="E658" s="104"/>
      <c r="F658" s="104"/>
      <c r="G658" s="104"/>
      <c r="H658" s="104"/>
      <c r="I658" s="104"/>
      <c r="J658" s="104"/>
      <c r="K658" s="104"/>
      <c r="L658" s="104"/>
      <c r="M658" s="104"/>
      <c r="N658" s="104"/>
      <c r="O658" s="104"/>
      <c r="P658" s="104"/>
      <c r="Q658" s="104"/>
      <c r="R658" s="104"/>
    </row>
    <row r="659" ht="12.75" customHeight="1">
      <c r="A659" s="104"/>
      <c r="B659" s="104"/>
      <c r="C659" s="104"/>
      <c r="D659" s="104"/>
      <c r="E659" s="104"/>
      <c r="F659" s="104"/>
      <c r="G659" s="104"/>
      <c r="H659" s="104"/>
      <c r="I659" s="104"/>
      <c r="J659" s="104"/>
      <c r="K659" s="104"/>
      <c r="L659" s="104"/>
      <c r="M659" s="104"/>
      <c r="N659" s="104"/>
      <c r="O659" s="104"/>
      <c r="P659" s="104"/>
      <c r="Q659" s="104"/>
      <c r="R659" s="104"/>
    </row>
    <row r="660" ht="12.75" customHeight="1">
      <c r="A660" s="104"/>
      <c r="B660" s="104"/>
      <c r="C660" s="104"/>
      <c r="D660" s="104"/>
      <c r="E660" s="104"/>
      <c r="F660" s="104"/>
      <c r="G660" s="104"/>
      <c r="H660" s="104"/>
      <c r="I660" s="104"/>
      <c r="J660" s="104"/>
      <c r="K660" s="104"/>
      <c r="L660" s="104"/>
      <c r="M660" s="104"/>
      <c r="N660" s="104"/>
      <c r="O660" s="104"/>
      <c r="P660" s="104"/>
      <c r="Q660" s="104"/>
      <c r="R660" s="104"/>
    </row>
    <row r="661" ht="12.75" customHeight="1">
      <c r="A661" s="104"/>
      <c r="B661" s="104"/>
      <c r="C661" s="104"/>
      <c r="D661" s="104"/>
      <c r="E661" s="104"/>
      <c r="F661" s="104"/>
      <c r="G661" s="104"/>
      <c r="H661" s="104"/>
      <c r="I661" s="104"/>
      <c r="J661" s="104"/>
      <c r="K661" s="104"/>
      <c r="L661" s="104"/>
      <c r="M661" s="104"/>
      <c r="N661" s="104"/>
      <c r="O661" s="104"/>
      <c r="P661" s="104"/>
      <c r="Q661" s="104"/>
      <c r="R661" s="104"/>
    </row>
    <row r="662" ht="12.75" customHeight="1">
      <c r="A662" s="104"/>
      <c r="B662" s="104"/>
      <c r="C662" s="104"/>
      <c r="D662" s="104"/>
      <c r="E662" s="104"/>
      <c r="F662" s="104"/>
      <c r="G662" s="104"/>
      <c r="H662" s="104"/>
      <c r="I662" s="104"/>
      <c r="J662" s="104"/>
      <c r="K662" s="104"/>
      <c r="L662" s="104"/>
      <c r="M662" s="104"/>
      <c r="N662" s="104"/>
      <c r="O662" s="104"/>
      <c r="P662" s="104"/>
      <c r="Q662" s="104"/>
      <c r="R662" s="104"/>
    </row>
    <row r="663" ht="12.75" customHeight="1">
      <c r="A663" s="104"/>
      <c r="B663" s="104"/>
      <c r="C663" s="104"/>
      <c r="D663" s="104"/>
      <c r="E663" s="104"/>
      <c r="F663" s="104"/>
      <c r="G663" s="104"/>
      <c r="H663" s="104"/>
      <c r="I663" s="104"/>
      <c r="J663" s="104"/>
      <c r="K663" s="104"/>
      <c r="L663" s="104"/>
      <c r="M663" s="104"/>
      <c r="N663" s="104"/>
      <c r="O663" s="104"/>
      <c r="P663" s="104"/>
      <c r="Q663" s="104"/>
      <c r="R663" s="104"/>
    </row>
    <row r="664" ht="12.75" customHeight="1">
      <c r="A664" s="104"/>
      <c r="B664" s="104"/>
      <c r="C664" s="104"/>
      <c r="D664" s="104"/>
      <c r="E664" s="104"/>
      <c r="F664" s="104"/>
      <c r="G664" s="104"/>
      <c r="H664" s="104"/>
      <c r="I664" s="104"/>
      <c r="J664" s="104"/>
      <c r="K664" s="104"/>
      <c r="L664" s="104"/>
      <c r="M664" s="104"/>
      <c r="N664" s="104"/>
      <c r="O664" s="104"/>
      <c r="P664" s="104"/>
      <c r="Q664" s="104"/>
      <c r="R664" s="104"/>
    </row>
    <row r="665" ht="12.75" customHeight="1">
      <c r="A665" s="104"/>
      <c r="B665" s="104"/>
      <c r="C665" s="104"/>
      <c r="D665" s="104"/>
      <c r="E665" s="104"/>
      <c r="F665" s="104"/>
      <c r="G665" s="104"/>
      <c r="H665" s="104"/>
      <c r="I665" s="104"/>
      <c r="J665" s="104"/>
      <c r="K665" s="104"/>
      <c r="L665" s="104"/>
      <c r="M665" s="104"/>
      <c r="N665" s="104"/>
      <c r="O665" s="104"/>
      <c r="P665" s="104"/>
      <c r="Q665" s="104"/>
      <c r="R665" s="104"/>
    </row>
    <row r="666" ht="12.75" customHeight="1">
      <c r="A666" s="104"/>
      <c r="B666" s="104"/>
      <c r="C666" s="104"/>
      <c r="D666" s="104"/>
      <c r="E666" s="104"/>
      <c r="F666" s="104"/>
      <c r="G666" s="104"/>
      <c r="H666" s="104"/>
      <c r="I666" s="104"/>
      <c r="J666" s="104"/>
      <c r="K666" s="104"/>
      <c r="L666" s="104"/>
      <c r="M666" s="104"/>
      <c r="N666" s="104"/>
      <c r="O666" s="104"/>
      <c r="P666" s="104"/>
      <c r="Q666" s="104"/>
      <c r="R666" s="104"/>
    </row>
    <row r="667" ht="12.75" customHeight="1">
      <c r="A667" s="104"/>
      <c r="B667" s="104"/>
      <c r="C667" s="104"/>
      <c r="D667" s="104"/>
      <c r="E667" s="104"/>
      <c r="F667" s="104"/>
      <c r="G667" s="104"/>
      <c r="H667" s="104"/>
      <c r="I667" s="104"/>
      <c r="J667" s="104"/>
      <c r="K667" s="104"/>
      <c r="L667" s="104"/>
      <c r="M667" s="104"/>
      <c r="N667" s="104"/>
      <c r="O667" s="104"/>
      <c r="P667" s="104"/>
      <c r="Q667" s="104"/>
      <c r="R667" s="104"/>
    </row>
    <row r="668" ht="12.75" customHeight="1">
      <c r="A668" s="104"/>
      <c r="B668" s="104"/>
      <c r="C668" s="104"/>
      <c r="D668" s="104"/>
      <c r="E668" s="104"/>
      <c r="F668" s="104"/>
      <c r="G668" s="104"/>
      <c r="H668" s="104"/>
      <c r="I668" s="104"/>
      <c r="J668" s="104"/>
      <c r="K668" s="104"/>
      <c r="L668" s="104"/>
      <c r="M668" s="104"/>
      <c r="N668" s="104"/>
      <c r="O668" s="104"/>
      <c r="P668" s="104"/>
      <c r="Q668" s="104"/>
      <c r="R668" s="104"/>
    </row>
    <row r="669" ht="12.75" customHeight="1">
      <c r="A669" s="104"/>
      <c r="B669" s="104"/>
      <c r="C669" s="104"/>
      <c r="D669" s="104"/>
      <c r="E669" s="104"/>
      <c r="F669" s="104"/>
      <c r="G669" s="104"/>
      <c r="H669" s="104"/>
      <c r="I669" s="104"/>
      <c r="J669" s="104"/>
      <c r="K669" s="104"/>
      <c r="L669" s="104"/>
      <c r="M669" s="104"/>
      <c r="N669" s="104"/>
      <c r="O669" s="104"/>
      <c r="P669" s="104"/>
      <c r="Q669" s="104"/>
      <c r="R669" s="104"/>
    </row>
    <row r="670" ht="12.75" customHeight="1">
      <c r="A670" s="104"/>
      <c r="B670" s="104"/>
      <c r="C670" s="104"/>
      <c r="D670" s="104"/>
      <c r="E670" s="104"/>
      <c r="F670" s="104"/>
      <c r="G670" s="104"/>
      <c r="H670" s="104"/>
      <c r="I670" s="104"/>
      <c r="J670" s="104"/>
      <c r="K670" s="104"/>
      <c r="L670" s="104"/>
      <c r="M670" s="104"/>
      <c r="N670" s="104"/>
      <c r="O670" s="104"/>
      <c r="P670" s="104"/>
      <c r="Q670" s="104"/>
      <c r="R670" s="104"/>
    </row>
    <row r="671" ht="12.75" customHeight="1">
      <c r="A671" s="104"/>
      <c r="B671" s="104"/>
      <c r="C671" s="104"/>
      <c r="D671" s="104"/>
      <c r="E671" s="104"/>
      <c r="F671" s="104"/>
      <c r="G671" s="104"/>
      <c r="H671" s="104"/>
      <c r="I671" s="104"/>
      <c r="J671" s="104"/>
      <c r="K671" s="104"/>
      <c r="L671" s="104"/>
      <c r="M671" s="104"/>
      <c r="N671" s="104"/>
      <c r="O671" s="104"/>
      <c r="P671" s="104"/>
      <c r="Q671" s="104"/>
      <c r="R671" s="104"/>
    </row>
    <row r="672" ht="12.75" customHeight="1">
      <c r="A672" s="104"/>
      <c r="B672" s="104"/>
      <c r="C672" s="104"/>
      <c r="D672" s="104"/>
      <c r="E672" s="104"/>
      <c r="F672" s="104"/>
      <c r="G672" s="104"/>
      <c r="H672" s="104"/>
      <c r="I672" s="104"/>
      <c r="J672" s="104"/>
      <c r="K672" s="104"/>
      <c r="L672" s="104"/>
      <c r="M672" s="104"/>
      <c r="N672" s="104"/>
      <c r="O672" s="104"/>
      <c r="P672" s="104"/>
      <c r="Q672" s="104"/>
      <c r="R672" s="104"/>
    </row>
    <row r="673" ht="12.75" customHeight="1">
      <c r="A673" s="104"/>
      <c r="B673" s="104"/>
      <c r="C673" s="104"/>
      <c r="D673" s="104"/>
      <c r="E673" s="104"/>
      <c r="F673" s="104"/>
      <c r="G673" s="104"/>
      <c r="H673" s="104"/>
      <c r="I673" s="104"/>
      <c r="J673" s="104"/>
      <c r="K673" s="104"/>
      <c r="L673" s="104"/>
      <c r="M673" s="104"/>
      <c r="N673" s="104"/>
      <c r="O673" s="104"/>
      <c r="P673" s="104"/>
      <c r="Q673" s="104"/>
      <c r="R673" s="104"/>
    </row>
    <row r="674" ht="12.75" customHeight="1">
      <c r="A674" s="104"/>
      <c r="B674" s="104"/>
      <c r="C674" s="104"/>
      <c r="D674" s="104"/>
      <c r="E674" s="104"/>
      <c r="F674" s="104"/>
      <c r="G674" s="104"/>
      <c r="H674" s="104"/>
      <c r="I674" s="104"/>
      <c r="J674" s="104"/>
      <c r="K674" s="104"/>
      <c r="L674" s="104"/>
      <c r="M674" s="104"/>
      <c r="N674" s="104"/>
      <c r="O674" s="104"/>
      <c r="P674" s="104"/>
      <c r="Q674" s="104"/>
      <c r="R674" s="104"/>
    </row>
    <row r="675" ht="12.75" customHeight="1">
      <c r="A675" s="104"/>
      <c r="B675" s="104"/>
      <c r="C675" s="104"/>
      <c r="D675" s="104"/>
      <c r="E675" s="104"/>
      <c r="F675" s="104"/>
      <c r="G675" s="104"/>
      <c r="H675" s="104"/>
      <c r="I675" s="104"/>
      <c r="J675" s="104"/>
      <c r="K675" s="104"/>
      <c r="L675" s="104"/>
      <c r="M675" s="104"/>
      <c r="N675" s="104"/>
      <c r="O675" s="104"/>
      <c r="P675" s="104"/>
      <c r="Q675" s="104"/>
      <c r="R675" s="104"/>
    </row>
    <row r="676" ht="12.75" customHeight="1">
      <c r="A676" s="104"/>
      <c r="B676" s="104"/>
      <c r="C676" s="104"/>
      <c r="D676" s="104"/>
      <c r="E676" s="104"/>
      <c r="F676" s="104"/>
      <c r="G676" s="104"/>
      <c r="H676" s="104"/>
      <c r="I676" s="104"/>
      <c r="J676" s="104"/>
      <c r="K676" s="104"/>
      <c r="L676" s="104"/>
      <c r="M676" s="104"/>
      <c r="N676" s="104"/>
      <c r="O676" s="104"/>
      <c r="P676" s="104"/>
      <c r="Q676" s="104"/>
      <c r="R676" s="104"/>
    </row>
    <row r="677" ht="12.75" customHeight="1">
      <c r="A677" s="104"/>
      <c r="B677" s="104"/>
      <c r="C677" s="104"/>
      <c r="D677" s="104"/>
      <c r="E677" s="104"/>
      <c r="F677" s="104"/>
      <c r="G677" s="104"/>
      <c r="H677" s="104"/>
      <c r="I677" s="104"/>
      <c r="J677" s="104"/>
      <c r="K677" s="104"/>
      <c r="L677" s="104"/>
      <c r="M677" s="104"/>
      <c r="N677" s="104"/>
      <c r="O677" s="104"/>
      <c r="P677" s="104"/>
      <c r="Q677" s="104"/>
      <c r="R677" s="104"/>
    </row>
    <row r="678" ht="12.75" customHeight="1">
      <c r="A678" s="104"/>
      <c r="B678" s="104"/>
      <c r="C678" s="104"/>
      <c r="D678" s="104"/>
      <c r="E678" s="104"/>
      <c r="F678" s="104"/>
      <c r="G678" s="104"/>
      <c r="H678" s="104"/>
      <c r="I678" s="104"/>
      <c r="J678" s="104"/>
      <c r="K678" s="104"/>
      <c r="L678" s="104"/>
      <c r="M678" s="104"/>
      <c r="N678" s="104"/>
      <c r="O678" s="104"/>
      <c r="P678" s="104"/>
      <c r="Q678" s="104"/>
      <c r="R678" s="104"/>
    </row>
    <row r="679" ht="12.75" customHeight="1">
      <c r="A679" s="104"/>
      <c r="B679" s="104"/>
      <c r="C679" s="104"/>
      <c r="D679" s="104"/>
      <c r="E679" s="104"/>
      <c r="F679" s="104"/>
      <c r="G679" s="104"/>
      <c r="H679" s="104"/>
      <c r="I679" s="104"/>
      <c r="J679" s="104"/>
      <c r="K679" s="104"/>
      <c r="L679" s="104"/>
      <c r="M679" s="104"/>
      <c r="N679" s="104"/>
      <c r="O679" s="104"/>
      <c r="P679" s="104"/>
      <c r="Q679" s="104"/>
      <c r="R679" s="104"/>
    </row>
    <row r="680" ht="12.75" customHeight="1">
      <c r="A680" s="104"/>
      <c r="B680" s="104"/>
      <c r="C680" s="104"/>
      <c r="D680" s="104"/>
      <c r="E680" s="104"/>
      <c r="F680" s="104"/>
      <c r="G680" s="104"/>
      <c r="H680" s="104"/>
      <c r="I680" s="104"/>
      <c r="J680" s="104"/>
      <c r="K680" s="104"/>
      <c r="L680" s="104"/>
      <c r="M680" s="104"/>
      <c r="N680" s="104"/>
      <c r="O680" s="104"/>
      <c r="P680" s="104"/>
      <c r="Q680" s="104"/>
      <c r="R680" s="104"/>
    </row>
    <row r="681" ht="12.75" customHeight="1">
      <c r="A681" s="104"/>
      <c r="B681" s="104"/>
      <c r="C681" s="104"/>
      <c r="D681" s="104"/>
      <c r="E681" s="104"/>
      <c r="F681" s="104"/>
      <c r="G681" s="104"/>
      <c r="H681" s="104"/>
      <c r="I681" s="104"/>
      <c r="J681" s="104"/>
      <c r="K681" s="104"/>
      <c r="L681" s="104"/>
      <c r="M681" s="104"/>
      <c r="N681" s="104"/>
      <c r="O681" s="104"/>
      <c r="P681" s="104"/>
      <c r="Q681" s="104"/>
      <c r="R681" s="104"/>
    </row>
    <row r="682" ht="12.75" customHeight="1">
      <c r="A682" s="104"/>
      <c r="B682" s="104"/>
      <c r="C682" s="104"/>
      <c r="D682" s="104"/>
      <c r="E682" s="104"/>
      <c r="F682" s="104"/>
      <c r="G682" s="104"/>
      <c r="H682" s="104"/>
      <c r="I682" s="104"/>
      <c r="J682" s="104"/>
      <c r="K682" s="104"/>
      <c r="L682" s="104"/>
      <c r="M682" s="104"/>
      <c r="N682" s="104"/>
      <c r="O682" s="104"/>
      <c r="P682" s="104"/>
      <c r="Q682" s="104"/>
      <c r="R682" s="104"/>
    </row>
    <row r="683" ht="12.75" customHeight="1">
      <c r="A683" s="104"/>
      <c r="B683" s="104"/>
      <c r="C683" s="104"/>
      <c r="D683" s="104"/>
      <c r="E683" s="104"/>
      <c r="F683" s="104"/>
      <c r="G683" s="104"/>
      <c r="H683" s="104"/>
      <c r="I683" s="104"/>
      <c r="J683" s="104"/>
      <c r="K683" s="104"/>
      <c r="L683" s="104"/>
      <c r="M683" s="104"/>
      <c r="N683" s="104"/>
      <c r="O683" s="104"/>
      <c r="P683" s="104"/>
      <c r="Q683" s="104"/>
      <c r="R683" s="104"/>
    </row>
    <row r="684" ht="12.75" customHeight="1">
      <c r="A684" s="104"/>
      <c r="B684" s="104"/>
      <c r="C684" s="104"/>
      <c r="D684" s="104"/>
      <c r="E684" s="104"/>
      <c r="F684" s="104"/>
      <c r="G684" s="104"/>
      <c r="H684" s="104"/>
      <c r="I684" s="104"/>
      <c r="J684" s="104"/>
      <c r="K684" s="104"/>
      <c r="L684" s="104"/>
      <c r="M684" s="104"/>
      <c r="N684" s="104"/>
      <c r="O684" s="104"/>
      <c r="P684" s="104"/>
      <c r="Q684" s="104"/>
      <c r="R684" s="104"/>
    </row>
    <row r="685" ht="12.75" customHeight="1">
      <c r="A685" s="104"/>
      <c r="B685" s="104"/>
      <c r="C685" s="104"/>
      <c r="D685" s="104"/>
      <c r="E685" s="104"/>
      <c r="F685" s="104"/>
      <c r="G685" s="104"/>
      <c r="H685" s="104"/>
      <c r="I685" s="104"/>
      <c r="J685" s="104"/>
      <c r="K685" s="104"/>
      <c r="L685" s="104"/>
      <c r="M685" s="104"/>
      <c r="N685" s="104"/>
      <c r="O685" s="104"/>
      <c r="P685" s="104"/>
      <c r="Q685" s="104"/>
      <c r="R685" s="104"/>
    </row>
    <row r="686" ht="12.75" customHeight="1">
      <c r="A686" s="104"/>
      <c r="B686" s="104"/>
      <c r="C686" s="104"/>
      <c r="D686" s="104"/>
      <c r="E686" s="104"/>
      <c r="F686" s="104"/>
      <c r="G686" s="104"/>
      <c r="H686" s="104"/>
      <c r="I686" s="104"/>
      <c r="J686" s="104"/>
      <c r="K686" s="104"/>
      <c r="L686" s="104"/>
      <c r="M686" s="104"/>
      <c r="N686" s="104"/>
      <c r="O686" s="104"/>
      <c r="P686" s="104"/>
      <c r="Q686" s="104"/>
      <c r="R686" s="104"/>
    </row>
    <row r="687" ht="12.75" customHeight="1">
      <c r="A687" s="104"/>
      <c r="B687" s="104"/>
      <c r="C687" s="104"/>
      <c r="D687" s="104"/>
      <c r="E687" s="104"/>
      <c r="F687" s="104"/>
      <c r="G687" s="104"/>
      <c r="H687" s="104"/>
      <c r="I687" s="104"/>
      <c r="J687" s="104"/>
      <c r="K687" s="104"/>
      <c r="L687" s="104"/>
      <c r="M687" s="104"/>
      <c r="N687" s="104"/>
      <c r="O687" s="104"/>
      <c r="P687" s="104"/>
      <c r="Q687" s="104"/>
      <c r="R687" s="104"/>
    </row>
    <row r="688" ht="12.75" customHeight="1">
      <c r="A688" s="104"/>
      <c r="B688" s="104"/>
      <c r="C688" s="104"/>
      <c r="D688" s="104"/>
      <c r="E688" s="104"/>
      <c r="F688" s="104"/>
      <c r="G688" s="104"/>
      <c r="H688" s="104"/>
      <c r="I688" s="104"/>
      <c r="J688" s="104"/>
      <c r="K688" s="104"/>
      <c r="L688" s="104"/>
      <c r="M688" s="104"/>
      <c r="N688" s="104"/>
      <c r="O688" s="104"/>
      <c r="P688" s="104"/>
      <c r="Q688" s="104"/>
      <c r="R688" s="104"/>
    </row>
    <row r="689" ht="12.75" customHeight="1">
      <c r="A689" s="104"/>
      <c r="B689" s="104"/>
      <c r="C689" s="104"/>
      <c r="D689" s="104"/>
      <c r="E689" s="104"/>
      <c r="F689" s="104"/>
      <c r="G689" s="104"/>
      <c r="H689" s="104"/>
      <c r="I689" s="104"/>
      <c r="J689" s="104"/>
      <c r="K689" s="104"/>
      <c r="L689" s="104"/>
      <c r="M689" s="104"/>
      <c r="N689" s="104"/>
      <c r="O689" s="104"/>
      <c r="P689" s="104"/>
      <c r="Q689" s="104"/>
      <c r="R689" s="104"/>
    </row>
    <row r="690" ht="12.75" customHeight="1">
      <c r="A690" s="104"/>
      <c r="B690" s="104"/>
      <c r="C690" s="104"/>
      <c r="D690" s="104"/>
      <c r="E690" s="104"/>
      <c r="F690" s="104"/>
      <c r="G690" s="104"/>
      <c r="H690" s="104"/>
      <c r="I690" s="104"/>
      <c r="J690" s="104"/>
      <c r="K690" s="104"/>
      <c r="L690" s="104"/>
      <c r="M690" s="104"/>
      <c r="N690" s="104"/>
      <c r="O690" s="104"/>
      <c r="P690" s="104"/>
      <c r="Q690" s="104"/>
      <c r="R690" s="104"/>
    </row>
    <row r="691" ht="12.75" customHeight="1">
      <c r="A691" s="104"/>
      <c r="B691" s="104"/>
      <c r="C691" s="104"/>
      <c r="D691" s="104"/>
      <c r="E691" s="104"/>
      <c r="F691" s="104"/>
      <c r="G691" s="104"/>
      <c r="H691" s="104"/>
      <c r="I691" s="104"/>
      <c r="J691" s="104"/>
      <c r="K691" s="104"/>
      <c r="L691" s="104"/>
      <c r="M691" s="104"/>
      <c r="N691" s="104"/>
      <c r="O691" s="104"/>
      <c r="P691" s="104"/>
      <c r="Q691" s="104"/>
      <c r="R691" s="104"/>
    </row>
    <row r="692" ht="12.75" customHeight="1">
      <c r="A692" s="104"/>
      <c r="B692" s="104"/>
      <c r="C692" s="104"/>
      <c r="D692" s="104"/>
      <c r="E692" s="104"/>
      <c r="F692" s="104"/>
      <c r="G692" s="104"/>
      <c r="H692" s="104"/>
      <c r="I692" s="104"/>
      <c r="J692" s="104"/>
      <c r="K692" s="104"/>
      <c r="L692" s="104"/>
      <c r="M692" s="104"/>
      <c r="N692" s="104"/>
      <c r="O692" s="104"/>
      <c r="P692" s="104"/>
      <c r="Q692" s="104"/>
      <c r="R692" s="104"/>
    </row>
    <row r="693" ht="12.75" customHeight="1">
      <c r="A693" s="104"/>
      <c r="B693" s="104"/>
      <c r="C693" s="104"/>
      <c r="D693" s="104"/>
      <c r="E693" s="104"/>
      <c r="F693" s="104"/>
      <c r="G693" s="104"/>
      <c r="H693" s="104"/>
      <c r="I693" s="104"/>
      <c r="J693" s="104"/>
      <c r="K693" s="104"/>
      <c r="L693" s="104"/>
      <c r="M693" s="104"/>
      <c r="N693" s="104"/>
      <c r="O693" s="104"/>
      <c r="P693" s="104"/>
      <c r="Q693" s="104"/>
      <c r="R693" s="104"/>
    </row>
    <row r="694" ht="12.75" customHeight="1">
      <c r="A694" s="104"/>
      <c r="B694" s="104"/>
      <c r="C694" s="104"/>
      <c r="D694" s="104"/>
      <c r="E694" s="104"/>
      <c r="F694" s="104"/>
      <c r="G694" s="104"/>
      <c r="H694" s="104"/>
      <c r="I694" s="104"/>
      <c r="J694" s="104"/>
      <c r="K694" s="104"/>
      <c r="L694" s="104"/>
      <c r="M694" s="104"/>
      <c r="N694" s="104"/>
      <c r="O694" s="104"/>
      <c r="P694" s="104"/>
      <c r="Q694" s="104"/>
      <c r="R694" s="104"/>
    </row>
    <row r="695" ht="12.75" customHeight="1">
      <c r="A695" s="104"/>
      <c r="B695" s="104"/>
      <c r="C695" s="104"/>
      <c r="D695" s="104"/>
      <c r="E695" s="104"/>
      <c r="F695" s="104"/>
      <c r="G695" s="104"/>
      <c r="H695" s="104"/>
      <c r="I695" s="104"/>
      <c r="J695" s="104"/>
      <c r="K695" s="104"/>
      <c r="L695" s="104"/>
      <c r="M695" s="104"/>
      <c r="N695" s="104"/>
      <c r="O695" s="104"/>
      <c r="P695" s="104"/>
      <c r="Q695" s="104"/>
      <c r="R695" s="104"/>
    </row>
    <row r="696" ht="12.75" customHeight="1">
      <c r="A696" s="104"/>
      <c r="B696" s="104"/>
      <c r="C696" s="104"/>
      <c r="D696" s="104"/>
      <c r="E696" s="104"/>
      <c r="F696" s="104"/>
      <c r="G696" s="104"/>
      <c r="H696" s="104"/>
      <c r="I696" s="104"/>
      <c r="J696" s="104"/>
      <c r="K696" s="104"/>
      <c r="L696" s="104"/>
      <c r="M696" s="104"/>
      <c r="N696" s="104"/>
      <c r="O696" s="104"/>
      <c r="P696" s="104"/>
      <c r="Q696" s="104"/>
      <c r="R696" s="104"/>
    </row>
    <row r="697" ht="12.75" customHeight="1">
      <c r="A697" s="104"/>
      <c r="B697" s="104"/>
      <c r="C697" s="104"/>
      <c r="D697" s="104"/>
      <c r="E697" s="104"/>
      <c r="F697" s="104"/>
      <c r="G697" s="104"/>
      <c r="H697" s="104"/>
      <c r="I697" s="104"/>
      <c r="J697" s="104"/>
      <c r="K697" s="104"/>
      <c r="L697" s="104"/>
      <c r="M697" s="104"/>
      <c r="N697" s="104"/>
      <c r="O697" s="104"/>
      <c r="P697" s="104"/>
      <c r="Q697" s="104"/>
      <c r="R697" s="104"/>
    </row>
    <row r="698" ht="12.75" customHeight="1">
      <c r="A698" s="104"/>
      <c r="B698" s="104"/>
      <c r="C698" s="104"/>
      <c r="D698" s="104"/>
      <c r="E698" s="104"/>
      <c r="F698" s="104"/>
      <c r="G698" s="104"/>
      <c r="H698" s="104"/>
      <c r="I698" s="104"/>
      <c r="J698" s="104"/>
      <c r="K698" s="104"/>
      <c r="L698" s="104"/>
      <c r="M698" s="104"/>
      <c r="N698" s="104"/>
      <c r="O698" s="104"/>
      <c r="P698" s="104"/>
      <c r="Q698" s="104"/>
      <c r="R698" s="104"/>
    </row>
    <row r="699" ht="12.75" customHeight="1">
      <c r="A699" s="104"/>
      <c r="B699" s="104"/>
      <c r="C699" s="104"/>
      <c r="D699" s="104"/>
      <c r="E699" s="104"/>
      <c r="F699" s="104"/>
      <c r="G699" s="104"/>
      <c r="H699" s="104"/>
      <c r="I699" s="104"/>
      <c r="J699" s="104"/>
      <c r="K699" s="104"/>
      <c r="L699" s="104"/>
      <c r="M699" s="104"/>
      <c r="N699" s="104"/>
      <c r="O699" s="104"/>
      <c r="P699" s="104"/>
      <c r="Q699" s="104"/>
      <c r="R699" s="104"/>
    </row>
    <row r="700" ht="12.75" customHeight="1">
      <c r="A700" s="104"/>
      <c r="B700" s="104"/>
      <c r="C700" s="104"/>
      <c r="D700" s="104"/>
      <c r="E700" s="104"/>
      <c r="F700" s="104"/>
      <c r="G700" s="104"/>
      <c r="H700" s="104"/>
      <c r="I700" s="104"/>
      <c r="J700" s="104"/>
      <c r="K700" s="104"/>
      <c r="L700" s="104"/>
      <c r="M700" s="104"/>
      <c r="N700" s="104"/>
      <c r="O700" s="104"/>
      <c r="P700" s="104"/>
      <c r="Q700" s="104"/>
      <c r="R700" s="104"/>
    </row>
    <row r="701" ht="12.75" customHeight="1">
      <c r="A701" s="104"/>
      <c r="B701" s="104"/>
      <c r="C701" s="104"/>
      <c r="D701" s="104"/>
      <c r="E701" s="104"/>
      <c r="F701" s="104"/>
      <c r="G701" s="104"/>
      <c r="H701" s="104"/>
      <c r="I701" s="104"/>
      <c r="J701" s="104"/>
      <c r="K701" s="104"/>
      <c r="L701" s="104"/>
      <c r="M701" s="104"/>
      <c r="N701" s="104"/>
      <c r="O701" s="104"/>
      <c r="P701" s="104"/>
      <c r="Q701" s="104"/>
      <c r="R701" s="104"/>
    </row>
    <row r="702" ht="12.75" customHeight="1">
      <c r="A702" s="104"/>
      <c r="B702" s="104"/>
      <c r="C702" s="104"/>
      <c r="D702" s="104"/>
      <c r="E702" s="104"/>
      <c r="F702" s="104"/>
      <c r="G702" s="104"/>
      <c r="H702" s="104"/>
      <c r="I702" s="104"/>
      <c r="J702" s="104"/>
      <c r="K702" s="104"/>
      <c r="L702" s="104"/>
      <c r="M702" s="104"/>
      <c r="N702" s="104"/>
      <c r="O702" s="104"/>
      <c r="P702" s="104"/>
      <c r="Q702" s="104"/>
      <c r="R702" s="104"/>
    </row>
    <row r="703" ht="12.75" customHeight="1">
      <c r="A703" s="104"/>
      <c r="B703" s="104"/>
      <c r="C703" s="104"/>
      <c r="D703" s="104"/>
      <c r="E703" s="104"/>
      <c r="F703" s="104"/>
      <c r="G703" s="104"/>
      <c r="H703" s="104"/>
      <c r="I703" s="104"/>
      <c r="J703" s="104"/>
      <c r="K703" s="104"/>
      <c r="L703" s="104"/>
      <c r="M703" s="104"/>
      <c r="N703" s="104"/>
      <c r="O703" s="104"/>
      <c r="P703" s="104"/>
      <c r="Q703" s="104"/>
      <c r="R703" s="104"/>
    </row>
    <row r="704" ht="12.75" customHeight="1">
      <c r="A704" s="104"/>
      <c r="B704" s="104"/>
      <c r="C704" s="104"/>
      <c r="D704" s="104"/>
      <c r="E704" s="104"/>
      <c r="F704" s="104"/>
      <c r="G704" s="104"/>
      <c r="H704" s="104"/>
      <c r="I704" s="104"/>
      <c r="J704" s="104"/>
      <c r="K704" s="104"/>
      <c r="L704" s="104"/>
      <c r="M704" s="104"/>
      <c r="N704" s="104"/>
      <c r="O704" s="104"/>
      <c r="P704" s="104"/>
      <c r="Q704" s="104"/>
      <c r="R704" s="104"/>
    </row>
    <row r="705" ht="12.75" customHeight="1">
      <c r="A705" s="104"/>
      <c r="B705" s="104"/>
      <c r="C705" s="104"/>
      <c r="D705" s="104"/>
      <c r="E705" s="104"/>
      <c r="F705" s="104"/>
      <c r="G705" s="104"/>
      <c r="H705" s="104"/>
      <c r="I705" s="104"/>
      <c r="J705" s="104"/>
      <c r="K705" s="104"/>
      <c r="L705" s="104"/>
      <c r="M705" s="104"/>
      <c r="N705" s="104"/>
      <c r="O705" s="104"/>
      <c r="P705" s="104"/>
      <c r="Q705" s="104"/>
      <c r="R705" s="104"/>
    </row>
    <row r="706" ht="12.75" customHeight="1">
      <c r="A706" s="104"/>
      <c r="B706" s="104"/>
      <c r="C706" s="104"/>
      <c r="D706" s="104"/>
      <c r="E706" s="104"/>
      <c r="F706" s="104"/>
      <c r="G706" s="104"/>
      <c r="H706" s="104"/>
      <c r="I706" s="104"/>
      <c r="J706" s="104"/>
      <c r="K706" s="104"/>
      <c r="L706" s="104"/>
      <c r="M706" s="104"/>
      <c r="N706" s="104"/>
      <c r="O706" s="104"/>
      <c r="P706" s="104"/>
      <c r="Q706" s="104"/>
      <c r="R706" s="104"/>
    </row>
    <row r="707" ht="12.75" customHeight="1">
      <c r="A707" s="104"/>
      <c r="B707" s="104"/>
      <c r="C707" s="104"/>
      <c r="D707" s="104"/>
      <c r="E707" s="104"/>
      <c r="F707" s="104"/>
      <c r="G707" s="104"/>
      <c r="H707" s="104"/>
      <c r="I707" s="104"/>
      <c r="J707" s="104"/>
      <c r="K707" s="104"/>
      <c r="L707" s="104"/>
      <c r="M707" s="104"/>
      <c r="N707" s="104"/>
      <c r="O707" s="104"/>
      <c r="P707" s="104"/>
      <c r="Q707" s="104"/>
      <c r="R707" s="104"/>
    </row>
    <row r="708" ht="12.75" customHeight="1">
      <c r="A708" s="104"/>
      <c r="B708" s="104"/>
      <c r="C708" s="104"/>
      <c r="D708" s="104"/>
      <c r="E708" s="104"/>
      <c r="F708" s="104"/>
      <c r="G708" s="104"/>
      <c r="H708" s="104"/>
      <c r="I708" s="104"/>
      <c r="J708" s="104"/>
      <c r="K708" s="104"/>
      <c r="L708" s="104"/>
      <c r="M708" s="104"/>
      <c r="N708" s="104"/>
      <c r="O708" s="104"/>
      <c r="P708" s="104"/>
      <c r="Q708" s="104"/>
      <c r="R708" s="104"/>
    </row>
    <row r="709" ht="12.75" customHeight="1">
      <c r="A709" s="104"/>
      <c r="B709" s="104"/>
      <c r="C709" s="104"/>
      <c r="D709" s="104"/>
      <c r="E709" s="104"/>
      <c r="F709" s="104"/>
      <c r="G709" s="104"/>
      <c r="H709" s="104"/>
      <c r="I709" s="104"/>
      <c r="J709" s="104"/>
      <c r="K709" s="104"/>
      <c r="L709" s="104"/>
      <c r="M709" s="104"/>
      <c r="N709" s="104"/>
      <c r="O709" s="104"/>
      <c r="P709" s="104"/>
      <c r="Q709" s="104"/>
      <c r="R709" s="104"/>
    </row>
    <row r="710" ht="12.75" customHeight="1">
      <c r="A710" s="104"/>
      <c r="B710" s="104"/>
      <c r="C710" s="104"/>
      <c r="D710" s="104"/>
      <c r="E710" s="104"/>
      <c r="F710" s="104"/>
      <c r="G710" s="104"/>
      <c r="H710" s="104"/>
      <c r="I710" s="104"/>
      <c r="J710" s="104"/>
      <c r="K710" s="104"/>
      <c r="L710" s="104"/>
      <c r="M710" s="104"/>
      <c r="N710" s="104"/>
      <c r="O710" s="104"/>
      <c r="P710" s="104"/>
      <c r="Q710" s="104"/>
      <c r="R710" s="104"/>
    </row>
    <row r="711" ht="12.75" customHeight="1">
      <c r="A711" s="104"/>
      <c r="B711" s="104"/>
      <c r="C711" s="104"/>
      <c r="D711" s="104"/>
      <c r="E711" s="104"/>
      <c r="F711" s="104"/>
      <c r="G711" s="104"/>
      <c r="H711" s="104"/>
      <c r="I711" s="104"/>
      <c r="J711" s="104"/>
      <c r="K711" s="104"/>
      <c r="L711" s="104"/>
      <c r="M711" s="104"/>
      <c r="N711" s="104"/>
      <c r="O711" s="104"/>
      <c r="P711" s="104"/>
      <c r="Q711" s="104"/>
      <c r="R711" s="104"/>
    </row>
    <row r="712" ht="12.75" customHeight="1">
      <c r="A712" s="104"/>
      <c r="B712" s="104"/>
      <c r="C712" s="104"/>
      <c r="D712" s="104"/>
      <c r="E712" s="104"/>
      <c r="F712" s="104"/>
      <c r="G712" s="104"/>
      <c r="H712" s="104"/>
      <c r="I712" s="104"/>
      <c r="J712" s="104"/>
      <c r="K712" s="104"/>
      <c r="L712" s="104"/>
      <c r="M712" s="104"/>
      <c r="N712" s="104"/>
      <c r="O712" s="104"/>
      <c r="P712" s="104"/>
      <c r="Q712" s="104"/>
      <c r="R712" s="104"/>
    </row>
    <row r="713" ht="12.75" customHeight="1">
      <c r="A713" s="104"/>
      <c r="B713" s="104"/>
      <c r="C713" s="104"/>
      <c r="D713" s="104"/>
      <c r="E713" s="104"/>
      <c r="F713" s="104"/>
      <c r="G713" s="104"/>
      <c r="H713" s="104"/>
      <c r="I713" s="104"/>
      <c r="J713" s="104"/>
      <c r="K713" s="104"/>
      <c r="L713" s="104"/>
      <c r="M713" s="104"/>
      <c r="N713" s="104"/>
      <c r="O713" s="104"/>
      <c r="P713" s="104"/>
      <c r="Q713" s="104"/>
      <c r="R713" s="104"/>
    </row>
    <row r="714" ht="12.75" customHeight="1">
      <c r="A714" s="104"/>
      <c r="B714" s="104"/>
      <c r="C714" s="104"/>
      <c r="D714" s="104"/>
      <c r="E714" s="104"/>
      <c r="F714" s="104"/>
      <c r="G714" s="104"/>
      <c r="H714" s="104"/>
      <c r="I714" s="104"/>
      <c r="J714" s="104"/>
      <c r="K714" s="104"/>
      <c r="L714" s="104"/>
      <c r="M714" s="104"/>
      <c r="N714" s="104"/>
      <c r="O714" s="104"/>
      <c r="P714" s="104"/>
      <c r="Q714" s="104"/>
      <c r="R714" s="104"/>
    </row>
    <row r="715" ht="12.75" customHeight="1">
      <c r="A715" s="104"/>
      <c r="B715" s="104"/>
      <c r="C715" s="104"/>
      <c r="D715" s="104"/>
      <c r="E715" s="104"/>
      <c r="F715" s="104"/>
      <c r="G715" s="104"/>
      <c r="H715" s="104"/>
      <c r="I715" s="104"/>
      <c r="J715" s="104"/>
      <c r="K715" s="104"/>
      <c r="L715" s="104"/>
      <c r="M715" s="104"/>
      <c r="N715" s="104"/>
      <c r="O715" s="104"/>
      <c r="P715" s="104"/>
      <c r="Q715" s="104"/>
      <c r="R715" s="104"/>
    </row>
    <row r="716" ht="12.75" customHeight="1">
      <c r="A716" s="104"/>
      <c r="B716" s="104"/>
      <c r="C716" s="104"/>
      <c r="D716" s="104"/>
      <c r="E716" s="104"/>
      <c r="F716" s="104"/>
      <c r="G716" s="104"/>
      <c r="H716" s="104"/>
      <c r="I716" s="104"/>
      <c r="J716" s="104"/>
      <c r="K716" s="104"/>
      <c r="L716" s="104"/>
      <c r="M716" s="104"/>
      <c r="N716" s="104"/>
      <c r="O716" s="104"/>
      <c r="P716" s="104"/>
      <c r="Q716" s="104"/>
      <c r="R716" s="104"/>
    </row>
    <row r="717" ht="12.75" customHeight="1">
      <c r="A717" s="104"/>
      <c r="B717" s="104"/>
      <c r="C717" s="104"/>
      <c r="D717" s="104"/>
      <c r="E717" s="104"/>
      <c r="F717" s="104"/>
      <c r="G717" s="104"/>
      <c r="H717" s="104"/>
      <c r="I717" s="104"/>
      <c r="J717" s="104"/>
      <c r="K717" s="104"/>
      <c r="L717" s="104"/>
      <c r="M717" s="104"/>
      <c r="N717" s="104"/>
      <c r="O717" s="104"/>
      <c r="P717" s="104"/>
      <c r="Q717" s="104"/>
      <c r="R717" s="104"/>
    </row>
    <row r="718" ht="12.75" customHeight="1">
      <c r="A718" s="104"/>
      <c r="B718" s="104"/>
      <c r="C718" s="104"/>
      <c r="D718" s="104"/>
      <c r="E718" s="104"/>
      <c r="F718" s="104"/>
      <c r="G718" s="104"/>
      <c r="H718" s="104"/>
      <c r="I718" s="104"/>
      <c r="J718" s="104"/>
      <c r="K718" s="104"/>
      <c r="L718" s="104"/>
      <c r="M718" s="104"/>
      <c r="N718" s="104"/>
      <c r="O718" s="104"/>
      <c r="P718" s="104"/>
      <c r="Q718" s="104"/>
      <c r="R718" s="104"/>
    </row>
    <row r="719" ht="12.75" customHeight="1">
      <c r="A719" s="104"/>
      <c r="B719" s="104"/>
      <c r="C719" s="104"/>
      <c r="D719" s="104"/>
      <c r="E719" s="104"/>
      <c r="F719" s="104"/>
      <c r="G719" s="104"/>
      <c r="H719" s="104"/>
      <c r="I719" s="104"/>
      <c r="J719" s="104"/>
      <c r="K719" s="104"/>
      <c r="L719" s="104"/>
      <c r="M719" s="104"/>
      <c r="N719" s="104"/>
      <c r="O719" s="104"/>
      <c r="P719" s="104"/>
      <c r="Q719" s="104"/>
      <c r="R719" s="104"/>
    </row>
    <row r="720" ht="12.75" customHeight="1">
      <c r="A720" s="104"/>
      <c r="B720" s="104"/>
      <c r="C720" s="104"/>
      <c r="D720" s="104"/>
      <c r="E720" s="104"/>
      <c r="F720" s="104"/>
      <c r="G720" s="104"/>
      <c r="H720" s="104"/>
      <c r="I720" s="104"/>
      <c r="J720" s="104"/>
      <c r="K720" s="104"/>
      <c r="L720" s="104"/>
      <c r="M720" s="104"/>
      <c r="N720" s="104"/>
      <c r="O720" s="104"/>
      <c r="P720" s="104"/>
      <c r="Q720" s="104"/>
      <c r="R720" s="104"/>
    </row>
    <row r="721" ht="12.75" customHeight="1">
      <c r="A721" s="104"/>
      <c r="B721" s="104"/>
      <c r="C721" s="104"/>
      <c r="D721" s="104"/>
      <c r="E721" s="104"/>
      <c r="F721" s="104"/>
      <c r="G721" s="104"/>
      <c r="H721" s="104"/>
      <c r="I721" s="104"/>
      <c r="J721" s="104"/>
      <c r="K721" s="104"/>
      <c r="L721" s="104"/>
      <c r="M721" s="104"/>
      <c r="N721" s="104"/>
      <c r="O721" s="104"/>
      <c r="P721" s="104"/>
      <c r="Q721" s="104"/>
      <c r="R721" s="104"/>
    </row>
    <row r="722" ht="12.75" customHeight="1">
      <c r="A722" s="104"/>
      <c r="B722" s="104"/>
      <c r="C722" s="104"/>
      <c r="D722" s="104"/>
      <c r="E722" s="104"/>
      <c r="F722" s="104"/>
      <c r="G722" s="104"/>
      <c r="H722" s="104"/>
      <c r="I722" s="104"/>
      <c r="J722" s="104"/>
      <c r="K722" s="104"/>
      <c r="L722" s="104"/>
      <c r="M722" s="104"/>
      <c r="N722" s="104"/>
      <c r="O722" s="104"/>
      <c r="P722" s="104"/>
      <c r="Q722" s="104"/>
      <c r="R722" s="104"/>
    </row>
    <row r="723" ht="12.75" customHeight="1">
      <c r="A723" s="104"/>
      <c r="B723" s="104"/>
      <c r="C723" s="104"/>
      <c r="D723" s="104"/>
      <c r="E723" s="104"/>
      <c r="F723" s="104"/>
      <c r="G723" s="104"/>
      <c r="H723" s="104"/>
      <c r="I723" s="104"/>
      <c r="J723" s="104"/>
      <c r="K723" s="104"/>
      <c r="L723" s="104"/>
      <c r="M723" s="104"/>
      <c r="N723" s="104"/>
      <c r="O723" s="104"/>
      <c r="P723" s="104"/>
      <c r="Q723" s="104"/>
      <c r="R723" s="104"/>
    </row>
    <row r="724" ht="12.75" customHeight="1">
      <c r="A724" s="104"/>
      <c r="B724" s="104"/>
      <c r="C724" s="104"/>
      <c r="D724" s="104"/>
      <c r="E724" s="104"/>
      <c r="F724" s="104"/>
      <c r="G724" s="104"/>
      <c r="H724" s="104"/>
      <c r="I724" s="104"/>
      <c r="J724" s="104"/>
      <c r="K724" s="104"/>
      <c r="L724" s="104"/>
      <c r="M724" s="104"/>
      <c r="N724" s="104"/>
      <c r="O724" s="104"/>
      <c r="P724" s="104"/>
      <c r="Q724" s="104"/>
      <c r="R724" s="104"/>
    </row>
    <row r="725" ht="12.75" customHeight="1">
      <c r="A725" s="104"/>
      <c r="B725" s="104"/>
      <c r="C725" s="104"/>
      <c r="D725" s="104"/>
      <c r="E725" s="104"/>
      <c r="F725" s="104"/>
      <c r="G725" s="104"/>
      <c r="H725" s="104"/>
      <c r="I725" s="104"/>
      <c r="J725" s="104"/>
      <c r="K725" s="104"/>
      <c r="L725" s="104"/>
      <c r="M725" s="104"/>
      <c r="N725" s="104"/>
      <c r="O725" s="104"/>
      <c r="P725" s="104"/>
      <c r="Q725" s="104"/>
      <c r="R725" s="104"/>
    </row>
    <row r="726" ht="12.75" customHeight="1">
      <c r="A726" s="104"/>
      <c r="B726" s="104"/>
      <c r="C726" s="104"/>
      <c r="D726" s="104"/>
      <c r="E726" s="104"/>
      <c r="F726" s="104"/>
      <c r="G726" s="104"/>
      <c r="H726" s="104"/>
      <c r="I726" s="104"/>
      <c r="J726" s="104"/>
      <c r="K726" s="104"/>
      <c r="L726" s="104"/>
      <c r="M726" s="104"/>
      <c r="N726" s="104"/>
      <c r="O726" s="104"/>
      <c r="P726" s="104"/>
      <c r="Q726" s="104"/>
      <c r="R726" s="104"/>
    </row>
    <row r="727" ht="12.75" customHeight="1">
      <c r="A727" s="104"/>
      <c r="B727" s="104"/>
      <c r="C727" s="104"/>
      <c r="D727" s="104"/>
      <c r="E727" s="104"/>
      <c r="F727" s="104"/>
      <c r="G727" s="104"/>
      <c r="H727" s="104"/>
      <c r="I727" s="104"/>
      <c r="J727" s="104"/>
      <c r="K727" s="104"/>
      <c r="L727" s="104"/>
      <c r="M727" s="104"/>
      <c r="N727" s="104"/>
      <c r="O727" s="104"/>
      <c r="P727" s="104"/>
      <c r="Q727" s="104"/>
      <c r="R727" s="104"/>
    </row>
    <row r="728" ht="12.75" customHeight="1">
      <c r="A728" s="104"/>
      <c r="B728" s="104"/>
      <c r="C728" s="104"/>
      <c r="D728" s="104"/>
      <c r="E728" s="104"/>
      <c r="F728" s="104"/>
      <c r="G728" s="104"/>
      <c r="H728" s="104"/>
      <c r="I728" s="104"/>
      <c r="J728" s="104"/>
      <c r="K728" s="104"/>
      <c r="L728" s="104"/>
      <c r="M728" s="104"/>
      <c r="N728" s="104"/>
      <c r="O728" s="104"/>
      <c r="P728" s="104"/>
      <c r="Q728" s="104"/>
      <c r="R728" s="104"/>
    </row>
    <row r="729" ht="12.75" customHeight="1">
      <c r="A729" s="104"/>
      <c r="B729" s="104"/>
      <c r="C729" s="104"/>
      <c r="D729" s="104"/>
      <c r="E729" s="104"/>
      <c r="F729" s="104"/>
      <c r="G729" s="104"/>
      <c r="H729" s="104"/>
      <c r="I729" s="104"/>
      <c r="J729" s="104"/>
      <c r="K729" s="104"/>
      <c r="L729" s="104"/>
      <c r="M729" s="104"/>
      <c r="N729" s="104"/>
      <c r="O729" s="104"/>
      <c r="P729" s="104"/>
      <c r="Q729" s="104"/>
      <c r="R729" s="104"/>
    </row>
    <row r="730" ht="12.75" customHeight="1">
      <c r="A730" s="104"/>
      <c r="B730" s="104"/>
      <c r="C730" s="104"/>
      <c r="D730" s="104"/>
      <c r="E730" s="104"/>
      <c r="F730" s="104"/>
      <c r="G730" s="104"/>
      <c r="H730" s="104"/>
      <c r="I730" s="104"/>
      <c r="J730" s="104"/>
      <c r="K730" s="104"/>
      <c r="L730" s="104"/>
      <c r="M730" s="104"/>
      <c r="N730" s="104"/>
      <c r="O730" s="104"/>
      <c r="P730" s="104"/>
      <c r="Q730" s="104"/>
      <c r="R730" s="104"/>
    </row>
    <row r="731" ht="12.75" customHeight="1">
      <c r="A731" s="104"/>
      <c r="B731" s="104"/>
      <c r="C731" s="104"/>
      <c r="D731" s="104"/>
      <c r="E731" s="104"/>
      <c r="F731" s="104"/>
      <c r="G731" s="104"/>
      <c r="H731" s="104"/>
      <c r="I731" s="104"/>
      <c r="J731" s="104"/>
      <c r="K731" s="104"/>
      <c r="L731" s="104"/>
      <c r="M731" s="104"/>
      <c r="N731" s="104"/>
      <c r="O731" s="104"/>
      <c r="P731" s="104"/>
      <c r="Q731" s="104"/>
      <c r="R731" s="104"/>
    </row>
    <row r="732" ht="12.75" customHeight="1">
      <c r="A732" s="104"/>
      <c r="B732" s="104"/>
      <c r="C732" s="104"/>
      <c r="D732" s="104"/>
      <c r="E732" s="104"/>
      <c r="F732" s="104"/>
      <c r="G732" s="104"/>
      <c r="H732" s="104"/>
      <c r="I732" s="104"/>
      <c r="J732" s="104"/>
      <c r="K732" s="104"/>
      <c r="L732" s="104"/>
      <c r="M732" s="104"/>
      <c r="N732" s="104"/>
      <c r="O732" s="104"/>
      <c r="P732" s="104"/>
      <c r="Q732" s="104"/>
      <c r="R732" s="104"/>
    </row>
    <row r="733" ht="12.75" customHeight="1">
      <c r="A733" s="104"/>
      <c r="B733" s="104"/>
      <c r="C733" s="104"/>
      <c r="D733" s="104"/>
      <c r="E733" s="104"/>
      <c r="F733" s="104"/>
      <c r="G733" s="104"/>
      <c r="H733" s="104"/>
      <c r="I733" s="104"/>
      <c r="J733" s="104"/>
      <c r="K733" s="104"/>
      <c r="L733" s="104"/>
      <c r="M733" s="104"/>
      <c r="N733" s="104"/>
      <c r="O733" s="104"/>
      <c r="P733" s="104"/>
      <c r="Q733" s="104"/>
      <c r="R733" s="104"/>
    </row>
    <row r="734" ht="12.75" customHeight="1">
      <c r="A734" s="104"/>
      <c r="B734" s="104"/>
      <c r="C734" s="104"/>
      <c r="D734" s="104"/>
      <c r="E734" s="104"/>
      <c r="F734" s="104"/>
      <c r="G734" s="104"/>
      <c r="H734" s="104"/>
      <c r="I734" s="104"/>
      <c r="J734" s="104"/>
      <c r="K734" s="104"/>
      <c r="L734" s="104"/>
      <c r="M734" s="104"/>
      <c r="N734" s="104"/>
      <c r="O734" s="104"/>
      <c r="P734" s="104"/>
      <c r="Q734" s="104"/>
      <c r="R734" s="104"/>
    </row>
    <row r="735" ht="12.75" customHeight="1">
      <c r="A735" s="104"/>
      <c r="B735" s="104"/>
      <c r="C735" s="104"/>
      <c r="D735" s="104"/>
      <c r="E735" s="104"/>
      <c r="F735" s="104"/>
      <c r="G735" s="104"/>
      <c r="H735" s="104"/>
      <c r="I735" s="104"/>
      <c r="J735" s="104"/>
      <c r="K735" s="104"/>
      <c r="L735" s="104"/>
      <c r="M735" s="104"/>
      <c r="N735" s="104"/>
      <c r="O735" s="104"/>
      <c r="P735" s="104"/>
      <c r="Q735" s="104"/>
      <c r="R735" s="104"/>
    </row>
    <row r="736" ht="12.75" customHeight="1">
      <c r="A736" s="104"/>
      <c r="B736" s="104"/>
      <c r="C736" s="104"/>
      <c r="D736" s="104"/>
      <c r="E736" s="104"/>
      <c r="F736" s="104"/>
      <c r="G736" s="104"/>
      <c r="H736" s="104"/>
      <c r="I736" s="104"/>
      <c r="J736" s="104"/>
      <c r="K736" s="104"/>
      <c r="L736" s="104"/>
      <c r="M736" s="104"/>
      <c r="N736" s="104"/>
      <c r="O736" s="104"/>
      <c r="P736" s="104"/>
      <c r="Q736" s="104"/>
      <c r="R736" s="104"/>
    </row>
    <row r="737" ht="12.75" customHeight="1">
      <c r="A737" s="104"/>
      <c r="B737" s="104"/>
      <c r="C737" s="104"/>
      <c r="D737" s="104"/>
      <c r="E737" s="104"/>
      <c r="F737" s="104"/>
      <c r="G737" s="104"/>
      <c r="H737" s="104"/>
      <c r="I737" s="104"/>
      <c r="J737" s="104"/>
      <c r="K737" s="104"/>
      <c r="L737" s="104"/>
      <c r="M737" s="104"/>
      <c r="N737" s="104"/>
      <c r="O737" s="104"/>
      <c r="P737" s="104"/>
      <c r="Q737" s="104"/>
      <c r="R737" s="104"/>
    </row>
    <row r="738" ht="12.75" customHeight="1">
      <c r="A738" s="104"/>
      <c r="B738" s="104"/>
      <c r="C738" s="104"/>
      <c r="D738" s="104"/>
      <c r="E738" s="104"/>
      <c r="F738" s="104"/>
      <c r="G738" s="104"/>
      <c r="H738" s="104"/>
      <c r="I738" s="104"/>
      <c r="J738" s="104"/>
      <c r="K738" s="104"/>
      <c r="L738" s="104"/>
      <c r="M738" s="104"/>
      <c r="N738" s="104"/>
      <c r="O738" s="104"/>
      <c r="P738" s="104"/>
      <c r="Q738" s="104"/>
      <c r="R738" s="104"/>
    </row>
    <row r="739" ht="12.75" customHeight="1">
      <c r="A739" s="104"/>
      <c r="B739" s="104"/>
      <c r="C739" s="104"/>
      <c r="D739" s="104"/>
      <c r="E739" s="104"/>
      <c r="F739" s="104"/>
      <c r="G739" s="104"/>
      <c r="H739" s="104"/>
      <c r="I739" s="104"/>
      <c r="J739" s="104"/>
      <c r="K739" s="104"/>
      <c r="L739" s="104"/>
      <c r="M739" s="104"/>
      <c r="N739" s="104"/>
      <c r="O739" s="104"/>
      <c r="P739" s="104"/>
      <c r="Q739" s="104"/>
      <c r="R739" s="104"/>
    </row>
    <row r="740" ht="12.75" customHeight="1">
      <c r="A740" s="104"/>
      <c r="B740" s="104"/>
      <c r="C740" s="104"/>
      <c r="D740" s="104"/>
      <c r="E740" s="104"/>
      <c r="F740" s="104"/>
      <c r="G740" s="104"/>
      <c r="H740" s="104"/>
      <c r="I740" s="104"/>
      <c r="J740" s="104"/>
      <c r="K740" s="104"/>
      <c r="L740" s="104"/>
      <c r="M740" s="104"/>
      <c r="N740" s="104"/>
      <c r="O740" s="104"/>
      <c r="P740" s="104"/>
      <c r="Q740" s="104"/>
      <c r="R740" s="104"/>
    </row>
    <row r="741" ht="12.75" customHeight="1">
      <c r="A741" s="104"/>
      <c r="B741" s="104"/>
      <c r="C741" s="104"/>
      <c r="D741" s="104"/>
      <c r="E741" s="104"/>
      <c r="F741" s="104"/>
      <c r="G741" s="104"/>
      <c r="H741" s="104"/>
      <c r="I741" s="104"/>
      <c r="J741" s="104"/>
      <c r="K741" s="104"/>
      <c r="L741" s="104"/>
      <c r="M741" s="104"/>
      <c r="N741" s="104"/>
      <c r="O741" s="104"/>
      <c r="P741" s="104"/>
      <c r="Q741" s="104"/>
      <c r="R741" s="104"/>
    </row>
    <row r="742" ht="12.75" customHeight="1">
      <c r="A742" s="104"/>
      <c r="B742" s="104"/>
      <c r="C742" s="104"/>
      <c r="D742" s="104"/>
      <c r="E742" s="104"/>
      <c r="F742" s="104"/>
      <c r="G742" s="104"/>
      <c r="H742" s="104"/>
      <c r="I742" s="104"/>
      <c r="J742" s="104"/>
      <c r="K742" s="104"/>
      <c r="L742" s="104"/>
      <c r="M742" s="104"/>
      <c r="N742" s="104"/>
      <c r="O742" s="104"/>
      <c r="P742" s="104"/>
      <c r="Q742" s="104"/>
      <c r="R742" s="104"/>
    </row>
    <row r="743" ht="12.75" customHeight="1">
      <c r="A743" s="104"/>
      <c r="B743" s="104"/>
      <c r="C743" s="104"/>
      <c r="D743" s="104"/>
      <c r="E743" s="104"/>
      <c r="F743" s="104"/>
      <c r="G743" s="104"/>
      <c r="H743" s="104"/>
      <c r="I743" s="104"/>
      <c r="J743" s="104"/>
      <c r="K743" s="104"/>
      <c r="L743" s="104"/>
      <c r="M743" s="104"/>
      <c r="N743" s="104"/>
      <c r="O743" s="104"/>
      <c r="P743" s="104"/>
      <c r="Q743" s="104"/>
      <c r="R743" s="104"/>
    </row>
    <row r="744" ht="12.75" customHeight="1">
      <c r="A744" s="104"/>
      <c r="B744" s="104"/>
      <c r="C744" s="104"/>
      <c r="D744" s="104"/>
      <c r="E744" s="104"/>
      <c r="F744" s="104"/>
      <c r="G744" s="104"/>
      <c r="H744" s="104"/>
      <c r="I744" s="104"/>
      <c r="J744" s="104"/>
      <c r="K744" s="104"/>
      <c r="L744" s="104"/>
      <c r="M744" s="104"/>
      <c r="N744" s="104"/>
      <c r="O744" s="104"/>
      <c r="P744" s="104"/>
      <c r="Q744" s="104"/>
      <c r="R744" s="104"/>
    </row>
    <row r="745" ht="12.75" customHeight="1">
      <c r="A745" s="104"/>
      <c r="B745" s="104"/>
      <c r="C745" s="104"/>
      <c r="D745" s="104"/>
      <c r="E745" s="104"/>
      <c r="F745" s="104"/>
      <c r="G745" s="104"/>
      <c r="H745" s="104"/>
      <c r="I745" s="104"/>
      <c r="J745" s="104"/>
      <c r="K745" s="104"/>
      <c r="L745" s="104"/>
      <c r="M745" s="104"/>
      <c r="N745" s="104"/>
      <c r="O745" s="104"/>
      <c r="P745" s="104"/>
      <c r="Q745" s="104"/>
      <c r="R745" s="104"/>
    </row>
    <row r="746" ht="12.75" customHeight="1">
      <c r="A746" s="104"/>
      <c r="B746" s="104"/>
      <c r="C746" s="104"/>
      <c r="D746" s="104"/>
      <c r="E746" s="104"/>
      <c r="F746" s="104"/>
      <c r="G746" s="104"/>
      <c r="H746" s="104"/>
      <c r="I746" s="104"/>
      <c r="J746" s="104"/>
      <c r="K746" s="104"/>
      <c r="L746" s="104"/>
      <c r="M746" s="104"/>
      <c r="N746" s="104"/>
      <c r="O746" s="104"/>
      <c r="P746" s="104"/>
      <c r="Q746" s="104"/>
      <c r="R746" s="104"/>
    </row>
    <row r="747" ht="12.75" customHeight="1">
      <c r="A747" s="104"/>
      <c r="B747" s="104"/>
      <c r="C747" s="104"/>
      <c r="D747" s="104"/>
      <c r="E747" s="104"/>
      <c r="F747" s="104"/>
      <c r="G747" s="104"/>
      <c r="H747" s="104"/>
      <c r="I747" s="104"/>
      <c r="J747" s="104"/>
      <c r="K747" s="104"/>
      <c r="L747" s="104"/>
      <c r="M747" s="104"/>
      <c r="N747" s="104"/>
      <c r="O747" s="104"/>
      <c r="P747" s="104"/>
      <c r="Q747" s="104"/>
      <c r="R747" s="104"/>
    </row>
    <row r="748" ht="12.75" customHeight="1">
      <c r="A748" s="104"/>
      <c r="B748" s="104"/>
      <c r="C748" s="104"/>
      <c r="D748" s="104"/>
      <c r="E748" s="104"/>
      <c r="F748" s="104"/>
      <c r="G748" s="104"/>
      <c r="H748" s="104"/>
      <c r="I748" s="104"/>
      <c r="J748" s="104"/>
      <c r="K748" s="104"/>
      <c r="L748" s="104"/>
      <c r="M748" s="104"/>
      <c r="N748" s="104"/>
      <c r="O748" s="104"/>
      <c r="P748" s="104"/>
      <c r="Q748" s="104"/>
      <c r="R748" s="104"/>
    </row>
    <row r="749" ht="12.75" customHeight="1">
      <c r="A749" s="104"/>
      <c r="B749" s="104"/>
      <c r="C749" s="104"/>
      <c r="D749" s="104"/>
      <c r="E749" s="104"/>
      <c r="F749" s="104"/>
      <c r="G749" s="104"/>
      <c r="H749" s="104"/>
      <c r="I749" s="104"/>
      <c r="J749" s="104"/>
      <c r="K749" s="104"/>
      <c r="L749" s="104"/>
      <c r="M749" s="104"/>
      <c r="N749" s="104"/>
      <c r="O749" s="104"/>
      <c r="P749" s="104"/>
      <c r="Q749" s="104"/>
      <c r="R749" s="104"/>
    </row>
    <row r="750" ht="12.75" customHeight="1">
      <c r="A750" s="104"/>
      <c r="B750" s="104"/>
      <c r="C750" s="104"/>
      <c r="D750" s="104"/>
      <c r="E750" s="104"/>
      <c r="F750" s="104"/>
      <c r="G750" s="104"/>
      <c r="H750" s="104"/>
      <c r="I750" s="104"/>
      <c r="J750" s="104"/>
      <c r="K750" s="104"/>
      <c r="L750" s="104"/>
      <c r="M750" s="104"/>
      <c r="N750" s="104"/>
      <c r="O750" s="104"/>
      <c r="P750" s="104"/>
      <c r="Q750" s="104"/>
      <c r="R750" s="104"/>
    </row>
    <row r="751" ht="12.75" customHeight="1">
      <c r="A751" s="104"/>
      <c r="B751" s="104"/>
      <c r="C751" s="104"/>
      <c r="D751" s="104"/>
      <c r="E751" s="104"/>
      <c r="F751" s="104"/>
      <c r="G751" s="104"/>
      <c r="H751" s="104"/>
      <c r="I751" s="104"/>
      <c r="J751" s="104"/>
      <c r="K751" s="104"/>
      <c r="L751" s="104"/>
      <c r="M751" s="104"/>
      <c r="N751" s="104"/>
      <c r="O751" s="104"/>
      <c r="P751" s="104"/>
      <c r="Q751" s="104"/>
      <c r="R751" s="104"/>
    </row>
    <row r="752" ht="12.75" customHeight="1">
      <c r="A752" s="104"/>
      <c r="B752" s="104"/>
      <c r="C752" s="104"/>
      <c r="D752" s="104"/>
      <c r="E752" s="104"/>
      <c r="F752" s="104"/>
      <c r="G752" s="104"/>
      <c r="H752" s="104"/>
      <c r="I752" s="104"/>
      <c r="J752" s="104"/>
      <c r="K752" s="104"/>
      <c r="L752" s="104"/>
      <c r="M752" s="104"/>
      <c r="N752" s="104"/>
      <c r="O752" s="104"/>
      <c r="P752" s="104"/>
      <c r="Q752" s="104"/>
      <c r="R752" s="104"/>
    </row>
    <row r="753" ht="12.75" customHeight="1">
      <c r="A753" s="104"/>
      <c r="B753" s="104"/>
      <c r="C753" s="104"/>
      <c r="D753" s="104"/>
      <c r="E753" s="104"/>
      <c r="F753" s="104"/>
      <c r="G753" s="104"/>
      <c r="H753" s="104"/>
      <c r="I753" s="104"/>
      <c r="J753" s="104"/>
      <c r="K753" s="104"/>
      <c r="L753" s="104"/>
      <c r="M753" s="104"/>
      <c r="N753" s="104"/>
      <c r="O753" s="104"/>
      <c r="P753" s="104"/>
      <c r="Q753" s="104"/>
      <c r="R753" s="104"/>
    </row>
    <row r="754" ht="12.75" customHeight="1">
      <c r="A754" s="104"/>
      <c r="B754" s="104"/>
      <c r="C754" s="104"/>
      <c r="D754" s="104"/>
      <c r="E754" s="104"/>
      <c r="F754" s="104"/>
      <c r="G754" s="104"/>
      <c r="H754" s="104"/>
      <c r="I754" s="104"/>
      <c r="J754" s="104"/>
      <c r="K754" s="104"/>
      <c r="L754" s="104"/>
      <c r="M754" s="104"/>
      <c r="N754" s="104"/>
      <c r="O754" s="104"/>
      <c r="P754" s="104"/>
      <c r="Q754" s="104"/>
      <c r="R754" s="104"/>
    </row>
    <row r="755" ht="12.75" customHeight="1">
      <c r="A755" s="104"/>
      <c r="B755" s="104"/>
      <c r="C755" s="104"/>
      <c r="D755" s="104"/>
      <c r="E755" s="104"/>
      <c r="F755" s="104"/>
      <c r="G755" s="104"/>
      <c r="H755" s="104"/>
      <c r="I755" s="104"/>
      <c r="J755" s="104"/>
      <c r="K755" s="104"/>
      <c r="L755" s="104"/>
      <c r="M755" s="104"/>
      <c r="N755" s="104"/>
      <c r="O755" s="104"/>
      <c r="P755" s="104"/>
      <c r="Q755" s="104"/>
      <c r="R755" s="104"/>
    </row>
    <row r="756" ht="12.75" customHeight="1">
      <c r="A756" s="104"/>
      <c r="B756" s="104"/>
      <c r="C756" s="104"/>
      <c r="D756" s="104"/>
      <c r="E756" s="104"/>
      <c r="F756" s="104"/>
      <c r="G756" s="104"/>
      <c r="H756" s="104"/>
      <c r="I756" s="104"/>
      <c r="J756" s="104"/>
      <c r="K756" s="104"/>
      <c r="L756" s="104"/>
      <c r="M756" s="104"/>
      <c r="N756" s="104"/>
      <c r="O756" s="104"/>
      <c r="P756" s="104"/>
      <c r="Q756" s="104"/>
      <c r="R756" s="104"/>
    </row>
    <row r="757" ht="12.75" customHeight="1">
      <c r="A757" s="104"/>
      <c r="B757" s="104"/>
      <c r="C757" s="104"/>
      <c r="D757" s="104"/>
      <c r="E757" s="104"/>
      <c r="F757" s="104"/>
      <c r="G757" s="104"/>
      <c r="H757" s="104"/>
      <c r="I757" s="104"/>
      <c r="J757" s="104"/>
      <c r="K757" s="104"/>
      <c r="L757" s="104"/>
      <c r="M757" s="104"/>
      <c r="N757" s="104"/>
      <c r="O757" s="104"/>
      <c r="P757" s="104"/>
      <c r="Q757" s="104"/>
      <c r="R757" s="104"/>
    </row>
    <row r="758" ht="12.75" customHeight="1">
      <c r="A758" s="104"/>
      <c r="B758" s="104"/>
      <c r="C758" s="104"/>
      <c r="D758" s="104"/>
      <c r="E758" s="104"/>
      <c r="F758" s="104"/>
      <c r="G758" s="104"/>
      <c r="H758" s="104"/>
      <c r="I758" s="104"/>
      <c r="J758" s="104"/>
      <c r="K758" s="104"/>
      <c r="L758" s="104"/>
      <c r="M758" s="104"/>
      <c r="N758" s="104"/>
      <c r="O758" s="104"/>
      <c r="P758" s="104"/>
      <c r="Q758" s="104"/>
      <c r="R758" s="104"/>
    </row>
    <row r="759" ht="12.75" customHeight="1">
      <c r="A759" s="104"/>
      <c r="B759" s="104"/>
      <c r="C759" s="104"/>
      <c r="D759" s="104"/>
      <c r="E759" s="104"/>
      <c r="F759" s="104"/>
      <c r="G759" s="104"/>
      <c r="H759" s="104"/>
      <c r="I759" s="104"/>
      <c r="J759" s="104"/>
      <c r="K759" s="104"/>
      <c r="L759" s="104"/>
      <c r="M759" s="104"/>
      <c r="N759" s="104"/>
      <c r="O759" s="104"/>
      <c r="P759" s="104"/>
      <c r="Q759" s="104"/>
      <c r="R759" s="104"/>
    </row>
    <row r="760" ht="12.75" customHeight="1">
      <c r="A760" s="104"/>
      <c r="B760" s="104"/>
      <c r="C760" s="104"/>
      <c r="D760" s="104"/>
      <c r="E760" s="104"/>
      <c r="F760" s="104"/>
      <c r="G760" s="104"/>
      <c r="H760" s="104"/>
      <c r="I760" s="104"/>
      <c r="J760" s="104"/>
      <c r="K760" s="104"/>
      <c r="L760" s="104"/>
      <c r="M760" s="104"/>
      <c r="N760" s="104"/>
      <c r="O760" s="104"/>
      <c r="P760" s="104"/>
      <c r="Q760" s="104"/>
      <c r="R760" s="104"/>
    </row>
    <row r="761" ht="12.75" customHeight="1">
      <c r="A761" s="104"/>
      <c r="B761" s="104"/>
      <c r="C761" s="104"/>
      <c r="D761" s="104"/>
      <c r="E761" s="104"/>
      <c r="F761" s="104"/>
      <c r="G761" s="104"/>
      <c r="H761" s="104"/>
      <c r="I761" s="104"/>
      <c r="J761" s="104"/>
      <c r="K761" s="104"/>
      <c r="L761" s="104"/>
      <c r="M761" s="104"/>
      <c r="N761" s="104"/>
      <c r="O761" s="104"/>
      <c r="P761" s="104"/>
      <c r="Q761" s="104"/>
      <c r="R761" s="104"/>
    </row>
    <row r="762" ht="12.75" customHeight="1">
      <c r="A762" s="104"/>
      <c r="B762" s="104"/>
      <c r="C762" s="104"/>
      <c r="D762" s="104"/>
      <c r="E762" s="104"/>
      <c r="F762" s="104"/>
      <c r="G762" s="104"/>
      <c r="H762" s="104"/>
      <c r="I762" s="104"/>
      <c r="J762" s="104"/>
      <c r="K762" s="104"/>
      <c r="L762" s="104"/>
      <c r="M762" s="104"/>
      <c r="N762" s="104"/>
      <c r="O762" s="104"/>
      <c r="P762" s="104"/>
      <c r="Q762" s="104"/>
      <c r="R762" s="104"/>
    </row>
    <row r="763" ht="12.75" customHeight="1">
      <c r="A763" s="104"/>
      <c r="B763" s="104"/>
      <c r="C763" s="104"/>
      <c r="D763" s="104"/>
      <c r="E763" s="104"/>
      <c r="F763" s="104"/>
      <c r="G763" s="104"/>
      <c r="H763" s="104"/>
      <c r="I763" s="104"/>
      <c r="J763" s="104"/>
      <c r="K763" s="104"/>
      <c r="L763" s="104"/>
      <c r="M763" s="104"/>
      <c r="N763" s="104"/>
      <c r="O763" s="104"/>
      <c r="P763" s="104"/>
      <c r="Q763" s="104"/>
      <c r="R763" s="104"/>
    </row>
    <row r="764" ht="12.75" customHeight="1">
      <c r="A764" s="104"/>
      <c r="B764" s="104"/>
      <c r="C764" s="104"/>
      <c r="D764" s="104"/>
      <c r="E764" s="104"/>
      <c r="F764" s="104"/>
      <c r="G764" s="104"/>
      <c r="H764" s="104"/>
      <c r="I764" s="104"/>
      <c r="J764" s="104"/>
      <c r="K764" s="104"/>
      <c r="L764" s="104"/>
      <c r="M764" s="104"/>
      <c r="N764" s="104"/>
      <c r="O764" s="104"/>
      <c r="P764" s="104"/>
      <c r="Q764" s="104"/>
      <c r="R764" s="104"/>
    </row>
    <row r="765" ht="12.75" customHeight="1">
      <c r="A765" s="104"/>
      <c r="B765" s="104"/>
      <c r="C765" s="104"/>
      <c r="D765" s="104"/>
      <c r="E765" s="104"/>
      <c r="F765" s="104"/>
      <c r="G765" s="104"/>
      <c r="H765" s="104"/>
      <c r="I765" s="104"/>
      <c r="J765" s="104"/>
      <c r="K765" s="104"/>
      <c r="L765" s="104"/>
      <c r="M765" s="104"/>
      <c r="N765" s="104"/>
      <c r="O765" s="104"/>
      <c r="P765" s="104"/>
      <c r="Q765" s="104"/>
      <c r="R765" s="104"/>
    </row>
    <row r="766" ht="12.75" customHeight="1">
      <c r="A766" s="104"/>
      <c r="B766" s="104"/>
      <c r="C766" s="104"/>
      <c r="D766" s="104"/>
      <c r="E766" s="104"/>
      <c r="F766" s="104"/>
      <c r="G766" s="104"/>
      <c r="H766" s="104"/>
      <c r="I766" s="104"/>
      <c r="J766" s="104"/>
      <c r="K766" s="104"/>
      <c r="L766" s="104"/>
      <c r="M766" s="104"/>
      <c r="N766" s="104"/>
      <c r="O766" s="104"/>
      <c r="P766" s="104"/>
      <c r="Q766" s="104"/>
      <c r="R766" s="104"/>
    </row>
    <row r="767" ht="12.75" customHeight="1">
      <c r="A767" s="104"/>
      <c r="B767" s="104"/>
      <c r="C767" s="104"/>
      <c r="D767" s="104"/>
      <c r="E767" s="104"/>
      <c r="F767" s="104"/>
      <c r="G767" s="104"/>
      <c r="H767" s="104"/>
      <c r="I767" s="104"/>
      <c r="J767" s="104"/>
      <c r="K767" s="104"/>
      <c r="L767" s="104"/>
      <c r="M767" s="104"/>
      <c r="N767" s="104"/>
      <c r="O767" s="104"/>
      <c r="P767" s="104"/>
      <c r="Q767" s="104"/>
      <c r="R767" s="104"/>
    </row>
    <row r="768" ht="12.75" customHeight="1">
      <c r="A768" s="104"/>
      <c r="B768" s="104"/>
      <c r="C768" s="104"/>
      <c r="D768" s="104"/>
      <c r="E768" s="104"/>
      <c r="F768" s="104"/>
      <c r="G768" s="104"/>
      <c r="H768" s="104"/>
      <c r="I768" s="104"/>
      <c r="J768" s="104"/>
      <c r="K768" s="104"/>
      <c r="L768" s="104"/>
      <c r="M768" s="104"/>
      <c r="N768" s="104"/>
      <c r="O768" s="104"/>
      <c r="P768" s="104"/>
      <c r="Q768" s="104"/>
      <c r="R768" s="104"/>
    </row>
    <row r="769" ht="12.75" customHeight="1">
      <c r="A769" s="104"/>
      <c r="B769" s="104"/>
      <c r="C769" s="104"/>
      <c r="D769" s="104"/>
      <c r="E769" s="104"/>
      <c r="F769" s="104"/>
      <c r="G769" s="104"/>
      <c r="H769" s="104"/>
      <c r="I769" s="104"/>
      <c r="J769" s="104"/>
      <c r="K769" s="104"/>
      <c r="L769" s="104"/>
      <c r="M769" s="104"/>
      <c r="N769" s="104"/>
      <c r="O769" s="104"/>
      <c r="P769" s="104"/>
      <c r="Q769" s="104"/>
      <c r="R769" s="104"/>
    </row>
    <row r="770" ht="12.75" customHeight="1">
      <c r="A770" s="104"/>
      <c r="B770" s="104"/>
      <c r="C770" s="104"/>
      <c r="D770" s="104"/>
      <c r="E770" s="104"/>
      <c r="F770" s="104"/>
      <c r="G770" s="104"/>
      <c r="H770" s="104"/>
      <c r="I770" s="104"/>
      <c r="J770" s="104"/>
      <c r="K770" s="104"/>
      <c r="L770" s="104"/>
      <c r="M770" s="104"/>
      <c r="N770" s="104"/>
      <c r="O770" s="104"/>
      <c r="P770" s="104"/>
      <c r="Q770" s="104"/>
      <c r="R770" s="104"/>
    </row>
    <row r="771" ht="12.75" customHeight="1">
      <c r="A771" s="104"/>
      <c r="B771" s="104"/>
      <c r="C771" s="104"/>
      <c r="D771" s="104"/>
      <c r="E771" s="104"/>
      <c r="F771" s="104"/>
      <c r="G771" s="104"/>
      <c r="H771" s="104"/>
      <c r="I771" s="104"/>
      <c r="J771" s="104"/>
      <c r="K771" s="104"/>
      <c r="L771" s="104"/>
      <c r="M771" s="104"/>
      <c r="N771" s="104"/>
      <c r="O771" s="104"/>
      <c r="P771" s="104"/>
      <c r="Q771" s="104"/>
      <c r="R771" s="104"/>
    </row>
    <row r="772" ht="12.75" customHeight="1">
      <c r="A772" s="104"/>
      <c r="B772" s="104"/>
      <c r="C772" s="104"/>
      <c r="D772" s="104"/>
      <c r="E772" s="104"/>
      <c r="F772" s="104"/>
      <c r="G772" s="104"/>
      <c r="H772" s="104"/>
      <c r="I772" s="104"/>
      <c r="J772" s="104"/>
      <c r="K772" s="104"/>
      <c r="L772" s="104"/>
      <c r="M772" s="104"/>
      <c r="N772" s="104"/>
      <c r="O772" s="104"/>
      <c r="P772" s="104"/>
      <c r="Q772" s="104"/>
      <c r="R772" s="104"/>
    </row>
    <row r="773" ht="12.75" customHeight="1">
      <c r="A773" s="104"/>
      <c r="B773" s="104"/>
      <c r="C773" s="104"/>
      <c r="D773" s="104"/>
      <c r="E773" s="104"/>
      <c r="F773" s="104"/>
      <c r="G773" s="104"/>
      <c r="H773" s="104"/>
      <c r="I773" s="104"/>
      <c r="J773" s="104"/>
      <c r="K773" s="104"/>
      <c r="L773" s="104"/>
      <c r="M773" s="104"/>
      <c r="N773" s="104"/>
      <c r="O773" s="104"/>
      <c r="P773" s="104"/>
      <c r="Q773" s="104"/>
      <c r="R773" s="104"/>
    </row>
    <row r="774" ht="12.75" customHeight="1">
      <c r="A774" s="104"/>
      <c r="B774" s="104"/>
      <c r="C774" s="104"/>
      <c r="D774" s="104"/>
      <c r="E774" s="104"/>
      <c r="F774" s="104"/>
      <c r="G774" s="104"/>
      <c r="H774" s="104"/>
      <c r="I774" s="104"/>
      <c r="J774" s="104"/>
      <c r="K774" s="104"/>
      <c r="L774" s="104"/>
      <c r="M774" s="104"/>
      <c r="N774" s="104"/>
      <c r="O774" s="104"/>
      <c r="P774" s="104"/>
      <c r="Q774" s="104"/>
      <c r="R774" s="104"/>
    </row>
    <row r="775" ht="12.75" customHeight="1">
      <c r="A775" s="104"/>
      <c r="B775" s="104"/>
      <c r="C775" s="104"/>
      <c r="D775" s="104"/>
      <c r="E775" s="104"/>
      <c r="F775" s="104"/>
      <c r="G775" s="104"/>
      <c r="H775" s="104"/>
      <c r="I775" s="104"/>
      <c r="J775" s="104"/>
      <c r="K775" s="104"/>
      <c r="L775" s="104"/>
      <c r="M775" s="104"/>
      <c r="N775" s="104"/>
      <c r="O775" s="104"/>
      <c r="P775" s="104"/>
      <c r="Q775" s="104"/>
      <c r="R775" s="104"/>
    </row>
    <row r="776" ht="12.75" customHeight="1">
      <c r="A776" s="104"/>
      <c r="B776" s="104"/>
      <c r="C776" s="104"/>
      <c r="D776" s="104"/>
      <c r="E776" s="104"/>
      <c r="F776" s="104"/>
      <c r="G776" s="104"/>
      <c r="H776" s="104"/>
      <c r="I776" s="104"/>
      <c r="J776" s="104"/>
      <c r="K776" s="104"/>
      <c r="L776" s="104"/>
      <c r="M776" s="104"/>
      <c r="N776" s="104"/>
      <c r="O776" s="104"/>
      <c r="P776" s="104"/>
      <c r="Q776" s="104"/>
      <c r="R776" s="104"/>
    </row>
    <row r="777" ht="12.75" customHeight="1">
      <c r="A777" s="104"/>
      <c r="B777" s="104"/>
      <c r="C777" s="104"/>
      <c r="D777" s="104"/>
      <c r="E777" s="104"/>
      <c r="F777" s="104"/>
      <c r="G777" s="104"/>
      <c r="H777" s="104"/>
      <c r="I777" s="104"/>
      <c r="J777" s="104"/>
      <c r="K777" s="104"/>
      <c r="L777" s="104"/>
      <c r="M777" s="104"/>
      <c r="N777" s="104"/>
      <c r="O777" s="104"/>
      <c r="P777" s="104"/>
      <c r="Q777" s="104"/>
      <c r="R777" s="104"/>
    </row>
    <row r="778" ht="12.75" customHeight="1">
      <c r="A778" s="104"/>
      <c r="B778" s="104"/>
      <c r="C778" s="104"/>
      <c r="D778" s="104"/>
      <c r="E778" s="104"/>
      <c r="F778" s="104"/>
      <c r="G778" s="104"/>
      <c r="H778" s="104"/>
      <c r="I778" s="104"/>
      <c r="J778" s="104"/>
      <c r="K778" s="104"/>
      <c r="L778" s="104"/>
      <c r="M778" s="104"/>
      <c r="N778" s="104"/>
      <c r="O778" s="104"/>
      <c r="P778" s="104"/>
      <c r="Q778" s="104"/>
      <c r="R778" s="104"/>
    </row>
    <row r="779" ht="12.75" customHeight="1">
      <c r="A779" s="104"/>
      <c r="B779" s="104"/>
      <c r="C779" s="104"/>
      <c r="D779" s="104"/>
      <c r="E779" s="104"/>
      <c r="F779" s="104"/>
      <c r="G779" s="104"/>
      <c r="H779" s="104"/>
      <c r="I779" s="104"/>
      <c r="J779" s="104"/>
      <c r="K779" s="104"/>
      <c r="L779" s="104"/>
      <c r="M779" s="104"/>
      <c r="N779" s="104"/>
      <c r="O779" s="104"/>
      <c r="P779" s="104"/>
      <c r="Q779" s="104"/>
      <c r="R779" s="104"/>
    </row>
    <row r="780" ht="12.75" customHeight="1">
      <c r="A780" s="104"/>
      <c r="B780" s="104"/>
      <c r="C780" s="104"/>
      <c r="D780" s="104"/>
      <c r="E780" s="104"/>
      <c r="F780" s="104"/>
      <c r="G780" s="104"/>
      <c r="H780" s="104"/>
      <c r="I780" s="104"/>
      <c r="J780" s="104"/>
      <c r="K780" s="104"/>
      <c r="L780" s="104"/>
      <c r="M780" s="104"/>
      <c r="N780" s="104"/>
      <c r="O780" s="104"/>
      <c r="P780" s="104"/>
      <c r="Q780" s="104"/>
      <c r="R780" s="104"/>
    </row>
    <row r="781" ht="12.75" customHeight="1">
      <c r="A781" s="104"/>
      <c r="B781" s="104"/>
      <c r="C781" s="104"/>
      <c r="D781" s="104"/>
      <c r="E781" s="104"/>
      <c r="F781" s="104"/>
      <c r="G781" s="104"/>
      <c r="H781" s="104"/>
      <c r="I781" s="104"/>
      <c r="J781" s="104"/>
      <c r="K781" s="104"/>
      <c r="L781" s="104"/>
      <c r="M781" s="104"/>
      <c r="N781" s="104"/>
      <c r="O781" s="104"/>
      <c r="P781" s="104"/>
      <c r="Q781" s="104"/>
      <c r="R781" s="104"/>
    </row>
    <row r="782" ht="12.75" customHeight="1">
      <c r="A782" s="104"/>
      <c r="B782" s="104"/>
      <c r="C782" s="104"/>
      <c r="D782" s="104"/>
      <c r="E782" s="104"/>
      <c r="F782" s="104"/>
      <c r="G782" s="104"/>
      <c r="H782" s="104"/>
      <c r="I782" s="104"/>
      <c r="J782" s="104"/>
      <c r="K782" s="104"/>
      <c r="L782" s="104"/>
      <c r="M782" s="104"/>
      <c r="N782" s="104"/>
      <c r="O782" s="104"/>
      <c r="P782" s="104"/>
      <c r="Q782" s="104"/>
      <c r="R782" s="104"/>
    </row>
    <row r="783" ht="12.75" customHeight="1">
      <c r="A783" s="104"/>
      <c r="B783" s="104"/>
      <c r="C783" s="104"/>
      <c r="D783" s="104"/>
      <c r="E783" s="104"/>
      <c r="F783" s="104"/>
      <c r="G783" s="104"/>
      <c r="H783" s="104"/>
      <c r="I783" s="104"/>
      <c r="J783" s="104"/>
      <c r="K783" s="104"/>
      <c r="L783" s="104"/>
      <c r="M783" s="104"/>
      <c r="N783" s="104"/>
      <c r="O783" s="104"/>
      <c r="P783" s="104"/>
      <c r="Q783" s="104"/>
      <c r="R783" s="104"/>
    </row>
    <row r="784" ht="12.75" customHeight="1">
      <c r="A784" s="104"/>
      <c r="B784" s="104"/>
      <c r="C784" s="104"/>
      <c r="D784" s="104"/>
      <c r="E784" s="104"/>
      <c r="F784" s="104"/>
      <c r="G784" s="104"/>
      <c r="H784" s="104"/>
      <c r="I784" s="104"/>
      <c r="J784" s="104"/>
      <c r="K784" s="104"/>
      <c r="L784" s="104"/>
      <c r="M784" s="104"/>
      <c r="N784" s="104"/>
      <c r="O784" s="104"/>
      <c r="P784" s="104"/>
      <c r="Q784" s="104"/>
      <c r="R784" s="104"/>
    </row>
    <row r="785" ht="12.75" customHeight="1">
      <c r="A785" s="104"/>
      <c r="B785" s="104"/>
      <c r="C785" s="104"/>
      <c r="D785" s="104"/>
      <c r="E785" s="104"/>
      <c r="F785" s="104"/>
      <c r="G785" s="104"/>
      <c r="H785" s="104"/>
      <c r="I785" s="104"/>
      <c r="J785" s="104"/>
      <c r="K785" s="104"/>
      <c r="L785" s="104"/>
      <c r="M785" s="104"/>
      <c r="N785" s="104"/>
      <c r="O785" s="104"/>
      <c r="P785" s="104"/>
      <c r="Q785" s="104"/>
      <c r="R785" s="104"/>
    </row>
    <row r="786" ht="12.75" customHeight="1">
      <c r="A786" s="104"/>
      <c r="B786" s="104"/>
      <c r="C786" s="104"/>
      <c r="D786" s="104"/>
      <c r="E786" s="104"/>
      <c r="F786" s="104"/>
      <c r="G786" s="104"/>
      <c r="H786" s="104"/>
      <c r="I786" s="104"/>
      <c r="J786" s="104"/>
      <c r="K786" s="104"/>
      <c r="L786" s="104"/>
      <c r="M786" s="104"/>
      <c r="N786" s="104"/>
      <c r="O786" s="104"/>
      <c r="P786" s="104"/>
      <c r="Q786" s="104"/>
      <c r="R786" s="104"/>
    </row>
    <row r="787" ht="12.75" customHeight="1">
      <c r="A787" s="104"/>
      <c r="B787" s="104"/>
      <c r="C787" s="104"/>
      <c r="D787" s="104"/>
      <c r="E787" s="104"/>
      <c r="F787" s="104"/>
      <c r="G787" s="104"/>
      <c r="H787" s="104"/>
      <c r="I787" s="104"/>
      <c r="J787" s="104"/>
      <c r="K787" s="104"/>
      <c r="L787" s="104"/>
      <c r="M787" s="104"/>
      <c r="N787" s="104"/>
      <c r="O787" s="104"/>
      <c r="P787" s="104"/>
      <c r="Q787" s="104"/>
      <c r="R787" s="104"/>
    </row>
    <row r="788" ht="12.75" customHeight="1">
      <c r="A788" s="104"/>
      <c r="B788" s="104"/>
      <c r="C788" s="104"/>
      <c r="D788" s="104"/>
      <c r="E788" s="104"/>
      <c r="F788" s="104"/>
      <c r="G788" s="104"/>
      <c r="H788" s="104"/>
      <c r="I788" s="104"/>
      <c r="J788" s="104"/>
      <c r="K788" s="104"/>
      <c r="L788" s="104"/>
      <c r="M788" s="104"/>
      <c r="N788" s="104"/>
      <c r="O788" s="104"/>
      <c r="P788" s="104"/>
      <c r="Q788" s="104"/>
      <c r="R788" s="104"/>
    </row>
    <row r="789" ht="12.75" customHeight="1">
      <c r="A789" s="104"/>
      <c r="B789" s="104"/>
      <c r="C789" s="104"/>
      <c r="D789" s="104"/>
      <c r="E789" s="104"/>
      <c r="F789" s="104"/>
      <c r="G789" s="104"/>
      <c r="H789" s="104"/>
      <c r="I789" s="104"/>
      <c r="J789" s="104"/>
      <c r="K789" s="104"/>
      <c r="L789" s="104"/>
      <c r="M789" s="104"/>
      <c r="N789" s="104"/>
      <c r="O789" s="104"/>
      <c r="P789" s="104"/>
      <c r="Q789" s="104"/>
      <c r="R789" s="104"/>
    </row>
    <row r="790" ht="12.75" customHeight="1">
      <c r="A790" s="104"/>
      <c r="B790" s="104"/>
      <c r="C790" s="104"/>
      <c r="D790" s="104"/>
      <c r="E790" s="104"/>
      <c r="F790" s="104"/>
      <c r="G790" s="104"/>
      <c r="H790" s="104"/>
      <c r="I790" s="104"/>
      <c r="J790" s="104"/>
      <c r="K790" s="104"/>
      <c r="L790" s="104"/>
      <c r="M790" s="104"/>
      <c r="N790" s="104"/>
      <c r="O790" s="104"/>
      <c r="P790" s="104"/>
      <c r="Q790" s="104"/>
      <c r="R790" s="104"/>
    </row>
    <row r="791" ht="12.75" customHeight="1">
      <c r="A791" s="104"/>
      <c r="B791" s="104"/>
      <c r="C791" s="104"/>
      <c r="D791" s="104"/>
      <c r="E791" s="104"/>
      <c r="F791" s="104"/>
      <c r="G791" s="104"/>
      <c r="H791" s="104"/>
      <c r="I791" s="104"/>
      <c r="J791" s="104"/>
      <c r="K791" s="104"/>
      <c r="L791" s="104"/>
      <c r="M791" s="104"/>
      <c r="N791" s="104"/>
      <c r="O791" s="104"/>
      <c r="P791" s="104"/>
      <c r="Q791" s="104"/>
      <c r="R791" s="104"/>
    </row>
    <row r="792" ht="12.75" customHeight="1">
      <c r="A792" s="104"/>
      <c r="B792" s="104"/>
      <c r="C792" s="104"/>
      <c r="D792" s="104"/>
      <c r="E792" s="104"/>
      <c r="F792" s="104"/>
      <c r="G792" s="104"/>
      <c r="H792" s="104"/>
      <c r="I792" s="104"/>
      <c r="J792" s="104"/>
      <c r="K792" s="104"/>
      <c r="L792" s="104"/>
      <c r="M792" s="104"/>
      <c r="N792" s="104"/>
      <c r="O792" s="104"/>
      <c r="P792" s="104"/>
      <c r="Q792" s="104"/>
      <c r="R792" s="104"/>
    </row>
    <row r="793" ht="12.75" customHeight="1">
      <c r="A793" s="104"/>
      <c r="B793" s="104"/>
      <c r="C793" s="104"/>
      <c r="D793" s="104"/>
      <c r="E793" s="104"/>
      <c r="F793" s="104"/>
      <c r="G793" s="104"/>
      <c r="H793" s="104"/>
      <c r="I793" s="104"/>
      <c r="J793" s="104"/>
      <c r="K793" s="104"/>
      <c r="L793" s="104"/>
      <c r="M793" s="104"/>
      <c r="N793" s="104"/>
      <c r="O793" s="104"/>
      <c r="P793" s="104"/>
      <c r="Q793" s="104"/>
      <c r="R793" s="104"/>
    </row>
    <row r="794" ht="12.75" customHeight="1">
      <c r="A794" s="104"/>
      <c r="B794" s="104"/>
      <c r="C794" s="104"/>
      <c r="D794" s="104"/>
      <c r="E794" s="104"/>
      <c r="F794" s="104"/>
      <c r="G794" s="104"/>
      <c r="H794" s="104"/>
      <c r="I794" s="104"/>
      <c r="J794" s="104"/>
      <c r="K794" s="104"/>
      <c r="L794" s="104"/>
      <c r="M794" s="104"/>
      <c r="N794" s="104"/>
      <c r="O794" s="104"/>
      <c r="P794" s="104"/>
      <c r="Q794" s="104"/>
      <c r="R794" s="104"/>
    </row>
    <row r="795" ht="12.75" customHeight="1">
      <c r="A795" s="104"/>
      <c r="B795" s="104"/>
      <c r="C795" s="104"/>
      <c r="D795" s="104"/>
      <c r="E795" s="104"/>
      <c r="F795" s="104"/>
      <c r="G795" s="104"/>
      <c r="H795" s="104"/>
      <c r="I795" s="104"/>
      <c r="J795" s="104"/>
      <c r="K795" s="104"/>
      <c r="L795" s="104"/>
      <c r="M795" s="104"/>
      <c r="N795" s="104"/>
      <c r="O795" s="104"/>
      <c r="P795" s="104"/>
      <c r="Q795" s="104"/>
      <c r="R795" s="104"/>
    </row>
    <row r="796" ht="12.75" customHeight="1">
      <c r="A796" s="104"/>
      <c r="B796" s="104"/>
      <c r="C796" s="104"/>
      <c r="D796" s="104"/>
      <c r="E796" s="104"/>
      <c r="F796" s="104"/>
      <c r="G796" s="104"/>
      <c r="H796" s="104"/>
      <c r="I796" s="104"/>
      <c r="J796" s="104"/>
      <c r="K796" s="104"/>
      <c r="L796" s="104"/>
      <c r="M796" s="104"/>
      <c r="N796" s="104"/>
      <c r="O796" s="104"/>
      <c r="P796" s="104"/>
      <c r="Q796" s="104"/>
      <c r="R796" s="104"/>
    </row>
    <row r="797" ht="12.75" customHeight="1">
      <c r="A797" s="104"/>
      <c r="B797" s="104"/>
      <c r="C797" s="104"/>
      <c r="D797" s="104"/>
      <c r="E797" s="104"/>
      <c r="F797" s="104"/>
      <c r="G797" s="104"/>
      <c r="H797" s="104"/>
      <c r="I797" s="104"/>
      <c r="J797" s="104"/>
      <c r="K797" s="104"/>
      <c r="L797" s="104"/>
      <c r="M797" s="104"/>
      <c r="N797" s="104"/>
      <c r="O797" s="104"/>
      <c r="P797" s="104"/>
      <c r="Q797" s="104"/>
      <c r="R797" s="104"/>
    </row>
    <row r="798" ht="12.75" customHeight="1">
      <c r="A798" s="104"/>
      <c r="B798" s="104"/>
      <c r="C798" s="104"/>
      <c r="D798" s="104"/>
      <c r="E798" s="104"/>
      <c r="F798" s="104"/>
      <c r="G798" s="104"/>
      <c r="H798" s="104"/>
      <c r="I798" s="104"/>
      <c r="J798" s="104"/>
      <c r="K798" s="104"/>
      <c r="L798" s="104"/>
      <c r="M798" s="104"/>
      <c r="N798" s="104"/>
      <c r="O798" s="104"/>
      <c r="P798" s="104"/>
      <c r="Q798" s="104"/>
      <c r="R798" s="104"/>
    </row>
    <row r="799" ht="12.75" customHeight="1">
      <c r="A799" s="104"/>
      <c r="B799" s="104"/>
      <c r="C799" s="104"/>
      <c r="D799" s="104"/>
      <c r="E799" s="104"/>
      <c r="F799" s="104"/>
      <c r="G799" s="104"/>
      <c r="H799" s="104"/>
      <c r="I799" s="104"/>
      <c r="J799" s="104"/>
      <c r="K799" s="104"/>
      <c r="L799" s="104"/>
      <c r="M799" s="104"/>
      <c r="N799" s="104"/>
      <c r="O799" s="104"/>
      <c r="P799" s="104"/>
      <c r="Q799" s="104"/>
      <c r="R799" s="104"/>
    </row>
    <row r="800" ht="12.75" customHeight="1">
      <c r="A800" s="104"/>
      <c r="B800" s="104"/>
      <c r="C800" s="104"/>
      <c r="D800" s="104"/>
      <c r="E800" s="104"/>
      <c r="F800" s="104"/>
      <c r="G800" s="104"/>
      <c r="H800" s="104"/>
      <c r="I800" s="104"/>
      <c r="J800" s="104"/>
      <c r="K800" s="104"/>
      <c r="L800" s="104"/>
      <c r="M800" s="104"/>
      <c r="N800" s="104"/>
      <c r="O800" s="104"/>
      <c r="P800" s="104"/>
      <c r="Q800" s="104"/>
      <c r="R800" s="104"/>
    </row>
    <row r="801" ht="12.75" customHeight="1">
      <c r="A801" s="104"/>
      <c r="B801" s="104"/>
      <c r="C801" s="104"/>
      <c r="D801" s="104"/>
      <c r="E801" s="104"/>
      <c r="F801" s="104"/>
      <c r="G801" s="104"/>
      <c r="H801" s="104"/>
      <c r="I801" s="104"/>
      <c r="J801" s="104"/>
      <c r="K801" s="104"/>
      <c r="L801" s="104"/>
      <c r="M801" s="104"/>
      <c r="N801" s="104"/>
      <c r="O801" s="104"/>
      <c r="P801" s="104"/>
      <c r="Q801" s="104"/>
      <c r="R801" s="104"/>
    </row>
    <row r="802" ht="12.75" customHeight="1">
      <c r="A802" s="104"/>
      <c r="B802" s="104"/>
      <c r="C802" s="104"/>
      <c r="D802" s="104"/>
      <c r="E802" s="104"/>
      <c r="F802" s="104"/>
      <c r="G802" s="104"/>
      <c r="H802" s="104"/>
      <c r="I802" s="104"/>
      <c r="J802" s="104"/>
      <c r="K802" s="104"/>
      <c r="L802" s="104"/>
      <c r="M802" s="104"/>
      <c r="N802" s="104"/>
      <c r="O802" s="104"/>
      <c r="P802" s="104"/>
      <c r="Q802" s="104"/>
      <c r="R802" s="104"/>
    </row>
    <row r="803" ht="12.75" customHeight="1">
      <c r="A803" s="104"/>
      <c r="B803" s="104"/>
      <c r="C803" s="104"/>
      <c r="D803" s="104"/>
      <c r="E803" s="104"/>
      <c r="F803" s="104"/>
      <c r="G803" s="104"/>
      <c r="H803" s="104"/>
      <c r="I803" s="104"/>
      <c r="J803" s="104"/>
      <c r="K803" s="104"/>
      <c r="L803" s="104"/>
      <c r="M803" s="104"/>
      <c r="N803" s="104"/>
      <c r="O803" s="104"/>
      <c r="P803" s="104"/>
      <c r="Q803" s="104"/>
      <c r="R803" s="104"/>
    </row>
    <row r="804" ht="12.75" customHeight="1">
      <c r="A804" s="104"/>
      <c r="B804" s="104"/>
      <c r="C804" s="104"/>
      <c r="D804" s="104"/>
      <c r="E804" s="104"/>
      <c r="F804" s="104"/>
      <c r="G804" s="104"/>
      <c r="H804" s="104"/>
      <c r="I804" s="104"/>
      <c r="J804" s="104"/>
      <c r="K804" s="104"/>
      <c r="L804" s="104"/>
      <c r="M804" s="104"/>
      <c r="N804" s="104"/>
      <c r="O804" s="104"/>
      <c r="P804" s="104"/>
      <c r="Q804" s="104"/>
      <c r="R804" s="104"/>
    </row>
    <row r="805" ht="12.75" customHeight="1">
      <c r="A805" s="104"/>
      <c r="B805" s="104"/>
      <c r="C805" s="104"/>
      <c r="D805" s="104"/>
      <c r="E805" s="104"/>
      <c r="F805" s="104"/>
      <c r="G805" s="104"/>
      <c r="H805" s="104"/>
      <c r="I805" s="104"/>
      <c r="J805" s="104"/>
      <c r="K805" s="104"/>
      <c r="L805" s="104"/>
      <c r="M805" s="104"/>
      <c r="N805" s="104"/>
      <c r="O805" s="104"/>
      <c r="P805" s="104"/>
      <c r="Q805" s="104"/>
      <c r="R805" s="104"/>
    </row>
    <row r="806" ht="12.75" customHeight="1">
      <c r="A806" s="104"/>
      <c r="B806" s="104"/>
      <c r="C806" s="104"/>
      <c r="D806" s="104"/>
      <c r="E806" s="104"/>
      <c r="F806" s="104"/>
      <c r="G806" s="104"/>
      <c r="H806" s="104"/>
      <c r="I806" s="104"/>
      <c r="J806" s="104"/>
      <c r="K806" s="104"/>
      <c r="L806" s="104"/>
      <c r="M806" s="104"/>
      <c r="N806" s="104"/>
      <c r="O806" s="104"/>
      <c r="P806" s="104"/>
      <c r="Q806" s="104"/>
      <c r="R806" s="104"/>
    </row>
    <row r="807" ht="12.75" customHeight="1">
      <c r="A807" s="104"/>
      <c r="B807" s="104"/>
      <c r="C807" s="104"/>
      <c r="D807" s="104"/>
      <c r="E807" s="104"/>
      <c r="F807" s="104"/>
      <c r="G807" s="104"/>
      <c r="H807" s="104"/>
      <c r="I807" s="104"/>
      <c r="J807" s="104"/>
      <c r="K807" s="104"/>
      <c r="L807" s="104"/>
      <c r="M807" s="104"/>
      <c r="N807" s="104"/>
      <c r="O807" s="104"/>
      <c r="P807" s="104"/>
      <c r="Q807" s="104"/>
      <c r="R807" s="104"/>
    </row>
    <row r="808" ht="12.75" customHeight="1">
      <c r="A808" s="104"/>
      <c r="B808" s="104"/>
      <c r="C808" s="104"/>
      <c r="D808" s="104"/>
      <c r="E808" s="104"/>
      <c r="F808" s="104"/>
      <c r="G808" s="104"/>
      <c r="H808" s="104"/>
      <c r="I808" s="104"/>
      <c r="J808" s="104"/>
      <c r="K808" s="104"/>
      <c r="L808" s="104"/>
      <c r="M808" s="104"/>
      <c r="N808" s="104"/>
      <c r="O808" s="104"/>
      <c r="P808" s="104"/>
      <c r="Q808" s="104"/>
      <c r="R808" s="104"/>
    </row>
    <row r="809" ht="12.75" customHeight="1">
      <c r="A809" s="104"/>
      <c r="B809" s="104"/>
      <c r="C809" s="104"/>
      <c r="D809" s="104"/>
      <c r="E809" s="104"/>
      <c r="F809" s="104"/>
      <c r="G809" s="104"/>
      <c r="H809" s="104"/>
      <c r="I809" s="104"/>
      <c r="J809" s="104"/>
      <c r="K809" s="104"/>
      <c r="L809" s="104"/>
      <c r="M809" s="104"/>
      <c r="N809" s="104"/>
      <c r="O809" s="104"/>
      <c r="P809" s="104"/>
      <c r="Q809" s="104"/>
      <c r="R809" s="104"/>
    </row>
    <row r="810" ht="12.75" customHeight="1">
      <c r="A810" s="104"/>
      <c r="B810" s="104"/>
      <c r="C810" s="104"/>
      <c r="D810" s="104"/>
      <c r="E810" s="104"/>
      <c r="F810" s="104"/>
      <c r="G810" s="104"/>
      <c r="H810" s="104"/>
      <c r="I810" s="104"/>
      <c r="J810" s="104"/>
      <c r="K810" s="104"/>
      <c r="L810" s="104"/>
      <c r="M810" s="104"/>
      <c r="N810" s="104"/>
      <c r="O810" s="104"/>
      <c r="P810" s="104"/>
      <c r="Q810" s="104"/>
      <c r="R810" s="104"/>
    </row>
    <row r="811" ht="12.75" customHeight="1">
      <c r="A811" s="104"/>
      <c r="B811" s="104"/>
      <c r="C811" s="104"/>
      <c r="D811" s="104"/>
      <c r="E811" s="104"/>
      <c r="F811" s="104"/>
      <c r="G811" s="104"/>
      <c r="H811" s="104"/>
      <c r="I811" s="104"/>
      <c r="J811" s="104"/>
      <c r="K811" s="104"/>
      <c r="L811" s="104"/>
      <c r="M811" s="104"/>
      <c r="N811" s="104"/>
      <c r="O811" s="104"/>
      <c r="P811" s="104"/>
      <c r="Q811" s="104"/>
      <c r="R811" s="104"/>
    </row>
    <row r="812" ht="12.75" customHeight="1">
      <c r="A812" s="104"/>
      <c r="B812" s="104"/>
      <c r="C812" s="104"/>
      <c r="D812" s="104"/>
      <c r="E812" s="104"/>
      <c r="F812" s="104"/>
      <c r="G812" s="104"/>
      <c r="H812" s="104"/>
      <c r="I812" s="104"/>
      <c r="J812" s="104"/>
      <c r="K812" s="104"/>
      <c r="L812" s="104"/>
      <c r="M812" s="104"/>
      <c r="N812" s="104"/>
      <c r="O812" s="104"/>
      <c r="P812" s="104"/>
      <c r="Q812" s="104"/>
      <c r="R812" s="104"/>
    </row>
    <row r="813" ht="12.75" customHeight="1">
      <c r="A813" s="104"/>
      <c r="B813" s="104"/>
      <c r="C813" s="104"/>
      <c r="D813" s="104"/>
      <c r="E813" s="104"/>
      <c r="F813" s="104"/>
      <c r="G813" s="104"/>
      <c r="H813" s="104"/>
      <c r="I813" s="104"/>
      <c r="J813" s="104"/>
      <c r="K813" s="104"/>
      <c r="L813" s="104"/>
      <c r="M813" s="104"/>
      <c r="N813" s="104"/>
      <c r="O813" s="104"/>
      <c r="P813" s="104"/>
      <c r="Q813" s="104"/>
      <c r="R813" s="104"/>
    </row>
    <row r="814" ht="12.75" customHeight="1">
      <c r="A814" s="104"/>
      <c r="B814" s="104"/>
      <c r="C814" s="104"/>
      <c r="D814" s="104"/>
      <c r="E814" s="104"/>
      <c r="F814" s="104"/>
      <c r="G814" s="104"/>
      <c r="H814" s="104"/>
      <c r="I814" s="104"/>
      <c r="J814" s="104"/>
      <c r="K814" s="104"/>
      <c r="L814" s="104"/>
      <c r="M814" s="104"/>
      <c r="N814" s="104"/>
      <c r="O814" s="104"/>
      <c r="P814" s="104"/>
      <c r="Q814" s="104"/>
      <c r="R814" s="104"/>
    </row>
    <row r="815" ht="12.75" customHeight="1">
      <c r="A815" s="104"/>
      <c r="B815" s="104"/>
      <c r="C815" s="104"/>
      <c r="D815" s="104"/>
      <c r="E815" s="104"/>
      <c r="F815" s="104"/>
      <c r="G815" s="104"/>
      <c r="H815" s="104"/>
      <c r="I815" s="104"/>
      <c r="J815" s="104"/>
      <c r="K815" s="104"/>
      <c r="L815" s="104"/>
      <c r="M815" s="104"/>
      <c r="N815" s="104"/>
      <c r="O815" s="104"/>
      <c r="P815" s="104"/>
      <c r="Q815" s="104"/>
      <c r="R815" s="104"/>
    </row>
    <row r="816" ht="12.75" customHeight="1">
      <c r="A816" s="104"/>
      <c r="B816" s="104"/>
      <c r="C816" s="104"/>
      <c r="D816" s="104"/>
      <c r="E816" s="104"/>
      <c r="F816" s="104"/>
      <c r="G816" s="104"/>
      <c r="H816" s="104"/>
      <c r="I816" s="104"/>
      <c r="J816" s="104"/>
      <c r="K816" s="104"/>
      <c r="L816" s="104"/>
      <c r="M816" s="104"/>
      <c r="N816" s="104"/>
      <c r="O816" s="104"/>
      <c r="P816" s="104"/>
      <c r="Q816" s="104"/>
      <c r="R816" s="104"/>
    </row>
    <row r="817" ht="12.75" customHeight="1">
      <c r="A817" s="104"/>
      <c r="B817" s="104"/>
      <c r="C817" s="104"/>
      <c r="D817" s="104"/>
      <c r="E817" s="104"/>
      <c r="F817" s="104"/>
      <c r="G817" s="104"/>
      <c r="H817" s="104"/>
      <c r="I817" s="104"/>
      <c r="J817" s="104"/>
      <c r="K817" s="104"/>
      <c r="L817" s="104"/>
      <c r="M817" s="104"/>
      <c r="N817" s="104"/>
      <c r="O817" s="104"/>
      <c r="P817" s="104"/>
      <c r="Q817" s="104"/>
      <c r="R817" s="104"/>
    </row>
    <row r="818" ht="12.75" customHeight="1">
      <c r="A818" s="104"/>
      <c r="B818" s="104"/>
      <c r="C818" s="104"/>
      <c r="D818" s="104"/>
      <c r="E818" s="104"/>
      <c r="F818" s="104"/>
      <c r="G818" s="104"/>
      <c r="H818" s="104"/>
      <c r="I818" s="104"/>
      <c r="J818" s="104"/>
      <c r="K818" s="104"/>
      <c r="L818" s="104"/>
      <c r="M818" s="104"/>
      <c r="N818" s="104"/>
      <c r="O818" s="104"/>
      <c r="P818" s="104"/>
      <c r="Q818" s="104"/>
      <c r="R818" s="104"/>
    </row>
    <row r="819" ht="12.75" customHeight="1">
      <c r="A819" s="104"/>
      <c r="B819" s="104"/>
      <c r="C819" s="104"/>
      <c r="D819" s="104"/>
      <c r="E819" s="104"/>
      <c r="F819" s="104"/>
      <c r="G819" s="104"/>
      <c r="H819" s="104"/>
      <c r="I819" s="104"/>
      <c r="J819" s="104"/>
      <c r="K819" s="104"/>
      <c r="L819" s="104"/>
      <c r="M819" s="104"/>
      <c r="N819" s="104"/>
      <c r="O819" s="104"/>
      <c r="P819" s="104"/>
      <c r="Q819" s="104"/>
      <c r="R819" s="104"/>
    </row>
    <row r="820" ht="12.75" customHeight="1">
      <c r="A820" s="104"/>
      <c r="B820" s="104"/>
      <c r="C820" s="104"/>
      <c r="D820" s="104"/>
      <c r="E820" s="104"/>
      <c r="F820" s="104"/>
      <c r="G820" s="104"/>
      <c r="H820" s="104"/>
      <c r="I820" s="104"/>
      <c r="J820" s="104"/>
      <c r="K820" s="104"/>
      <c r="L820" s="104"/>
      <c r="M820" s="104"/>
      <c r="N820" s="104"/>
      <c r="O820" s="104"/>
      <c r="P820" s="104"/>
      <c r="Q820" s="104"/>
      <c r="R820" s="104"/>
    </row>
    <row r="821" ht="12.75" customHeight="1">
      <c r="A821" s="104"/>
      <c r="B821" s="104"/>
      <c r="C821" s="104"/>
      <c r="D821" s="104"/>
      <c r="E821" s="104"/>
      <c r="F821" s="104"/>
      <c r="G821" s="104"/>
      <c r="H821" s="104"/>
      <c r="I821" s="104"/>
      <c r="J821" s="104"/>
      <c r="K821" s="104"/>
      <c r="L821" s="104"/>
      <c r="M821" s="104"/>
      <c r="N821" s="104"/>
      <c r="O821" s="104"/>
      <c r="P821" s="104"/>
      <c r="Q821" s="104"/>
      <c r="R821" s="104"/>
    </row>
    <row r="822" ht="12.75" customHeight="1">
      <c r="A822" s="104"/>
      <c r="B822" s="104"/>
      <c r="C822" s="104"/>
      <c r="D822" s="104"/>
      <c r="E822" s="104"/>
      <c r="F822" s="104"/>
      <c r="G822" s="104"/>
      <c r="H822" s="104"/>
      <c r="I822" s="104"/>
      <c r="J822" s="104"/>
      <c r="K822" s="104"/>
      <c r="L822" s="104"/>
      <c r="M822" s="104"/>
      <c r="N822" s="104"/>
      <c r="O822" s="104"/>
      <c r="P822" s="104"/>
      <c r="Q822" s="104"/>
      <c r="R822" s="104"/>
    </row>
    <row r="823" ht="12.75" customHeight="1">
      <c r="A823" s="104"/>
      <c r="B823" s="104"/>
      <c r="C823" s="104"/>
      <c r="D823" s="104"/>
      <c r="E823" s="104"/>
      <c r="F823" s="104"/>
      <c r="G823" s="104"/>
      <c r="H823" s="104"/>
      <c r="I823" s="104"/>
      <c r="J823" s="104"/>
      <c r="K823" s="104"/>
      <c r="L823" s="104"/>
      <c r="M823" s="104"/>
      <c r="N823" s="104"/>
      <c r="O823" s="104"/>
      <c r="P823" s="104"/>
      <c r="Q823" s="104"/>
      <c r="R823" s="104"/>
    </row>
    <row r="824" ht="12.75" customHeight="1">
      <c r="A824" s="104"/>
      <c r="B824" s="104"/>
      <c r="C824" s="104"/>
      <c r="D824" s="104"/>
      <c r="E824" s="104"/>
      <c r="F824" s="104"/>
      <c r="G824" s="104"/>
      <c r="H824" s="104"/>
      <c r="I824" s="104"/>
      <c r="J824" s="104"/>
      <c r="K824" s="104"/>
      <c r="L824" s="104"/>
      <c r="M824" s="104"/>
      <c r="N824" s="104"/>
      <c r="O824" s="104"/>
      <c r="P824" s="104"/>
      <c r="Q824" s="104"/>
      <c r="R824" s="104"/>
    </row>
    <row r="825" ht="12.75" customHeight="1">
      <c r="A825" s="104"/>
      <c r="B825" s="104"/>
      <c r="C825" s="104"/>
      <c r="D825" s="104"/>
      <c r="E825" s="104"/>
      <c r="F825" s="104"/>
      <c r="G825" s="104"/>
      <c r="H825" s="104"/>
      <c r="I825" s="104"/>
      <c r="J825" s="104"/>
      <c r="K825" s="104"/>
      <c r="L825" s="104"/>
      <c r="M825" s="104"/>
      <c r="N825" s="104"/>
      <c r="O825" s="104"/>
      <c r="P825" s="104"/>
      <c r="Q825" s="104"/>
      <c r="R825" s="104"/>
    </row>
    <row r="826" ht="12.75" customHeight="1">
      <c r="A826" s="104"/>
      <c r="B826" s="104"/>
      <c r="C826" s="104"/>
      <c r="D826" s="104"/>
      <c r="E826" s="104"/>
      <c r="F826" s="104"/>
      <c r="G826" s="104"/>
      <c r="H826" s="104"/>
      <c r="I826" s="104"/>
      <c r="J826" s="104"/>
      <c r="K826" s="104"/>
      <c r="L826" s="104"/>
      <c r="M826" s="104"/>
      <c r="N826" s="104"/>
      <c r="O826" s="104"/>
      <c r="P826" s="104"/>
      <c r="Q826" s="104"/>
      <c r="R826" s="104"/>
    </row>
    <row r="827" ht="12.75" customHeight="1">
      <c r="A827" s="104"/>
      <c r="B827" s="104"/>
      <c r="C827" s="104"/>
      <c r="D827" s="104"/>
      <c r="E827" s="104"/>
      <c r="F827" s="104"/>
      <c r="G827" s="104"/>
      <c r="H827" s="104"/>
      <c r="I827" s="104"/>
      <c r="J827" s="104"/>
      <c r="K827" s="104"/>
      <c r="L827" s="104"/>
      <c r="M827" s="104"/>
      <c r="N827" s="104"/>
      <c r="O827" s="104"/>
      <c r="P827" s="104"/>
      <c r="Q827" s="104"/>
      <c r="R827" s="104"/>
    </row>
    <row r="828" ht="12.75" customHeight="1">
      <c r="A828" s="104"/>
      <c r="B828" s="104"/>
      <c r="C828" s="104"/>
      <c r="D828" s="104"/>
      <c r="E828" s="104"/>
      <c r="F828" s="104"/>
      <c r="G828" s="104"/>
      <c r="H828" s="104"/>
      <c r="I828" s="104"/>
      <c r="J828" s="104"/>
      <c r="K828" s="104"/>
      <c r="L828" s="104"/>
      <c r="M828" s="104"/>
      <c r="N828" s="104"/>
      <c r="O828" s="104"/>
      <c r="P828" s="104"/>
      <c r="Q828" s="104"/>
      <c r="R828" s="104"/>
    </row>
    <row r="829" ht="12.75" customHeight="1">
      <c r="A829" s="104"/>
      <c r="B829" s="104"/>
      <c r="C829" s="104"/>
      <c r="D829" s="104"/>
      <c r="E829" s="104"/>
      <c r="F829" s="104"/>
      <c r="G829" s="104"/>
      <c r="H829" s="104"/>
      <c r="I829" s="104"/>
      <c r="J829" s="104"/>
      <c r="K829" s="104"/>
      <c r="L829" s="104"/>
      <c r="M829" s="104"/>
      <c r="N829" s="104"/>
      <c r="O829" s="104"/>
      <c r="P829" s="104"/>
      <c r="Q829" s="104"/>
      <c r="R829" s="104"/>
    </row>
    <row r="830" ht="12.75" customHeight="1">
      <c r="A830" s="104"/>
      <c r="B830" s="104"/>
      <c r="C830" s="104"/>
      <c r="D830" s="104"/>
      <c r="E830" s="104"/>
      <c r="F830" s="104"/>
      <c r="G830" s="104"/>
      <c r="H830" s="104"/>
      <c r="I830" s="104"/>
      <c r="J830" s="104"/>
      <c r="K830" s="104"/>
      <c r="L830" s="104"/>
      <c r="M830" s="104"/>
      <c r="N830" s="104"/>
      <c r="O830" s="104"/>
      <c r="P830" s="104"/>
      <c r="Q830" s="104"/>
      <c r="R830" s="104"/>
    </row>
    <row r="831" ht="12.75" customHeight="1">
      <c r="A831" s="104"/>
      <c r="B831" s="104"/>
      <c r="C831" s="104"/>
      <c r="D831" s="104"/>
      <c r="E831" s="104"/>
      <c r="F831" s="104"/>
      <c r="G831" s="104"/>
      <c r="H831" s="104"/>
      <c r="I831" s="104"/>
      <c r="J831" s="104"/>
      <c r="K831" s="104"/>
      <c r="L831" s="104"/>
      <c r="M831" s="104"/>
      <c r="N831" s="104"/>
      <c r="O831" s="104"/>
      <c r="P831" s="104"/>
      <c r="Q831" s="104"/>
      <c r="R831" s="104"/>
    </row>
    <row r="832" ht="12.75" customHeight="1">
      <c r="A832" s="104"/>
      <c r="B832" s="104"/>
      <c r="C832" s="104"/>
      <c r="D832" s="104"/>
      <c r="E832" s="104"/>
      <c r="F832" s="104"/>
      <c r="G832" s="104"/>
      <c r="H832" s="104"/>
      <c r="I832" s="104"/>
      <c r="J832" s="104"/>
      <c r="K832" s="104"/>
      <c r="L832" s="104"/>
      <c r="M832" s="104"/>
      <c r="N832" s="104"/>
      <c r="O832" s="104"/>
      <c r="P832" s="104"/>
      <c r="Q832" s="104"/>
      <c r="R832" s="104"/>
    </row>
    <row r="833" ht="12.75" customHeight="1">
      <c r="A833" s="104"/>
      <c r="B833" s="104"/>
      <c r="C833" s="104"/>
      <c r="D833" s="104"/>
      <c r="E833" s="104"/>
      <c r="F833" s="104"/>
      <c r="G833" s="104"/>
      <c r="H833" s="104"/>
      <c r="I833" s="104"/>
      <c r="J833" s="104"/>
      <c r="K833" s="104"/>
      <c r="L833" s="104"/>
      <c r="M833" s="104"/>
      <c r="N833" s="104"/>
      <c r="O833" s="104"/>
      <c r="P833" s="104"/>
      <c r="Q833" s="104"/>
      <c r="R833" s="104"/>
    </row>
    <row r="834" ht="12.75" customHeight="1">
      <c r="A834" s="104"/>
      <c r="B834" s="104"/>
      <c r="C834" s="104"/>
      <c r="D834" s="104"/>
      <c r="E834" s="104"/>
      <c r="F834" s="104"/>
      <c r="G834" s="104"/>
      <c r="H834" s="104"/>
      <c r="I834" s="104"/>
      <c r="J834" s="104"/>
      <c r="K834" s="104"/>
      <c r="L834" s="104"/>
      <c r="M834" s="104"/>
      <c r="N834" s="104"/>
      <c r="O834" s="104"/>
      <c r="P834" s="104"/>
      <c r="Q834" s="104"/>
      <c r="R834" s="104"/>
    </row>
    <row r="835" ht="12.75" customHeight="1">
      <c r="A835" s="104"/>
      <c r="B835" s="104"/>
      <c r="C835" s="104"/>
      <c r="D835" s="104"/>
      <c r="E835" s="104"/>
      <c r="F835" s="104"/>
      <c r="G835" s="104"/>
      <c r="H835" s="104"/>
      <c r="I835" s="104"/>
      <c r="J835" s="104"/>
      <c r="K835" s="104"/>
      <c r="L835" s="104"/>
      <c r="M835" s="104"/>
      <c r="N835" s="104"/>
      <c r="O835" s="104"/>
      <c r="P835" s="104"/>
      <c r="Q835" s="104"/>
      <c r="R835" s="104"/>
    </row>
    <row r="836" ht="12.75" customHeight="1">
      <c r="A836" s="104"/>
      <c r="B836" s="104"/>
      <c r="C836" s="104"/>
      <c r="D836" s="104"/>
      <c r="E836" s="104"/>
      <c r="F836" s="104"/>
      <c r="G836" s="104"/>
      <c r="H836" s="104"/>
      <c r="I836" s="104"/>
      <c r="J836" s="104"/>
      <c r="K836" s="104"/>
      <c r="L836" s="104"/>
      <c r="M836" s="104"/>
      <c r="N836" s="104"/>
      <c r="O836" s="104"/>
      <c r="P836" s="104"/>
      <c r="Q836" s="104"/>
      <c r="R836" s="104"/>
    </row>
    <row r="837" ht="12.75" customHeight="1">
      <c r="A837" s="104"/>
      <c r="B837" s="104"/>
      <c r="C837" s="104"/>
      <c r="D837" s="104"/>
      <c r="E837" s="104"/>
      <c r="F837" s="104"/>
      <c r="G837" s="104"/>
      <c r="H837" s="104"/>
      <c r="I837" s="104"/>
      <c r="J837" s="104"/>
      <c r="K837" s="104"/>
      <c r="L837" s="104"/>
      <c r="M837" s="104"/>
      <c r="N837" s="104"/>
      <c r="O837" s="104"/>
      <c r="P837" s="104"/>
      <c r="Q837" s="104"/>
      <c r="R837" s="104"/>
    </row>
    <row r="838" ht="12.75" customHeight="1">
      <c r="A838" s="104"/>
      <c r="B838" s="104"/>
      <c r="C838" s="104"/>
      <c r="D838" s="104"/>
      <c r="E838" s="104"/>
      <c r="F838" s="104"/>
      <c r="G838" s="104"/>
      <c r="H838" s="104"/>
      <c r="I838" s="104"/>
      <c r="J838" s="104"/>
      <c r="K838" s="104"/>
      <c r="L838" s="104"/>
      <c r="M838" s="104"/>
      <c r="N838" s="104"/>
      <c r="O838" s="104"/>
      <c r="P838" s="104"/>
      <c r="Q838" s="104"/>
      <c r="R838" s="104"/>
    </row>
    <row r="839" ht="12.75" customHeight="1">
      <c r="A839" s="104"/>
      <c r="B839" s="104"/>
      <c r="C839" s="104"/>
      <c r="D839" s="104"/>
      <c r="E839" s="104"/>
      <c r="F839" s="104"/>
      <c r="G839" s="104"/>
      <c r="H839" s="104"/>
      <c r="I839" s="104"/>
      <c r="J839" s="104"/>
      <c r="K839" s="104"/>
      <c r="L839" s="104"/>
      <c r="M839" s="104"/>
      <c r="N839" s="104"/>
      <c r="O839" s="104"/>
      <c r="P839" s="104"/>
      <c r="Q839" s="104"/>
      <c r="R839" s="104"/>
    </row>
    <row r="840" ht="12.75" customHeight="1">
      <c r="A840" s="104"/>
      <c r="B840" s="104"/>
      <c r="C840" s="104"/>
      <c r="D840" s="104"/>
      <c r="E840" s="104"/>
      <c r="F840" s="104"/>
      <c r="G840" s="104"/>
      <c r="H840" s="104"/>
      <c r="I840" s="104"/>
      <c r="J840" s="104"/>
      <c r="K840" s="104"/>
      <c r="L840" s="104"/>
      <c r="M840" s="104"/>
      <c r="N840" s="104"/>
      <c r="O840" s="104"/>
      <c r="P840" s="104"/>
      <c r="Q840" s="104"/>
      <c r="R840" s="104"/>
    </row>
    <row r="841" ht="12.75" customHeight="1">
      <c r="A841" s="104"/>
      <c r="B841" s="104"/>
      <c r="C841" s="104"/>
      <c r="D841" s="104"/>
      <c r="E841" s="104"/>
      <c r="F841" s="104"/>
      <c r="G841" s="104"/>
      <c r="H841" s="104"/>
      <c r="I841" s="104"/>
      <c r="J841" s="104"/>
      <c r="K841" s="104"/>
      <c r="L841" s="104"/>
      <c r="M841" s="104"/>
      <c r="N841" s="104"/>
      <c r="O841" s="104"/>
      <c r="P841" s="104"/>
      <c r="Q841" s="104"/>
      <c r="R841" s="104"/>
    </row>
    <row r="842" ht="12.75" customHeight="1">
      <c r="A842" s="104"/>
      <c r="B842" s="104"/>
      <c r="C842" s="104"/>
      <c r="D842" s="104"/>
      <c r="E842" s="104"/>
      <c r="F842" s="104"/>
      <c r="G842" s="104"/>
      <c r="H842" s="104"/>
      <c r="I842" s="104"/>
      <c r="J842" s="104"/>
      <c r="K842" s="104"/>
      <c r="L842" s="104"/>
      <c r="M842" s="104"/>
      <c r="N842" s="104"/>
      <c r="O842" s="104"/>
      <c r="P842" s="104"/>
      <c r="Q842" s="104"/>
      <c r="R842" s="104"/>
    </row>
    <row r="843" ht="12.75" customHeight="1">
      <c r="A843" s="104"/>
      <c r="B843" s="104"/>
      <c r="C843" s="104"/>
      <c r="D843" s="104"/>
      <c r="E843" s="104"/>
      <c r="F843" s="104"/>
      <c r="G843" s="104"/>
      <c r="H843" s="104"/>
      <c r="I843" s="104"/>
      <c r="J843" s="104"/>
      <c r="K843" s="104"/>
      <c r="L843" s="104"/>
      <c r="M843" s="104"/>
      <c r="N843" s="104"/>
      <c r="O843" s="104"/>
      <c r="P843" s="104"/>
      <c r="Q843" s="104"/>
      <c r="R843" s="104"/>
    </row>
    <row r="844" ht="12.75" customHeight="1">
      <c r="A844" s="104"/>
      <c r="B844" s="104"/>
      <c r="C844" s="104"/>
      <c r="D844" s="104"/>
      <c r="E844" s="104"/>
      <c r="F844" s="104"/>
      <c r="G844" s="104"/>
      <c r="H844" s="104"/>
      <c r="I844" s="104"/>
      <c r="J844" s="104"/>
      <c r="K844" s="104"/>
      <c r="L844" s="104"/>
      <c r="M844" s="104"/>
      <c r="N844" s="104"/>
      <c r="O844" s="104"/>
      <c r="P844" s="104"/>
      <c r="Q844" s="104"/>
      <c r="R844" s="104"/>
    </row>
    <row r="845" ht="12.75" customHeight="1">
      <c r="A845" s="104"/>
      <c r="B845" s="104"/>
      <c r="C845" s="104"/>
      <c r="D845" s="104"/>
      <c r="E845" s="104"/>
      <c r="F845" s="104"/>
      <c r="G845" s="104"/>
      <c r="H845" s="104"/>
      <c r="I845" s="104"/>
      <c r="J845" s="104"/>
      <c r="K845" s="104"/>
      <c r="L845" s="104"/>
      <c r="M845" s="104"/>
      <c r="N845" s="104"/>
      <c r="O845" s="104"/>
      <c r="P845" s="104"/>
      <c r="Q845" s="104"/>
      <c r="R845" s="104"/>
    </row>
    <row r="846" ht="12.75" customHeight="1">
      <c r="A846" s="104"/>
      <c r="B846" s="104"/>
      <c r="C846" s="104"/>
      <c r="D846" s="104"/>
      <c r="E846" s="104"/>
      <c r="F846" s="104"/>
      <c r="G846" s="104"/>
      <c r="H846" s="104"/>
      <c r="I846" s="104"/>
      <c r="J846" s="104"/>
      <c r="K846" s="104"/>
      <c r="L846" s="104"/>
      <c r="M846" s="104"/>
      <c r="N846" s="104"/>
      <c r="O846" s="104"/>
      <c r="P846" s="104"/>
      <c r="Q846" s="104"/>
      <c r="R846" s="104"/>
    </row>
    <row r="847" ht="12.75" customHeight="1">
      <c r="A847" s="104"/>
      <c r="B847" s="104"/>
      <c r="C847" s="104"/>
      <c r="D847" s="104"/>
      <c r="E847" s="104"/>
      <c r="F847" s="104"/>
      <c r="G847" s="104"/>
      <c r="H847" s="104"/>
      <c r="I847" s="104"/>
      <c r="J847" s="104"/>
      <c r="K847" s="104"/>
      <c r="L847" s="104"/>
      <c r="M847" s="104"/>
      <c r="N847" s="104"/>
      <c r="O847" s="104"/>
      <c r="P847" s="104"/>
      <c r="Q847" s="104"/>
      <c r="R847" s="104"/>
    </row>
    <row r="848" ht="12.75" customHeight="1">
      <c r="A848" s="104"/>
      <c r="B848" s="104"/>
      <c r="C848" s="104"/>
      <c r="D848" s="104"/>
      <c r="E848" s="104"/>
      <c r="F848" s="104"/>
      <c r="G848" s="104"/>
      <c r="H848" s="104"/>
      <c r="I848" s="104"/>
      <c r="J848" s="104"/>
      <c r="K848" s="104"/>
      <c r="L848" s="104"/>
      <c r="M848" s="104"/>
      <c r="N848" s="104"/>
      <c r="O848" s="104"/>
      <c r="P848" s="104"/>
      <c r="Q848" s="104"/>
      <c r="R848" s="104"/>
    </row>
    <row r="849" ht="12.75" customHeight="1">
      <c r="A849" s="104"/>
      <c r="B849" s="104"/>
      <c r="C849" s="104"/>
      <c r="D849" s="104"/>
      <c r="E849" s="104"/>
      <c r="F849" s="104"/>
      <c r="G849" s="104"/>
      <c r="H849" s="104"/>
      <c r="I849" s="104"/>
      <c r="J849" s="104"/>
      <c r="K849" s="104"/>
      <c r="L849" s="104"/>
      <c r="M849" s="104"/>
      <c r="N849" s="104"/>
      <c r="O849" s="104"/>
      <c r="P849" s="104"/>
      <c r="Q849" s="104"/>
      <c r="R849" s="104"/>
    </row>
    <row r="850" ht="12.75" customHeight="1">
      <c r="A850" s="104"/>
      <c r="B850" s="104"/>
      <c r="C850" s="104"/>
      <c r="D850" s="104"/>
      <c r="E850" s="104"/>
      <c r="F850" s="104"/>
      <c r="G850" s="104"/>
      <c r="H850" s="104"/>
      <c r="I850" s="104"/>
      <c r="J850" s="104"/>
      <c r="K850" s="104"/>
      <c r="L850" s="104"/>
      <c r="M850" s="104"/>
      <c r="N850" s="104"/>
      <c r="O850" s="104"/>
      <c r="P850" s="104"/>
      <c r="Q850" s="104"/>
      <c r="R850" s="104"/>
    </row>
    <row r="851" ht="12.75" customHeight="1">
      <c r="A851" s="104"/>
      <c r="B851" s="104"/>
      <c r="C851" s="104"/>
      <c r="D851" s="104"/>
      <c r="E851" s="104"/>
      <c r="F851" s="104"/>
      <c r="G851" s="104"/>
      <c r="H851" s="104"/>
      <c r="I851" s="104"/>
      <c r="J851" s="104"/>
      <c r="K851" s="104"/>
      <c r="L851" s="104"/>
      <c r="M851" s="104"/>
      <c r="N851" s="104"/>
      <c r="O851" s="104"/>
      <c r="P851" s="104"/>
      <c r="Q851" s="104"/>
      <c r="R851" s="104"/>
    </row>
    <row r="852" ht="12.75" customHeight="1">
      <c r="A852" s="104"/>
      <c r="B852" s="104"/>
      <c r="C852" s="104"/>
      <c r="D852" s="104"/>
      <c r="E852" s="104"/>
      <c r="F852" s="104"/>
      <c r="G852" s="104"/>
      <c r="H852" s="104"/>
      <c r="I852" s="104"/>
      <c r="J852" s="104"/>
      <c r="K852" s="104"/>
      <c r="L852" s="104"/>
      <c r="M852" s="104"/>
      <c r="N852" s="104"/>
      <c r="O852" s="104"/>
      <c r="P852" s="104"/>
      <c r="Q852" s="104"/>
      <c r="R852" s="104"/>
    </row>
    <row r="853" ht="12.75" customHeight="1">
      <c r="A853" s="104"/>
      <c r="B853" s="104"/>
      <c r="C853" s="104"/>
      <c r="D853" s="104"/>
      <c r="E853" s="104"/>
      <c r="F853" s="104"/>
      <c r="G853" s="104"/>
      <c r="H853" s="104"/>
      <c r="I853" s="104"/>
      <c r="J853" s="104"/>
      <c r="K853" s="104"/>
      <c r="L853" s="104"/>
      <c r="M853" s="104"/>
      <c r="N853" s="104"/>
      <c r="O853" s="104"/>
      <c r="P853" s="104"/>
      <c r="Q853" s="104"/>
      <c r="R853" s="104"/>
    </row>
    <row r="854" ht="12.75" customHeight="1">
      <c r="A854" s="104"/>
      <c r="B854" s="104"/>
      <c r="C854" s="104"/>
      <c r="D854" s="104"/>
      <c r="E854" s="104"/>
      <c r="F854" s="104"/>
      <c r="G854" s="104"/>
      <c r="H854" s="104"/>
      <c r="I854" s="104"/>
      <c r="J854" s="104"/>
      <c r="K854" s="104"/>
      <c r="L854" s="104"/>
      <c r="M854" s="104"/>
      <c r="N854" s="104"/>
      <c r="O854" s="104"/>
      <c r="P854" s="104"/>
      <c r="Q854" s="104"/>
      <c r="R854" s="104"/>
    </row>
    <row r="855" ht="12.75" customHeight="1">
      <c r="A855" s="104"/>
      <c r="B855" s="104"/>
      <c r="C855" s="104"/>
      <c r="D855" s="104"/>
      <c r="E855" s="104"/>
      <c r="F855" s="104"/>
      <c r="G855" s="104"/>
      <c r="H855" s="104"/>
      <c r="I855" s="104"/>
      <c r="J855" s="104"/>
      <c r="K855" s="104"/>
      <c r="L855" s="104"/>
      <c r="M855" s="104"/>
      <c r="N855" s="104"/>
      <c r="O855" s="104"/>
      <c r="P855" s="104"/>
      <c r="Q855" s="104"/>
      <c r="R855" s="104"/>
    </row>
    <row r="856" ht="12.75" customHeight="1">
      <c r="A856" s="104"/>
      <c r="B856" s="104"/>
      <c r="C856" s="104"/>
      <c r="D856" s="104"/>
      <c r="E856" s="104"/>
      <c r="F856" s="104"/>
      <c r="G856" s="104"/>
      <c r="H856" s="104"/>
      <c r="I856" s="104"/>
      <c r="J856" s="104"/>
      <c r="K856" s="104"/>
      <c r="L856" s="104"/>
      <c r="M856" s="104"/>
      <c r="N856" s="104"/>
      <c r="O856" s="104"/>
      <c r="P856" s="104"/>
      <c r="Q856" s="104"/>
      <c r="R856" s="104"/>
    </row>
    <row r="857" ht="12.75" customHeight="1">
      <c r="A857" s="104"/>
      <c r="B857" s="104"/>
      <c r="C857" s="104"/>
      <c r="D857" s="104"/>
      <c r="E857" s="104"/>
      <c r="F857" s="104"/>
      <c r="G857" s="104"/>
      <c r="H857" s="104"/>
      <c r="I857" s="104"/>
      <c r="J857" s="104"/>
      <c r="K857" s="104"/>
      <c r="L857" s="104"/>
      <c r="M857" s="104"/>
      <c r="N857" s="104"/>
      <c r="O857" s="104"/>
      <c r="P857" s="104"/>
      <c r="Q857" s="104"/>
      <c r="R857" s="104"/>
    </row>
    <row r="858" ht="12.75" customHeight="1">
      <c r="A858" s="104"/>
      <c r="B858" s="104"/>
      <c r="C858" s="104"/>
      <c r="D858" s="104"/>
      <c r="E858" s="104"/>
      <c r="F858" s="104"/>
      <c r="G858" s="104"/>
      <c r="H858" s="104"/>
      <c r="I858" s="104"/>
      <c r="J858" s="104"/>
      <c r="K858" s="104"/>
      <c r="L858" s="104"/>
      <c r="M858" s="104"/>
      <c r="N858" s="104"/>
      <c r="O858" s="104"/>
      <c r="P858" s="104"/>
      <c r="Q858" s="104"/>
      <c r="R858" s="104"/>
    </row>
    <row r="859" ht="12.75" customHeight="1">
      <c r="A859" s="104"/>
      <c r="B859" s="104"/>
      <c r="C859" s="104"/>
      <c r="D859" s="104"/>
      <c r="E859" s="104"/>
      <c r="F859" s="104"/>
      <c r="G859" s="104"/>
      <c r="H859" s="104"/>
      <c r="I859" s="104"/>
      <c r="J859" s="104"/>
      <c r="K859" s="104"/>
      <c r="L859" s="104"/>
      <c r="M859" s="104"/>
      <c r="N859" s="104"/>
      <c r="O859" s="104"/>
      <c r="P859" s="104"/>
      <c r="Q859" s="104"/>
      <c r="R859" s="104"/>
    </row>
    <row r="860" ht="12.75" customHeight="1">
      <c r="A860" s="104"/>
      <c r="B860" s="104"/>
      <c r="C860" s="104"/>
      <c r="D860" s="104"/>
      <c r="E860" s="104"/>
      <c r="F860" s="104"/>
      <c r="G860" s="104"/>
      <c r="H860" s="104"/>
      <c r="I860" s="104"/>
      <c r="J860" s="104"/>
      <c r="K860" s="104"/>
      <c r="L860" s="104"/>
      <c r="M860" s="104"/>
      <c r="N860" s="104"/>
      <c r="O860" s="104"/>
      <c r="P860" s="104"/>
      <c r="Q860" s="104"/>
      <c r="R860" s="104"/>
    </row>
    <row r="861" ht="12.75" customHeight="1">
      <c r="A861" s="104"/>
      <c r="B861" s="104"/>
      <c r="C861" s="104"/>
      <c r="D861" s="104"/>
      <c r="E861" s="104"/>
      <c r="F861" s="104"/>
      <c r="G861" s="104"/>
      <c r="H861" s="104"/>
      <c r="I861" s="104"/>
      <c r="J861" s="104"/>
      <c r="K861" s="104"/>
      <c r="L861" s="104"/>
      <c r="M861" s="104"/>
      <c r="N861" s="104"/>
      <c r="O861" s="104"/>
      <c r="P861" s="104"/>
      <c r="Q861" s="104"/>
      <c r="R861" s="104"/>
    </row>
    <row r="862" ht="12.75" customHeight="1">
      <c r="A862" s="104"/>
      <c r="B862" s="104"/>
      <c r="C862" s="104"/>
      <c r="D862" s="104"/>
      <c r="E862" s="104"/>
      <c r="F862" s="104"/>
      <c r="G862" s="104"/>
      <c r="H862" s="104"/>
      <c r="I862" s="104"/>
      <c r="J862" s="104"/>
      <c r="K862" s="104"/>
      <c r="L862" s="104"/>
      <c r="M862" s="104"/>
      <c r="N862" s="104"/>
      <c r="O862" s="104"/>
      <c r="P862" s="104"/>
      <c r="Q862" s="104"/>
      <c r="R862" s="104"/>
    </row>
    <row r="863" ht="12.75" customHeight="1">
      <c r="A863" s="104"/>
      <c r="B863" s="104"/>
      <c r="C863" s="104"/>
      <c r="D863" s="104"/>
      <c r="E863" s="104"/>
      <c r="F863" s="104"/>
      <c r="G863" s="104"/>
      <c r="H863" s="104"/>
      <c r="I863" s="104"/>
      <c r="J863" s="104"/>
      <c r="K863" s="104"/>
      <c r="L863" s="104"/>
      <c r="M863" s="104"/>
      <c r="N863" s="104"/>
      <c r="O863" s="104"/>
      <c r="P863" s="104"/>
      <c r="Q863" s="104"/>
      <c r="R863" s="104"/>
    </row>
    <row r="864" ht="12.75" customHeight="1">
      <c r="A864" s="104"/>
      <c r="B864" s="104"/>
      <c r="C864" s="104"/>
      <c r="D864" s="104"/>
      <c r="E864" s="104"/>
      <c r="F864" s="104"/>
      <c r="G864" s="104"/>
      <c r="H864" s="104"/>
      <c r="I864" s="104"/>
      <c r="J864" s="104"/>
      <c r="K864" s="104"/>
      <c r="L864" s="104"/>
      <c r="M864" s="104"/>
      <c r="N864" s="104"/>
      <c r="O864" s="104"/>
      <c r="P864" s="104"/>
      <c r="Q864" s="104"/>
      <c r="R864" s="104"/>
    </row>
    <row r="865" ht="12.75" customHeight="1">
      <c r="A865" s="104"/>
      <c r="B865" s="104"/>
      <c r="C865" s="104"/>
      <c r="D865" s="104"/>
      <c r="E865" s="104"/>
      <c r="F865" s="104"/>
      <c r="G865" s="104"/>
      <c r="H865" s="104"/>
      <c r="I865" s="104"/>
      <c r="J865" s="104"/>
      <c r="K865" s="104"/>
      <c r="L865" s="104"/>
      <c r="M865" s="104"/>
      <c r="N865" s="104"/>
      <c r="O865" s="104"/>
      <c r="P865" s="104"/>
      <c r="Q865" s="104"/>
      <c r="R865" s="104"/>
    </row>
    <row r="866" ht="12.75" customHeight="1">
      <c r="A866" s="104"/>
      <c r="B866" s="104"/>
      <c r="C866" s="104"/>
      <c r="D866" s="104"/>
      <c r="E866" s="104"/>
      <c r="F866" s="104"/>
      <c r="G866" s="104"/>
      <c r="H866" s="104"/>
      <c r="I866" s="104"/>
      <c r="J866" s="104"/>
      <c r="K866" s="104"/>
      <c r="L866" s="104"/>
      <c r="M866" s="104"/>
      <c r="N866" s="104"/>
      <c r="O866" s="104"/>
      <c r="P866" s="104"/>
      <c r="Q866" s="104"/>
      <c r="R866" s="104"/>
    </row>
    <row r="867" ht="12.75" customHeight="1">
      <c r="A867" s="104"/>
      <c r="B867" s="104"/>
      <c r="C867" s="104"/>
      <c r="D867" s="104"/>
      <c r="E867" s="104"/>
      <c r="F867" s="104"/>
      <c r="G867" s="104"/>
      <c r="H867" s="104"/>
      <c r="I867" s="104"/>
      <c r="J867" s="104"/>
      <c r="K867" s="104"/>
      <c r="L867" s="104"/>
      <c r="M867" s="104"/>
      <c r="N867" s="104"/>
      <c r="O867" s="104"/>
      <c r="P867" s="104"/>
      <c r="Q867" s="104"/>
      <c r="R867" s="104"/>
    </row>
    <row r="868" ht="12.75" customHeight="1">
      <c r="A868" s="104"/>
      <c r="B868" s="104"/>
      <c r="C868" s="104"/>
      <c r="D868" s="104"/>
      <c r="E868" s="104"/>
      <c r="F868" s="104"/>
      <c r="G868" s="104"/>
      <c r="H868" s="104"/>
      <c r="I868" s="104"/>
      <c r="J868" s="104"/>
      <c r="K868" s="104"/>
      <c r="L868" s="104"/>
      <c r="M868" s="104"/>
      <c r="N868" s="104"/>
      <c r="O868" s="104"/>
      <c r="P868" s="104"/>
      <c r="Q868" s="104"/>
      <c r="R868" s="104"/>
    </row>
    <row r="869" ht="12.75" customHeight="1">
      <c r="A869" s="104"/>
      <c r="B869" s="104"/>
      <c r="C869" s="104"/>
      <c r="D869" s="104"/>
      <c r="E869" s="104"/>
      <c r="F869" s="104"/>
      <c r="G869" s="104"/>
      <c r="H869" s="104"/>
      <c r="I869" s="104"/>
      <c r="J869" s="104"/>
      <c r="K869" s="104"/>
      <c r="L869" s="104"/>
      <c r="M869" s="104"/>
      <c r="N869" s="104"/>
      <c r="O869" s="104"/>
      <c r="P869" s="104"/>
      <c r="Q869" s="104"/>
      <c r="R869" s="104"/>
    </row>
    <row r="870" ht="12.75" customHeight="1">
      <c r="A870" s="104"/>
      <c r="B870" s="104"/>
      <c r="C870" s="104"/>
      <c r="D870" s="104"/>
      <c r="E870" s="104"/>
      <c r="F870" s="104"/>
      <c r="G870" s="104"/>
      <c r="H870" s="104"/>
      <c r="I870" s="104"/>
      <c r="J870" s="104"/>
      <c r="K870" s="104"/>
      <c r="L870" s="104"/>
      <c r="M870" s="104"/>
      <c r="N870" s="104"/>
      <c r="O870" s="104"/>
      <c r="P870" s="104"/>
      <c r="Q870" s="104"/>
      <c r="R870" s="104"/>
    </row>
    <row r="871" ht="12.75" customHeight="1">
      <c r="A871" s="104"/>
      <c r="B871" s="104"/>
      <c r="C871" s="104"/>
      <c r="D871" s="104"/>
      <c r="E871" s="104"/>
      <c r="F871" s="104"/>
      <c r="G871" s="104"/>
      <c r="H871" s="104"/>
      <c r="I871" s="104"/>
      <c r="J871" s="104"/>
      <c r="K871" s="104"/>
      <c r="L871" s="104"/>
      <c r="M871" s="104"/>
      <c r="N871" s="104"/>
      <c r="O871" s="104"/>
      <c r="P871" s="104"/>
      <c r="Q871" s="104"/>
      <c r="R871" s="104"/>
    </row>
    <row r="872" ht="12.75" customHeight="1">
      <c r="A872" s="104"/>
      <c r="B872" s="104"/>
      <c r="C872" s="104"/>
      <c r="D872" s="104"/>
      <c r="E872" s="104"/>
      <c r="F872" s="104"/>
      <c r="G872" s="104"/>
      <c r="H872" s="104"/>
      <c r="I872" s="104"/>
      <c r="J872" s="104"/>
      <c r="K872" s="104"/>
      <c r="L872" s="104"/>
      <c r="M872" s="104"/>
      <c r="N872" s="104"/>
      <c r="O872" s="104"/>
      <c r="P872" s="104"/>
      <c r="Q872" s="104"/>
      <c r="R872" s="104"/>
    </row>
    <row r="873" ht="12.75" customHeight="1">
      <c r="A873" s="104"/>
      <c r="B873" s="104"/>
      <c r="C873" s="104"/>
      <c r="D873" s="104"/>
      <c r="E873" s="104"/>
      <c r="F873" s="104"/>
      <c r="G873" s="104"/>
      <c r="H873" s="104"/>
      <c r="I873" s="104"/>
      <c r="J873" s="104"/>
      <c r="K873" s="104"/>
      <c r="L873" s="104"/>
      <c r="M873" s="104"/>
      <c r="N873" s="104"/>
      <c r="O873" s="104"/>
      <c r="P873" s="104"/>
      <c r="Q873" s="104"/>
      <c r="R873" s="104"/>
    </row>
    <row r="874" ht="12.75" customHeight="1">
      <c r="A874" s="104"/>
      <c r="B874" s="104"/>
      <c r="C874" s="104"/>
      <c r="D874" s="104"/>
      <c r="E874" s="104"/>
      <c r="F874" s="104"/>
      <c r="G874" s="104"/>
      <c r="H874" s="104"/>
      <c r="I874" s="104"/>
      <c r="J874" s="104"/>
      <c r="K874" s="104"/>
      <c r="L874" s="104"/>
      <c r="M874" s="104"/>
      <c r="N874" s="104"/>
      <c r="O874" s="104"/>
      <c r="P874" s="104"/>
      <c r="Q874" s="104"/>
      <c r="R874" s="104"/>
    </row>
    <row r="875" ht="12.75" customHeight="1">
      <c r="A875" s="104"/>
      <c r="B875" s="104"/>
      <c r="C875" s="104"/>
      <c r="D875" s="104"/>
      <c r="E875" s="104"/>
      <c r="F875" s="104"/>
      <c r="G875" s="104"/>
      <c r="H875" s="104"/>
      <c r="I875" s="104"/>
      <c r="J875" s="104"/>
      <c r="K875" s="104"/>
      <c r="L875" s="104"/>
      <c r="M875" s="104"/>
      <c r="N875" s="104"/>
      <c r="O875" s="104"/>
      <c r="P875" s="104"/>
      <c r="Q875" s="104"/>
      <c r="R875" s="104"/>
    </row>
    <row r="876" ht="12.75" customHeight="1">
      <c r="A876" s="104"/>
      <c r="B876" s="104"/>
      <c r="C876" s="104"/>
      <c r="D876" s="104"/>
      <c r="E876" s="104"/>
      <c r="F876" s="104"/>
      <c r="G876" s="104"/>
      <c r="H876" s="104"/>
      <c r="I876" s="104"/>
      <c r="J876" s="104"/>
      <c r="K876" s="104"/>
      <c r="L876" s="104"/>
      <c r="M876" s="104"/>
      <c r="N876" s="104"/>
      <c r="O876" s="104"/>
      <c r="P876" s="104"/>
      <c r="Q876" s="104"/>
      <c r="R876" s="104"/>
    </row>
    <row r="877" ht="12.75" customHeight="1">
      <c r="A877" s="104"/>
      <c r="B877" s="104"/>
      <c r="C877" s="104"/>
      <c r="D877" s="104"/>
      <c r="E877" s="104"/>
      <c r="F877" s="104"/>
      <c r="G877" s="104"/>
      <c r="H877" s="104"/>
      <c r="I877" s="104"/>
      <c r="J877" s="104"/>
      <c r="K877" s="104"/>
      <c r="L877" s="104"/>
      <c r="M877" s="104"/>
      <c r="N877" s="104"/>
      <c r="O877" s="104"/>
      <c r="P877" s="104"/>
      <c r="Q877" s="104"/>
      <c r="R877" s="104"/>
    </row>
    <row r="878" ht="12.75" customHeight="1">
      <c r="A878" s="104"/>
      <c r="B878" s="104"/>
      <c r="C878" s="104"/>
      <c r="D878" s="104"/>
      <c r="E878" s="104"/>
      <c r="F878" s="104"/>
      <c r="G878" s="104"/>
      <c r="H878" s="104"/>
      <c r="I878" s="104"/>
      <c r="J878" s="104"/>
      <c r="K878" s="104"/>
      <c r="L878" s="104"/>
      <c r="M878" s="104"/>
      <c r="N878" s="104"/>
      <c r="O878" s="104"/>
      <c r="P878" s="104"/>
      <c r="Q878" s="104"/>
      <c r="R878" s="104"/>
    </row>
    <row r="879" ht="12.75" customHeight="1">
      <c r="A879" s="104"/>
      <c r="B879" s="104"/>
      <c r="C879" s="104"/>
      <c r="D879" s="104"/>
      <c r="E879" s="104"/>
      <c r="F879" s="104"/>
      <c r="G879" s="104"/>
      <c r="H879" s="104"/>
      <c r="I879" s="104"/>
      <c r="J879" s="104"/>
      <c r="K879" s="104"/>
      <c r="L879" s="104"/>
      <c r="M879" s="104"/>
      <c r="N879" s="104"/>
      <c r="O879" s="104"/>
      <c r="P879" s="104"/>
      <c r="Q879" s="104"/>
      <c r="R879" s="104"/>
    </row>
    <row r="880" ht="12.75" customHeight="1">
      <c r="A880" s="104"/>
      <c r="B880" s="104"/>
      <c r="C880" s="104"/>
      <c r="D880" s="104"/>
      <c r="E880" s="104"/>
      <c r="F880" s="104"/>
      <c r="G880" s="104"/>
      <c r="H880" s="104"/>
      <c r="I880" s="104"/>
      <c r="J880" s="104"/>
      <c r="K880" s="104"/>
      <c r="L880" s="104"/>
      <c r="M880" s="104"/>
      <c r="N880" s="104"/>
      <c r="O880" s="104"/>
      <c r="P880" s="104"/>
      <c r="Q880" s="104"/>
      <c r="R880" s="104"/>
    </row>
    <row r="881" ht="12.75" customHeight="1">
      <c r="A881" s="104"/>
      <c r="B881" s="104"/>
      <c r="C881" s="104"/>
      <c r="D881" s="104"/>
      <c r="E881" s="104"/>
      <c r="F881" s="104"/>
      <c r="G881" s="104"/>
      <c r="H881" s="104"/>
      <c r="I881" s="104"/>
      <c r="J881" s="104"/>
      <c r="K881" s="104"/>
      <c r="L881" s="104"/>
      <c r="M881" s="104"/>
      <c r="N881" s="104"/>
      <c r="O881" s="104"/>
      <c r="P881" s="104"/>
      <c r="Q881" s="104"/>
      <c r="R881" s="104"/>
    </row>
    <row r="882" ht="12.75" customHeight="1">
      <c r="A882" s="104"/>
      <c r="B882" s="104"/>
      <c r="C882" s="104"/>
      <c r="D882" s="104"/>
      <c r="E882" s="104"/>
      <c r="F882" s="104"/>
      <c r="G882" s="104"/>
      <c r="H882" s="104"/>
      <c r="I882" s="104"/>
      <c r="J882" s="104"/>
      <c r="K882" s="104"/>
      <c r="L882" s="104"/>
      <c r="M882" s="104"/>
      <c r="N882" s="104"/>
      <c r="O882" s="104"/>
      <c r="P882" s="104"/>
      <c r="Q882" s="104"/>
      <c r="R882" s="104"/>
    </row>
    <row r="883" ht="12.75" customHeight="1">
      <c r="A883" s="104"/>
      <c r="B883" s="104"/>
      <c r="C883" s="104"/>
      <c r="D883" s="104"/>
      <c r="E883" s="104"/>
      <c r="F883" s="104"/>
      <c r="G883" s="104"/>
      <c r="H883" s="104"/>
      <c r="I883" s="104"/>
      <c r="J883" s="104"/>
      <c r="K883" s="104"/>
      <c r="L883" s="104"/>
      <c r="M883" s="104"/>
      <c r="N883" s="104"/>
      <c r="O883" s="104"/>
      <c r="P883" s="104"/>
      <c r="Q883" s="104"/>
      <c r="R883" s="104"/>
    </row>
    <row r="884" ht="12.75" customHeight="1">
      <c r="A884" s="104"/>
      <c r="B884" s="104"/>
      <c r="C884" s="104"/>
      <c r="D884" s="104"/>
      <c r="E884" s="104"/>
      <c r="F884" s="104"/>
      <c r="G884" s="104"/>
      <c r="H884" s="104"/>
      <c r="I884" s="104"/>
      <c r="J884" s="104"/>
      <c r="K884" s="104"/>
      <c r="L884" s="104"/>
      <c r="M884" s="104"/>
      <c r="N884" s="104"/>
      <c r="O884" s="104"/>
      <c r="P884" s="104"/>
      <c r="Q884" s="104"/>
      <c r="R884" s="104"/>
    </row>
    <row r="885" ht="12.75" customHeight="1">
      <c r="A885" s="104"/>
      <c r="B885" s="104"/>
      <c r="C885" s="104"/>
      <c r="D885" s="104"/>
      <c r="E885" s="104"/>
      <c r="F885" s="104"/>
      <c r="G885" s="104"/>
      <c r="H885" s="104"/>
      <c r="I885" s="104"/>
      <c r="J885" s="104"/>
      <c r="K885" s="104"/>
      <c r="L885" s="104"/>
      <c r="M885" s="104"/>
      <c r="N885" s="104"/>
      <c r="O885" s="104"/>
      <c r="P885" s="104"/>
      <c r="Q885" s="104"/>
      <c r="R885" s="104"/>
    </row>
    <row r="886" ht="12.75" customHeight="1">
      <c r="A886" s="104"/>
      <c r="B886" s="104"/>
      <c r="C886" s="104"/>
      <c r="D886" s="104"/>
      <c r="E886" s="104"/>
      <c r="F886" s="104"/>
      <c r="G886" s="104"/>
      <c r="H886" s="104"/>
      <c r="I886" s="104"/>
      <c r="J886" s="104"/>
      <c r="K886" s="104"/>
      <c r="L886" s="104"/>
      <c r="M886" s="104"/>
      <c r="N886" s="104"/>
      <c r="O886" s="104"/>
      <c r="P886" s="104"/>
      <c r="Q886" s="104"/>
      <c r="R886" s="104"/>
    </row>
    <row r="887" ht="12.75" customHeight="1">
      <c r="A887" s="104"/>
      <c r="B887" s="104"/>
      <c r="C887" s="104"/>
      <c r="D887" s="104"/>
      <c r="E887" s="104"/>
      <c r="F887" s="104"/>
      <c r="G887" s="104"/>
      <c r="H887" s="104"/>
      <c r="I887" s="104"/>
      <c r="J887" s="104"/>
      <c r="K887" s="104"/>
      <c r="L887" s="104"/>
      <c r="M887" s="104"/>
      <c r="N887" s="104"/>
      <c r="O887" s="104"/>
      <c r="P887" s="104"/>
      <c r="Q887" s="104"/>
      <c r="R887" s="104"/>
    </row>
    <row r="888" ht="12.75" customHeight="1">
      <c r="A888" s="104"/>
      <c r="B888" s="104"/>
      <c r="C888" s="104"/>
      <c r="D888" s="104"/>
      <c r="E888" s="104"/>
      <c r="F888" s="104"/>
      <c r="G888" s="104"/>
      <c r="H888" s="104"/>
      <c r="I888" s="104"/>
      <c r="J888" s="104"/>
      <c r="K888" s="104"/>
      <c r="L888" s="104"/>
      <c r="M888" s="104"/>
      <c r="N888" s="104"/>
      <c r="O888" s="104"/>
      <c r="P888" s="104"/>
      <c r="Q888" s="104"/>
      <c r="R888" s="104"/>
    </row>
    <row r="889" ht="12.75" customHeight="1">
      <c r="A889" s="104"/>
      <c r="B889" s="104"/>
      <c r="C889" s="104"/>
      <c r="D889" s="104"/>
      <c r="E889" s="104"/>
      <c r="F889" s="104"/>
      <c r="G889" s="104"/>
      <c r="H889" s="104"/>
      <c r="I889" s="104"/>
      <c r="J889" s="104"/>
      <c r="K889" s="104"/>
      <c r="L889" s="104"/>
      <c r="M889" s="104"/>
      <c r="N889" s="104"/>
      <c r="O889" s="104"/>
      <c r="P889" s="104"/>
      <c r="Q889" s="104"/>
      <c r="R889" s="104"/>
    </row>
    <row r="890" ht="12.75" customHeight="1">
      <c r="A890" s="104"/>
      <c r="B890" s="104"/>
      <c r="C890" s="104"/>
      <c r="D890" s="104"/>
      <c r="E890" s="104"/>
      <c r="F890" s="104"/>
      <c r="G890" s="104"/>
      <c r="H890" s="104"/>
      <c r="I890" s="104"/>
      <c r="J890" s="104"/>
      <c r="K890" s="104"/>
      <c r="L890" s="104"/>
      <c r="M890" s="104"/>
      <c r="N890" s="104"/>
      <c r="O890" s="104"/>
      <c r="P890" s="104"/>
      <c r="Q890" s="104"/>
      <c r="R890" s="104"/>
    </row>
    <row r="891" ht="12.75" customHeight="1">
      <c r="A891" s="104"/>
      <c r="B891" s="104"/>
      <c r="C891" s="104"/>
      <c r="D891" s="104"/>
      <c r="E891" s="104"/>
      <c r="F891" s="104"/>
      <c r="G891" s="104"/>
      <c r="H891" s="104"/>
      <c r="I891" s="104"/>
      <c r="J891" s="104"/>
      <c r="K891" s="104"/>
      <c r="L891" s="104"/>
      <c r="M891" s="104"/>
      <c r="N891" s="104"/>
      <c r="O891" s="104"/>
      <c r="P891" s="104"/>
      <c r="Q891" s="104"/>
      <c r="R891" s="104"/>
    </row>
    <row r="892" ht="12.75" customHeight="1">
      <c r="A892" s="104"/>
      <c r="B892" s="104"/>
      <c r="C892" s="104"/>
      <c r="D892" s="104"/>
      <c r="E892" s="104"/>
      <c r="F892" s="104"/>
      <c r="G892" s="104"/>
      <c r="H892" s="104"/>
      <c r="I892" s="104"/>
      <c r="J892" s="104"/>
      <c r="K892" s="104"/>
      <c r="L892" s="104"/>
      <c r="M892" s="104"/>
      <c r="N892" s="104"/>
      <c r="O892" s="104"/>
      <c r="P892" s="104"/>
      <c r="Q892" s="104"/>
      <c r="R892" s="104"/>
    </row>
    <row r="893" ht="12.75" customHeight="1">
      <c r="A893" s="104"/>
      <c r="B893" s="104"/>
      <c r="C893" s="104"/>
      <c r="D893" s="104"/>
      <c r="E893" s="104"/>
      <c r="F893" s="104"/>
      <c r="G893" s="104"/>
      <c r="H893" s="104"/>
      <c r="I893" s="104"/>
      <c r="J893" s="104"/>
      <c r="K893" s="104"/>
      <c r="L893" s="104"/>
      <c r="M893" s="104"/>
      <c r="N893" s="104"/>
      <c r="O893" s="104"/>
      <c r="P893" s="104"/>
      <c r="Q893" s="104"/>
      <c r="R893" s="104"/>
    </row>
    <row r="894" ht="12.75" customHeight="1">
      <c r="A894" s="104"/>
      <c r="B894" s="104"/>
      <c r="C894" s="104"/>
      <c r="D894" s="104"/>
      <c r="E894" s="104"/>
      <c r="F894" s="104"/>
      <c r="G894" s="104"/>
      <c r="H894" s="104"/>
      <c r="I894" s="104"/>
      <c r="J894" s="104"/>
      <c r="K894" s="104"/>
      <c r="L894" s="104"/>
      <c r="M894" s="104"/>
      <c r="N894" s="104"/>
      <c r="O894" s="104"/>
      <c r="P894" s="104"/>
      <c r="Q894" s="104"/>
      <c r="R894" s="104"/>
    </row>
    <row r="895" ht="12.75" customHeight="1">
      <c r="A895" s="104"/>
      <c r="B895" s="104"/>
      <c r="C895" s="104"/>
      <c r="D895" s="104"/>
      <c r="E895" s="104"/>
      <c r="F895" s="104"/>
      <c r="G895" s="104"/>
      <c r="H895" s="104"/>
      <c r="I895" s="104"/>
      <c r="J895" s="104"/>
      <c r="K895" s="104"/>
      <c r="L895" s="104"/>
      <c r="M895" s="104"/>
      <c r="N895" s="104"/>
      <c r="O895" s="104"/>
      <c r="P895" s="104"/>
      <c r="Q895" s="104"/>
      <c r="R895" s="104"/>
    </row>
    <row r="896" ht="12.75" customHeight="1">
      <c r="A896" s="104"/>
      <c r="B896" s="104"/>
      <c r="C896" s="104"/>
      <c r="D896" s="104"/>
      <c r="E896" s="104"/>
      <c r="F896" s="104"/>
      <c r="G896" s="104"/>
      <c r="H896" s="104"/>
      <c r="I896" s="104"/>
      <c r="J896" s="104"/>
      <c r="K896" s="104"/>
      <c r="L896" s="104"/>
      <c r="M896" s="104"/>
      <c r="N896" s="104"/>
      <c r="O896" s="104"/>
      <c r="P896" s="104"/>
      <c r="Q896" s="104"/>
      <c r="R896" s="104"/>
    </row>
    <row r="897" ht="12.75" customHeight="1">
      <c r="A897" s="104"/>
      <c r="B897" s="104"/>
      <c r="C897" s="104"/>
      <c r="D897" s="104"/>
      <c r="E897" s="104"/>
      <c r="F897" s="104"/>
      <c r="G897" s="104"/>
      <c r="H897" s="104"/>
      <c r="I897" s="104"/>
      <c r="J897" s="104"/>
      <c r="K897" s="104"/>
      <c r="L897" s="104"/>
      <c r="M897" s="104"/>
      <c r="N897" s="104"/>
      <c r="O897" s="104"/>
      <c r="P897" s="104"/>
      <c r="Q897" s="104"/>
      <c r="R897" s="104"/>
    </row>
    <row r="898" ht="12.75" customHeight="1">
      <c r="A898" s="104"/>
      <c r="B898" s="104"/>
      <c r="C898" s="104"/>
      <c r="D898" s="104"/>
      <c r="E898" s="104"/>
      <c r="F898" s="104"/>
      <c r="G898" s="104"/>
      <c r="H898" s="104"/>
      <c r="I898" s="104"/>
      <c r="J898" s="104"/>
      <c r="K898" s="104"/>
      <c r="L898" s="104"/>
      <c r="M898" s="104"/>
      <c r="N898" s="104"/>
      <c r="O898" s="104"/>
      <c r="P898" s="104"/>
      <c r="Q898" s="104"/>
      <c r="R898" s="104"/>
    </row>
    <row r="899" ht="12.75" customHeight="1">
      <c r="A899" s="104"/>
      <c r="B899" s="104"/>
      <c r="C899" s="104"/>
      <c r="D899" s="104"/>
      <c r="E899" s="104"/>
      <c r="F899" s="104"/>
      <c r="G899" s="104"/>
      <c r="H899" s="104"/>
      <c r="I899" s="104"/>
      <c r="J899" s="104"/>
      <c r="K899" s="104"/>
      <c r="L899" s="104"/>
      <c r="M899" s="104"/>
      <c r="N899" s="104"/>
      <c r="O899" s="104"/>
      <c r="P899" s="104"/>
      <c r="Q899" s="104"/>
      <c r="R899" s="104"/>
    </row>
    <row r="900" ht="12.75" customHeight="1">
      <c r="A900" s="104"/>
      <c r="B900" s="104"/>
      <c r="C900" s="104"/>
      <c r="D900" s="104"/>
      <c r="E900" s="104"/>
      <c r="F900" s="104"/>
      <c r="G900" s="104"/>
      <c r="H900" s="104"/>
      <c r="I900" s="104"/>
      <c r="J900" s="104"/>
      <c r="K900" s="104"/>
      <c r="L900" s="104"/>
      <c r="M900" s="104"/>
      <c r="N900" s="104"/>
      <c r="O900" s="104"/>
      <c r="P900" s="104"/>
      <c r="Q900" s="104"/>
      <c r="R900" s="104"/>
    </row>
    <row r="901" ht="12.75" customHeight="1">
      <c r="A901" s="104"/>
      <c r="B901" s="104"/>
      <c r="C901" s="104"/>
      <c r="D901" s="104"/>
      <c r="E901" s="104"/>
      <c r="F901" s="104"/>
      <c r="G901" s="104"/>
      <c r="H901" s="104"/>
      <c r="I901" s="104"/>
      <c r="J901" s="104"/>
      <c r="K901" s="104"/>
      <c r="L901" s="104"/>
      <c r="M901" s="104"/>
      <c r="N901" s="104"/>
      <c r="O901" s="104"/>
      <c r="P901" s="104"/>
      <c r="Q901" s="104"/>
      <c r="R901" s="104"/>
    </row>
    <row r="902" ht="12.75" customHeight="1">
      <c r="A902" s="104"/>
      <c r="B902" s="104"/>
      <c r="C902" s="104"/>
      <c r="D902" s="104"/>
      <c r="E902" s="104"/>
      <c r="F902" s="104"/>
      <c r="G902" s="104"/>
      <c r="H902" s="104"/>
      <c r="I902" s="104"/>
      <c r="J902" s="104"/>
      <c r="K902" s="104"/>
      <c r="L902" s="104"/>
      <c r="M902" s="104"/>
      <c r="N902" s="104"/>
      <c r="O902" s="104"/>
      <c r="P902" s="104"/>
      <c r="Q902" s="104"/>
      <c r="R902" s="104"/>
    </row>
    <row r="903" ht="12.75" customHeight="1">
      <c r="A903" s="104"/>
      <c r="B903" s="104"/>
      <c r="C903" s="104"/>
      <c r="D903" s="104"/>
      <c r="E903" s="104"/>
      <c r="F903" s="104"/>
      <c r="G903" s="104"/>
      <c r="H903" s="104"/>
      <c r="I903" s="104"/>
      <c r="J903" s="104"/>
      <c r="K903" s="104"/>
      <c r="L903" s="104"/>
      <c r="M903" s="104"/>
      <c r="N903" s="104"/>
      <c r="O903" s="104"/>
      <c r="P903" s="104"/>
      <c r="Q903" s="104"/>
      <c r="R903" s="104"/>
    </row>
    <row r="904" ht="12.75" customHeight="1">
      <c r="A904" s="104"/>
      <c r="B904" s="104"/>
      <c r="C904" s="104"/>
      <c r="D904" s="104"/>
      <c r="E904" s="104"/>
      <c r="F904" s="104"/>
      <c r="G904" s="104"/>
      <c r="H904" s="104"/>
      <c r="I904" s="104"/>
      <c r="J904" s="104"/>
      <c r="K904" s="104"/>
      <c r="L904" s="104"/>
      <c r="M904" s="104"/>
      <c r="N904" s="104"/>
      <c r="O904" s="104"/>
      <c r="P904" s="104"/>
      <c r="Q904" s="104"/>
      <c r="R904" s="104"/>
    </row>
    <row r="905" ht="12.75" customHeight="1">
      <c r="A905" s="104"/>
      <c r="B905" s="104"/>
      <c r="C905" s="104"/>
      <c r="D905" s="104"/>
      <c r="E905" s="104"/>
      <c r="F905" s="104"/>
      <c r="G905" s="104"/>
      <c r="H905" s="104"/>
      <c r="I905" s="104"/>
      <c r="J905" s="104"/>
      <c r="K905" s="104"/>
      <c r="L905" s="104"/>
      <c r="M905" s="104"/>
      <c r="N905" s="104"/>
      <c r="O905" s="104"/>
      <c r="P905" s="104"/>
      <c r="Q905" s="104"/>
      <c r="R905" s="104"/>
    </row>
    <row r="906" ht="12.75" customHeight="1">
      <c r="A906" s="104"/>
      <c r="B906" s="104"/>
      <c r="C906" s="104"/>
      <c r="D906" s="104"/>
      <c r="E906" s="104"/>
      <c r="F906" s="104"/>
      <c r="G906" s="104"/>
      <c r="H906" s="104"/>
      <c r="I906" s="104"/>
      <c r="J906" s="104"/>
      <c r="K906" s="104"/>
      <c r="L906" s="104"/>
      <c r="M906" s="104"/>
      <c r="N906" s="104"/>
      <c r="O906" s="104"/>
      <c r="P906" s="104"/>
      <c r="Q906" s="104"/>
      <c r="R906" s="104"/>
    </row>
    <row r="907" ht="12.75" customHeight="1">
      <c r="A907" s="104"/>
      <c r="B907" s="104"/>
      <c r="C907" s="104"/>
      <c r="D907" s="104"/>
      <c r="E907" s="104"/>
      <c r="F907" s="104"/>
      <c r="G907" s="104"/>
      <c r="H907" s="104"/>
      <c r="I907" s="104"/>
      <c r="J907" s="104"/>
      <c r="K907" s="104"/>
      <c r="L907" s="104"/>
      <c r="M907" s="104"/>
      <c r="N907" s="104"/>
      <c r="O907" s="104"/>
      <c r="P907" s="104"/>
      <c r="Q907" s="104"/>
      <c r="R907" s="104"/>
    </row>
    <row r="908" ht="12.75" customHeight="1">
      <c r="A908" s="104"/>
      <c r="B908" s="104"/>
      <c r="C908" s="104"/>
      <c r="D908" s="104"/>
      <c r="E908" s="104"/>
      <c r="F908" s="104"/>
      <c r="G908" s="104"/>
      <c r="H908" s="104"/>
      <c r="I908" s="104"/>
      <c r="J908" s="104"/>
      <c r="K908" s="104"/>
      <c r="L908" s="104"/>
      <c r="M908" s="104"/>
      <c r="N908" s="104"/>
      <c r="O908" s="104"/>
      <c r="P908" s="104"/>
      <c r="Q908" s="104"/>
      <c r="R908" s="104"/>
    </row>
    <row r="909" ht="12.75" customHeight="1">
      <c r="A909" s="104"/>
      <c r="B909" s="104"/>
      <c r="C909" s="104"/>
      <c r="D909" s="104"/>
      <c r="E909" s="104"/>
      <c r="F909" s="104"/>
      <c r="G909" s="104"/>
      <c r="H909" s="104"/>
      <c r="I909" s="104"/>
      <c r="J909" s="104"/>
      <c r="K909" s="104"/>
      <c r="L909" s="104"/>
      <c r="M909" s="104"/>
      <c r="N909" s="104"/>
      <c r="O909" s="104"/>
      <c r="P909" s="104"/>
      <c r="Q909" s="104"/>
      <c r="R909" s="104"/>
    </row>
    <row r="910" ht="12.75" customHeight="1">
      <c r="A910" s="104"/>
      <c r="B910" s="104"/>
      <c r="C910" s="104"/>
      <c r="D910" s="104"/>
      <c r="E910" s="104"/>
      <c r="F910" s="104"/>
      <c r="G910" s="104"/>
      <c r="H910" s="104"/>
      <c r="I910" s="104"/>
      <c r="J910" s="104"/>
      <c r="K910" s="104"/>
      <c r="L910" s="104"/>
      <c r="M910" s="104"/>
      <c r="N910" s="104"/>
      <c r="O910" s="104"/>
      <c r="P910" s="104"/>
      <c r="Q910" s="104"/>
      <c r="R910" s="104"/>
    </row>
    <row r="911" ht="12.75" customHeight="1">
      <c r="A911" s="104"/>
      <c r="B911" s="104"/>
      <c r="C911" s="104"/>
      <c r="D911" s="104"/>
      <c r="E911" s="104"/>
      <c r="F911" s="104"/>
      <c r="G911" s="104"/>
      <c r="H911" s="104"/>
      <c r="I911" s="104"/>
      <c r="J911" s="104"/>
      <c r="K911" s="104"/>
      <c r="L911" s="104"/>
      <c r="M911" s="104"/>
      <c r="N911" s="104"/>
      <c r="O911" s="104"/>
      <c r="P911" s="104"/>
      <c r="Q911" s="104"/>
      <c r="R911" s="104"/>
    </row>
    <row r="912" ht="12.75" customHeight="1">
      <c r="A912" s="104"/>
      <c r="B912" s="104"/>
      <c r="C912" s="104"/>
      <c r="D912" s="104"/>
      <c r="E912" s="104"/>
      <c r="F912" s="104"/>
      <c r="G912" s="104"/>
      <c r="H912" s="104"/>
      <c r="I912" s="104"/>
      <c r="J912" s="104"/>
      <c r="K912" s="104"/>
      <c r="L912" s="104"/>
      <c r="M912" s="104"/>
      <c r="N912" s="104"/>
      <c r="O912" s="104"/>
      <c r="P912" s="104"/>
      <c r="Q912" s="104"/>
      <c r="R912" s="104"/>
    </row>
    <row r="913" ht="12.75" customHeight="1">
      <c r="A913" s="104"/>
      <c r="B913" s="104"/>
      <c r="C913" s="104"/>
      <c r="D913" s="104"/>
      <c r="E913" s="104"/>
      <c r="F913" s="104"/>
      <c r="G913" s="104"/>
      <c r="H913" s="104"/>
      <c r="I913" s="104"/>
      <c r="J913" s="104"/>
      <c r="K913" s="104"/>
      <c r="L913" s="104"/>
      <c r="M913" s="104"/>
      <c r="N913" s="104"/>
      <c r="O913" s="104"/>
      <c r="P913" s="104"/>
      <c r="Q913" s="104"/>
      <c r="R913" s="104"/>
    </row>
    <row r="914" ht="12.75" customHeight="1">
      <c r="A914" s="104"/>
      <c r="B914" s="104"/>
      <c r="C914" s="104"/>
      <c r="D914" s="104"/>
      <c r="E914" s="104"/>
      <c r="F914" s="104"/>
      <c r="G914" s="104"/>
      <c r="H914" s="104"/>
      <c r="I914" s="104"/>
      <c r="J914" s="104"/>
      <c r="K914" s="104"/>
      <c r="L914" s="104"/>
      <c r="M914" s="104"/>
      <c r="N914" s="104"/>
      <c r="O914" s="104"/>
      <c r="P914" s="104"/>
      <c r="Q914" s="104"/>
      <c r="R914" s="104"/>
    </row>
    <row r="915" ht="12.75" customHeight="1">
      <c r="A915" s="104"/>
      <c r="B915" s="104"/>
      <c r="C915" s="104"/>
      <c r="D915" s="104"/>
      <c r="E915" s="104"/>
      <c r="F915" s="104"/>
      <c r="G915" s="104"/>
      <c r="H915" s="104"/>
      <c r="I915" s="104"/>
      <c r="J915" s="104"/>
      <c r="K915" s="104"/>
      <c r="L915" s="104"/>
      <c r="M915" s="104"/>
      <c r="N915" s="104"/>
      <c r="O915" s="104"/>
      <c r="P915" s="104"/>
      <c r="Q915" s="104"/>
      <c r="R915" s="104"/>
    </row>
    <row r="916" ht="12.75" customHeight="1">
      <c r="A916" s="104"/>
      <c r="B916" s="104"/>
      <c r="C916" s="104"/>
      <c r="D916" s="104"/>
      <c r="E916" s="104"/>
      <c r="F916" s="104"/>
      <c r="G916" s="104"/>
      <c r="H916" s="104"/>
      <c r="I916" s="104"/>
      <c r="J916" s="104"/>
      <c r="K916" s="104"/>
      <c r="L916" s="104"/>
      <c r="M916" s="104"/>
      <c r="N916" s="104"/>
      <c r="O916" s="104"/>
      <c r="P916" s="104"/>
      <c r="Q916" s="104"/>
      <c r="R916" s="104"/>
    </row>
    <row r="917" ht="12.75" customHeight="1">
      <c r="A917" s="104"/>
      <c r="B917" s="104"/>
      <c r="C917" s="104"/>
      <c r="D917" s="104"/>
      <c r="E917" s="104"/>
      <c r="F917" s="104"/>
      <c r="G917" s="104"/>
      <c r="H917" s="104"/>
      <c r="I917" s="104"/>
      <c r="J917" s="104"/>
      <c r="K917" s="104"/>
      <c r="L917" s="104"/>
      <c r="M917" s="104"/>
      <c r="N917" s="104"/>
      <c r="O917" s="104"/>
      <c r="P917" s="104"/>
      <c r="Q917" s="104"/>
      <c r="R917" s="104"/>
    </row>
    <row r="918" ht="12.75" customHeight="1">
      <c r="A918" s="104"/>
      <c r="B918" s="104"/>
      <c r="C918" s="104"/>
      <c r="D918" s="104"/>
      <c r="E918" s="104"/>
      <c r="F918" s="104"/>
      <c r="G918" s="104"/>
      <c r="H918" s="104"/>
      <c r="I918" s="104"/>
      <c r="J918" s="104"/>
      <c r="K918" s="104"/>
      <c r="L918" s="104"/>
      <c r="M918" s="104"/>
      <c r="N918" s="104"/>
      <c r="O918" s="104"/>
      <c r="P918" s="104"/>
      <c r="Q918" s="104"/>
      <c r="R918" s="104"/>
    </row>
    <row r="919" ht="12.75" customHeight="1">
      <c r="A919" s="104"/>
      <c r="B919" s="104"/>
      <c r="C919" s="104"/>
      <c r="D919" s="104"/>
      <c r="E919" s="104"/>
      <c r="F919" s="104"/>
      <c r="G919" s="104"/>
      <c r="H919" s="104"/>
      <c r="I919" s="104"/>
      <c r="J919" s="104"/>
      <c r="K919" s="104"/>
      <c r="L919" s="104"/>
      <c r="M919" s="104"/>
      <c r="N919" s="104"/>
      <c r="O919" s="104"/>
      <c r="P919" s="104"/>
      <c r="Q919" s="104"/>
      <c r="R919" s="104"/>
    </row>
    <row r="920" ht="12.75" customHeight="1">
      <c r="A920" s="104"/>
      <c r="B920" s="104"/>
      <c r="C920" s="104"/>
      <c r="D920" s="104"/>
      <c r="E920" s="104"/>
      <c r="F920" s="104"/>
      <c r="G920" s="104"/>
      <c r="H920" s="104"/>
      <c r="I920" s="104"/>
      <c r="J920" s="104"/>
      <c r="K920" s="104"/>
      <c r="L920" s="104"/>
      <c r="M920" s="104"/>
      <c r="N920" s="104"/>
      <c r="O920" s="104"/>
      <c r="P920" s="104"/>
      <c r="Q920" s="104"/>
      <c r="R920" s="104"/>
    </row>
    <row r="921" ht="12.75" customHeight="1">
      <c r="A921" s="104"/>
      <c r="B921" s="104"/>
      <c r="C921" s="104"/>
      <c r="D921" s="104"/>
      <c r="E921" s="104"/>
      <c r="F921" s="104"/>
      <c r="G921" s="104"/>
      <c r="H921" s="104"/>
      <c r="I921" s="104"/>
      <c r="J921" s="104"/>
      <c r="K921" s="104"/>
      <c r="L921" s="104"/>
      <c r="M921" s="104"/>
      <c r="N921" s="104"/>
      <c r="O921" s="104"/>
      <c r="P921" s="104"/>
      <c r="Q921" s="104"/>
      <c r="R921" s="104"/>
    </row>
    <row r="922" ht="12.75" customHeight="1">
      <c r="A922" s="104"/>
      <c r="B922" s="104"/>
      <c r="C922" s="104"/>
      <c r="D922" s="104"/>
      <c r="E922" s="104"/>
      <c r="F922" s="104"/>
      <c r="G922" s="104"/>
      <c r="H922" s="104"/>
      <c r="I922" s="104"/>
      <c r="J922" s="104"/>
      <c r="K922" s="104"/>
      <c r="L922" s="104"/>
      <c r="M922" s="104"/>
      <c r="N922" s="104"/>
      <c r="O922" s="104"/>
      <c r="P922" s="104"/>
      <c r="Q922" s="104"/>
      <c r="R922" s="104"/>
    </row>
    <row r="923" ht="12.75" customHeight="1">
      <c r="A923" s="104"/>
      <c r="B923" s="104"/>
      <c r="C923" s="104"/>
      <c r="D923" s="104"/>
      <c r="E923" s="104"/>
      <c r="F923" s="104"/>
      <c r="G923" s="104"/>
      <c r="H923" s="104"/>
      <c r="I923" s="104"/>
      <c r="J923" s="104"/>
      <c r="K923" s="104"/>
      <c r="L923" s="104"/>
      <c r="M923" s="104"/>
      <c r="N923" s="104"/>
      <c r="O923" s="104"/>
      <c r="P923" s="104"/>
      <c r="Q923" s="104"/>
      <c r="R923" s="104"/>
    </row>
    <row r="924" ht="12.75" customHeight="1">
      <c r="A924" s="104"/>
      <c r="B924" s="104"/>
      <c r="C924" s="104"/>
      <c r="D924" s="104"/>
      <c r="E924" s="104"/>
      <c r="F924" s="104"/>
      <c r="G924" s="104"/>
      <c r="H924" s="104"/>
      <c r="I924" s="104"/>
      <c r="J924" s="104"/>
      <c r="K924" s="104"/>
      <c r="L924" s="104"/>
      <c r="M924" s="104"/>
      <c r="N924" s="104"/>
      <c r="O924" s="104"/>
      <c r="P924" s="104"/>
      <c r="Q924" s="104"/>
      <c r="R924" s="104"/>
    </row>
    <row r="925" ht="12.75" customHeight="1">
      <c r="A925" s="104"/>
      <c r="B925" s="104"/>
      <c r="C925" s="104"/>
      <c r="D925" s="104"/>
      <c r="E925" s="104"/>
      <c r="F925" s="104"/>
      <c r="G925" s="104"/>
      <c r="H925" s="104"/>
      <c r="I925" s="104"/>
      <c r="J925" s="104"/>
      <c r="K925" s="104"/>
      <c r="L925" s="104"/>
      <c r="M925" s="104"/>
      <c r="N925" s="104"/>
      <c r="O925" s="104"/>
      <c r="P925" s="104"/>
      <c r="Q925" s="104"/>
      <c r="R925" s="104"/>
    </row>
    <row r="926" ht="12.75" customHeight="1">
      <c r="A926" s="104"/>
      <c r="B926" s="104"/>
      <c r="C926" s="104"/>
      <c r="D926" s="104"/>
      <c r="E926" s="104"/>
      <c r="F926" s="104"/>
      <c r="G926" s="104"/>
      <c r="H926" s="104"/>
      <c r="I926" s="104"/>
      <c r="J926" s="104"/>
      <c r="K926" s="104"/>
      <c r="L926" s="104"/>
      <c r="M926" s="104"/>
      <c r="N926" s="104"/>
      <c r="O926" s="104"/>
      <c r="P926" s="104"/>
      <c r="Q926" s="104"/>
      <c r="R926" s="104"/>
    </row>
    <row r="927" ht="12.75" customHeight="1">
      <c r="A927" s="104"/>
      <c r="B927" s="104"/>
      <c r="C927" s="104"/>
      <c r="D927" s="104"/>
      <c r="E927" s="104"/>
      <c r="F927" s="104"/>
      <c r="G927" s="104"/>
      <c r="H927" s="104"/>
      <c r="I927" s="104"/>
      <c r="J927" s="104"/>
      <c r="K927" s="104"/>
      <c r="L927" s="104"/>
      <c r="M927" s="104"/>
      <c r="N927" s="104"/>
      <c r="O927" s="104"/>
      <c r="P927" s="104"/>
      <c r="Q927" s="104"/>
      <c r="R927" s="104"/>
    </row>
    <row r="928" ht="12.75" customHeight="1">
      <c r="A928" s="104"/>
      <c r="B928" s="104"/>
      <c r="C928" s="104"/>
      <c r="D928" s="104"/>
      <c r="E928" s="104"/>
      <c r="F928" s="104"/>
      <c r="G928" s="104"/>
      <c r="H928" s="104"/>
      <c r="I928" s="104"/>
      <c r="J928" s="104"/>
      <c r="K928" s="104"/>
      <c r="L928" s="104"/>
      <c r="M928" s="104"/>
      <c r="N928" s="104"/>
      <c r="O928" s="104"/>
      <c r="P928" s="104"/>
      <c r="Q928" s="104"/>
      <c r="R928" s="104"/>
    </row>
    <row r="929" ht="12.75" customHeight="1">
      <c r="A929" s="104"/>
      <c r="B929" s="104"/>
      <c r="C929" s="104"/>
      <c r="D929" s="104"/>
      <c r="E929" s="104"/>
      <c r="F929" s="104"/>
      <c r="G929" s="104"/>
      <c r="H929" s="104"/>
      <c r="I929" s="104"/>
      <c r="J929" s="104"/>
      <c r="K929" s="104"/>
      <c r="L929" s="104"/>
      <c r="M929" s="104"/>
      <c r="N929" s="104"/>
      <c r="O929" s="104"/>
      <c r="P929" s="104"/>
      <c r="Q929" s="104"/>
      <c r="R929" s="104"/>
    </row>
    <row r="930" ht="12.75" customHeight="1">
      <c r="A930" s="104"/>
      <c r="B930" s="104"/>
      <c r="C930" s="104"/>
      <c r="D930" s="104"/>
      <c r="E930" s="104"/>
      <c r="F930" s="104"/>
      <c r="G930" s="104"/>
      <c r="H930" s="104"/>
      <c r="I930" s="104"/>
      <c r="J930" s="104"/>
      <c r="K930" s="104"/>
      <c r="L930" s="104"/>
      <c r="M930" s="104"/>
      <c r="N930" s="104"/>
      <c r="O930" s="104"/>
      <c r="P930" s="104"/>
      <c r="Q930" s="104"/>
      <c r="R930" s="104"/>
    </row>
    <row r="931" ht="12.75" customHeight="1">
      <c r="A931" s="104"/>
      <c r="B931" s="104"/>
      <c r="C931" s="104"/>
      <c r="D931" s="104"/>
      <c r="E931" s="104"/>
      <c r="F931" s="104"/>
      <c r="G931" s="104"/>
      <c r="H931" s="104"/>
      <c r="I931" s="104"/>
      <c r="J931" s="104"/>
      <c r="K931" s="104"/>
      <c r="L931" s="104"/>
      <c r="M931" s="104"/>
      <c r="N931" s="104"/>
      <c r="O931" s="104"/>
      <c r="P931" s="104"/>
      <c r="Q931" s="104"/>
      <c r="R931" s="104"/>
    </row>
    <row r="932" ht="12.75" customHeight="1">
      <c r="A932" s="104"/>
      <c r="B932" s="104"/>
      <c r="C932" s="104"/>
      <c r="D932" s="104"/>
      <c r="E932" s="104"/>
      <c r="F932" s="104"/>
      <c r="G932" s="104"/>
      <c r="H932" s="104"/>
      <c r="I932" s="104"/>
      <c r="J932" s="104"/>
      <c r="K932" s="104"/>
      <c r="L932" s="104"/>
      <c r="M932" s="104"/>
      <c r="N932" s="104"/>
      <c r="O932" s="104"/>
      <c r="P932" s="104"/>
      <c r="Q932" s="104"/>
      <c r="R932" s="104"/>
    </row>
    <row r="933" ht="12.75" customHeight="1">
      <c r="A933" s="104"/>
      <c r="B933" s="104"/>
      <c r="C933" s="104"/>
      <c r="D933" s="104"/>
      <c r="E933" s="104"/>
      <c r="F933" s="104"/>
      <c r="G933" s="104"/>
      <c r="H933" s="104"/>
      <c r="I933" s="104"/>
      <c r="J933" s="104"/>
      <c r="K933" s="104"/>
      <c r="L933" s="104"/>
      <c r="M933" s="104"/>
      <c r="N933" s="104"/>
      <c r="O933" s="104"/>
      <c r="P933" s="104"/>
      <c r="Q933" s="104"/>
      <c r="R933" s="104"/>
    </row>
    <row r="934" ht="12.75" customHeight="1">
      <c r="A934" s="104"/>
      <c r="B934" s="104"/>
      <c r="C934" s="104"/>
      <c r="D934" s="104"/>
      <c r="E934" s="104"/>
      <c r="F934" s="104"/>
      <c r="G934" s="104"/>
      <c r="H934" s="104"/>
      <c r="I934" s="104"/>
      <c r="J934" s="104"/>
      <c r="K934" s="104"/>
      <c r="L934" s="104"/>
      <c r="M934" s="104"/>
      <c r="N934" s="104"/>
      <c r="O934" s="104"/>
      <c r="P934" s="104"/>
      <c r="Q934" s="104"/>
      <c r="R934" s="104"/>
    </row>
    <row r="935" ht="12.75" customHeight="1">
      <c r="A935" s="104"/>
      <c r="B935" s="104"/>
      <c r="C935" s="104"/>
      <c r="D935" s="104"/>
      <c r="E935" s="104"/>
      <c r="F935" s="104"/>
      <c r="G935" s="104"/>
      <c r="H935" s="104"/>
      <c r="I935" s="104"/>
      <c r="J935" s="104"/>
      <c r="K935" s="104"/>
      <c r="L935" s="104"/>
      <c r="M935" s="104"/>
      <c r="N935" s="104"/>
      <c r="O935" s="104"/>
      <c r="P935" s="104"/>
      <c r="Q935" s="104"/>
      <c r="R935" s="104"/>
    </row>
    <row r="936" ht="12.75" customHeight="1">
      <c r="A936" s="104"/>
      <c r="B936" s="104"/>
      <c r="C936" s="104"/>
      <c r="D936" s="104"/>
      <c r="E936" s="104"/>
      <c r="F936" s="104"/>
      <c r="G936" s="104"/>
      <c r="H936" s="104"/>
      <c r="I936" s="104"/>
      <c r="J936" s="104"/>
      <c r="K936" s="104"/>
      <c r="L936" s="104"/>
      <c r="M936" s="104"/>
      <c r="N936" s="104"/>
      <c r="O936" s="104"/>
      <c r="P936" s="104"/>
      <c r="Q936" s="104"/>
      <c r="R936" s="104"/>
    </row>
    <row r="937" ht="12.75" customHeight="1">
      <c r="A937" s="104"/>
      <c r="B937" s="104"/>
      <c r="C937" s="104"/>
      <c r="D937" s="104"/>
      <c r="E937" s="104"/>
      <c r="F937" s="104"/>
      <c r="G937" s="104"/>
      <c r="H937" s="104"/>
      <c r="I937" s="104"/>
      <c r="J937" s="104"/>
      <c r="K937" s="104"/>
      <c r="L937" s="104"/>
      <c r="M937" s="104"/>
      <c r="N937" s="104"/>
      <c r="O937" s="104"/>
      <c r="P937" s="104"/>
      <c r="Q937" s="104"/>
      <c r="R937" s="104"/>
    </row>
    <row r="938" ht="12.75" customHeight="1">
      <c r="A938" s="104"/>
      <c r="B938" s="104"/>
      <c r="C938" s="104"/>
      <c r="D938" s="104"/>
      <c r="E938" s="104"/>
      <c r="F938" s="104"/>
      <c r="G938" s="104"/>
      <c r="H938" s="104"/>
      <c r="I938" s="104"/>
      <c r="J938" s="104"/>
      <c r="K938" s="104"/>
      <c r="L938" s="104"/>
      <c r="M938" s="104"/>
      <c r="N938" s="104"/>
      <c r="O938" s="104"/>
      <c r="P938" s="104"/>
      <c r="Q938" s="104"/>
      <c r="R938" s="104"/>
    </row>
    <row r="939" ht="12.75" customHeight="1">
      <c r="A939" s="104"/>
      <c r="B939" s="104"/>
      <c r="C939" s="104"/>
      <c r="D939" s="104"/>
      <c r="E939" s="104"/>
      <c r="F939" s="104"/>
      <c r="G939" s="104"/>
      <c r="H939" s="104"/>
      <c r="I939" s="104"/>
      <c r="J939" s="104"/>
      <c r="K939" s="104"/>
      <c r="L939" s="104"/>
      <c r="M939" s="104"/>
      <c r="N939" s="104"/>
      <c r="O939" s="104"/>
      <c r="P939" s="104"/>
      <c r="Q939" s="104"/>
      <c r="R939" s="104"/>
    </row>
    <row r="940" ht="12.75" customHeight="1">
      <c r="A940" s="104"/>
      <c r="B940" s="104"/>
      <c r="C940" s="104"/>
      <c r="D940" s="104"/>
      <c r="E940" s="104"/>
      <c r="F940" s="104"/>
      <c r="G940" s="104"/>
      <c r="H940" s="104"/>
      <c r="I940" s="104"/>
      <c r="J940" s="104"/>
      <c r="K940" s="104"/>
      <c r="L940" s="104"/>
      <c r="M940" s="104"/>
      <c r="N940" s="104"/>
      <c r="O940" s="104"/>
      <c r="P940" s="104"/>
      <c r="Q940" s="104"/>
      <c r="R940" s="104"/>
    </row>
    <row r="941" ht="12.75" customHeight="1">
      <c r="A941" s="104"/>
      <c r="B941" s="104"/>
      <c r="C941" s="104"/>
      <c r="D941" s="104"/>
      <c r="E941" s="104"/>
      <c r="F941" s="104"/>
      <c r="G941" s="104"/>
      <c r="H941" s="104"/>
      <c r="I941" s="104"/>
      <c r="J941" s="104"/>
      <c r="K941" s="104"/>
      <c r="L941" s="104"/>
      <c r="M941" s="104"/>
      <c r="N941" s="104"/>
      <c r="O941" s="104"/>
      <c r="P941" s="104"/>
      <c r="Q941" s="104"/>
      <c r="R941" s="104"/>
    </row>
    <row r="942" ht="12.75" customHeight="1">
      <c r="A942" s="104"/>
      <c r="B942" s="104"/>
      <c r="C942" s="104"/>
      <c r="D942" s="104"/>
      <c r="E942" s="104"/>
      <c r="F942" s="104"/>
      <c r="G942" s="104"/>
      <c r="H942" s="104"/>
      <c r="I942" s="104"/>
      <c r="J942" s="104"/>
      <c r="K942" s="104"/>
      <c r="L942" s="104"/>
      <c r="M942" s="104"/>
      <c r="N942" s="104"/>
      <c r="O942" s="104"/>
      <c r="P942" s="104"/>
      <c r="Q942" s="104"/>
      <c r="R942" s="104"/>
    </row>
    <row r="943" ht="12.75" customHeight="1">
      <c r="A943" s="104"/>
      <c r="B943" s="104"/>
      <c r="C943" s="104"/>
      <c r="D943" s="104"/>
      <c r="E943" s="104"/>
      <c r="F943" s="104"/>
      <c r="G943" s="104"/>
      <c r="H943" s="104"/>
      <c r="I943" s="104"/>
      <c r="J943" s="104"/>
      <c r="K943" s="104"/>
      <c r="L943" s="104"/>
      <c r="M943" s="104"/>
      <c r="N943" s="104"/>
      <c r="O943" s="104"/>
      <c r="P943" s="104"/>
      <c r="Q943" s="104"/>
      <c r="R943" s="104"/>
    </row>
    <row r="944" ht="12.75" customHeight="1">
      <c r="A944" s="104"/>
      <c r="B944" s="104"/>
      <c r="C944" s="104"/>
      <c r="D944" s="104"/>
      <c r="E944" s="104"/>
      <c r="F944" s="104"/>
      <c r="G944" s="104"/>
      <c r="H944" s="104"/>
      <c r="I944" s="104"/>
      <c r="J944" s="104"/>
      <c r="K944" s="104"/>
      <c r="L944" s="104"/>
      <c r="M944" s="104"/>
      <c r="N944" s="104"/>
      <c r="O944" s="104"/>
      <c r="P944" s="104"/>
      <c r="Q944" s="104"/>
      <c r="R944" s="104"/>
    </row>
    <row r="945" ht="12.75" customHeight="1">
      <c r="A945" s="104"/>
      <c r="B945" s="104"/>
      <c r="C945" s="104"/>
      <c r="D945" s="104"/>
      <c r="E945" s="104"/>
      <c r="F945" s="104"/>
      <c r="G945" s="104"/>
      <c r="H945" s="104"/>
      <c r="I945" s="104"/>
      <c r="J945" s="104"/>
      <c r="K945" s="104"/>
      <c r="L945" s="104"/>
      <c r="M945" s="104"/>
      <c r="N945" s="104"/>
      <c r="O945" s="104"/>
      <c r="P945" s="104"/>
      <c r="Q945" s="104"/>
      <c r="R945" s="104"/>
    </row>
    <row r="946" ht="12.75" customHeight="1">
      <c r="A946" s="104"/>
      <c r="B946" s="104"/>
      <c r="C946" s="104"/>
      <c r="D946" s="104"/>
      <c r="E946" s="104"/>
      <c r="F946" s="104"/>
      <c r="G946" s="104"/>
      <c r="H946" s="104"/>
      <c r="I946" s="104"/>
      <c r="J946" s="104"/>
      <c r="K946" s="104"/>
      <c r="L946" s="104"/>
      <c r="M946" s="104"/>
      <c r="N946" s="104"/>
      <c r="O946" s="104"/>
      <c r="P946" s="104"/>
      <c r="Q946" s="104"/>
      <c r="R946" s="104"/>
    </row>
    <row r="947" ht="12.75" customHeight="1">
      <c r="A947" s="104"/>
      <c r="B947" s="104"/>
      <c r="C947" s="104"/>
      <c r="D947" s="104"/>
      <c r="E947" s="104"/>
      <c r="F947" s="104"/>
      <c r="G947" s="104"/>
      <c r="H947" s="104"/>
      <c r="I947" s="104"/>
      <c r="J947" s="104"/>
      <c r="K947" s="104"/>
      <c r="L947" s="104"/>
      <c r="M947" s="104"/>
      <c r="N947" s="104"/>
      <c r="O947" s="104"/>
      <c r="P947" s="104"/>
      <c r="Q947" s="104"/>
      <c r="R947" s="104"/>
    </row>
    <row r="948" ht="12.75" customHeight="1">
      <c r="A948" s="104"/>
      <c r="B948" s="104"/>
      <c r="C948" s="104"/>
      <c r="D948" s="104"/>
      <c r="E948" s="104"/>
      <c r="F948" s="104"/>
      <c r="G948" s="104"/>
      <c r="H948" s="104"/>
      <c r="I948" s="104"/>
      <c r="J948" s="104"/>
      <c r="K948" s="104"/>
      <c r="L948" s="104"/>
      <c r="M948" s="104"/>
      <c r="N948" s="104"/>
      <c r="O948" s="104"/>
      <c r="P948" s="104"/>
      <c r="Q948" s="104"/>
      <c r="R948" s="104"/>
    </row>
    <row r="949" ht="12.75" customHeight="1">
      <c r="A949" s="104"/>
      <c r="B949" s="104"/>
      <c r="C949" s="104"/>
      <c r="D949" s="104"/>
      <c r="E949" s="104"/>
      <c r="F949" s="104"/>
      <c r="G949" s="104"/>
      <c r="H949" s="104"/>
      <c r="I949" s="104"/>
      <c r="J949" s="104"/>
      <c r="K949" s="104"/>
      <c r="L949" s="104"/>
      <c r="M949" s="104"/>
      <c r="N949" s="104"/>
      <c r="O949" s="104"/>
      <c r="P949" s="104"/>
      <c r="Q949" s="104"/>
      <c r="R949" s="104"/>
    </row>
    <row r="950" ht="12.75" customHeight="1">
      <c r="A950" s="104"/>
      <c r="B950" s="104"/>
      <c r="C950" s="104"/>
      <c r="D950" s="104"/>
      <c r="E950" s="104"/>
      <c r="F950" s="104"/>
      <c r="G950" s="104"/>
      <c r="H950" s="104"/>
      <c r="I950" s="104"/>
      <c r="J950" s="104"/>
      <c r="K950" s="104"/>
      <c r="L950" s="104"/>
      <c r="M950" s="104"/>
      <c r="N950" s="104"/>
      <c r="O950" s="104"/>
      <c r="P950" s="104"/>
      <c r="Q950" s="104"/>
      <c r="R950" s="104"/>
    </row>
    <row r="951" ht="12.75" customHeight="1">
      <c r="A951" s="104"/>
      <c r="B951" s="104"/>
      <c r="C951" s="104"/>
      <c r="D951" s="104"/>
      <c r="E951" s="104"/>
      <c r="F951" s="104"/>
      <c r="G951" s="104"/>
      <c r="H951" s="104"/>
      <c r="I951" s="104"/>
      <c r="J951" s="104"/>
      <c r="K951" s="104"/>
      <c r="L951" s="104"/>
      <c r="M951" s="104"/>
      <c r="N951" s="104"/>
      <c r="O951" s="104"/>
      <c r="P951" s="104"/>
      <c r="Q951" s="104"/>
      <c r="R951" s="104"/>
    </row>
    <row r="952" ht="12.75" customHeight="1">
      <c r="A952" s="104"/>
      <c r="B952" s="104"/>
      <c r="C952" s="104"/>
      <c r="D952" s="104"/>
      <c r="E952" s="104"/>
      <c r="F952" s="104"/>
      <c r="G952" s="104"/>
      <c r="H952" s="104"/>
      <c r="I952" s="104"/>
      <c r="J952" s="104"/>
      <c r="K952" s="104"/>
      <c r="L952" s="104"/>
      <c r="M952" s="104"/>
      <c r="N952" s="104"/>
      <c r="O952" s="104"/>
      <c r="P952" s="104"/>
      <c r="Q952" s="104"/>
      <c r="R952" s="104"/>
    </row>
    <row r="953" ht="12.75" customHeight="1">
      <c r="A953" s="104"/>
      <c r="B953" s="104"/>
      <c r="C953" s="104"/>
      <c r="D953" s="104"/>
      <c r="E953" s="104"/>
      <c r="F953" s="104"/>
      <c r="G953" s="104"/>
      <c r="H953" s="104"/>
      <c r="I953" s="104"/>
      <c r="J953" s="104"/>
      <c r="K953" s="104"/>
      <c r="L953" s="104"/>
      <c r="M953" s="104"/>
      <c r="N953" s="104"/>
      <c r="O953" s="104"/>
      <c r="P953" s="104"/>
      <c r="Q953" s="104"/>
      <c r="R953" s="104"/>
    </row>
    <row r="954" ht="12.75" customHeight="1">
      <c r="A954" s="104"/>
      <c r="B954" s="104"/>
      <c r="C954" s="104"/>
      <c r="D954" s="104"/>
      <c r="E954" s="104"/>
      <c r="F954" s="104"/>
      <c r="G954" s="104"/>
      <c r="H954" s="104"/>
      <c r="I954" s="104"/>
      <c r="J954" s="104"/>
      <c r="K954" s="104"/>
      <c r="L954" s="104"/>
      <c r="M954" s="104"/>
      <c r="N954" s="104"/>
      <c r="O954" s="104"/>
      <c r="P954" s="104"/>
      <c r="Q954" s="104"/>
      <c r="R954" s="104"/>
    </row>
    <row r="955" ht="12.75" customHeight="1">
      <c r="A955" s="104"/>
      <c r="B955" s="104"/>
      <c r="C955" s="104"/>
      <c r="D955" s="104"/>
      <c r="E955" s="104"/>
      <c r="F955" s="104"/>
      <c r="G955" s="104"/>
      <c r="H955" s="104"/>
      <c r="I955" s="104"/>
      <c r="J955" s="104"/>
      <c r="K955" s="104"/>
      <c r="L955" s="104"/>
      <c r="M955" s="104"/>
      <c r="N955" s="104"/>
      <c r="O955" s="104"/>
      <c r="P955" s="104"/>
      <c r="Q955" s="104"/>
      <c r="R955" s="104"/>
    </row>
    <row r="956" ht="12.75" customHeight="1">
      <c r="A956" s="104"/>
      <c r="B956" s="104"/>
      <c r="C956" s="104"/>
      <c r="D956" s="104"/>
      <c r="E956" s="104"/>
      <c r="F956" s="104"/>
      <c r="G956" s="104"/>
      <c r="H956" s="104"/>
      <c r="I956" s="104"/>
      <c r="J956" s="104"/>
      <c r="K956" s="104"/>
      <c r="L956" s="104"/>
      <c r="M956" s="104"/>
      <c r="N956" s="104"/>
      <c r="O956" s="104"/>
      <c r="P956" s="104"/>
      <c r="Q956" s="104"/>
      <c r="R956" s="104"/>
    </row>
    <row r="957" ht="12.75" customHeight="1">
      <c r="A957" s="104"/>
      <c r="B957" s="104"/>
      <c r="C957" s="104"/>
      <c r="D957" s="104"/>
      <c r="E957" s="104"/>
      <c r="F957" s="104"/>
      <c r="G957" s="104"/>
      <c r="H957" s="104"/>
      <c r="I957" s="104"/>
      <c r="J957" s="104"/>
      <c r="K957" s="104"/>
      <c r="L957" s="104"/>
      <c r="M957" s="104"/>
      <c r="N957" s="104"/>
      <c r="O957" s="104"/>
      <c r="P957" s="104"/>
      <c r="Q957" s="104"/>
      <c r="R957" s="104"/>
    </row>
    <row r="958" ht="12.75" customHeight="1">
      <c r="A958" s="104"/>
      <c r="B958" s="104"/>
      <c r="C958" s="104"/>
      <c r="D958" s="104"/>
      <c r="E958" s="104"/>
      <c r="F958" s="104"/>
      <c r="G958" s="104"/>
      <c r="H958" s="104"/>
      <c r="I958" s="104"/>
      <c r="J958" s="104"/>
      <c r="K958" s="104"/>
      <c r="L958" s="104"/>
      <c r="M958" s="104"/>
      <c r="N958" s="104"/>
      <c r="O958" s="104"/>
      <c r="P958" s="104"/>
      <c r="Q958" s="104"/>
      <c r="R958" s="104"/>
    </row>
    <row r="959" ht="12.75" customHeight="1">
      <c r="A959" s="104"/>
      <c r="B959" s="104"/>
      <c r="C959" s="104"/>
      <c r="D959" s="104"/>
      <c r="E959" s="104"/>
      <c r="F959" s="104"/>
      <c r="G959" s="104"/>
      <c r="H959" s="104"/>
      <c r="I959" s="104"/>
      <c r="J959" s="104"/>
      <c r="K959" s="104"/>
      <c r="L959" s="104"/>
      <c r="M959" s="104"/>
      <c r="N959" s="104"/>
      <c r="O959" s="104"/>
      <c r="P959" s="104"/>
      <c r="Q959" s="104"/>
      <c r="R959" s="104"/>
    </row>
    <row r="960" ht="12.75" customHeight="1">
      <c r="A960" s="104"/>
      <c r="B960" s="104"/>
      <c r="C960" s="104"/>
      <c r="D960" s="104"/>
      <c r="E960" s="104"/>
      <c r="F960" s="104"/>
      <c r="G960" s="104"/>
      <c r="H960" s="104"/>
      <c r="I960" s="104"/>
      <c r="J960" s="104"/>
      <c r="K960" s="104"/>
      <c r="L960" s="104"/>
      <c r="M960" s="104"/>
      <c r="N960" s="104"/>
      <c r="O960" s="104"/>
      <c r="P960" s="104"/>
      <c r="Q960" s="104"/>
      <c r="R960" s="104"/>
    </row>
    <row r="961" ht="12.75" customHeight="1">
      <c r="A961" s="104"/>
      <c r="B961" s="104"/>
      <c r="C961" s="104"/>
      <c r="D961" s="104"/>
      <c r="E961" s="104"/>
      <c r="F961" s="104"/>
      <c r="G961" s="104"/>
      <c r="H961" s="104"/>
      <c r="I961" s="104"/>
      <c r="J961" s="104"/>
      <c r="K961" s="104"/>
      <c r="L961" s="104"/>
      <c r="M961" s="104"/>
      <c r="N961" s="104"/>
      <c r="O961" s="104"/>
      <c r="P961" s="104"/>
      <c r="Q961" s="104"/>
      <c r="R961" s="104"/>
    </row>
    <row r="962" ht="12.75" customHeight="1">
      <c r="A962" s="104"/>
      <c r="B962" s="104"/>
      <c r="C962" s="104"/>
      <c r="D962" s="104"/>
      <c r="E962" s="104"/>
      <c r="F962" s="104"/>
      <c r="G962" s="104"/>
      <c r="H962" s="104"/>
      <c r="I962" s="104"/>
      <c r="J962" s="104"/>
      <c r="K962" s="104"/>
      <c r="L962" s="104"/>
      <c r="M962" s="104"/>
      <c r="N962" s="104"/>
      <c r="O962" s="104"/>
      <c r="P962" s="104"/>
      <c r="Q962" s="104"/>
      <c r="R962" s="104"/>
    </row>
    <row r="963" ht="12.75" customHeight="1">
      <c r="A963" s="104"/>
      <c r="B963" s="104"/>
      <c r="C963" s="104"/>
      <c r="D963" s="104"/>
      <c r="E963" s="104"/>
      <c r="F963" s="104"/>
      <c r="G963" s="104"/>
      <c r="H963" s="104"/>
      <c r="I963" s="104"/>
      <c r="J963" s="104"/>
      <c r="K963" s="104"/>
      <c r="L963" s="104"/>
      <c r="M963" s="104"/>
      <c r="N963" s="104"/>
      <c r="O963" s="104"/>
      <c r="P963" s="104"/>
      <c r="Q963" s="104"/>
      <c r="R963" s="104"/>
    </row>
    <row r="964" ht="12.75" customHeight="1">
      <c r="A964" s="104"/>
      <c r="B964" s="104"/>
      <c r="C964" s="104"/>
      <c r="D964" s="104"/>
      <c r="E964" s="104"/>
      <c r="F964" s="104"/>
      <c r="G964" s="104"/>
      <c r="H964" s="104"/>
      <c r="I964" s="104"/>
      <c r="J964" s="104"/>
      <c r="K964" s="104"/>
      <c r="L964" s="104"/>
      <c r="M964" s="104"/>
      <c r="N964" s="104"/>
      <c r="O964" s="104"/>
      <c r="P964" s="104"/>
      <c r="Q964" s="104"/>
      <c r="R964" s="104"/>
    </row>
    <row r="965" ht="12.75" customHeight="1">
      <c r="A965" s="104"/>
      <c r="B965" s="104"/>
      <c r="C965" s="104"/>
      <c r="D965" s="104"/>
      <c r="E965" s="104"/>
      <c r="F965" s="104"/>
      <c r="G965" s="104"/>
      <c r="H965" s="104"/>
      <c r="I965" s="104"/>
      <c r="J965" s="104"/>
      <c r="K965" s="104"/>
      <c r="L965" s="104"/>
      <c r="M965" s="104"/>
      <c r="N965" s="104"/>
      <c r="O965" s="104"/>
      <c r="P965" s="104"/>
      <c r="Q965" s="104"/>
      <c r="R965" s="104"/>
    </row>
    <row r="966" ht="12.75" customHeight="1">
      <c r="A966" s="104"/>
      <c r="B966" s="104"/>
      <c r="C966" s="104"/>
      <c r="D966" s="104"/>
      <c r="E966" s="104"/>
      <c r="F966" s="104"/>
      <c r="G966" s="104"/>
      <c r="H966" s="104"/>
      <c r="I966" s="104"/>
      <c r="J966" s="104"/>
      <c r="K966" s="104"/>
      <c r="L966" s="104"/>
      <c r="M966" s="104"/>
      <c r="N966" s="104"/>
      <c r="O966" s="104"/>
      <c r="P966" s="104"/>
      <c r="Q966" s="104"/>
      <c r="R966" s="104"/>
    </row>
    <row r="967" ht="12.75" customHeight="1">
      <c r="A967" s="104"/>
      <c r="B967" s="104"/>
      <c r="C967" s="104"/>
      <c r="D967" s="104"/>
      <c r="E967" s="104"/>
      <c r="F967" s="104"/>
      <c r="G967" s="104"/>
      <c r="H967" s="104"/>
      <c r="I967" s="104"/>
      <c r="J967" s="104"/>
      <c r="K967" s="104"/>
      <c r="L967" s="104"/>
      <c r="M967" s="104"/>
      <c r="N967" s="104"/>
      <c r="O967" s="104"/>
      <c r="P967" s="104"/>
      <c r="Q967" s="104"/>
      <c r="R967" s="104"/>
    </row>
    <row r="968" ht="12.75" customHeight="1">
      <c r="A968" s="104"/>
      <c r="B968" s="104"/>
      <c r="C968" s="104"/>
      <c r="D968" s="104"/>
      <c r="E968" s="104"/>
      <c r="F968" s="104"/>
      <c r="G968" s="104"/>
      <c r="H968" s="104"/>
      <c r="I968" s="104"/>
      <c r="J968" s="104"/>
      <c r="K968" s="104"/>
      <c r="L968" s="104"/>
      <c r="M968" s="104"/>
      <c r="N968" s="104"/>
      <c r="O968" s="104"/>
      <c r="P968" s="104"/>
      <c r="Q968" s="104"/>
      <c r="R968" s="104"/>
    </row>
    <row r="969" ht="12.75" customHeight="1">
      <c r="A969" s="104"/>
      <c r="B969" s="104"/>
      <c r="C969" s="104"/>
      <c r="D969" s="104"/>
      <c r="E969" s="104"/>
      <c r="F969" s="104"/>
      <c r="G969" s="104"/>
      <c r="H969" s="104"/>
      <c r="I969" s="104"/>
      <c r="J969" s="104"/>
      <c r="K969" s="104"/>
      <c r="L969" s="104"/>
      <c r="M969" s="104"/>
      <c r="N969" s="104"/>
      <c r="O969" s="104"/>
      <c r="P969" s="104"/>
      <c r="Q969" s="104"/>
      <c r="R969" s="104"/>
    </row>
    <row r="970" ht="12.75" customHeight="1">
      <c r="A970" s="104"/>
      <c r="B970" s="104"/>
      <c r="C970" s="104"/>
      <c r="D970" s="104"/>
      <c r="E970" s="104"/>
      <c r="F970" s="104"/>
      <c r="G970" s="104"/>
      <c r="H970" s="104"/>
      <c r="I970" s="104"/>
      <c r="J970" s="104"/>
      <c r="K970" s="104"/>
      <c r="L970" s="104"/>
      <c r="M970" s="104"/>
      <c r="N970" s="104"/>
      <c r="O970" s="104"/>
      <c r="P970" s="104"/>
      <c r="Q970" s="104"/>
      <c r="R970" s="104"/>
    </row>
    <row r="971" ht="12.75" customHeight="1">
      <c r="A971" s="104"/>
      <c r="B971" s="104"/>
      <c r="C971" s="104"/>
      <c r="D971" s="104"/>
      <c r="E971" s="104"/>
      <c r="F971" s="104"/>
      <c r="G971" s="104"/>
      <c r="H971" s="104"/>
      <c r="I971" s="104"/>
      <c r="J971" s="104"/>
      <c r="K971" s="104"/>
      <c r="L971" s="104"/>
      <c r="M971" s="104"/>
      <c r="N971" s="104"/>
      <c r="O971" s="104"/>
      <c r="P971" s="104"/>
      <c r="Q971" s="104"/>
      <c r="R971" s="104"/>
    </row>
    <row r="972" ht="12.75" customHeight="1">
      <c r="A972" s="104"/>
      <c r="B972" s="104"/>
      <c r="C972" s="104"/>
      <c r="D972" s="104"/>
      <c r="E972" s="104"/>
      <c r="F972" s="104"/>
      <c r="G972" s="104"/>
      <c r="H972" s="104"/>
      <c r="I972" s="104"/>
      <c r="J972" s="104"/>
      <c r="K972" s="104"/>
      <c r="L972" s="104"/>
      <c r="M972" s="104"/>
      <c r="N972" s="104"/>
      <c r="O972" s="104"/>
      <c r="P972" s="104"/>
      <c r="Q972" s="104"/>
      <c r="R972" s="104"/>
    </row>
    <row r="973" ht="12.75" customHeight="1">
      <c r="A973" s="104"/>
      <c r="B973" s="104"/>
      <c r="C973" s="104"/>
      <c r="D973" s="104"/>
      <c r="E973" s="104"/>
      <c r="F973" s="104"/>
      <c r="G973" s="104"/>
      <c r="H973" s="104"/>
      <c r="I973" s="104"/>
      <c r="J973" s="104"/>
      <c r="K973" s="104"/>
      <c r="L973" s="104"/>
      <c r="M973" s="104"/>
      <c r="N973" s="104"/>
      <c r="O973" s="104"/>
      <c r="P973" s="104"/>
      <c r="Q973" s="104"/>
      <c r="R973" s="104"/>
    </row>
    <row r="974" ht="12.75" customHeight="1">
      <c r="A974" s="104"/>
      <c r="B974" s="104"/>
      <c r="C974" s="104"/>
      <c r="D974" s="104"/>
      <c r="E974" s="104"/>
      <c r="F974" s="104"/>
      <c r="G974" s="104"/>
      <c r="H974" s="104"/>
      <c r="I974" s="104"/>
      <c r="J974" s="104"/>
      <c r="K974" s="104"/>
      <c r="L974" s="104"/>
      <c r="M974" s="104"/>
      <c r="N974" s="104"/>
      <c r="O974" s="104"/>
      <c r="P974" s="104"/>
      <c r="Q974" s="104"/>
      <c r="R974" s="104"/>
    </row>
    <row r="975" ht="12.75" customHeight="1">
      <c r="A975" s="104"/>
      <c r="B975" s="104"/>
      <c r="C975" s="104"/>
      <c r="D975" s="104"/>
      <c r="E975" s="104"/>
      <c r="F975" s="104"/>
      <c r="G975" s="104"/>
      <c r="H975" s="104"/>
      <c r="I975" s="104"/>
      <c r="J975" s="104"/>
      <c r="K975" s="104"/>
      <c r="L975" s="104"/>
      <c r="M975" s="104"/>
      <c r="N975" s="104"/>
      <c r="O975" s="104"/>
      <c r="P975" s="104"/>
      <c r="Q975" s="104"/>
      <c r="R975" s="104"/>
    </row>
    <row r="976" ht="12.75" customHeight="1">
      <c r="A976" s="104"/>
      <c r="B976" s="104"/>
      <c r="C976" s="104"/>
      <c r="D976" s="104"/>
      <c r="E976" s="104"/>
      <c r="F976" s="104"/>
      <c r="G976" s="104"/>
      <c r="H976" s="104"/>
      <c r="I976" s="104"/>
      <c r="J976" s="104"/>
      <c r="K976" s="104"/>
      <c r="L976" s="104"/>
      <c r="M976" s="104"/>
      <c r="N976" s="104"/>
      <c r="O976" s="104"/>
      <c r="P976" s="104"/>
      <c r="Q976" s="104"/>
      <c r="R976" s="104"/>
    </row>
    <row r="977" ht="12.75" customHeight="1">
      <c r="A977" s="104"/>
      <c r="B977" s="104"/>
      <c r="C977" s="104"/>
      <c r="D977" s="104"/>
      <c r="E977" s="104"/>
      <c r="F977" s="104"/>
      <c r="G977" s="104"/>
      <c r="H977" s="104"/>
      <c r="I977" s="104"/>
      <c r="J977" s="104"/>
      <c r="K977" s="104"/>
      <c r="L977" s="104"/>
      <c r="M977" s="104"/>
      <c r="N977" s="104"/>
      <c r="O977" s="104"/>
      <c r="P977" s="104"/>
      <c r="Q977" s="104"/>
      <c r="R977" s="104"/>
    </row>
    <row r="978" ht="12.75" customHeight="1">
      <c r="A978" s="104"/>
      <c r="B978" s="104"/>
      <c r="C978" s="104"/>
      <c r="D978" s="104"/>
      <c r="E978" s="104"/>
      <c r="F978" s="104"/>
      <c r="G978" s="104"/>
      <c r="H978" s="104"/>
      <c r="I978" s="104"/>
      <c r="J978" s="104"/>
      <c r="K978" s="104"/>
      <c r="L978" s="104"/>
      <c r="M978" s="104"/>
      <c r="N978" s="104"/>
      <c r="O978" s="104"/>
      <c r="P978" s="104"/>
      <c r="Q978" s="104"/>
      <c r="R978" s="104"/>
    </row>
    <row r="979" ht="12.75" customHeight="1">
      <c r="A979" s="104"/>
      <c r="B979" s="104"/>
      <c r="C979" s="104"/>
      <c r="D979" s="104"/>
      <c r="E979" s="104"/>
      <c r="F979" s="104"/>
      <c r="G979" s="104"/>
      <c r="H979" s="104"/>
      <c r="I979" s="104"/>
      <c r="J979" s="104"/>
      <c r="K979" s="104"/>
      <c r="L979" s="104"/>
      <c r="M979" s="104"/>
      <c r="N979" s="104"/>
      <c r="O979" s="104"/>
      <c r="P979" s="104"/>
      <c r="Q979" s="104"/>
      <c r="R979" s="104"/>
    </row>
    <row r="980" ht="12.75" customHeight="1">
      <c r="A980" s="104"/>
      <c r="B980" s="104"/>
      <c r="C980" s="104"/>
      <c r="D980" s="104"/>
      <c r="E980" s="104"/>
      <c r="F980" s="104"/>
      <c r="G980" s="104"/>
      <c r="H980" s="104"/>
      <c r="I980" s="104"/>
      <c r="J980" s="104"/>
      <c r="K980" s="104"/>
      <c r="L980" s="104"/>
      <c r="M980" s="104"/>
      <c r="N980" s="104"/>
      <c r="O980" s="104"/>
      <c r="P980" s="104"/>
      <c r="Q980" s="104"/>
      <c r="R980" s="104"/>
    </row>
    <row r="981" ht="12.75" customHeight="1">
      <c r="A981" s="104"/>
      <c r="B981" s="104"/>
      <c r="C981" s="104"/>
      <c r="D981" s="104"/>
      <c r="E981" s="104"/>
      <c r="F981" s="104"/>
      <c r="G981" s="104"/>
      <c r="H981" s="104"/>
      <c r="I981" s="104"/>
      <c r="J981" s="104"/>
      <c r="K981" s="104"/>
      <c r="L981" s="104"/>
      <c r="M981" s="104"/>
      <c r="N981" s="104"/>
      <c r="O981" s="104"/>
      <c r="P981" s="104"/>
      <c r="Q981" s="104"/>
      <c r="R981" s="104"/>
    </row>
    <row r="982" ht="12.75" customHeight="1">
      <c r="A982" s="104"/>
      <c r="B982" s="104"/>
      <c r="C982" s="104"/>
      <c r="D982" s="104"/>
      <c r="E982" s="104"/>
      <c r="F982" s="104"/>
      <c r="G982" s="104"/>
      <c r="H982" s="104"/>
      <c r="I982" s="104"/>
      <c r="J982" s="104"/>
      <c r="K982" s="104"/>
      <c r="L982" s="104"/>
      <c r="M982" s="104"/>
      <c r="N982" s="104"/>
      <c r="O982" s="104"/>
      <c r="P982" s="104"/>
      <c r="Q982" s="104"/>
      <c r="R982" s="104"/>
    </row>
    <row r="983" ht="12.75" customHeight="1">
      <c r="A983" s="104"/>
      <c r="B983" s="104"/>
      <c r="C983" s="104"/>
      <c r="D983" s="104"/>
      <c r="E983" s="104"/>
      <c r="F983" s="104"/>
      <c r="G983" s="104"/>
      <c r="H983" s="104"/>
      <c r="I983" s="104"/>
      <c r="J983" s="104"/>
      <c r="K983" s="104"/>
      <c r="L983" s="104"/>
      <c r="M983" s="104"/>
      <c r="N983" s="104"/>
      <c r="O983" s="104"/>
      <c r="P983" s="104"/>
      <c r="Q983" s="104"/>
      <c r="R983" s="104"/>
    </row>
    <row r="984" ht="12.75" customHeight="1">
      <c r="A984" s="104"/>
      <c r="B984" s="104"/>
      <c r="C984" s="104"/>
      <c r="D984" s="104"/>
      <c r="E984" s="104"/>
      <c r="F984" s="104"/>
      <c r="G984" s="104"/>
      <c r="H984" s="104"/>
      <c r="I984" s="104"/>
      <c r="J984" s="104"/>
      <c r="K984" s="104"/>
      <c r="L984" s="104"/>
      <c r="M984" s="104"/>
      <c r="N984" s="104"/>
      <c r="O984" s="104"/>
      <c r="P984" s="104"/>
      <c r="Q984" s="104"/>
      <c r="R984" s="104"/>
    </row>
    <row r="985" ht="12.75" customHeight="1">
      <c r="A985" s="104"/>
      <c r="B985" s="104"/>
      <c r="C985" s="104"/>
      <c r="D985" s="104"/>
      <c r="E985" s="104"/>
      <c r="F985" s="104"/>
      <c r="G985" s="104"/>
      <c r="H985" s="104"/>
      <c r="I985" s="104"/>
      <c r="J985" s="104"/>
      <c r="K985" s="104"/>
      <c r="L985" s="104"/>
      <c r="M985" s="104"/>
      <c r="N985" s="104"/>
      <c r="O985" s="104"/>
      <c r="P985" s="104"/>
      <c r="Q985" s="104"/>
      <c r="R985" s="104"/>
    </row>
    <row r="986" ht="12.75" customHeight="1">
      <c r="A986" s="104"/>
      <c r="B986" s="104"/>
      <c r="C986" s="104"/>
      <c r="D986" s="104"/>
      <c r="E986" s="104"/>
      <c r="F986" s="104"/>
      <c r="G986" s="104"/>
      <c r="H986" s="104"/>
      <c r="I986" s="104"/>
      <c r="J986" s="104"/>
      <c r="K986" s="104"/>
      <c r="L986" s="104"/>
      <c r="M986" s="104"/>
      <c r="N986" s="104"/>
      <c r="O986" s="104"/>
      <c r="P986" s="104"/>
      <c r="Q986" s="104"/>
      <c r="R986" s="104"/>
    </row>
    <row r="987" ht="12.75" customHeight="1">
      <c r="A987" s="104"/>
      <c r="B987" s="104"/>
      <c r="C987" s="104"/>
      <c r="D987" s="104"/>
      <c r="E987" s="104"/>
      <c r="F987" s="104"/>
      <c r="G987" s="104"/>
      <c r="H987" s="104"/>
      <c r="I987" s="104"/>
      <c r="J987" s="104"/>
      <c r="K987" s="104"/>
      <c r="L987" s="104"/>
      <c r="M987" s="104"/>
      <c r="N987" s="104"/>
      <c r="O987" s="104"/>
      <c r="P987" s="104"/>
      <c r="Q987" s="104"/>
      <c r="R987" s="104"/>
    </row>
    <row r="988" ht="12.75" customHeight="1">
      <c r="A988" s="104"/>
      <c r="B988" s="104"/>
      <c r="C988" s="104"/>
      <c r="D988" s="104"/>
      <c r="E988" s="104"/>
      <c r="F988" s="104"/>
      <c r="G988" s="104"/>
      <c r="H988" s="104"/>
      <c r="I988" s="104"/>
      <c r="J988" s="104"/>
      <c r="K988" s="104"/>
      <c r="L988" s="104"/>
      <c r="M988" s="104"/>
      <c r="N988" s="104"/>
      <c r="O988" s="104"/>
      <c r="P988" s="104"/>
      <c r="Q988" s="104"/>
      <c r="R988" s="104"/>
    </row>
    <row r="989" ht="12.75" customHeight="1">
      <c r="A989" s="104"/>
      <c r="B989" s="104"/>
      <c r="C989" s="104"/>
      <c r="D989" s="104"/>
      <c r="E989" s="104"/>
      <c r="F989" s="104"/>
      <c r="G989" s="104"/>
      <c r="H989" s="104"/>
      <c r="I989" s="104"/>
      <c r="J989" s="104"/>
      <c r="K989" s="104"/>
      <c r="L989" s="104"/>
      <c r="M989" s="104"/>
      <c r="N989" s="104"/>
      <c r="O989" s="104"/>
      <c r="P989" s="104"/>
      <c r="Q989" s="104"/>
      <c r="R989" s="104"/>
    </row>
    <row r="990" ht="12.75" customHeight="1">
      <c r="A990" s="104"/>
      <c r="B990" s="104"/>
      <c r="C990" s="104"/>
      <c r="D990" s="104"/>
      <c r="E990" s="104"/>
      <c r="F990" s="104"/>
      <c r="G990" s="104"/>
      <c r="H990" s="104"/>
      <c r="I990" s="104"/>
      <c r="J990" s="104"/>
      <c r="K990" s="104"/>
      <c r="L990" s="104"/>
      <c r="M990" s="104"/>
      <c r="N990" s="104"/>
      <c r="O990" s="104"/>
      <c r="P990" s="104"/>
      <c r="Q990" s="104"/>
      <c r="R990" s="104"/>
    </row>
    <row r="991" ht="12.75" customHeight="1">
      <c r="A991" s="104"/>
      <c r="B991" s="104"/>
      <c r="C991" s="104"/>
      <c r="D991" s="104"/>
      <c r="E991" s="104"/>
      <c r="F991" s="104"/>
      <c r="G991" s="104"/>
      <c r="H991" s="104"/>
      <c r="I991" s="104"/>
      <c r="J991" s="104"/>
      <c r="K991" s="104"/>
      <c r="L991" s="104"/>
      <c r="M991" s="104"/>
      <c r="N991" s="104"/>
      <c r="O991" s="104"/>
      <c r="P991" s="104"/>
      <c r="Q991" s="104"/>
      <c r="R991" s="104"/>
    </row>
    <row r="992" ht="12.75" customHeight="1">
      <c r="A992" s="104"/>
      <c r="B992" s="104"/>
      <c r="C992" s="104"/>
      <c r="D992" s="104"/>
      <c r="E992" s="104"/>
      <c r="F992" s="104"/>
      <c r="G992" s="104"/>
      <c r="H992" s="104"/>
      <c r="I992" s="104"/>
      <c r="J992" s="104"/>
      <c r="K992" s="104"/>
      <c r="L992" s="104"/>
      <c r="M992" s="104"/>
      <c r="N992" s="104"/>
      <c r="O992" s="104"/>
      <c r="P992" s="104"/>
      <c r="Q992" s="104"/>
      <c r="R992" s="104"/>
    </row>
    <row r="993" ht="12.75" customHeight="1">
      <c r="A993" s="104"/>
      <c r="B993" s="104"/>
      <c r="C993" s="104"/>
      <c r="D993" s="104"/>
      <c r="E993" s="104"/>
      <c r="F993" s="104"/>
      <c r="G993" s="104"/>
      <c r="H993" s="104"/>
      <c r="I993" s="104"/>
      <c r="J993" s="104"/>
      <c r="K993" s="104"/>
      <c r="L993" s="104"/>
      <c r="M993" s="104"/>
      <c r="N993" s="104"/>
      <c r="O993" s="104"/>
      <c r="P993" s="104"/>
      <c r="Q993" s="104"/>
      <c r="R993" s="104"/>
    </row>
    <row r="994" ht="12.75" customHeight="1">
      <c r="A994" s="104"/>
      <c r="B994" s="104"/>
      <c r="C994" s="104"/>
      <c r="D994" s="104"/>
      <c r="E994" s="104"/>
      <c r="F994" s="104"/>
      <c r="G994" s="104"/>
      <c r="H994" s="104"/>
      <c r="I994" s="104"/>
      <c r="J994" s="104"/>
      <c r="K994" s="104"/>
      <c r="L994" s="104"/>
      <c r="M994" s="104"/>
      <c r="N994" s="104"/>
      <c r="O994" s="104"/>
      <c r="P994" s="104"/>
      <c r="Q994" s="104"/>
      <c r="R994" s="104"/>
    </row>
    <row r="995" ht="12.75" customHeight="1">
      <c r="A995" s="104"/>
      <c r="B995" s="104"/>
      <c r="C995" s="104"/>
      <c r="D995" s="104"/>
      <c r="E995" s="104"/>
      <c r="F995" s="104"/>
      <c r="G995" s="104"/>
      <c r="H995" s="104"/>
      <c r="I995" s="104"/>
      <c r="J995" s="104"/>
      <c r="K995" s="104"/>
      <c r="L995" s="104"/>
      <c r="M995" s="104"/>
      <c r="N995" s="104"/>
      <c r="O995" s="104"/>
      <c r="P995" s="104"/>
      <c r="Q995" s="104"/>
      <c r="R995" s="104"/>
    </row>
    <row r="996" ht="12.75" customHeight="1">
      <c r="A996" s="104"/>
      <c r="B996" s="104"/>
      <c r="C996" s="104"/>
      <c r="D996" s="104"/>
      <c r="E996" s="104"/>
      <c r="F996" s="104"/>
      <c r="G996" s="104"/>
      <c r="H996" s="104"/>
      <c r="I996" s="104"/>
      <c r="J996" s="104"/>
      <c r="K996" s="104"/>
      <c r="L996" s="104"/>
      <c r="M996" s="104"/>
      <c r="N996" s="104"/>
      <c r="O996" s="104"/>
      <c r="P996" s="104"/>
      <c r="Q996" s="104"/>
      <c r="R996" s="104"/>
    </row>
    <row r="997" ht="12.75" customHeight="1">
      <c r="A997" s="104"/>
      <c r="B997" s="104"/>
      <c r="C997" s="104"/>
      <c r="D997" s="104"/>
      <c r="E997" s="104"/>
      <c r="F997" s="104"/>
      <c r="G997" s="104"/>
      <c r="H997" s="104"/>
      <c r="I997" s="104"/>
      <c r="J997" s="104"/>
      <c r="K997" s="104"/>
      <c r="L997" s="104"/>
      <c r="M997" s="104"/>
      <c r="N997" s="104"/>
      <c r="O997" s="104"/>
      <c r="P997" s="104"/>
      <c r="Q997" s="104"/>
      <c r="R997" s="104"/>
    </row>
    <row r="998" ht="12.75" customHeight="1">
      <c r="A998" s="104"/>
      <c r="B998" s="104"/>
      <c r="C998" s="104"/>
      <c r="D998" s="104"/>
      <c r="E998" s="104"/>
      <c r="F998" s="104"/>
      <c r="G998" s="104"/>
      <c r="H998" s="104"/>
      <c r="I998" s="104"/>
      <c r="J998" s="104"/>
      <c r="K998" s="104"/>
      <c r="L998" s="104"/>
      <c r="M998" s="104"/>
      <c r="N998" s="104"/>
      <c r="O998" s="104"/>
      <c r="P998" s="104"/>
      <c r="Q998" s="104"/>
      <c r="R998" s="104"/>
    </row>
    <row r="999" ht="12.75" customHeight="1">
      <c r="A999" s="104"/>
      <c r="B999" s="104"/>
      <c r="C999" s="104"/>
      <c r="D999" s="104"/>
      <c r="E999" s="104"/>
      <c r="F999" s="104"/>
      <c r="G999" s="104"/>
      <c r="H999" s="104"/>
      <c r="I999" s="104"/>
      <c r="J999" s="104"/>
      <c r="K999" s="104"/>
      <c r="L999" s="104"/>
      <c r="M999" s="104"/>
      <c r="N999" s="104"/>
      <c r="O999" s="104"/>
      <c r="P999" s="104"/>
      <c r="Q999" s="104"/>
      <c r="R999" s="10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hidden="1" min="1" max="1" width="3.5"/>
    <col customWidth="1" min="2" max="2" width="7.63"/>
    <col customWidth="1" min="3" max="3" width="7.38"/>
    <col customWidth="1" min="4" max="4" width="13.5"/>
    <col customWidth="1" hidden="1" min="5" max="5" width="8.63"/>
    <col customWidth="1" min="6" max="6" width="7.25"/>
    <col customWidth="1" min="7" max="7" width="7.0"/>
    <col customWidth="1" min="8" max="8" width="6.25"/>
    <col customWidth="1" min="9" max="9" width="8.0"/>
    <col customWidth="1" min="10" max="10" width="7.38"/>
    <col customWidth="1" hidden="1" min="11" max="11" width="7.38"/>
    <col customWidth="1" hidden="1" min="12" max="12" width="9.75"/>
    <col customWidth="1" hidden="1" min="13" max="16" width="7.5"/>
    <col customWidth="1" hidden="1" min="17" max="17" width="6.38"/>
    <col customWidth="1" min="18" max="18" width="7.5"/>
    <col customWidth="1" min="19" max="19" width="16.88"/>
    <col customWidth="1" hidden="1" min="20" max="20" width="7.5"/>
    <col customWidth="1" min="21" max="21" width="17.25"/>
    <col customWidth="1" hidden="1" min="22" max="22" width="11.0"/>
    <col customWidth="1" min="23" max="23" width="9.13"/>
    <col customWidth="1" min="24" max="24" width="14.88"/>
    <col customWidth="1" min="25" max="25" width="5.0"/>
    <col customWidth="1" min="26" max="26" width="9.13"/>
    <col customWidth="1" min="27" max="27" width="7.5"/>
    <col customWidth="1" hidden="1" min="28" max="28" width="8.25"/>
    <col customWidth="1" hidden="1" min="29" max="29" width="6.63"/>
    <col customWidth="1" min="30" max="30" width="8.0"/>
    <col customWidth="1" min="31" max="31" width="7.38"/>
    <col customWidth="1" min="32" max="32" width="9.13"/>
    <col customWidth="1" min="33" max="33" width="9.0"/>
    <col customWidth="1" hidden="1" min="34" max="34" width="2.63"/>
    <col customWidth="1" hidden="1" min="35" max="35" width="10.5"/>
    <col customWidth="1" min="36" max="39" width="15.13"/>
  </cols>
  <sheetData>
    <row r="1" ht="12.75" customHeight="1">
      <c r="A1" s="1241" t="s">
        <v>932</v>
      </c>
      <c r="B1" s="1242" t="s">
        <v>933</v>
      </c>
      <c r="C1" s="111"/>
      <c r="D1" s="1243">
        <v>43165.0</v>
      </c>
      <c r="E1" s="110"/>
      <c r="F1" s="110"/>
      <c r="G1" s="1244" t="s">
        <v>934</v>
      </c>
      <c r="H1" s="110"/>
      <c r="I1" s="1245"/>
      <c r="J1" s="1246"/>
      <c r="K1" s="1246"/>
      <c r="L1" s="1246"/>
      <c r="M1" s="1246"/>
      <c r="N1" s="1246"/>
      <c r="O1" s="1246"/>
      <c r="P1" s="102"/>
      <c r="Q1" s="104"/>
      <c r="R1" s="104"/>
      <c r="S1" s="104"/>
      <c r="T1" s="104"/>
      <c r="U1" s="104"/>
      <c r="V1" s="104"/>
      <c r="W1" s="104"/>
      <c r="X1" s="104"/>
      <c r="Y1" s="104"/>
      <c r="Z1" s="104"/>
      <c r="AA1" s="104"/>
      <c r="AB1" s="104"/>
      <c r="AC1" s="104"/>
      <c r="AD1" s="104"/>
      <c r="AE1" s="104"/>
      <c r="AF1" s="104"/>
      <c r="AG1" s="104"/>
    </row>
    <row r="2" ht="12.75" customHeight="1">
      <c r="A2" s="1247"/>
      <c r="B2" s="1242" t="s">
        <v>935</v>
      </c>
      <c r="C2" s="111"/>
      <c r="D2" s="1248" t="s">
        <v>936</v>
      </c>
      <c r="E2" s="110"/>
      <c r="F2" s="110"/>
      <c r="G2" s="1249" t="s">
        <v>937</v>
      </c>
      <c r="H2" s="110"/>
      <c r="I2" s="1245"/>
      <c r="J2" s="1250"/>
      <c r="K2" s="1250">
        <v>0.0</v>
      </c>
      <c r="L2" s="1246"/>
      <c r="M2" s="1250" t="s">
        <v>938</v>
      </c>
      <c r="N2" s="1246"/>
      <c r="O2" s="1251">
        <v>8.0</v>
      </c>
      <c r="P2" s="60"/>
      <c r="Q2" s="104"/>
      <c r="R2" s="91" t="s">
        <v>5</v>
      </c>
      <c r="S2" s="1252" t="s">
        <v>939</v>
      </c>
      <c r="T2" s="104"/>
      <c r="U2" s="104"/>
      <c r="V2" s="104"/>
      <c r="W2" s="104"/>
      <c r="X2" s="104"/>
      <c r="Y2" s="104"/>
      <c r="Z2" s="104"/>
      <c r="AA2" s="104"/>
      <c r="AB2" s="104"/>
      <c r="AC2" s="104"/>
      <c r="AD2" s="104"/>
      <c r="AE2" s="104"/>
      <c r="AF2" s="104"/>
      <c r="AG2" s="104"/>
    </row>
    <row r="3" ht="12.75" customHeight="1">
      <c r="A3" s="1253"/>
      <c r="B3" s="1253"/>
      <c r="D3" s="1254"/>
      <c r="G3" s="1255"/>
      <c r="H3" s="1246"/>
      <c r="I3" s="1246"/>
      <c r="J3" s="1246"/>
      <c r="K3" s="1246"/>
      <c r="L3" s="1246"/>
      <c r="M3" s="1246"/>
      <c r="N3" s="1246"/>
      <c r="O3" s="1246"/>
      <c r="P3" s="1246"/>
      <c r="Q3" s="1246"/>
      <c r="R3" s="1246"/>
      <c r="S3" s="1246"/>
      <c r="T3" s="1246"/>
      <c r="U3" s="1246"/>
      <c r="V3" s="1246"/>
      <c r="W3" s="1246"/>
      <c r="X3" s="1256"/>
      <c r="Y3" s="1256"/>
      <c r="Z3" s="1255"/>
      <c r="AA3" s="104"/>
      <c r="AB3" s="60"/>
      <c r="AC3" s="104"/>
      <c r="AD3" s="104"/>
      <c r="AE3" s="104"/>
      <c r="AF3" s="104"/>
      <c r="AG3" s="104"/>
      <c r="AH3" s="104"/>
      <c r="AI3" s="104"/>
      <c r="AJ3" s="104"/>
      <c r="AK3" s="104"/>
      <c r="AL3" s="104"/>
      <c r="AM3" s="104"/>
    </row>
    <row r="4" ht="12.75" customHeight="1">
      <c r="A4" s="1257"/>
      <c r="B4" s="784" t="s">
        <v>940</v>
      </c>
      <c r="C4" s="785" t="s">
        <v>941</v>
      </c>
      <c r="D4" s="785" t="s">
        <v>916</v>
      </c>
      <c r="E4" s="785" t="s">
        <v>767</v>
      </c>
      <c r="F4" s="786" t="s">
        <v>768</v>
      </c>
      <c r="G4" s="1258" t="s">
        <v>942</v>
      </c>
      <c r="H4" s="787" t="s">
        <v>770</v>
      </c>
      <c r="I4" s="110"/>
      <c r="J4" s="110"/>
      <c r="K4" s="110"/>
      <c r="L4" s="111"/>
      <c r="M4" s="1259" t="s">
        <v>943</v>
      </c>
      <c r="N4" s="1260"/>
      <c r="O4" s="1260"/>
      <c r="P4" s="1260"/>
      <c r="Q4" s="1260"/>
      <c r="R4" s="1261"/>
      <c r="S4" s="784" t="s">
        <v>944</v>
      </c>
      <c r="T4" s="785" t="s">
        <v>918</v>
      </c>
      <c r="U4" s="785" t="s">
        <v>771</v>
      </c>
      <c r="V4" s="1262" t="s">
        <v>921</v>
      </c>
      <c r="W4" s="785" t="s">
        <v>772</v>
      </c>
      <c r="X4" s="785" t="s">
        <v>945</v>
      </c>
      <c r="Y4" s="786" t="s">
        <v>946</v>
      </c>
      <c r="Z4" s="786" t="s">
        <v>947</v>
      </c>
      <c r="AA4" s="786" t="s">
        <v>888</v>
      </c>
      <c r="AB4" s="786" t="s">
        <v>565</v>
      </c>
      <c r="AC4" s="786" t="s">
        <v>948</v>
      </c>
      <c r="AD4" s="786" t="s">
        <v>949</v>
      </c>
      <c r="AE4" s="1262" t="s">
        <v>950</v>
      </c>
      <c r="AF4" s="1263" t="s">
        <v>951</v>
      </c>
      <c r="AG4" s="1263" t="s">
        <v>952</v>
      </c>
      <c r="AH4" s="1264"/>
      <c r="AI4" s="1265" t="s">
        <v>953</v>
      </c>
      <c r="AJ4" s="1266" t="s">
        <v>954</v>
      </c>
      <c r="AK4" s="1267"/>
      <c r="AL4" s="1268"/>
      <c r="AM4" s="104"/>
    </row>
    <row r="5" ht="12.75" customHeight="1">
      <c r="A5" s="1257"/>
      <c r="B5" s="1269"/>
      <c r="C5" s="794"/>
      <c r="D5" s="794"/>
      <c r="E5" s="794"/>
      <c r="F5" s="794"/>
      <c r="G5" s="1270"/>
      <c r="H5" s="795" t="s">
        <v>191</v>
      </c>
      <c r="I5" s="795" t="s">
        <v>192</v>
      </c>
      <c r="J5" s="795" t="s">
        <v>193</v>
      </c>
      <c r="K5" s="795" t="s">
        <v>9</v>
      </c>
      <c r="L5" s="795" t="s">
        <v>955</v>
      </c>
      <c r="M5" s="1271" t="s">
        <v>191</v>
      </c>
      <c r="N5" s="1271" t="s">
        <v>192</v>
      </c>
      <c r="O5" s="1271" t="s">
        <v>9</v>
      </c>
      <c r="P5" s="1271" t="s">
        <v>956</v>
      </c>
      <c r="Q5" s="1272" t="s">
        <v>957</v>
      </c>
      <c r="R5" s="1272" t="s">
        <v>556</v>
      </c>
      <c r="S5" s="794"/>
      <c r="T5" s="794"/>
      <c r="U5" s="794"/>
      <c r="V5" s="794"/>
      <c r="W5" s="794"/>
      <c r="X5" s="794"/>
      <c r="Y5" s="794"/>
      <c r="Z5" s="794"/>
      <c r="AA5" s="794"/>
      <c r="AB5" s="794"/>
      <c r="AC5" s="794"/>
      <c r="AD5" s="794"/>
      <c r="AE5" s="794"/>
      <c r="AF5" s="794"/>
      <c r="AG5" s="794"/>
      <c r="AH5" s="1264"/>
      <c r="AI5" s="794"/>
      <c r="AJ5" s="797"/>
      <c r="AK5" s="418"/>
      <c r="AL5" s="415"/>
      <c r="AM5" s="104"/>
    </row>
    <row r="6" ht="12.75" customHeight="1">
      <c r="A6" s="1273">
        <v>10.0</v>
      </c>
      <c r="B6" s="1274"/>
      <c r="C6" s="1275"/>
      <c r="D6" s="1276"/>
      <c r="E6" s="1276"/>
      <c r="F6" s="1276"/>
      <c r="G6" s="1277"/>
      <c r="H6" s="1278"/>
      <c r="I6" s="1278"/>
      <c r="J6" s="1278"/>
      <c r="K6" s="1279"/>
      <c r="L6" s="831"/>
      <c r="M6" s="1276"/>
      <c r="N6" s="1276"/>
      <c r="O6" s="1276"/>
      <c r="P6" s="1276"/>
      <c r="Q6" s="1276"/>
      <c r="R6" s="1280"/>
      <c r="S6" s="809"/>
      <c r="T6" s="1278"/>
      <c r="U6" s="1276"/>
      <c r="V6" s="1281"/>
      <c r="W6" s="1282"/>
      <c r="X6" s="1276"/>
      <c r="Y6" s="1283"/>
      <c r="Z6" s="1282"/>
      <c r="AA6" s="1282"/>
      <c r="AB6" s="1284"/>
      <c r="AC6" s="1284"/>
      <c r="AD6" s="1282"/>
      <c r="AE6" s="1285">
        <v>0.0</v>
      </c>
      <c r="AF6" s="1286">
        <f t="shared" ref="AF6:AF35" si="1">SUM(Z6:AE6)</f>
        <v>0</v>
      </c>
      <c r="AG6" s="1287">
        <f t="shared" ref="AG6:AG35" si="2">SUM(W6+AF6)</f>
        <v>0</v>
      </c>
      <c r="AH6" s="1288">
        <v>5.0</v>
      </c>
      <c r="AI6" s="1222"/>
      <c r="AJ6" s="1289"/>
      <c r="AK6" s="110"/>
      <c r="AL6" s="111"/>
      <c r="AM6" s="104"/>
    </row>
    <row r="7" ht="12.75" customHeight="1">
      <c r="A7" s="1273">
        <v>11.0</v>
      </c>
      <c r="B7" s="1274"/>
      <c r="C7" s="1275"/>
      <c r="D7" s="809"/>
      <c r="E7" s="1276"/>
      <c r="F7" s="1276"/>
      <c r="G7" s="1277"/>
      <c r="H7" s="1278"/>
      <c r="I7" s="1278"/>
      <c r="J7" s="1278"/>
      <c r="K7" s="1279"/>
      <c r="L7" s="831"/>
      <c r="M7" s="1276"/>
      <c r="N7" s="1276"/>
      <c r="O7" s="1276"/>
      <c r="P7" s="1276"/>
      <c r="Q7" s="1276"/>
      <c r="R7" s="1280"/>
      <c r="S7" s="809"/>
      <c r="T7" s="1278"/>
      <c r="U7" s="1290"/>
      <c r="V7" s="1281"/>
      <c r="W7" s="1282"/>
      <c r="X7" s="1276"/>
      <c r="Y7" s="1283"/>
      <c r="Z7" s="1282"/>
      <c r="AA7" s="1282"/>
      <c r="AB7" s="1282"/>
      <c r="AC7" s="1284"/>
      <c r="AD7" s="1282"/>
      <c r="AE7" s="1285">
        <v>0.0</v>
      </c>
      <c r="AF7" s="1286">
        <f t="shared" si="1"/>
        <v>0</v>
      </c>
      <c r="AG7" s="1287">
        <f t="shared" si="2"/>
        <v>0</v>
      </c>
      <c r="AH7" s="1288">
        <v>3.0</v>
      </c>
      <c r="AI7" s="1222"/>
      <c r="AJ7" s="1289"/>
      <c r="AK7" s="110"/>
      <c r="AL7" s="111"/>
      <c r="AM7" s="104"/>
    </row>
    <row r="8" ht="12.75" customHeight="1">
      <c r="A8" s="1273">
        <v>12.0</v>
      </c>
      <c r="B8" s="1274"/>
      <c r="C8" s="1275"/>
      <c r="D8" s="809"/>
      <c r="E8" s="1276"/>
      <c r="F8" s="1276"/>
      <c r="G8" s="1277"/>
      <c r="H8" s="1278"/>
      <c r="I8" s="1278"/>
      <c r="J8" s="1278"/>
      <c r="K8" s="1279"/>
      <c r="L8" s="831"/>
      <c r="M8" s="1276"/>
      <c r="N8" s="1276"/>
      <c r="O8" s="1276"/>
      <c r="P8" s="1276"/>
      <c r="Q8" s="1290"/>
      <c r="R8" s="1280"/>
      <c r="S8" s="809"/>
      <c r="T8" s="1278"/>
      <c r="U8" s="1276"/>
      <c r="V8" s="1281"/>
      <c r="W8" s="832"/>
      <c r="X8" s="1276"/>
      <c r="Y8" s="1283"/>
      <c r="Z8" s="1282"/>
      <c r="AA8" s="1282"/>
      <c r="AB8" s="1284"/>
      <c r="AC8" s="1284"/>
      <c r="AD8" s="1284"/>
      <c r="AE8" s="1285">
        <v>0.0</v>
      </c>
      <c r="AF8" s="1286">
        <f t="shared" si="1"/>
        <v>0</v>
      </c>
      <c r="AG8" s="1287">
        <f t="shared" si="2"/>
        <v>0</v>
      </c>
      <c r="AH8" s="1288">
        <v>7.0</v>
      </c>
      <c r="AI8" s="1222"/>
      <c r="AJ8" s="1289"/>
      <c r="AK8" s="110"/>
      <c r="AL8" s="111"/>
      <c r="AM8" s="104"/>
    </row>
    <row r="9" ht="12.75" customHeight="1">
      <c r="A9" s="1273">
        <v>13.0</v>
      </c>
      <c r="B9" s="1291"/>
      <c r="C9" s="1292"/>
      <c r="D9" s="809"/>
      <c r="E9" s="809"/>
      <c r="F9" s="809"/>
      <c r="G9" s="830"/>
      <c r="H9" s="831"/>
      <c r="I9" s="831"/>
      <c r="J9" s="831"/>
      <c r="K9" s="1293"/>
      <c r="L9" s="831"/>
      <c r="M9" s="809"/>
      <c r="N9" s="809"/>
      <c r="O9" s="809"/>
      <c r="P9" s="809"/>
      <c r="Q9" s="809"/>
      <c r="R9" s="1294"/>
      <c r="S9" s="809"/>
      <c r="T9" s="831"/>
      <c r="U9" s="809"/>
      <c r="V9" s="1295"/>
      <c r="W9" s="832"/>
      <c r="X9" s="809"/>
      <c r="Y9" s="1296"/>
      <c r="Z9" s="832"/>
      <c r="AA9" s="832"/>
      <c r="AB9" s="832"/>
      <c r="AC9" s="1297"/>
      <c r="AD9" s="832"/>
      <c r="AE9" s="1285">
        <v>0.0</v>
      </c>
      <c r="AF9" s="1286">
        <f t="shared" si="1"/>
        <v>0</v>
      </c>
      <c r="AG9" s="1287">
        <f t="shared" si="2"/>
        <v>0</v>
      </c>
      <c r="AH9" s="1288">
        <v>6.0</v>
      </c>
      <c r="AI9" s="1222"/>
      <c r="AJ9" s="1289"/>
      <c r="AK9" s="110"/>
      <c r="AL9" s="111"/>
      <c r="AM9" s="104"/>
    </row>
    <row r="10" ht="12.75" customHeight="1">
      <c r="A10" s="1273">
        <v>14.0</v>
      </c>
      <c r="B10" s="1291"/>
      <c r="C10" s="1298"/>
      <c r="D10" s="809"/>
      <c r="E10" s="809"/>
      <c r="F10" s="809"/>
      <c r="G10" s="830"/>
      <c r="H10" s="1024"/>
      <c r="I10" s="1024"/>
      <c r="J10" s="1024"/>
      <c r="K10" s="1024"/>
      <c r="L10" s="831"/>
      <c r="M10" s="817"/>
      <c r="N10" s="817"/>
      <c r="O10" s="817"/>
      <c r="P10" s="817"/>
      <c r="Q10" s="817"/>
      <c r="R10" s="1299"/>
      <c r="S10" s="809"/>
      <c r="T10" s="831"/>
      <c r="U10" s="809"/>
      <c r="V10" s="1295"/>
      <c r="W10" s="832"/>
      <c r="X10" s="809"/>
      <c r="Y10" s="1296"/>
      <c r="Z10" s="832"/>
      <c r="AA10" s="832"/>
      <c r="AB10" s="832"/>
      <c r="AC10" s="1297"/>
      <c r="AD10" s="832"/>
      <c r="AE10" s="1285">
        <v>0.0</v>
      </c>
      <c r="AF10" s="1286">
        <f t="shared" si="1"/>
        <v>0</v>
      </c>
      <c r="AG10" s="1287">
        <f t="shared" si="2"/>
        <v>0</v>
      </c>
      <c r="AH10" s="1288">
        <v>1.0</v>
      </c>
      <c r="AI10" s="1222"/>
      <c r="AJ10" s="1289"/>
      <c r="AK10" s="110"/>
      <c r="AL10" s="111"/>
      <c r="AM10" s="104"/>
    </row>
    <row r="11" ht="12.75" customHeight="1">
      <c r="A11" s="1300"/>
      <c r="B11" s="1291"/>
      <c r="C11" s="1292"/>
      <c r="D11" s="809"/>
      <c r="E11" s="809"/>
      <c r="F11" s="809"/>
      <c r="G11" s="830"/>
      <c r="H11" s="831"/>
      <c r="I11" s="831"/>
      <c r="J11" s="831"/>
      <c r="K11" s="1293"/>
      <c r="L11" s="831"/>
      <c r="M11" s="809"/>
      <c r="N11" s="809"/>
      <c r="O11" s="809"/>
      <c r="P11" s="809"/>
      <c r="Q11" s="809"/>
      <c r="R11" s="1294"/>
      <c r="S11" s="809"/>
      <c r="T11" s="831"/>
      <c r="U11" s="844"/>
      <c r="V11" s="1295"/>
      <c r="W11" s="832"/>
      <c r="X11" s="809"/>
      <c r="Y11" s="1296"/>
      <c r="Z11" s="832"/>
      <c r="AA11" s="832"/>
      <c r="AB11" s="1297"/>
      <c r="AC11" s="832"/>
      <c r="AD11" s="832"/>
      <c r="AE11" s="1285">
        <v>0.0</v>
      </c>
      <c r="AF11" s="1286">
        <f t="shared" si="1"/>
        <v>0</v>
      </c>
      <c r="AG11" s="1287">
        <f t="shared" si="2"/>
        <v>0</v>
      </c>
      <c r="AH11" s="1288">
        <v>2.0</v>
      </c>
      <c r="AI11" s="1222"/>
      <c r="AJ11" s="1289"/>
      <c r="AK11" s="110"/>
      <c r="AL11" s="111"/>
      <c r="AM11" s="104"/>
    </row>
    <row r="12" ht="12.75" customHeight="1">
      <c r="A12" s="1273"/>
      <c r="B12" s="1291"/>
      <c r="C12" s="1292"/>
      <c r="D12" s="809"/>
      <c r="E12" s="809"/>
      <c r="F12" s="809"/>
      <c r="G12" s="830"/>
      <c r="H12" s="831"/>
      <c r="I12" s="831"/>
      <c r="J12" s="831"/>
      <c r="K12" s="1293"/>
      <c r="L12" s="831"/>
      <c r="M12" s="809"/>
      <c r="N12" s="809"/>
      <c r="O12" s="809"/>
      <c r="P12" s="809"/>
      <c r="Q12" s="809"/>
      <c r="R12" s="1294"/>
      <c r="S12" s="809"/>
      <c r="T12" s="831"/>
      <c r="U12" s="844"/>
      <c r="V12" s="1295"/>
      <c r="W12" s="832"/>
      <c r="X12" s="809"/>
      <c r="Y12" s="1296"/>
      <c r="Z12" s="832"/>
      <c r="AA12" s="832"/>
      <c r="AB12" s="832"/>
      <c r="AC12" s="832"/>
      <c r="AD12" s="832"/>
      <c r="AE12" s="1285">
        <v>0.0</v>
      </c>
      <c r="AF12" s="1286">
        <f t="shared" si="1"/>
        <v>0</v>
      </c>
      <c r="AG12" s="1287">
        <f t="shared" si="2"/>
        <v>0</v>
      </c>
      <c r="AH12" s="1288">
        <v>8.0</v>
      </c>
      <c r="AI12" s="1222"/>
      <c r="AJ12" s="1289"/>
      <c r="AK12" s="110"/>
      <c r="AL12" s="111"/>
      <c r="AM12" s="104"/>
    </row>
    <row r="13" ht="12.75" customHeight="1">
      <c r="A13" s="1301"/>
      <c r="B13" s="1291"/>
      <c r="C13" s="1298"/>
      <c r="D13" s="809"/>
      <c r="E13" s="844"/>
      <c r="F13" s="809"/>
      <c r="G13" s="830"/>
      <c r="H13" s="831"/>
      <c r="I13" s="831"/>
      <c r="J13" s="831"/>
      <c r="K13" s="1024"/>
      <c r="L13" s="1302"/>
      <c r="M13" s="844"/>
      <c r="N13" s="844"/>
      <c r="O13" s="844"/>
      <c r="P13" s="844"/>
      <c r="Q13" s="844"/>
      <c r="R13" s="1303"/>
      <c r="S13" s="809"/>
      <c r="T13" s="1295"/>
      <c r="U13" s="844"/>
      <c r="V13" s="1295"/>
      <c r="W13" s="832"/>
      <c r="X13" s="809"/>
      <c r="Y13" s="1296"/>
      <c r="Z13" s="832"/>
      <c r="AA13" s="832"/>
      <c r="AB13" s="1297"/>
      <c r="AC13" s="1297"/>
      <c r="AD13" s="1297"/>
      <c r="AE13" s="1285">
        <v>0.0</v>
      </c>
      <c r="AF13" s="1286">
        <f t="shared" si="1"/>
        <v>0</v>
      </c>
      <c r="AG13" s="1287">
        <f t="shared" si="2"/>
        <v>0</v>
      </c>
      <c r="AH13" s="1288">
        <v>9.0</v>
      </c>
      <c r="AI13" s="1222"/>
      <c r="AJ13" s="1304"/>
      <c r="AK13" s="110"/>
      <c r="AL13" s="111"/>
      <c r="AM13" s="104"/>
    </row>
    <row r="14" ht="12.75" customHeight="1">
      <c r="A14" s="1300"/>
      <c r="B14" s="1291"/>
      <c r="C14" s="1292"/>
      <c r="D14" s="809"/>
      <c r="E14" s="809"/>
      <c r="F14" s="809"/>
      <c r="G14" s="830"/>
      <c r="H14" s="831"/>
      <c r="I14" s="831"/>
      <c r="J14" s="831"/>
      <c r="K14" s="1293"/>
      <c r="L14" s="831"/>
      <c r="M14" s="809"/>
      <c r="N14" s="809"/>
      <c r="O14" s="809"/>
      <c r="P14" s="809"/>
      <c r="Q14" s="844"/>
      <c r="R14" s="1294"/>
      <c r="S14" s="809"/>
      <c r="T14" s="831"/>
      <c r="U14" s="844"/>
      <c r="V14" s="1295"/>
      <c r="W14" s="832"/>
      <c r="X14" s="809"/>
      <c r="Y14" s="1296"/>
      <c r="Z14" s="832"/>
      <c r="AA14" s="832"/>
      <c r="AB14" s="832"/>
      <c r="AC14" s="1297"/>
      <c r="AD14" s="832"/>
      <c r="AE14" s="1285">
        <v>0.0</v>
      </c>
      <c r="AF14" s="1286">
        <f t="shared" si="1"/>
        <v>0</v>
      </c>
      <c r="AG14" s="1287">
        <f t="shared" si="2"/>
        <v>0</v>
      </c>
      <c r="AH14" s="1288">
        <v>4.0</v>
      </c>
      <c r="AI14" s="1222"/>
      <c r="AJ14" s="1289"/>
      <c r="AK14" s="110"/>
      <c r="AL14" s="111"/>
      <c r="AM14" s="104"/>
    </row>
    <row r="15" ht="12.75" customHeight="1">
      <c r="A15" s="1305"/>
      <c r="B15" s="1306"/>
      <c r="C15" s="1307"/>
      <c r="D15" s="844"/>
      <c r="E15" s="844"/>
      <c r="F15" s="844"/>
      <c r="G15" s="1308"/>
      <c r="H15" s="1302"/>
      <c r="I15" s="1302"/>
      <c r="J15" s="1302"/>
      <c r="K15" s="1309"/>
      <c r="L15" s="1302"/>
      <c r="M15" s="844"/>
      <c r="N15" s="844"/>
      <c r="O15" s="844"/>
      <c r="P15" s="844"/>
      <c r="Q15" s="844"/>
      <c r="R15" s="1303"/>
      <c r="S15" s="844"/>
      <c r="T15" s="1295"/>
      <c r="U15" s="844"/>
      <c r="V15" s="1295"/>
      <c r="W15" s="832"/>
      <c r="X15" s="844"/>
      <c r="Y15" s="1310"/>
      <c r="Z15" s="1297"/>
      <c r="AA15" s="1297"/>
      <c r="AB15" s="1297"/>
      <c r="AC15" s="1297"/>
      <c r="AD15" s="1297"/>
      <c r="AE15" s="1286">
        <f>IF(C15=ISBLANK(0),0,'Roster &amp; Tables'!J27)</f>
        <v>0</v>
      </c>
      <c r="AF15" s="1286">
        <f t="shared" si="1"/>
        <v>0</v>
      </c>
      <c r="AG15" s="1287">
        <f t="shared" si="2"/>
        <v>0</v>
      </c>
      <c r="AH15" s="1288">
        <v>10.0</v>
      </c>
      <c r="AI15" s="1222"/>
      <c r="AJ15" s="1304"/>
      <c r="AK15" s="110"/>
      <c r="AL15" s="111"/>
      <c r="AM15" s="104"/>
    </row>
    <row r="16" ht="12.75" customHeight="1">
      <c r="A16" s="1311"/>
      <c r="B16" s="1306"/>
      <c r="C16" s="1312"/>
      <c r="D16" s="844"/>
      <c r="E16" s="844"/>
      <c r="F16" s="844"/>
      <c r="G16" s="1308"/>
      <c r="H16" s="1302"/>
      <c r="I16" s="1302"/>
      <c r="J16" s="1302"/>
      <c r="K16" s="1313"/>
      <c r="L16" s="1302"/>
      <c r="M16" s="844"/>
      <c r="N16" s="844"/>
      <c r="O16" s="844"/>
      <c r="P16" s="844"/>
      <c r="Q16" s="844"/>
      <c r="R16" s="1303"/>
      <c r="S16" s="844"/>
      <c r="T16" s="1295"/>
      <c r="U16" s="844"/>
      <c r="V16" s="1295"/>
      <c r="W16" s="1297"/>
      <c r="X16" s="844"/>
      <c r="Y16" s="1310"/>
      <c r="Z16" s="1297"/>
      <c r="AA16" s="1297"/>
      <c r="AB16" s="1297"/>
      <c r="AC16" s="1297"/>
      <c r="AD16" s="1297"/>
      <c r="AE16" s="1286">
        <f>IF(C16=ISBLANK(0),0,'Roster &amp; Tables'!J27)</f>
        <v>0</v>
      </c>
      <c r="AF16" s="1286">
        <f t="shared" si="1"/>
        <v>0</v>
      </c>
      <c r="AG16" s="1287">
        <f t="shared" si="2"/>
        <v>0</v>
      </c>
      <c r="AH16" s="1288">
        <v>11.0</v>
      </c>
      <c r="AI16" s="1222"/>
      <c r="AJ16" s="1304"/>
      <c r="AK16" s="110"/>
      <c r="AL16" s="111"/>
      <c r="AM16" s="104"/>
    </row>
    <row r="17" ht="12.75" customHeight="1">
      <c r="A17" s="1305"/>
      <c r="B17" s="1306"/>
      <c r="C17" s="1307"/>
      <c r="D17" s="844"/>
      <c r="E17" s="844"/>
      <c r="F17" s="844"/>
      <c r="G17" s="1308"/>
      <c r="H17" s="1302"/>
      <c r="I17" s="1302"/>
      <c r="J17" s="1302"/>
      <c r="K17" s="1309"/>
      <c r="L17" s="1302"/>
      <c r="M17" s="844"/>
      <c r="N17" s="844"/>
      <c r="O17" s="844"/>
      <c r="P17" s="844"/>
      <c r="Q17" s="844"/>
      <c r="R17" s="1303"/>
      <c r="S17" s="844"/>
      <c r="T17" s="1295"/>
      <c r="U17" s="844"/>
      <c r="V17" s="1295"/>
      <c r="W17" s="1297"/>
      <c r="X17" s="844"/>
      <c r="Y17" s="1310"/>
      <c r="Z17" s="1297"/>
      <c r="AA17" s="1297"/>
      <c r="AB17" s="1297"/>
      <c r="AC17" s="1297"/>
      <c r="AD17" s="1297"/>
      <c r="AE17" s="1286">
        <f>IF(C17=ISBLANK(0),0,'Roster &amp; Tables'!J27)</f>
        <v>0</v>
      </c>
      <c r="AF17" s="1286">
        <f t="shared" si="1"/>
        <v>0</v>
      </c>
      <c r="AG17" s="1287">
        <f t="shared" si="2"/>
        <v>0</v>
      </c>
      <c r="AH17" s="1288">
        <v>12.0</v>
      </c>
      <c r="AI17" s="1222"/>
      <c r="AJ17" s="1304"/>
      <c r="AK17" s="110"/>
      <c r="AL17" s="111"/>
      <c r="AM17" s="104"/>
    </row>
    <row r="18" ht="12.75" customHeight="1">
      <c r="A18" s="1311"/>
      <c r="B18" s="1306"/>
      <c r="C18" s="1312"/>
      <c r="D18" s="844"/>
      <c r="E18" s="844"/>
      <c r="F18" s="844"/>
      <c r="G18" s="1308"/>
      <c r="H18" s="1302"/>
      <c r="I18" s="1302"/>
      <c r="J18" s="1302"/>
      <c r="K18" s="1313"/>
      <c r="L18" s="1302"/>
      <c r="M18" s="844"/>
      <c r="N18" s="844"/>
      <c r="O18" s="844"/>
      <c r="P18" s="844"/>
      <c r="Q18" s="844"/>
      <c r="R18" s="1303"/>
      <c r="S18" s="844"/>
      <c r="T18" s="1295"/>
      <c r="U18" s="844"/>
      <c r="V18" s="1295"/>
      <c r="W18" s="1297"/>
      <c r="X18" s="844"/>
      <c r="Y18" s="1310"/>
      <c r="Z18" s="1297"/>
      <c r="AA18" s="1297"/>
      <c r="AB18" s="1297"/>
      <c r="AC18" s="1297"/>
      <c r="AD18" s="1297"/>
      <c r="AE18" s="1286">
        <f>IF(C18=ISBLANK(0),0,'Roster &amp; Tables'!J27)</f>
        <v>0</v>
      </c>
      <c r="AF18" s="1286">
        <f t="shared" si="1"/>
        <v>0</v>
      </c>
      <c r="AG18" s="1287">
        <f t="shared" si="2"/>
        <v>0</v>
      </c>
      <c r="AH18" s="1288">
        <v>13.0</v>
      </c>
      <c r="AI18" s="1222"/>
      <c r="AJ18" s="1304"/>
      <c r="AK18" s="110"/>
      <c r="AL18" s="111"/>
      <c r="AM18" s="104"/>
    </row>
    <row r="19" ht="12.75" customHeight="1">
      <c r="A19" s="1305"/>
      <c r="B19" s="1306"/>
      <c r="C19" s="1307"/>
      <c r="D19" s="844"/>
      <c r="E19" s="844"/>
      <c r="F19" s="844"/>
      <c r="G19" s="1308"/>
      <c r="H19" s="1302"/>
      <c r="I19" s="1302"/>
      <c r="J19" s="1302"/>
      <c r="K19" s="1309"/>
      <c r="L19" s="1302"/>
      <c r="M19" s="844"/>
      <c r="N19" s="844"/>
      <c r="O19" s="844"/>
      <c r="P19" s="844"/>
      <c r="Q19" s="844"/>
      <c r="R19" s="1303"/>
      <c r="S19" s="844"/>
      <c r="T19" s="1295"/>
      <c r="U19" s="844"/>
      <c r="V19" s="1295"/>
      <c r="W19" s="1297"/>
      <c r="X19" s="844"/>
      <c r="Y19" s="1310"/>
      <c r="Z19" s="1297"/>
      <c r="AA19" s="1297"/>
      <c r="AB19" s="1297"/>
      <c r="AC19" s="1297"/>
      <c r="AD19" s="1297"/>
      <c r="AE19" s="1286">
        <f>IF(C19=ISBLANK(0),0,'Roster &amp; Tables'!J27)</f>
        <v>0</v>
      </c>
      <c r="AF19" s="1286">
        <f t="shared" si="1"/>
        <v>0</v>
      </c>
      <c r="AG19" s="1287">
        <f t="shared" si="2"/>
        <v>0</v>
      </c>
      <c r="AH19" s="1288">
        <v>14.0</v>
      </c>
      <c r="AI19" s="1222"/>
      <c r="AJ19" s="1304"/>
      <c r="AK19" s="110"/>
      <c r="AL19" s="111"/>
      <c r="AM19" s="104"/>
    </row>
    <row r="20" ht="12.75" customHeight="1">
      <c r="A20" s="1311"/>
      <c r="B20" s="1306"/>
      <c r="C20" s="1312"/>
      <c r="D20" s="844"/>
      <c r="E20" s="844"/>
      <c r="F20" s="844"/>
      <c r="G20" s="1308"/>
      <c r="H20" s="1302" t="str">
        <f>IF(B20=ISBLANK(TRUE),IF(C20=ISBLANK(TRUE)," ","Input"),VLOOKUP(B20,INVENTORY!$A$31:$Y$948,6,FALSE))</f>
        <v> </v>
      </c>
      <c r="I20" s="1302" t="str">
        <f>IF(B20=ISBLANK(TRUE),IF(C20=ISBLANK(TRUE)," ","Input"),VLOOKUP(B20,INVENTORY!$A$31:$Y$948,7,FALSE))</f>
        <v> </v>
      </c>
      <c r="J20" s="1302" t="str">
        <f>IF(B20=ISBLANK(TRUE),IF(C20=ISBLANK(TRUE)," ","Input"),VLOOKUP(B20,INVENTORY!$A$31:$Y$948,8,FALSE))</f>
        <v> </v>
      </c>
      <c r="K20" s="1313" t="str">
        <f>IF(C20=ISBLANK(TRUE),IF(D20=ISBLANK(TRUE)," ","Input"),VLOOKUP(C20,INVENTORY!$A$31:$Y$948,9,FALSE))</f>
        <v> </v>
      </c>
      <c r="L20" s="1302" t="str">
        <f>IF(B20=ISBLANK(TRUE),IF(C20=ISBLANK(TRUE)," ","Input"),VLOOKUP(C20,INVENTORY!$A$31:$Y$948,19,FALSE))</f>
        <v> </v>
      </c>
      <c r="M20" s="844"/>
      <c r="N20" s="844"/>
      <c r="O20" s="844"/>
      <c r="P20" s="844"/>
      <c r="Q20" s="844"/>
      <c r="R20" s="1303"/>
      <c r="S20" s="844"/>
      <c r="T20" s="1295"/>
      <c r="U20" s="844"/>
      <c r="V20" s="1295">
        <f t="shared" ref="V20:V35" si="3">IF(T20=ISBLANK(0),0,1-T20)</f>
        <v>0</v>
      </c>
      <c r="W20" s="1297"/>
      <c r="X20" s="844"/>
      <c r="Y20" s="1310"/>
      <c r="Z20" s="1297"/>
      <c r="AA20" s="1297"/>
      <c r="AB20" s="1297"/>
      <c r="AC20" s="1297"/>
      <c r="AD20" s="1297"/>
      <c r="AE20" s="1286">
        <f>IF(C20=ISBLANK(0),0,'Roster &amp; Tables'!J27)</f>
        <v>0</v>
      </c>
      <c r="AF20" s="1286">
        <f t="shared" si="1"/>
        <v>0</v>
      </c>
      <c r="AG20" s="1287">
        <f t="shared" si="2"/>
        <v>0</v>
      </c>
      <c r="AH20" s="1288">
        <v>15.0</v>
      </c>
      <c r="AI20" s="1222"/>
      <c r="AJ20" s="1304"/>
      <c r="AK20" s="110"/>
      <c r="AL20" s="111"/>
      <c r="AM20" s="104"/>
    </row>
    <row r="21" ht="12.75" customHeight="1">
      <c r="A21" s="1305"/>
      <c r="B21" s="1306"/>
      <c r="C21" s="1307"/>
      <c r="D21" s="844"/>
      <c r="E21" s="844"/>
      <c r="F21" s="844"/>
      <c r="G21" s="1308"/>
      <c r="H21" s="1302" t="str">
        <f>IF(B21=ISBLANK(TRUE),IF(C21=ISBLANK(TRUE)," ","Input"),VLOOKUP(B21,INVENTORY!$A$31:$Y$948,6,FALSE))</f>
        <v> </v>
      </c>
      <c r="I21" s="1302" t="str">
        <f>IF(B21=ISBLANK(TRUE),IF(C21=ISBLANK(TRUE)," ","Input"),VLOOKUP(B21,INVENTORY!$A$31:$Y$948,7,FALSE))</f>
        <v> </v>
      </c>
      <c r="J21" s="1302" t="str">
        <f>IF(B21=ISBLANK(TRUE),IF(C21=ISBLANK(TRUE)," ","Input"),VLOOKUP(B21,INVENTORY!$A$31:$Y$948,8,FALSE))</f>
        <v> </v>
      </c>
      <c r="K21" s="1309" t="str">
        <f>IF(C21=ISBLANK(TRUE),IF(D21=ISBLANK(TRUE)," ","Input"),VLOOKUP(C21,INVENTORY!$A$31:$Y$948,9,FALSE))</f>
        <v> </v>
      </c>
      <c r="L21" s="1302" t="str">
        <f>IF(B21=ISBLANK(TRUE),IF(C21=ISBLANK(TRUE)," ","Input"),VLOOKUP(C21,INVENTORY!$A$31:$Y$948,19,FALSE))</f>
        <v> </v>
      </c>
      <c r="M21" s="844"/>
      <c r="N21" s="844"/>
      <c r="O21" s="844"/>
      <c r="P21" s="844"/>
      <c r="Q21" s="844"/>
      <c r="R21" s="1303"/>
      <c r="S21" s="844"/>
      <c r="T21" s="1295"/>
      <c r="U21" s="844"/>
      <c r="V21" s="1295">
        <f t="shared" si="3"/>
        <v>0</v>
      </c>
      <c r="W21" s="1297"/>
      <c r="X21" s="844"/>
      <c r="Y21" s="1310"/>
      <c r="Z21" s="1297"/>
      <c r="AA21" s="1297"/>
      <c r="AB21" s="1297"/>
      <c r="AC21" s="1297"/>
      <c r="AD21" s="1297"/>
      <c r="AE21" s="1286">
        <f>IF(C21=ISBLANK(0),0,'Roster &amp; Tables'!J27)</f>
        <v>0</v>
      </c>
      <c r="AF21" s="1286">
        <f t="shared" si="1"/>
        <v>0</v>
      </c>
      <c r="AG21" s="1287">
        <f t="shared" si="2"/>
        <v>0</v>
      </c>
      <c r="AH21" s="1288">
        <v>16.0</v>
      </c>
      <c r="AI21" s="1222"/>
      <c r="AJ21" s="1304"/>
      <c r="AK21" s="110"/>
      <c r="AL21" s="111"/>
      <c r="AM21" s="104"/>
    </row>
    <row r="22" ht="12.75" customHeight="1">
      <c r="A22" s="1311"/>
      <c r="B22" s="1306"/>
      <c r="C22" s="1312"/>
      <c r="D22" s="844"/>
      <c r="E22" s="844"/>
      <c r="F22" s="844"/>
      <c r="G22" s="1308"/>
      <c r="H22" s="1302" t="str">
        <f>IF(B22=ISBLANK(TRUE),IF(C22=ISBLANK(TRUE)," ","Input"),VLOOKUP(B22,INVENTORY!$A$31:$Y$948,6,FALSE))</f>
        <v> </v>
      </c>
      <c r="I22" s="1302" t="str">
        <f>IF(B22=ISBLANK(TRUE),IF(C22=ISBLANK(TRUE)," ","Input"),VLOOKUP(B22,INVENTORY!$A$31:$Y$948,7,FALSE))</f>
        <v> </v>
      </c>
      <c r="J22" s="1302" t="str">
        <f>IF(B22=ISBLANK(TRUE),IF(C22=ISBLANK(TRUE)," ","Input"),VLOOKUP(B22,INVENTORY!$A$31:$Y$948,8,FALSE))</f>
        <v> </v>
      </c>
      <c r="K22" s="1313" t="str">
        <f>IF(C22=ISBLANK(TRUE),IF(D22=ISBLANK(TRUE)," ","Input"),VLOOKUP(C22,INVENTORY!$A$31:$Y$948,9,FALSE))</f>
        <v> </v>
      </c>
      <c r="L22" s="1302" t="str">
        <f>IF(B22=ISBLANK(TRUE),IF(C22=ISBLANK(TRUE)," ","Input"),VLOOKUP(C22,INVENTORY!$A$31:$Y$948,19,FALSE))</f>
        <v> </v>
      </c>
      <c r="M22" s="844"/>
      <c r="N22" s="844"/>
      <c r="O22" s="844"/>
      <c r="P22" s="844"/>
      <c r="Q22" s="844"/>
      <c r="R22" s="1303"/>
      <c r="S22" s="844"/>
      <c r="T22" s="1295"/>
      <c r="U22" s="844"/>
      <c r="V22" s="1295">
        <f t="shared" si="3"/>
        <v>0</v>
      </c>
      <c r="W22" s="1297"/>
      <c r="X22" s="844"/>
      <c r="Y22" s="1310"/>
      <c r="Z22" s="1297"/>
      <c r="AA22" s="1297"/>
      <c r="AB22" s="1297"/>
      <c r="AC22" s="1297"/>
      <c r="AD22" s="1297"/>
      <c r="AE22" s="1286">
        <f>IF(C22=ISBLANK(0),0,'Roster &amp; Tables'!J27)</f>
        <v>0</v>
      </c>
      <c r="AF22" s="1286">
        <f t="shared" si="1"/>
        <v>0</v>
      </c>
      <c r="AG22" s="1287">
        <f t="shared" si="2"/>
        <v>0</v>
      </c>
      <c r="AH22" s="1288">
        <v>17.0</v>
      </c>
      <c r="AI22" s="1222"/>
      <c r="AJ22" s="1304"/>
      <c r="AK22" s="110"/>
      <c r="AL22" s="111"/>
      <c r="AM22" s="104"/>
    </row>
    <row r="23" ht="12.75" customHeight="1">
      <c r="A23" s="1305"/>
      <c r="B23" s="1306"/>
      <c r="C23" s="1307"/>
      <c r="D23" s="844"/>
      <c r="E23" s="844"/>
      <c r="F23" s="844"/>
      <c r="G23" s="1308"/>
      <c r="H23" s="1302" t="str">
        <f>IF(B23=ISBLANK(TRUE),IF(C23=ISBLANK(TRUE)," ","Input"),VLOOKUP(B23,INVENTORY!$A$31:$Y$948,6,FALSE))</f>
        <v> </v>
      </c>
      <c r="I23" s="1302" t="str">
        <f>IF(B23=ISBLANK(TRUE),IF(C23=ISBLANK(TRUE)," ","Input"),VLOOKUP(B23,INVENTORY!$A$31:$Y$948,7,FALSE))</f>
        <v> </v>
      </c>
      <c r="J23" s="1302" t="str">
        <f>IF(B23=ISBLANK(TRUE),IF(C23=ISBLANK(TRUE)," ","Input"),VLOOKUP(B23,INVENTORY!$A$31:$Y$948,8,FALSE))</f>
        <v> </v>
      </c>
      <c r="K23" s="1309" t="str">
        <f>IF(C23=ISBLANK(TRUE),IF(D23=ISBLANK(TRUE)," ","Input"),VLOOKUP(C23,INVENTORY!$A$31:$Y$948,9,FALSE))</f>
        <v> </v>
      </c>
      <c r="L23" s="1302" t="str">
        <f>IF(B23=ISBLANK(TRUE),IF(C23=ISBLANK(TRUE)," ","Input"),VLOOKUP(C23,INVENTORY!$A$31:$Y$948,19,FALSE))</f>
        <v> </v>
      </c>
      <c r="M23" s="844"/>
      <c r="N23" s="844"/>
      <c r="O23" s="844"/>
      <c r="P23" s="844"/>
      <c r="Q23" s="844"/>
      <c r="R23" s="1303"/>
      <c r="S23" s="844"/>
      <c r="T23" s="1295"/>
      <c r="U23" s="844"/>
      <c r="V23" s="1295">
        <f t="shared" si="3"/>
        <v>0</v>
      </c>
      <c r="W23" s="1297"/>
      <c r="X23" s="844"/>
      <c r="Y23" s="1310"/>
      <c r="Z23" s="1297"/>
      <c r="AA23" s="1297"/>
      <c r="AB23" s="1297"/>
      <c r="AC23" s="1297"/>
      <c r="AD23" s="1297"/>
      <c r="AE23" s="1286">
        <f>IF(C23=ISBLANK(0),0,'Roster &amp; Tables'!J27)</f>
        <v>0</v>
      </c>
      <c r="AF23" s="1286">
        <f t="shared" si="1"/>
        <v>0</v>
      </c>
      <c r="AG23" s="1287">
        <f t="shared" si="2"/>
        <v>0</v>
      </c>
      <c r="AH23" s="1288">
        <v>18.0</v>
      </c>
      <c r="AI23" s="1222"/>
      <c r="AJ23" s="1304"/>
      <c r="AK23" s="110"/>
      <c r="AL23" s="111"/>
      <c r="AM23" s="104"/>
    </row>
    <row r="24" ht="12.75" customHeight="1">
      <c r="A24" s="1311"/>
      <c r="B24" s="1306"/>
      <c r="C24" s="1312"/>
      <c r="D24" s="844"/>
      <c r="E24" s="844"/>
      <c r="F24" s="844"/>
      <c r="G24" s="1308"/>
      <c r="H24" s="1302" t="str">
        <f>IF(B24=ISBLANK(TRUE),IF(C24=ISBLANK(TRUE)," ","Input"),VLOOKUP(B24,INVENTORY!$A$31:$Y$948,6,FALSE))</f>
        <v> </v>
      </c>
      <c r="I24" s="1302" t="str">
        <f>IF(B24=ISBLANK(TRUE),IF(C24=ISBLANK(TRUE)," ","Input"),VLOOKUP(B24,INVENTORY!$A$31:$Y$948,7,FALSE))</f>
        <v> </v>
      </c>
      <c r="J24" s="1302" t="str">
        <f>IF(B24=ISBLANK(TRUE),IF(C24=ISBLANK(TRUE)," ","Input"),VLOOKUP(B24,INVENTORY!$A$31:$Y$948,8,FALSE))</f>
        <v> </v>
      </c>
      <c r="K24" s="1313" t="str">
        <f>IF(C24=ISBLANK(TRUE),IF(D24=ISBLANK(TRUE)," ","Input"),VLOOKUP(C24,INVENTORY!$A$31:$Y$948,9,FALSE))</f>
        <v> </v>
      </c>
      <c r="L24" s="1302" t="str">
        <f>IF(B24=ISBLANK(TRUE),IF(C24=ISBLANK(TRUE)," ","Input"),VLOOKUP(C24,INVENTORY!$A$31:$Y$948,19,FALSE))</f>
        <v> </v>
      </c>
      <c r="M24" s="844"/>
      <c r="N24" s="844"/>
      <c r="O24" s="844"/>
      <c r="P24" s="844"/>
      <c r="Q24" s="844"/>
      <c r="R24" s="1303"/>
      <c r="S24" s="844"/>
      <c r="T24" s="1295"/>
      <c r="U24" s="844"/>
      <c r="V24" s="1295">
        <f t="shared" si="3"/>
        <v>0</v>
      </c>
      <c r="W24" s="1297"/>
      <c r="X24" s="844"/>
      <c r="Y24" s="1310"/>
      <c r="Z24" s="1297"/>
      <c r="AA24" s="1297"/>
      <c r="AB24" s="1297"/>
      <c r="AC24" s="1297"/>
      <c r="AD24" s="1297"/>
      <c r="AE24" s="1286">
        <f>IF(C24=ISBLANK(0),0,'Roster &amp; Tables'!J27)</f>
        <v>0</v>
      </c>
      <c r="AF24" s="1286">
        <f t="shared" si="1"/>
        <v>0</v>
      </c>
      <c r="AG24" s="1287">
        <f t="shared" si="2"/>
        <v>0</v>
      </c>
      <c r="AH24" s="1288">
        <v>19.0</v>
      </c>
      <c r="AI24" s="1222"/>
      <c r="AJ24" s="1304"/>
      <c r="AK24" s="110"/>
      <c r="AL24" s="111"/>
      <c r="AM24" s="104"/>
    </row>
    <row r="25" ht="12.75" customHeight="1">
      <c r="A25" s="1305"/>
      <c r="B25" s="1306"/>
      <c r="C25" s="1307"/>
      <c r="D25" s="844"/>
      <c r="E25" s="844"/>
      <c r="F25" s="844"/>
      <c r="G25" s="1308"/>
      <c r="H25" s="1302" t="str">
        <f>IF(B25=ISBLANK(TRUE),IF(C25=ISBLANK(TRUE)," ","Input"),VLOOKUP(B25,INVENTORY!$A$31:$Y$948,6,FALSE))</f>
        <v> </v>
      </c>
      <c r="I25" s="1302" t="str">
        <f>IF(B25=ISBLANK(TRUE),IF(C25=ISBLANK(TRUE)," ","Input"),VLOOKUP(B25,INVENTORY!$A$31:$Y$948,7,FALSE))</f>
        <v> </v>
      </c>
      <c r="J25" s="1302" t="str">
        <f>IF(B25=ISBLANK(TRUE),IF(C25=ISBLANK(TRUE)," ","Input"),VLOOKUP(B25,INVENTORY!$A$31:$Y$948,8,FALSE))</f>
        <v> </v>
      </c>
      <c r="K25" s="1309" t="str">
        <f>IF(C25=ISBLANK(TRUE),IF(D25=ISBLANK(TRUE)," ","Input"),VLOOKUP(C25,INVENTORY!$A$31:$Y$948,9,FALSE))</f>
        <v> </v>
      </c>
      <c r="L25" s="1302" t="str">
        <f>IF(B25=ISBLANK(TRUE),IF(C25=ISBLANK(TRUE)," ","Input"),VLOOKUP(C25,INVENTORY!$A$31:$Y$948,19,FALSE))</f>
        <v> </v>
      </c>
      <c r="M25" s="844"/>
      <c r="N25" s="844"/>
      <c r="O25" s="844"/>
      <c r="P25" s="844"/>
      <c r="Q25" s="844"/>
      <c r="R25" s="1303"/>
      <c r="S25" s="844"/>
      <c r="T25" s="1295"/>
      <c r="U25" s="844"/>
      <c r="V25" s="1295">
        <f t="shared" si="3"/>
        <v>0</v>
      </c>
      <c r="W25" s="1297"/>
      <c r="X25" s="844"/>
      <c r="Y25" s="1310"/>
      <c r="Z25" s="1297"/>
      <c r="AA25" s="1297"/>
      <c r="AB25" s="1297"/>
      <c r="AC25" s="1297"/>
      <c r="AD25" s="1297"/>
      <c r="AE25" s="1286">
        <f>IF(C25=ISBLANK(0),0,'Roster &amp; Tables'!J27)</f>
        <v>0</v>
      </c>
      <c r="AF25" s="1286">
        <f t="shared" si="1"/>
        <v>0</v>
      </c>
      <c r="AG25" s="1287">
        <f t="shared" si="2"/>
        <v>0</v>
      </c>
      <c r="AH25" s="1288">
        <v>20.0</v>
      </c>
      <c r="AI25" s="1222"/>
      <c r="AJ25" s="1304"/>
      <c r="AK25" s="110"/>
      <c r="AL25" s="111"/>
      <c r="AM25" s="104"/>
    </row>
    <row r="26" ht="12.75" customHeight="1">
      <c r="A26" s="1311"/>
      <c r="B26" s="1306"/>
      <c r="C26" s="1312"/>
      <c r="D26" s="844"/>
      <c r="E26" s="844"/>
      <c r="F26" s="844"/>
      <c r="G26" s="1308"/>
      <c r="H26" s="1302" t="str">
        <f>IF(B26=ISBLANK(TRUE),IF(C26=ISBLANK(TRUE)," ","Input"),VLOOKUP(B26,INVENTORY!$A$31:$Y$948,6,FALSE))</f>
        <v> </v>
      </c>
      <c r="I26" s="1302" t="str">
        <f>IF(B26=ISBLANK(TRUE),IF(C26=ISBLANK(TRUE)," ","Input"),VLOOKUP(B26,INVENTORY!$A$31:$Y$948,7,FALSE))</f>
        <v> </v>
      </c>
      <c r="J26" s="1302" t="str">
        <f>IF(B26=ISBLANK(TRUE),IF(C26=ISBLANK(TRUE)," ","Input"),VLOOKUP(B26,INVENTORY!$A$31:$Y$948,8,FALSE))</f>
        <v> </v>
      </c>
      <c r="K26" s="1313" t="str">
        <f>IF(C26=ISBLANK(TRUE),IF(D26=ISBLANK(TRUE)," ","Input"),VLOOKUP(C26,INVENTORY!$A$31:$Y$948,9,FALSE))</f>
        <v> </v>
      </c>
      <c r="L26" s="1302" t="str">
        <f>IF(B26=ISBLANK(TRUE),IF(C26=ISBLANK(TRUE)," ","Input"),VLOOKUP(C26,INVENTORY!$A$31:$Y$948,19,FALSE))</f>
        <v> </v>
      </c>
      <c r="M26" s="844"/>
      <c r="N26" s="844"/>
      <c r="O26" s="844"/>
      <c r="P26" s="844"/>
      <c r="Q26" s="844"/>
      <c r="R26" s="1303"/>
      <c r="S26" s="844"/>
      <c r="T26" s="1295"/>
      <c r="U26" s="844"/>
      <c r="V26" s="1295">
        <f t="shared" si="3"/>
        <v>0</v>
      </c>
      <c r="W26" s="1297"/>
      <c r="X26" s="844"/>
      <c r="Y26" s="1310"/>
      <c r="Z26" s="1297"/>
      <c r="AA26" s="1297"/>
      <c r="AB26" s="1297"/>
      <c r="AC26" s="1297"/>
      <c r="AD26" s="1297"/>
      <c r="AE26" s="1286">
        <f>IF(C26=ISBLANK(0),0,'Roster &amp; Tables'!J27)</f>
        <v>0</v>
      </c>
      <c r="AF26" s="1286">
        <f t="shared" si="1"/>
        <v>0</v>
      </c>
      <c r="AG26" s="1287">
        <f t="shared" si="2"/>
        <v>0</v>
      </c>
      <c r="AH26" s="1288">
        <v>21.0</v>
      </c>
      <c r="AI26" s="1222"/>
      <c r="AJ26" s="1304"/>
      <c r="AK26" s="110"/>
      <c r="AL26" s="111"/>
      <c r="AM26" s="104"/>
    </row>
    <row r="27" ht="12.75" customHeight="1">
      <c r="A27" s="1305"/>
      <c r="B27" s="1306"/>
      <c r="C27" s="1307"/>
      <c r="D27" s="844"/>
      <c r="E27" s="844"/>
      <c r="F27" s="844"/>
      <c r="G27" s="1308"/>
      <c r="H27" s="1302" t="str">
        <f>IF(B27=ISBLANK(TRUE),IF(C27=ISBLANK(TRUE)," ","Input"),VLOOKUP(B27,INVENTORY!$A$31:$Y$948,6,FALSE))</f>
        <v> </v>
      </c>
      <c r="I27" s="1302" t="str">
        <f>IF(B27=ISBLANK(TRUE),IF(C27=ISBLANK(TRUE)," ","Input"),VLOOKUP(B27,INVENTORY!$A$31:$Y$948,7,FALSE))</f>
        <v> </v>
      </c>
      <c r="J27" s="1302" t="str">
        <f>IF(B27=ISBLANK(TRUE),IF(C27=ISBLANK(TRUE)," ","Input"),VLOOKUP(B27,INVENTORY!$A$31:$Y$948,8,FALSE))</f>
        <v> </v>
      </c>
      <c r="K27" s="1309" t="str">
        <f>IF(C27=ISBLANK(TRUE),IF(D27=ISBLANK(TRUE)," ","Input"),VLOOKUP(C27,INVENTORY!$A$31:$Y$948,9,FALSE))</f>
        <v> </v>
      </c>
      <c r="L27" s="1302" t="str">
        <f>IF(B27=ISBLANK(TRUE),IF(C27=ISBLANK(TRUE)," ","Input"),VLOOKUP(C27,INVENTORY!$A$31:$Y$948,19,FALSE))</f>
        <v> </v>
      </c>
      <c r="M27" s="844"/>
      <c r="N27" s="844"/>
      <c r="O27" s="844"/>
      <c r="P27" s="844"/>
      <c r="Q27" s="844"/>
      <c r="R27" s="1303"/>
      <c r="S27" s="844"/>
      <c r="T27" s="1295"/>
      <c r="U27" s="844"/>
      <c r="V27" s="1295">
        <f t="shared" si="3"/>
        <v>0</v>
      </c>
      <c r="W27" s="1297"/>
      <c r="X27" s="844"/>
      <c r="Y27" s="1310"/>
      <c r="Z27" s="1297"/>
      <c r="AA27" s="1297"/>
      <c r="AB27" s="1297"/>
      <c r="AC27" s="1297"/>
      <c r="AD27" s="1297"/>
      <c r="AE27" s="1286">
        <f>IF(C27=ISBLANK(0),0,'Roster &amp; Tables'!J27)</f>
        <v>0</v>
      </c>
      <c r="AF27" s="1286">
        <f t="shared" si="1"/>
        <v>0</v>
      </c>
      <c r="AG27" s="1287">
        <f t="shared" si="2"/>
        <v>0</v>
      </c>
      <c r="AH27" s="1288">
        <v>22.0</v>
      </c>
      <c r="AI27" s="1222"/>
      <c r="AJ27" s="1304"/>
      <c r="AK27" s="110"/>
      <c r="AL27" s="111"/>
      <c r="AM27" s="104"/>
    </row>
    <row r="28" ht="12.75" customHeight="1">
      <c r="A28" s="1311"/>
      <c r="B28" s="1306"/>
      <c r="C28" s="1312"/>
      <c r="D28" s="844"/>
      <c r="E28" s="844"/>
      <c r="F28" s="844"/>
      <c r="G28" s="1308"/>
      <c r="H28" s="1302" t="str">
        <f>IF(B28=ISBLANK(TRUE),IF(C28=ISBLANK(TRUE)," ","Input"),VLOOKUP(B28,INVENTORY!$A$31:$Y$948,6,FALSE))</f>
        <v> </v>
      </c>
      <c r="I28" s="1302" t="str">
        <f>IF(B28=ISBLANK(TRUE),IF(C28=ISBLANK(TRUE)," ","Input"),VLOOKUP(B28,INVENTORY!$A$31:$Y$948,7,FALSE))</f>
        <v> </v>
      </c>
      <c r="J28" s="1302" t="str">
        <f>IF(B28=ISBLANK(TRUE),IF(C28=ISBLANK(TRUE)," ","Input"),VLOOKUP(B28,INVENTORY!$A$31:$Y$948,8,FALSE))</f>
        <v> </v>
      </c>
      <c r="K28" s="1313" t="str">
        <f>IF(C28=ISBLANK(TRUE),IF(D28=ISBLANK(TRUE)," ","Input"),VLOOKUP(C28,INVENTORY!$A$31:$Y$948,9,FALSE))</f>
        <v> </v>
      </c>
      <c r="L28" s="1302" t="str">
        <f>IF(B28=ISBLANK(TRUE),IF(C28=ISBLANK(TRUE)," ","Input"),VLOOKUP(C28,INVENTORY!$A$31:$Y$948,19,FALSE))</f>
        <v> </v>
      </c>
      <c r="M28" s="844"/>
      <c r="N28" s="844"/>
      <c r="O28" s="844"/>
      <c r="P28" s="844"/>
      <c r="Q28" s="844"/>
      <c r="R28" s="1303"/>
      <c r="S28" s="844"/>
      <c r="T28" s="1295"/>
      <c r="U28" s="844"/>
      <c r="V28" s="1295">
        <f t="shared" si="3"/>
        <v>0</v>
      </c>
      <c r="W28" s="1297"/>
      <c r="X28" s="844"/>
      <c r="Y28" s="1310"/>
      <c r="Z28" s="1297"/>
      <c r="AA28" s="1297"/>
      <c r="AB28" s="1297"/>
      <c r="AC28" s="1297"/>
      <c r="AD28" s="1297"/>
      <c r="AE28" s="1286">
        <f>IF(C28=ISBLANK(0),0,'Roster &amp; Tables'!J27)</f>
        <v>0</v>
      </c>
      <c r="AF28" s="1286">
        <f t="shared" si="1"/>
        <v>0</v>
      </c>
      <c r="AG28" s="1287">
        <f t="shared" si="2"/>
        <v>0</v>
      </c>
      <c r="AH28" s="1288">
        <v>23.0</v>
      </c>
      <c r="AI28" s="1222"/>
      <c r="AJ28" s="1304"/>
      <c r="AK28" s="110"/>
      <c r="AL28" s="111"/>
      <c r="AM28" s="104"/>
    </row>
    <row r="29" ht="12.75" customHeight="1">
      <c r="A29" s="1305"/>
      <c r="B29" s="1306"/>
      <c r="C29" s="1307"/>
      <c r="D29" s="844"/>
      <c r="E29" s="844"/>
      <c r="F29" s="844"/>
      <c r="G29" s="1308"/>
      <c r="H29" s="1302" t="str">
        <f>IF(B29=ISBLANK(TRUE),IF(C29=ISBLANK(TRUE)," ","Input"),VLOOKUP(B29,INVENTORY!$A$31:$Y$948,6,FALSE))</f>
        <v> </v>
      </c>
      <c r="I29" s="1302" t="str">
        <f>IF(B29=ISBLANK(TRUE),IF(C29=ISBLANK(TRUE)," ","Input"),VLOOKUP(B29,INVENTORY!$A$31:$Y$948,7,FALSE))</f>
        <v> </v>
      </c>
      <c r="J29" s="1302" t="str">
        <f>IF(B29=ISBLANK(TRUE),IF(C29=ISBLANK(TRUE)," ","Input"),VLOOKUP(B29,INVENTORY!$A$31:$Y$948,8,FALSE))</f>
        <v> </v>
      </c>
      <c r="K29" s="1309" t="str">
        <f>IF(C29=ISBLANK(TRUE),IF(D29=ISBLANK(TRUE)," ","Input"),VLOOKUP(C29,INVENTORY!$A$31:$Y$948,9,FALSE))</f>
        <v> </v>
      </c>
      <c r="L29" s="1302" t="str">
        <f>IF(B29=ISBLANK(TRUE),IF(C29=ISBLANK(TRUE)," ","Input"),VLOOKUP(C29,INVENTORY!$A$31:$Y$948,19,FALSE))</f>
        <v> </v>
      </c>
      <c r="M29" s="844"/>
      <c r="N29" s="844"/>
      <c r="O29" s="844"/>
      <c r="P29" s="844"/>
      <c r="Q29" s="844"/>
      <c r="R29" s="1303"/>
      <c r="S29" s="844"/>
      <c r="T29" s="1295"/>
      <c r="U29" s="844"/>
      <c r="V29" s="1295">
        <f t="shared" si="3"/>
        <v>0</v>
      </c>
      <c r="W29" s="1297"/>
      <c r="X29" s="844"/>
      <c r="Y29" s="1310"/>
      <c r="Z29" s="1297"/>
      <c r="AA29" s="1297"/>
      <c r="AB29" s="1297"/>
      <c r="AC29" s="1297"/>
      <c r="AD29" s="1297"/>
      <c r="AE29" s="1286">
        <f>IF(C29=ISBLANK(0),0,'Roster &amp; Tables'!J27)</f>
        <v>0</v>
      </c>
      <c r="AF29" s="1286">
        <f t="shared" si="1"/>
        <v>0</v>
      </c>
      <c r="AG29" s="1287">
        <f t="shared" si="2"/>
        <v>0</v>
      </c>
      <c r="AH29" s="1288">
        <v>24.0</v>
      </c>
      <c r="AI29" s="1222"/>
      <c r="AJ29" s="1304"/>
      <c r="AK29" s="110"/>
      <c r="AL29" s="111"/>
      <c r="AM29" s="104"/>
    </row>
    <row r="30" ht="12.75" customHeight="1">
      <c r="A30" s="1311"/>
      <c r="B30" s="1306"/>
      <c r="C30" s="1312"/>
      <c r="D30" s="844"/>
      <c r="E30" s="844"/>
      <c r="F30" s="844"/>
      <c r="G30" s="1308"/>
      <c r="H30" s="1302" t="str">
        <f>IF(B30=ISBLANK(TRUE),IF(C30=ISBLANK(TRUE)," ","Input"),VLOOKUP(B30,INVENTORY!$A$31:$Y$948,6,FALSE))</f>
        <v> </v>
      </c>
      <c r="I30" s="1302" t="str">
        <f>IF(B30=ISBLANK(TRUE),IF(C30=ISBLANK(TRUE)," ","Input"),VLOOKUP(B30,INVENTORY!$A$31:$Y$948,7,FALSE))</f>
        <v> </v>
      </c>
      <c r="J30" s="1302" t="str">
        <f>IF(B30=ISBLANK(TRUE),IF(C30=ISBLANK(TRUE)," ","Input"),VLOOKUP(B30,INVENTORY!$A$31:$Y$948,8,FALSE))</f>
        <v> </v>
      </c>
      <c r="K30" s="1313" t="str">
        <f>IF(C30=ISBLANK(TRUE),IF(D30=ISBLANK(TRUE)," ","Input"),VLOOKUP(C30,INVENTORY!$A$31:$Y$948,9,FALSE))</f>
        <v> </v>
      </c>
      <c r="L30" s="1302" t="str">
        <f>IF(B30=ISBLANK(TRUE),IF(C30=ISBLANK(TRUE)," ","Input"),VLOOKUP(C30,INVENTORY!$A$31:$Y$948,19,FALSE))</f>
        <v> </v>
      </c>
      <c r="M30" s="844"/>
      <c r="N30" s="844"/>
      <c r="O30" s="844"/>
      <c r="P30" s="844"/>
      <c r="Q30" s="844"/>
      <c r="R30" s="1303"/>
      <c r="S30" s="844"/>
      <c r="T30" s="1295"/>
      <c r="U30" s="844"/>
      <c r="V30" s="1295">
        <f t="shared" si="3"/>
        <v>0</v>
      </c>
      <c r="W30" s="1297"/>
      <c r="X30" s="844"/>
      <c r="Y30" s="1310"/>
      <c r="Z30" s="1297"/>
      <c r="AA30" s="1297"/>
      <c r="AB30" s="1297"/>
      <c r="AC30" s="1297"/>
      <c r="AD30" s="1297"/>
      <c r="AE30" s="1286">
        <f>IF(C30=ISBLANK(0),0,'Roster &amp; Tables'!J27)</f>
        <v>0</v>
      </c>
      <c r="AF30" s="1286">
        <f t="shared" si="1"/>
        <v>0</v>
      </c>
      <c r="AG30" s="1287">
        <f t="shared" si="2"/>
        <v>0</v>
      </c>
      <c r="AH30" s="1288">
        <v>25.0</v>
      </c>
      <c r="AI30" s="1222"/>
      <c r="AJ30" s="1304"/>
      <c r="AK30" s="110"/>
      <c r="AL30" s="111"/>
      <c r="AM30" s="104"/>
    </row>
    <row r="31" ht="12.75" customHeight="1">
      <c r="A31" s="1305"/>
      <c r="B31" s="1306"/>
      <c r="C31" s="1307"/>
      <c r="D31" s="844"/>
      <c r="E31" s="844"/>
      <c r="F31" s="844"/>
      <c r="G31" s="1308"/>
      <c r="H31" s="1302" t="str">
        <f>IF(B31=ISBLANK(TRUE),IF(C31=ISBLANK(TRUE)," ","Input"),VLOOKUP(B31,INVENTORY!$A$31:$Y$948,6,FALSE))</f>
        <v> </v>
      </c>
      <c r="I31" s="1302" t="str">
        <f>IF(B31=ISBLANK(TRUE),IF(C31=ISBLANK(TRUE)," ","Input"),VLOOKUP(B31,INVENTORY!$A$31:$Y$948,7,FALSE))</f>
        <v> </v>
      </c>
      <c r="J31" s="1302" t="str">
        <f>IF(B31=ISBLANK(TRUE),IF(C31=ISBLANK(TRUE)," ","Input"),VLOOKUP(B31,INVENTORY!$A$31:$Y$948,8,FALSE))</f>
        <v> </v>
      </c>
      <c r="K31" s="1309" t="str">
        <f>IF(C31=ISBLANK(TRUE),IF(D31=ISBLANK(TRUE)," ","Input"),VLOOKUP(C31,INVENTORY!$A$31:$Y$948,9,FALSE))</f>
        <v> </v>
      </c>
      <c r="L31" s="1302" t="str">
        <f>IF(B31=ISBLANK(TRUE),IF(C31=ISBLANK(TRUE)," ","Input"),VLOOKUP(C31,INVENTORY!$A$31:$Y$948,19,FALSE))</f>
        <v> </v>
      </c>
      <c r="M31" s="844"/>
      <c r="N31" s="844"/>
      <c r="O31" s="844"/>
      <c r="P31" s="844"/>
      <c r="Q31" s="844"/>
      <c r="R31" s="1303"/>
      <c r="S31" s="844"/>
      <c r="T31" s="1295"/>
      <c r="U31" s="844"/>
      <c r="V31" s="1295">
        <f t="shared" si="3"/>
        <v>0</v>
      </c>
      <c r="W31" s="1297"/>
      <c r="X31" s="844"/>
      <c r="Y31" s="1310"/>
      <c r="Z31" s="1297"/>
      <c r="AA31" s="1297"/>
      <c r="AB31" s="1297"/>
      <c r="AC31" s="1297"/>
      <c r="AD31" s="1297"/>
      <c r="AE31" s="1286">
        <f>IF(C31=ISBLANK(0),0,'Roster &amp; Tables'!J27)</f>
        <v>0</v>
      </c>
      <c r="AF31" s="1286">
        <f t="shared" si="1"/>
        <v>0</v>
      </c>
      <c r="AG31" s="1287">
        <f t="shared" si="2"/>
        <v>0</v>
      </c>
      <c r="AH31" s="1288">
        <v>26.0</v>
      </c>
      <c r="AI31" s="1222"/>
      <c r="AJ31" s="1304"/>
      <c r="AK31" s="110"/>
      <c r="AL31" s="111"/>
      <c r="AM31" s="104"/>
    </row>
    <row r="32" ht="12.75" customHeight="1">
      <c r="A32" s="1311"/>
      <c r="B32" s="1306"/>
      <c r="C32" s="1312"/>
      <c r="D32" s="844"/>
      <c r="E32" s="844"/>
      <c r="F32" s="844"/>
      <c r="G32" s="1308"/>
      <c r="H32" s="1302" t="str">
        <f>IF(B32=ISBLANK(TRUE),IF(C32=ISBLANK(TRUE)," ","Input"),VLOOKUP(B32,INVENTORY!$A$31:$Y$948,6,FALSE))</f>
        <v> </v>
      </c>
      <c r="I32" s="1302" t="str">
        <f>IF(B32=ISBLANK(TRUE),IF(C32=ISBLANK(TRUE)," ","Input"),VLOOKUP(B32,INVENTORY!$A$31:$Y$948,7,FALSE))</f>
        <v> </v>
      </c>
      <c r="J32" s="1302" t="str">
        <f>IF(B32=ISBLANK(TRUE),IF(C32=ISBLANK(TRUE)," ","Input"),VLOOKUP(B32,INVENTORY!$A$31:$Y$948,8,FALSE))</f>
        <v> </v>
      </c>
      <c r="K32" s="1313" t="str">
        <f>IF(C32=ISBLANK(TRUE),IF(D32=ISBLANK(TRUE)," ","Input"),VLOOKUP(C32,INVENTORY!$A$31:$Y$948,9,FALSE))</f>
        <v> </v>
      </c>
      <c r="L32" s="1302" t="str">
        <f>IF(B32=ISBLANK(TRUE),IF(C32=ISBLANK(TRUE)," ","Input"),VLOOKUP(C32,INVENTORY!$A$31:$Y$948,19,FALSE))</f>
        <v> </v>
      </c>
      <c r="M32" s="844"/>
      <c r="N32" s="844"/>
      <c r="O32" s="844"/>
      <c r="P32" s="844"/>
      <c r="Q32" s="844"/>
      <c r="R32" s="1303"/>
      <c r="S32" s="844"/>
      <c r="T32" s="1295"/>
      <c r="U32" s="844"/>
      <c r="V32" s="1295">
        <f t="shared" si="3"/>
        <v>0</v>
      </c>
      <c r="W32" s="1297"/>
      <c r="X32" s="844"/>
      <c r="Y32" s="1310"/>
      <c r="Z32" s="1297"/>
      <c r="AA32" s="1297"/>
      <c r="AB32" s="1297"/>
      <c r="AC32" s="1297"/>
      <c r="AD32" s="1297"/>
      <c r="AE32" s="1286">
        <f>IF(C32=ISBLANK(0),0,'Roster &amp; Tables'!J27)</f>
        <v>0</v>
      </c>
      <c r="AF32" s="1286">
        <f t="shared" si="1"/>
        <v>0</v>
      </c>
      <c r="AG32" s="1287">
        <f t="shared" si="2"/>
        <v>0</v>
      </c>
      <c r="AH32" s="1288">
        <v>27.0</v>
      </c>
      <c r="AI32" s="1222"/>
      <c r="AJ32" s="1304"/>
      <c r="AK32" s="110"/>
      <c r="AL32" s="111"/>
      <c r="AM32" s="104"/>
    </row>
    <row r="33" ht="12.75" customHeight="1">
      <c r="A33" s="1305"/>
      <c r="B33" s="1306"/>
      <c r="C33" s="1307"/>
      <c r="D33" s="844"/>
      <c r="E33" s="844"/>
      <c r="F33" s="844"/>
      <c r="G33" s="1308"/>
      <c r="H33" s="1302" t="str">
        <f>IF(B33=ISBLANK(TRUE),IF(C33=ISBLANK(TRUE)," ","Input"),VLOOKUP(B33,INVENTORY!$A$31:$Y$948,6,FALSE))</f>
        <v> </v>
      </c>
      <c r="I33" s="1302" t="str">
        <f>IF(B33=ISBLANK(TRUE),IF(C33=ISBLANK(TRUE)," ","Input"),VLOOKUP(B33,INVENTORY!$A$31:$Y$948,7,FALSE))</f>
        <v> </v>
      </c>
      <c r="J33" s="1302" t="str">
        <f>IF(B33=ISBLANK(TRUE),IF(C33=ISBLANK(TRUE)," ","Input"),VLOOKUP(B33,INVENTORY!$A$31:$Y$948,8,FALSE))</f>
        <v> </v>
      </c>
      <c r="K33" s="1309" t="str">
        <f>IF(C33=ISBLANK(TRUE),IF(D33=ISBLANK(TRUE)," ","Input"),VLOOKUP(C33,INVENTORY!$A$31:$Y$948,9,FALSE))</f>
        <v> </v>
      </c>
      <c r="L33" s="1302" t="str">
        <f>IF(B33=ISBLANK(TRUE),IF(C33=ISBLANK(TRUE)," ","Input"),VLOOKUP(C33,INVENTORY!$A$31:$Y$948,19,FALSE))</f>
        <v> </v>
      </c>
      <c r="M33" s="844"/>
      <c r="N33" s="844"/>
      <c r="O33" s="844"/>
      <c r="P33" s="844"/>
      <c r="Q33" s="844"/>
      <c r="R33" s="1303"/>
      <c r="S33" s="844"/>
      <c r="T33" s="1295"/>
      <c r="U33" s="844"/>
      <c r="V33" s="1295">
        <f t="shared" si="3"/>
        <v>0</v>
      </c>
      <c r="W33" s="1297"/>
      <c r="X33" s="844"/>
      <c r="Y33" s="1310"/>
      <c r="Z33" s="1297"/>
      <c r="AA33" s="1297"/>
      <c r="AB33" s="1297"/>
      <c r="AC33" s="1297"/>
      <c r="AD33" s="1297"/>
      <c r="AE33" s="1286">
        <f>IF(C33=ISBLANK(0),0,'Roster &amp; Tables'!J27)</f>
        <v>0</v>
      </c>
      <c r="AF33" s="1286">
        <f t="shared" si="1"/>
        <v>0</v>
      </c>
      <c r="AG33" s="1287">
        <f t="shared" si="2"/>
        <v>0</v>
      </c>
      <c r="AH33" s="1288">
        <v>28.0</v>
      </c>
      <c r="AI33" s="1222"/>
      <c r="AJ33" s="1304"/>
      <c r="AK33" s="110"/>
      <c r="AL33" s="111"/>
      <c r="AM33" s="104"/>
    </row>
    <row r="34" ht="12.75" customHeight="1">
      <c r="A34" s="1311"/>
      <c r="B34" s="1314"/>
      <c r="C34" s="1315"/>
      <c r="D34" s="1316"/>
      <c r="E34" s="1316"/>
      <c r="F34" s="1316"/>
      <c r="G34" s="1317"/>
      <c r="H34" s="1318" t="str">
        <f>IF(B34=ISBLANK(TRUE),IF(C34=ISBLANK(TRUE)," ","Input"),VLOOKUP(B34,INVENTORY!$A$31:$Y$948,6,FALSE))</f>
        <v> </v>
      </c>
      <c r="I34" s="1318" t="str">
        <f>IF(B34=ISBLANK(TRUE),IF(C34=ISBLANK(TRUE)," ","Input"),VLOOKUP(B34,INVENTORY!$A$31:$Y$948,7,FALSE))</f>
        <v> </v>
      </c>
      <c r="J34" s="1318" t="str">
        <f>IF(B34=ISBLANK(TRUE),IF(C34=ISBLANK(TRUE)," ","Input"),VLOOKUP(B34,INVENTORY!$A$31:$Y$948,8,FALSE))</f>
        <v> </v>
      </c>
      <c r="K34" s="1313" t="str">
        <f>IF(C34=ISBLANK(TRUE),IF(D34=ISBLANK(TRUE)," ","Input"),VLOOKUP(C34,INVENTORY!$A$31:$Y$948,9,FALSE))</f>
        <v> </v>
      </c>
      <c r="L34" s="1302" t="str">
        <f>IF(B34=ISBLANK(TRUE),IF(C34=ISBLANK(TRUE)," ","Input"),VLOOKUP(C34,INVENTORY!$A$31:$Y$948,19,FALSE))</f>
        <v> </v>
      </c>
      <c r="M34" s="1316"/>
      <c r="N34" s="1316"/>
      <c r="O34" s="1316"/>
      <c r="P34" s="1316"/>
      <c r="Q34" s="1316"/>
      <c r="R34" s="1319"/>
      <c r="S34" s="1316"/>
      <c r="T34" s="1320"/>
      <c r="U34" s="1316"/>
      <c r="V34" s="1321">
        <f t="shared" si="3"/>
        <v>0</v>
      </c>
      <c r="W34" s="1297"/>
      <c r="X34" s="809" t="s">
        <v>5</v>
      </c>
      <c r="Y34" s="1296"/>
      <c r="Z34" s="1297"/>
      <c r="AA34" s="1297"/>
      <c r="AB34" s="1297"/>
      <c r="AC34" s="1297"/>
      <c r="AD34" s="1297"/>
      <c r="AE34" s="1286">
        <f>IF(C34=ISBLANK(0),0,'Roster &amp; Tables'!J27)</f>
        <v>0</v>
      </c>
      <c r="AF34" s="1286">
        <f t="shared" si="1"/>
        <v>0</v>
      </c>
      <c r="AG34" s="1287">
        <f t="shared" si="2"/>
        <v>0</v>
      </c>
      <c r="AH34" s="1288">
        <v>29.0</v>
      </c>
      <c r="AI34" s="1222"/>
      <c r="AJ34" s="1304"/>
      <c r="AK34" s="110"/>
      <c r="AL34" s="111"/>
      <c r="AM34" s="104"/>
    </row>
    <row r="35" ht="12.75" customHeight="1">
      <c r="A35" s="1305"/>
      <c r="B35" s="1306"/>
      <c r="C35" s="1322"/>
      <c r="D35" s="844"/>
      <c r="E35" s="844"/>
      <c r="F35" s="844"/>
      <c r="G35" s="1308"/>
      <c r="H35" s="1302" t="str">
        <f>IF(B35=ISBLANK(TRUE),IF(C35=ISBLANK(TRUE)," ","Input"),VLOOKUP(B35,INVENTORY!$A$31:$Y$948,6,FALSE))</f>
        <v> </v>
      </c>
      <c r="I35" s="1302" t="str">
        <f>IF(B35=ISBLANK(TRUE),IF(C35=ISBLANK(TRUE)," ","Input"),VLOOKUP(B35,INVENTORY!$A$31:$Y$948,7,FALSE))</f>
        <v> </v>
      </c>
      <c r="J35" s="1302" t="str">
        <f>IF(B35=ISBLANK(TRUE),IF(C35=ISBLANK(TRUE)," ","Input"),VLOOKUP(B35,INVENTORY!$A$31:$Y$948,8,FALSE))</f>
        <v> </v>
      </c>
      <c r="K35" s="1309" t="str">
        <f>IF(C35=ISBLANK(TRUE),IF(D35=ISBLANK(TRUE)," ","Input"),VLOOKUP(C35,INVENTORY!$A$31:$Y$948,9,FALSE))</f>
        <v> </v>
      </c>
      <c r="L35" s="1302" t="str">
        <f>IF(B35=ISBLANK(TRUE),IF(C35=ISBLANK(TRUE)," ","Input"),VLOOKUP(C35,INVENTORY!$A$31:$Y$948,19,FALSE))</f>
        <v> </v>
      </c>
      <c r="M35" s="844"/>
      <c r="N35" s="844"/>
      <c r="O35" s="844"/>
      <c r="P35" s="844"/>
      <c r="Q35" s="844"/>
      <c r="R35" s="1303"/>
      <c r="S35" s="844"/>
      <c r="T35" s="1295"/>
      <c r="U35" s="844"/>
      <c r="V35" s="1295">
        <f t="shared" si="3"/>
        <v>0</v>
      </c>
      <c r="W35" s="1323"/>
      <c r="X35" s="809"/>
      <c r="Y35" s="1310"/>
      <c r="Z35" s="832"/>
      <c r="AA35" s="1297"/>
      <c r="AB35" s="1297"/>
      <c r="AC35" s="1297"/>
      <c r="AD35" s="1297"/>
      <c r="AE35" s="1286">
        <f>IF(C35=ISBLANK(0),0,'Roster &amp; Tables'!J27)</f>
        <v>0</v>
      </c>
      <c r="AF35" s="1286">
        <f t="shared" si="1"/>
        <v>0</v>
      </c>
      <c r="AG35" s="1287">
        <f t="shared" si="2"/>
        <v>0</v>
      </c>
      <c r="AH35" s="1288">
        <v>30.0</v>
      </c>
      <c r="AI35" s="1222"/>
      <c r="AJ35" s="1304"/>
      <c r="AK35" s="110"/>
      <c r="AL35" s="111"/>
      <c r="AM35" s="104"/>
    </row>
    <row r="36" ht="12.75" customHeight="1">
      <c r="A36" s="1324"/>
      <c r="B36" s="1325" t="s">
        <v>958</v>
      </c>
      <c r="C36" s="110"/>
      <c r="D36" s="110"/>
      <c r="E36" s="110"/>
      <c r="F36" s="110"/>
      <c r="G36" s="110"/>
      <c r="H36" s="110"/>
      <c r="I36" s="110"/>
      <c r="J36" s="110"/>
      <c r="K36" s="110"/>
      <c r="L36" s="110"/>
      <c r="M36" s="110"/>
      <c r="N36" s="110"/>
      <c r="O36" s="110"/>
      <c r="P36" s="110"/>
      <c r="Q36" s="110"/>
      <c r="R36" s="110"/>
      <c r="S36" s="110"/>
      <c r="T36" s="110"/>
      <c r="U36" s="110"/>
      <c r="V36" s="111"/>
      <c r="W36" s="1326">
        <f>SUM(W6:W35)</f>
        <v>0</v>
      </c>
      <c r="X36" s="1327"/>
      <c r="Y36" s="1327"/>
      <c r="Z36" s="1328">
        <f t="shared" ref="Z36:AE36" si="4">SUM(Z10:Z35)</f>
        <v>0</v>
      </c>
      <c r="AA36" s="1328">
        <f t="shared" si="4"/>
        <v>0</v>
      </c>
      <c r="AB36" s="1328">
        <f t="shared" si="4"/>
        <v>0</v>
      </c>
      <c r="AC36" s="1328">
        <f t="shared" si="4"/>
        <v>0</v>
      </c>
      <c r="AD36" s="1328">
        <f t="shared" si="4"/>
        <v>0</v>
      </c>
      <c r="AE36" s="1328">
        <f t="shared" si="4"/>
        <v>0</v>
      </c>
      <c r="AF36" s="1328">
        <f t="shared" ref="AF36:AG36" si="5">SUM(AF6:AF35)</f>
        <v>0</v>
      </c>
      <c r="AG36" s="1328">
        <f t="shared" si="5"/>
        <v>0</v>
      </c>
      <c r="AH36" s="1246"/>
      <c r="AI36" s="1117"/>
      <c r="AJ36" s="1246"/>
      <c r="AK36" s="102"/>
      <c r="AL36" s="60"/>
      <c r="AM36" s="104"/>
    </row>
    <row r="37" ht="12.75" customHeight="1">
      <c r="A37" s="1329"/>
      <c r="B37" s="1330" t="s">
        <v>959</v>
      </c>
      <c r="C37" s="110"/>
      <c r="D37" s="110"/>
      <c r="E37" s="110"/>
      <c r="F37" s="110"/>
      <c r="G37" s="110"/>
      <c r="H37" s="110"/>
      <c r="I37" s="110"/>
      <c r="J37" s="110"/>
      <c r="K37" s="110"/>
      <c r="L37" s="110"/>
      <c r="M37" s="110"/>
      <c r="N37" s="110"/>
      <c r="O37" s="110"/>
      <c r="P37" s="110"/>
      <c r="Q37" s="110"/>
      <c r="R37" s="110"/>
      <c r="S37" s="110"/>
      <c r="T37" s="110"/>
      <c r="U37" s="110"/>
      <c r="V37" s="111"/>
      <c r="W37" s="1331" t="str">
        <f>'DEAL LOG'!Y118+W36</f>
        <v>#VALUE!</v>
      </c>
      <c r="X37" s="1327"/>
      <c r="Y37" s="1327"/>
      <c r="Z37" s="1331">
        <f>'DEAL LOG'!AB118+Z36</f>
        <v>0</v>
      </c>
      <c r="AA37" s="1331">
        <f>'DEAL LOG'!AC118+AA36</f>
        <v>0</v>
      </c>
      <c r="AB37" s="1331">
        <f>'DEAL LOG'!AD118+AB36</f>
        <v>0</v>
      </c>
      <c r="AC37" s="1331" t="str">
        <f>#REF!+AC36</f>
        <v>#REF!</v>
      </c>
      <c r="AD37" s="1331">
        <f>'DEAL LOG'!AE118+AD36</f>
        <v>0</v>
      </c>
      <c r="AE37" s="1331" t="str">
        <f>#REF!+AE36</f>
        <v>#REF!</v>
      </c>
      <c r="AF37" s="1331">
        <f>'DEAL LOG'!AF118+AF36</f>
        <v>0</v>
      </c>
      <c r="AG37" s="1331" t="str">
        <f>'DEAL LOG'!AG118+AG36</f>
        <v>#VALUE!</v>
      </c>
      <c r="AH37" s="1332"/>
      <c r="AI37" s="60"/>
      <c r="AJ37" s="104"/>
      <c r="AK37" s="104"/>
      <c r="AL37" s="104"/>
      <c r="AM37" s="104"/>
    </row>
    <row r="38" ht="12.75" customHeight="1">
      <c r="A38" s="102"/>
      <c r="B38" s="102"/>
      <c r="C38" s="102"/>
      <c r="D38" s="102"/>
      <c r="E38" s="102"/>
      <c r="F38" s="102"/>
      <c r="G38" s="102"/>
      <c r="H38" s="102"/>
      <c r="I38" s="102"/>
      <c r="J38" s="102"/>
      <c r="K38" s="102"/>
      <c r="L38" s="102"/>
      <c r="M38" s="102"/>
      <c r="N38" s="102"/>
      <c r="O38" s="102"/>
      <c r="P38" s="102"/>
      <c r="Q38" s="102"/>
      <c r="R38" s="102"/>
      <c r="S38" s="104"/>
      <c r="T38" s="104"/>
      <c r="U38" s="104"/>
      <c r="V38" s="104"/>
      <c r="W38" s="104"/>
      <c r="X38" s="104"/>
      <c r="Y38" s="104"/>
      <c r="Z38" s="104"/>
      <c r="AA38" s="104"/>
      <c r="AB38" s="104"/>
      <c r="AC38" s="104"/>
      <c r="AD38" s="104"/>
      <c r="AE38" s="104"/>
      <c r="AF38" s="104"/>
      <c r="AG38" s="104"/>
      <c r="AH38" s="104"/>
      <c r="AI38" s="104"/>
      <c r="AJ38" s="104"/>
      <c r="AK38" s="104"/>
      <c r="AL38" s="104"/>
      <c r="AM38" s="104"/>
    </row>
    <row r="39" ht="12.75" customHeight="1">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row>
    <row r="40" ht="12.75" customHeight="1">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row>
    <row r="41" ht="12.75" customHeight="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c r="AJ41" s="104"/>
      <c r="AK41" s="104"/>
      <c r="AL41" s="104"/>
      <c r="AM41" s="104"/>
    </row>
    <row r="42" ht="12.75" customHeight="1">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c r="AJ42" s="104"/>
      <c r="AK42" s="104"/>
      <c r="AL42" s="104"/>
      <c r="AM42" s="104"/>
    </row>
    <row r="43" ht="12.75" customHeight="1">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04"/>
      <c r="AJ43" s="104"/>
      <c r="AK43" s="104"/>
      <c r="AL43" s="104"/>
      <c r="AM43" s="104"/>
    </row>
    <row r="44" ht="12.75" customHeight="1">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04"/>
      <c r="AJ44" s="104"/>
      <c r="AK44" s="104"/>
      <c r="AL44" s="104"/>
      <c r="AM44" s="104"/>
    </row>
    <row r="45" ht="12.75" customHeight="1">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04"/>
      <c r="AJ45" s="104"/>
      <c r="AK45" s="104"/>
      <c r="AL45" s="104"/>
      <c r="AM45" s="104"/>
    </row>
    <row r="46" ht="12.75" customHeight="1">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04"/>
      <c r="AJ46" s="104"/>
      <c r="AK46" s="104"/>
      <c r="AL46" s="104"/>
      <c r="AM46" s="104"/>
    </row>
    <row r="47" ht="12.75" customHeight="1">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04"/>
      <c r="AJ47" s="104"/>
      <c r="AK47" s="104"/>
      <c r="AL47" s="104"/>
      <c r="AM47" s="104"/>
    </row>
    <row r="48" ht="12.75" customHeight="1">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row>
    <row r="49" ht="12.75" customHeight="1">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c r="AM49" s="104"/>
    </row>
    <row r="50" ht="12.75" customHeight="1">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04"/>
      <c r="AJ50" s="104"/>
      <c r="AK50" s="104"/>
      <c r="AL50" s="104"/>
      <c r="AM50" s="104"/>
    </row>
    <row r="51" ht="12.75" customHeight="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row>
    <row r="52" ht="12.75" customHeight="1">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04"/>
      <c r="AJ52" s="104"/>
      <c r="AK52" s="104"/>
      <c r="AL52" s="104"/>
      <c r="AM52" s="104"/>
    </row>
    <row r="53" ht="12.75" customHeight="1">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04"/>
      <c r="AJ53" s="104"/>
      <c r="AK53" s="104"/>
      <c r="AL53" s="104"/>
      <c r="AM53" s="104"/>
    </row>
    <row r="54" ht="12.75" customHeight="1">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c r="AI54" s="104"/>
      <c r="AJ54" s="104"/>
      <c r="AK54" s="104"/>
      <c r="AL54" s="104"/>
      <c r="AM54" s="104"/>
    </row>
    <row r="55" ht="12.75" customHeight="1">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04"/>
      <c r="AJ55" s="104"/>
      <c r="AK55" s="104"/>
      <c r="AL55" s="104"/>
      <c r="AM55" s="104"/>
    </row>
    <row r="56" ht="12.75" customHeight="1">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04"/>
      <c r="AJ56" s="104"/>
      <c r="AK56" s="104"/>
      <c r="AL56" s="104"/>
      <c r="AM56" s="104"/>
    </row>
    <row r="57" ht="12.75" customHeight="1">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04"/>
      <c r="AJ57" s="104"/>
      <c r="AK57" s="104"/>
      <c r="AL57" s="104"/>
      <c r="AM57" s="104"/>
    </row>
    <row r="58" ht="12.75" customHeight="1">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04"/>
      <c r="AJ58" s="104"/>
      <c r="AK58" s="104"/>
      <c r="AL58" s="104"/>
      <c r="AM58" s="104"/>
    </row>
    <row r="59" ht="12.75" customHeight="1">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4"/>
      <c r="AK59" s="104"/>
      <c r="AL59" s="104"/>
      <c r="AM59" s="104"/>
    </row>
    <row r="60" ht="12.75" customHeight="1">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04"/>
      <c r="AJ60" s="104"/>
      <c r="AK60" s="104"/>
      <c r="AL60" s="104"/>
      <c r="AM60" s="104"/>
    </row>
    <row r="61" ht="12.75" customHeight="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04"/>
      <c r="AJ61" s="104"/>
      <c r="AK61" s="104"/>
      <c r="AL61" s="104"/>
      <c r="AM61" s="104"/>
    </row>
    <row r="62" ht="12.75" customHeight="1">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04"/>
      <c r="AJ62" s="104"/>
      <c r="AK62" s="104"/>
      <c r="AL62" s="104"/>
      <c r="AM62" s="104"/>
    </row>
    <row r="63" ht="12.75" customHeight="1">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04"/>
      <c r="AJ63" s="104"/>
      <c r="AK63" s="104"/>
      <c r="AL63" s="104"/>
      <c r="AM63" s="104"/>
    </row>
    <row r="64" ht="12.75" customHeight="1">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04"/>
      <c r="AJ64" s="104"/>
      <c r="AK64" s="104"/>
      <c r="AL64" s="104"/>
      <c r="AM64" s="104"/>
    </row>
    <row r="65" ht="12.75" customHeight="1">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104"/>
      <c r="AJ65" s="104"/>
      <c r="AK65" s="104"/>
      <c r="AL65" s="104"/>
      <c r="AM65" s="104"/>
    </row>
    <row r="66" ht="12.75" customHeight="1">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04"/>
      <c r="AJ66" s="104"/>
      <c r="AK66" s="104"/>
      <c r="AL66" s="104"/>
      <c r="AM66" s="104"/>
    </row>
    <row r="67" ht="12.75" customHeight="1">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04"/>
      <c r="AJ67" s="104"/>
      <c r="AK67" s="104"/>
      <c r="AL67" s="104"/>
      <c r="AM67" s="104"/>
    </row>
    <row r="68" ht="12.75" customHeight="1">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04"/>
      <c r="AJ68" s="104"/>
      <c r="AK68" s="104"/>
      <c r="AL68" s="104"/>
      <c r="AM68" s="104"/>
    </row>
    <row r="69" ht="12.75" customHeight="1">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04"/>
      <c r="AJ69" s="104"/>
      <c r="AK69" s="104"/>
      <c r="AL69" s="104"/>
      <c r="AM69" s="104"/>
    </row>
    <row r="70" ht="12.75" customHeight="1">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04"/>
      <c r="AJ70" s="104"/>
      <c r="AK70" s="104"/>
      <c r="AL70" s="104"/>
      <c r="AM70" s="104"/>
    </row>
    <row r="71" ht="12.75" customHeight="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04"/>
      <c r="AJ71" s="104"/>
      <c r="AK71" s="104"/>
      <c r="AL71" s="104"/>
      <c r="AM71" s="104"/>
    </row>
    <row r="72" ht="12.75" customHeight="1">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104"/>
      <c r="AJ72" s="104"/>
      <c r="AK72" s="104"/>
      <c r="AL72" s="104"/>
      <c r="AM72" s="104"/>
    </row>
    <row r="73" ht="12.75" customHeight="1">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04"/>
      <c r="AJ73" s="104"/>
      <c r="AK73" s="104"/>
      <c r="AL73" s="104"/>
      <c r="AM73" s="104"/>
    </row>
    <row r="74" ht="12.75" customHeight="1">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04"/>
      <c r="AJ74" s="104"/>
      <c r="AK74" s="104"/>
      <c r="AL74" s="104"/>
      <c r="AM74" s="104"/>
    </row>
    <row r="75" ht="12.75" customHeight="1">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104"/>
      <c r="AJ75" s="104"/>
      <c r="AK75" s="104"/>
      <c r="AL75" s="104"/>
      <c r="AM75" s="104"/>
    </row>
    <row r="76" ht="12.75" customHeight="1">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04"/>
      <c r="AJ76" s="104"/>
      <c r="AK76" s="104"/>
      <c r="AL76" s="104"/>
      <c r="AM76" s="104"/>
    </row>
    <row r="77" ht="12.75" customHeight="1">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104"/>
      <c r="AJ77" s="104"/>
      <c r="AK77" s="104"/>
      <c r="AL77" s="104"/>
      <c r="AM77" s="104"/>
    </row>
    <row r="78" ht="12.75" customHeight="1">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104"/>
      <c r="AJ78" s="104"/>
      <c r="AK78" s="104"/>
      <c r="AL78" s="104"/>
      <c r="AM78" s="104"/>
    </row>
    <row r="79" ht="12.75" customHeight="1">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104"/>
      <c r="AJ79" s="104"/>
      <c r="AK79" s="104"/>
      <c r="AL79" s="104"/>
      <c r="AM79" s="104"/>
    </row>
    <row r="80" ht="12.75" customHeight="1">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104"/>
      <c r="AJ80" s="104"/>
      <c r="AK80" s="104"/>
      <c r="AL80" s="104"/>
      <c r="AM80" s="104"/>
    </row>
    <row r="81" ht="12.75" customHeight="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104"/>
      <c r="AJ81" s="104"/>
      <c r="AK81" s="104"/>
      <c r="AL81" s="104"/>
      <c r="AM81" s="104"/>
    </row>
    <row r="82" ht="12.75" customHeight="1">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04"/>
      <c r="AJ82" s="104"/>
      <c r="AK82" s="104"/>
      <c r="AL82" s="104"/>
      <c r="AM82" s="104"/>
    </row>
    <row r="83" ht="12.75" customHeight="1">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04"/>
      <c r="AJ83" s="104"/>
      <c r="AK83" s="104"/>
      <c r="AL83" s="104"/>
      <c r="AM83" s="104"/>
    </row>
    <row r="84" ht="12.75" customHeight="1">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104"/>
      <c r="AJ84" s="104"/>
      <c r="AK84" s="104"/>
      <c r="AL84" s="104"/>
      <c r="AM84" s="104"/>
    </row>
    <row r="85" ht="12.75" customHeight="1">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04"/>
      <c r="AJ85" s="104"/>
      <c r="AK85" s="104"/>
      <c r="AL85" s="104"/>
      <c r="AM85" s="104"/>
    </row>
    <row r="86" ht="12.75" customHeight="1">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04"/>
      <c r="AJ86" s="104"/>
      <c r="AK86" s="104"/>
      <c r="AL86" s="104"/>
      <c r="AM86" s="104"/>
    </row>
    <row r="87" ht="12.75" customHeight="1">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04"/>
      <c r="AJ87" s="104"/>
      <c r="AK87" s="104"/>
      <c r="AL87" s="104"/>
      <c r="AM87" s="104"/>
    </row>
    <row r="88" ht="12.75" customHeight="1">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04"/>
      <c r="AJ88" s="104"/>
      <c r="AK88" s="104"/>
      <c r="AL88" s="104"/>
      <c r="AM88" s="104"/>
    </row>
    <row r="89" ht="12.75" customHeight="1">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04"/>
      <c r="AJ89" s="104"/>
      <c r="AK89" s="104"/>
      <c r="AL89" s="104"/>
      <c r="AM89" s="104"/>
    </row>
    <row r="90" ht="12.75" customHeight="1">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04"/>
      <c r="AJ90" s="104"/>
      <c r="AK90" s="104"/>
      <c r="AL90" s="104"/>
      <c r="AM90" s="104"/>
    </row>
    <row r="91" ht="12.75" customHeight="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04"/>
      <c r="AJ91" s="104"/>
      <c r="AK91" s="104"/>
      <c r="AL91" s="104"/>
      <c r="AM91" s="104"/>
    </row>
    <row r="92" ht="12.75" customHeight="1">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04"/>
      <c r="AJ92" s="104"/>
      <c r="AK92" s="104"/>
      <c r="AL92" s="104"/>
      <c r="AM92" s="104"/>
    </row>
    <row r="93" ht="12.75" customHeight="1">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04"/>
      <c r="AJ93" s="104"/>
      <c r="AK93" s="104"/>
      <c r="AL93" s="104"/>
      <c r="AM93" s="104"/>
    </row>
    <row r="94" ht="12.75" customHeight="1">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04"/>
      <c r="AJ94" s="104"/>
      <c r="AK94" s="104"/>
      <c r="AL94" s="104"/>
      <c r="AM94" s="104"/>
    </row>
    <row r="95" ht="12.75" customHeight="1">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04"/>
      <c r="AJ95" s="104"/>
      <c r="AK95" s="104"/>
      <c r="AL95" s="104"/>
      <c r="AM95" s="104"/>
    </row>
    <row r="96" ht="12.75" customHeight="1">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04"/>
      <c r="AJ96" s="104"/>
      <c r="AK96" s="104"/>
      <c r="AL96" s="104"/>
      <c r="AM96" s="104"/>
    </row>
    <row r="97" ht="12.75" customHeight="1">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04"/>
      <c r="AJ97" s="104"/>
      <c r="AK97" s="104"/>
      <c r="AL97" s="104"/>
      <c r="AM97" s="104"/>
    </row>
    <row r="98" ht="12.75" customHeight="1">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04"/>
      <c r="AJ98" s="104"/>
      <c r="AK98" s="104"/>
      <c r="AL98" s="104"/>
      <c r="AM98" s="104"/>
    </row>
    <row r="99" ht="12.75" customHeight="1">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04"/>
      <c r="AJ99" s="104"/>
      <c r="AK99" s="104"/>
      <c r="AL99" s="104"/>
      <c r="AM99" s="104"/>
    </row>
    <row r="100" ht="12.75" customHeight="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104"/>
      <c r="AJ100" s="104"/>
      <c r="AK100" s="104"/>
      <c r="AL100" s="104"/>
      <c r="AM100" s="104"/>
    </row>
    <row r="101" ht="12.75" customHeight="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104"/>
      <c r="AJ101" s="104"/>
      <c r="AK101" s="104"/>
      <c r="AL101" s="104"/>
      <c r="AM101" s="104"/>
    </row>
    <row r="102" ht="12.75" customHeight="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104"/>
      <c r="AJ102" s="104"/>
      <c r="AK102" s="104"/>
      <c r="AL102" s="104"/>
      <c r="AM102" s="104"/>
    </row>
    <row r="103" ht="12.75" customHeight="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04"/>
      <c r="AJ103" s="104"/>
      <c r="AK103" s="104"/>
      <c r="AL103" s="104"/>
      <c r="AM103" s="104"/>
    </row>
    <row r="104" ht="12.75" customHeight="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04"/>
      <c r="AJ104" s="104"/>
      <c r="AK104" s="104"/>
      <c r="AL104" s="104"/>
      <c r="AM104" s="104"/>
    </row>
    <row r="105" ht="12.75" customHeight="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04"/>
      <c r="AJ105" s="104"/>
      <c r="AK105" s="104"/>
      <c r="AL105" s="104"/>
      <c r="AM105" s="104"/>
    </row>
    <row r="106" ht="12.75" customHeight="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04"/>
      <c r="AJ106" s="104"/>
      <c r="AK106" s="104"/>
      <c r="AL106" s="104"/>
      <c r="AM106" s="104"/>
    </row>
    <row r="107" ht="12.75" customHeight="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04"/>
      <c r="AJ107" s="104"/>
      <c r="AK107" s="104"/>
      <c r="AL107" s="104"/>
      <c r="AM107" s="104"/>
    </row>
    <row r="108" ht="12.75" customHeight="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04"/>
      <c r="AJ108" s="104"/>
      <c r="AK108" s="104"/>
      <c r="AL108" s="104"/>
      <c r="AM108" s="104"/>
    </row>
    <row r="109" ht="12.75" customHeight="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04"/>
      <c r="AJ109" s="104"/>
      <c r="AK109" s="104"/>
      <c r="AL109" s="104"/>
      <c r="AM109" s="104"/>
    </row>
    <row r="110" ht="12.75" customHeight="1">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04"/>
      <c r="AJ110" s="104"/>
      <c r="AK110" s="104"/>
      <c r="AL110" s="104"/>
      <c r="AM110" s="104"/>
    </row>
    <row r="111" ht="12.75" customHeight="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04"/>
      <c r="AJ111" s="104"/>
      <c r="AK111" s="104"/>
      <c r="AL111" s="104"/>
      <c r="AM111" s="104"/>
    </row>
    <row r="112" ht="12.75" customHeight="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4"/>
      <c r="AH112" s="104"/>
      <c r="AI112" s="104"/>
      <c r="AJ112" s="104"/>
      <c r="AK112" s="104"/>
      <c r="AL112" s="104"/>
      <c r="AM112" s="104"/>
    </row>
    <row r="113" ht="12.75" customHeight="1">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row>
    <row r="114" ht="12.75" customHeight="1">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104"/>
      <c r="AH114" s="104"/>
      <c r="AI114" s="104"/>
      <c r="AJ114" s="104"/>
      <c r="AK114" s="104"/>
      <c r="AL114" s="104"/>
      <c r="AM114" s="104"/>
    </row>
    <row r="115" ht="12.75" customHeight="1">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c r="AG115" s="104"/>
      <c r="AH115" s="104"/>
      <c r="AI115" s="104"/>
      <c r="AJ115" s="104"/>
      <c r="AK115" s="104"/>
      <c r="AL115" s="104"/>
      <c r="AM115" s="104"/>
    </row>
    <row r="116" ht="12.75" customHeight="1">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c r="AF116" s="104"/>
      <c r="AG116" s="104"/>
      <c r="AH116" s="104"/>
      <c r="AI116" s="104"/>
      <c r="AJ116" s="104"/>
      <c r="AK116" s="104"/>
      <c r="AL116" s="104"/>
      <c r="AM116" s="104"/>
    </row>
    <row r="117" ht="12.75" customHeight="1">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04"/>
      <c r="AJ117" s="104"/>
      <c r="AK117" s="104"/>
      <c r="AL117" s="104"/>
      <c r="AM117" s="104"/>
    </row>
    <row r="118" ht="12.75" customHeight="1">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04"/>
      <c r="AJ118" s="104"/>
      <c r="AK118" s="104"/>
      <c r="AL118" s="104"/>
      <c r="AM118" s="104"/>
    </row>
    <row r="119" ht="12.75" customHeight="1">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04"/>
      <c r="AJ119" s="104"/>
      <c r="AK119" s="104"/>
      <c r="AL119" s="104"/>
      <c r="AM119" s="104"/>
    </row>
    <row r="120" ht="12.75" customHeight="1">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04"/>
      <c r="AJ120" s="104"/>
      <c r="AK120" s="104"/>
      <c r="AL120" s="104"/>
      <c r="AM120" s="104"/>
    </row>
    <row r="121" ht="12.75" customHeight="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04"/>
      <c r="AJ121" s="104"/>
      <c r="AK121" s="104"/>
      <c r="AL121" s="104"/>
      <c r="AM121" s="104"/>
    </row>
    <row r="122" ht="12.75" customHeight="1">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04"/>
      <c r="AJ122" s="104"/>
      <c r="AK122" s="104"/>
      <c r="AL122" s="104"/>
      <c r="AM122" s="104"/>
    </row>
    <row r="123" ht="12.75" customHeight="1">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04"/>
      <c r="AJ123" s="104"/>
      <c r="AK123" s="104"/>
      <c r="AL123" s="104"/>
      <c r="AM123" s="104"/>
    </row>
    <row r="124" ht="12.75" customHeight="1">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04"/>
      <c r="AJ124" s="104"/>
      <c r="AK124" s="104"/>
      <c r="AL124" s="104"/>
      <c r="AM124" s="104"/>
    </row>
    <row r="125" ht="12.75" customHeight="1">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04"/>
      <c r="AJ125" s="104"/>
      <c r="AK125" s="104"/>
      <c r="AL125" s="104"/>
      <c r="AM125" s="104"/>
    </row>
    <row r="126" ht="12.75" customHeight="1">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104"/>
      <c r="AJ126" s="104"/>
      <c r="AK126" s="104"/>
      <c r="AL126" s="104"/>
      <c r="AM126" s="104"/>
    </row>
    <row r="127" ht="12.75" customHeight="1">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104"/>
      <c r="AJ127" s="104"/>
      <c r="AK127" s="104"/>
      <c r="AL127" s="104"/>
      <c r="AM127" s="104"/>
    </row>
    <row r="128" ht="12.75" customHeigh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04"/>
      <c r="AJ128" s="104"/>
      <c r="AK128" s="104"/>
      <c r="AL128" s="104"/>
      <c r="AM128" s="104"/>
    </row>
    <row r="129" ht="12.75" customHeigh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04"/>
      <c r="AJ129" s="104"/>
      <c r="AK129" s="104"/>
      <c r="AL129" s="104"/>
      <c r="AM129" s="104"/>
    </row>
    <row r="130" ht="12.75" customHeight="1">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04"/>
      <c r="AJ130" s="104"/>
      <c r="AK130" s="104"/>
      <c r="AL130" s="104"/>
      <c r="AM130" s="104"/>
    </row>
    <row r="131" ht="12.75" customHeight="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04"/>
      <c r="AJ131" s="104"/>
      <c r="AK131" s="104"/>
      <c r="AL131" s="104"/>
      <c r="AM131" s="104"/>
    </row>
    <row r="132" ht="12.75" customHeigh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04"/>
      <c r="AJ132" s="104"/>
      <c r="AK132" s="104"/>
      <c r="AL132" s="104"/>
      <c r="AM132" s="104"/>
    </row>
    <row r="133" ht="12.75" customHeight="1">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04"/>
      <c r="AJ133" s="104"/>
      <c r="AK133" s="104"/>
      <c r="AL133" s="104"/>
      <c r="AM133" s="104"/>
    </row>
    <row r="134" ht="12.75" customHeight="1">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04"/>
      <c r="AJ134" s="104"/>
      <c r="AK134" s="104"/>
      <c r="AL134" s="104"/>
      <c r="AM134" s="104"/>
    </row>
    <row r="135" ht="12.75" customHeight="1">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104"/>
      <c r="AJ135" s="104"/>
      <c r="AK135" s="104"/>
      <c r="AL135" s="104"/>
      <c r="AM135" s="104"/>
    </row>
    <row r="136" ht="12.75" customHeight="1">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04"/>
      <c r="AJ136" s="104"/>
      <c r="AK136" s="104"/>
      <c r="AL136" s="104"/>
      <c r="AM136" s="104"/>
    </row>
    <row r="137" ht="12.75" customHeight="1">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104"/>
      <c r="AJ137" s="104"/>
      <c r="AK137" s="104"/>
      <c r="AL137" s="104"/>
      <c r="AM137" s="104"/>
    </row>
    <row r="138" ht="12.75" customHeight="1">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104"/>
      <c r="AJ138" s="104"/>
      <c r="AK138" s="104"/>
      <c r="AL138" s="104"/>
      <c r="AM138" s="104"/>
    </row>
    <row r="139" ht="12.75" customHeight="1">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04"/>
      <c r="AJ139" s="104"/>
      <c r="AK139" s="104"/>
      <c r="AL139" s="104"/>
      <c r="AM139" s="104"/>
    </row>
    <row r="140" ht="12.75" customHeight="1">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04"/>
      <c r="AJ140" s="104"/>
      <c r="AK140" s="104"/>
      <c r="AL140" s="104"/>
      <c r="AM140" s="104"/>
    </row>
    <row r="141" ht="12.75" customHeight="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04"/>
      <c r="AJ141" s="104"/>
      <c r="AK141" s="104"/>
      <c r="AL141" s="104"/>
      <c r="AM141" s="104"/>
    </row>
    <row r="142" ht="12.75" customHeigh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04"/>
      <c r="AJ142" s="104"/>
      <c r="AK142" s="104"/>
      <c r="AL142" s="104"/>
      <c r="AM142" s="104"/>
    </row>
    <row r="143" ht="12.75" customHeight="1">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04"/>
      <c r="AJ143" s="104"/>
      <c r="AK143" s="104"/>
      <c r="AL143" s="104"/>
      <c r="AM143" s="104"/>
    </row>
    <row r="144" ht="12.75" customHeigh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04"/>
      <c r="AJ144" s="104"/>
      <c r="AK144" s="104"/>
      <c r="AL144" s="104"/>
      <c r="AM144" s="104"/>
    </row>
    <row r="145" ht="12.75" customHeight="1">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04"/>
      <c r="AJ145" s="104"/>
      <c r="AK145" s="104"/>
      <c r="AL145" s="104"/>
      <c r="AM145" s="104"/>
    </row>
    <row r="146" ht="12.75" customHeight="1">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04"/>
      <c r="AJ146" s="104"/>
      <c r="AK146" s="104"/>
      <c r="AL146" s="104"/>
      <c r="AM146" s="104"/>
    </row>
    <row r="147" ht="12.75" customHeight="1">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04"/>
      <c r="AJ147" s="104"/>
      <c r="AK147" s="104"/>
      <c r="AL147" s="104"/>
      <c r="AM147" s="104"/>
    </row>
    <row r="148" ht="12.75"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04"/>
      <c r="AJ148" s="104"/>
      <c r="AK148" s="104"/>
      <c r="AL148" s="104"/>
      <c r="AM148" s="104"/>
    </row>
    <row r="149" ht="12.75" customHeigh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04"/>
      <c r="AJ149" s="104"/>
      <c r="AK149" s="104"/>
      <c r="AL149" s="104"/>
      <c r="AM149" s="104"/>
    </row>
    <row r="150" ht="12.75"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04"/>
      <c r="AJ150" s="104"/>
      <c r="AK150" s="104"/>
      <c r="AL150" s="104"/>
      <c r="AM150" s="104"/>
    </row>
    <row r="151" ht="12.75" customHeight="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04"/>
      <c r="AJ151" s="104"/>
      <c r="AK151" s="104"/>
      <c r="AL151" s="104"/>
      <c r="AM151" s="104"/>
    </row>
    <row r="152" ht="12.75"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04"/>
      <c r="AJ152" s="104"/>
      <c r="AK152" s="104"/>
      <c r="AL152" s="104"/>
      <c r="AM152" s="104"/>
    </row>
    <row r="153" ht="12.75" customHeight="1">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04"/>
      <c r="AJ153" s="104"/>
      <c r="AK153" s="104"/>
      <c r="AL153" s="104"/>
      <c r="AM153" s="104"/>
    </row>
    <row r="154" ht="12.75" customHeight="1">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04"/>
      <c r="AJ154" s="104"/>
      <c r="AK154" s="104"/>
      <c r="AL154" s="104"/>
      <c r="AM154" s="104"/>
    </row>
    <row r="155" ht="12.75" customHeight="1">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04"/>
      <c r="AJ155" s="104"/>
      <c r="AK155" s="104"/>
      <c r="AL155" s="104"/>
      <c r="AM155" s="104"/>
    </row>
    <row r="156" ht="12.75" customHeight="1">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04"/>
      <c r="AJ156" s="104"/>
      <c r="AK156" s="104"/>
      <c r="AL156" s="104"/>
      <c r="AM156" s="104"/>
    </row>
    <row r="157" ht="12.75" customHeight="1">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04"/>
      <c r="AJ157" s="104"/>
      <c r="AK157" s="104"/>
      <c r="AL157" s="104"/>
      <c r="AM157" s="104"/>
    </row>
    <row r="158" ht="12.75" customHeight="1">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04"/>
      <c r="AJ158" s="104"/>
      <c r="AK158" s="104"/>
      <c r="AL158" s="104"/>
      <c r="AM158" s="104"/>
    </row>
    <row r="159" ht="12.75" customHeight="1">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04"/>
      <c r="AJ159" s="104"/>
      <c r="AK159" s="104"/>
      <c r="AL159" s="104"/>
      <c r="AM159" s="104"/>
    </row>
    <row r="160" ht="12.75" customHeight="1">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04"/>
      <c r="AJ160" s="104"/>
      <c r="AK160" s="104"/>
      <c r="AL160" s="104"/>
      <c r="AM160" s="104"/>
    </row>
    <row r="161" ht="12.75" customHeight="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04"/>
      <c r="AJ161" s="104"/>
      <c r="AK161" s="104"/>
      <c r="AL161" s="104"/>
      <c r="AM161" s="104"/>
    </row>
    <row r="162" ht="12.75" customHeight="1">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04"/>
      <c r="AJ162" s="104"/>
      <c r="AK162" s="104"/>
      <c r="AL162" s="104"/>
      <c r="AM162" s="104"/>
    </row>
    <row r="163" ht="12.75" customHeight="1">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04"/>
      <c r="AJ163" s="104"/>
      <c r="AK163" s="104"/>
      <c r="AL163" s="104"/>
      <c r="AM163" s="104"/>
    </row>
    <row r="164" ht="12.75" customHeight="1">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04"/>
      <c r="AJ164" s="104"/>
      <c r="AK164" s="104"/>
      <c r="AL164" s="104"/>
      <c r="AM164" s="104"/>
    </row>
    <row r="165" ht="12.75" customHeight="1">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04"/>
      <c r="AJ165" s="104"/>
      <c r="AK165" s="104"/>
      <c r="AL165" s="104"/>
      <c r="AM165" s="104"/>
    </row>
    <row r="166" ht="12.75" customHeight="1">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04"/>
      <c r="AJ166" s="104"/>
      <c r="AK166" s="104"/>
      <c r="AL166" s="104"/>
      <c r="AM166" s="104"/>
    </row>
    <row r="167" ht="12.75" customHeight="1">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04"/>
      <c r="AJ167" s="104"/>
      <c r="AK167" s="104"/>
      <c r="AL167" s="104"/>
      <c r="AM167" s="104"/>
    </row>
    <row r="168" ht="12.75" customHeight="1">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04"/>
      <c r="AJ168" s="104"/>
      <c r="AK168" s="104"/>
      <c r="AL168" s="104"/>
      <c r="AM168" s="104"/>
    </row>
    <row r="169" ht="12.75" customHeight="1">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04"/>
      <c r="AJ169" s="104"/>
      <c r="AK169" s="104"/>
      <c r="AL169" s="104"/>
      <c r="AM169" s="104"/>
    </row>
    <row r="170" ht="12.75" customHeight="1">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04"/>
      <c r="AJ170" s="104"/>
      <c r="AK170" s="104"/>
      <c r="AL170" s="104"/>
      <c r="AM170" s="104"/>
    </row>
    <row r="171" ht="12.75" customHeight="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04"/>
      <c r="AJ171" s="104"/>
      <c r="AK171" s="104"/>
      <c r="AL171" s="104"/>
      <c r="AM171" s="104"/>
    </row>
    <row r="172" ht="12.75"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04"/>
      <c r="AJ172" s="104"/>
      <c r="AK172" s="104"/>
      <c r="AL172" s="104"/>
      <c r="AM172" s="104"/>
    </row>
    <row r="173" ht="12.75" customHeight="1">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04"/>
      <c r="AJ173" s="104"/>
      <c r="AK173" s="104"/>
      <c r="AL173" s="104"/>
      <c r="AM173" s="104"/>
    </row>
    <row r="174" ht="12.75" customHeight="1">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04"/>
      <c r="AJ174" s="104"/>
      <c r="AK174" s="104"/>
      <c r="AL174" s="104"/>
      <c r="AM174" s="104"/>
    </row>
    <row r="175" ht="12.75" customHeight="1">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04"/>
      <c r="AJ175" s="104"/>
      <c r="AK175" s="104"/>
      <c r="AL175" s="104"/>
      <c r="AM175" s="104"/>
    </row>
    <row r="176" ht="12.75" customHeight="1">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04"/>
      <c r="AJ176" s="104"/>
      <c r="AK176" s="104"/>
      <c r="AL176" s="104"/>
      <c r="AM176" s="104"/>
    </row>
    <row r="177" ht="12.75" customHeight="1">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04"/>
      <c r="AJ177" s="104"/>
      <c r="AK177" s="104"/>
      <c r="AL177" s="104"/>
      <c r="AM177" s="104"/>
    </row>
    <row r="178" ht="12.75" customHeight="1">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04"/>
      <c r="AJ178" s="104"/>
      <c r="AK178" s="104"/>
      <c r="AL178" s="104"/>
      <c r="AM178" s="104"/>
    </row>
    <row r="179" ht="12.75" customHeight="1">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04"/>
      <c r="AJ179" s="104"/>
      <c r="AK179" s="104"/>
      <c r="AL179" s="104"/>
      <c r="AM179" s="104"/>
    </row>
    <row r="180" ht="12.75" customHeight="1">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04"/>
      <c r="AJ180" s="104"/>
      <c r="AK180" s="104"/>
      <c r="AL180" s="104"/>
      <c r="AM180" s="104"/>
    </row>
    <row r="181" ht="12.75" customHeight="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04"/>
      <c r="AJ181" s="104"/>
      <c r="AK181" s="104"/>
      <c r="AL181" s="104"/>
      <c r="AM181" s="104"/>
    </row>
    <row r="182" ht="12.75" customHeight="1">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04"/>
      <c r="AJ182" s="104"/>
      <c r="AK182" s="104"/>
      <c r="AL182" s="104"/>
      <c r="AM182" s="104"/>
    </row>
    <row r="183" ht="12.75" customHeight="1">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04"/>
      <c r="AJ183" s="104"/>
      <c r="AK183" s="104"/>
      <c r="AL183" s="104"/>
      <c r="AM183" s="104"/>
    </row>
    <row r="184" ht="12.75" customHeight="1">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04"/>
      <c r="AJ184" s="104"/>
      <c r="AK184" s="104"/>
      <c r="AL184" s="104"/>
      <c r="AM184" s="104"/>
    </row>
    <row r="185" ht="12.75" customHeight="1">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04"/>
      <c r="AJ185" s="104"/>
      <c r="AK185" s="104"/>
      <c r="AL185" s="104"/>
      <c r="AM185" s="104"/>
    </row>
    <row r="186" ht="12.75" customHeight="1">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04"/>
      <c r="AJ186" s="104"/>
      <c r="AK186" s="104"/>
      <c r="AL186" s="104"/>
      <c r="AM186" s="104"/>
    </row>
    <row r="187" ht="12.75" customHeight="1">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04"/>
      <c r="AJ187" s="104"/>
      <c r="AK187" s="104"/>
      <c r="AL187" s="104"/>
      <c r="AM187" s="104"/>
    </row>
    <row r="188" ht="12.75" customHeight="1">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04"/>
      <c r="AJ188" s="104"/>
      <c r="AK188" s="104"/>
      <c r="AL188" s="104"/>
      <c r="AM188" s="104"/>
    </row>
    <row r="189" ht="12.75" customHeight="1">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04"/>
      <c r="AJ189" s="104"/>
      <c r="AK189" s="104"/>
      <c r="AL189" s="104"/>
      <c r="AM189" s="104"/>
    </row>
    <row r="190" ht="12.75" customHeight="1">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04"/>
      <c r="AJ190" s="104"/>
      <c r="AK190" s="104"/>
      <c r="AL190" s="104"/>
      <c r="AM190" s="104"/>
    </row>
    <row r="191" ht="12.75" customHeight="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04"/>
      <c r="AJ191" s="104"/>
      <c r="AK191" s="104"/>
      <c r="AL191" s="104"/>
      <c r="AM191" s="104"/>
    </row>
    <row r="192" ht="12.75" customHeight="1">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04"/>
      <c r="AJ192" s="104"/>
      <c r="AK192" s="104"/>
      <c r="AL192" s="104"/>
      <c r="AM192" s="104"/>
    </row>
    <row r="193" ht="12.75" customHeight="1">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04"/>
      <c r="AJ193" s="104"/>
      <c r="AK193" s="104"/>
      <c r="AL193" s="104"/>
      <c r="AM193" s="104"/>
    </row>
    <row r="194" ht="12.75" customHeight="1">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04"/>
      <c r="AJ194" s="104"/>
      <c r="AK194" s="104"/>
      <c r="AL194" s="104"/>
      <c r="AM194" s="104"/>
    </row>
    <row r="195" ht="12.75" customHeight="1">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04"/>
      <c r="AJ195" s="104"/>
      <c r="AK195" s="104"/>
      <c r="AL195" s="104"/>
      <c r="AM195" s="104"/>
    </row>
    <row r="196" ht="12.75" customHeight="1">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04"/>
      <c r="AJ196" s="104"/>
      <c r="AK196" s="104"/>
      <c r="AL196" s="104"/>
      <c r="AM196" s="104"/>
    </row>
    <row r="197" ht="12.75" customHeight="1">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04"/>
      <c r="AJ197" s="104"/>
      <c r="AK197" s="104"/>
      <c r="AL197" s="104"/>
      <c r="AM197" s="104"/>
    </row>
    <row r="198" ht="12.75" customHeight="1">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04"/>
      <c r="AJ198" s="104"/>
      <c r="AK198" s="104"/>
      <c r="AL198" s="104"/>
      <c r="AM198" s="104"/>
    </row>
    <row r="199" ht="12.75" customHeight="1">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04"/>
      <c r="AJ199" s="104"/>
      <c r="AK199" s="104"/>
      <c r="AL199" s="104"/>
      <c r="AM199" s="104"/>
    </row>
    <row r="200" ht="12.75" customHeight="1">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04"/>
      <c r="AJ200" s="104"/>
      <c r="AK200" s="104"/>
      <c r="AL200" s="104"/>
      <c r="AM200" s="104"/>
    </row>
    <row r="201" ht="12.75" customHeight="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04"/>
      <c r="AJ201" s="104"/>
      <c r="AK201" s="104"/>
      <c r="AL201" s="104"/>
      <c r="AM201" s="104"/>
    </row>
    <row r="202" ht="12.75" customHeight="1">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04"/>
      <c r="AJ202" s="104"/>
      <c r="AK202" s="104"/>
      <c r="AL202" s="104"/>
      <c r="AM202" s="104"/>
    </row>
    <row r="203" ht="12.75" customHeight="1">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04"/>
      <c r="AJ203" s="104"/>
      <c r="AK203" s="104"/>
      <c r="AL203" s="104"/>
      <c r="AM203" s="104"/>
    </row>
    <row r="204" ht="12.75" customHeight="1">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04"/>
      <c r="AJ204" s="104"/>
      <c r="AK204" s="104"/>
      <c r="AL204" s="104"/>
      <c r="AM204" s="104"/>
    </row>
    <row r="205" ht="12.75" customHeight="1">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04"/>
      <c r="AJ205" s="104"/>
      <c r="AK205" s="104"/>
      <c r="AL205" s="104"/>
      <c r="AM205" s="104"/>
    </row>
    <row r="206" ht="12.75" customHeight="1">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04"/>
      <c r="AJ206" s="104"/>
      <c r="AK206" s="104"/>
      <c r="AL206" s="104"/>
      <c r="AM206" s="104"/>
    </row>
    <row r="207" ht="12.75" customHeight="1">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04"/>
      <c r="AJ207" s="104"/>
      <c r="AK207" s="104"/>
      <c r="AL207" s="104"/>
      <c r="AM207" s="104"/>
    </row>
    <row r="208" ht="12.75" customHeight="1">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04"/>
      <c r="AJ208" s="104"/>
      <c r="AK208" s="104"/>
      <c r="AL208" s="104"/>
      <c r="AM208" s="104"/>
    </row>
    <row r="209" ht="12.75" customHeight="1">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04"/>
      <c r="AJ209" s="104"/>
      <c r="AK209" s="104"/>
      <c r="AL209" s="104"/>
      <c r="AM209" s="104"/>
    </row>
    <row r="210" ht="12.75" customHeight="1">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04"/>
      <c r="AJ210" s="104"/>
      <c r="AK210" s="104"/>
      <c r="AL210" s="104"/>
      <c r="AM210" s="104"/>
    </row>
    <row r="211" ht="12.75" customHeight="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04"/>
      <c r="AJ211" s="104"/>
      <c r="AK211" s="104"/>
      <c r="AL211" s="104"/>
      <c r="AM211" s="104"/>
    </row>
    <row r="212" ht="12.75" customHeight="1">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04"/>
      <c r="AJ212" s="104"/>
      <c r="AK212" s="104"/>
      <c r="AL212" s="104"/>
      <c r="AM212" s="104"/>
    </row>
    <row r="213" ht="12.75" customHeight="1">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04"/>
      <c r="AJ213" s="104"/>
      <c r="AK213" s="104"/>
      <c r="AL213" s="104"/>
      <c r="AM213" s="104"/>
    </row>
    <row r="214" ht="12.75" customHeight="1">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04"/>
      <c r="AJ214" s="104"/>
      <c r="AK214" s="104"/>
      <c r="AL214" s="104"/>
      <c r="AM214" s="104"/>
    </row>
    <row r="215" ht="12.75" customHeight="1">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04"/>
      <c r="AJ215" s="104"/>
      <c r="AK215" s="104"/>
      <c r="AL215" s="104"/>
      <c r="AM215" s="104"/>
    </row>
    <row r="216" ht="12.75" customHeight="1">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04"/>
      <c r="AJ216" s="104"/>
      <c r="AK216" s="104"/>
      <c r="AL216" s="104"/>
      <c r="AM216" s="104"/>
    </row>
    <row r="217" ht="12.75" customHeight="1">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04"/>
      <c r="AJ217" s="104"/>
      <c r="AK217" s="104"/>
      <c r="AL217" s="104"/>
      <c r="AM217" s="104"/>
    </row>
    <row r="218" ht="12.75" customHeight="1">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04"/>
      <c r="AJ218" s="104"/>
      <c r="AK218" s="104"/>
      <c r="AL218" s="104"/>
      <c r="AM218" s="104"/>
    </row>
    <row r="219" ht="12.75" customHeight="1">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04"/>
      <c r="AJ219" s="104"/>
      <c r="AK219" s="104"/>
      <c r="AL219" s="104"/>
      <c r="AM219" s="104"/>
    </row>
    <row r="220" ht="12.75" customHeight="1">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04"/>
      <c r="AJ220" s="104"/>
      <c r="AK220" s="104"/>
      <c r="AL220" s="104"/>
      <c r="AM220" s="104"/>
    </row>
    <row r="221" ht="12.75" customHeight="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04"/>
      <c r="AJ221" s="104"/>
      <c r="AK221" s="104"/>
      <c r="AL221" s="104"/>
      <c r="AM221" s="104"/>
    </row>
    <row r="222" ht="12.75" customHeight="1">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04"/>
      <c r="AJ222" s="104"/>
      <c r="AK222" s="104"/>
      <c r="AL222" s="104"/>
      <c r="AM222" s="104"/>
    </row>
    <row r="223" ht="12.75" customHeight="1">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04"/>
      <c r="AJ223" s="104"/>
      <c r="AK223" s="104"/>
      <c r="AL223" s="104"/>
      <c r="AM223" s="104"/>
    </row>
    <row r="224" ht="12.75" customHeight="1">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04"/>
      <c r="AJ224" s="104"/>
      <c r="AK224" s="104"/>
      <c r="AL224" s="104"/>
      <c r="AM224" s="104"/>
    </row>
    <row r="225" ht="12.75" customHeight="1">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04"/>
      <c r="AJ225" s="104"/>
      <c r="AK225" s="104"/>
      <c r="AL225" s="104"/>
      <c r="AM225" s="104"/>
    </row>
    <row r="226" ht="12.75" customHeight="1">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04"/>
      <c r="AJ226" s="104"/>
      <c r="AK226" s="104"/>
      <c r="AL226" s="104"/>
      <c r="AM226" s="104"/>
    </row>
    <row r="227" ht="12.75" customHeight="1">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04"/>
      <c r="AJ227" s="104"/>
      <c r="AK227" s="104"/>
      <c r="AL227" s="104"/>
      <c r="AM227" s="104"/>
    </row>
    <row r="228" ht="12.75" customHeight="1">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04"/>
      <c r="AJ228" s="104"/>
      <c r="AK228" s="104"/>
      <c r="AL228" s="104"/>
      <c r="AM228" s="104"/>
    </row>
    <row r="229" ht="12.75" customHeight="1">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04"/>
      <c r="AJ229" s="104"/>
      <c r="AK229" s="104"/>
      <c r="AL229" s="104"/>
      <c r="AM229" s="104"/>
    </row>
    <row r="230" ht="12.75" customHeight="1">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04"/>
      <c r="AJ230" s="104"/>
      <c r="AK230" s="104"/>
      <c r="AL230" s="104"/>
      <c r="AM230" s="104"/>
    </row>
    <row r="231" ht="12.75" customHeight="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04"/>
      <c r="AJ231" s="104"/>
      <c r="AK231" s="104"/>
      <c r="AL231" s="104"/>
      <c r="AM231" s="104"/>
    </row>
    <row r="232" ht="12.75" customHeight="1">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04"/>
      <c r="AJ232" s="104"/>
      <c r="AK232" s="104"/>
      <c r="AL232" s="104"/>
      <c r="AM232" s="104"/>
    </row>
    <row r="233" ht="12.75" customHeight="1">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04"/>
      <c r="AJ233" s="104"/>
      <c r="AK233" s="104"/>
      <c r="AL233" s="104"/>
      <c r="AM233" s="104"/>
    </row>
    <row r="234" ht="12.75" customHeight="1">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04"/>
      <c r="AJ234" s="104"/>
      <c r="AK234" s="104"/>
      <c r="AL234" s="104"/>
      <c r="AM234" s="104"/>
    </row>
    <row r="235" ht="12.75" customHeight="1">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04"/>
      <c r="AJ235" s="104"/>
      <c r="AK235" s="104"/>
      <c r="AL235" s="104"/>
      <c r="AM235" s="104"/>
    </row>
    <row r="236" ht="12.75" customHeight="1">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04"/>
      <c r="AJ236" s="104"/>
      <c r="AK236" s="104"/>
      <c r="AL236" s="104"/>
      <c r="AM236" s="104"/>
    </row>
    <row r="237" ht="12.75" customHeight="1">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04"/>
      <c r="AJ237" s="104"/>
      <c r="AK237" s="104"/>
      <c r="AL237" s="104"/>
      <c r="AM237" s="104"/>
    </row>
    <row r="238" ht="12.75" customHeight="1">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04"/>
      <c r="AJ238" s="104"/>
      <c r="AK238" s="104"/>
      <c r="AL238" s="104"/>
      <c r="AM238" s="104"/>
    </row>
    <row r="239" ht="12.75" customHeight="1">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04"/>
      <c r="AJ239" s="104"/>
      <c r="AK239" s="104"/>
      <c r="AL239" s="104"/>
      <c r="AM239" s="104"/>
    </row>
    <row r="240" ht="12.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04"/>
      <c r="AJ240" s="104"/>
      <c r="AK240" s="104"/>
      <c r="AL240" s="104"/>
      <c r="AM240" s="104"/>
    </row>
    <row r="241" ht="12.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04"/>
      <c r="AJ241" s="104"/>
      <c r="AK241" s="104"/>
      <c r="AL241" s="104"/>
      <c r="AM241" s="104"/>
    </row>
    <row r="242" ht="12.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04"/>
      <c r="AJ242" s="104"/>
      <c r="AK242" s="104"/>
      <c r="AL242" s="104"/>
      <c r="AM242" s="104"/>
    </row>
    <row r="243" ht="12.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04"/>
      <c r="AJ243" s="104"/>
      <c r="AK243" s="104"/>
      <c r="AL243" s="104"/>
      <c r="AM243" s="104"/>
    </row>
    <row r="244" ht="12.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04"/>
      <c r="AJ244" s="104"/>
      <c r="AK244" s="104"/>
      <c r="AL244" s="104"/>
      <c r="AM244" s="104"/>
    </row>
    <row r="245" ht="12.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04"/>
      <c r="AJ245" s="104"/>
      <c r="AK245" s="104"/>
      <c r="AL245" s="104"/>
      <c r="AM245" s="104"/>
    </row>
    <row r="246" ht="12.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04"/>
      <c r="AJ246" s="104"/>
      <c r="AK246" s="104"/>
      <c r="AL246" s="104"/>
      <c r="AM246" s="104"/>
    </row>
    <row r="247" ht="12.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04"/>
      <c r="AJ247" s="104"/>
      <c r="AK247" s="104"/>
      <c r="AL247" s="104"/>
      <c r="AM247" s="104"/>
    </row>
    <row r="248" ht="12.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04"/>
      <c r="AJ248" s="104"/>
      <c r="AK248" s="104"/>
      <c r="AL248" s="104"/>
      <c r="AM248" s="104"/>
    </row>
    <row r="249" ht="12.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04"/>
      <c r="AJ249" s="104"/>
      <c r="AK249" s="104"/>
      <c r="AL249" s="104"/>
      <c r="AM249" s="104"/>
    </row>
    <row r="250" ht="12.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04"/>
      <c r="AJ250" s="104"/>
      <c r="AK250" s="104"/>
      <c r="AL250" s="104"/>
      <c r="AM250" s="104"/>
    </row>
    <row r="251" ht="12.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04"/>
      <c r="AJ251" s="104"/>
      <c r="AK251" s="104"/>
      <c r="AL251" s="104"/>
      <c r="AM251" s="104"/>
    </row>
    <row r="252" ht="12.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04"/>
      <c r="AJ252" s="104"/>
      <c r="AK252" s="104"/>
      <c r="AL252" s="104"/>
      <c r="AM252" s="104"/>
    </row>
    <row r="253" ht="12.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04"/>
      <c r="AJ253" s="104"/>
      <c r="AK253" s="104"/>
      <c r="AL253" s="104"/>
      <c r="AM253" s="104"/>
    </row>
    <row r="254" ht="12.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04"/>
      <c r="AJ254" s="104"/>
      <c r="AK254" s="104"/>
      <c r="AL254" s="104"/>
      <c r="AM254" s="104"/>
    </row>
    <row r="255" ht="12.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04"/>
      <c r="AJ255" s="104"/>
      <c r="AK255" s="104"/>
      <c r="AL255" s="104"/>
      <c r="AM255" s="104"/>
    </row>
    <row r="256" ht="12.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04"/>
      <c r="AJ256" s="104"/>
      <c r="AK256" s="104"/>
      <c r="AL256" s="104"/>
      <c r="AM256" s="104"/>
    </row>
    <row r="257" ht="12.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04"/>
      <c r="AJ257" s="104"/>
      <c r="AK257" s="104"/>
      <c r="AL257" s="104"/>
      <c r="AM257" s="104"/>
    </row>
    <row r="258" ht="12.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04"/>
      <c r="AJ258" s="104"/>
      <c r="AK258" s="104"/>
      <c r="AL258" s="104"/>
      <c r="AM258" s="104"/>
    </row>
    <row r="259" ht="12.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04"/>
      <c r="AJ259" s="104"/>
      <c r="AK259" s="104"/>
      <c r="AL259" s="104"/>
      <c r="AM259" s="104"/>
    </row>
    <row r="260" ht="12.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04"/>
      <c r="AJ260" s="104"/>
      <c r="AK260" s="104"/>
      <c r="AL260" s="104"/>
      <c r="AM260" s="104"/>
    </row>
    <row r="261" ht="12.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04"/>
      <c r="AJ261" s="104"/>
      <c r="AK261" s="104"/>
      <c r="AL261" s="104"/>
      <c r="AM261" s="104"/>
    </row>
    <row r="262" ht="12.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04"/>
      <c r="AJ262" s="104"/>
      <c r="AK262" s="104"/>
      <c r="AL262" s="104"/>
      <c r="AM262" s="104"/>
    </row>
    <row r="263" ht="12.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04"/>
      <c r="AJ263" s="104"/>
      <c r="AK263" s="104"/>
      <c r="AL263" s="104"/>
      <c r="AM263" s="104"/>
    </row>
    <row r="264" ht="12.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04"/>
      <c r="AJ264" s="104"/>
      <c r="AK264" s="104"/>
      <c r="AL264" s="104"/>
      <c r="AM264" s="104"/>
    </row>
    <row r="265" ht="12.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04"/>
      <c r="AJ265" s="104"/>
      <c r="AK265" s="104"/>
      <c r="AL265" s="104"/>
      <c r="AM265" s="104"/>
    </row>
    <row r="266" ht="12.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04"/>
      <c r="AJ266" s="104"/>
      <c r="AK266" s="104"/>
      <c r="AL266" s="104"/>
      <c r="AM266" s="104"/>
    </row>
    <row r="267" ht="12.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04"/>
      <c r="AJ267" s="104"/>
      <c r="AK267" s="104"/>
      <c r="AL267" s="104"/>
      <c r="AM267" s="104"/>
    </row>
    <row r="268" ht="12.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04"/>
      <c r="AJ268" s="104"/>
      <c r="AK268" s="104"/>
      <c r="AL268" s="104"/>
      <c r="AM268" s="104"/>
    </row>
    <row r="269" ht="12.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04"/>
      <c r="AJ269" s="104"/>
      <c r="AK269" s="104"/>
      <c r="AL269" s="104"/>
      <c r="AM269" s="104"/>
    </row>
    <row r="270" ht="12.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04"/>
      <c r="AJ270" s="104"/>
      <c r="AK270" s="104"/>
      <c r="AL270" s="104"/>
      <c r="AM270" s="104"/>
    </row>
    <row r="271" ht="12.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04"/>
      <c r="AJ271" s="104"/>
      <c r="AK271" s="104"/>
      <c r="AL271" s="104"/>
      <c r="AM271" s="104"/>
    </row>
    <row r="272" ht="12.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04"/>
      <c r="AJ272" s="104"/>
      <c r="AK272" s="104"/>
      <c r="AL272" s="104"/>
      <c r="AM272" s="104"/>
    </row>
    <row r="273" ht="12.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04"/>
      <c r="AJ273" s="104"/>
      <c r="AK273" s="104"/>
      <c r="AL273" s="104"/>
      <c r="AM273" s="104"/>
    </row>
    <row r="274" ht="12.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04"/>
      <c r="AJ274" s="104"/>
      <c r="AK274" s="104"/>
      <c r="AL274" s="104"/>
      <c r="AM274" s="104"/>
    </row>
    <row r="275" ht="12.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04"/>
      <c r="AJ275" s="104"/>
      <c r="AK275" s="104"/>
      <c r="AL275" s="104"/>
      <c r="AM275" s="104"/>
    </row>
    <row r="276" ht="12.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04"/>
      <c r="AJ276" s="104"/>
      <c r="AK276" s="104"/>
      <c r="AL276" s="104"/>
      <c r="AM276" s="104"/>
    </row>
    <row r="277" ht="12.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04"/>
      <c r="AJ277" s="104"/>
      <c r="AK277" s="104"/>
      <c r="AL277" s="104"/>
      <c r="AM277" s="104"/>
    </row>
    <row r="278" ht="12.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04"/>
      <c r="AJ278" s="104"/>
      <c r="AK278" s="104"/>
      <c r="AL278" s="104"/>
      <c r="AM278" s="104"/>
    </row>
    <row r="279" ht="12.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04"/>
      <c r="AJ279" s="104"/>
      <c r="AK279" s="104"/>
      <c r="AL279" s="104"/>
      <c r="AM279" s="104"/>
    </row>
    <row r="280" ht="12.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04"/>
      <c r="AJ280" s="104"/>
      <c r="AK280" s="104"/>
      <c r="AL280" s="104"/>
      <c r="AM280" s="104"/>
    </row>
    <row r="281" ht="12.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04"/>
      <c r="AJ281" s="104"/>
      <c r="AK281" s="104"/>
      <c r="AL281" s="104"/>
      <c r="AM281" s="104"/>
    </row>
    <row r="282" ht="12.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04"/>
      <c r="AJ282" s="104"/>
      <c r="AK282" s="104"/>
      <c r="AL282" s="104"/>
      <c r="AM282" s="104"/>
    </row>
    <row r="283" ht="12.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04"/>
      <c r="AJ283" s="104"/>
      <c r="AK283" s="104"/>
      <c r="AL283" s="104"/>
      <c r="AM283" s="104"/>
    </row>
    <row r="284" ht="12.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04"/>
      <c r="AJ284" s="104"/>
      <c r="AK284" s="104"/>
      <c r="AL284" s="104"/>
      <c r="AM284" s="104"/>
    </row>
    <row r="285" ht="12.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04"/>
      <c r="AJ285" s="104"/>
      <c r="AK285" s="104"/>
      <c r="AL285" s="104"/>
      <c r="AM285" s="104"/>
    </row>
    <row r="286" ht="12.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04"/>
      <c r="AJ286" s="104"/>
      <c r="AK286" s="104"/>
      <c r="AL286" s="104"/>
      <c r="AM286" s="104"/>
    </row>
    <row r="287" ht="12.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04"/>
      <c r="AJ287" s="104"/>
      <c r="AK287" s="104"/>
      <c r="AL287" s="104"/>
      <c r="AM287" s="104"/>
    </row>
    <row r="288" ht="12.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04"/>
      <c r="AJ288" s="104"/>
      <c r="AK288" s="104"/>
      <c r="AL288" s="104"/>
      <c r="AM288" s="104"/>
    </row>
    <row r="289" ht="12.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04"/>
      <c r="AJ289" s="104"/>
      <c r="AK289" s="104"/>
      <c r="AL289" s="104"/>
      <c r="AM289" s="104"/>
    </row>
    <row r="290" ht="12.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04"/>
      <c r="AJ290" s="104"/>
      <c r="AK290" s="104"/>
      <c r="AL290" s="104"/>
      <c r="AM290" s="104"/>
    </row>
    <row r="291" ht="12.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04"/>
      <c r="AJ291" s="104"/>
      <c r="AK291" s="104"/>
      <c r="AL291" s="104"/>
      <c r="AM291" s="104"/>
    </row>
    <row r="292" ht="12.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04"/>
      <c r="AJ292" s="104"/>
      <c r="AK292" s="104"/>
      <c r="AL292" s="104"/>
      <c r="AM292" s="104"/>
    </row>
    <row r="293" ht="12.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04"/>
      <c r="AJ293" s="104"/>
      <c r="AK293" s="104"/>
      <c r="AL293" s="104"/>
      <c r="AM293" s="104"/>
    </row>
    <row r="294" ht="12.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04"/>
      <c r="AJ294" s="104"/>
      <c r="AK294" s="104"/>
      <c r="AL294" s="104"/>
      <c r="AM294" s="104"/>
    </row>
    <row r="295" ht="12.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04"/>
      <c r="AJ295" s="104"/>
      <c r="AK295" s="104"/>
      <c r="AL295" s="104"/>
      <c r="AM295" s="104"/>
    </row>
    <row r="296" ht="12.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04"/>
      <c r="AK296" s="104"/>
      <c r="AL296" s="104"/>
      <c r="AM296" s="104"/>
    </row>
    <row r="297" ht="12.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04"/>
      <c r="AJ297" s="104"/>
      <c r="AK297" s="104"/>
      <c r="AL297" s="104"/>
      <c r="AM297" s="104"/>
    </row>
    <row r="298" ht="12.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04"/>
      <c r="AJ298" s="104"/>
      <c r="AK298" s="104"/>
      <c r="AL298" s="104"/>
      <c r="AM298" s="104"/>
    </row>
    <row r="299" ht="12.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04"/>
      <c r="AJ299" s="104"/>
      <c r="AK299" s="104"/>
      <c r="AL299" s="104"/>
      <c r="AM299" s="104"/>
    </row>
    <row r="300" ht="12.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row>
    <row r="301" ht="12.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04"/>
      <c r="AJ301" s="104"/>
      <c r="AK301" s="104"/>
      <c r="AL301" s="104"/>
      <c r="AM301" s="104"/>
    </row>
    <row r="302" ht="12.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04"/>
      <c r="AJ302" s="104"/>
      <c r="AK302" s="104"/>
      <c r="AL302" s="104"/>
      <c r="AM302" s="104"/>
    </row>
    <row r="303" ht="12.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04"/>
      <c r="AJ303" s="104"/>
      <c r="AK303" s="104"/>
      <c r="AL303" s="104"/>
      <c r="AM303" s="104"/>
    </row>
    <row r="304" ht="12.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04"/>
      <c r="AK304" s="104"/>
      <c r="AL304" s="104"/>
      <c r="AM304" s="104"/>
    </row>
    <row r="305" ht="12.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04"/>
      <c r="AJ305" s="104"/>
      <c r="AK305" s="104"/>
      <c r="AL305" s="104"/>
      <c r="AM305" s="104"/>
    </row>
    <row r="306" ht="12.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04"/>
      <c r="AJ306" s="104"/>
      <c r="AK306" s="104"/>
      <c r="AL306" s="104"/>
      <c r="AM306" s="104"/>
    </row>
    <row r="307" ht="12.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04"/>
      <c r="AJ307" s="104"/>
      <c r="AK307" s="104"/>
      <c r="AL307" s="104"/>
      <c r="AM307" s="104"/>
    </row>
    <row r="308" ht="12.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c r="AM308" s="104"/>
    </row>
    <row r="309" ht="12.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04"/>
      <c r="AJ309" s="104"/>
      <c r="AK309" s="104"/>
      <c r="AL309" s="104"/>
      <c r="AM309" s="104"/>
    </row>
    <row r="310" ht="12.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04"/>
      <c r="AJ310" s="104"/>
      <c r="AK310" s="104"/>
      <c r="AL310" s="104"/>
      <c r="AM310" s="104"/>
    </row>
    <row r="311" ht="12.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04"/>
      <c r="AJ311" s="104"/>
      <c r="AK311" s="104"/>
      <c r="AL311" s="104"/>
      <c r="AM311" s="104"/>
    </row>
    <row r="312" ht="12.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04"/>
      <c r="AJ312" s="104"/>
      <c r="AK312" s="104"/>
      <c r="AL312" s="104"/>
      <c r="AM312" s="104"/>
    </row>
    <row r="313" ht="12.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04"/>
      <c r="AJ313" s="104"/>
      <c r="AK313" s="104"/>
      <c r="AL313" s="104"/>
      <c r="AM313" s="104"/>
    </row>
    <row r="314" ht="12.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04"/>
      <c r="AJ314" s="104"/>
      <c r="AK314" s="104"/>
      <c r="AL314" s="104"/>
      <c r="AM314" s="104"/>
    </row>
    <row r="315" ht="12.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04"/>
      <c r="AJ315" s="104"/>
      <c r="AK315" s="104"/>
      <c r="AL315" s="104"/>
      <c r="AM315" s="104"/>
    </row>
    <row r="316" ht="12.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04"/>
      <c r="AJ316" s="104"/>
      <c r="AK316" s="104"/>
      <c r="AL316" s="104"/>
      <c r="AM316" s="104"/>
    </row>
    <row r="317" ht="12.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04"/>
      <c r="AJ317" s="104"/>
      <c r="AK317" s="104"/>
      <c r="AL317" s="104"/>
      <c r="AM317" s="104"/>
    </row>
    <row r="318" ht="12.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04"/>
      <c r="AK318" s="104"/>
      <c r="AL318" s="104"/>
      <c r="AM318" s="104"/>
    </row>
    <row r="319" ht="12.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04"/>
      <c r="AJ319" s="104"/>
      <c r="AK319" s="104"/>
      <c r="AL319" s="104"/>
      <c r="AM319" s="104"/>
    </row>
    <row r="320" ht="12.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04"/>
      <c r="AJ320" s="104"/>
      <c r="AK320" s="104"/>
      <c r="AL320" s="104"/>
      <c r="AM320" s="104"/>
    </row>
    <row r="321" ht="12.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4"/>
      <c r="AL321" s="104"/>
      <c r="AM321" s="104"/>
    </row>
    <row r="322" ht="12.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04"/>
      <c r="AJ322" s="104"/>
      <c r="AK322" s="104"/>
      <c r="AL322" s="104"/>
      <c r="AM322" s="104"/>
    </row>
    <row r="323" ht="12.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04"/>
      <c r="AJ323" s="104"/>
      <c r="AK323" s="104"/>
      <c r="AL323" s="104"/>
      <c r="AM323" s="104"/>
    </row>
    <row r="324" ht="12.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04"/>
      <c r="AJ324" s="104"/>
      <c r="AK324" s="104"/>
      <c r="AL324" s="104"/>
      <c r="AM324" s="104"/>
    </row>
    <row r="325" ht="12.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04"/>
      <c r="AJ325" s="104"/>
      <c r="AK325" s="104"/>
      <c r="AL325" s="104"/>
      <c r="AM325" s="104"/>
    </row>
    <row r="326" ht="12.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04"/>
      <c r="AJ326" s="104"/>
      <c r="AK326" s="104"/>
      <c r="AL326" s="104"/>
      <c r="AM326" s="104"/>
    </row>
    <row r="327" ht="12.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04"/>
      <c r="AJ327" s="104"/>
      <c r="AK327" s="104"/>
      <c r="AL327" s="104"/>
      <c r="AM327" s="104"/>
    </row>
    <row r="328" ht="12.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04"/>
      <c r="AJ328" s="104"/>
      <c r="AK328" s="104"/>
      <c r="AL328" s="104"/>
      <c r="AM328" s="104"/>
    </row>
    <row r="329" ht="12.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row>
    <row r="330" ht="12.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04"/>
      <c r="AJ330" s="104"/>
      <c r="AK330" s="104"/>
      <c r="AL330" s="104"/>
      <c r="AM330" s="104"/>
    </row>
    <row r="331" ht="12.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04"/>
      <c r="AJ331" s="104"/>
      <c r="AK331" s="104"/>
      <c r="AL331" s="104"/>
      <c r="AM331" s="104"/>
    </row>
    <row r="332" ht="12.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04"/>
      <c r="AJ332" s="104"/>
      <c r="AK332" s="104"/>
      <c r="AL332" s="104"/>
      <c r="AM332" s="104"/>
    </row>
    <row r="333" ht="12.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04"/>
      <c r="AK333" s="104"/>
      <c r="AL333" s="104"/>
      <c r="AM333" s="104"/>
    </row>
    <row r="334" ht="12.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04"/>
      <c r="AJ334" s="104"/>
      <c r="AK334" s="104"/>
      <c r="AL334" s="104"/>
      <c r="AM334" s="104"/>
    </row>
    <row r="335" ht="12.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04"/>
      <c r="AK335" s="104"/>
      <c r="AL335" s="104"/>
      <c r="AM335" s="104"/>
    </row>
    <row r="336" ht="12.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04"/>
      <c r="AK336" s="104"/>
      <c r="AL336" s="104"/>
      <c r="AM336" s="104"/>
    </row>
    <row r="337" ht="12.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04"/>
      <c r="AK337" s="104"/>
      <c r="AL337" s="104"/>
      <c r="AM337" s="104"/>
    </row>
    <row r="338" ht="12.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04"/>
      <c r="AK338" s="104"/>
      <c r="AL338" s="104"/>
      <c r="AM338" s="104"/>
    </row>
    <row r="339" ht="12.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04"/>
      <c r="AK339" s="104"/>
      <c r="AL339" s="104"/>
      <c r="AM339" s="104"/>
    </row>
    <row r="340" ht="12.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04"/>
      <c r="AK340" s="104"/>
      <c r="AL340" s="104"/>
      <c r="AM340" s="104"/>
    </row>
    <row r="341" ht="12.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04"/>
      <c r="AJ341" s="104"/>
      <c r="AK341" s="104"/>
      <c r="AL341" s="104"/>
      <c r="AM341" s="104"/>
    </row>
    <row r="342" ht="12.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04"/>
      <c r="AJ342" s="104"/>
      <c r="AK342" s="104"/>
      <c r="AL342" s="104"/>
      <c r="AM342" s="104"/>
    </row>
    <row r="343" ht="12.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04"/>
      <c r="AJ343" s="104"/>
      <c r="AK343" s="104"/>
      <c r="AL343" s="104"/>
      <c r="AM343" s="104"/>
    </row>
    <row r="344" ht="12.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04"/>
      <c r="AJ344" s="104"/>
      <c r="AK344" s="104"/>
      <c r="AL344" s="104"/>
      <c r="AM344" s="104"/>
    </row>
    <row r="345" ht="12.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04"/>
      <c r="AJ345" s="104"/>
      <c r="AK345" s="104"/>
      <c r="AL345" s="104"/>
      <c r="AM345" s="104"/>
    </row>
    <row r="346" ht="12.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04"/>
      <c r="AJ346" s="104"/>
      <c r="AK346" s="104"/>
      <c r="AL346" s="104"/>
      <c r="AM346" s="104"/>
    </row>
    <row r="347" ht="12.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04"/>
      <c r="AJ347" s="104"/>
      <c r="AK347" s="104"/>
      <c r="AL347" s="104"/>
      <c r="AM347" s="104"/>
    </row>
    <row r="348" ht="12.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04"/>
      <c r="AJ348" s="104"/>
      <c r="AK348" s="104"/>
      <c r="AL348" s="104"/>
      <c r="AM348" s="104"/>
    </row>
    <row r="349" ht="12.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04"/>
      <c r="AJ349" s="104"/>
      <c r="AK349" s="104"/>
      <c r="AL349" s="104"/>
      <c r="AM349" s="104"/>
    </row>
    <row r="350" ht="12.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04"/>
      <c r="AJ350" s="104"/>
      <c r="AK350" s="104"/>
      <c r="AL350" s="104"/>
      <c r="AM350" s="104"/>
    </row>
    <row r="351" ht="12.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04"/>
      <c r="AJ351" s="104"/>
      <c r="AK351" s="104"/>
      <c r="AL351" s="104"/>
      <c r="AM351" s="104"/>
    </row>
    <row r="352" ht="12.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04"/>
      <c r="AJ352" s="104"/>
      <c r="AK352" s="104"/>
      <c r="AL352" s="104"/>
      <c r="AM352" s="104"/>
    </row>
    <row r="353" ht="12.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04"/>
      <c r="AJ353" s="104"/>
      <c r="AK353" s="104"/>
      <c r="AL353" s="104"/>
      <c r="AM353" s="104"/>
    </row>
    <row r="354" ht="12.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04"/>
      <c r="AJ354" s="104"/>
      <c r="AK354" s="104"/>
      <c r="AL354" s="104"/>
      <c r="AM354" s="104"/>
    </row>
    <row r="355" ht="12.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04"/>
      <c r="AJ355" s="104"/>
      <c r="AK355" s="104"/>
      <c r="AL355" s="104"/>
      <c r="AM355" s="104"/>
    </row>
    <row r="356" ht="12.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04"/>
      <c r="AJ356" s="104"/>
      <c r="AK356" s="104"/>
      <c r="AL356" s="104"/>
      <c r="AM356" s="104"/>
    </row>
    <row r="357" ht="12.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04"/>
      <c r="AJ357" s="104"/>
      <c r="AK357" s="104"/>
      <c r="AL357" s="104"/>
      <c r="AM357" s="104"/>
    </row>
    <row r="358" ht="12.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04"/>
      <c r="AJ358" s="104"/>
      <c r="AK358" s="104"/>
      <c r="AL358" s="104"/>
      <c r="AM358" s="104"/>
    </row>
    <row r="359" ht="12.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04"/>
      <c r="AJ359" s="104"/>
      <c r="AK359" s="104"/>
      <c r="AL359" s="104"/>
      <c r="AM359" s="104"/>
    </row>
    <row r="360" ht="12.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04"/>
      <c r="AJ360" s="104"/>
      <c r="AK360" s="104"/>
      <c r="AL360" s="104"/>
      <c r="AM360" s="104"/>
    </row>
    <row r="361" ht="12.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04"/>
      <c r="AJ361" s="104"/>
      <c r="AK361" s="104"/>
      <c r="AL361" s="104"/>
      <c r="AM361" s="104"/>
    </row>
    <row r="362" ht="12.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04"/>
      <c r="AJ362" s="104"/>
      <c r="AK362" s="104"/>
      <c r="AL362" s="104"/>
      <c r="AM362" s="104"/>
    </row>
    <row r="363" ht="12.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04"/>
      <c r="AJ363" s="104"/>
      <c r="AK363" s="104"/>
      <c r="AL363" s="104"/>
      <c r="AM363" s="104"/>
    </row>
    <row r="364" ht="12.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04"/>
      <c r="AJ364" s="104"/>
      <c r="AK364" s="104"/>
      <c r="AL364" s="104"/>
      <c r="AM364" s="104"/>
    </row>
    <row r="365" ht="12.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04"/>
      <c r="AJ365" s="104"/>
      <c r="AK365" s="104"/>
      <c r="AL365" s="104"/>
      <c r="AM365" s="104"/>
    </row>
    <row r="366" ht="12.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04"/>
      <c r="AJ366" s="104"/>
      <c r="AK366" s="104"/>
      <c r="AL366" s="104"/>
      <c r="AM366" s="104"/>
    </row>
    <row r="367" ht="12.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04"/>
      <c r="AJ367" s="104"/>
      <c r="AK367" s="104"/>
      <c r="AL367" s="104"/>
      <c r="AM367" s="104"/>
    </row>
    <row r="368" ht="12.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04"/>
      <c r="AJ368" s="104"/>
      <c r="AK368" s="104"/>
      <c r="AL368" s="104"/>
      <c r="AM368" s="104"/>
    </row>
    <row r="369" ht="12.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04"/>
      <c r="AJ369" s="104"/>
      <c r="AK369" s="104"/>
      <c r="AL369" s="104"/>
      <c r="AM369" s="104"/>
    </row>
    <row r="370" ht="12.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04"/>
      <c r="AJ370" s="104"/>
      <c r="AK370" s="104"/>
      <c r="AL370" s="104"/>
      <c r="AM370" s="104"/>
    </row>
    <row r="371" ht="12.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04"/>
      <c r="AJ371" s="104"/>
      <c r="AK371" s="104"/>
      <c r="AL371" s="104"/>
      <c r="AM371" s="104"/>
    </row>
    <row r="372" ht="12.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04"/>
      <c r="AJ372" s="104"/>
      <c r="AK372" s="104"/>
      <c r="AL372" s="104"/>
      <c r="AM372" s="104"/>
    </row>
    <row r="373" ht="12.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04"/>
      <c r="AJ373" s="104"/>
      <c r="AK373" s="104"/>
      <c r="AL373" s="104"/>
      <c r="AM373" s="104"/>
    </row>
    <row r="374" ht="12.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04"/>
      <c r="AJ374" s="104"/>
      <c r="AK374" s="104"/>
      <c r="AL374" s="104"/>
      <c r="AM374" s="104"/>
    </row>
    <row r="375" ht="12.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04"/>
      <c r="AJ375" s="104"/>
      <c r="AK375" s="104"/>
      <c r="AL375" s="104"/>
      <c r="AM375" s="104"/>
    </row>
    <row r="376" ht="12.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04"/>
      <c r="AJ376" s="104"/>
      <c r="AK376" s="104"/>
      <c r="AL376" s="104"/>
      <c r="AM376" s="104"/>
    </row>
    <row r="377" ht="12.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04"/>
      <c r="AJ377" s="104"/>
      <c r="AK377" s="104"/>
      <c r="AL377" s="104"/>
      <c r="AM377" s="104"/>
    </row>
    <row r="378" ht="12.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04"/>
      <c r="AJ378" s="104"/>
      <c r="AK378" s="104"/>
      <c r="AL378" s="104"/>
      <c r="AM378" s="104"/>
    </row>
    <row r="379" ht="12.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04"/>
      <c r="AJ379" s="104"/>
      <c r="AK379" s="104"/>
      <c r="AL379" s="104"/>
      <c r="AM379" s="104"/>
    </row>
    <row r="380" ht="12.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04"/>
      <c r="AJ380" s="104"/>
      <c r="AK380" s="104"/>
      <c r="AL380" s="104"/>
      <c r="AM380" s="104"/>
    </row>
    <row r="381" ht="12.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04"/>
      <c r="AJ381" s="104"/>
      <c r="AK381" s="104"/>
      <c r="AL381" s="104"/>
      <c r="AM381" s="104"/>
    </row>
    <row r="382" ht="12.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04"/>
      <c r="AJ382" s="104"/>
      <c r="AK382" s="104"/>
      <c r="AL382" s="104"/>
      <c r="AM382" s="104"/>
    </row>
    <row r="383" ht="12.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04"/>
      <c r="AJ383" s="104"/>
      <c r="AK383" s="104"/>
      <c r="AL383" s="104"/>
      <c r="AM383" s="104"/>
    </row>
    <row r="384" ht="12.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04"/>
      <c r="AJ384" s="104"/>
      <c r="AK384" s="104"/>
      <c r="AL384" s="104"/>
      <c r="AM384" s="104"/>
    </row>
    <row r="385" ht="12.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04"/>
      <c r="AJ385" s="104"/>
      <c r="AK385" s="104"/>
      <c r="AL385" s="104"/>
      <c r="AM385" s="104"/>
    </row>
    <row r="386" ht="12.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04"/>
      <c r="AJ386" s="104"/>
      <c r="AK386" s="104"/>
      <c r="AL386" s="104"/>
      <c r="AM386" s="104"/>
    </row>
    <row r="387" ht="12.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04"/>
      <c r="AJ387" s="104"/>
      <c r="AK387" s="104"/>
      <c r="AL387" s="104"/>
      <c r="AM387" s="104"/>
    </row>
    <row r="388" ht="12.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04"/>
      <c r="AJ388" s="104"/>
      <c r="AK388" s="104"/>
      <c r="AL388" s="104"/>
      <c r="AM388" s="104"/>
    </row>
    <row r="389" ht="12.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04"/>
      <c r="AJ389" s="104"/>
      <c r="AK389" s="104"/>
      <c r="AL389" s="104"/>
      <c r="AM389" s="104"/>
    </row>
    <row r="390" ht="12.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04"/>
      <c r="AJ390" s="104"/>
      <c r="AK390" s="104"/>
      <c r="AL390" s="104"/>
      <c r="AM390" s="104"/>
    </row>
    <row r="391" ht="12.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04"/>
      <c r="AJ391" s="104"/>
      <c r="AK391" s="104"/>
      <c r="AL391" s="104"/>
      <c r="AM391" s="104"/>
    </row>
    <row r="392" ht="12.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04"/>
      <c r="AJ392" s="104"/>
      <c r="AK392" s="104"/>
      <c r="AL392" s="104"/>
      <c r="AM392" s="104"/>
    </row>
    <row r="393" ht="12.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04"/>
      <c r="AJ393" s="104"/>
      <c r="AK393" s="104"/>
      <c r="AL393" s="104"/>
      <c r="AM393" s="104"/>
    </row>
    <row r="394" ht="12.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04"/>
      <c r="AJ394" s="104"/>
      <c r="AK394" s="104"/>
      <c r="AL394" s="104"/>
      <c r="AM394" s="104"/>
    </row>
    <row r="395" ht="12.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04"/>
      <c r="AJ395" s="104"/>
      <c r="AK395" s="104"/>
      <c r="AL395" s="104"/>
      <c r="AM395" s="104"/>
    </row>
    <row r="396" ht="12.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04"/>
      <c r="AJ396" s="104"/>
      <c r="AK396" s="104"/>
      <c r="AL396" s="104"/>
      <c r="AM396" s="104"/>
    </row>
    <row r="397" ht="12.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04"/>
      <c r="AJ397" s="104"/>
      <c r="AK397" s="104"/>
      <c r="AL397" s="104"/>
      <c r="AM397" s="104"/>
    </row>
    <row r="398" ht="12.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04"/>
      <c r="AJ398" s="104"/>
      <c r="AK398" s="104"/>
      <c r="AL398" s="104"/>
      <c r="AM398" s="104"/>
    </row>
    <row r="399" ht="12.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04"/>
      <c r="AJ399" s="104"/>
      <c r="AK399" s="104"/>
      <c r="AL399" s="104"/>
      <c r="AM399" s="104"/>
    </row>
    <row r="400" ht="12.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04"/>
      <c r="AJ400" s="104"/>
      <c r="AK400" s="104"/>
      <c r="AL400" s="104"/>
      <c r="AM400" s="104"/>
    </row>
    <row r="401" ht="12.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04"/>
      <c r="AJ401" s="104"/>
      <c r="AK401" s="104"/>
      <c r="AL401" s="104"/>
      <c r="AM401" s="104"/>
    </row>
    <row r="402" ht="12.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04"/>
      <c r="AJ402" s="104"/>
      <c r="AK402" s="104"/>
      <c r="AL402" s="104"/>
      <c r="AM402" s="104"/>
    </row>
    <row r="403" ht="12.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04"/>
      <c r="AJ403" s="104"/>
      <c r="AK403" s="104"/>
      <c r="AL403" s="104"/>
      <c r="AM403" s="104"/>
    </row>
    <row r="404" ht="12.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04"/>
      <c r="AJ404" s="104"/>
      <c r="AK404" s="104"/>
      <c r="AL404" s="104"/>
      <c r="AM404" s="104"/>
    </row>
    <row r="405" ht="12.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04"/>
      <c r="AJ405" s="104"/>
      <c r="AK405" s="104"/>
      <c r="AL405" s="104"/>
      <c r="AM405" s="104"/>
    </row>
    <row r="406" ht="12.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04"/>
      <c r="AJ406" s="104"/>
      <c r="AK406" s="104"/>
      <c r="AL406" s="104"/>
      <c r="AM406" s="104"/>
    </row>
    <row r="407" ht="12.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04"/>
      <c r="AJ407" s="104"/>
      <c r="AK407" s="104"/>
      <c r="AL407" s="104"/>
      <c r="AM407" s="104"/>
    </row>
    <row r="408" ht="12.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04"/>
      <c r="AJ408" s="104"/>
      <c r="AK408" s="104"/>
      <c r="AL408" s="104"/>
      <c r="AM408" s="104"/>
    </row>
    <row r="409" ht="12.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04"/>
      <c r="AJ409" s="104"/>
      <c r="AK409" s="104"/>
      <c r="AL409" s="104"/>
      <c r="AM409" s="104"/>
    </row>
    <row r="410" ht="12.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04"/>
      <c r="AJ410" s="104"/>
      <c r="AK410" s="104"/>
      <c r="AL410" s="104"/>
      <c r="AM410" s="104"/>
    </row>
    <row r="411" ht="12.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04"/>
      <c r="AJ411" s="104"/>
      <c r="AK411" s="104"/>
      <c r="AL411" s="104"/>
      <c r="AM411" s="104"/>
    </row>
    <row r="412" ht="12.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04"/>
      <c r="AJ412" s="104"/>
      <c r="AK412" s="104"/>
      <c r="AL412" s="104"/>
      <c r="AM412" s="104"/>
    </row>
    <row r="413" ht="12.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04"/>
      <c r="AJ413" s="104"/>
      <c r="AK413" s="104"/>
      <c r="AL413" s="104"/>
      <c r="AM413" s="104"/>
    </row>
    <row r="414" ht="12.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04"/>
      <c r="AJ414" s="104"/>
      <c r="AK414" s="104"/>
      <c r="AL414" s="104"/>
      <c r="AM414" s="104"/>
    </row>
    <row r="415" ht="12.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04"/>
      <c r="AJ415" s="104"/>
      <c r="AK415" s="104"/>
      <c r="AL415" s="104"/>
      <c r="AM415" s="104"/>
    </row>
    <row r="416" ht="12.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04"/>
      <c r="AJ416" s="104"/>
      <c r="AK416" s="104"/>
      <c r="AL416" s="104"/>
      <c r="AM416" s="104"/>
    </row>
    <row r="417" ht="12.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04"/>
      <c r="AJ417" s="104"/>
      <c r="AK417" s="104"/>
      <c r="AL417" s="104"/>
      <c r="AM417" s="104"/>
    </row>
    <row r="418" ht="12.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04"/>
      <c r="AJ418" s="104"/>
      <c r="AK418" s="104"/>
      <c r="AL418" s="104"/>
      <c r="AM418" s="104"/>
    </row>
    <row r="419" ht="12.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04"/>
      <c r="AJ419" s="104"/>
      <c r="AK419" s="104"/>
      <c r="AL419" s="104"/>
      <c r="AM419" s="104"/>
    </row>
    <row r="420" ht="12.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04"/>
      <c r="AJ420" s="104"/>
      <c r="AK420" s="104"/>
      <c r="AL420" s="104"/>
      <c r="AM420" s="104"/>
    </row>
    <row r="421" ht="12.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04"/>
      <c r="AJ421" s="104"/>
      <c r="AK421" s="104"/>
      <c r="AL421" s="104"/>
      <c r="AM421" s="104"/>
    </row>
    <row r="422" ht="12.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04"/>
      <c r="AJ422" s="104"/>
      <c r="AK422" s="104"/>
      <c r="AL422" s="104"/>
      <c r="AM422" s="104"/>
    </row>
    <row r="423" ht="12.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04"/>
      <c r="AJ423" s="104"/>
      <c r="AK423" s="104"/>
      <c r="AL423" s="104"/>
      <c r="AM423" s="104"/>
    </row>
    <row r="424" ht="12.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04"/>
      <c r="AJ424" s="104"/>
      <c r="AK424" s="104"/>
      <c r="AL424" s="104"/>
      <c r="AM424" s="104"/>
    </row>
    <row r="425" ht="12.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04"/>
      <c r="AJ425" s="104"/>
      <c r="AK425" s="104"/>
      <c r="AL425" s="104"/>
      <c r="AM425" s="104"/>
    </row>
    <row r="426" ht="12.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04"/>
      <c r="AJ426" s="104"/>
      <c r="AK426" s="104"/>
      <c r="AL426" s="104"/>
      <c r="AM426" s="104"/>
    </row>
    <row r="427" ht="12.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04"/>
      <c r="AJ427" s="104"/>
      <c r="AK427" s="104"/>
      <c r="AL427" s="104"/>
      <c r="AM427" s="104"/>
    </row>
    <row r="428" ht="12.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04"/>
      <c r="AJ428" s="104"/>
      <c r="AK428" s="104"/>
      <c r="AL428" s="104"/>
      <c r="AM428" s="104"/>
    </row>
    <row r="429" ht="12.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04"/>
      <c r="AJ429" s="104"/>
      <c r="AK429" s="104"/>
      <c r="AL429" s="104"/>
      <c r="AM429" s="104"/>
    </row>
    <row r="430" ht="12.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04"/>
      <c r="AJ430" s="104"/>
      <c r="AK430" s="104"/>
      <c r="AL430" s="104"/>
      <c r="AM430" s="104"/>
    </row>
    <row r="431" ht="12.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04"/>
      <c r="AJ431" s="104"/>
      <c r="AK431" s="104"/>
      <c r="AL431" s="104"/>
      <c r="AM431" s="104"/>
    </row>
    <row r="432" ht="12.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04"/>
      <c r="AJ432" s="104"/>
      <c r="AK432" s="104"/>
      <c r="AL432" s="104"/>
      <c r="AM432" s="104"/>
    </row>
    <row r="433" ht="12.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04"/>
      <c r="AJ433" s="104"/>
      <c r="AK433" s="104"/>
      <c r="AL433" s="104"/>
      <c r="AM433" s="104"/>
    </row>
    <row r="434" ht="12.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04"/>
      <c r="AJ434" s="104"/>
      <c r="AK434" s="104"/>
      <c r="AL434" s="104"/>
      <c r="AM434" s="104"/>
    </row>
    <row r="435" ht="12.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04"/>
      <c r="AJ435" s="104"/>
      <c r="AK435" s="104"/>
      <c r="AL435" s="104"/>
      <c r="AM435" s="104"/>
    </row>
    <row r="436" ht="12.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04"/>
      <c r="AJ436" s="104"/>
      <c r="AK436" s="104"/>
      <c r="AL436" s="104"/>
      <c r="AM436" s="104"/>
    </row>
    <row r="437" ht="12.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04"/>
      <c r="AJ437" s="104"/>
      <c r="AK437" s="104"/>
      <c r="AL437" s="104"/>
      <c r="AM437" s="104"/>
    </row>
    <row r="438" ht="12.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04"/>
      <c r="AJ438" s="104"/>
      <c r="AK438" s="104"/>
      <c r="AL438" s="104"/>
      <c r="AM438" s="104"/>
    </row>
    <row r="439" ht="12.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04"/>
      <c r="AJ439" s="104"/>
      <c r="AK439" s="104"/>
      <c r="AL439" s="104"/>
      <c r="AM439" s="104"/>
    </row>
    <row r="440" ht="12.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04"/>
      <c r="AJ440" s="104"/>
      <c r="AK440" s="104"/>
      <c r="AL440" s="104"/>
      <c r="AM440" s="104"/>
    </row>
    <row r="441" ht="12.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04"/>
      <c r="AJ441" s="104"/>
      <c r="AK441" s="104"/>
      <c r="AL441" s="104"/>
      <c r="AM441" s="104"/>
    </row>
    <row r="442" ht="12.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04"/>
      <c r="AJ442" s="104"/>
      <c r="AK442" s="104"/>
      <c r="AL442" s="104"/>
      <c r="AM442" s="104"/>
    </row>
    <row r="443" ht="12.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04"/>
      <c r="AJ443" s="104"/>
      <c r="AK443" s="104"/>
      <c r="AL443" s="104"/>
      <c r="AM443" s="104"/>
    </row>
    <row r="444" ht="12.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04"/>
      <c r="AJ444" s="104"/>
      <c r="AK444" s="104"/>
      <c r="AL444" s="104"/>
      <c r="AM444" s="104"/>
    </row>
    <row r="445" ht="12.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04"/>
      <c r="AJ445" s="104"/>
      <c r="AK445" s="104"/>
      <c r="AL445" s="104"/>
      <c r="AM445" s="104"/>
    </row>
    <row r="446" ht="12.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04"/>
      <c r="AJ446" s="104"/>
      <c r="AK446" s="104"/>
      <c r="AL446" s="104"/>
      <c r="AM446" s="104"/>
    </row>
    <row r="447" ht="12.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04"/>
      <c r="AJ447" s="104"/>
      <c r="AK447" s="104"/>
      <c r="AL447" s="104"/>
      <c r="AM447" s="104"/>
    </row>
    <row r="448" ht="12.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04"/>
      <c r="AJ448" s="104"/>
      <c r="AK448" s="104"/>
      <c r="AL448" s="104"/>
      <c r="AM448" s="104"/>
    </row>
    <row r="449" ht="12.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04"/>
      <c r="AJ449" s="104"/>
      <c r="AK449" s="104"/>
      <c r="AL449" s="104"/>
      <c r="AM449" s="104"/>
    </row>
    <row r="450" ht="12.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04"/>
      <c r="AJ450" s="104"/>
      <c r="AK450" s="104"/>
      <c r="AL450" s="104"/>
      <c r="AM450" s="104"/>
    </row>
    <row r="451" ht="12.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04"/>
      <c r="AJ451" s="104"/>
      <c r="AK451" s="104"/>
      <c r="AL451" s="104"/>
      <c r="AM451" s="104"/>
    </row>
    <row r="452" ht="12.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04"/>
      <c r="AJ452" s="104"/>
      <c r="AK452" s="104"/>
      <c r="AL452" s="104"/>
      <c r="AM452" s="104"/>
    </row>
    <row r="453" ht="12.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04"/>
      <c r="AJ453" s="104"/>
      <c r="AK453" s="104"/>
      <c r="AL453" s="104"/>
      <c r="AM453" s="104"/>
    </row>
    <row r="454" ht="12.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04"/>
      <c r="AJ454" s="104"/>
      <c r="AK454" s="104"/>
      <c r="AL454" s="104"/>
      <c r="AM454" s="104"/>
    </row>
    <row r="455" ht="12.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04"/>
      <c r="AJ455" s="104"/>
      <c r="AK455" s="104"/>
      <c r="AL455" s="104"/>
      <c r="AM455" s="104"/>
    </row>
    <row r="456" ht="12.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04"/>
      <c r="AJ456" s="104"/>
      <c r="AK456" s="104"/>
      <c r="AL456" s="104"/>
      <c r="AM456" s="104"/>
    </row>
    <row r="457" ht="12.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04"/>
      <c r="AJ457" s="104"/>
      <c r="AK457" s="104"/>
      <c r="AL457" s="104"/>
      <c r="AM457" s="104"/>
    </row>
    <row r="458" ht="12.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04"/>
      <c r="AJ458" s="104"/>
      <c r="AK458" s="104"/>
      <c r="AL458" s="104"/>
      <c r="AM458" s="104"/>
    </row>
    <row r="459" ht="12.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04"/>
      <c r="AJ459" s="104"/>
      <c r="AK459" s="104"/>
      <c r="AL459" s="104"/>
      <c r="AM459" s="104"/>
    </row>
    <row r="460" ht="12.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04"/>
      <c r="AJ460" s="104"/>
      <c r="AK460" s="104"/>
      <c r="AL460" s="104"/>
      <c r="AM460" s="104"/>
    </row>
    <row r="461" ht="12.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04"/>
      <c r="AJ461" s="104"/>
      <c r="AK461" s="104"/>
      <c r="AL461" s="104"/>
      <c r="AM461" s="104"/>
    </row>
    <row r="462" ht="12.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04"/>
      <c r="AJ462" s="104"/>
      <c r="AK462" s="104"/>
      <c r="AL462" s="104"/>
      <c r="AM462" s="104"/>
    </row>
    <row r="463" ht="12.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04"/>
      <c r="AJ463" s="104"/>
      <c r="AK463" s="104"/>
      <c r="AL463" s="104"/>
      <c r="AM463" s="104"/>
    </row>
    <row r="464" ht="12.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04"/>
      <c r="AJ464" s="104"/>
      <c r="AK464" s="104"/>
      <c r="AL464" s="104"/>
      <c r="AM464" s="104"/>
    </row>
    <row r="465" ht="12.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04"/>
      <c r="AJ465" s="104"/>
      <c r="AK465" s="104"/>
      <c r="AL465" s="104"/>
      <c r="AM465" s="104"/>
    </row>
    <row r="466" ht="12.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04"/>
      <c r="AJ466" s="104"/>
      <c r="AK466" s="104"/>
      <c r="AL466" s="104"/>
      <c r="AM466" s="104"/>
    </row>
    <row r="467" ht="12.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04"/>
      <c r="AJ467" s="104"/>
      <c r="AK467" s="104"/>
      <c r="AL467" s="104"/>
      <c r="AM467" s="104"/>
    </row>
    <row r="468" ht="12.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04"/>
      <c r="AJ468" s="104"/>
      <c r="AK468" s="104"/>
      <c r="AL468" s="104"/>
      <c r="AM468" s="104"/>
    </row>
    <row r="469" ht="12.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04"/>
      <c r="AJ469" s="104"/>
      <c r="AK469" s="104"/>
      <c r="AL469" s="104"/>
      <c r="AM469" s="104"/>
    </row>
    <row r="470" ht="12.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04"/>
      <c r="AJ470" s="104"/>
      <c r="AK470" s="104"/>
      <c r="AL470" s="104"/>
      <c r="AM470" s="104"/>
    </row>
    <row r="471" ht="12.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04"/>
      <c r="AJ471" s="104"/>
      <c r="AK471" s="104"/>
      <c r="AL471" s="104"/>
      <c r="AM471" s="104"/>
    </row>
    <row r="472" ht="12.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04"/>
      <c r="AJ472" s="104"/>
      <c r="AK472" s="104"/>
      <c r="AL472" s="104"/>
      <c r="AM472" s="104"/>
    </row>
    <row r="473" ht="12.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04"/>
      <c r="AJ473" s="104"/>
      <c r="AK473" s="104"/>
      <c r="AL473" s="104"/>
      <c r="AM473" s="104"/>
    </row>
    <row r="474" ht="12.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04"/>
      <c r="AJ474" s="104"/>
      <c r="AK474" s="104"/>
      <c r="AL474" s="104"/>
      <c r="AM474" s="104"/>
    </row>
    <row r="475" ht="12.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04"/>
      <c r="AJ475" s="104"/>
      <c r="AK475" s="104"/>
      <c r="AL475" s="104"/>
      <c r="AM475" s="104"/>
    </row>
    <row r="476" ht="12.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04"/>
      <c r="AJ476" s="104"/>
      <c r="AK476" s="104"/>
      <c r="AL476" s="104"/>
      <c r="AM476" s="104"/>
    </row>
    <row r="477" ht="12.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04"/>
      <c r="AJ477" s="104"/>
      <c r="AK477" s="104"/>
      <c r="AL477" s="104"/>
      <c r="AM477" s="104"/>
    </row>
    <row r="478" ht="12.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04"/>
      <c r="AJ478" s="104"/>
      <c r="AK478" s="104"/>
      <c r="AL478" s="104"/>
      <c r="AM478" s="104"/>
    </row>
    <row r="479" ht="12.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04"/>
      <c r="AJ479" s="104"/>
      <c r="AK479" s="104"/>
      <c r="AL479" s="104"/>
      <c r="AM479" s="104"/>
    </row>
    <row r="480" ht="12.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04"/>
      <c r="AJ480" s="104"/>
      <c r="AK480" s="104"/>
      <c r="AL480" s="104"/>
      <c r="AM480" s="104"/>
    </row>
    <row r="481" ht="12.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04"/>
      <c r="AJ481" s="104"/>
      <c r="AK481" s="104"/>
      <c r="AL481" s="104"/>
      <c r="AM481" s="104"/>
    </row>
    <row r="482" ht="12.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04"/>
      <c r="AJ482" s="104"/>
      <c r="AK482" s="104"/>
      <c r="AL482" s="104"/>
      <c r="AM482" s="104"/>
    </row>
    <row r="483" ht="12.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04"/>
      <c r="AJ483" s="104"/>
      <c r="AK483" s="104"/>
      <c r="AL483" s="104"/>
      <c r="AM483" s="104"/>
    </row>
    <row r="484" ht="12.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04"/>
      <c r="AJ484" s="104"/>
      <c r="AK484" s="104"/>
      <c r="AL484" s="104"/>
      <c r="AM484" s="104"/>
    </row>
    <row r="485" ht="12.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04"/>
      <c r="AJ485" s="104"/>
      <c r="AK485" s="104"/>
      <c r="AL485" s="104"/>
      <c r="AM485" s="104"/>
    </row>
    <row r="486" ht="12.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04"/>
      <c r="AJ486" s="104"/>
      <c r="AK486" s="104"/>
      <c r="AL486" s="104"/>
      <c r="AM486" s="104"/>
    </row>
    <row r="487" ht="12.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04"/>
      <c r="AJ487" s="104"/>
      <c r="AK487" s="104"/>
      <c r="AL487" s="104"/>
      <c r="AM487" s="104"/>
    </row>
    <row r="488" ht="12.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04"/>
      <c r="AJ488" s="104"/>
      <c r="AK488" s="104"/>
      <c r="AL488" s="104"/>
      <c r="AM488" s="104"/>
    </row>
    <row r="489" ht="12.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04"/>
      <c r="AJ489" s="104"/>
      <c r="AK489" s="104"/>
      <c r="AL489" s="104"/>
      <c r="AM489" s="104"/>
    </row>
    <row r="490" ht="12.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04"/>
      <c r="AJ490" s="104"/>
      <c r="AK490" s="104"/>
      <c r="AL490" s="104"/>
      <c r="AM490" s="104"/>
    </row>
    <row r="491" ht="12.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04"/>
      <c r="AJ491" s="104"/>
      <c r="AK491" s="104"/>
      <c r="AL491" s="104"/>
      <c r="AM491" s="104"/>
    </row>
    <row r="492" ht="12.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04"/>
      <c r="AJ492" s="104"/>
      <c r="AK492" s="104"/>
      <c r="AL492" s="104"/>
      <c r="AM492" s="104"/>
    </row>
    <row r="493" ht="12.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04"/>
      <c r="AJ493" s="104"/>
      <c r="AK493" s="104"/>
      <c r="AL493" s="104"/>
      <c r="AM493" s="104"/>
    </row>
    <row r="494" ht="12.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04"/>
      <c r="AJ494" s="104"/>
      <c r="AK494" s="104"/>
      <c r="AL494" s="104"/>
      <c r="AM494" s="104"/>
    </row>
    <row r="495" ht="12.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04"/>
      <c r="AJ495" s="104"/>
      <c r="AK495" s="104"/>
      <c r="AL495" s="104"/>
      <c r="AM495" s="104"/>
    </row>
    <row r="496" ht="12.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04"/>
      <c r="AJ496" s="104"/>
      <c r="AK496" s="104"/>
      <c r="AL496" s="104"/>
      <c r="AM496" s="104"/>
    </row>
    <row r="497" ht="12.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04"/>
      <c r="AJ497" s="104"/>
      <c r="AK497" s="104"/>
      <c r="AL497" s="104"/>
      <c r="AM497" s="104"/>
    </row>
    <row r="498" ht="12.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04"/>
      <c r="AJ498" s="104"/>
      <c r="AK498" s="104"/>
      <c r="AL498" s="104"/>
      <c r="AM498" s="104"/>
    </row>
    <row r="499" ht="12.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04"/>
      <c r="AJ499" s="104"/>
      <c r="AK499" s="104"/>
      <c r="AL499" s="104"/>
      <c r="AM499" s="104"/>
    </row>
    <row r="500" ht="12.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04"/>
      <c r="AJ500" s="104"/>
      <c r="AK500" s="104"/>
      <c r="AL500" s="104"/>
      <c r="AM500" s="104"/>
    </row>
    <row r="501" ht="12.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04"/>
      <c r="AJ501" s="104"/>
      <c r="AK501" s="104"/>
      <c r="AL501" s="104"/>
      <c r="AM501" s="104"/>
    </row>
    <row r="502" ht="12.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04"/>
      <c r="AJ502" s="104"/>
      <c r="AK502" s="104"/>
      <c r="AL502" s="104"/>
      <c r="AM502" s="104"/>
    </row>
    <row r="503" ht="12.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04"/>
      <c r="AJ503" s="104"/>
      <c r="AK503" s="104"/>
      <c r="AL503" s="104"/>
      <c r="AM503" s="104"/>
    </row>
    <row r="504" ht="12.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04"/>
      <c r="AJ504" s="104"/>
      <c r="AK504" s="104"/>
      <c r="AL504" s="104"/>
      <c r="AM504" s="104"/>
    </row>
    <row r="505" ht="12.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04"/>
      <c r="AJ505" s="104"/>
      <c r="AK505" s="104"/>
      <c r="AL505" s="104"/>
      <c r="AM505" s="104"/>
    </row>
    <row r="506" ht="12.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04"/>
      <c r="AJ506" s="104"/>
      <c r="AK506" s="104"/>
      <c r="AL506" s="104"/>
      <c r="AM506" s="104"/>
    </row>
    <row r="507" ht="12.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04"/>
      <c r="AJ507" s="104"/>
      <c r="AK507" s="104"/>
      <c r="AL507" s="104"/>
      <c r="AM507" s="104"/>
    </row>
    <row r="508" ht="12.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04"/>
      <c r="AJ508" s="104"/>
      <c r="AK508" s="104"/>
      <c r="AL508" s="104"/>
      <c r="AM508" s="104"/>
    </row>
    <row r="509" ht="12.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04"/>
      <c r="AJ509" s="104"/>
      <c r="AK509" s="104"/>
      <c r="AL509" s="104"/>
      <c r="AM509" s="104"/>
    </row>
    <row r="510" ht="12.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04"/>
      <c r="AJ510" s="104"/>
      <c r="AK510" s="104"/>
      <c r="AL510" s="104"/>
      <c r="AM510" s="104"/>
    </row>
    <row r="511" ht="12.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04"/>
      <c r="AJ511" s="104"/>
      <c r="AK511" s="104"/>
      <c r="AL511" s="104"/>
      <c r="AM511" s="104"/>
    </row>
    <row r="512" ht="12.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04"/>
      <c r="AJ512" s="104"/>
      <c r="AK512" s="104"/>
      <c r="AL512" s="104"/>
      <c r="AM512" s="104"/>
    </row>
    <row r="513" ht="12.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04"/>
      <c r="AJ513" s="104"/>
      <c r="AK513" s="104"/>
      <c r="AL513" s="104"/>
      <c r="AM513" s="104"/>
    </row>
    <row r="514" ht="12.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04"/>
      <c r="AJ514" s="104"/>
      <c r="AK514" s="104"/>
      <c r="AL514" s="104"/>
      <c r="AM514" s="104"/>
    </row>
    <row r="515" ht="12.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04"/>
      <c r="AJ515" s="104"/>
      <c r="AK515" s="104"/>
      <c r="AL515" s="104"/>
      <c r="AM515" s="104"/>
    </row>
    <row r="516" ht="12.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04"/>
      <c r="AJ516" s="104"/>
      <c r="AK516" s="104"/>
      <c r="AL516" s="104"/>
      <c r="AM516" s="104"/>
    </row>
    <row r="517" ht="12.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04"/>
      <c r="AJ517" s="104"/>
      <c r="AK517" s="104"/>
      <c r="AL517" s="104"/>
      <c r="AM517" s="104"/>
    </row>
    <row r="518" ht="12.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04"/>
      <c r="AJ518" s="104"/>
      <c r="AK518" s="104"/>
      <c r="AL518" s="104"/>
      <c r="AM518" s="104"/>
    </row>
    <row r="519" ht="12.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04"/>
      <c r="AJ519" s="104"/>
      <c r="AK519" s="104"/>
      <c r="AL519" s="104"/>
      <c r="AM519" s="104"/>
    </row>
    <row r="520" ht="12.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04"/>
      <c r="AJ520" s="104"/>
      <c r="AK520" s="104"/>
      <c r="AL520" s="104"/>
      <c r="AM520" s="104"/>
    </row>
    <row r="521" ht="12.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04"/>
      <c r="AJ521" s="104"/>
      <c r="AK521" s="104"/>
      <c r="AL521" s="104"/>
      <c r="AM521" s="104"/>
    </row>
    <row r="522" ht="12.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04"/>
      <c r="AJ522" s="104"/>
      <c r="AK522" s="104"/>
      <c r="AL522" s="104"/>
      <c r="AM522" s="104"/>
    </row>
    <row r="523" ht="12.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04"/>
      <c r="AJ523" s="104"/>
      <c r="AK523" s="104"/>
      <c r="AL523" s="104"/>
      <c r="AM523" s="104"/>
    </row>
    <row r="524" ht="12.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04"/>
      <c r="AJ524" s="104"/>
      <c r="AK524" s="104"/>
      <c r="AL524" s="104"/>
      <c r="AM524" s="104"/>
    </row>
    <row r="525" ht="12.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04"/>
      <c r="AJ525" s="104"/>
      <c r="AK525" s="104"/>
      <c r="AL525" s="104"/>
      <c r="AM525" s="104"/>
    </row>
    <row r="526" ht="12.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04"/>
      <c r="AJ526" s="104"/>
      <c r="AK526" s="104"/>
      <c r="AL526" s="104"/>
      <c r="AM526" s="104"/>
    </row>
    <row r="527" ht="12.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04"/>
      <c r="AJ527" s="104"/>
      <c r="AK527" s="104"/>
      <c r="AL527" s="104"/>
      <c r="AM527" s="104"/>
    </row>
    <row r="528" ht="12.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04"/>
      <c r="AJ528" s="104"/>
      <c r="AK528" s="104"/>
      <c r="AL528" s="104"/>
      <c r="AM528" s="104"/>
    </row>
    <row r="529" ht="12.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04"/>
      <c r="AJ529" s="104"/>
      <c r="AK529" s="104"/>
      <c r="AL529" s="104"/>
      <c r="AM529" s="104"/>
    </row>
    <row r="530" ht="12.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04"/>
      <c r="AJ530" s="104"/>
      <c r="AK530" s="104"/>
      <c r="AL530" s="104"/>
      <c r="AM530" s="104"/>
    </row>
    <row r="531" ht="12.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04"/>
      <c r="AJ531" s="104"/>
      <c r="AK531" s="104"/>
      <c r="AL531" s="104"/>
      <c r="AM531" s="104"/>
    </row>
    <row r="532" ht="12.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04"/>
      <c r="AJ532" s="104"/>
      <c r="AK532" s="104"/>
      <c r="AL532" s="104"/>
      <c r="AM532" s="104"/>
    </row>
    <row r="533" ht="12.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04"/>
      <c r="AJ533" s="104"/>
      <c r="AK533" s="104"/>
      <c r="AL533" s="104"/>
      <c r="AM533" s="104"/>
    </row>
    <row r="534" ht="12.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04"/>
      <c r="AJ534" s="104"/>
      <c r="AK534" s="104"/>
      <c r="AL534" s="104"/>
      <c r="AM534" s="104"/>
    </row>
    <row r="535" ht="12.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04"/>
      <c r="AJ535" s="104"/>
      <c r="AK535" s="104"/>
      <c r="AL535" s="104"/>
      <c r="AM535" s="104"/>
    </row>
    <row r="536" ht="12.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04"/>
      <c r="AJ536" s="104"/>
      <c r="AK536" s="104"/>
      <c r="AL536" s="104"/>
      <c r="AM536" s="104"/>
    </row>
    <row r="537" ht="12.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04"/>
      <c r="AJ537" s="104"/>
      <c r="AK537" s="104"/>
      <c r="AL537" s="104"/>
      <c r="AM537" s="104"/>
    </row>
    <row r="538" ht="12.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04"/>
      <c r="AJ538" s="104"/>
      <c r="AK538" s="104"/>
      <c r="AL538" s="104"/>
      <c r="AM538" s="104"/>
    </row>
    <row r="539" ht="12.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04"/>
      <c r="AJ539" s="104"/>
      <c r="AK539" s="104"/>
      <c r="AL539" s="104"/>
      <c r="AM539" s="104"/>
    </row>
    <row r="540" ht="12.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04"/>
      <c r="AJ540" s="104"/>
      <c r="AK540" s="104"/>
      <c r="AL540" s="104"/>
      <c r="AM540" s="104"/>
    </row>
    <row r="541" ht="12.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04"/>
      <c r="AJ541" s="104"/>
      <c r="AK541" s="104"/>
      <c r="AL541" s="104"/>
      <c r="AM541" s="104"/>
    </row>
    <row r="542" ht="12.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04"/>
      <c r="AJ542" s="104"/>
      <c r="AK542" s="104"/>
      <c r="AL542" s="104"/>
      <c r="AM542" s="104"/>
    </row>
    <row r="543" ht="12.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04"/>
      <c r="AJ543" s="104"/>
      <c r="AK543" s="104"/>
      <c r="AL543" s="104"/>
      <c r="AM543" s="104"/>
    </row>
    <row r="544" ht="12.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04"/>
      <c r="AJ544" s="104"/>
      <c r="AK544" s="104"/>
      <c r="AL544" s="104"/>
      <c r="AM544" s="104"/>
    </row>
    <row r="545" ht="12.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04"/>
      <c r="AJ545" s="104"/>
      <c r="AK545" s="104"/>
      <c r="AL545" s="104"/>
      <c r="AM545" s="104"/>
    </row>
    <row r="546" ht="12.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04"/>
      <c r="AJ546" s="104"/>
      <c r="AK546" s="104"/>
      <c r="AL546" s="104"/>
      <c r="AM546" s="104"/>
    </row>
    <row r="547" ht="12.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04"/>
      <c r="AJ547" s="104"/>
      <c r="AK547" s="104"/>
      <c r="AL547" s="104"/>
      <c r="AM547" s="104"/>
    </row>
    <row r="548" ht="12.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04"/>
      <c r="AJ548" s="104"/>
      <c r="AK548" s="104"/>
      <c r="AL548" s="104"/>
      <c r="AM548" s="104"/>
    </row>
    <row r="549" ht="12.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04"/>
      <c r="AJ549" s="104"/>
      <c r="AK549" s="104"/>
      <c r="AL549" s="104"/>
      <c r="AM549" s="104"/>
    </row>
    <row r="550" ht="12.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04"/>
      <c r="AJ550" s="104"/>
      <c r="AK550" s="104"/>
      <c r="AL550" s="104"/>
      <c r="AM550" s="104"/>
    </row>
    <row r="551" ht="12.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04"/>
      <c r="AJ551" s="104"/>
      <c r="AK551" s="104"/>
      <c r="AL551" s="104"/>
      <c r="AM551" s="104"/>
    </row>
    <row r="552" ht="12.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04"/>
      <c r="AJ552" s="104"/>
      <c r="AK552" s="104"/>
      <c r="AL552" s="104"/>
      <c r="AM552" s="104"/>
    </row>
    <row r="553" ht="12.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04"/>
      <c r="AJ553" s="104"/>
      <c r="AK553" s="104"/>
      <c r="AL553" s="104"/>
      <c r="AM553" s="104"/>
    </row>
    <row r="554" ht="12.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04"/>
      <c r="AJ554" s="104"/>
      <c r="AK554" s="104"/>
      <c r="AL554" s="104"/>
      <c r="AM554" s="104"/>
    </row>
    <row r="555" ht="12.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04"/>
      <c r="AJ555" s="104"/>
      <c r="AK555" s="104"/>
      <c r="AL555" s="104"/>
      <c r="AM555" s="104"/>
    </row>
    <row r="556" ht="12.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04"/>
      <c r="AJ556" s="104"/>
      <c r="AK556" s="104"/>
      <c r="AL556" s="104"/>
      <c r="AM556" s="104"/>
    </row>
    <row r="557" ht="12.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04"/>
      <c r="AJ557" s="104"/>
      <c r="AK557" s="104"/>
      <c r="AL557" s="104"/>
      <c r="AM557" s="104"/>
    </row>
    <row r="558" ht="12.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04"/>
      <c r="AJ558" s="104"/>
      <c r="AK558" s="104"/>
      <c r="AL558" s="104"/>
      <c r="AM558" s="104"/>
    </row>
    <row r="559" ht="12.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04"/>
      <c r="AJ559" s="104"/>
      <c r="AK559" s="104"/>
      <c r="AL559" s="104"/>
      <c r="AM559" s="104"/>
    </row>
    <row r="560" ht="12.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04"/>
      <c r="AJ560" s="104"/>
      <c r="AK560" s="104"/>
      <c r="AL560" s="104"/>
      <c r="AM560" s="104"/>
    </row>
    <row r="561" ht="12.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04"/>
      <c r="AJ561" s="104"/>
      <c r="AK561" s="104"/>
      <c r="AL561" s="104"/>
      <c r="AM561" s="104"/>
    </row>
    <row r="562" ht="12.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04"/>
      <c r="AJ562" s="104"/>
      <c r="AK562" s="104"/>
      <c r="AL562" s="104"/>
      <c r="AM562" s="104"/>
    </row>
    <row r="563" ht="12.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04"/>
      <c r="AJ563" s="104"/>
      <c r="AK563" s="104"/>
      <c r="AL563" s="104"/>
      <c r="AM563" s="104"/>
    </row>
    <row r="564" ht="12.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04"/>
      <c r="AJ564" s="104"/>
      <c r="AK564" s="104"/>
      <c r="AL564" s="104"/>
      <c r="AM564" s="104"/>
    </row>
    <row r="565" ht="12.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04"/>
      <c r="AJ565" s="104"/>
      <c r="AK565" s="104"/>
      <c r="AL565" s="104"/>
      <c r="AM565" s="104"/>
    </row>
    <row r="566" ht="12.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04"/>
      <c r="AJ566" s="104"/>
      <c r="AK566" s="104"/>
      <c r="AL566" s="104"/>
      <c r="AM566" s="104"/>
    </row>
    <row r="567" ht="12.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04"/>
      <c r="AJ567" s="104"/>
      <c r="AK567" s="104"/>
      <c r="AL567" s="104"/>
      <c r="AM567" s="104"/>
    </row>
    <row r="568" ht="12.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04"/>
      <c r="AJ568" s="104"/>
      <c r="AK568" s="104"/>
      <c r="AL568" s="104"/>
      <c r="AM568" s="104"/>
    </row>
    <row r="569" ht="12.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04"/>
      <c r="AJ569" s="104"/>
      <c r="AK569" s="104"/>
      <c r="AL569" s="104"/>
      <c r="AM569" s="104"/>
    </row>
    <row r="570" ht="12.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04"/>
      <c r="AJ570" s="104"/>
      <c r="AK570" s="104"/>
      <c r="AL570" s="104"/>
      <c r="AM570" s="104"/>
    </row>
    <row r="571" ht="12.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04"/>
      <c r="AJ571" s="104"/>
      <c r="AK571" s="104"/>
      <c r="AL571" s="104"/>
      <c r="AM571" s="104"/>
    </row>
    <row r="572" ht="12.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04"/>
      <c r="AJ572" s="104"/>
      <c r="AK572" s="104"/>
      <c r="AL572" s="104"/>
      <c r="AM572" s="104"/>
    </row>
    <row r="573" ht="12.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04"/>
      <c r="AJ573" s="104"/>
      <c r="AK573" s="104"/>
      <c r="AL573" s="104"/>
      <c r="AM573" s="104"/>
    </row>
    <row r="574" ht="12.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04"/>
      <c r="AJ574" s="104"/>
      <c r="AK574" s="104"/>
      <c r="AL574" s="104"/>
      <c r="AM574" s="104"/>
    </row>
    <row r="575" ht="12.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04"/>
      <c r="AJ575" s="104"/>
      <c r="AK575" s="104"/>
      <c r="AL575" s="104"/>
      <c r="AM575" s="104"/>
    </row>
    <row r="576" ht="12.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04"/>
      <c r="AJ576" s="104"/>
      <c r="AK576" s="104"/>
      <c r="AL576" s="104"/>
      <c r="AM576" s="104"/>
    </row>
    <row r="577" ht="12.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04"/>
      <c r="AJ577" s="104"/>
      <c r="AK577" s="104"/>
      <c r="AL577" s="104"/>
      <c r="AM577" s="104"/>
    </row>
    <row r="578" ht="12.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04"/>
      <c r="AJ578" s="104"/>
      <c r="AK578" s="104"/>
      <c r="AL578" s="104"/>
      <c r="AM578" s="104"/>
    </row>
    <row r="579" ht="12.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04"/>
      <c r="AJ579" s="104"/>
      <c r="AK579" s="104"/>
      <c r="AL579" s="104"/>
      <c r="AM579" s="104"/>
    </row>
    <row r="580" ht="12.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04"/>
      <c r="AJ580" s="104"/>
      <c r="AK580" s="104"/>
      <c r="AL580" s="104"/>
      <c r="AM580" s="104"/>
    </row>
    <row r="581" ht="12.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04"/>
      <c r="AJ581" s="104"/>
      <c r="AK581" s="104"/>
      <c r="AL581" s="104"/>
      <c r="AM581" s="104"/>
    </row>
    <row r="582" ht="12.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04"/>
      <c r="AJ582" s="104"/>
      <c r="AK582" s="104"/>
      <c r="AL582" s="104"/>
      <c r="AM582" s="104"/>
    </row>
    <row r="583" ht="12.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04"/>
      <c r="AJ583" s="104"/>
      <c r="AK583" s="104"/>
      <c r="AL583" s="104"/>
      <c r="AM583" s="104"/>
    </row>
    <row r="584" ht="12.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04"/>
      <c r="AJ584" s="104"/>
      <c r="AK584" s="104"/>
      <c r="AL584" s="104"/>
      <c r="AM584" s="104"/>
    </row>
    <row r="585" ht="12.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04"/>
      <c r="AJ585" s="104"/>
      <c r="AK585" s="104"/>
      <c r="AL585" s="104"/>
      <c r="AM585" s="104"/>
    </row>
    <row r="586" ht="12.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04"/>
      <c r="AJ586" s="104"/>
      <c r="AK586" s="104"/>
      <c r="AL586" s="104"/>
      <c r="AM586" s="104"/>
    </row>
    <row r="587" ht="12.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04"/>
      <c r="AJ587" s="104"/>
      <c r="AK587" s="104"/>
      <c r="AL587" s="104"/>
      <c r="AM587" s="104"/>
    </row>
    <row r="588" ht="12.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04"/>
      <c r="AJ588" s="104"/>
      <c r="AK588" s="104"/>
      <c r="AL588" s="104"/>
      <c r="AM588" s="104"/>
    </row>
    <row r="589" ht="12.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04"/>
      <c r="AJ589" s="104"/>
      <c r="AK589" s="104"/>
      <c r="AL589" s="104"/>
      <c r="AM589" s="104"/>
    </row>
    <row r="590" ht="12.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04"/>
      <c r="AJ590" s="104"/>
      <c r="AK590" s="104"/>
      <c r="AL590" s="104"/>
      <c r="AM590" s="104"/>
    </row>
    <row r="591" ht="12.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04"/>
      <c r="AJ591" s="104"/>
      <c r="AK591" s="104"/>
      <c r="AL591" s="104"/>
      <c r="AM591" s="104"/>
    </row>
    <row r="592" ht="12.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04"/>
      <c r="AJ592" s="104"/>
      <c r="AK592" s="104"/>
      <c r="AL592" s="104"/>
      <c r="AM592" s="104"/>
    </row>
    <row r="593" ht="12.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04"/>
      <c r="AJ593" s="104"/>
      <c r="AK593" s="104"/>
      <c r="AL593" s="104"/>
      <c r="AM593" s="104"/>
    </row>
    <row r="594" ht="12.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04"/>
      <c r="AJ594" s="104"/>
      <c r="AK594" s="104"/>
      <c r="AL594" s="104"/>
      <c r="AM594" s="104"/>
    </row>
    <row r="595" ht="12.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04"/>
      <c r="AJ595" s="104"/>
      <c r="AK595" s="104"/>
      <c r="AL595" s="104"/>
      <c r="AM595" s="104"/>
    </row>
    <row r="596" ht="12.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04"/>
      <c r="AJ596" s="104"/>
      <c r="AK596" s="104"/>
      <c r="AL596" s="104"/>
      <c r="AM596" s="104"/>
    </row>
    <row r="597" ht="12.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04"/>
      <c r="AJ597" s="104"/>
      <c r="AK597" s="104"/>
      <c r="AL597" s="104"/>
      <c r="AM597" s="104"/>
    </row>
    <row r="598" ht="12.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04"/>
      <c r="AJ598" s="104"/>
      <c r="AK598" s="104"/>
      <c r="AL598" s="104"/>
      <c r="AM598" s="104"/>
    </row>
    <row r="599" ht="12.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04"/>
      <c r="AJ599" s="104"/>
      <c r="AK599" s="104"/>
      <c r="AL599" s="104"/>
      <c r="AM599" s="104"/>
    </row>
    <row r="600" ht="12.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04"/>
      <c r="AJ600" s="104"/>
      <c r="AK600" s="104"/>
      <c r="AL600" s="104"/>
      <c r="AM600" s="104"/>
    </row>
    <row r="601" ht="12.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04"/>
      <c r="AJ601" s="104"/>
      <c r="AK601" s="104"/>
      <c r="AL601" s="104"/>
      <c r="AM601" s="104"/>
    </row>
    <row r="602" ht="12.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04"/>
      <c r="AJ602" s="104"/>
      <c r="AK602" s="104"/>
      <c r="AL602" s="104"/>
      <c r="AM602" s="104"/>
    </row>
    <row r="603" ht="12.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04"/>
      <c r="AJ603" s="104"/>
      <c r="AK603" s="104"/>
      <c r="AL603" s="104"/>
      <c r="AM603" s="104"/>
    </row>
    <row r="604" ht="12.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04"/>
      <c r="AJ604" s="104"/>
      <c r="AK604" s="104"/>
      <c r="AL604" s="104"/>
      <c r="AM604" s="104"/>
    </row>
    <row r="605" ht="12.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04"/>
      <c r="AJ605" s="104"/>
      <c r="AK605" s="104"/>
      <c r="AL605" s="104"/>
      <c r="AM605" s="104"/>
    </row>
    <row r="606" ht="12.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04"/>
      <c r="AJ606" s="104"/>
      <c r="AK606" s="104"/>
      <c r="AL606" s="104"/>
      <c r="AM606" s="104"/>
    </row>
    <row r="607" ht="12.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04"/>
      <c r="AJ607" s="104"/>
      <c r="AK607" s="104"/>
      <c r="AL607" s="104"/>
      <c r="AM607" s="104"/>
    </row>
    <row r="608" ht="12.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04"/>
      <c r="AJ608" s="104"/>
      <c r="AK608" s="104"/>
      <c r="AL608" s="104"/>
      <c r="AM608" s="104"/>
    </row>
    <row r="609" ht="12.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04"/>
      <c r="AJ609" s="104"/>
      <c r="AK609" s="104"/>
      <c r="AL609" s="104"/>
      <c r="AM609" s="104"/>
    </row>
    <row r="610" ht="12.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04"/>
      <c r="AJ610" s="104"/>
      <c r="AK610" s="104"/>
      <c r="AL610" s="104"/>
      <c r="AM610" s="104"/>
    </row>
    <row r="611" ht="12.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04"/>
      <c r="AJ611" s="104"/>
      <c r="AK611" s="104"/>
      <c r="AL611" s="104"/>
      <c r="AM611" s="104"/>
    </row>
    <row r="612" ht="12.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04"/>
      <c r="AJ612" s="104"/>
      <c r="AK612" s="104"/>
      <c r="AL612" s="104"/>
      <c r="AM612" s="104"/>
    </row>
    <row r="613" ht="12.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04"/>
      <c r="AJ613" s="104"/>
      <c r="AK613" s="104"/>
      <c r="AL613" s="104"/>
      <c r="AM613" s="104"/>
    </row>
    <row r="614" ht="12.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04"/>
      <c r="AJ614" s="104"/>
      <c r="AK614" s="104"/>
      <c r="AL614" s="104"/>
      <c r="AM614" s="104"/>
    </row>
    <row r="615" ht="12.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04"/>
      <c r="AJ615" s="104"/>
      <c r="AK615" s="104"/>
      <c r="AL615" s="104"/>
      <c r="AM615" s="104"/>
    </row>
    <row r="616" ht="12.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04"/>
      <c r="AJ616" s="104"/>
      <c r="AK616" s="104"/>
      <c r="AL616" s="104"/>
      <c r="AM616" s="104"/>
    </row>
    <row r="617" ht="12.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04"/>
      <c r="AJ617" s="104"/>
      <c r="AK617" s="104"/>
      <c r="AL617" s="104"/>
      <c r="AM617" s="104"/>
    </row>
    <row r="618" ht="12.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04"/>
      <c r="AJ618" s="104"/>
      <c r="AK618" s="104"/>
      <c r="AL618" s="104"/>
      <c r="AM618" s="104"/>
    </row>
    <row r="619" ht="12.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04"/>
      <c r="AJ619" s="104"/>
      <c r="AK619" s="104"/>
      <c r="AL619" s="104"/>
      <c r="AM619" s="104"/>
    </row>
    <row r="620" ht="12.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04"/>
      <c r="AJ620" s="104"/>
      <c r="AK620" s="104"/>
      <c r="AL620" s="104"/>
      <c r="AM620" s="104"/>
    </row>
    <row r="621" ht="12.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04"/>
      <c r="AJ621" s="104"/>
      <c r="AK621" s="104"/>
      <c r="AL621" s="104"/>
      <c r="AM621" s="104"/>
    </row>
    <row r="622" ht="12.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04"/>
      <c r="AJ622" s="104"/>
      <c r="AK622" s="104"/>
      <c r="AL622" s="104"/>
      <c r="AM622" s="104"/>
    </row>
    <row r="623" ht="12.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04"/>
      <c r="AJ623" s="104"/>
      <c r="AK623" s="104"/>
      <c r="AL623" s="104"/>
      <c r="AM623" s="104"/>
    </row>
    <row r="624" ht="12.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04"/>
      <c r="AJ624" s="104"/>
      <c r="AK624" s="104"/>
      <c r="AL624" s="104"/>
      <c r="AM624" s="104"/>
    </row>
    <row r="625" ht="12.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04"/>
      <c r="AJ625" s="104"/>
      <c r="AK625" s="104"/>
      <c r="AL625" s="104"/>
      <c r="AM625" s="104"/>
    </row>
    <row r="626" ht="12.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04"/>
      <c r="AJ626" s="104"/>
      <c r="AK626" s="104"/>
      <c r="AL626" s="104"/>
      <c r="AM626" s="104"/>
    </row>
    <row r="627" ht="12.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04"/>
      <c r="AJ627" s="104"/>
      <c r="AK627" s="104"/>
      <c r="AL627" s="104"/>
      <c r="AM627" s="104"/>
    </row>
    <row r="628" ht="12.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04"/>
      <c r="AJ628" s="104"/>
      <c r="AK628" s="104"/>
      <c r="AL628" s="104"/>
      <c r="AM628" s="104"/>
    </row>
    <row r="629" ht="12.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04"/>
      <c r="AJ629" s="104"/>
      <c r="AK629" s="104"/>
      <c r="AL629" s="104"/>
      <c r="AM629" s="104"/>
    </row>
    <row r="630" ht="12.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04"/>
      <c r="AJ630" s="104"/>
      <c r="AK630" s="104"/>
      <c r="AL630" s="104"/>
      <c r="AM630" s="104"/>
    </row>
    <row r="631" ht="12.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04"/>
      <c r="AJ631" s="104"/>
      <c r="AK631" s="104"/>
      <c r="AL631" s="104"/>
      <c r="AM631" s="104"/>
    </row>
    <row r="632" ht="12.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04"/>
      <c r="AJ632" s="104"/>
      <c r="AK632" s="104"/>
      <c r="AL632" s="104"/>
      <c r="AM632" s="104"/>
    </row>
    <row r="633" ht="12.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04"/>
      <c r="AJ633" s="104"/>
      <c r="AK633" s="104"/>
      <c r="AL633" s="104"/>
      <c r="AM633" s="104"/>
    </row>
    <row r="634" ht="12.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04"/>
      <c r="AJ634" s="104"/>
      <c r="AK634" s="104"/>
      <c r="AL634" s="104"/>
      <c r="AM634" s="104"/>
    </row>
    <row r="635" ht="12.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04"/>
      <c r="AJ635" s="104"/>
      <c r="AK635" s="104"/>
      <c r="AL635" s="104"/>
      <c r="AM635" s="104"/>
    </row>
    <row r="636" ht="12.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04"/>
      <c r="AJ636" s="104"/>
      <c r="AK636" s="104"/>
      <c r="AL636" s="104"/>
      <c r="AM636" s="104"/>
    </row>
    <row r="637" ht="12.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04"/>
      <c r="AJ637" s="104"/>
      <c r="AK637" s="104"/>
      <c r="AL637" s="104"/>
      <c r="AM637" s="104"/>
    </row>
    <row r="638" ht="12.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04"/>
      <c r="AJ638" s="104"/>
      <c r="AK638" s="104"/>
      <c r="AL638" s="104"/>
      <c r="AM638" s="104"/>
    </row>
    <row r="639" ht="12.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04"/>
      <c r="AJ639" s="104"/>
      <c r="AK639" s="104"/>
      <c r="AL639" s="104"/>
      <c r="AM639" s="104"/>
    </row>
    <row r="640" ht="12.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04"/>
      <c r="AJ640" s="104"/>
      <c r="AK640" s="104"/>
      <c r="AL640" s="104"/>
      <c r="AM640" s="104"/>
    </row>
    <row r="641" ht="12.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04"/>
      <c r="AJ641" s="104"/>
      <c r="AK641" s="104"/>
      <c r="AL641" s="104"/>
      <c r="AM641" s="104"/>
    </row>
    <row r="642" ht="12.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04"/>
      <c r="AJ642" s="104"/>
      <c r="AK642" s="104"/>
      <c r="AL642" s="104"/>
      <c r="AM642" s="104"/>
    </row>
    <row r="643" ht="12.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04"/>
      <c r="AJ643" s="104"/>
      <c r="AK643" s="104"/>
      <c r="AL643" s="104"/>
      <c r="AM643" s="104"/>
    </row>
    <row r="644" ht="12.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04"/>
      <c r="AJ644" s="104"/>
      <c r="AK644" s="104"/>
      <c r="AL644" s="104"/>
      <c r="AM644" s="104"/>
    </row>
    <row r="645" ht="12.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04"/>
      <c r="AJ645" s="104"/>
      <c r="AK645" s="104"/>
      <c r="AL645" s="104"/>
      <c r="AM645" s="104"/>
    </row>
    <row r="646" ht="12.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04"/>
      <c r="AJ646" s="104"/>
      <c r="AK646" s="104"/>
      <c r="AL646" s="104"/>
      <c r="AM646" s="104"/>
    </row>
    <row r="647" ht="12.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04"/>
      <c r="AJ647" s="104"/>
      <c r="AK647" s="104"/>
      <c r="AL647" s="104"/>
      <c r="AM647" s="104"/>
    </row>
    <row r="648" ht="12.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04"/>
      <c r="AJ648" s="104"/>
      <c r="AK648" s="104"/>
      <c r="AL648" s="104"/>
      <c r="AM648" s="104"/>
    </row>
    <row r="649" ht="12.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04"/>
      <c r="AJ649" s="104"/>
      <c r="AK649" s="104"/>
      <c r="AL649" s="104"/>
      <c r="AM649" s="104"/>
    </row>
    <row r="650" ht="12.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04"/>
      <c r="AJ650" s="104"/>
      <c r="AK650" s="104"/>
      <c r="AL650" s="104"/>
      <c r="AM650" s="104"/>
    </row>
    <row r="651" ht="12.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04"/>
      <c r="AJ651" s="104"/>
      <c r="AK651" s="104"/>
      <c r="AL651" s="104"/>
      <c r="AM651" s="104"/>
    </row>
    <row r="652" ht="12.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04"/>
      <c r="AJ652" s="104"/>
      <c r="AK652" s="104"/>
      <c r="AL652" s="104"/>
      <c r="AM652" s="104"/>
    </row>
    <row r="653" ht="12.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04"/>
      <c r="AJ653" s="104"/>
      <c r="AK653" s="104"/>
      <c r="AL653" s="104"/>
      <c r="AM653" s="104"/>
    </row>
    <row r="654" ht="12.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04"/>
      <c r="AJ654" s="104"/>
      <c r="AK654" s="104"/>
      <c r="AL654" s="104"/>
      <c r="AM654" s="104"/>
    </row>
    <row r="655" ht="12.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04"/>
      <c r="AJ655" s="104"/>
      <c r="AK655" s="104"/>
      <c r="AL655" s="104"/>
      <c r="AM655" s="104"/>
    </row>
    <row r="656" ht="12.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04"/>
      <c r="AJ656" s="104"/>
      <c r="AK656" s="104"/>
      <c r="AL656" s="104"/>
      <c r="AM656" s="104"/>
    </row>
    <row r="657" ht="12.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04"/>
      <c r="AJ657" s="104"/>
      <c r="AK657" s="104"/>
      <c r="AL657" s="104"/>
      <c r="AM657" s="104"/>
    </row>
    <row r="658" ht="12.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04"/>
      <c r="AJ658" s="104"/>
      <c r="AK658" s="104"/>
      <c r="AL658" s="104"/>
      <c r="AM658" s="104"/>
    </row>
    <row r="659" ht="12.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04"/>
      <c r="AJ659" s="104"/>
      <c r="AK659" s="104"/>
      <c r="AL659" s="104"/>
      <c r="AM659" s="104"/>
    </row>
    <row r="660" ht="12.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04"/>
      <c r="AJ660" s="104"/>
      <c r="AK660" s="104"/>
      <c r="AL660" s="104"/>
      <c r="AM660" s="104"/>
    </row>
    <row r="661" ht="12.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04"/>
      <c r="AJ661" s="104"/>
      <c r="AK661" s="104"/>
      <c r="AL661" s="104"/>
      <c r="AM661" s="104"/>
    </row>
    <row r="662" ht="12.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04"/>
      <c r="AJ662" s="104"/>
      <c r="AK662" s="104"/>
      <c r="AL662" s="104"/>
      <c r="AM662" s="104"/>
    </row>
    <row r="663" ht="12.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04"/>
      <c r="AJ663" s="104"/>
      <c r="AK663" s="104"/>
      <c r="AL663" s="104"/>
      <c r="AM663" s="104"/>
    </row>
    <row r="664" ht="12.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04"/>
      <c r="AJ664" s="104"/>
      <c r="AK664" s="104"/>
      <c r="AL664" s="104"/>
      <c r="AM664" s="104"/>
    </row>
    <row r="665" ht="12.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04"/>
      <c r="AJ665" s="104"/>
      <c r="AK665" s="104"/>
      <c r="AL665" s="104"/>
      <c r="AM665" s="104"/>
    </row>
    <row r="666" ht="12.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04"/>
      <c r="AJ666" s="104"/>
      <c r="AK666" s="104"/>
      <c r="AL666" s="104"/>
      <c r="AM666" s="104"/>
    </row>
    <row r="667" ht="12.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04"/>
      <c r="AJ667" s="104"/>
      <c r="AK667" s="104"/>
      <c r="AL667" s="104"/>
      <c r="AM667" s="104"/>
    </row>
    <row r="668" ht="12.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04"/>
      <c r="AJ668" s="104"/>
      <c r="AK668" s="104"/>
      <c r="AL668" s="104"/>
      <c r="AM668" s="104"/>
    </row>
    <row r="669" ht="12.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04"/>
      <c r="AJ669" s="104"/>
      <c r="AK669" s="104"/>
      <c r="AL669" s="104"/>
      <c r="AM669" s="104"/>
    </row>
    <row r="670" ht="12.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04"/>
      <c r="AJ670" s="104"/>
      <c r="AK670" s="104"/>
      <c r="AL670" s="104"/>
      <c r="AM670" s="104"/>
    </row>
    <row r="671" ht="12.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04"/>
      <c r="AJ671" s="104"/>
      <c r="AK671" s="104"/>
      <c r="AL671" s="104"/>
      <c r="AM671" s="104"/>
    </row>
    <row r="672" ht="12.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04"/>
      <c r="AJ672" s="104"/>
      <c r="AK672" s="104"/>
      <c r="AL672" s="104"/>
      <c r="AM672" s="104"/>
    </row>
    <row r="673" ht="12.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04"/>
      <c r="AJ673" s="104"/>
      <c r="AK673" s="104"/>
      <c r="AL673" s="104"/>
      <c r="AM673" s="104"/>
    </row>
    <row r="674" ht="12.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04"/>
      <c r="AJ674" s="104"/>
      <c r="AK674" s="104"/>
      <c r="AL674" s="104"/>
      <c r="AM674" s="104"/>
    </row>
    <row r="675" ht="12.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04"/>
      <c r="AJ675" s="104"/>
      <c r="AK675" s="104"/>
      <c r="AL675" s="104"/>
      <c r="AM675" s="104"/>
    </row>
    <row r="676" ht="12.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04"/>
      <c r="AJ676" s="104"/>
      <c r="AK676" s="104"/>
      <c r="AL676" s="104"/>
      <c r="AM676" s="104"/>
    </row>
    <row r="677" ht="12.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04"/>
      <c r="AJ677" s="104"/>
      <c r="AK677" s="104"/>
      <c r="AL677" s="104"/>
      <c r="AM677" s="104"/>
    </row>
    <row r="678" ht="12.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04"/>
      <c r="AJ678" s="104"/>
      <c r="AK678" s="104"/>
      <c r="AL678" s="104"/>
      <c r="AM678" s="104"/>
    </row>
    <row r="679" ht="12.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04"/>
      <c r="AJ679" s="104"/>
      <c r="AK679" s="104"/>
      <c r="AL679" s="104"/>
      <c r="AM679" s="104"/>
    </row>
    <row r="680" ht="12.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04"/>
      <c r="AJ680" s="104"/>
      <c r="AK680" s="104"/>
      <c r="AL680" s="104"/>
      <c r="AM680" s="104"/>
    </row>
    <row r="681" ht="12.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04"/>
      <c r="AJ681" s="104"/>
      <c r="AK681" s="104"/>
      <c r="AL681" s="104"/>
      <c r="AM681" s="104"/>
    </row>
    <row r="682" ht="12.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04"/>
      <c r="AJ682" s="104"/>
      <c r="AK682" s="104"/>
      <c r="AL682" s="104"/>
      <c r="AM682" s="104"/>
    </row>
    <row r="683" ht="12.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04"/>
      <c r="AJ683" s="104"/>
      <c r="AK683" s="104"/>
      <c r="AL683" s="104"/>
      <c r="AM683" s="104"/>
    </row>
    <row r="684" ht="12.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04"/>
      <c r="AJ684" s="104"/>
      <c r="AK684" s="104"/>
      <c r="AL684" s="104"/>
      <c r="AM684" s="104"/>
    </row>
    <row r="685" ht="12.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04"/>
      <c r="AJ685" s="104"/>
      <c r="AK685" s="104"/>
      <c r="AL685" s="104"/>
      <c r="AM685" s="104"/>
    </row>
    <row r="686" ht="12.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04"/>
      <c r="AJ686" s="104"/>
      <c r="AK686" s="104"/>
      <c r="AL686" s="104"/>
      <c r="AM686" s="104"/>
    </row>
    <row r="687" ht="12.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04"/>
      <c r="AJ687" s="104"/>
      <c r="AK687" s="104"/>
      <c r="AL687" s="104"/>
      <c r="AM687" s="104"/>
    </row>
    <row r="688" ht="12.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04"/>
      <c r="AJ688" s="104"/>
      <c r="AK688" s="104"/>
      <c r="AL688" s="104"/>
      <c r="AM688" s="104"/>
    </row>
    <row r="689" ht="12.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04"/>
      <c r="AJ689" s="104"/>
      <c r="AK689" s="104"/>
      <c r="AL689" s="104"/>
      <c r="AM689" s="104"/>
    </row>
    <row r="690" ht="12.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04"/>
      <c r="AJ690" s="104"/>
      <c r="AK690" s="104"/>
      <c r="AL690" s="104"/>
      <c r="AM690" s="104"/>
    </row>
    <row r="691" ht="12.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04"/>
      <c r="AJ691" s="104"/>
      <c r="AK691" s="104"/>
      <c r="AL691" s="104"/>
      <c r="AM691" s="104"/>
    </row>
    <row r="692" ht="12.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04"/>
      <c r="AJ692" s="104"/>
      <c r="AK692" s="104"/>
      <c r="AL692" s="104"/>
      <c r="AM692" s="104"/>
    </row>
    <row r="693" ht="12.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04"/>
      <c r="AJ693" s="104"/>
      <c r="AK693" s="104"/>
      <c r="AL693" s="104"/>
      <c r="AM693" s="104"/>
    </row>
    <row r="694" ht="12.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04"/>
      <c r="AJ694" s="104"/>
      <c r="AK694" s="104"/>
      <c r="AL694" s="104"/>
      <c r="AM694" s="104"/>
    </row>
    <row r="695" ht="12.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04"/>
      <c r="AJ695" s="104"/>
      <c r="AK695" s="104"/>
      <c r="AL695" s="104"/>
      <c r="AM695" s="104"/>
    </row>
    <row r="696" ht="12.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04"/>
      <c r="AJ696" s="104"/>
      <c r="AK696" s="104"/>
      <c r="AL696" s="104"/>
      <c r="AM696" s="104"/>
    </row>
    <row r="697" ht="12.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04"/>
      <c r="AJ697" s="104"/>
      <c r="AK697" s="104"/>
      <c r="AL697" s="104"/>
      <c r="AM697" s="104"/>
    </row>
    <row r="698" ht="12.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04"/>
      <c r="AJ698" s="104"/>
      <c r="AK698" s="104"/>
      <c r="AL698" s="104"/>
      <c r="AM698" s="104"/>
    </row>
    <row r="699" ht="12.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04"/>
      <c r="AJ699" s="104"/>
      <c r="AK699" s="104"/>
      <c r="AL699" s="104"/>
      <c r="AM699" s="104"/>
    </row>
    <row r="700" ht="12.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04"/>
      <c r="AJ700" s="104"/>
      <c r="AK700" s="104"/>
      <c r="AL700" s="104"/>
      <c r="AM700" s="104"/>
    </row>
    <row r="701" ht="12.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04"/>
      <c r="AJ701" s="104"/>
      <c r="AK701" s="104"/>
      <c r="AL701" s="104"/>
      <c r="AM701" s="104"/>
    </row>
    <row r="702" ht="12.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04"/>
      <c r="AJ702" s="104"/>
      <c r="AK702" s="104"/>
      <c r="AL702" s="104"/>
      <c r="AM702" s="104"/>
    </row>
    <row r="703" ht="12.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04"/>
      <c r="AJ703" s="104"/>
      <c r="AK703" s="104"/>
      <c r="AL703" s="104"/>
      <c r="AM703" s="104"/>
    </row>
    <row r="704" ht="12.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04"/>
      <c r="AJ704" s="104"/>
      <c r="AK704" s="104"/>
      <c r="AL704" s="104"/>
      <c r="AM704" s="104"/>
    </row>
    <row r="705" ht="12.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04"/>
      <c r="AJ705" s="104"/>
      <c r="AK705" s="104"/>
      <c r="AL705" s="104"/>
      <c r="AM705" s="104"/>
    </row>
    <row r="706" ht="12.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04"/>
      <c r="AJ706" s="104"/>
      <c r="AK706" s="104"/>
      <c r="AL706" s="104"/>
      <c r="AM706" s="104"/>
    </row>
    <row r="707" ht="12.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04"/>
      <c r="AJ707" s="104"/>
      <c r="AK707" s="104"/>
      <c r="AL707" s="104"/>
      <c r="AM707" s="104"/>
    </row>
    <row r="708" ht="12.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04"/>
      <c r="AJ708" s="104"/>
      <c r="AK708" s="104"/>
      <c r="AL708" s="104"/>
      <c r="AM708" s="104"/>
    </row>
    <row r="709" ht="12.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04"/>
      <c r="AJ709" s="104"/>
      <c r="AK709" s="104"/>
      <c r="AL709" s="104"/>
      <c r="AM709" s="104"/>
    </row>
    <row r="710" ht="12.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04"/>
      <c r="AJ710" s="104"/>
      <c r="AK710" s="104"/>
      <c r="AL710" s="104"/>
      <c r="AM710" s="104"/>
    </row>
    <row r="711" ht="12.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04"/>
      <c r="AJ711" s="104"/>
      <c r="AK711" s="104"/>
      <c r="AL711" s="104"/>
      <c r="AM711" s="104"/>
    </row>
    <row r="712" ht="12.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04"/>
      <c r="AJ712" s="104"/>
      <c r="AK712" s="104"/>
      <c r="AL712" s="104"/>
      <c r="AM712" s="104"/>
    </row>
    <row r="713" ht="12.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04"/>
      <c r="AJ713" s="104"/>
      <c r="AK713" s="104"/>
      <c r="AL713" s="104"/>
      <c r="AM713" s="104"/>
    </row>
    <row r="714" ht="12.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04"/>
      <c r="AJ714" s="104"/>
      <c r="AK714" s="104"/>
      <c r="AL714" s="104"/>
      <c r="AM714" s="104"/>
    </row>
    <row r="715" ht="12.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04"/>
      <c r="AJ715" s="104"/>
      <c r="AK715" s="104"/>
      <c r="AL715" s="104"/>
      <c r="AM715" s="104"/>
    </row>
    <row r="716" ht="12.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04"/>
      <c r="AJ716" s="104"/>
      <c r="AK716" s="104"/>
      <c r="AL716" s="104"/>
      <c r="AM716" s="104"/>
    </row>
    <row r="717" ht="12.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04"/>
      <c r="AJ717" s="104"/>
      <c r="AK717" s="104"/>
      <c r="AL717" s="104"/>
      <c r="AM717" s="104"/>
    </row>
    <row r="718" ht="12.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04"/>
      <c r="AJ718" s="104"/>
      <c r="AK718" s="104"/>
      <c r="AL718" s="104"/>
      <c r="AM718" s="104"/>
    </row>
    <row r="719" ht="12.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04"/>
      <c r="AJ719" s="104"/>
      <c r="AK719" s="104"/>
      <c r="AL719" s="104"/>
      <c r="AM719" s="104"/>
    </row>
    <row r="720" ht="12.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04"/>
      <c r="AJ720" s="104"/>
      <c r="AK720" s="104"/>
      <c r="AL720" s="104"/>
      <c r="AM720" s="104"/>
    </row>
    <row r="721" ht="12.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04"/>
      <c r="AJ721" s="104"/>
      <c r="AK721" s="104"/>
      <c r="AL721" s="104"/>
      <c r="AM721" s="104"/>
    </row>
    <row r="722" ht="12.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04"/>
      <c r="AJ722" s="104"/>
      <c r="AK722" s="104"/>
      <c r="AL722" s="104"/>
      <c r="AM722" s="104"/>
    </row>
    <row r="723" ht="12.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04"/>
      <c r="AJ723" s="104"/>
      <c r="AK723" s="104"/>
      <c r="AL723" s="104"/>
      <c r="AM723" s="104"/>
    </row>
    <row r="724" ht="12.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04"/>
      <c r="AJ724" s="104"/>
      <c r="AK724" s="104"/>
      <c r="AL724" s="104"/>
      <c r="AM724" s="104"/>
    </row>
    <row r="725" ht="12.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04"/>
      <c r="AJ725" s="104"/>
      <c r="AK725" s="104"/>
      <c r="AL725" s="104"/>
      <c r="AM725" s="104"/>
    </row>
    <row r="726" ht="12.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04"/>
      <c r="AJ726" s="104"/>
      <c r="AK726" s="104"/>
      <c r="AL726" s="104"/>
      <c r="AM726" s="104"/>
    </row>
    <row r="727" ht="12.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04"/>
      <c r="AJ727" s="104"/>
      <c r="AK727" s="104"/>
      <c r="AL727" s="104"/>
      <c r="AM727" s="104"/>
    </row>
    <row r="728" ht="12.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04"/>
      <c r="AJ728" s="104"/>
      <c r="AK728" s="104"/>
      <c r="AL728" s="104"/>
      <c r="AM728" s="104"/>
    </row>
    <row r="729" ht="12.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04"/>
      <c r="AJ729" s="104"/>
      <c r="AK729" s="104"/>
      <c r="AL729" s="104"/>
      <c r="AM729" s="104"/>
    </row>
    <row r="730" ht="12.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04"/>
      <c r="AJ730" s="104"/>
      <c r="AK730" s="104"/>
      <c r="AL730" s="104"/>
      <c r="AM730" s="104"/>
    </row>
    <row r="731" ht="12.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04"/>
      <c r="AJ731" s="104"/>
      <c r="AK731" s="104"/>
      <c r="AL731" s="104"/>
      <c r="AM731" s="104"/>
    </row>
    <row r="732" ht="12.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04"/>
      <c r="AJ732" s="104"/>
      <c r="AK732" s="104"/>
      <c r="AL732" s="104"/>
      <c r="AM732" s="104"/>
    </row>
    <row r="733" ht="12.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04"/>
      <c r="AJ733" s="104"/>
      <c r="AK733" s="104"/>
      <c r="AL733" s="104"/>
      <c r="AM733" s="104"/>
    </row>
    <row r="734" ht="12.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04"/>
      <c r="AJ734" s="104"/>
      <c r="AK734" s="104"/>
      <c r="AL734" s="104"/>
      <c r="AM734" s="104"/>
    </row>
    <row r="735" ht="12.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04"/>
      <c r="AJ735" s="104"/>
      <c r="AK735" s="104"/>
      <c r="AL735" s="104"/>
      <c r="AM735" s="104"/>
    </row>
    <row r="736" ht="12.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04"/>
      <c r="AJ736" s="104"/>
      <c r="AK736" s="104"/>
      <c r="AL736" s="104"/>
      <c r="AM736" s="104"/>
    </row>
    <row r="737" ht="12.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04"/>
      <c r="AJ737" s="104"/>
      <c r="AK737" s="104"/>
      <c r="AL737" s="104"/>
      <c r="AM737" s="104"/>
    </row>
    <row r="738" ht="12.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04"/>
      <c r="AJ738" s="104"/>
      <c r="AK738" s="104"/>
      <c r="AL738" s="104"/>
      <c r="AM738" s="104"/>
    </row>
    <row r="739" ht="12.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04"/>
      <c r="AJ739" s="104"/>
      <c r="AK739" s="104"/>
      <c r="AL739" s="104"/>
      <c r="AM739" s="104"/>
    </row>
    <row r="740" ht="12.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04"/>
      <c r="AJ740" s="104"/>
      <c r="AK740" s="104"/>
      <c r="AL740" s="104"/>
      <c r="AM740" s="104"/>
    </row>
    <row r="741" ht="12.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04"/>
      <c r="AJ741" s="104"/>
      <c r="AK741" s="104"/>
      <c r="AL741" s="104"/>
      <c r="AM741" s="104"/>
    </row>
    <row r="742" ht="12.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04"/>
      <c r="AJ742" s="104"/>
      <c r="AK742" s="104"/>
      <c r="AL742" s="104"/>
      <c r="AM742" s="104"/>
    </row>
    <row r="743" ht="12.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04"/>
      <c r="AJ743" s="104"/>
      <c r="AK743" s="104"/>
      <c r="AL743" s="104"/>
      <c r="AM743" s="104"/>
    </row>
    <row r="744" ht="12.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04"/>
      <c r="AJ744" s="104"/>
      <c r="AK744" s="104"/>
      <c r="AL744" s="104"/>
      <c r="AM744" s="104"/>
    </row>
    <row r="745" ht="12.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04"/>
      <c r="AJ745" s="104"/>
      <c r="AK745" s="104"/>
      <c r="AL745" s="104"/>
      <c r="AM745" s="104"/>
    </row>
    <row r="746" ht="12.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04"/>
      <c r="AJ746" s="104"/>
      <c r="AK746" s="104"/>
      <c r="AL746" s="104"/>
      <c r="AM746" s="104"/>
    </row>
    <row r="747" ht="12.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04"/>
      <c r="AJ747" s="104"/>
      <c r="AK747" s="104"/>
      <c r="AL747" s="104"/>
      <c r="AM747" s="104"/>
    </row>
    <row r="748" ht="12.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04"/>
      <c r="AJ748" s="104"/>
      <c r="AK748" s="104"/>
      <c r="AL748" s="104"/>
      <c r="AM748" s="104"/>
    </row>
    <row r="749" ht="12.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04"/>
      <c r="AJ749" s="104"/>
      <c r="AK749" s="104"/>
      <c r="AL749" s="104"/>
      <c r="AM749" s="104"/>
    </row>
    <row r="750" ht="12.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04"/>
      <c r="AJ750" s="104"/>
      <c r="AK750" s="104"/>
      <c r="AL750" s="104"/>
      <c r="AM750" s="104"/>
    </row>
    <row r="751" ht="12.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04"/>
      <c r="AJ751" s="104"/>
      <c r="AK751" s="104"/>
      <c r="AL751" s="104"/>
      <c r="AM751" s="104"/>
    </row>
    <row r="752" ht="12.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04"/>
      <c r="AJ752" s="104"/>
      <c r="AK752" s="104"/>
      <c r="AL752" s="104"/>
      <c r="AM752" s="104"/>
    </row>
    <row r="753" ht="12.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04"/>
      <c r="AJ753" s="104"/>
      <c r="AK753" s="104"/>
      <c r="AL753" s="104"/>
      <c r="AM753" s="104"/>
    </row>
    <row r="754" ht="12.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04"/>
      <c r="AJ754" s="104"/>
      <c r="AK754" s="104"/>
      <c r="AL754" s="104"/>
      <c r="AM754" s="104"/>
    </row>
    <row r="755" ht="12.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04"/>
      <c r="AJ755" s="104"/>
      <c r="AK755" s="104"/>
      <c r="AL755" s="104"/>
      <c r="AM755" s="104"/>
    </row>
    <row r="756" ht="12.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04"/>
      <c r="AJ756" s="104"/>
      <c r="AK756" s="104"/>
      <c r="AL756" s="104"/>
      <c r="AM756" s="104"/>
    </row>
    <row r="757" ht="12.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04"/>
      <c r="AJ757" s="104"/>
      <c r="AK757" s="104"/>
      <c r="AL757" s="104"/>
      <c r="AM757" s="104"/>
    </row>
    <row r="758" ht="12.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04"/>
      <c r="AJ758" s="104"/>
      <c r="AK758" s="104"/>
      <c r="AL758" s="104"/>
      <c r="AM758" s="104"/>
    </row>
    <row r="759" ht="12.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04"/>
      <c r="AJ759" s="104"/>
      <c r="AK759" s="104"/>
      <c r="AL759" s="104"/>
      <c r="AM759" s="104"/>
    </row>
    <row r="760" ht="12.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04"/>
      <c r="AJ760" s="104"/>
      <c r="AK760" s="104"/>
      <c r="AL760" s="104"/>
      <c r="AM760" s="104"/>
    </row>
    <row r="761" ht="12.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04"/>
      <c r="AJ761" s="104"/>
      <c r="AK761" s="104"/>
      <c r="AL761" s="104"/>
      <c r="AM761" s="104"/>
    </row>
    <row r="762" ht="12.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04"/>
      <c r="AJ762" s="104"/>
      <c r="AK762" s="104"/>
      <c r="AL762" s="104"/>
      <c r="AM762" s="104"/>
    </row>
    <row r="763" ht="12.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04"/>
      <c r="AJ763" s="104"/>
      <c r="AK763" s="104"/>
      <c r="AL763" s="104"/>
      <c r="AM763" s="104"/>
    </row>
    <row r="764" ht="12.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04"/>
      <c r="AJ764" s="104"/>
      <c r="AK764" s="104"/>
      <c r="AL764" s="104"/>
      <c r="AM764" s="104"/>
    </row>
    <row r="765" ht="12.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04"/>
      <c r="AJ765" s="104"/>
      <c r="AK765" s="104"/>
      <c r="AL765" s="104"/>
      <c r="AM765" s="104"/>
    </row>
    <row r="766" ht="12.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04"/>
      <c r="AJ766" s="104"/>
      <c r="AK766" s="104"/>
      <c r="AL766" s="104"/>
      <c r="AM766" s="104"/>
    </row>
    <row r="767" ht="12.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04"/>
      <c r="AJ767" s="104"/>
      <c r="AK767" s="104"/>
      <c r="AL767" s="104"/>
      <c r="AM767" s="104"/>
    </row>
    <row r="768" ht="12.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04"/>
      <c r="AJ768" s="104"/>
      <c r="AK768" s="104"/>
      <c r="AL768" s="104"/>
      <c r="AM768" s="104"/>
    </row>
    <row r="769" ht="12.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04"/>
      <c r="AJ769" s="104"/>
      <c r="AK769" s="104"/>
      <c r="AL769" s="104"/>
      <c r="AM769" s="104"/>
    </row>
    <row r="770" ht="12.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04"/>
      <c r="AJ770" s="104"/>
      <c r="AK770" s="104"/>
      <c r="AL770" s="104"/>
      <c r="AM770" s="104"/>
    </row>
    <row r="771" ht="12.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04"/>
      <c r="AJ771" s="104"/>
      <c r="AK771" s="104"/>
      <c r="AL771" s="104"/>
      <c r="AM771" s="104"/>
    </row>
    <row r="772" ht="12.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04"/>
      <c r="AJ772" s="104"/>
      <c r="AK772" s="104"/>
      <c r="AL772" s="104"/>
      <c r="AM772" s="104"/>
    </row>
    <row r="773" ht="12.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04"/>
      <c r="AJ773" s="104"/>
      <c r="AK773" s="104"/>
      <c r="AL773" s="104"/>
      <c r="AM773" s="104"/>
    </row>
    <row r="774" ht="12.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04"/>
      <c r="AJ774" s="104"/>
      <c r="AK774" s="104"/>
      <c r="AL774" s="104"/>
      <c r="AM774" s="104"/>
    </row>
    <row r="775" ht="12.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04"/>
      <c r="AJ775" s="104"/>
      <c r="AK775" s="104"/>
      <c r="AL775" s="104"/>
      <c r="AM775" s="104"/>
    </row>
    <row r="776" ht="12.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04"/>
      <c r="AJ776" s="104"/>
      <c r="AK776" s="104"/>
      <c r="AL776" s="104"/>
      <c r="AM776" s="104"/>
    </row>
    <row r="777" ht="12.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04"/>
      <c r="AJ777" s="104"/>
      <c r="AK777" s="104"/>
      <c r="AL777" s="104"/>
      <c r="AM777" s="104"/>
    </row>
    <row r="778" ht="12.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04"/>
      <c r="AJ778" s="104"/>
      <c r="AK778" s="104"/>
      <c r="AL778" s="104"/>
      <c r="AM778" s="104"/>
    </row>
    <row r="779" ht="12.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04"/>
      <c r="AJ779" s="104"/>
      <c r="AK779" s="104"/>
      <c r="AL779" s="104"/>
      <c r="AM779" s="104"/>
    </row>
    <row r="780" ht="12.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04"/>
      <c r="AJ780" s="104"/>
      <c r="AK780" s="104"/>
      <c r="AL780" s="104"/>
      <c r="AM780" s="104"/>
    </row>
    <row r="781" ht="12.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04"/>
      <c r="AJ781" s="104"/>
      <c r="AK781" s="104"/>
      <c r="AL781" s="104"/>
      <c r="AM781" s="104"/>
    </row>
    <row r="782" ht="12.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04"/>
      <c r="AJ782" s="104"/>
      <c r="AK782" s="104"/>
      <c r="AL782" s="104"/>
      <c r="AM782" s="104"/>
    </row>
    <row r="783" ht="12.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04"/>
      <c r="AJ783" s="104"/>
      <c r="AK783" s="104"/>
      <c r="AL783" s="104"/>
      <c r="AM783" s="104"/>
    </row>
    <row r="784" ht="12.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04"/>
      <c r="AJ784" s="104"/>
      <c r="AK784" s="104"/>
      <c r="AL784" s="104"/>
      <c r="AM784" s="104"/>
    </row>
    <row r="785" ht="12.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04"/>
      <c r="AJ785" s="104"/>
      <c r="AK785" s="104"/>
      <c r="AL785" s="104"/>
      <c r="AM785" s="104"/>
    </row>
    <row r="786" ht="12.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04"/>
      <c r="AJ786" s="104"/>
      <c r="AK786" s="104"/>
      <c r="AL786" s="104"/>
      <c r="AM786" s="104"/>
    </row>
    <row r="787" ht="12.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04"/>
      <c r="AJ787" s="104"/>
      <c r="AK787" s="104"/>
      <c r="AL787" s="104"/>
      <c r="AM787" s="104"/>
    </row>
    <row r="788" ht="12.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04"/>
      <c r="AJ788" s="104"/>
      <c r="AK788" s="104"/>
      <c r="AL788" s="104"/>
      <c r="AM788" s="104"/>
    </row>
    <row r="789" ht="12.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04"/>
      <c r="AJ789" s="104"/>
      <c r="AK789" s="104"/>
      <c r="AL789" s="104"/>
      <c r="AM789" s="104"/>
    </row>
    <row r="790" ht="12.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04"/>
      <c r="AJ790" s="104"/>
      <c r="AK790" s="104"/>
      <c r="AL790" s="104"/>
      <c r="AM790" s="104"/>
    </row>
    <row r="791" ht="12.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04"/>
      <c r="AJ791" s="104"/>
      <c r="AK791" s="104"/>
      <c r="AL791" s="104"/>
      <c r="AM791" s="104"/>
    </row>
    <row r="792" ht="12.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04"/>
      <c r="AJ792" s="104"/>
      <c r="AK792" s="104"/>
      <c r="AL792" s="104"/>
      <c r="AM792" s="104"/>
    </row>
    <row r="793" ht="12.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04"/>
      <c r="AJ793" s="104"/>
      <c r="AK793" s="104"/>
      <c r="AL793" s="104"/>
      <c r="AM793" s="104"/>
    </row>
    <row r="794" ht="12.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04"/>
      <c r="AJ794" s="104"/>
      <c r="AK794" s="104"/>
      <c r="AL794" s="104"/>
      <c r="AM794" s="104"/>
    </row>
    <row r="795" ht="12.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04"/>
      <c r="AJ795" s="104"/>
      <c r="AK795" s="104"/>
      <c r="AL795" s="104"/>
      <c r="AM795" s="104"/>
    </row>
    <row r="796" ht="12.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04"/>
      <c r="AJ796" s="104"/>
      <c r="AK796" s="104"/>
      <c r="AL796" s="104"/>
      <c r="AM796" s="104"/>
    </row>
    <row r="797" ht="12.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04"/>
      <c r="AJ797" s="104"/>
      <c r="AK797" s="104"/>
      <c r="AL797" s="104"/>
      <c r="AM797" s="104"/>
    </row>
    <row r="798" ht="12.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04"/>
      <c r="AJ798" s="104"/>
      <c r="AK798" s="104"/>
      <c r="AL798" s="104"/>
      <c r="AM798" s="104"/>
    </row>
    <row r="799" ht="12.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04"/>
      <c r="AJ799" s="104"/>
      <c r="AK799" s="104"/>
      <c r="AL799" s="104"/>
      <c r="AM799" s="104"/>
    </row>
    <row r="800" ht="12.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04"/>
      <c r="AJ800" s="104"/>
      <c r="AK800" s="104"/>
      <c r="AL800" s="104"/>
      <c r="AM800" s="104"/>
    </row>
    <row r="801" ht="12.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04"/>
      <c r="AJ801" s="104"/>
      <c r="AK801" s="104"/>
      <c r="AL801" s="104"/>
      <c r="AM801" s="104"/>
    </row>
    <row r="802" ht="12.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04"/>
      <c r="AJ802" s="104"/>
      <c r="AK802" s="104"/>
      <c r="AL802" s="104"/>
      <c r="AM802" s="104"/>
    </row>
    <row r="803" ht="12.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04"/>
      <c r="AJ803" s="104"/>
      <c r="AK803" s="104"/>
      <c r="AL803" s="104"/>
      <c r="AM803" s="104"/>
    </row>
    <row r="804" ht="12.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04"/>
      <c r="AJ804" s="104"/>
      <c r="AK804" s="104"/>
      <c r="AL804" s="104"/>
      <c r="AM804" s="104"/>
    </row>
    <row r="805" ht="12.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04"/>
      <c r="AJ805" s="104"/>
      <c r="AK805" s="104"/>
      <c r="AL805" s="104"/>
      <c r="AM805" s="104"/>
    </row>
    <row r="806" ht="12.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04"/>
      <c r="AJ806" s="104"/>
      <c r="AK806" s="104"/>
      <c r="AL806" s="104"/>
      <c r="AM806" s="104"/>
    </row>
    <row r="807" ht="12.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04"/>
      <c r="AJ807" s="104"/>
      <c r="AK807" s="104"/>
      <c r="AL807" s="104"/>
      <c r="AM807" s="104"/>
    </row>
    <row r="808" ht="12.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04"/>
      <c r="AJ808" s="104"/>
      <c r="AK808" s="104"/>
      <c r="AL808" s="104"/>
      <c r="AM808" s="104"/>
    </row>
    <row r="809" ht="12.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04"/>
      <c r="AJ809" s="104"/>
      <c r="AK809" s="104"/>
      <c r="AL809" s="104"/>
      <c r="AM809" s="104"/>
    </row>
    <row r="810" ht="12.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04"/>
      <c r="AJ810" s="104"/>
      <c r="AK810" s="104"/>
      <c r="AL810" s="104"/>
      <c r="AM810" s="104"/>
    </row>
    <row r="811" ht="12.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04"/>
      <c r="AJ811" s="104"/>
      <c r="AK811" s="104"/>
      <c r="AL811" s="104"/>
      <c r="AM811" s="104"/>
    </row>
    <row r="812" ht="12.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04"/>
      <c r="AJ812" s="104"/>
      <c r="AK812" s="104"/>
      <c r="AL812" s="104"/>
      <c r="AM812" s="104"/>
    </row>
    <row r="813" ht="12.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04"/>
      <c r="AJ813" s="104"/>
      <c r="AK813" s="104"/>
      <c r="AL813" s="104"/>
      <c r="AM813" s="104"/>
    </row>
    <row r="814" ht="12.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04"/>
      <c r="AJ814" s="104"/>
      <c r="AK814" s="104"/>
      <c r="AL814" s="104"/>
      <c r="AM814" s="104"/>
    </row>
    <row r="815" ht="12.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04"/>
      <c r="AJ815" s="104"/>
      <c r="AK815" s="104"/>
      <c r="AL815" s="104"/>
      <c r="AM815" s="104"/>
    </row>
    <row r="816" ht="12.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04"/>
      <c r="AJ816" s="104"/>
      <c r="AK816" s="104"/>
      <c r="AL816" s="104"/>
      <c r="AM816" s="104"/>
    </row>
    <row r="817" ht="12.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04"/>
      <c r="AJ817" s="104"/>
      <c r="AK817" s="104"/>
      <c r="AL817" s="104"/>
      <c r="AM817" s="104"/>
    </row>
    <row r="818" ht="12.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04"/>
      <c r="AJ818" s="104"/>
      <c r="AK818" s="104"/>
      <c r="AL818" s="104"/>
      <c r="AM818" s="104"/>
    </row>
    <row r="819" ht="12.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04"/>
      <c r="AJ819" s="104"/>
      <c r="AK819" s="104"/>
      <c r="AL819" s="104"/>
      <c r="AM819" s="104"/>
    </row>
    <row r="820" ht="12.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04"/>
      <c r="AJ820" s="104"/>
      <c r="AK820" s="104"/>
      <c r="AL820" s="104"/>
      <c r="AM820" s="104"/>
    </row>
    <row r="821" ht="12.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04"/>
      <c r="AJ821" s="104"/>
      <c r="AK821" s="104"/>
      <c r="AL821" s="104"/>
      <c r="AM821" s="104"/>
    </row>
    <row r="822" ht="12.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04"/>
      <c r="AJ822" s="104"/>
      <c r="AK822" s="104"/>
      <c r="AL822" s="104"/>
      <c r="AM822" s="104"/>
    </row>
    <row r="823" ht="12.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04"/>
      <c r="AJ823" s="104"/>
      <c r="AK823" s="104"/>
      <c r="AL823" s="104"/>
      <c r="AM823" s="104"/>
    </row>
    <row r="824" ht="12.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04"/>
      <c r="AJ824" s="104"/>
      <c r="AK824" s="104"/>
      <c r="AL824" s="104"/>
      <c r="AM824" s="104"/>
    </row>
    <row r="825" ht="12.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04"/>
      <c r="AJ825" s="104"/>
      <c r="AK825" s="104"/>
      <c r="AL825" s="104"/>
      <c r="AM825" s="104"/>
    </row>
    <row r="826" ht="12.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04"/>
      <c r="AJ826" s="104"/>
      <c r="AK826" s="104"/>
      <c r="AL826" s="104"/>
      <c r="AM826" s="104"/>
    </row>
    <row r="827" ht="12.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04"/>
      <c r="AJ827" s="104"/>
      <c r="AK827" s="104"/>
      <c r="AL827" s="104"/>
      <c r="AM827" s="104"/>
    </row>
    <row r="828" ht="12.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04"/>
      <c r="AJ828" s="104"/>
      <c r="AK828" s="104"/>
      <c r="AL828" s="104"/>
      <c r="AM828" s="104"/>
    </row>
    <row r="829" ht="12.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04"/>
      <c r="AJ829" s="104"/>
      <c r="AK829" s="104"/>
      <c r="AL829" s="104"/>
      <c r="AM829" s="104"/>
    </row>
    <row r="830" ht="12.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04"/>
      <c r="AJ830" s="104"/>
      <c r="AK830" s="104"/>
      <c r="AL830" s="104"/>
      <c r="AM830" s="104"/>
    </row>
    <row r="831" ht="12.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04"/>
      <c r="AJ831" s="104"/>
      <c r="AK831" s="104"/>
      <c r="AL831" s="104"/>
      <c r="AM831" s="104"/>
    </row>
    <row r="832" ht="12.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04"/>
      <c r="AJ832" s="104"/>
      <c r="AK832" s="104"/>
      <c r="AL832" s="104"/>
      <c r="AM832" s="104"/>
    </row>
    <row r="833" ht="12.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04"/>
      <c r="AJ833" s="104"/>
      <c r="AK833" s="104"/>
      <c r="AL833" s="104"/>
      <c r="AM833" s="104"/>
    </row>
    <row r="834" ht="12.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04"/>
      <c r="AJ834" s="104"/>
      <c r="AK834" s="104"/>
      <c r="AL834" s="104"/>
      <c r="AM834" s="104"/>
    </row>
    <row r="835" ht="12.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04"/>
      <c r="AJ835" s="104"/>
      <c r="AK835" s="104"/>
      <c r="AL835" s="104"/>
      <c r="AM835" s="104"/>
    </row>
    <row r="836" ht="12.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04"/>
      <c r="AJ836" s="104"/>
      <c r="AK836" s="104"/>
      <c r="AL836" s="104"/>
      <c r="AM836" s="104"/>
    </row>
    <row r="837" ht="12.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04"/>
      <c r="AJ837" s="104"/>
      <c r="AK837" s="104"/>
      <c r="AL837" s="104"/>
      <c r="AM837" s="104"/>
    </row>
    <row r="838" ht="12.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04"/>
      <c r="AJ838" s="104"/>
      <c r="AK838" s="104"/>
      <c r="AL838" s="104"/>
      <c r="AM838" s="104"/>
    </row>
    <row r="839" ht="12.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04"/>
      <c r="AJ839" s="104"/>
      <c r="AK839" s="104"/>
      <c r="AL839" s="104"/>
      <c r="AM839" s="104"/>
    </row>
    <row r="840" ht="12.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04"/>
      <c r="AJ840" s="104"/>
      <c r="AK840" s="104"/>
      <c r="AL840" s="104"/>
      <c r="AM840" s="104"/>
    </row>
    <row r="841" ht="12.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04"/>
      <c r="AJ841" s="104"/>
      <c r="AK841" s="104"/>
      <c r="AL841" s="104"/>
      <c r="AM841" s="104"/>
    </row>
    <row r="842" ht="12.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04"/>
      <c r="AJ842" s="104"/>
      <c r="AK842" s="104"/>
      <c r="AL842" s="104"/>
      <c r="AM842" s="104"/>
    </row>
    <row r="843" ht="12.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04"/>
      <c r="AJ843" s="104"/>
      <c r="AK843" s="104"/>
      <c r="AL843" s="104"/>
      <c r="AM843" s="104"/>
    </row>
    <row r="844" ht="12.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04"/>
      <c r="AJ844" s="104"/>
      <c r="AK844" s="104"/>
      <c r="AL844" s="104"/>
      <c r="AM844" s="104"/>
    </row>
    <row r="845" ht="12.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04"/>
      <c r="AJ845" s="104"/>
      <c r="AK845" s="104"/>
      <c r="AL845" s="104"/>
      <c r="AM845" s="104"/>
    </row>
    <row r="846" ht="12.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04"/>
      <c r="AJ846" s="104"/>
      <c r="AK846" s="104"/>
      <c r="AL846" s="104"/>
      <c r="AM846" s="104"/>
    </row>
    <row r="847" ht="12.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04"/>
      <c r="AJ847" s="104"/>
      <c r="AK847" s="104"/>
      <c r="AL847" s="104"/>
      <c r="AM847" s="104"/>
    </row>
    <row r="848" ht="12.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04"/>
      <c r="AJ848" s="104"/>
      <c r="AK848" s="104"/>
      <c r="AL848" s="104"/>
      <c r="AM848" s="104"/>
    </row>
    <row r="849" ht="12.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04"/>
      <c r="AJ849" s="104"/>
      <c r="AK849" s="104"/>
      <c r="AL849" s="104"/>
      <c r="AM849" s="104"/>
    </row>
    <row r="850" ht="12.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04"/>
      <c r="AJ850" s="104"/>
      <c r="AK850" s="104"/>
      <c r="AL850" s="104"/>
      <c r="AM850" s="104"/>
    </row>
    <row r="851" ht="12.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04"/>
      <c r="AJ851" s="104"/>
      <c r="AK851" s="104"/>
      <c r="AL851" s="104"/>
      <c r="AM851" s="104"/>
    </row>
    <row r="852" ht="12.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04"/>
      <c r="AJ852" s="104"/>
      <c r="AK852" s="104"/>
      <c r="AL852" s="104"/>
      <c r="AM852" s="104"/>
    </row>
    <row r="853" ht="12.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04"/>
      <c r="AJ853" s="104"/>
      <c r="AK853" s="104"/>
      <c r="AL853" s="104"/>
      <c r="AM853" s="104"/>
    </row>
    <row r="854" ht="12.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04"/>
      <c r="AJ854" s="104"/>
      <c r="AK854" s="104"/>
      <c r="AL854" s="104"/>
      <c r="AM854" s="104"/>
    </row>
    <row r="855" ht="12.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04"/>
      <c r="AJ855" s="104"/>
      <c r="AK855" s="104"/>
      <c r="AL855" s="104"/>
      <c r="AM855" s="104"/>
    </row>
    <row r="856" ht="12.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04"/>
      <c r="AJ856" s="104"/>
      <c r="AK856" s="104"/>
      <c r="AL856" s="104"/>
      <c r="AM856" s="104"/>
    </row>
    <row r="857" ht="12.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04"/>
      <c r="AJ857" s="104"/>
      <c r="AK857" s="104"/>
      <c r="AL857" s="104"/>
      <c r="AM857" s="104"/>
    </row>
    <row r="858" ht="12.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04"/>
      <c r="AJ858" s="104"/>
      <c r="AK858" s="104"/>
      <c r="AL858" s="104"/>
      <c r="AM858" s="104"/>
    </row>
    <row r="859" ht="12.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04"/>
      <c r="AJ859" s="104"/>
      <c r="AK859" s="104"/>
      <c r="AL859" s="104"/>
      <c r="AM859" s="104"/>
    </row>
    <row r="860" ht="12.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04"/>
      <c r="AJ860" s="104"/>
      <c r="AK860" s="104"/>
      <c r="AL860" s="104"/>
      <c r="AM860" s="104"/>
    </row>
    <row r="861" ht="12.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04"/>
      <c r="AJ861" s="104"/>
      <c r="AK861" s="104"/>
      <c r="AL861" s="104"/>
      <c r="AM861" s="104"/>
    </row>
    <row r="862" ht="12.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04"/>
      <c r="AJ862" s="104"/>
      <c r="AK862" s="104"/>
      <c r="AL862" s="104"/>
      <c r="AM862" s="104"/>
    </row>
    <row r="863" ht="12.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04"/>
      <c r="AJ863" s="104"/>
      <c r="AK863" s="104"/>
      <c r="AL863" s="104"/>
      <c r="AM863" s="104"/>
    </row>
    <row r="864" ht="12.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04"/>
      <c r="AJ864" s="104"/>
      <c r="AK864" s="104"/>
      <c r="AL864" s="104"/>
      <c r="AM864" s="104"/>
    </row>
    <row r="865" ht="12.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04"/>
      <c r="AJ865" s="104"/>
      <c r="AK865" s="104"/>
      <c r="AL865" s="104"/>
      <c r="AM865" s="104"/>
    </row>
    <row r="866" ht="12.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04"/>
      <c r="AJ866" s="104"/>
      <c r="AK866" s="104"/>
      <c r="AL866" s="104"/>
      <c r="AM866" s="104"/>
    </row>
    <row r="867" ht="12.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04"/>
      <c r="AJ867" s="104"/>
      <c r="AK867" s="104"/>
      <c r="AL867" s="104"/>
      <c r="AM867" s="104"/>
    </row>
    <row r="868" ht="12.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04"/>
      <c r="AJ868" s="104"/>
      <c r="AK868" s="104"/>
      <c r="AL868" s="104"/>
      <c r="AM868" s="104"/>
    </row>
    <row r="869" ht="12.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04"/>
      <c r="AJ869" s="104"/>
      <c r="AK869" s="104"/>
      <c r="AL869" s="104"/>
      <c r="AM869" s="104"/>
    </row>
    <row r="870" ht="12.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04"/>
      <c r="AJ870" s="104"/>
      <c r="AK870" s="104"/>
      <c r="AL870" s="104"/>
      <c r="AM870" s="104"/>
    </row>
    <row r="871" ht="12.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04"/>
      <c r="AJ871" s="104"/>
      <c r="AK871" s="104"/>
      <c r="AL871" s="104"/>
      <c r="AM871" s="104"/>
    </row>
    <row r="872" ht="12.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04"/>
      <c r="AJ872" s="104"/>
      <c r="AK872" s="104"/>
      <c r="AL872" s="104"/>
      <c r="AM872" s="104"/>
    </row>
    <row r="873" ht="12.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04"/>
      <c r="AJ873" s="104"/>
      <c r="AK873" s="104"/>
      <c r="AL873" s="104"/>
      <c r="AM873" s="104"/>
    </row>
    <row r="874" ht="12.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04"/>
      <c r="AJ874" s="104"/>
      <c r="AK874" s="104"/>
      <c r="AL874" s="104"/>
      <c r="AM874" s="104"/>
    </row>
    <row r="875" ht="12.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04"/>
      <c r="AJ875" s="104"/>
      <c r="AK875" s="104"/>
      <c r="AL875" s="104"/>
      <c r="AM875" s="104"/>
    </row>
    <row r="876" ht="12.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04"/>
      <c r="AJ876" s="104"/>
      <c r="AK876" s="104"/>
      <c r="AL876" s="104"/>
      <c r="AM876" s="104"/>
    </row>
    <row r="877" ht="12.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04"/>
      <c r="AJ877" s="104"/>
      <c r="AK877" s="104"/>
      <c r="AL877" s="104"/>
      <c r="AM877" s="104"/>
    </row>
    <row r="878" ht="12.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04"/>
      <c r="AJ878" s="104"/>
      <c r="AK878" s="104"/>
      <c r="AL878" s="104"/>
      <c r="AM878" s="104"/>
    </row>
    <row r="879" ht="12.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04"/>
      <c r="AJ879" s="104"/>
      <c r="AK879" s="104"/>
      <c r="AL879" s="104"/>
      <c r="AM879" s="104"/>
    </row>
    <row r="880" ht="12.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04"/>
      <c r="AJ880" s="104"/>
      <c r="AK880" s="104"/>
      <c r="AL880" s="104"/>
      <c r="AM880" s="104"/>
    </row>
    <row r="881" ht="12.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04"/>
      <c r="AJ881" s="104"/>
      <c r="AK881" s="104"/>
      <c r="AL881" s="104"/>
      <c r="AM881" s="104"/>
    </row>
    <row r="882" ht="12.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04"/>
      <c r="AJ882" s="104"/>
      <c r="AK882" s="104"/>
      <c r="AL882" s="104"/>
      <c r="AM882" s="104"/>
    </row>
    <row r="883" ht="12.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04"/>
      <c r="AJ883" s="104"/>
      <c r="AK883" s="104"/>
      <c r="AL883" s="104"/>
      <c r="AM883" s="104"/>
    </row>
    <row r="884" ht="12.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04"/>
      <c r="AJ884" s="104"/>
      <c r="AK884" s="104"/>
      <c r="AL884" s="104"/>
      <c r="AM884" s="104"/>
    </row>
    <row r="885" ht="12.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04"/>
      <c r="AJ885" s="104"/>
      <c r="AK885" s="104"/>
      <c r="AL885" s="104"/>
      <c r="AM885" s="104"/>
    </row>
    <row r="886" ht="12.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04"/>
      <c r="AJ886" s="104"/>
      <c r="AK886" s="104"/>
      <c r="AL886" s="104"/>
      <c r="AM886" s="104"/>
    </row>
    <row r="887" ht="12.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04"/>
      <c r="AJ887" s="104"/>
      <c r="AK887" s="104"/>
      <c r="AL887" s="104"/>
      <c r="AM887" s="104"/>
    </row>
    <row r="888" ht="12.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04"/>
      <c r="AJ888" s="104"/>
      <c r="AK888" s="104"/>
      <c r="AL888" s="104"/>
      <c r="AM888" s="104"/>
    </row>
    <row r="889" ht="12.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04"/>
      <c r="AJ889" s="104"/>
      <c r="AK889" s="104"/>
      <c r="AL889" s="104"/>
      <c r="AM889" s="104"/>
    </row>
    <row r="890" ht="12.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04"/>
      <c r="AJ890" s="104"/>
      <c r="AK890" s="104"/>
      <c r="AL890" s="104"/>
      <c r="AM890" s="104"/>
    </row>
    <row r="891" ht="12.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04"/>
      <c r="AJ891" s="104"/>
      <c r="AK891" s="104"/>
      <c r="AL891" s="104"/>
      <c r="AM891" s="104"/>
    </row>
    <row r="892" ht="12.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04"/>
      <c r="AJ892" s="104"/>
      <c r="AK892" s="104"/>
      <c r="AL892" s="104"/>
      <c r="AM892" s="104"/>
    </row>
    <row r="893" ht="12.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04"/>
      <c r="AJ893" s="104"/>
      <c r="AK893" s="104"/>
      <c r="AL893" s="104"/>
      <c r="AM893" s="104"/>
    </row>
    <row r="894" ht="12.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04"/>
      <c r="AJ894" s="104"/>
      <c r="AK894" s="104"/>
      <c r="AL894" s="104"/>
      <c r="AM894" s="104"/>
    </row>
    <row r="895" ht="12.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04"/>
      <c r="AJ895" s="104"/>
      <c r="AK895" s="104"/>
      <c r="AL895" s="104"/>
      <c r="AM895" s="104"/>
    </row>
    <row r="896" ht="12.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04"/>
      <c r="AJ896" s="104"/>
      <c r="AK896" s="104"/>
      <c r="AL896" s="104"/>
      <c r="AM896" s="104"/>
    </row>
    <row r="897" ht="12.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04"/>
      <c r="AJ897" s="104"/>
      <c r="AK897" s="104"/>
      <c r="AL897" s="104"/>
      <c r="AM897" s="104"/>
    </row>
    <row r="898" ht="12.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04"/>
      <c r="AJ898" s="104"/>
      <c r="AK898" s="104"/>
      <c r="AL898" s="104"/>
      <c r="AM898" s="104"/>
    </row>
    <row r="899" ht="12.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04"/>
      <c r="AJ899" s="104"/>
      <c r="AK899" s="104"/>
      <c r="AL899" s="104"/>
      <c r="AM899" s="104"/>
    </row>
    <row r="900" ht="12.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04"/>
      <c r="AJ900" s="104"/>
      <c r="AK900" s="104"/>
      <c r="AL900" s="104"/>
      <c r="AM900" s="104"/>
    </row>
    <row r="901" ht="12.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04"/>
      <c r="AJ901" s="104"/>
      <c r="AK901" s="104"/>
      <c r="AL901" s="104"/>
      <c r="AM901" s="104"/>
    </row>
    <row r="902" ht="12.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04"/>
      <c r="AJ902" s="104"/>
      <c r="AK902" s="104"/>
      <c r="AL902" s="104"/>
      <c r="AM902" s="104"/>
    </row>
    <row r="903" ht="12.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04"/>
      <c r="AJ903" s="104"/>
      <c r="AK903" s="104"/>
      <c r="AL903" s="104"/>
      <c r="AM903" s="104"/>
    </row>
    <row r="904" ht="12.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04"/>
      <c r="AJ904" s="104"/>
      <c r="AK904" s="104"/>
      <c r="AL904" s="104"/>
      <c r="AM904" s="104"/>
    </row>
    <row r="905" ht="12.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04"/>
      <c r="AJ905" s="104"/>
      <c r="AK905" s="104"/>
      <c r="AL905" s="104"/>
      <c r="AM905" s="104"/>
    </row>
    <row r="906" ht="12.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04"/>
      <c r="AJ906" s="104"/>
      <c r="AK906" s="104"/>
      <c r="AL906" s="104"/>
      <c r="AM906" s="104"/>
    </row>
    <row r="907" ht="12.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04"/>
      <c r="AJ907" s="104"/>
      <c r="AK907" s="104"/>
      <c r="AL907" s="104"/>
      <c r="AM907" s="104"/>
    </row>
    <row r="908" ht="12.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04"/>
      <c r="AJ908" s="104"/>
      <c r="AK908" s="104"/>
      <c r="AL908" s="104"/>
      <c r="AM908" s="104"/>
    </row>
    <row r="909" ht="12.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04"/>
      <c r="AJ909" s="104"/>
      <c r="AK909" s="104"/>
      <c r="AL909" s="104"/>
      <c r="AM909" s="104"/>
    </row>
    <row r="910" ht="12.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04"/>
      <c r="AJ910" s="104"/>
      <c r="AK910" s="104"/>
      <c r="AL910" s="104"/>
      <c r="AM910" s="104"/>
    </row>
    <row r="911" ht="12.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04"/>
      <c r="AJ911" s="104"/>
      <c r="AK911" s="104"/>
      <c r="AL911" s="104"/>
      <c r="AM911" s="104"/>
    </row>
    <row r="912" ht="12.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04"/>
      <c r="AJ912" s="104"/>
      <c r="AK912" s="104"/>
      <c r="AL912" s="104"/>
      <c r="AM912" s="104"/>
    </row>
    <row r="913" ht="12.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04"/>
      <c r="AJ913" s="104"/>
      <c r="AK913" s="104"/>
      <c r="AL913" s="104"/>
      <c r="AM913" s="104"/>
    </row>
    <row r="914" ht="12.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04"/>
      <c r="AJ914" s="104"/>
      <c r="AK914" s="104"/>
      <c r="AL914" s="104"/>
      <c r="AM914" s="104"/>
    </row>
    <row r="915" ht="12.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04"/>
      <c r="AJ915" s="104"/>
      <c r="AK915" s="104"/>
      <c r="AL915" s="104"/>
      <c r="AM915" s="104"/>
    </row>
    <row r="916" ht="12.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04"/>
      <c r="AJ916" s="104"/>
      <c r="AK916" s="104"/>
      <c r="AL916" s="104"/>
      <c r="AM916" s="104"/>
    </row>
    <row r="917" ht="12.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04"/>
      <c r="AJ917" s="104"/>
      <c r="AK917" s="104"/>
      <c r="AL917" s="104"/>
      <c r="AM917" s="104"/>
    </row>
    <row r="918" ht="12.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04"/>
      <c r="AJ918" s="104"/>
      <c r="AK918" s="104"/>
      <c r="AL918" s="104"/>
      <c r="AM918" s="104"/>
    </row>
    <row r="919" ht="12.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04"/>
      <c r="AJ919" s="104"/>
      <c r="AK919" s="104"/>
      <c r="AL919" s="104"/>
      <c r="AM919" s="104"/>
    </row>
    <row r="920" ht="12.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04"/>
      <c r="AJ920" s="104"/>
      <c r="AK920" s="104"/>
      <c r="AL920" s="104"/>
      <c r="AM920" s="104"/>
    </row>
    <row r="921" ht="12.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04"/>
      <c r="AJ921" s="104"/>
      <c r="AK921" s="104"/>
      <c r="AL921" s="104"/>
      <c r="AM921" s="104"/>
    </row>
    <row r="922" ht="12.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04"/>
      <c r="AJ922" s="104"/>
      <c r="AK922" s="104"/>
      <c r="AL922" s="104"/>
      <c r="AM922" s="104"/>
    </row>
    <row r="923" ht="12.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04"/>
      <c r="AJ923" s="104"/>
      <c r="AK923" s="104"/>
      <c r="AL923" s="104"/>
      <c r="AM923" s="104"/>
    </row>
    <row r="924" ht="12.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04"/>
      <c r="AJ924" s="104"/>
      <c r="AK924" s="104"/>
      <c r="AL924" s="104"/>
      <c r="AM924" s="104"/>
    </row>
    <row r="925" ht="12.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04"/>
      <c r="AJ925" s="104"/>
      <c r="AK925" s="104"/>
      <c r="AL925" s="104"/>
      <c r="AM925" s="104"/>
    </row>
    <row r="926" ht="12.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04"/>
      <c r="AJ926" s="104"/>
      <c r="AK926" s="104"/>
      <c r="AL926" s="104"/>
      <c r="AM926" s="104"/>
    </row>
    <row r="927" ht="12.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04"/>
      <c r="AJ927" s="104"/>
      <c r="AK927" s="104"/>
      <c r="AL927" s="104"/>
      <c r="AM927" s="104"/>
    </row>
    <row r="928" ht="12.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04"/>
      <c r="AJ928" s="104"/>
      <c r="AK928" s="104"/>
      <c r="AL928" s="104"/>
      <c r="AM928" s="104"/>
    </row>
    <row r="929" ht="12.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04"/>
      <c r="AJ929" s="104"/>
      <c r="AK929" s="104"/>
      <c r="AL929" s="104"/>
      <c r="AM929" s="104"/>
    </row>
    <row r="930" ht="12.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04"/>
      <c r="AJ930" s="104"/>
      <c r="AK930" s="104"/>
      <c r="AL930" s="104"/>
      <c r="AM930" s="104"/>
    </row>
    <row r="931" ht="12.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04"/>
      <c r="AJ931" s="104"/>
      <c r="AK931" s="104"/>
      <c r="AL931" s="104"/>
      <c r="AM931" s="104"/>
    </row>
    <row r="932" ht="12.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04"/>
      <c r="AJ932" s="104"/>
      <c r="AK932" s="104"/>
      <c r="AL932" s="104"/>
      <c r="AM932" s="104"/>
    </row>
    <row r="933" ht="12.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04"/>
      <c r="AJ933" s="104"/>
      <c r="AK933" s="104"/>
      <c r="AL933" s="104"/>
      <c r="AM933" s="104"/>
    </row>
    <row r="934" ht="12.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04"/>
      <c r="AJ934" s="104"/>
      <c r="AK934" s="104"/>
      <c r="AL934" s="104"/>
      <c r="AM934" s="104"/>
    </row>
    <row r="935" ht="12.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04"/>
      <c r="AJ935" s="104"/>
      <c r="AK935" s="104"/>
      <c r="AL935" s="104"/>
      <c r="AM935" s="104"/>
    </row>
    <row r="936" ht="12.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04"/>
      <c r="AJ936" s="104"/>
      <c r="AK936" s="104"/>
      <c r="AL936" s="104"/>
      <c r="AM936" s="104"/>
    </row>
    <row r="937" ht="12.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04"/>
      <c r="AJ937" s="104"/>
      <c r="AK937" s="104"/>
      <c r="AL937" s="104"/>
      <c r="AM937" s="104"/>
    </row>
    <row r="938" ht="12.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04"/>
      <c r="AJ938" s="104"/>
      <c r="AK938" s="104"/>
      <c r="AL938" s="104"/>
      <c r="AM938" s="104"/>
    </row>
    <row r="939" ht="12.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04"/>
      <c r="AJ939" s="104"/>
      <c r="AK939" s="104"/>
      <c r="AL939" s="104"/>
      <c r="AM939" s="104"/>
    </row>
    <row r="940" ht="12.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04"/>
      <c r="AJ940" s="104"/>
      <c r="AK940" s="104"/>
      <c r="AL940" s="104"/>
      <c r="AM940" s="104"/>
    </row>
    <row r="941" ht="12.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04"/>
      <c r="AJ941" s="104"/>
      <c r="AK941" s="104"/>
      <c r="AL941" s="104"/>
      <c r="AM941" s="104"/>
    </row>
    <row r="942" ht="12.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04"/>
      <c r="AJ942" s="104"/>
      <c r="AK942" s="104"/>
      <c r="AL942" s="104"/>
      <c r="AM942" s="104"/>
    </row>
    <row r="943" ht="12.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04"/>
      <c r="AJ943" s="104"/>
      <c r="AK943" s="104"/>
      <c r="AL943" s="104"/>
      <c r="AM943" s="104"/>
    </row>
    <row r="944" ht="12.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04"/>
      <c r="AJ944" s="104"/>
      <c r="AK944" s="104"/>
      <c r="AL944" s="104"/>
      <c r="AM944" s="104"/>
    </row>
    <row r="945" ht="12.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04"/>
      <c r="AJ945" s="104"/>
      <c r="AK945" s="104"/>
      <c r="AL945" s="104"/>
      <c r="AM945" s="104"/>
    </row>
    <row r="946" ht="12.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04"/>
      <c r="AJ946" s="104"/>
      <c r="AK946" s="104"/>
      <c r="AL946" s="104"/>
      <c r="AM946" s="104"/>
    </row>
    <row r="947" ht="12.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04"/>
      <c r="AJ947" s="104"/>
      <c r="AK947" s="104"/>
      <c r="AL947" s="104"/>
      <c r="AM947" s="104"/>
    </row>
    <row r="948" ht="12.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04"/>
      <c r="AJ948" s="104"/>
      <c r="AK948" s="104"/>
      <c r="AL948" s="104"/>
      <c r="AM948" s="104"/>
    </row>
    <row r="949" ht="12.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04"/>
      <c r="AJ949" s="104"/>
      <c r="AK949" s="104"/>
      <c r="AL949" s="104"/>
      <c r="AM949" s="104"/>
    </row>
    <row r="950" ht="12.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04"/>
      <c r="AJ950" s="104"/>
      <c r="AK950" s="104"/>
      <c r="AL950" s="104"/>
      <c r="AM950" s="104"/>
    </row>
    <row r="951" ht="12.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04"/>
      <c r="AJ951" s="104"/>
      <c r="AK951" s="104"/>
      <c r="AL951" s="104"/>
      <c r="AM951" s="104"/>
    </row>
    <row r="952" ht="12.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04"/>
      <c r="AJ952" s="104"/>
      <c r="AK952" s="104"/>
      <c r="AL952" s="104"/>
      <c r="AM952" s="104"/>
    </row>
    <row r="953" ht="12.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04"/>
      <c r="AJ953" s="104"/>
      <c r="AK953" s="104"/>
      <c r="AL953" s="104"/>
      <c r="AM953" s="104"/>
    </row>
    <row r="954" ht="12.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04"/>
      <c r="AJ954" s="104"/>
      <c r="AK954" s="104"/>
      <c r="AL954" s="104"/>
      <c r="AM954" s="104"/>
    </row>
    <row r="955" ht="12.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04"/>
      <c r="AJ955" s="104"/>
      <c r="AK955" s="104"/>
      <c r="AL955" s="104"/>
      <c r="AM955" s="104"/>
    </row>
    <row r="956" ht="12.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04"/>
      <c r="AJ956" s="104"/>
      <c r="AK956" s="104"/>
      <c r="AL956" s="104"/>
      <c r="AM956" s="104"/>
    </row>
    <row r="957" ht="12.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04"/>
      <c r="AJ957" s="104"/>
      <c r="AK957" s="104"/>
      <c r="AL957" s="104"/>
      <c r="AM957" s="104"/>
    </row>
    <row r="958" ht="12.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04"/>
      <c r="AJ958" s="104"/>
      <c r="AK958" s="104"/>
      <c r="AL958" s="104"/>
      <c r="AM958" s="104"/>
    </row>
    <row r="959" ht="12.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04"/>
      <c r="AJ959" s="104"/>
      <c r="AK959" s="104"/>
      <c r="AL959" s="104"/>
      <c r="AM959" s="104"/>
    </row>
    <row r="960" ht="12.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04"/>
      <c r="AJ960" s="104"/>
      <c r="AK960" s="104"/>
      <c r="AL960" s="104"/>
      <c r="AM960" s="104"/>
    </row>
    <row r="961" ht="12.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04"/>
      <c r="AJ961" s="104"/>
      <c r="AK961" s="104"/>
      <c r="AL961" s="104"/>
      <c r="AM961" s="104"/>
    </row>
    <row r="962" ht="12.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04"/>
      <c r="AJ962" s="104"/>
      <c r="AK962" s="104"/>
      <c r="AL962" s="104"/>
      <c r="AM962" s="104"/>
    </row>
    <row r="963" ht="12.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04"/>
      <c r="AJ963" s="104"/>
      <c r="AK963" s="104"/>
      <c r="AL963" s="104"/>
      <c r="AM963" s="104"/>
    </row>
    <row r="964" ht="12.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04"/>
      <c r="AJ964" s="104"/>
      <c r="AK964" s="104"/>
      <c r="AL964" s="104"/>
      <c r="AM964" s="104"/>
    </row>
    <row r="965" ht="12.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04"/>
      <c r="AJ965" s="104"/>
      <c r="AK965" s="104"/>
      <c r="AL965" s="104"/>
      <c r="AM965" s="104"/>
    </row>
    <row r="966" ht="12.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04"/>
      <c r="AJ966" s="104"/>
      <c r="AK966" s="104"/>
      <c r="AL966" s="104"/>
      <c r="AM966" s="104"/>
    </row>
    <row r="967" ht="12.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04"/>
      <c r="AJ967" s="104"/>
      <c r="AK967" s="104"/>
      <c r="AL967" s="104"/>
      <c r="AM967" s="104"/>
    </row>
    <row r="968" ht="12.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04"/>
      <c r="AJ968" s="104"/>
      <c r="AK968" s="104"/>
      <c r="AL968" s="104"/>
      <c r="AM968" s="104"/>
    </row>
    <row r="969" ht="12.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04"/>
      <c r="AJ969" s="104"/>
      <c r="AK969" s="104"/>
      <c r="AL969" s="104"/>
      <c r="AM969" s="104"/>
    </row>
    <row r="970" ht="12.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04"/>
      <c r="AJ970" s="104"/>
      <c r="AK970" s="104"/>
      <c r="AL970" s="104"/>
      <c r="AM970" s="104"/>
    </row>
    <row r="971" ht="12.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04"/>
      <c r="AJ971" s="104"/>
      <c r="AK971" s="104"/>
      <c r="AL971" s="104"/>
      <c r="AM971" s="104"/>
    </row>
    <row r="972" ht="12.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04"/>
      <c r="AJ972" s="104"/>
      <c r="AK972" s="104"/>
      <c r="AL972" s="104"/>
      <c r="AM972" s="104"/>
    </row>
    <row r="973" ht="12.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04"/>
      <c r="AJ973" s="104"/>
      <c r="AK973" s="104"/>
      <c r="AL973" s="104"/>
      <c r="AM973" s="104"/>
    </row>
    <row r="974" ht="12.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04"/>
      <c r="AJ974" s="104"/>
      <c r="AK974" s="104"/>
      <c r="AL974" s="104"/>
      <c r="AM974" s="104"/>
    </row>
    <row r="975" ht="12.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04"/>
      <c r="AJ975" s="104"/>
      <c r="AK975" s="104"/>
      <c r="AL975" s="104"/>
      <c r="AM975" s="104"/>
    </row>
    <row r="976" ht="12.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04"/>
      <c r="AJ976" s="104"/>
      <c r="AK976" s="104"/>
      <c r="AL976" s="104"/>
      <c r="AM976" s="104"/>
    </row>
    <row r="977" ht="12.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04"/>
      <c r="AJ977" s="104"/>
      <c r="AK977" s="104"/>
      <c r="AL977" s="104"/>
      <c r="AM977" s="104"/>
    </row>
    <row r="978" ht="12.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04"/>
      <c r="AJ978" s="104"/>
      <c r="AK978" s="104"/>
      <c r="AL978" s="104"/>
      <c r="AM978" s="104"/>
    </row>
    <row r="979" ht="12.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04"/>
      <c r="AJ979" s="104"/>
      <c r="AK979" s="104"/>
      <c r="AL979" s="104"/>
      <c r="AM979" s="104"/>
    </row>
    <row r="980" ht="12.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04"/>
      <c r="AJ980" s="104"/>
      <c r="AK980" s="104"/>
      <c r="AL980" s="104"/>
      <c r="AM980" s="104"/>
    </row>
    <row r="981" ht="12.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04"/>
      <c r="AJ981" s="104"/>
      <c r="AK981" s="104"/>
      <c r="AL981" s="104"/>
      <c r="AM981" s="104"/>
    </row>
    <row r="982" ht="12.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04"/>
      <c r="AJ982" s="104"/>
      <c r="AK982" s="104"/>
      <c r="AL982" s="104"/>
      <c r="AM982" s="104"/>
    </row>
    <row r="983" ht="12.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04"/>
      <c r="AJ983" s="104"/>
      <c r="AK983" s="104"/>
      <c r="AL983" s="104"/>
      <c r="AM983" s="104"/>
    </row>
    <row r="984" ht="12.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04"/>
      <c r="AJ984" s="104"/>
      <c r="AK984" s="104"/>
      <c r="AL984" s="104"/>
      <c r="AM984" s="104"/>
    </row>
    <row r="985" ht="12.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04"/>
      <c r="AJ985" s="104"/>
      <c r="AK985" s="104"/>
      <c r="AL985" s="104"/>
      <c r="AM985" s="104"/>
    </row>
    <row r="986" ht="12.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04"/>
      <c r="AJ986" s="104"/>
      <c r="AK986" s="104"/>
      <c r="AL986" s="104"/>
      <c r="AM986" s="104"/>
    </row>
    <row r="987" ht="12.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04"/>
      <c r="AJ987" s="104"/>
      <c r="AK987" s="104"/>
      <c r="AL987" s="104"/>
      <c r="AM987" s="104"/>
    </row>
    <row r="988" ht="12.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04"/>
      <c r="AJ988" s="104"/>
      <c r="AK988" s="104"/>
      <c r="AL988" s="104"/>
      <c r="AM988" s="104"/>
    </row>
    <row r="989" ht="12.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04"/>
      <c r="AJ989" s="104"/>
      <c r="AK989" s="104"/>
      <c r="AL989" s="104"/>
      <c r="AM989" s="104"/>
    </row>
    <row r="990" ht="12.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04"/>
      <c r="AJ990" s="104"/>
      <c r="AK990" s="104"/>
      <c r="AL990" s="104"/>
      <c r="AM990" s="104"/>
    </row>
    <row r="991" ht="12.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04"/>
      <c r="AJ991" s="104"/>
      <c r="AK991" s="104"/>
      <c r="AL991" s="104"/>
      <c r="AM991" s="104"/>
    </row>
    <row r="992" ht="12.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04"/>
      <c r="AJ992" s="104"/>
      <c r="AK992" s="104"/>
      <c r="AL992" s="104"/>
      <c r="AM992" s="104"/>
    </row>
    <row r="993" ht="12.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04"/>
      <c r="AJ993" s="104"/>
      <c r="AK993" s="104"/>
      <c r="AL993" s="104"/>
      <c r="AM993" s="104"/>
    </row>
    <row r="994" ht="12.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04"/>
      <c r="AJ994" s="104"/>
      <c r="AK994" s="104"/>
      <c r="AL994" s="104"/>
      <c r="AM994" s="104"/>
    </row>
    <row r="995" ht="12.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04"/>
      <c r="AJ995" s="104"/>
      <c r="AK995" s="104"/>
      <c r="AL995" s="104"/>
      <c r="AM995" s="104"/>
    </row>
    <row r="996" ht="12.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04"/>
      <c r="AJ996" s="104"/>
      <c r="AK996" s="104"/>
      <c r="AL996" s="104"/>
      <c r="AM996" s="10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row>
  </sheetData>
  <mergeCells count="65">
    <mergeCell ref="AJ22:AL22"/>
    <mergeCell ref="AJ23:AL23"/>
    <mergeCell ref="AJ24:AL24"/>
    <mergeCell ref="AJ25:AL25"/>
    <mergeCell ref="AJ26:AL26"/>
    <mergeCell ref="AJ27:AL27"/>
    <mergeCell ref="AJ28:AL28"/>
    <mergeCell ref="B36:V36"/>
    <mergeCell ref="B37:V37"/>
    <mergeCell ref="AJ29:AL29"/>
    <mergeCell ref="AJ30:AL30"/>
    <mergeCell ref="AJ31:AL31"/>
    <mergeCell ref="AJ32:AL32"/>
    <mergeCell ref="AJ33:AL33"/>
    <mergeCell ref="AJ34:AL34"/>
    <mergeCell ref="AJ35:AL35"/>
    <mergeCell ref="B1:C1"/>
    <mergeCell ref="D1:F1"/>
    <mergeCell ref="G1:H1"/>
    <mergeCell ref="B2:C2"/>
    <mergeCell ref="D2:F2"/>
    <mergeCell ref="G2:H2"/>
    <mergeCell ref="D3:F3"/>
    <mergeCell ref="B3:C3"/>
    <mergeCell ref="B4:B5"/>
    <mergeCell ref="C4:C5"/>
    <mergeCell ref="D4:D5"/>
    <mergeCell ref="E4:E5"/>
    <mergeCell ref="F4:F5"/>
    <mergeCell ref="G4:G5"/>
    <mergeCell ref="H4:L4"/>
    <mergeCell ref="M4:R4"/>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I4:AI5"/>
    <mergeCell ref="AJ4:AL5"/>
    <mergeCell ref="AJ6:AL6"/>
    <mergeCell ref="AJ7:AL7"/>
    <mergeCell ref="AJ8:AL8"/>
    <mergeCell ref="AJ9:AL9"/>
    <mergeCell ref="AJ10:AL10"/>
    <mergeCell ref="AJ11:AL11"/>
    <mergeCell ref="AJ12:AL12"/>
    <mergeCell ref="AJ13:AL13"/>
    <mergeCell ref="AJ14:AL14"/>
    <mergeCell ref="AJ15:AL15"/>
    <mergeCell ref="AJ16:AL16"/>
    <mergeCell ref="AJ17:AL17"/>
    <mergeCell ref="AJ18:AL18"/>
    <mergeCell ref="AJ19:AL19"/>
    <mergeCell ref="AJ20:AL20"/>
    <mergeCell ref="AJ21:AL21"/>
  </mergeCells>
  <conditionalFormatting sqref="G6:L14 G15:L35">
    <cfRule type="cellIs" dxfId="9" priority="1" operator="equal">
      <formula>"Input"</formula>
    </cfRule>
  </conditionalFormatting>
  <dataValidations>
    <dataValidation type="list" allowBlank="1" showErrorMessage="1" sqref="F6:F35">
      <formula1>"Cap,Flier,Referral"</formula1>
    </dataValidation>
    <dataValidation type="list" allowBlank="1" showErrorMessage="1" sqref="S6:S35 U6:U35">
      <formula1>SalesRoster</formula1>
    </dataValidation>
    <dataValidation type="list" allowBlank="1" showErrorMessage="1" sqref="Q6:Q35">
      <formula1>"Retail,Wholesale"</formula1>
    </dataValidation>
    <dataValidation type="list" allowBlank="1" showErrorMessage="1" sqref="T6:T35">
      <formula1>Percent</formula1>
    </dataValidation>
    <dataValidation type="list" allowBlank="1" showErrorMessage="1" sqref="G6:G35">
      <formula1>"Used,Trade,New"</formula1>
    </dataValidation>
    <dataValidation type="list" allowBlank="1" showErrorMessage="1" sqref="N6:N35">
      <formula1>Makes</formula1>
    </dataValidation>
    <dataValidation type="list" allowBlank="1" showErrorMessage="1" sqref="K6:K35">
      <formula1>Type</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hidden="1" min="1" max="1" width="7.0"/>
    <col customWidth="1" min="2" max="2" width="7.0"/>
    <col customWidth="1" min="3" max="3" width="8.13"/>
    <col customWidth="1" min="4" max="4" width="17.13"/>
    <col customWidth="1" hidden="1" min="5" max="5" width="8.5"/>
    <col customWidth="1" min="6" max="6" width="6.38"/>
    <col customWidth="1" min="7" max="7" width="8.88"/>
    <col customWidth="1" min="8" max="8" width="6.88"/>
    <col customWidth="1" min="9" max="9" width="7.38"/>
    <col customWidth="1" min="10" max="10" width="9.25"/>
    <col customWidth="1" hidden="1" min="11" max="11" width="7.5"/>
    <col customWidth="1" hidden="1" min="12" max="12" width="9.75"/>
    <col customWidth="1" min="13" max="13" width="5.25"/>
    <col customWidth="1" hidden="1" min="14" max="14" width="7.63"/>
    <col customWidth="1" min="15" max="15" width="7.63"/>
    <col customWidth="1" hidden="1" min="16" max="16" width="7.63"/>
    <col customWidth="1" hidden="1" min="17" max="17" width="6.13"/>
    <col customWidth="1" min="18" max="18" width="7.5"/>
    <col customWidth="1" min="19" max="19" width="17.13"/>
    <col customWidth="1" hidden="1" min="20" max="20" width="7.13"/>
    <col customWidth="1" hidden="1" min="21" max="21" width="13.5"/>
    <col customWidth="1" hidden="1" min="22" max="22" width="6.75"/>
    <col customWidth="1" min="23" max="23" width="9.13"/>
    <col customWidth="1" min="24" max="25" width="5.88"/>
    <col customWidth="1" min="26" max="26" width="8.25"/>
    <col customWidth="1" min="27" max="27" width="7.5"/>
    <col customWidth="1" hidden="1" min="28" max="28" width="8.0"/>
    <col customWidth="1" hidden="1" min="29" max="29" width="6.63"/>
    <col customWidth="1" min="30" max="30" width="8.0"/>
    <col customWidth="1" min="31" max="31" width="8.88"/>
    <col customWidth="1" min="32" max="32" width="7.88"/>
    <col customWidth="1" min="33" max="33" width="9.0"/>
    <col customWidth="1" hidden="1" min="34" max="34" width="2.63"/>
    <col customWidth="1" hidden="1" min="35" max="35" width="10.5"/>
    <col customWidth="1" min="36" max="39" width="15.13"/>
  </cols>
  <sheetData>
    <row r="1" ht="12.75" customHeight="1">
      <c r="A1" s="1247"/>
      <c r="B1" s="1242" t="s">
        <v>933</v>
      </c>
      <c r="C1" s="111"/>
      <c r="D1" s="1333">
        <v>43166.0</v>
      </c>
      <c r="E1" s="110"/>
      <c r="F1" s="110"/>
      <c r="G1" s="1244" t="s">
        <v>575</v>
      </c>
      <c r="H1" s="110"/>
      <c r="I1" s="1245" t="s">
        <v>5</v>
      </c>
      <c r="J1" s="1246"/>
      <c r="K1" s="1246"/>
      <c r="L1" s="1246"/>
      <c r="M1" s="1246"/>
      <c r="N1" s="1246"/>
      <c r="O1" s="1246"/>
      <c r="P1" s="102"/>
      <c r="Q1" s="104"/>
      <c r="R1" s="104"/>
      <c r="S1" s="104"/>
      <c r="T1" s="104"/>
      <c r="U1" s="104"/>
      <c r="V1" s="104"/>
      <c r="W1" s="104"/>
      <c r="X1" s="104"/>
      <c r="Y1" s="104"/>
      <c r="Z1" s="104"/>
      <c r="AA1" s="104"/>
      <c r="AB1" s="104"/>
      <c r="AC1" s="104"/>
      <c r="AD1" s="104"/>
      <c r="AE1" s="104"/>
      <c r="AF1" s="104"/>
      <c r="AG1" s="104"/>
    </row>
    <row r="2" ht="12.75" customHeight="1">
      <c r="A2" s="1247"/>
      <c r="B2" s="1242" t="s">
        <v>935</v>
      </c>
      <c r="C2" s="111"/>
      <c r="D2" s="1248" t="s">
        <v>960</v>
      </c>
      <c r="E2" s="110"/>
      <c r="F2" s="110"/>
      <c r="G2" s="1249" t="s">
        <v>937</v>
      </c>
      <c r="H2" s="110"/>
      <c r="I2" s="1245"/>
      <c r="J2" s="1250"/>
      <c r="K2" s="1246"/>
      <c r="L2" s="1246"/>
      <c r="M2" s="1250"/>
      <c r="N2" s="1246"/>
      <c r="O2" s="1251"/>
      <c r="P2" s="60"/>
      <c r="Q2" s="104"/>
      <c r="R2" s="91"/>
      <c r="S2" s="1252" t="s">
        <v>754</v>
      </c>
      <c r="T2" s="104"/>
      <c r="U2" s="104"/>
      <c r="V2" s="104"/>
      <c r="W2" s="104"/>
      <c r="X2" s="104"/>
      <c r="Y2" s="104"/>
      <c r="Z2" s="104"/>
      <c r="AA2" s="104"/>
      <c r="AB2" s="104"/>
      <c r="AC2" s="104"/>
      <c r="AD2" s="104"/>
      <c r="AE2" s="104"/>
      <c r="AF2" s="104"/>
      <c r="AG2" s="104"/>
    </row>
    <row r="3" ht="12.75" customHeight="1">
      <c r="A3" s="1253"/>
      <c r="B3" s="1253"/>
      <c r="D3" s="1254"/>
      <c r="G3" s="1255"/>
      <c r="H3" s="1246"/>
      <c r="I3" s="1246"/>
      <c r="J3" s="1246"/>
      <c r="K3" s="1246"/>
      <c r="L3" s="1246"/>
      <c r="M3" s="1246"/>
      <c r="N3" s="1246"/>
      <c r="O3" s="1246"/>
      <c r="P3" s="1246"/>
      <c r="Q3" s="1246"/>
      <c r="R3" s="1246"/>
      <c r="S3" s="1246"/>
      <c r="T3" s="1246"/>
      <c r="U3" s="1246"/>
      <c r="V3" s="1246"/>
      <c r="W3" s="1246"/>
      <c r="X3" s="1256"/>
      <c r="Y3" s="1256"/>
      <c r="Z3" s="1255"/>
      <c r="AA3" s="104"/>
      <c r="AB3" s="60"/>
      <c r="AC3" s="104"/>
      <c r="AD3" s="104"/>
      <c r="AE3" s="104"/>
      <c r="AF3" s="104"/>
      <c r="AG3" s="104"/>
      <c r="AH3" s="104"/>
      <c r="AI3" s="104"/>
      <c r="AJ3" s="104"/>
      <c r="AK3" s="104"/>
      <c r="AL3" s="104"/>
      <c r="AM3" s="104"/>
    </row>
    <row r="4" ht="12.75" customHeight="1">
      <c r="A4" s="1257"/>
      <c r="B4" s="784" t="s">
        <v>783</v>
      </c>
      <c r="C4" s="785" t="s">
        <v>941</v>
      </c>
      <c r="D4" s="785" t="s">
        <v>916</v>
      </c>
      <c r="E4" s="785" t="s">
        <v>767</v>
      </c>
      <c r="F4" s="786" t="s">
        <v>768</v>
      </c>
      <c r="G4" s="1258" t="s">
        <v>942</v>
      </c>
      <c r="H4" s="787" t="s">
        <v>770</v>
      </c>
      <c r="I4" s="110"/>
      <c r="J4" s="110"/>
      <c r="K4" s="110"/>
      <c r="L4" s="111"/>
      <c r="M4" s="1334" t="s">
        <v>943</v>
      </c>
      <c r="N4" s="110"/>
      <c r="O4" s="110"/>
      <c r="P4" s="110"/>
      <c r="Q4" s="110"/>
      <c r="R4" s="111"/>
      <c r="S4" s="1335" t="s">
        <v>790</v>
      </c>
      <c r="T4" s="785" t="s">
        <v>918</v>
      </c>
      <c r="U4" s="785" t="s">
        <v>771</v>
      </c>
      <c r="V4" s="1262" t="s">
        <v>921</v>
      </c>
      <c r="W4" s="785" t="s">
        <v>772</v>
      </c>
      <c r="X4" s="785" t="s">
        <v>945</v>
      </c>
      <c r="Y4" s="786" t="s">
        <v>946</v>
      </c>
      <c r="Z4" s="786" t="s">
        <v>947</v>
      </c>
      <c r="AA4" s="786" t="s">
        <v>888</v>
      </c>
      <c r="AB4" s="786" t="s">
        <v>565</v>
      </c>
      <c r="AC4" s="786" t="s">
        <v>948</v>
      </c>
      <c r="AD4" s="786" t="s">
        <v>949</v>
      </c>
      <c r="AE4" s="1262" t="s">
        <v>950</v>
      </c>
      <c r="AF4" s="1263" t="s">
        <v>951</v>
      </c>
      <c r="AG4" s="1263" t="s">
        <v>952</v>
      </c>
      <c r="AH4" s="1264"/>
      <c r="AI4" s="1265" t="s">
        <v>953</v>
      </c>
      <c r="AJ4" s="1266" t="s">
        <v>954</v>
      </c>
      <c r="AK4" s="1267"/>
      <c r="AL4" s="1268"/>
      <c r="AM4" s="104"/>
    </row>
    <row r="5" ht="12.75" customHeight="1">
      <c r="A5" s="1257"/>
      <c r="B5" s="1269"/>
      <c r="C5" s="794"/>
      <c r="D5" s="794"/>
      <c r="E5" s="794"/>
      <c r="F5" s="794"/>
      <c r="G5" s="1270"/>
      <c r="H5" s="795" t="s">
        <v>191</v>
      </c>
      <c r="I5" s="795" t="s">
        <v>192</v>
      </c>
      <c r="J5" s="795" t="s">
        <v>193</v>
      </c>
      <c r="K5" s="795" t="s">
        <v>9</v>
      </c>
      <c r="L5" s="795" t="s">
        <v>955</v>
      </c>
      <c r="M5" s="1271" t="s">
        <v>191</v>
      </c>
      <c r="N5" s="1271" t="s">
        <v>192</v>
      </c>
      <c r="O5" s="1336" t="s">
        <v>552</v>
      </c>
      <c r="P5" s="1271" t="s">
        <v>956</v>
      </c>
      <c r="Q5" s="1271" t="s">
        <v>957</v>
      </c>
      <c r="R5" s="1271" t="s">
        <v>556</v>
      </c>
      <c r="S5" s="1337"/>
      <c r="T5" s="794"/>
      <c r="U5" s="794"/>
      <c r="V5" s="794"/>
      <c r="W5" s="794"/>
      <c r="X5" s="794"/>
      <c r="Y5" s="794"/>
      <c r="Z5" s="794"/>
      <c r="AA5" s="794"/>
      <c r="AB5" s="794"/>
      <c r="AC5" s="794"/>
      <c r="AD5" s="794"/>
      <c r="AE5" s="794"/>
      <c r="AF5" s="794"/>
      <c r="AG5" s="794"/>
      <c r="AH5" s="1264"/>
      <c r="AI5" s="794"/>
      <c r="AJ5" s="797"/>
      <c r="AK5" s="418"/>
      <c r="AL5" s="415"/>
      <c r="AM5" s="104"/>
    </row>
    <row r="6" ht="12.75" customHeight="1">
      <c r="A6" s="1273">
        <v>15.0</v>
      </c>
      <c r="B6" s="1274"/>
      <c r="C6" s="1275"/>
      <c r="D6" s="1276"/>
      <c r="E6" s="1338"/>
      <c r="F6" s="1276"/>
      <c r="G6" s="1277"/>
      <c r="H6" s="1279"/>
      <c r="I6" s="1279"/>
      <c r="J6" s="1279"/>
      <c r="K6" s="1279"/>
      <c r="L6" s="831"/>
      <c r="M6" s="1339"/>
      <c r="N6" s="1339"/>
      <c r="O6" s="1339"/>
      <c r="P6" s="1339"/>
      <c r="Q6" s="1339"/>
      <c r="R6" s="1340"/>
      <c r="S6" s="809"/>
      <c r="T6" s="1278"/>
      <c r="U6" s="1276"/>
      <c r="V6" s="1281"/>
      <c r="W6" s="832"/>
      <c r="X6" s="1276"/>
      <c r="Y6" s="1283"/>
      <c r="Z6" s="1282"/>
      <c r="AA6" s="1282"/>
      <c r="AB6" s="1282"/>
      <c r="AC6" s="1282"/>
      <c r="AD6" s="1282"/>
      <c r="AE6" s="1285">
        <v>0.0</v>
      </c>
      <c r="AF6" s="1286">
        <f t="shared" ref="AF6:AF14" si="1">SUM(Z6:AE6)</f>
        <v>0</v>
      </c>
      <c r="AG6" s="1287">
        <f t="shared" ref="AG6:AG34" si="2">SUM(W6+AF6)</f>
        <v>0</v>
      </c>
      <c r="AH6" s="1288">
        <v>1.0</v>
      </c>
      <c r="AI6" s="1222"/>
      <c r="AJ6" s="1289"/>
      <c r="AK6" s="110"/>
      <c r="AL6" s="111"/>
      <c r="AM6" s="104"/>
    </row>
    <row r="7" ht="12.75" customHeight="1">
      <c r="A7" s="1273">
        <v>16.0</v>
      </c>
      <c r="B7" s="1341"/>
      <c r="C7" s="1342"/>
      <c r="D7" s="1343"/>
      <c r="E7" s="1344"/>
      <c r="F7" s="1344"/>
      <c r="G7" s="1345"/>
      <c r="H7" s="1346"/>
      <c r="I7" s="1346"/>
      <c r="J7" s="1346"/>
      <c r="K7" s="1347"/>
      <c r="L7" s="1346"/>
      <c r="M7" s="1344"/>
      <c r="N7" s="1344"/>
      <c r="O7" s="1344"/>
      <c r="P7" s="1344"/>
      <c r="Q7" s="1348"/>
      <c r="R7" s="1349"/>
      <c r="S7" s="1344"/>
      <c r="T7" s="1346"/>
      <c r="U7" s="1344"/>
      <c r="V7" s="1281"/>
      <c r="W7" s="1350"/>
      <c r="X7" s="1344"/>
      <c r="Y7" s="1351"/>
      <c r="Z7" s="1350"/>
      <c r="AA7" s="1350"/>
      <c r="AB7" s="1352"/>
      <c r="AC7" s="1352"/>
      <c r="AD7" s="1350"/>
      <c r="AE7" s="1285">
        <v>0.0</v>
      </c>
      <c r="AF7" s="1286">
        <f t="shared" si="1"/>
        <v>0</v>
      </c>
      <c r="AG7" s="1287">
        <f t="shared" si="2"/>
        <v>0</v>
      </c>
      <c r="AH7" s="1288">
        <v>2.0</v>
      </c>
      <c r="AI7" s="1222"/>
      <c r="AJ7" s="1289"/>
      <c r="AK7" s="110"/>
      <c r="AL7" s="111"/>
      <c r="AM7" s="104"/>
    </row>
    <row r="8" ht="12.75" customHeight="1">
      <c r="A8" s="1273">
        <v>17.0</v>
      </c>
      <c r="B8" s="1274"/>
      <c r="C8" s="1275"/>
      <c r="D8" s="809"/>
      <c r="E8" s="1276"/>
      <c r="F8" s="1276"/>
      <c r="G8" s="1277"/>
      <c r="H8" s="831"/>
      <c r="I8" s="831"/>
      <c r="J8" s="831"/>
      <c r="K8" s="1279"/>
      <c r="L8" s="831"/>
      <c r="M8" s="1276"/>
      <c r="N8" s="1276"/>
      <c r="O8" s="1276"/>
      <c r="P8" s="1276"/>
      <c r="Q8" s="1290"/>
      <c r="R8" s="1280"/>
      <c r="S8" s="809"/>
      <c r="T8" s="1278"/>
      <c r="U8" s="1290"/>
      <c r="V8" s="1281"/>
      <c r="W8" s="1282"/>
      <c r="X8" s="1276"/>
      <c r="Y8" s="1283"/>
      <c r="Z8" s="1282"/>
      <c r="AA8" s="1282"/>
      <c r="AB8" s="1284"/>
      <c r="AC8" s="1284"/>
      <c r="AD8" s="1282"/>
      <c r="AE8" s="1285">
        <v>0.0</v>
      </c>
      <c r="AF8" s="1286">
        <f t="shared" si="1"/>
        <v>0</v>
      </c>
      <c r="AG8" s="1287">
        <f t="shared" si="2"/>
        <v>0</v>
      </c>
      <c r="AH8" s="1288">
        <v>3.0</v>
      </c>
      <c r="AI8" s="1222"/>
      <c r="AJ8" s="1289"/>
      <c r="AK8" s="110"/>
      <c r="AL8" s="111"/>
      <c r="AM8" s="104"/>
    </row>
    <row r="9" ht="12.75" customHeight="1">
      <c r="A9" s="1273"/>
      <c r="B9" s="1341"/>
      <c r="C9" s="1353"/>
      <c r="D9" s="1344"/>
      <c r="E9" s="1344"/>
      <c r="F9" s="1344"/>
      <c r="G9" s="1345"/>
      <c r="H9" s="1346"/>
      <c r="I9" s="1346"/>
      <c r="J9" s="1346"/>
      <c r="K9" s="1354"/>
      <c r="L9" s="1355"/>
      <c r="M9" s="1344"/>
      <c r="N9" s="1344"/>
      <c r="O9" s="1344"/>
      <c r="P9" s="1344"/>
      <c r="Q9" s="1348"/>
      <c r="R9" s="1349"/>
      <c r="S9" s="1344"/>
      <c r="T9" s="1356"/>
      <c r="U9" s="1344"/>
      <c r="V9" s="1356"/>
      <c r="W9" s="1350"/>
      <c r="X9" s="1344"/>
      <c r="Y9" s="1351"/>
      <c r="Z9" s="1350"/>
      <c r="AA9" s="1350"/>
      <c r="AB9" s="1350"/>
      <c r="AC9" s="1352"/>
      <c r="AD9" s="1350"/>
      <c r="AE9" s="1285">
        <v>0.0</v>
      </c>
      <c r="AF9" s="1286">
        <f t="shared" si="1"/>
        <v>0</v>
      </c>
      <c r="AG9" s="1287">
        <f t="shared" si="2"/>
        <v>0</v>
      </c>
      <c r="AH9" s="1288">
        <v>5.0</v>
      </c>
      <c r="AI9" s="1222"/>
      <c r="AJ9" s="1304"/>
      <c r="AK9" s="110"/>
      <c r="AL9" s="111"/>
      <c r="AM9" s="104"/>
    </row>
    <row r="10" ht="12.75" customHeight="1">
      <c r="A10" s="1273" t="s">
        <v>961</v>
      </c>
      <c r="B10" s="1291"/>
      <c r="C10" s="1292"/>
      <c r="D10" s="809"/>
      <c r="E10" s="809"/>
      <c r="F10" s="809"/>
      <c r="G10" s="830"/>
      <c r="H10" s="831"/>
      <c r="I10" s="831"/>
      <c r="J10" s="831"/>
      <c r="K10" s="1293"/>
      <c r="L10" s="1302"/>
      <c r="M10" s="809"/>
      <c r="N10" s="809"/>
      <c r="O10" s="809"/>
      <c r="P10" s="809"/>
      <c r="Q10" s="844"/>
      <c r="R10" s="1294"/>
      <c r="S10" s="809"/>
      <c r="T10" s="1295"/>
      <c r="U10" s="844"/>
      <c r="V10" s="1295"/>
      <c r="W10" s="832"/>
      <c r="X10" s="809"/>
      <c r="Y10" s="1296"/>
      <c r="Z10" s="832"/>
      <c r="AA10" s="832"/>
      <c r="AB10" s="832"/>
      <c r="AC10" s="1297"/>
      <c r="AD10" s="832"/>
      <c r="AE10" s="1285">
        <v>0.0</v>
      </c>
      <c r="AF10" s="1286">
        <f t="shared" si="1"/>
        <v>0</v>
      </c>
      <c r="AG10" s="1287">
        <f t="shared" si="2"/>
        <v>0</v>
      </c>
      <c r="AH10" s="1288">
        <v>6.0</v>
      </c>
      <c r="AI10" s="1222"/>
      <c r="AJ10" s="1304"/>
      <c r="AK10" s="110"/>
      <c r="AL10" s="111"/>
      <c r="AM10" s="104"/>
    </row>
    <row r="11" ht="12.75" customHeight="1">
      <c r="A11" s="1273"/>
      <c r="B11" s="1341"/>
      <c r="C11" s="1353"/>
      <c r="D11" s="1344"/>
      <c r="E11" s="1344"/>
      <c r="F11" s="1344"/>
      <c r="G11" s="1345"/>
      <c r="H11" s="1346"/>
      <c r="I11" s="1346"/>
      <c r="J11" s="1346"/>
      <c r="K11" s="1357"/>
      <c r="L11" s="1355"/>
      <c r="M11" s="1344"/>
      <c r="N11" s="1344"/>
      <c r="O11" s="1344"/>
      <c r="P11" s="1344"/>
      <c r="Q11" s="1348"/>
      <c r="R11" s="1349"/>
      <c r="S11" s="1344"/>
      <c r="T11" s="1356"/>
      <c r="U11" s="1344"/>
      <c r="V11" s="1356"/>
      <c r="W11" s="1350"/>
      <c r="X11" s="1344"/>
      <c r="Y11" s="1351"/>
      <c r="Z11" s="1350"/>
      <c r="AA11" s="1350"/>
      <c r="AB11" s="1352"/>
      <c r="AC11" s="1352"/>
      <c r="AD11" s="1350"/>
      <c r="AE11" s="1285">
        <v>0.0</v>
      </c>
      <c r="AF11" s="1286">
        <f t="shared" si="1"/>
        <v>0</v>
      </c>
      <c r="AG11" s="1287">
        <f t="shared" si="2"/>
        <v>0</v>
      </c>
      <c r="AH11" s="1288">
        <v>7.0</v>
      </c>
      <c r="AI11" s="1222"/>
      <c r="AJ11" s="1289" t="s">
        <v>5</v>
      </c>
      <c r="AK11" s="110"/>
      <c r="AL11" s="111"/>
      <c r="AM11" s="104"/>
    </row>
    <row r="12" ht="12.75" customHeight="1">
      <c r="A12" s="1273"/>
      <c r="B12" s="1291"/>
      <c r="C12" s="1292"/>
      <c r="D12" s="809"/>
      <c r="E12" s="809"/>
      <c r="F12" s="809"/>
      <c r="G12" s="830"/>
      <c r="H12" s="831"/>
      <c r="I12" s="831"/>
      <c r="J12" s="831"/>
      <c r="K12" s="1309"/>
      <c r="L12" s="1302"/>
      <c r="M12" s="809"/>
      <c r="N12" s="844"/>
      <c r="O12" s="844"/>
      <c r="P12" s="844"/>
      <c r="Q12" s="844"/>
      <c r="R12" s="1303"/>
      <c r="S12" s="809"/>
      <c r="T12" s="1295"/>
      <c r="U12" s="844"/>
      <c r="V12" s="1295"/>
      <c r="W12" s="832"/>
      <c r="X12" s="809"/>
      <c r="Y12" s="1296"/>
      <c r="Z12" s="832"/>
      <c r="AA12" s="1297"/>
      <c r="AB12" s="1297"/>
      <c r="AC12" s="1297"/>
      <c r="AD12" s="832"/>
      <c r="AE12" s="1285">
        <v>0.0</v>
      </c>
      <c r="AF12" s="1286">
        <f t="shared" si="1"/>
        <v>0</v>
      </c>
      <c r="AG12" s="1287">
        <f t="shared" si="2"/>
        <v>0</v>
      </c>
      <c r="AH12" s="1288">
        <v>8.0</v>
      </c>
      <c r="AI12" s="1222"/>
      <c r="AJ12" s="1304"/>
      <c r="AK12" s="110"/>
      <c r="AL12" s="111"/>
      <c r="AM12" s="104"/>
    </row>
    <row r="13" ht="12.75" customHeight="1">
      <c r="A13" s="1305"/>
      <c r="B13" s="1341"/>
      <c r="C13" s="1358"/>
      <c r="D13" s="1344"/>
      <c r="E13" s="1348"/>
      <c r="F13" s="1344"/>
      <c r="G13" s="1345"/>
      <c r="H13" s="1346"/>
      <c r="I13" s="1346"/>
      <c r="J13" s="1346"/>
      <c r="K13" s="1359"/>
      <c r="L13" s="1355"/>
      <c r="M13" s="1344"/>
      <c r="N13" s="1344"/>
      <c r="O13" s="1344"/>
      <c r="P13" s="1348"/>
      <c r="Q13" s="1348"/>
      <c r="R13" s="1349"/>
      <c r="S13" s="1344"/>
      <c r="T13" s="1356"/>
      <c r="U13" s="1344"/>
      <c r="V13" s="1281"/>
      <c r="W13" s="1360"/>
      <c r="X13" s="1344"/>
      <c r="Y13" s="1351"/>
      <c r="Z13" s="1350"/>
      <c r="AA13" s="1352"/>
      <c r="AB13" s="1352"/>
      <c r="AC13" s="1352"/>
      <c r="AD13" s="1352"/>
      <c r="AE13" s="1285">
        <v>0.0</v>
      </c>
      <c r="AF13" s="1286">
        <f t="shared" si="1"/>
        <v>0</v>
      </c>
      <c r="AG13" s="1287">
        <f t="shared" si="2"/>
        <v>0</v>
      </c>
      <c r="AH13" s="1288">
        <v>30.0</v>
      </c>
      <c r="AI13" s="1222"/>
      <c r="AJ13" s="1304"/>
      <c r="AK13" s="110"/>
      <c r="AL13" s="111"/>
      <c r="AM13" s="104"/>
    </row>
    <row r="14" ht="12.75" customHeight="1">
      <c r="A14" s="1273"/>
      <c r="B14" s="1274"/>
      <c r="C14" s="1275"/>
      <c r="D14" s="1276"/>
      <c r="E14" s="1276"/>
      <c r="F14" s="1276"/>
      <c r="G14" s="1277"/>
      <c r="H14" s="1278"/>
      <c r="I14" s="1278"/>
      <c r="J14" s="1278"/>
      <c r="K14" s="1361"/>
      <c r="L14" s="1302"/>
      <c r="M14" s="1276"/>
      <c r="N14" s="1276"/>
      <c r="O14" s="1276"/>
      <c r="P14" s="1276"/>
      <c r="Q14" s="1290"/>
      <c r="R14" s="1280"/>
      <c r="S14" s="809"/>
      <c r="T14" s="1362"/>
      <c r="U14" s="1290"/>
      <c r="V14" s="1281"/>
      <c r="W14" s="1282"/>
      <c r="X14" s="1276"/>
      <c r="Y14" s="1283"/>
      <c r="Z14" s="1282"/>
      <c r="AA14" s="1282"/>
      <c r="AB14" s="1282"/>
      <c r="AC14" s="1284"/>
      <c r="AD14" s="1282"/>
      <c r="AE14" s="1285">
        <v>0.0</v>
      </c>
      <c r="AF14" s="1286">
        <f t="shared" si="1"/>
        <v>0</v>
      </c>
      <c r="AG14" s="1287">
        <f t="shared" si="2"/>
        <v>0</v>
      </c>
      <c r="AH14" s="1288">
        <v>9.0</v>
      </c>
      <c r="AI14" s="1222"/>
      <c r="AJ14" s="1289"/>
      <c r="AK14" s="110"/>
      <c r="AL14" s="111"/>
      <c r="AM14" s="104"/>
    </row>
    <row r="15" ht="12.75" customHeight="1">
      <c r="A15" s="1363" t="s">
        <v>961</v>
      </c>
      <c r="B15" s="1341"/>
      <c r="C15" s="1342"/>
      <c r="D15" s="1344"/>
      <c r="E15" s="1344"/>
      <c r="F15" s="1344"/>
      <c r="G15" s="1345"/>
      <c r="H15" s="1346"/>
      <c r="I15" s="1346"/>
      <c r="J15" s="1346"/>
      <c r="K15" s="1359"/>
      <c r="L15" s="1355"/>
      <c r="M15" s="1344"/>
      <c r="N15" s="1344"/>
      <c r="O15" s="1344"/>
      <c r="P15" s="1344"/>
      <c r="Q15" s="1348"/>
      <c r="R15" s="1349"/>
      <c r="S15" s="1364"/>
      <c r="T15" s="1356"/>
      <c r="U15" s="1348"/>
      <c r="V15" s="1281"/>
      <c r="W15" s="1350"/>
      <c r="X15" s="1344"/>
      <c r="Y15" s="1351"/>
      <c r="Z15" s="1350"/>
      <c r="AA15" s="1350"/>
      <c r="AB15" s="1352"/>
      <c r="AC15" s="1352"/>
      <c r="AD15" s="1350"/>
      <c r="AE15" s="1285">
        <v>0.0</v>
      </c>
      <c r="AF15" s="1285">
        <f t="shared" ref="AF15:AF34" si="3">SUM(Z15:AD15)</f>
        <v>0</v>
      </c>
      <c r="AG15" s="1287">
        <f t="shared" si="2"/>
        <v>0</v>
      </c>
      <c r="AH15" s="1288">
        <v>10.0</v>
      </c>
      <c r="AI15" s="1222"/>
      <c r="AJ15" s="1304"/>
      <c r="AK15" s="110"/>
      <c r="AL15" s="111"/>
      <c r="AM15" s="104"/>
    </row>
    <row r="16" ht="12.75" customHeight="1">
      <c r="A16" s="1273"/>
      <c r="B16" s="1274"/>
      <c r="C16" s="1275"/>
      <c r="D16" s="1276"/>
      <c r="E16" s="1276"/>
      <c r="F16" s="1276"/>
      <c r="G16" s="1277"/>
      <c r="H16" s="1278"/>
      <c r="I16" s="1278"/>
      <c r="J16" s="1278"/>
      <c r="K16" s="1361"/>
      <c r="L16" s="1302"/>
      <c r="M16" s="1276"/>
      <c r="N16" s="1276"/>
      <c r="O16" s="1276"/>
      <c r="P16" s="1276"/>
      <c r="Q16" s="1290"/>
      <c r="R16" s="1280"/>
      <c r="S16" s="809"/>
      <c r="T16" s="1362"/>
      <c r="U16" s="1290"/>
      <c r="V16" s="1281"/>
      <c r="W16" s="832"/>
      <c r="X16" s="1276"/>
      <c r="Y16" s="1283"/>
      <c r="Z16" s="1282"/>
      <c r="AA16" s="1282"/>
      <c r="AB16" s="1282"/>
      <c r="AC16" s="1284"/>
      <c r="AD16" s="1282"/>
      <c r="AE16" s="1285">
        <v>0.0</v>
      </c>
      <c r="AF16" s="1285">
        <f t="shared" si="3"/>
        <v>0</v>
      </c>
      <c r="AG16" s="1287">
        <f t="shared" si="2"/>
        <v>0</v>
      </c>
      <c r="AH16" s="1288">
        <v>11.0</v>
      </c>
      <c r="AI16" s="1222"/>
      <c r="AJ16" s="1289"/>
      <c r="AK16" s="110"/>
      <c r="AL16" s="111"/>
      <c r="AM16" s="104"/>
    </row>
    <row r="17" ht="12.75" customHeight="1">
      <c r="A17" s="1273"/>
      <c r="B17" s="1341"/>
      <c r="C17" s="1342"/>
      <c r="D17" s="1344"/>
      <c r="E17" s="1344"/>
      <c r="F17" s="1344"/>
      <c r="G17" s="1345"/>
      <c r="H17" s="1346"/>
      <c r="I17" s="1346"/>
      <c r="J17" s="1346"/>
      <c r="K17" s="1359"/>
      <c r="L17" s="1355"/>
      <c r="M17" s="1344"/>
      <c r="N17" s="1344"/>
      <c r="O17" s="1344"/>
      <c r="P17" s="1344"/>
      <c r="Q17" s="1348"/>
      <c r="R17" s="1349"/>
      <c r="S17" s="1344"/>
      <c r="T17" s="1356"/>
      <c r="U17" s="1348"/>
      <c r="V17" s="1281"/>
      <c r="W17" s="1350"/>
      <c r="X17" s="1344"/>
      <c r="Y17" s="1351"/>
      <c r="Z17" s="1350"/>
      <c r="AA17" s="1350"/>
      <c r="AB17" s="1350"/>
      <c r="AC17" s="1352"/>
      <c r="AD17" s="1350"/>
      <c r="AE17" s="1285">
        <v>0.0</v>
      </c>
      <c r="AF17" s="1285">
        <f t="shared" si="3"/>
        <v>0</v>
      </c>
      <c r="AG17" s="1287">
        <f t="shared" si="2"/>
        <v>0</v>
      </c>
      <c r="AH17" s="1288">
        <v>12.0</v>
      </c>
      <c r="AI17" s="1222"/>
      <c r="AJ17" s="1289" t="s">
        <v>5</v>
      </c>
      <c r="AK17" s="110"/>
      <c r="AL17" s="111"/>
      <c r="AM17" s="104"/>
    </row>
    <row r="18" ht="12.75" customHeight="1">
      <c r="A18" s="1273"/>
      <c r="B18" s="1274"/>
      <c r="C18" s="1275"/>
      <c r="D18" s="809"/>
      <c r="E18" s="1276"/>
      <c r="F18" s="1276"/>
      <c r="G18" s="1277"/>
      <c r="H18" s="1278"/>
      <c r="I18" s="1278"/>
      <c r="J18" s="1278"/>
      <c r="K18" s="1361"/>
      <c r="L18" s="1302"/>
      <c r="M18" s="1276"/>
      <c r="N18" s="1276"/>
      <c r="O18" s="1276"/>
      <c r="P18" s="1276"/>
      <c r="Q18" s="1290"/>
      <c r="R18" s="1280"/>
      <c r="S18" s="809"/>
      <c r="T18" s="1362"/>
      <c r="U18" s="1290"/>
      <c r="V18" s="1281"/>
      <c r="W18" s="1282"/>
      <c r="X18" s="1276"/>
      <c r="Y18" s="1283"/>
      <c r="Z18" s="1282"/>
      <c r="AA18" s="1284"/>
      <c r="AB18" s="1284"/>
      <c r="AC18" s="1284"/>
      <c r="AD18" s="1282"/>
      <c r="AE18" s="1285">
        <v>0.0</v>
      </c>
      <c r="AF18" s="1285">
        <f t="shared" si="3"/>
        <v>0</v>
      </c>
      <c r="AG18" s="1287">
        <f t="shared" si="2"/>
        <v>0</v>
      </c>
      <c r="AH18" s="1288">
        <v>13.0</v>
      </c>
      <c r="AI18" s="1222"/>
      <c r="AJ18" s="1304"/>
      <c r="AK18" s="110"/>
      <c r="AL18" s="111"/>
      <c r="AM18" s="104"/>
    </row>
    <row r="19" ht="12.75" customHeight="1">
      <c r="A19" s="1365"/>
      <c r="B19" s="1341"/>
      <c r="C19" s="1342"/>
      <c r="D19" s="1344"/>
      <c r="E19" s="1344"/>
      <c r="F19" s="1344"/>
      <c r="G19" s="1345"/>
      <c r="H19" s="1346"/>
      <c r="I19" s="1346"/>
      <c r="J19" s="1346"/>
      <c r="K19" s="1359"/>
      <c r="L19" s="1355"/>
      <c r="M19" s="1344"/>
      <c r="N19" s="1344"/>
      <c r="O19" s="1344"/>
      <c r="P19" s="1348"/>
      <c r="Q19" s="1348"/>
      <c r="R19" s="1349"/>
      <c r="S19" s="1344"/>
      <c r="T19" s="1356"/>
      <c r="U19" s="1348"/>
      <c r="V19" s="1281">
        <f t="shared" ref="V19:V34" si="4">IF(T19=ISBLANK(0),0,1-T19)</f>
        <v>0</v>
      </c>
      <c r="W19" s="1350"/>
      <c r="X19" s="1344"/>
      <c r="Y19" s="1351"/>
      <c r="Z19" s="1350"/>
      <c r="AA19" s="1350"/>
      <c r="AB19" s="1352"/>
      <c r="AC19" s="1352"/>
      <c r="AD19" s="1350"/>
      <c r="AE19" s="1285">
        <v>0.0</v>
      </c>
      <c r="AF19" s="1285">
        <f t="shared" si="3"/>
        <v>0</v>
      </c>
      <c r="AG19" s="1287">
        <f t="shared" si="2"/>
        <v>0</v>
      </c>
      <c r="AH19" s="1288">
        <v>14.0</v>
      </c>
      <c r="AI19" s="1222"/>
      <c r="AJ19" s="1304"/>
      <c r="AK19" s="110"/>
      <c r="AL19" s="111"/>
      <c r="AM19" s="104"/>
    </row>
    <row r="20" ht="12.75" customHeight="1">
      <c r="A20" s="1311"/>
      <c r="B20" s="1366"/>
      <c r="C20" s="1367"/>
      <c r="D20" s="1290"/>
      <c r="E20" s="1290"/>
      <c r="F20" s="1290"/>
      <c r="G20" s="1368"/>
      <c r="H20" s="1369"/>
      <c r="I20" s="1369"/>
      <c r="J20" s="1369"/>
      <c r="K20" s="1361"/>
      <c r="L20" s="1302"/>
      <c r="M20" s="1290"/>
      <c r="N20" s="1290"/>
      <c r="O20" s="1290"/>
      <c r="P20" s="1290"/>
      <c r="Q20" s="1290"/>
      <c r="R20" s="1370"/>
      <c r="S20" s="1290"/>
      <c r="T20" s="1362"/>
      <c r="U20" s="1290"/>
      <c r="V20" s="1281">
        <f t="shared" si="4"/>
        <v>0</v>
      </c>
      <c r="W20" s="1284"/>
      <c r="X20" s="1290"/>
      <c r="Y20" s="1371"/>
      <c r="Z20" s="1284"/>
      <c r="AA20" s="1284"/>
      <c r="AB20" s="1284"/>
      <c r="AC20" s="1284"/>
      <c r="AD20" s="1284"/>
      <c r="AE20" s="1286">
        <f>IF(C20=ISBLANK(0),0,'Roster &amp; Tables'!J27)</f>
        <v>0</v>
      </c>
      <c r="AF20" s="1285">
        <f t="shared" si="3"/>
        <v>0</v>
      </c>
      <c r="AG20" s="1287">
        <f t="shared" si="2"/>
        <v>0</v>
      </c>
      <c r="AH20" s="1288">
        <v>15.0</v>
      </c>
      <c r="AI20" s="1222"/>
      <c r="AJ20" s="1304"/>
      <c r="AK20" s="110"/>
      <c r="AL20" s="111"/>
      <c r="AM20" s="104"/>
    </row>
    <row r="21" ht="12.75" customHeight="1">
      <c r="A21" s="1305"/>
      <c r="B21" s="1372"/>
      <c r="C21" s="1373"/>
      <c r="D21" s="1348"/>
      <c r="E21" s="1348"/>
      <c r="F21" s="1348"/>
      <c r="G21" s="1374"/>
      <c r="H21" s="1355"/>
      <c r="I21" s="1355"/>
      <c r="J21" s="1355"/>
      <c r="K21" s="1359"/>
      <c r="L21" s="1355"/>
      <c r="M21" s="1348"/>
      <c r="N21" s="1348"/>
      <c r="O21" s="1348"/>
      <c r="P21" s="1348"/>
      <c r="Q21" s="1348"/>
      <c r="R21" s="1375"/>
      <c r="S21" s="1348"/>
      <c r="T21" s="1356"/>
      <c r="U21" s="1348"/>
      <c r="V21" s="1281">
        <f t="shared" si="4"/>
        <v>0</v>
      </c>
      <c r="W21" s="1352"/>
      <c r="X21" s="1348"/>
      <c r="Y21" s="1376"/>
      <c r="Z21" s="1352"/>
      <c r="AA21" s="1352"/>
      <c r="AB21" s="1352"/>
      <c r="AC21" s="1352"/>
      <c r="AD21" s="1352"/>
      <c r="AE21" s="1286">
        <f>IF(C21=ISBLANK(0),0,'Roster &amp; Tables'!J27)</f>
        <v>0</v>
      </c>
      <c r="AF21" s="1285">
        <f t="shared" si="3"/>
        <v>0</v>
      </c>
      <c r="AG21" s="1287">
        <f t="shared" si="2"/>
        <v>0</v>
      </c>
      <c r="AH21" s="1288">
        <v>16.0</v>
      </c>
      <c r="AI21" s="1222"/>
      <c r="AJ21" s="1304"/>
      <c r="AK21" s="110"/>
      <c r="AL21" s="111"/>
      <c r="AM21" s="104"/>
    </row>
    <row r="22" ht="12.75" customHeight="1">
      <c r="A22" s="1311"/>
      <c r="B22" s="1366"/>
      <c r="C22" s="1367"/>
      <c r="D22" s="1290"/>
      <c r="E22" s="1290"/>
      <c r="F22" s="1290"/>
      <c r="G22" s="1368"/>
      <c r="H22" s="1369"/>
      <c r="I22" s="1369"/>
      <c r="J22" s="1369"/>
      <c r="K22" s="1361"/>
      <c r="L22" s="1302"/>
      <c r="M22" s="1290"/>
      <c r="N22" s="1290"/>
      <c r="O22" s="1290"/>
      <c r="P22" s="1290"/>
      <c r="Q22" s="1290"/>
      <c r="R22" s="1370"/>
      <c r="S22" s="1290"/>
      <c r="T22" s="1362"/>
      <c r="U22" s="1290"/>
      <c r="V22" s="1281">
        <f t="shared" si="4"/>
        <v>0</v>
      </c>
      <c r="W22" s="1284"/>
      <c r="X22" s="1290"/>
      <c r="Y22" s="1371"/>
      <c r="Z22" s="1284"/>
      <c r="AA22" s="1284"/>
      <c r="AB22" s="1284"/>
      <c r="AC22" s="1284"/>
      <c r="AD22" s="1284"/>
      <c r="AE22" s="1286">
        <f>IF(C22=ISBLANK(0),0,'Roster &amp; Tables'!J27)</f>
        <v>0</v>
      </c>
      <c r="AF22" s="1285">
        <f t="shared" si="3"/>
        <v>0</v>
      </c>
      <c r="AG22" s="1287">
        <f t="shared" si="2"/>
        <v>0</v>
      </c>
      <c r="AH22" s="1288">
        <v>17.0</v>
      </c>
      <c r="AI22" s="1222"/>
      <c r="AJ22" s="1304"/>
      <c r="AK22" s="110"/>
      <c r="AL22" s="111"/>
      <c r="AM22" s="104"/>
    </row>
    <row r="23" ht="12.75" customHeight="1">
      <c r="A23" s="1305"/>
      <c r="B23" s="1372"/>
      <c r="C23" s="1373"/>
      <c r="D23" s="1348"/>
      <c r="E23" s="1348"/>
      <c r="F23" s="1348"/>
      <c r="G23" s="1374"/>
      <c r="H23" s="1355" t="str">
        <f>IF(B23=ISBLANK(TRUE),IF(C23=ISBLANK(TRUE)," ","Input"),VLOOKUP(B23,INVENTORY!$A$31:$Y$948,6,FALSE))</f>
        <v> </v>
      </c>
      <c r="I23" s="1355" t="str">
        <f>IF(B23=ISBLANK(TRUE),IF(C23=ISBLANK(TRUE)," ","Input"),VLOOKUP(B23,INVENTORY!$A$31:$Y$948,7,FALSE))</f>
        <v> </v>
      </c>
      <c r="J23" s="1355" t="str">
        <f>IF(B23=ISBLANK(TRUE),IF(C23=ISBLANK(TRUE)," ","Input"),VLOOKUP(B23,INVENTORY!$A$31:$Y$948,8,FALSE))</f>
        <v> </v>
      </c>
      <c r="K23" s="1359" t="str">
        <f>IF(C23=ISBLANK(TRUE),IF(D23=ISBLANK(TRUE)," ","Input"),VLOOKUP(C23,INVENTORY!$A$31:$Y$948,9,FALSE))</f>
        <v> </v>
      </c>
      <c r="L23" s="1355" t="str">
        <f>IF(B23=ISBLANK(TRUE),IF(C23=ISBLANK(TRUE)," ","Input"),VLOOKUP(C23,INVENTORY!$A$31:$Y$948,19,FALSE))</f>
        <v> </v>
      </c>
      <c r="M23" s="1348"/>
      <c r="N23" s="1348"/>
      <c r="O23" s="1348"/>
      <c r="P23" s="1348"/>
      <c r="Q23" s="1348"/>
      <c r="R23" s="1375"/>
      <c r="S23" s="1348"/>
      <c r="T23" s="1356"/>
      <c r="U23" s="1348"/>
      <c r="V23" s="1281">
        <f t="shared" si="4"/>
        <v>0</v>
      </c>
      <c r="W23" s="1352"/>
      <c r="X23" s="1348"/>
      <c r="Y23" s="1376"/>
      <c r="Z23" s="1352"/>
      <c r="AA23" s="1352"/>
      <c r="AB23" s="1352"/>
      <c r="AC23" s="1352"/>
      <c r="AD23" s="1352"/>
      <c r="AE23" s="1286">
        <f>IF(C23=ISBLANK(0),0,'Roster &amp; Tables'!J27)</f>
        <v>0</v>
      </c>
      <c r="AF23" s="1285">
        <f t="shared" si="3"/>
        <v>0</v>
      </c>
      <c r="AG23" s="1287">
        <f t="shared" si="2"/>
        <v>0</v>
      </c>
      <c r="AH23" s="1288">
        <v>18.0</v>
      </c>
      <c r="AI23" s="1222"/>
      <c r="AJ23" s="1304"/>
      <c r="AK23" s="110"/>
      <c r="AL23" s="111"/>
      <c r="AM23" s="104"/>
    </row>
    <row r="24" ht="12.75" customHeight="1">
      <c r="A24" s="1311"/>
      <c r="B24" s="1366"/>
      <c r="C24" s="1367"/>
      <c r="D24" s="1290"/>
      <c r="E24" s="1290"/>
      <c r="F24" s="1290"/>
      <c r="G24" s="1368"/>
      <c r="H24" s="1369" t="str">
        <f>IF(B24=ISBLANK(TRUE),IF(C24=ISBLANK(TRUE)," ","Input"),VLOOKUP(B24,INVENTORY!$A$31:$Y$948,6,FALSE))</f>
        <v> </v>
      </c>
      <c r="I24" s="1369" t="str">
        <f>IF(B24=ISBLANK(TRUE),IF(C24=ISBLANK(TRUE)," ","Input"),VLOOKUP(B24,INVENTORY!$A$31:$Y$948,7,FALSE))</f>
        <v> </v>
      </c>
      <c r="J24" s="1369" t="str">
        <f>IF(B24=ISBLANK(TRUE),IF(C24=ISBLANK(TRUE)," ","Input"),VLOOKUP(B24,INVENTORY!$A$31:$Y$948,8,FALSE))</f>
        <v> </v>
      </c>
      <c r="K24" s="1361" t="str">
        <f>IF(C24=ISBLANK(TRUE),IF(D24=ISBLANK(TRUE)," ","Input"),VLOOKUP(C24,INVENTORY!$A$31:$Y$948,9,FALSE))</f>
        <v> </v>
      </c>
      <c r="L24" s="1302" t="str">
        <f>IF(B24=ISBLANK(TRUE),IF(C24=ISBLANK(TRUE)," ","Input"),VLOOKUP(C24,INVENTORY!$A$31:$Y$948,19,FALSE))</f>
        <v> </v>
      </c>
      <c r="M24" s="1290"/>
      <c r="N24" s="1290"/>
      <c r="O24" s="1290"/>
      <c r="P24" s="1290"/>
      <c r="Q24" s="1290"/>
      <c r="R24" s="1370"/>
      <c r="S24" s="1290"/>
      <c r="T24" s="1362"/>
      <c r="U24" s="1290"/>
      <c r="V24" s="1281">
        <f t="shared" si="4"/>
        <v>0</v>
      </c>
      <c r="W24" s="1284"/>
      <c r="X24" s="1290"/>
      <c r="Y24" s="1371"/>
      <c r="Z24" s="1284"/>
      <c r="AA24" s="1284"/>
      <c r="AB24" s="1284"/>
      <c r="AC24" s="1284"/>
      <c r="AD24" s="1284"/>
      <c r="AE24" s="1286">
        <f>IF(C24=ISBLANK(0),0,'Roster &amp; Tables'!J27)</f>
        <v>0</v>
      </c>
      <c r="AF24" s="1285">
        <f t="shared" si="3"/>
        <v>0</v>
      </c>
      <c r="AG24" s="1287">
        <f t="shared" si="2"/>
        <v>0</v>
      </c>
      <c r="AH24" s="1288">
        <v>19.0</v>
      </c>
      <c r="AI24" s="1222"/>
      <c r="AJ24" s="1304"/>
      <c r="AK24" s="110"/>
      <c r="AL24" s="111"/>
      <c r="AM24" s="104"/>
    </row>
    <row r="25" ht="12.75" customHeight="1">
      <c r="A25" s="1305"/>
      <c r="B25" s="1372"/>
      <c r="C25" s="1373"/>
      <c r="D25" s="1348"/>
      <c r="E25" s="1348"/>
      <c r="F25" s="1348"/>
      <c r="G25" s="1374"/>
      <c r="H25" s="1355" t="str">
        <f>IF(B25=ISBLANK(TRUE),IF(C25=ISBLANK(TRUE)," ","Input"),VLOOKUP(B25,INVENTORY!$A$31:$Y$948,6,FALSE))</f>
        <v> </v>
      </c>
      <c r="I25" s="1355" t="str">
        <f>IF(B25=ISBLANK(TRUE),IF(C25=ISBLANK(TRUE)," ","Input"),VLOOKUP(B25,INVENTORY!$A$31:$Y$948,7,FALSE))</f>
        <v> </v>
      </c>
      <c r="J25" s="1355" t="str">
        <f>IF(B25=ISBLANK(TRUE),IF(C25=ISBLANK(TRUE)," ","Input"),VLOOKUP(B25,INVENTORY!$A$31:$Y$948,8,FALSE))</f>
        <v> </v>
      </c>
      <c r="K25" s="1359" t="str">
        <f>IF(C25=ISBLANK(TRUE),IF(D25=ISBLANK(TRUE)," ","Input"),VLOOKUP(C25,INVENTORY!$A$31:$Y$948,9,FALSE))</f>
        <v> </v>
      </c>
      <c r="L25" s="1355" t="str">
        <f>IF(B25=ISBLANK(TRUE),IF(C25=ISBLANK(TRUE)," ","Input"),VLOOKUP(C25,INVENTORY!$A$31:$Y$948,19,FALSE))</f>
        <v> </v>
      </c>
      <c r="M25" s="1348"/>
      <c r="N25" s="1348"/>
      <c r="O25" s="1348"/>
      <c r="P25" s="1348"/>
      <c r="Q25" s="1348"/>
      <c r="R25" s="1375"/>
      <c r="S25" s="1348"/>
      <c r="T25" s="1356"/>
      <c r="U25" s="1348"/>
      <c r="V25" s="1281">
        <f t="shared" si="4"/>
        <v>0</v>
      </c>
      <c r="W25" s="1352"/>
      <c r="X25" s="1348"/>
      <c r="Y25" s="1376"/>
      <c r="Z25" s="1352"/>
      <c r="AA25" s="1352"/>
      <c r="AB25" s="1352"/>
      <c r="AC25" s="1352"/>
      <c r="AD25" s="1352"/>
      <c r="AE25" s="1286">
        <f>IF(C25=ISBLANK(0),0,'Roster &amp; Tables'!J27)</f>
        <v>0</v>
      </c>
      <c r="AF25" s="1285">
        <f t="shared" si="3"/>
        <v>0</v>
      </c>
      <c r="AG25" s="1287">
        <f t="shared" si="2"/>
        <v>0</v>
      </c>
      <c r="AH25" s="1288">
        <v>20.0</v>
      </c>
      <c r="AI25" s="1222"/>
      <c r="AJ25" s="1304"/>
      <c r="AK25" s="110"/>
      <c r="AL25" s="111"/>
      <c r="AM25" s="104"/>
    </row>
    <row r="26" ht="12.75" customHeight="1">
      <c r="A26" s="1311"/>
      <c r="B26" s="1366"/>
      <c r="C26" s="1367"/>
      <c r="D26" s="1290"/>
      <c r="E26" s="1290"/>
      <c r="F26" s="1290"/>
      <c r="G26" s="1368"/>
      <c r="H26" s="1369" t="str">
        <f>IF(B26=ISBLANK(TRUE),IF(C26=ISBLANK(TRUE)," ","Input"),VLOOKUP(B26,INVENTORY!$A$31:$Y$948,6,FALSE))</f>
        <v> </v>
      </c>
      <c r="I26" s="1369" t="str">
        <f>IF(B26=ISBLANK(TRUE),IF(C26=ISBLANK(TRUE)," ","Input"),VLOOKUP(B26,INVENTORY!$A$31:$Y$948,7,FALSE))</f>
        <v> </v>
      </c>
      <c r="J26" s="1369" t="str">
        <f>IF(B26=ISBLANK(TRUE),IF(C26=ISBLANK(TRUE)," ","Input"),VLOOKUP(B26,INVENTORY!$A$31:$Y$948,8,FALSE))</f>
        <v> </v>
      </c>
      <c r="K26" s="1361" t="str">
        <f>IF(C26=ISBLANK(TRUE),IF(D26=ISBLANK(TRUE)," ","Input"),VLOOKUP(C26,INVENTORY!$A$31:$Y$948,9,FALSE))</f>
        <v> </v>
      </c>
      <c r="L26" s="1302" t="str">
        <f>IF(B26=ISBLANK(TRUE),IF(C26=ISBLANK(TRUE)," ","Input"),VLOOKUP(C26,INVENTORY!$A$31:$Y$948,19,FALSE))</f>
        <v> </v>
      </c>
      <c r="M26" s="1290"/>
      <c r="N26" s="1290"/>
      <c r="O26" s="1290"/>
      <c r="P26" s="1290"/>
      <c r="Q26" s="1290"/>
      <c r="R26" s="1370"/>
      <c r="S26" s="1290"/>
      <c r="T26" s="1362"/>
      <c r="U26" s="1290"/>
      <c r="V26" s="1281">
        <f t="shared" si="4"/>
        <v>0</v>
      </c>
      <c r="W26" s="1284"/>
      <c r="X26" s="1290"/>
      <c r="Y26" s="1371"/>
      <c r="Z26" s="1284"/>
      <c r="AA26" s="1284"/>
      <c r="AB26" s="1284"/>
      <c r="AC26" s="1284"/>
      <c r="AD26" s="1284"/>
      <c r="AE26" s="1286">
        <f>IF(C26=ISBLANK(0),0,'Roster &amp; Tables'!J27)</f>
        <v>0</v>
      </c>
      <c r="AF26" s="1285">
        <f t="shared" si="3"/>
        <v>0</v>
      </c>
      <c r="AG26" s="1287">
        <f t="shared" si="2"/>
        <v>0</v>
      </c>
      <c r="AH26" s="1288">
        <v>21.0</v>
      </c>
      <c r="AI26" s="1222"/>
      <c r="AJ26" s="1304"/>
      <c r="AK26" s="110"/>
      <c r="AL26" s="111"/>
      <c r="AM26" s="104"/>
    </row>
    <row r="27" ht="12.75" customHeight="1">
      <c r="A27" s="1305"/>
      <c r="B27" s="1372"/>
      <c r="C27" s="1373"/>
      <c r="D27" s="1348"/>
      <c r="E27" s="1348"/>
      <c r="F27" s="1348"/>
      <c r="G27" s="1374"/>
      <c r="H27" s="1355" t="str">
        <f>IF(B27=ISBLANK(TRUE),IF(C27=ISBLANK(TRUE)," ","Input"),VLOOKUP(B27,INVENTORY!$A$31:$Y$948,6,FALSE))</f>
        <v> </v>
      </c>
      <c r="I27" s="1355" t="str">
        <f>IF(B27=ISBLANK(TRUE),IF(C27=ISBLANK(TRUE)," ","Input"),VLOOKUP(B27,INVENTORY!$A$31:$Y$948,7,FALSE))</f>
        <v> </v>
      </c>
      <c r="J27" s="1355" t="str">
        <f>IF(B27=ISBLANK(TRUE),IF(C27=ISBLANK(TRUE)," ","Input"),VLOOKUP(B27,INVENTORY!$A$31:$Y$948,8,FALSE))</f>
        <v> </v>
      </c>
      <c r="K27" s="1359" t="str">
        <f>IF(C27=ISBLANK(TRUE),IF(D27=ISBLANK(TRUE)," ","Input"),VLOOKUP(C27,INVENTORY!$A$31:$Y$948,9,FALSE))</f>
        <v> </v>
      </c>
      <c r="L27" s="1355" t="str">
        <f>IF(B27=ISBLANK(TRUE),IF(C27=ISBLANK(TRUE)," ","Input"),VLOOKUP(C27,INVENTORY!$A$31:$Y$948,19,FALSE))</f>
        <v> </v>
      </c>
      <c r="M27" s="1348"/>
      <c r="N27" s="1348"/>
      <c r="O27" s="1348"/>
      <c r="P27" s="1348"/>
      <c r="Q27" s="1348"/>
      <c r="R27" s="1375"/>
      <c r="S27" s="1348"/>
      <c r="T27" s="1356"/>
      <c r="U27" s="1348"/>
      <c r="V27" s="1281">
        <f t="shared" si="4"/>
        <v>0</v>
      </c>
      <c r="W27" s="1352"/>
      <c r="X27" s="1348"/>
      <c r="Y27" s="1376"/>
      <c r="Z27" s="1352"/>
      <c r="AA27" s="1352"/>
      <c r="AB27" s="1352"/>
      <c r="AC27" s="1352"/>
      <c r="AD27" s="1352"/>
      <c r="AE27" s="1286">
        <f>IF(C27=ISBLANK(0),0,'Roster &amp; Tables'!J27)</f>
        <v>0</v>
      </c>
      <c r="AF27" s="1285">
        <f t="shared" si="3"/>
        <v>0</v>
      </c>
      <c r="AG27" s="1287">
        <f t="shared" si="2"/>
        <v>0</v>
      </c>
      <c r="AH27" s="1288">
        <v>22.0</v>
      </c>
      <c r="AI27" s="1222"/>
      <c r="AJ27" s="1304"/>
      <c r="AK27" s="110"/>
      <c r="AL27" s="111"/>
      <c r="AM27" s="104"/>
    </row>
    <row r="28" ht="12.75" customHeight="1">
      <c r="A28" s="1311"/>
      <c r="B28" s="1366"/>
      <c r="C28" s="1367"/>
      <c r="D28" s="1290"/>
      <c r="E28" s="1290"/>
      <c r="F28" s="1290"/>
      <c r="G28" s="1368"/>
      <c r="H28" s="1369" t="str">
        <f>IF(B28=ISBLANK(TRUE),IF(C28=ISBLANK(TRUE)," ","Input"),VLOOKUP(B28,INVENTORY!$A$31:$Y$948,6,FALSE))</f>
        <v> </v>
      </c>
      <c r="I28" s="1369" t="str">
        <f>IF(B28=ISBLANK(TRUE),IF(C28=ISBLANK(TRUE)," ","Input"),VLOOKUP(B28,INVENTORY!$A$31:$Y$948,7,FALSE))</f>
        <v> </v>
      </c>
      <c r="J28" s="1369" t="str">
        <f>IF(B28=ISBLANK(TRUE),IF(C28=ISBLANK(TRUE)," ","Input"),VLOOKUP(B28,INVENTORY!$A$31:$Y$948,8,FALSE))</f>
        <v> </v>
      </c>
      <c r="K28" s="1361" t="str">
        <f>IF(C28=ISBLANK(TRUE),IF(D28=ISBLANK(TRUE)," ","Input"),VLOOKUP(C28,INVENTORY!$A$31:$Y$948,9,FALSE))</f>
        <v> </v>
      </c>
      <c r="L28" s="1302" t="str">
        <f>IF(B28=ISBLANK(TRUE),IF(C28=ISBLANK(TRUE)," ","Input"),VLOOKUP(C28,INVENTORY!$A$31:$Y$948,19,FALSE))</f>
        <v> </v>
      </c>
      <c r="M28" s="1290"/>
      <c r="N28" s="1290"/>
      <c r="O28" s="1290"/>
      <c r="P28" s="1290"/>
      <c r="Q28" s="1290"/>
      <c r="R28" s="1370"/>
      <c r="S28" s="1290"/>
      <c r="T28" s="1362"/>
      <c r="U28" s="1290"/>
      <c r="V28" s="1281">
        <f t="shared" si="4"/>
        <v>0</v>
      </c>
      <c r="W28" s="1284"/>
      <c r="X28" s="1290"/>
      <c r="Y28" s="1371"/>
      <c r="Z28" s="1284"/>
      <c r="AA28" s="1284"/>
      <c r="AB28" s="1284"/>
      <c r="AC28" s="1284"/>
      <c r="AD28" s="1284"/>
      <c r="AE28" s="1286">
        <f>IF(C28=ISBLANK(0),0,'Roster &amp; Tables'!J27)</f>
        <v>0</v>
      </c>
      <c r="AF28" s="1285">
        <f t="shared" si="3"/>
        <v>0</v>
      </c>
      <c r="AG28" s="1287">
        <f t="shared" si="2"/>
        <v>0</v>
      </c>
      <c r="AH28" s="1288">
        <v>23.0</v>
      </c>
      <c r="AI28" s="1222"/>
      <c r="AJ28" s="1304"/>
      <c r="AK28" s="110"/>
      <c r="AL28" s="111"/>
      <c r="AM28" s="104"/>
    </row>
    <row r="29" ht="12.75" customHeight="1">
      <c r="A29" s="1305"/>
      <c r="B29" s="1372"/>
      <c r="C29" s="1373"/>
      <c r="D29" s="1348"/>
      <c r="E29" s="1348"/>
      <c r="F29" s="1348"/>
      <c r="G29" s="1374"/>
      <c r="H29" s="1355" t="str">
        <f>IF(B29=ISBLANK(TRUE),IF(C29=ISBLANK(TRUE)," ","Input"),VLOOKUP(B29,INVENTORY!$A$31:$Y$948,6,FALSE))</f>
        <v> </v>
      </c>
      <c r="I29" s="1355" t="str">
        <f>IF(B29=ISBLANK(TRUE),IF(C29=ISBLANK(TRUE)," ","Input"),VLOOKUP(B29,INVENTORY!$A$31:$Y$948,7,FALSE))</f>
        <v> </v>
      </c>
      <c r="J29" s="1355" t="str">
        <f>IF(B29=ISBLANK(TRUE),IF(C29=ISBLANK(TRUE)," ","Input"),VLOOKUP(B29,INVENTORY!$A$31:$Y$948,8,FALSE))</f>
        <v> </v>
      </c>
      <c r="K29" s="1359" t="str">
        <f>IF(C29=ISBLANK(TRUE),IF(D29=ISBLANK(TRUE)," ","Input"),VLOOKUP(C29,INVENTORY!$A$31:$Y$948,9,FALSE))</f>
        <v> </v>
      </c>
      <c r="L29" s="1355" t="str">
        <f>IF(B29=ISBLANK(TRUE),IF(C29=ISBLANK(TRUE)," ","Input"),VLOOKUP(C29,INVENTORY!$A$31:$Y$948,19,FALSE))</f>
        <v> </v>
      </c>
      <c r="M29" s="1348"/>
      <c r="N29" s="1348"/>
      <c r="O29" s="1348"/>
      <c r="P29" s="1348"/>
      <c r="Q29" s="1348"/>
      <c r="R29" s="1375"/>
      <c r="S29" s="1348"/>
      <c r="T29" s="1356"/>
      <c r="U29" s="1348"/>
      <c r="V29" s="1281">
        <f t="shared" si="4"/>
        <v>0</v>
      </c>
      <c r="W29" s="1352"/>
      <c r="X29" s="1348"/>
      <c r="Y29" s="1376"/>
      <c r="Z29" s="1352"/>
      <c r="AA29" s="1352"/>
      <c r="AB29" s="1352"/>
      <c r="AC29" s="1352"/>
      <c r="AD29" s="1352"/>
      <c r="AE29" s="1286">
        <f>IF(C29=ISBLANK(0),0,'Roster &amp; Tables'!J27)</f>
        <v>0</v>
      </c>
      <c r="AF29" s="1285">
        <f t="shared" si="3"/>
        <v>0</v>
      </c>
      <c r="AG29" s="1287">
        <f t="shared" si="2"/>
        <v>0</v>
      </c>
      <c r="AH29" s="1288">
        <v>24.0</v>
      </c>
      <c r="AI29" s="1222"/>
      <c r="AJ29" s="1304"/>
      <c r="AK29" s="110"/>
      <c r="AL29" s="111"/>
      <c r="AM29" s="104"/>
    </row>
    <row r="30" ht="12.75" customHeight="1">
      <c r="A30" s="1311"/>
      <c r="B30" s="1366"/>
      <c r="C30" s="1367"/>
      <c r="D30" s="1290"/>
      <c r="E30" s="1290"/>
      <c r="F30" s="1290"/>
      <c r="G30" s="1368"/>
      <c r="H30" s="1369" t="str">
        <f>IF(B30=ISBLANK(TRUE),IF(C30=ISBLANK(TRUE)," ","Input"),VLOOKUP(B30,INVENTORY!$A$31:$Y$948,6,FALSE))</f>
        <v> </v>
      </c>
      <c r="I30" s="1369" t="str">
        <f>IF(B30=ISBLANK(TRUE),IF(C30=ISBLANK(TRUE)," ","Input"),VLOOKUP(B30,INVENTORY!$A$31:$Y$948,7,FALSE))</f>
        <v> </v>
      </c>
      <c r="J30" s="1369" t="str">
        <f>IF(B30=ISBLANK(TRUE),IF(C30=ISBLANK(TRUE)," ","Input"),VLOOKUP(B30,INVENTORY!$A$31:$Y$948,8,FALSE))</f>
        <v> </v>
      </c>
      <c r="K30" s="1361" t="str">
        <f>IF(C30=ISBLANK(TRUE),IF(D30=ISBLANK(TRUE)," ","Input"),VLOOKUP(C30,INVENTORY!$A$31:$Y$948,9,FALSE))</f>
        <v> </v>
      </c>
      <c r="L30" s="1302" t="str">
        <f>IF(B30=ISBLANK(TRUE),IF(C30=ISBLANK(TRUE)," ","Input"),VLOOKUP(C30,INVENTORY!$A$31:$Y$948,19,FALSE))</f>
        <v> </v>
      </c>
      <c r="M30" s="1290"/>
      <c r="N30" s="1290"/>
      <c r="O30" s="1290"/>
      <c r="P30" s="1290"/>
      <c r="Q30" s="1290"/>
      <c r="R30" s="1370"/>
      <c r="S30" s="1290"/>
      <c r="T30" s="1362"/>
      <c r="U30" s="1290"/>
      <c r="V30" s="1281">
        <f t="shared" si="4"/>
        <v>0</v>
      </c>
      <c r="W30" s="1284"/>
      <c r="X30" s="1290"/>
      <c r="Y30" s="1371"/>
      <c r="Z30" s="1284"/>
      <c r="AA30" s="1284"/>
      <c r="AB30" s="1284"/>
      <c r="AC30" s="1284"/>
      <c r="AD30" s="1284"/>
      <c r="AE30" s="1286">
        <f>IF(C30=ISBLANK(0),0,'Roster &amp; Tables'!J27)</f>
        <v>0</v>
      </c>
      <c r="AF30" s="1285">
        <f t="shared" si="3"/>
        <v>0</v>
      </c>
      <c r="AG30" s="1287">
        <f t="shared" si="2"/>
        <v>0</v>
      </c>
      <c r="AH30" s="1288">
        <v>25.0</v>
      </c>
      <c r="AI30" s="1222"/>
      <c r="AJ30" s="1304"/>
      <c r="AK30" s="110"/>
      <c r="AL30" s="111"/>
      <c r="AM30" s="104"/>
    </row>
    <row r="31" ht="12.75" customHeight="1">
      <c r="A31" s="1305"/>
      <c r="B31" s="1372"/>
      <c r="C31" s="1373"/>
      <c r="D31" s="1348"/>
      <c r="E31" s="1348"/>
      <c r="F31" s="1348"/>
      <c r="G31" s="1374"/>
      <c r="H31" s="1355" t="str">
        <f>IF(B31=ISBLANK(TRUE),IF(C31=ISBLANK(TRUE)," ","Input"),VLOOKUP(B31,INVENTORY!$A$31:$Y$948,6,FALSE))</f>
        <v> </v>
      </c>
      <c r="I31" s="1355" t="str">
        <f>IF(B31=ISBLANK(TRUE),IF(C31=ISBLANK(TRUE)," ","Input"),VLOOKUP(B31,INVENTORY!$A$31:$Y$948,7,FALSE))</f>
        <v> </v>
      </c>
      <c r="J31" s="1355" t="str">
        <f>IF(B31=ISBLANK(TRUE),IF(C31=ISBLANK(TRUE)," ","Input"),VLOOKUP(B31,INVENTORY!$A$31:$Y$948,8,FALSE))</f>
        <v> </v>
      </c>
      <c r="K31" s="1359" t="str">
        <f>IF(C31=ISBLANK(TRUE),IF(D31=ISBLANK(TRUE)," ","Input"),VLOOKUP(C31,INVENTORY!$A$31:$Y$948,9,FALSE))</f>
        <v> </v>
      </c>
      <c r="L31" s="1355" t="str">
        <f>IF(B31=ISBLANK(TRUE),IF(C31=ISBLANK(TRUE)," ","Input"),VLOOKUP(C31,INVENTORY!$A$31:$Y$948,19,FALSE))</f>
        <v> </v>
      </c>
      <c r="M31" s="1348"/>
      <c r="N31" s="1348"/>
      <c r="O31" s="1348"/>
      <c r="P31" s="1348"/>
      <c r="Q31" s="1348"/>
      <c r="R31" s="1375"/>
      <c r="S31" s="1348"/>
      <c r="T31" s="1356"/>
      <c r="U31" s="1348"/>
      <c r="V31" s="1281">
        <f t="shared" si="4"/>
        <v>0</v>
      </c>
      <c r="W31" s="1352"/>
      <c r="X31" s="1348"/>
      <c r="Y31" s="1376"/>
      <c r="Z31" s="1352"/>
      <c r="AA31" s="1352"/>
      <c r="AB31" s="1352"/>
      <c r="AC31" s="1352"/>
      <c r="AD31" s="1352"/>
      <c r="AE31" s="1286">
        <f>IF(C31=ISBLANK(0),0,'Roster &amp; Tables'!J27)</f>
        <v>0</v>
      </c>
      <c r="AF31" s="1285">
        <f t="shared" si="3"/>
        <v>0</v>
      </c>
      <c r="AG31" s="1287">
        <f t="shared" si="2"/>
        <v>0</v>
      </c>
      <c r="AH31" s="1288">
        <v>26.0</v>
      </c>
      <c r="AI31" s="1222"/>
      <c r="AJ31" s="1304"/>
      <c r="AK31" s="110"/>
      <c r="AL31" s="111"/>
      <c r="AM31" s="104"/>
    </row>
    <row r="32" ht="12.75" customHeight="1">
      <c r="A32" s="1311"/>
      <c r="B32" s="1366"/>
      <c r="C32" s="1367"/>
      <c r="D32" s="1290"/>
      <c r="E32" s="1290"/>
      <c r="F32" s="1290"/>
      <c r="G32" s="1368"/>
      <c r="H32" s="1369" t="str">
        <f>IF(B32=ISBLANK(TRUE),IF(C32=ISBLANK(TRUE)," ","Input"),VLOOKUP(B32,INVENTORY!$A$31:$Y$948,6,FALSE))</f>
        <v> </v>
      </c>
      <c r="I32" s="1369" t="str">
        <f>IF(B32=ISBLANK(TRUE),IF(C32=ISBLANK(TRUE)," ","Input"),VLOOKUP(B32,INVENTORY!$A$31:$Y$948,7,FALSE))</f>
        <v> </v>
      </c>
      <c r="J32" s="1369" t="str">
        <f>IF(B32=ISBLANK(TRUE),IF(C32=ISBLANK(TRUE)," ","Input"),VLOOKUP(B32,INVENTORY!$A$31:$Y$948,8,FALSE))</f>
        <v> </v>
      </c>
      <c r="K32" s="1309" t="str">
        <f>IF(C32=ISBLANK(TRUE),IF(D32=ISBLANK(TRUE)," ","Input"),VLOOKUP(C32,INVENTORY!$A$31:$Y$948,9,FALSE))</f>
        <v> </v>
      </c>
      <c r="L32" s="1302" t="str">
        <f>IF(B32=ISBLANK(TRUE),IF(C32=ISBLANK(TRUE)," ","Input"),VLOOKUP(C32,INVENTORY!$A$31:$Y$948,19,FALSE))</f>
        <v> </v>
      </c>
      <c r="M32" s="1290"/>
      <c r="N32" s="1290"/>
      <c r="O32" s="1290"/>
      <c r="P32" s="1290"/>
      <c r="Q32" s="1290"/>
      <c r="R32" s="1370"/>
      <c r="S32" s="1290"/>
      <c r="T32" s="1362"/>
      <c r="U32" s="1290"/>
      <c r="V32" s="1281">
        <f t="shared" si="4"/>
        <v>0</v>
      </c>
      <c r="W32" s="1284"/>
      <c r="X32" s="1290"/>
      <c r="Y32" s="1371"/>
      <c r="Z32" s="1284"/>
      <c r="AA32" s="1284"/>
      <c r="AB32" s="1284"/>
      <c r="AC32" s="1284"/>
      <c r="AD32" s="1284"/>
      <c r="AE32" s="1286">
        <f>IF(C32=ISBLANK(0),0,'Roster &amp; Tables'!J27)</f>
        <v>0</v>
      </c>
      <c r="AF32" s="1285">
        <f t="shared" si="3"/>
        <v>0</v>
      </c>
      <c r="AG32" s="1287">
        <f t="shared" si="2"/>
        <v>0</v>
      </c>
      <c r="AH32" s="1288">
        <v>27.0</v>
      </c>
      <c r="AI32" s="1222"/>
      <c r="AJ32" s="1304"/>
      <c r="AK32" s="110"/>
      <c r="AL32" s="111"/>
      <c r="AM32" s="104"/>
    </row>
    <row r="33" ht="12.75" customHeight="1">
      <c r="A33" s="1305"/>
      <c r="B33" s="1377"/>
      <c r="C33" s="1378"/>
      <c r="D33" s="1379"/>
      <c r="E33" s="1379"/>
      <c r="F33" s="1379"/>
      <c r="G33" s="1380"/>
      <c r="H33" s="1381" t="str">
        <f>IF(B33=ISBLANK(TRUE),IF(C33=ISBLANK(TRUE)," ","Input"),VLOOKUP(B33,INVENTORY!$A$31:$Y$948,6,FALSE))</f>
        <v> </v>
      </c>
      <c r="I33" s="1381" t="str">
        <f>IF(B33=ISBLANK(TRUE),IF(C33=ISBLANK(TRUE)," ","Input"),VLOOKUP(B33,INVENTORY!$A$31:$Y$948,7,FALSE))</f>
        <v> </v>
      </c>
      <c r="J33" s="1381" t="str">
        <f>IF(B33=ISBLANK(TRUE),IF(C33=ISBLANK(TRUE)," ","Input"),VLOOKUP(B33,INVENTORY!$A$31:$Y$948,8,FALSE))</f>
        <v> </v>
      </c>
      <c r="K33" s="1359" t="str">
        <f>IF(C33=ISBLANK(TRUE),IF(D33=ISBLANK(TRUE)," ","Input"),VLOOKUP(C33,INVENTORY!$A$31:$Y$948,9,FALSE))</f>
        <v> </v>
      </c>
      <c r="L33" s="1355" t="str">
        <f>IF(B33=ISBLANK(TRUE),IF(C33=ISBLANK(TRUE)," ","Input"),VLOOKUP(C33,INVENTORY!$A$31:$Y$948,19,FALSE))</f>
        <v> </v>
      </c>
      <c r="M33" s="1379"/>
      <c r="N33" s="1379"/>
      <c r="O33" s="1379"/>
      <c r="P33" s="1379"/>
      <c r="Q33" s="1379"/>
      <c r="R33" s="1382"/>
      <c r="S33" s="1379"/>
      <c r="T33" s="1383"/>
      <c r="U33" s="1379"/>
      <c r="V33" s="1384">
        <f t="shared" si="4"/>
        <v>0</v>
      </c>
      <c r="W33" s="1352"/>
      <c r="X33" s="1348"/>
      <c r="Y33" s="1376"/>
      <c r="Z33" s="1352"/>
      <c r="AA33" s="1352"/>
      <c r="AB33" s="1352"/>
      <c r="AC33" s="1352"/>
      <c r="AD33" s="1352"/>
      <c r="AE33" s="1286">
        <f>IF(C33=ISBLANK(0),0,'Roster &amp; Tables'!J27)</f>
        <v>0</v>
      </c>
      <c r="AF33" s="1285">
        <f t="shared" si="3"/>
        <v>0</v>
      </c>
      <c r="AG33" s="1287">
        <f t="shared" si="2"/>
        <v>0</v>
      </c>
      <c r="AH33" s="1288">
        <v>28.0</v>
      </c>
      <c r="AI33" s="1222"/>
      <c r="AJ33" s="1304"/>
      <c r="AK33" s="110"/>
      <c r="AL33" s="111"/>
      <c r="AM33" s="104"/>
    </row>
    <row r="34" ht="12.75" customHeight="1">
      <c r="A34" s="1311"/>
      <c r="B34" s="1366"/>
      <c r="C34" s="1385"/>
      <c r="D34" s="1290"/>
      <c r="E34" s="1290"/>
      <c r="F34" s="1290"/>
      <c r="G34" s="1368"/>
      <c r="H34" s="1369" t="str">
        <f>IF(B34=ISBLANK(TRUE),IF(C34=ISBLANK(TRUE)," ","Input"),VLOOKUP(B34,INVENTORY!$A$31:$Y$948,6,FALSE))</f>
        <v> </v>
      </c>
      <c r="I34" s="1369" t="str">
        <f>IF(B34=ISBLANK(TRUE),IF(C34=ISBLANK(TRUE)," ","Input"),VLOOKUP(B34,INVENTORY!$A$31:$Y$948,7,FALSE))</f>
        <v> </v>
      </c>
      <c r="J34" s="1369" t="str">
        <f>IF(B34=ISBLANK(TRUE),IF(C34=ISBLANK(TRUE)," ","Input"),VLOOKUP(B34,INVENTORY!$A$31:$Y$948,8,FALSE))</f>
        <v> </v>
      </c>
      <c r="K34" s="1361" t="str">
        <f>IF(C34=ISBLANK(TRUE),IF(D34=ISBLANK(TRUE)," ","Input"),VLOOKUP(C34,INVENTORY!$A$31:$Y$948,9,FALSE))</f>
        <v> </v>
      </c>
      <c r="L34" s="1302" t="str">
        <f>IF(B34=ISBLANK(TRUE),IF(C34=ISBLANK(TRUE)," ","Input"),VLOOKUP(C34,INVENTORY!$A$31:$Y$948,19,FALSE))</f>
        <v> </v>
      </c>
      <c r="M34" s="1290"/>
      <c r="N34" s="1290"/>
      <c r="O34" s="1290"/>
      <c r="P34" s="1290"/>
      <c r="Q34" s="1290"/>
      <c r="R34" s="1370"/>
      <c r="S34" s="1290"/>
      <c r="T34" s="1362"/>
      <c r="U34" s="1290"/>
      <c r="V34" s="1281">
        <f t="shared" si="4"/>
        <v>0</v>
      </c>
      <c r="W34" s="1386"/>
      <c r="X34" s="1290"/>
      <c r="Y34" s="1371"/>
      <c r="Z34" s="1284"/>
      <c r="AA34" s="1284"/>
      <c r="AB34" s="1284"/>
      <c r="AC34" s="1284"/>
      <c r="AD34" s="1284"/>
      <c r="AE34" s="1286">
        <f>IF(C34=ISBLANK(0),0,'Roster &amp; Tables'!J27)</f>
        <v>0</v>
      </c>
      <c r="AF34" s="1285">
        <f t="shared" si="3"/>
        <v>0</v>
      </c>
      <c r="AG34" s="1287">
        <f t="shared" si="2"/>
        <v>0</v>
      </c>
      <c r="AH34" s="1288">
        <v>29.0</v>
      </c>
      <c r="AI34" s="1222"/>
      <c r="AJ34" s="1304"/>
      <c r="AK34" s="110"/>
      <c r="AL34" s="111"/>
      <c r="AM34" s="104"/>
    </row>
    <row r="35" ht="12.75" customHeight="1">
      <c r="A35" s="1324"/>
      <c r="B35" s="1325" t="s">
        <v>958</v>
      </c>
      <c r="C35" s="110"/>
      <c r="D35" s="110"/>
      <c r="E35" s="110"/>
      <c r="F35" s="110"/>
      <c r="G35" s="110"/>
      <c r="H35" s="110"/>
      <c r="I35" s="110"/>
      <c r="J35" s="110"/>
      <c r="K35" s="110"/>
      <c r="L35" s="110"/>
      <c r="M35" s="110"/>
      <c r="N35" s="110"/>
      <c r="O35" s="110"/>
      <c r="P35" s="110"/>
      <c r="Q35" s="110"/>
      <c r="R35" s="110"/>
      <c r="S35" s="110"/>
      <c r="T35" s="110"/>
      <c r="U35" s="110"/>
      <c r="V35" s="111"/>
      <c r="W35" s="1326">
        <f>SUM(W6:W34)</f>
        <v>0</v>
      </c>
      <c r="X35" s="1327"/>
      <c r="Y35" s="1327"/>
      <c r="Z35" s="1328">
        <f t="shared" ref="Z35:AG35" si="5">SUM(Z6:Z34)</f>
        <v>0</v>
      </c>
      <c r="AA35" s="1328">
        <f t="shared" si="5"/>
        <v>0</v>
      </c>
      <c r="AB35" s="1328">
        <f t="shared" si="5"/>
        <v>0</v>
      </c>
      <c r="AC35" s="1328">
        <f t="shared" si="5"/>
        <v>0</v>
      </c>
      <c r="AD35" s="1328">
        <f t="shared" si="5"/>
        <v>0</v>
      </c>
      <c r="AE35" s="1328">
        <f t="shared" si="5"/>
        <v>0</v>
      </c>
      <c r="AF35" s="1328">
        <f t="shared" si="5"/>
        <v>0</v>
      </c>
      <c r="AG35" s="1328">
        <f t="shared" si="5"/>
        <v>0</v>
      </c>
      <c r="AH35" s="1246"/>
      <c r="AI35" s="102"/>
      <c r="AJ35" s="1246"/>
      <c r="AK35" s="102"/>
      <c r="AL35" s="60"/>
      <c r="AM35" s="104"/>
    </row>
    <row r="36" ht="12.75" customHeight="1">
      <c r="A36" s="1329"/>
      <c r="B36" s="1330" t="s">
        <v>959</v>
      </c>
      <c r="C36" s="110"/>
      <c r="D36" s="110"/>
      <c r="E36" s="110"/>
      <c r="F36" s="110"/>
      <c r="G36" s="110"/>
      <c r="H36" s="110"/>
      <c r="I36" s="110"/>
      <c r="J36" s="110"/>
      <c r="K36" s="110"/>
      <c r="L36" s="110"/>
      <c r="M36" s="110"/>
      <c r="N36" s="110"/>
      <c r="O36" s="110"/>
      <c r="P36" s="110"/>
      <c r="Q36" s="110"/>
      <c r="R36" s="110"/>
      <c r="S36" s="110"/>
      <c r="T36" s="110"/>
      <c r="U36" s="110"/>
      <c r="V36" s="111"/>
      <c r="W36" s="1331" t="str">
        <f>'DEAL LOG'!Y118+'Day 2'!W36+W35</f>
        <v>#VALUE!</v>
      </c>
      <c r="X36" s="1387"/>
      <c r="Y36" s="1387"/>
      <c r="Z36" s="1331">
        <f>'DEAL LOG'!AB118+'Day 2'!Z36+Z35</f>
        <v>0</v>
      </c>
      <c r="AA36" s="1331">
        <f>'DEAL LOG'!AC118+'Day 2'!AA36+AA35</f>
        <v>0</v>
      </c>
      <c r="AB36" s="1331">
        <f>'DEAL LOG'!AD118+'Day 2'!AB36+AB35</f>
        <v>0</v>
      </c>
      <c r="AC36" s="1331" t="str">
        <f>#REF!+'Day 2'!AC36+AC35</f>
        <v>#REF!</v>
      </c>
      <c r="AD36" s="1331">
        <f>'DEAL LOG'!AE118+'Day 2'!AD36+AD35</f>
        <v>0</v>
      </c>
      <c r="AE36" s="1331" t="str">
        <f>#REF!+'Day 2'!AE36+AE35</f>
        <v>#REF!</v>
      </c>
      <c r="AF36" s="1331">
        <f>'DEAL LOG'!AF118+'Day 2'!AF36+AF35</f>
        <v>0</v>
      </c>
      <c r="AG36" s="1331" t="str">
        <f>'DEAL LOG'!AG118+'Day 2'!AG36+AG35</f>
        <v>#VALUE!</v>
      </c>
      <c r="AH36" s="1332"/>
      <c r="AI36" s="60"/>
      <c r="AJ36" s="104"/>
      <c r="AK36" s="104"/>
      <c r="AL36" s="104"/>
      <c r="AM36" s="104"/>
    </row>
    <row r="37" ht="12.75" customHeight="1">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4"/>
      <c r="Z37" s="104"/>
      <c r="AA37" s="104"/>
      <c r="AB37" s="104"/>
      <c r="AC37" s="104"/>
      <c r="AD37" s="104"/>
      <c r="AE37" s="104"/>
      <c r="AF37" s="104"/>
      <c r="AG37" s="104"/>
      <c r="AH37" s="104"/>
      <c r="AI37" s="104"/>
      <c r="AJ37" s="104"/>
      <c r="AK37" s="104"/>
      <c r="AL37" s="104"/>
      <c r="AM37" s="104"/>
    </row>
    <row r="38" ht="12.75" customHeight="1">
      <c r="A38" s="104"/>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c r="AA38" s="104"/>
      <c r="AB38" s="104"/>
      <c r="AC38" s="104"/>
      <c r="AD38" s="104"/>
      <c r="AE38" s="104"/>
      <c r="AF38" s="104"/>
      <c r="AG38" s="104"/>
      <c r="AH38" s="104"/>
      <c r="AI38" s="104"/>
      <c r="AJ38" s="104"/>
      <c r="AK38" s="104"/>
      <c r="AL38" s="104"/>
      <c r="AM38" s="104"/>
    </row>
    <row r="39" ht="12.75" customHeight="1">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row>
    <row r="40" ht="12.75" customHeight="1">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row>
    <row r="41" ht="12.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4"/>
      <c r="Z41" s="104"/>
      <c r="AA41" s="104"/>
      <c r="AB41" s="104"/>
      <c r="AC41" s="104"/>
      <c r="AD41" s="104"/>
      <c r="AE41" s="104"/>
      <c r="AF41" s="104"/>
      <c r="AG41" s="104"/>
      <c r="AH41" s="104"/>
      <c r="AI41" s="104"/>
      <c r="AJ41" s="104"/>
      <c r="AK41" s="104"/>
      <c r="AL41" s="104"/>
      <c r="AM41" s="104"/>
    </row>
    <row r="42" ht="12.75" customHeight="1">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c r="AJ42" s="104"/>
      <c r="AK42" s="104"/>
      <c r="AL42" s="104"/>
      <c r="AM42" s="104"/>
    </row>
    <row r="43" ht="12.75" customHeight="1">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04"/>
      <c r="AJ43" s="104"/>
      <c r="AK43" s="104"/>
      <c r="AL43" s="104"/>
      <c r="AM43" s="104"/>
    </row>
    <row r="44" ht="12.75" customHeight="1">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04"/>
      <c r="AJ44" s="104"/>
      <c r="AK44" s="104"/>
      <c r="AL44" s="104"/>
      <c r="AM44" s="104"/>
    </row>
    <row r="45" ht="12.75" customHeight="1">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04"/>
      <c r="AJ45" s="104"/>
      <c r="AK45" s="104"/>
      <c r="AL45" s="104"/>
      <c r="AM45" s="104"/>
    </row>
    <row r="46" ht="12.75" customHeight="1">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04"/>
      <c r="AJ46" s="104"/>
      <c r="AK46" s="104"/>
      <c r="AL46" s="104"/>
      <c r="AM46" s="104"/>
    </row>
    <row r="47" ht="12.75" customHeight="1">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04"/>
      <c r="AJ47" s="104"/>
      <c r="AK47" s="104"/>
      <c r="AL47" s="104"/>
      <c r="AM47" s="104"/>
    </row>
    <row r="48" ht="12.75" customHeight="1">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row>
    <row r="49" ht="12.75" customHeight="1">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c r="AM49" s="104"/>
    </row>
    <row r="50" ht="12.75" customHeight="1">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04"/>
      <c r="AJ50" s="104"/>
      <c r="AK50" s="104"/>
      <c r="AL50" s="104"/>
      <c r="AM50" s="104"/>
    </row>
    <row r="51" ht="12.75" customHeight="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row>
    <row r="52" ht="12.75" customHeight="1">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04"/>
      <c r="AJ52" s="104"/>
      <c r="AK52" s="104"/>
      <c r="AL52" s="104"/>
      <c r="AM52" s="104"/>
    </row>
    <row r="53" ht="12.75" customHeight="1">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04"/>
      <c r="AJ53" s="104"/>
      <c r="AK53" s="104"/>
      <c r="AL53" s="104"/>
      <c r="AM53" s="104"/>
    </row>
    <row r="54" ht="12.75" customHeight="1">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c r="AI54" s="104"/>
      <c r="AJ54" s="104"/>
      <c r="AK54" s="104"/>
      <c r="AL54" s="104"/>
      <c r="AM54" s="104"/>
    </row>
    <row r="55" ht="12.75" customHeight="1">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04"/>
      <c r="AJ55" s="104"/>
      <c r="AK55" s="104"/>
      <c r="AL55" s="104"/>
      <c r="AM55" s="104"/>
    </row>
    <row r="56" ht="12.75" customHeight="1">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04"/>
      <c r="AJ56" s="104"/>
      <c r="AK56" s="104"/>
      <c r="AL56" s="104"/>
      <c r="AM56" s="104"/>
    </row>
    <row r="57" ht="12.75" customHeight="1">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04"/>
      <c r="AJ57" s="104"/>
      <c r="AK57" s="104"/>
      <c r="AL57" s="104"/>
      <c r="AM57" s="104"/>
    </row>
    <row r="58" ht="12.75" customHeight="1">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04"/>
      <c r="AJ58" s="104"/>
      <c r="AK58" s="104"/>
      <c r="AL58" s="104"/>
      <c r="AM58" s="104"/>
    </row>
    <row r="59" ht="12.75" customHeight="1">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4"/>
      <c r="AK59" s="104"/>
      <c r="AL59" s="104"/>
      <c r="AM59" s="104"/>
    </row>
    <row r="60" ht="12.75" customHeight="1">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04"/>
      <c r="AJ60" s="104"/>
      <c r="AK60" s="104"/>
      <c r="AL60" s="104"/>
      <c r="AM60" s="104"/>
    </row>
    <row r="61" ht="12.75" customHeight="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04"/>
      <c r="AJ61" s="104"/>
      <c r="AK61" s="104"/>
      <c r="AL61" s="104"/>
      <c r="AM61" s="104"/>
    </row>
    <row r="62" ht="12.75" customHeight="1">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04"/>
      <c r="AJ62" s="104"/>
      <c r="AK62" s="104"/>
      <c r="AL62" s="104"/>
      <c r="AM62" s="104"/>
    </row>
    <row r="63" ht="12.75" customHeight="1">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04"/>
      <c r="AJ63" s="104"/>
      <c r="AK63" s="104"/>
      <c r="AL63" s="104"/>
      <c r="AM63" s="104"/>
    </row>
    <row r="64" ht="12.75" customHeight="1">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04"/>
      <c r="AJ64" s="104"/>
      <c r="AK64" s="104"/>
      <c r="AL64" s="104"/>
      <c r="AM64" s="104"/>
    </row>
    <row r="65" ht="12.75" customHeight="1">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104"/>
      <c r="AJ65" s="104"/>
      <c r="AK65" s="104"/>
      <c r="AL65" s="104"/>
      <c r="AM65" s="104"/>
    </row>
    <row r="66" ht="12.75" customHeight="1">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04"/>
      <c r="AJ66" s="104"/>
      <c r="AK66" s="104"/>
      <c r="AL66" s="104"/>
      <c r="AM66" s="104"/>
    </row>
    <row r="67" ht="12.75" customHeight="1">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04"/>
      <c r="AJ67" s="104"/>
      <c r="AK67" s="104"/>
      <c r="AL67" s="104"/>
      <c r="AM67" s="104"/>
    </row>
    <row r="68" ht="12.75" customHeight="1">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04"/>
      <c r="AJ68" s="104"/>
      <c r="AK68" s="104"/>
      <c r="AL68" s="104"/>
      <c r="AM68" s="104"/>
    </row>
    <row r="69" ht="12.75" customHeight="1">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04"/>
      <c r="AJ69" s="104"/>
      <c r="AK69" s="104"/>
      <c r="AL69" s="104"/>
      <c r="AM69" s="104"/>
    </row>
    <row r="70" ht="12.75" customHeight="1">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04"/>
      <c r="AJ70" s="104"/>
      <c r="AK70" s="104"/>
      <c r="AL70" s="104"/>
      <c r="AM70" s="104"/>
    </row>
    <row r="71" ht="12.75" customHeight="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04"/>
      <c r="AJ71" s="104"/>
      <c r="AK71" s="104"/>
      <c r="AL71" s="104"/>
      <c r="AM71" s="104"/>
    </row>
    <row r="72" ht="12.75" customHeight="1">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104"/>
      <c r="AJ72" s="104"/>
      <c r="AK72" s="104"/>
      <c r="AL72" s="104"/>
      <c r="AM72" s="104"/>
    </row>
    <row r="73" ht="12.75" customHeight="1">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04"/>
      <c r="AJ73" s="104"/>
      <c r="AK73" s="104"/>
      <c r="AL73" s="104"/>
      <c r="AM73" s="104"/>
    </row>
    <row r="74" ht="12.75" customHeight="1">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04"/>
      <c r="AJ74" s="104"/>
      <c r="AK74" s="104"/>
      <c r="AL74" s="104"/>
      <c r="AM74" s="104"/>
    </row>
    <row r="75" ht="12.75" customHeight="1">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104"/>
      <c r="AJ75" s="104"/>
      <c r="AK75" s="104"/>
      <c r="AL75" s="104"/>
      <c r="AM75" s="104"/>
    </row>
    <row r="76" ht="12.75" customHeight="1">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04"/>
      <c r="AJ76" s="104"/>
      <c r="AK76" s="104"/>
      <c r="AL76" s="104"/>
      <c r="AM76" s="104"/>
    </row>
    <row r="77" ht="12.75" customHeight="1">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104"/>
      <c r="AJ77" s="104"/>
      <c r="AK77" s="104"/>
      <c r="AL77" s="104"/>
      <c r="AM77" s="104"/>
    </row>
    <row r="78" ht="12.75" customHeight="1">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104"/>
      <c r="AJ78" s="104"/>
      <c r="AK78" s="104"/>
      <c r="AL78" s="104"/>
      <c r="AM78" s="104"/>
    </row>
    <row r="79" ht="12.75" customHeight="1">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104"/>
      <c r="AJ79" s="104"/>
      <c r="AK79" s="104"/>
      <c r="AL79" s="104"/>
      <c r="AM79" s="104"/>
    </row>
    <row r="80" ht="12.75" customHeight="1">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104"/>
      <c r="AJ80" s="104"/>
      <c r="AK80" s="104"/>
      <c r="AL80" s="104"/>
      <c r="AM80" s="104"/>
    </row>
    <row r="81" ht="12.75" customHeight="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104"/>
      <c r="AJ81" s="104"/>
      <c r="AK81" s="104"/>
      <c r="AL81" s="104"/>
      <c r="AM81" s="104"/>
    </row>
    <row r="82" ht="12.75" customHeight="1">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04"/>
      <c r="AJ82" s="104"/>
      <c r="AK82" s="104"/>
      <c r="AL82" s="104"/>
      <c r="AM82" s="104"/>
    </row>
    <row r="83" ht="12.75" customHeight="1">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04"/>
      <c r="AJ83" s="104"/>
      <c r="AK83" s="104"/>
      <c r="AL83" s="104"/>
      <c r="AM83" s="104"/>
    </row>
    <row r="84" ht="12.75" customHeight="1">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104"/>
      <c r="AJ84" s="104"/>
      <c r="AK84" s="104"/>
      <c r="AL84" s="104"/>
      <c r="AM84" s="104"/>
    </row>
    <row r="85" ht="12.75" customHeight="1">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04"/>
      <c r="AJ85" s="104"/>
      <c r="AK85" s="104"/>
      <c r="AL85" s="104"/>
      <c r="AM85" s="104"/>
    </row>
    <row r="86" ht="12.75" customHeight="1">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04"/>
      <c r="AJ86" s="104"/>
      <c r="AK86" s="104"/>
      <c r="AL86" s="104"/>
      <c r="AM86" s="104"/>
    </row>
    <row r="87" ht="12.75" customHeight="1">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04"/>
      <c r="AJ87" s="104"/>
      <c r="AK87" s="104"/>
      <c r="AL87" s="104"/>
      <c r="AM87" s="104"/>
    </row>
    <row r="88" ht="12.75" customHeight="1">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04"/>
      <c r="AJ88" s="104"/>
      <c r="AK88" s="104"/>
      <c r="AL88" s="104"/>
      <c r="AM88" s="104"/>
    </row>
    <row r="89" ht="12.75" customHeight="1">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04"/>
      <c r="AJ89" s="104"/>
      <c r="AK89" s="104"/>
      <c r="AL89" s="104"/>
      <c r="AM89" s="104"/>
    </row>
    <row r="90" ht="12.75" customHeight="1">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04"/>
      <c r="AJ90" s="104"/>
      <c r="AK90" s="104"/>
      <c r="AL90" s="104"/>
      <c r="AM90" s="104"/>
    </row>
    <row r="91" ht="12.75" customHeight="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04"/>
      <c r="AJ91" s="104"/>
      <c r="AK91" s="104"/>
      <c r="AL91" s="104"/>
      <c r="AM91" s="104"/>
    </row>
    <row r="92" ht="12.75" customHeight="1">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04"/>
      <c r="AJ92" s="104"/>
      <c r="AK92" s="104"/>
      <c r="AL92" s="104"/>
      <c r="AM92" s="104"/>
    </row>
    <row r="93" ht="12.75" customHeight="1">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04"/>
      <c r="AJ93" s="104"/>
      <c r="AK93" s="104"/>
      <c r="AL93" s="104"/>
      <c r="AM93" s="104"/>
    </row>
    <row r="94" ht="12.75" customHeight="1">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04"/>
      <c r="AJ94" s="104"/>
      <c r="AK94" s="104"/>
      <c r="AL94" s="104"/>
      <c r="AM94" s="104"/>
    </row>
    <row r="95" ht="12.75" customHeight="1">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04"/>
      <c r="AJ95" s="104"/>
      <c r="AK95" s="104"/>
      <c r="AL95" s="104"/>
      <c r="AM95" s="104"/>
    </row>
    <row r="96" ht="12.75" customHeight="1">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04"/>
      <c r="AJ96" s="104"/>
      <c r="AK96" s="104"/>
      <c r="AL96" s="104"/>
      <c r="AM96" s="104"/>
    </row>
    <row r="97" ht="12.75" customHeight="1">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04"/>
      <c r="AJ97" s="104"/>
      <c r="AK97" s="104"/>
      <c r="AL97" s="104"/>
      <c r="AM97" s="104"/>
    </row>
    <row r="98" ht="12.75" customHeight="1">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04"/>
      <c r="AJ98" s="104"/>
      <c r="AK98" s="104"/>
      <c r="AL98" s="104"/>
      <c r="AM98" s="104"/>
    </row>
    <row r="99" ht="12.75" customHeight="1">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04"/>
      <c r="AJ99" s="104"/>
      <c r="AK99" s="104"/>
      <c r="AL99" s="104"/>
      <c r="AM99" s="104"/>
    </row>
    <row r="100" ht="12.75" customHeight="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104"/>
      <c r="AJ100" s="104"/>
      <c r="AK100" s="104"/>
      <c r="AL100" s="104"/>
      <c r="AM100" s="104"/>
    </row>
    <row r="101" ht="12.75" customHeight="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104"/>
      <c r="AJ101" s="104"/>
      <c r="AK101" s="104"/>
      <c r="AL101" s="104"/>
      <c r="AM101" s="104"/>
    </row>
    <row r="102" ht="12.75" customHeight="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104"/>
      <c r="AJ102" s="104"/>
      <c r="AK102" s="104"/>
      <c r="AL102" s="104"/>
      <c r="AM102" s="104"/>
    </row>
    <row r="103" ht="12.75" customHeight="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04"/>
      <c r="AJ103" s="104"/>
      <c r="AK103" s="104"/>
      <c r="AL103" s="104"/>
      <c r="AM103" s="104"/>
    </row>
    <row r="104" ht="12.75" customHeight="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04"/>
      <c r="AJ104" s="104"/>
      <c r="AK104" s="104"/>
      <c r="AL104" s="104"/>
      <c r="AM104" s="104"/>
    </row>
    <row r="105" ht="12.75" customHeight="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04"/>
      <c r="AJ105" s="104"/>
      <c r="AK105" s="104"/>
      <c r="AL105" s="104"/>
      <c r="AM105" s="104"/>
    </row>
    <row r="106" ht="12.75" customHeight="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04"/>
      <c r="AJ106" s="104"/>
      <c r="AK106" s="104"/>
      <c r="AL106" s="104"/>
      <c r="AM106" s="104"/>
    </row>
    <row r="107" ht="12.75" customHeight="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04"/>
      <c r="AJ107" s="104"/>
      <c r="AK107" s="104"/>
      <c r="AL107" s="104"/>
      <c r="AM107" s="104"/>
    </row>
    <row r="108" ht="12.75" customHeight="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04"/>
      <c r="AJ108" s="104"/>
      <c r="AK108" s="104"/>
      <c r="AL108" s="104"/>
      <c r="AM108" s="104"/>
    </row>
    <row r="109" ht="12.75" customHeight="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04"/>
      <c r="AJ109" s="104"/>
      <c r="AK109" s="104"/>
      <c r="AL109" s="104"/>
      <c r="AM109" s="104"/>
    </row>
    <row r="110" ht="12.75" customHeight="1">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04"/>
      <c r="AJ110" s="104"/>
      <c r="AK110" s="104"/>
      <c r="AL110" s="104"/>
      <c r="AM110" s="104"/>
    </row>
    <row r="111" ht="12.75" customHeight="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04"/>
      <c r="AJ111" s="104"/>
      <c r="AK111" s="104"/>
      <c r="AL111" s="104"/>
      <c r="AM111" s="104"/>
    </row>
    <row r="112" ht="12.75" customHeight="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4"/>
      <c r="AH112" s="104"/>
      <c r="AI112" s="104"/>
      <c r="AJ112" s="104"/>
      <c r="AK112" s="104"/>
      <c r="AL112" s="104"/>
      <c r="AM112" s="104"/>
    </row>
    <row r="113" ht="12.75" customHeight="1">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row>
    <row r="114" ht="12.75" customHeight="1">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104"/>
      <c r="AH114" s="104"/>
      <c r="AI114" s="104"/>
      <c r="AJ114" s="104"/>
      <c r="AK114" s="104"/>
      <c r="AL114" s="104"/>
      <c r="AM114" s="104"/>
    </row>
    <row r="115" ht="12.75" customHeight="1">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c r="AG115" s="104"/>
      <c r="AH115" s="104"/>
      <c r="AI115" s="104"/>
      <c r="AJ115" s="104"/>
      <c r="AK115" s="104"/>
      <c r="AL115" s="104"/>
      <c r="AM115" s="104"/>
    </row>
    <row r="116" ht="12.75" customHeight="1">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c r="AF116" s="104"/>
      <c r="AG116" s="104"/>
      <c r="AH116" s="104"/>
      <c r="AI116" s="104"/>
      <c r="AJ116" s="104"/>
      <c r="AK116" s="104"/>
      <c r="AL116" s="104"/>
      <c r="AM116" s="104"/>
    </row>
    <row r="117" ht="12.75" customHeight="1">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04"/>
      <c r="AJ117" s="104"/>
      <c r="AK117" s="104"/>
      <c r="AL117" s="104"/>
      <c r="AM117" s="104"/>
    </row>
    <row r="118" ht="12.75" customHeight="1">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04"/>
      <c r="AJ118" s="104"/>
      <c r="AK118" s="104"/>
      <c r="AL118" s="104"/>
      <c r="AM118" s="104"/>
    </row>
    <row r="119" ht="12.75" customHeight="1">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04"/>
      <c r="AJ119" s="104"/>
      <c r="AK119" s="104"/>
      <c r="AL119" s="104"/>
      <c r="AM119" s="104"/>
    </row>
    <row r="120" ht="12.75" customHeight="1">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04"/>
      <c r="AJ120" s="104"/>
      <c r="AK120" s="104"/>
      <c r="AL120" s="104"/>
      <c r="AM120" s="104"/>
    </row>
    <row r="121" ht="12.75" customHeight="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04"/>
      <c r="AJ121" s="104"/>
      <c r="AK121" s="104"/>
      <c r="AL121" s="104"/>
      <c r="AM121" s="104"/>
    </row>
    <row r="122" ht="12.75" customHeight="1">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04"/>
      <c r="AJ122" s="104"/>
      <c r="AK122" s="104"/>
      <c r="AL122" s="104"/>
      <c r="AM122" s="104"/>
    </row>
    <row r="123" ht="12.75" customHeight="1">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04"/>
      <c r="AJ123" s="104"/>
      <c r="AK123" s="104"/>
      <c r="AL123" s="104"/>
      <c r="AM123" s="104"/>
    </row>
    <row r="124" ht="12.75" customHeight="1">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04"/>
      <c r="AJ124" s="104"/>
      <c r="AK124" s="104"/>
      <c r="AL124" s="104"/>
      <c r="AM124" s="104"/>
    </row>
    <row r="125" ht="12.75" customHeight="1">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04"/>
      <c r="AJ125" s="104"/>
      <c r="AK125" s="104"/>
      <c r="AL125" s="104"/>
      <c r="AM125" s="104"/>
    </row>
    <row r="126" ht="12.75" customHeight="1">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104"/>
      <c r="AJ126" s="104"/>
      <c r="AK126" s="104"/>
      <c r="AL126" s="104"/>
      <c r="AM126" s="104"/>
    </row>
    <row r="127" ht="12.75" customHeight="1">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104"/>
      <c r="AJ127" s="104"/>
      <c r="AK127" s="104"/>
      <c r="AL127" s="104"/>
      <c r="AM127" s="104"/>
    </row>
    <row r="128" ht="12.75" customHeigh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04"/>
      <c r="AJ128" s="104"/>
      <c r="AK128" s="104"/>
      <c r="AL128" s="104"/>
      <c r="AM128" s="104"/>
    </row>
    <row r="129" ht="12.75" customHeigh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04"/>
      <c r="AJ129" s="104"/>
      <c r="AK129" s="104"/>
      <c r="AL129" s="104"/>
      <c r="AM129" s="104"/>
    </row>
    <row r="130" ht="12.75" customHeight="1">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04"/>
      <c r="AJ130" s="104"/>
      <c r="AK130" s="104"/>
      <c r="AL130" s="104"/>
      <c r="AM130" s="104"/>
    </row>
    <row r="131" ht="12.75" customHeight="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04"/>
      <c r="AJ131" s="104"/>
      <c r="AK131" s="104"/>
      <c r="AL131" s="104"/>
      <c r="AM131" s="104"/>
    </row>
    <row r="132" ht="12.75" customHeigh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04"/>
      <c r="AJ132" s="104"/>
      <c r="AK132" s="104"/>
      <c r="AL132" s="104"/>
      <c r="AM132" s="104"/>
    </row>
    <row r="133" ht="12.75" customHeight="1">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04"/>
      <c r="AJ133" s="104"/>
      <c r="AK133" s="104"/>
      <c r="AL133" s="104"/>
      <c r="AM133" s="104"/>
    </row>
    <row r="134" ht="12.75" customHeight="1">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04"/>
      <c r="AJ134" s="104"/>
      <c r="AK134" s="104"/>
      <c r="AL134" s="104"/>
      <c r="AM134" s="104"/>
    </row>
    <row r="135" ht="12.75" customHeight="1">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104"/>
      <c r="AJ135" s="104"/>
      <c r="AK135" s="104"/>
      <c r="AL135" s="104"/>
      <c r="AM135" s="104"/>
    </row>
    <row r="136" ht="12.75" customHeight="1">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04"/>
      <c r="AJ136" s="104"/>
      <c r="AK136" s="104"/>
      <c r="AL136" s="104"/>
      <c r="AM136" s="104"/>
    </row>
    <row r="137" ht="12.75" customHeight="1">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104"/>
      <c r="AJ137" s="104"/>
      <c r="AK137" s="104"/>
      <c r="AL137" s="104"/>
      <c r="AM137" s="104"/>
    </row>
    <row r="138" ht="12.75" customHeight="1">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104"/>
      <c r="AJ138" s="104"/>
      <c r="AK138" s="104"/>
      <c r="AL138" s="104"/>
      <c r="AM138" s="104"/>
    </row>
    <row r="139" ht="12.75" customHeight="1">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04"/>
      <c r="AJ139" s="104"/>
      <c r="AK139" s="104"/>
      <c r="AL139" s="104"/>
      <c r="AM139" s="104"/>
    </row>
    <row r="140" ht="12.75" customHeight="1">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04"/>
      <c r="AJ140" s="104"/>
      <c r="AK140" s="104"/>
      <c r="AL140" s="104"/>
      <c r="AM140" s="104"/>
    </row>
    <row r="141" ht="12.75" customHeight="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04"/>
      <c r="AJ141" s="104"/>
      <c r="AK141" s="104"/>
      <c r="AL141" s="104"/>
      <c r="AM141" s="104"/>
    </row>
    <row r="142" ht="12.75" customHeigh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04"/>
      <c r="AJ142" s="104"/>
      <c r="AK142" s="104"/>
      <c r="AL142" s="104"/>
      <c r="AM142" s="104"/>
    </row>
    <row r="143" ht="12.75" customHeight="1">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04"/>
      <c r="AJ143" s="104"/>
      <c r="AK143" s="104"/>
      <c r="AL143" s="104"/>
      <c r="AM143" s="104"/>
    </row>
    <row r="144" ht="12.75" customHeigh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04"/>
      <c r="AJ144" s="104"/>
      <c r="AK144" s="104"/>
      <c r="AL144" s="104"/>
      <c r="AM144" s="104"/>
    </row>
    <row r="145" ht="12.75" customHeight="1">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04"/>
      <c r="AJ145" s="104"/>
      <c r="AK145" s="104"/>
      <c r="AL145" s="104"/>
      <c r="AM145" s="104"/>
    </row>
    <row r="146" ht="12.75" customHeight="1">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04"/>
      <c r="AJ146" s="104"/>
      <c r="AK146" s="104"/>
      <c r="AL146" s="104"/>
      <c r="AM146" s="104"/>
    </row>
    <row r="147" ht="12.75" customHeight="1">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04"/>
      <c r="AJ147" s="104"/>
      <c r="AK147" s="104"/>
      <c r="AL147" s="104"/>
      <c r="AM147" s="104"/>
    </row>
    <row r="148" ht="12.75"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04"/>
      <c r="AJ148" s="104"/>
      <c r="AK148" s="104"/>
      <c r="AL148" s="104"/>
      <c r="AM148" s="104"/>
    </row>
    <row r="149" ht="12.75" customHeigh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04"/>
      <c r="AJ149" s="104"/>
      <c r="AK149" s="104"/>
      <c r="AL149" s="104"/>
      <c r="AM149" s="104"/>
    </row>
    <row r="150" ht="12.75"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04"/>
      <c r="AJ150" s="104"/>
      <c r="AK150" s="104"/>
      <c r="AL150" s="104"/>
      <c r="AM150" s="104"/>
    </row>
    <row r="151" ht="12.75" customHeight="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04"/>
      <c r="AJ151" s="104"/>
      <c r="AK151" s="104"/>
      <c r="AL151" s="104"/>
      <c r="AM151" s="104"/>
    </row>
    <row r="152" ht="12.75"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04"/>
      <c r="AJ152" s="104"/>
      <c r="AK152" s="104"/>
      <c r="AL152" s="104"/>
      <c r="AM152" s="104"/>
    </row>
    <row r="153" ht="12.75" customHeight="1">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04"/>
      <c r="AJ153" s="104"/>
      <c r="AK153" s="104"/>
      <c r="AL153" s="104"/>
      <c r="AM153" s="104"/>
    </row>
    <row r="154" ht="12.75" customHeight="1">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04"/>
      <c r="AJ154" s="104"/>
      <c r="AK154" s="104"/>
      <c r="AL154" s="104"/>
      <c r="AM154" s="104"/>
    </row>
    <row r="155" ht="12.75" customHeight="1">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04"/>
      <c r="AJ155" s="104"/>
      <c r="AK155" s="104"/>
      <c r="AL155" s="104"/>
      <c r="AM155" s="104"/>
    </row>
    <row r="156" ht="12.75" customHeight="1">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04"/>
      <c r="AJ156" s="104"/>
      <c r="AK156" s="104"/>
      <c r="AL156" s="104"/>
      <c r="AM156" s="104"/>
    </row>
    <row r="157" ht="12.75" customHeight="1">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04"/>
      <c r="AJ157" s="104"/>
      <c r="AK157" s="104"/>
      <c r="AL157" s="104"/>
      <c r="AM157" s="104"/>
    </row>
    <row r="158" ht="12.75" customHeight="1">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04"/>
      <c r="AJ158" s="104"/>
      <c r="AK158" s="104"/>
      <c r="AL158" s="104"/>
      <c r="AM158" s="104"/>
    </row>
    <row r="159" ht="12.75" customHeight="1">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04"/>
      <c r="AJ159" s="104"/>
      <c r="AK159" s="104"/>
      <c r="AL159" s="104"/>
      <c r="AM159" s="104"/>
    </row>
    <row r="160" ht="12.75" customHeight="1">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04"/>
      <c r="AJ160" s="104"/>
      <c r="AK160" s="104"/>
      <c r="AL160" s="104"/>
      <c r="AM160" s="104"/>
    </row>
    <row r="161" ht="12.75" customHeight="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04"/>
      <c r="AJ161" s="104"/>
      <c r="AK161" s="104"/>
      <c r="AL161" s="104"/>
      <c r="AM161" s="104"/>
    </row>
    <row r="162" ht="12.75" customHeight="1">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04"/>
      <c r="AJ162" s="104"/>
      <c r="AK162" s="104"/>
      <c r="AL162" s="104"/>
      <c r="AM162" s="104"/>
    </row>
    <row r="163" ht="12.75" customHeight="1">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04"/>
      <c r="AJ163" s="104"/>
      <c r="AK163" s="104"/>
      <c r="AL163" s="104"/>
      <c r="AM163" s="104"/>
    </row>
    <row r="164" ht="12.75" customHeight="1">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04"/>
      <c r="AJ164" s="104"/>
      <c r="AK164" s="104"/>
      <c r="AL164" s="104"/>
      <c r="AM164" s="104"/>
    </row>
    <row r="165" ht="12.75" customHeight="1">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04"/>
      <c r="AJ165" s="104"/>
      <c r="AK165" s="104"/>
      <c r="AL165" s="104"/>
      <c r="AM165" s="104"/>
    </row>
    <row r="166" ht="12.75" customHeight="1">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04"/>
      <c r="AJ166" s="104"/>
      <c r="AK166" s="104"/>
      <c r="AL166" s="104"/>
      <c r="AM166" s="104"/>
    </row>
    <row r="167" ht="12.75" customHeight="1">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04"/>
      <c r="AJ167" s="104"/>
      <c r="AK167" s="104"/>
      <c r="AL167" s="104"/>
      <c r="AM167" s="104"/>
    </row>
    <row r="168" ht="12.75" customHeight="1">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04"/>
      <c r="AJ168" s="104"/>
      <c r="AK168" s="104"/>
      <c r="AL168" s="104"/>
      <c r="AM168" s="104"/>
    </row>
    <row r="169" ht="12.75" customHeight="1">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04"/>
      <c r="AJ169" s="104"/>
      <c r="AK169" s="104"/>
      <c r="AL169" s="104"/>
      <c r="AM169" s="104"/>
    </row>
    <row r="170" ht="12.75" customHeight="1">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04"/>
      <c r="AJ170" s="104"/>
      <c r="AK170" s="104"/>
      <c r="AL170" s="104"/>
      <c r="AM170" s="104"/>
    </row>
    <row r="171" ht="12.75" customHeight="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04"/>
      <c r="AJ171" s="104"/>
      <c r="AK171" s="104"/>
      <c r="AL171" s="104"/>
      <c r="AM171" s="104"/>
    </row>
    <row r="172" ht="12.75"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04"/>
      <c r="AJ172" s="104"/>
      <c r="AK172" s="104"/>
      <c r="AL172" s="104"/>
      <c r="AM172" s="104"/>
    </row>
    <row r="173" ht="12.75" customHeight="1">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04"/>
      <c r="AJ173" s="104"/>
      <c r="AK173" s="104"/>
      <c r="AL173" s="104"/>
      <c r="AM173" s="104"/>
    </row>
    <row r="174" ht="12.75" customHeight="1">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04"/>
      <c r="AJ174" s="104"/>
      <c r="AK174" s="104"/>
      <c r="AL174" s="104"/>
      <c r="AM174" s="104"/>
    </row>
    <row r="175" ht="12.75" customHeight="1">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04"/>
      <c r="AJ175" s="104"/>
      <c r="AK175" s="104"/>
      <c r="AL175" s="104"/>
      <c r="AM175" s="104"/>
    </row>
    <row r="176" ht="12.75" customHeight="1">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04"/>
      <c r="AJ176" s="104"/>
      <c r="AK176" s="104"/>
      <c r="AL176" s="104"/>
      <c r="AM176" s="104"/>
    </row>
    <row r="177" ht="12.75" customHeight="1">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04"/>
      <c r="AJ177" s="104"/>
      <c r="AK177" s="104"/>
      <c r="AL177" s="104"/>
      <c r="AM177" s="104"/>
    </row>
    <row r="178" ht="12.75" customHeight="1">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04"/>
      <c r="AJ178" s="104"/>
      <c r="AK178" s="104"/>
      <c r="AL178" s="104"/>
      <c r="AM178" s="104"/>
    </row>
    <row r="179" ht="12.75" customHeight="1">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04"/>
      <c r="AJ179" s="104"/>
      <c r="AK179" s="104"/>
      <c r="AL179" s="104"/>
      <c r="AM179" s="104"/>
    </row>
    <row r="180" ht="12.75" customHeight="1">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04"/>
      <c r="AJ180" s="104"/>
      <c r="AK180" s="104"/>
      <c r="AL180" s="104"/>
      <c r="AM180" s="104"/>
    </row>
    <row r="181" ht="12.75" customHeight="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04"/>
      <c r="AJ181" s="104"/>
      <c r="AK181" s="104"/>
      <c r="AL181" s="104"/>
      <c r="AM181" s="104"/>
    </row>
    <row r="182" ht="12.75" customHeight="1">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04"/>
      <c r="AJ182" s="104"/>
      <c r="AK182" s="104"/>
      <c r="AL182" s="104"/>
      <c r="AM182" s="104"/>
    </row>
    <row r="183" ht="12.75" customHeight="1">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04"/>
      <c r="AJ183" s="104"/>
      <c r="AK183" s="104"/>
      <c r="AL183" s="104"/>
      <c r="AM183" s="104"/>
    </row>
    <row r="184" ht="12.75" customHeight="1">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04"/>
      <c r="AJ184" s="104"/>
      <c r="AK184" s="104"/>
      <c r="AL184" s="104"/>
      <c r="AM184" s="104"/>
    </row>
    <row r="185" ht="12.75" customHeight="1">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04"/>
      <c r="AJ185" s="104"/>
      <c r="AK185" s="104"/>
      <c r="AL185" s="104"/>
      <c r="AM185" s="104"/>
    </row>
    <row r="186" ht="12.75" customHeight="1">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04"/>
      <c r="AJ186" s="104"/>
      <c r="AK186" s="104"/>
      <c r="AL186" s="104"/>
      <c r="AM186" s="104"/>
    </row>
    <row r="187" ht="12.75" customHeight="1">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04"/>
      <c r="AJ187" s="104"/>
      <c r="AK187" s="104"/>
      <c r="AL187" s="104"/>
      <c r="AM187" s="104"/>
    </row>
    <row r="188" ht="12.75" customHeight="1">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04"/>
      <c r="AJ188" s="104"/>
      <c r="AK188" s="104"/>
      <c r="AL188" s="104"/>
      <c r="AM188" s="104"/>
    </row>
    <row r="189" ht="12.75" customHeight="1">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04"/>
      <c r="AJ189" s="104"/>
      <c r="AK189" s="104"/>
      <c r="AL189" s="104"/>
      <c r="AM189" s="104"/>
    </row>
    <row r="190" ht="12.75" customHeight="1">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04"/>
      <c r="AJ190" s="104"/>
      <c r="AK190" s="104"/>
      <c r="AL190" s="104"/>
      <c r="AM190" s="104"/>
    </row>
    <row r="191" ht="12.75" customHeight="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04"/>
      <c r="AJ191" s="104"/>
      <c r="AK191" s="104"/>
      <c r="AL191" s="104"/>
      <c r="AM191" s="104"/>
    </row>
    <row r="192" ht="12.75" customHeight="1">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04"/>
      <c r="AJ192" s="104"/>
      <c r="AK192" s="104"/>
      <c r="AL192" s="104"/>
      <c r="AM192" s="104"/>
    </row>
    <row r="193" ht="12.75" customHeight="1">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04"/>
      <c r="AJ193" s="104"/>
      <c r="AK193" s="104"/>
      <c r="AL193" s="104"/>
      <c r="AM193" s="104"/>
    </row>
    <row r="194" ht="12.75" customHeight="1">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04"/>
      <c r="AJ194" s="104"/>
      <c r="AK194" s="104"/>
      <c r="AL194" s="104"/>
      <c r="AM194" s="104"/>
    </row>
    <row r="195" ht="12.75" customHeight="1">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04"/>
      <c r="AJ195" s="104"/>
      <c r="AK195" s="104"/>
      <c r="AL195" s="104"/>
      <c r="AM195" s="104"/>
    </row>
    <row r="196" ht="12.75" customHeight="1">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04"/>
      <c r="AJ196" s="104"/>
      <c r="AK196" s="104"/>
      <c r="AL196" s="104"/>
      <c r="AM196" s="104"/>
    </row>
    <row r="197" ht="12.75" customHeight="1">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04"/>
      <c r="AJ197" s="104"/>
      <c r="AK197" s="104"/>
      <c r="AL197" s="104"/>
      <c r="AM197" s="104"/>
    </row>
    <row r="198" ht="12.75" customHeight="1">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04"/>
      <c r="AJ198" s="104"/>
      <c r="AK198" s="104"/>
      <c r="AL198" s="104"/>
      <c r="AM198" s="104"/>
    </row>
    <row r="199" ht="12.75" customHeight="1">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04"/>
      <c r="AJ199" s="104"/>
      <c r="AK199" s="104"/>
      <c r="AL199" s="104"/>
      <c r="AM199" s="104"/>
    </row>
    <row r="200" ht="12.75" customHeight="1">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04"/>
      <c r="AJ200" s="104"/>
      <c r="AK200" s="104"/>
      <c r="AL200" s="104"/>
      <c r="AM200" s="104"/>
    </row>
    <row r="201" ht="12.75" customHeight="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04"/>
      <c r="AJ201" s="104"/>
      <c r="AK201" s="104"/>
      <c r="AL201" s="104"/>
      <c r="AM201" s="104"/>
    </row>
    <row r="202" ht="12.75" customHeight="1">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04"/>
      <c r="AJ202" s="104"/>
      <c r="AK202" s="104"/>
      <c r="AL202" s="104"/>
      <c r="AM202" s="104"/>
    </row>
    <row r="203" ht="12.75" customHeight="1">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04"/>
      <c r="AJ203" s="104"/>
      <c r="AK203" s="104"/>
      <c r="AL203" s="104"/>
      <c r="AM203" s="104"/>
    </row>
    <row r="204" ht="12.75" customHeight="1">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04"/>
      <c r="AJ204" s="104"/>
      <c r="AK204" s="104"/>
      <c r="AL204" s="104"/>
      <c r="AM204" s="104"/>
    </row>
    <row r="205" ht="12.75" customHeight="1">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04"/>
      <c r="AJ205" s="104"/>
      <c r="AK205" s="104"/>
      <c r="AL205" s="104"/>
      <c r="AM205" s="104"/>
    </row>
    <row r="206" ht="12.75" customHeight="1">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04"/>
      <c r="AJ206" s="104"/>
      <c r="AK206" s="104"/>
      <c r="AL206" s="104"/>
      <c r="AM206" s="104"/>
    </row>
    <row r="207" ht="12.75" customHeight="1">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04"/>
      <c r="AJ207" s="104"/>
      <c r="AK207" s="104"/>
      <c r="AL207" s="104"/>
      <c r="AM207" s="104"/>
    </row>
    <row r="208" ht="12.75" customHeight="1">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04"/>
      <c r="AJ208" s="104"/>
      <c r="AK208" s="104"/>
      <c r="AL208" s="104"/>
      <c r="AM208" s="104"/>
    </row>
    <row r="209" ht="12.75" customHeight="1">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04"/>
      <c r="AJ209" s="104"/>
      <c r="AK209" s="104"/>
      <c r="AL209" s="104"/>
      <c r="AM209" s="104"/>
    </row>
    <row r="210" ht="12.75" customHeight="1">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04"/>
      <c r="AJ210" s="104"/>
      <c r="AK210" s="104"/>
      <c r="AL210" s="104"/>
      <c r="AM210" s="104"/>
    </row>
    <row r="211" ht="12.75" customHeight="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04"/>
      <c r="AJ211" s="104"/>
      <c r="AK211" s="104"/>
      <c r="AL211" s="104"/>
      <c r="AM211" s="104"/>
    </row>
    <row r="212" ht="12.75" customHeight="1">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04"/>
      <c r="AJ212" s="104"/>
      <c r="AK212" s="104"/>
      <c r="AL212" s="104"/>
      <c r="AM212" s="104"/>
    </row>
    <row r="213" ht="12.75" customHeight="1">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04"/>
      <c r="AJ213" s="104"/>
      <c r="AK213" s="104"/>
      <c r="AL213" s="104"/>
      <c r="AM213" s="104"/>
    </row>
    <row r="214" ht="12.75" customHeight="1">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04"/>
      <c r="AJ214" s="104"/>
      <c r="AK214" s="104"/>
      <c r="AL214" s="104"/>
      <c r="AM214" s="104"/>
    </row>
    <row r="215" ht="12.75" customHeight="1">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04"/>
      <c r="AJ215" s="104"/>
      <c r="AK215" s="104"/>
      <c r="AL215" s="104"/>
      <c r="AM215" s="104"/>
    </row>
    <row r="216" ht="12.75" customHeight="1">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04"/>
      <c r="AJ216" s="104"/>
      <c r="AK216" s="104"/>
      <c r="AL216" s="104"/>
      <c r="AM216" s="104"/>
    </row>
    <row r="217" ht="12.75" customHeight="1">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04"/>
      <c r="AJ217" s="104"/>
      <c r="AK217" s="104"/>
      <c r="AL217" s="104"/>
      <c r="AM217" s="104"/>
    </row>
    <row r="218" ht="12.75" customHeight="1">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04"/>
      <c r="AJ218" s="104"/>
      <c r="AK218" s="104"/>
      <c r="AL218" s="104"/>
      <c r="AM218" s="104"/>
    </row>
    <row r="219" ht="12.75" customHeight="1">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04"/>
      <c r="AJ219" s="104"/>
      <c r="AK219" s="104"/>
      <c r="AL219" s="104"/>
      <c r="AM219" s="104"/>
    </row>
    <row r="220" ht="12.75" customHeight="1">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04"/>
      <c r="AJ220" s="104"/>
      <c r="AK220" s="104"/>
      <c r="AL220" s="104"/>
      <c r="AM220" s="104"/>
    </row>
    <row r="221" ht="12.75" customHeight="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04"/>
      <c r="AJ221" s="104"/>
      <c r="AK221" s="104"/>
      <c r="AL221" s="104"/>
      <c r="AM221" s="104"/>
    </row>
    <row r="222" ht="12.75" customHeight="1">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04"/>
      <c r="AJ222" s="104"/>
      <c r="AK222" s="104"/>
      <c r="AL222" s="104"/>
      <c r="AM222" s="104"/>
    </row>
    <row r="223" ht="12.75" customHeight="1">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04"/>
      <c r="AJ223" s="104"/>
      <c r="AK223" s="104"/>
      <c r="AL223" s="104"/>
      <c r="AM223" s="104"/>
    </row>
    <row r="224" ht="12.75" customHeight="1">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04"/>
      <c r="AJ224" s="104"/>
      <c r="AK224" s="104"/>
      <c r="AL224" s="104"/>
      <c r="AM224" s="104"/>
    </row>
    <row r="225" ht="12.75" customHeight="1">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04"/>
      <c r="AJ225" s="104"/>
      <c r="AK225" s="104"/>
      <c r="AL225" s="104"/>
      <c r="AM225" s="104"/>
    </row>
    <row r="226" ht="12.75" customHeight="1">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04"/>
      <c r="AJ226" s="104"/>
      <c r="AK226" s="104"/>
      <c r="AL226" s="104"/>
      <c r="AM226" s="104"/>
    </row>
    <row r="227" ht="12.75" customHeight="1">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04"/>
      <c r="AJ227" s="104"/>
      <c r="AK227" s="104"/>
      <c r="AL227" s="104"/>
      <c r="AM227" s="104"/>
    </row>
    <row r="228" ht="12.75" customHeight="1">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04"/>
      <c r="AJ228" s="104"/>
      <c r="AK228" s="104"/>
      <c r="AL228" s="104"/>
      <c r="AM228" s="104"/>
    </row>
    <row r="229" ht="12.75" customHeight="1">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04"/>
      <c r="AJ229" s="104"/>
      <c r="AK229" s="104"/>
      <c r="AL229" s="104"/>
      <c r="AM229" s="104"/>
    </row>
    <row r="230" ht="12.75" customHeight="1">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04"/>
      <c r="AJ230" s="104"/>
      <c r="AK230" s="104"/>
      <c r="AL230" s="104"/>
      <c r="AM230" s="104"/>
    </row>
    <row r="231" ht="12.75" customHeight="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04"/>
      <c r="AJ231" s="104"/>
      <c r="AK231" s="104"/>
      <c r="AL231" s="104"/>
      <c r="AM231" s="104"/>
    </row>
    <row r="232" ht="12.75" customHeight="1">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04"/>
      <c r="AJ232" s="104"/>
      <c r="AK232" s="104"/>
      <c r="AL232" s="104"/>
      <c r="AM232" s="104"/>
    </row>
    <row r="233" ht="12.75" customHeight="1">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04"/>
      <c r="AJ233" s="104"/>
      <c r="AK233" s="104"/>
      <c r="AL233" s="104"/>
      <c r="AM233" s="104"/>
    </row>
    <row r="234" ht="12.75" customHeight="1">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04"/>
      <c r="AJ234" s="104"/>
      <c r="AK234" s="104"/>
      <c r="AL234" s="104"/>
      <c r="AM234" s="104"/>
    </row>
    <row r="235" ht="12.75" customHeight="1">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04"/>
      <c r="AJ235" s="104"/>
      <c r="AK235" s="104"/>
      <c r="AL235" s="104"/>
      <c r="AM235" s="104"/>
    </row>
    <row r="236" ht="12.75" customHeight="1">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04"/>
      <c r="AJ236" s="104"/>
      <c r="AK236" s="104"/>
      <c r="AL236" s="104"/>
      <c r="AM236" s="104"/>
    </row>
    <row r="237" ht="12.75" customHeight="1">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04"/>
      <c r="AJ237" s="104"/>
      <c r="AK237" s="104"/>
      <c r="AL237" s="104"/>
      <c r="AM237" s="104"/>
    </row>
    <row r="238" ht="12.75" customHeight="1">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04"/>
      <c r="AJ238" s="104"/>
      <c r="AK238" s="104"/>
      <c r="AL238" s="104"/>
      <c r="AM238" s="104"/>
    </row>
    <row r="239" ht="12.75" customHeight="1">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04"/>
      <c r="AJ239" s="104"/>
      <c r="AK239" s="104"/>
      <c r="AL239" s="104"/>
      <c r="AM239" s="104"/>
    </row>
    <row r="240" ht="12.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04"/>
      <c r="AJ240" s="104"/>
      <c r="AK240" s="104"/>
      <c r="AL240" s="104"/>
      <c r="AM240" s="104"/>
    </row>
    <row r="241" ht="12.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04"/>
      <c r="AJ241" s="104"/>
      <c r="AK241" s="104"/>
      <c r="AL241" s="104"/>
      <c r="AM241" s="104"/>
    </row>
    <row r="242" ht="12.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04"/>
      <c r="AJ242" s="104"/>
      <c r="AK242" s="104"/>
      <c r="AL242" s="104"/>
      <c r="AM242" s="104"/>
    </row>
    <row r="243" ht="12.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04"/>
      <c r="AJ243" s="104"/>
      <c r="AK243" s="104"/>
      <c r="AL243" s="104"/>
      <c r="AM243" s="104"/>
    </row>
    <row r="244" ht="12.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04"/>
      <c r="AJ244" s="104"/>
      <c r="AK244" s="104"/>
      <c r="AL244" s="104"/>
      <c r="AM244" s="104"/>
    </row>
    <row r="245" ht="12.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04"/>
      <c r="AJ245" s="104"/>
      <c r="AK245" s="104"/>
      <c r="AL245" s="104"/>
      <c r="AM245" s="104"/>
    </row>
    <row r="246" ht="12.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04"/>
      <c r="AJ246" s="104"/>
      <c r="AK246" s="104"/>
      <c r="AL246" s="104"/>
      <c r="AM246" s="104"/>
    </row>
    <row r="247" ht="12.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04"/>
      <c r="AJ247" s="104"/>
      <c r="AK247" s="104"/>
      <c r="AL247" s="104"/>
      <c r="AM247" s="104"/>
    </row>
    <row r="248" ht="12.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04"/>
      <c r="AJ248" s="104"/>
      <c r="AK248" s="104"/>
      <c r="AL248" s="104"/>
      <c r="AM248" s="104"/>
    </row>
    <row r="249" ht="12.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04"/>
      <c r="AJ249" s="104"/>
      <c r="AK249" s="104"/>
      <c r="AL249" s="104"/>
      <c r="AM249" s="104"/>
    </row>
    <row r="250" ht="12.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04"/>
      <c r="AJ250" s="104"/>
      <c r="AK250" s="104"/>
      <c r="AL250" s="104"/>
      <c r="AM250" s="104"/>
    </row>
    <row r="251" ht="12.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04"/>
      <c r="AJ251" s="104"/>
      <c r="AK251" s="104"/>
      <c r="AL251" s="104"/>
      <c r="AM251" s="104"/>
    </row>
    <row r="252" ht="12.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04"/>
      <c r="AJ252" s="104"/>
      <c r="AK252" s="104"/>
      <c r="AL252" s="104"/>
      <c r="AM252" s="104"/>
    </row>
    <row r="253" ht="12.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04"/>
      <c r="AJ253" s="104"/>
      <c r="AK253" s="104"/>
      <c r="AL253" s="104"/>
      <c r="AM253" s="104"/>
    </row>
    <row r="254" ht="12.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04"/>
      <c r="AJ254" s="104"/>
      <c r="AK254" s="104"/>
      <c r="AL254" s="104"/>
      <c r="AM254" s="104"/>
    </row>
    <row r="255" ht="12.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04"/>
      <c r="AJ255" s="104"/>
      <c r="AK255" s="104"/>
      <c r="AL255" s="104"/>
      <c r="AM255" s="104"/>
    </row>
    <row r="256" ht="12.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04"/>
      <c r="AJ256" s="104"/>
      <c r="AK256" s="104"/>
      <c r="AL256" s="104"/>
      <c r="AM256" s="104"/>
    </row>
    <row r="257" ht="12.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04"/>
      <c r="AJ257" s="104"/>
      <c r="AK257" s="104"/>
      <c r="AL257" s="104"/>
      <c r="AM257" s="104"/>
    </row>
    <row r="258" ht="12.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04"/>
      <c r="AJ258" s="104"/>
      <c r="AK258" s="104"/>
      <c r="AL258" s="104"/>
      <c r="AM258" s="104"/>
    </row>
    <row r="259" ht="12.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04"/>
      <c r="AJ259" s="104"/>
      <c r="AK259" s="104"/>
      <c r="AL259" s="104"/>
      <c r="AM259" s="104"/>
    </row>
    <row r="260" ht="12.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04"/>
      <c r="AJ260" s="104"/>
      <c r="AK260" s="104"/>
      <c r="AL260" s="104"/>
      <c r="AM260" s="104"/>
    </row>
    <row r="261" ht="12.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04"/>
      <c r="AJ261" s="104"/>
      <c r="AK261" s="104"/>
      <c r="AL261" s="104"/>
      <c r="AM261" s="104"/>
    </row>
    <row r="262" ht="12.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04"/>
      <c r="AJ262" s="104"/>
      <c r="AK262" s="104"/>
      <c r="AL262" s="104"/>
      <c r="AM262" s="104"/>
    </row>
    <row r="263" ht="12.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04"/>
      <c r="AJ263" s="104"/>
      <c r="AK263" s="104"/>
      <c r="AL263" s="104"/>
      <c r="AM263" s="104"/>
    </row>
    <row r="264" ht="12.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04"/>
      <c r="AJ264" s="104"/>
      <c r="AK264" s="104"/>
      <c r="AL264" s="104"/>
      <c r="AM264" s="104"/>
    </row>
    <row r="265" ht="12.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04"/>
      <c r="AJ265" s="104"/>
      <c r="AK265" s="104"/>
      <c r="AL265" s="104"/>
      <c r="AM265" s="104"/>
    </row>
    <row r="266" ht="12.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04"/>
      <c r="AJ266" s="104"/>
      <c r="AK266" s="104"/>
      <c r="AL266" s="104"/>
      <c r="AM266" s="104"/>
    </row>
    <row r="267" ht="12.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04"/>
      <c r="AJ267" s="104"/>
      <c r="AK267" s="104"/>
      <c r="AL267" s="104"/>
      <c r="AM267" s="104"/>
    </row>
    <row r="268" ht="12.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04"/>
      <c r="AJ268" s="104"/>
      <c r="AK268" s="104"/>
      <c r="AL268" s="104"/>
      <c r="AM268" s="104"/>
    </row>
    <row r="269" ht="12.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04"/>
      <c r="AJ269" s="104"/>
      <c r="AK269" s="104"/>
      <c r="AL269" s="104"/>
      <c r="AM269" s="104"/>
    </row>
    <row r="270" ht="12.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04"/>
      <c r="AJ270" s="104"/>
      <c r="AK270" s="104"/>
      <c r="AL270" s="104"/>
      <c r="AM270" s="104"/>
    </row>
    <row r="271" ht="12.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04"/>
      <c r="AJ271" s="104"/>
      <c r="AK271" s="104"/>
      <c r="AL271" s="104"/>
      <c r="AM271" s="104"/>
    </row>
    <row r="272" ht="12.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04"/>
      <c r="AJ272" s="104"/>
      <c r="AK272" s="104"/>
      <c r="AL272" s="104"/>
      <c r="AM272" s="104"/>
    </row>
    <row r="273" ht="12.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04"/>
      <c r="AJ273" s="104"/>
      <c r="AK273" s="104"/>
      <c r="AL273" s="104"/>
      <c r="AM273" s="104"/>
    </row>
    <row r="274" ht="12.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04"/>
      <c r="AJ274" s="104"/>
      <c r="AK274" s="104"/>
      <c r="AL274" s="104"/>
      <c r="AM274" s="104"/>
    </row>
    <row r="275" ht="12.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04"/>
      <c r="AJ275" s="104"/>
      <c r="AK275" s="104"/>
      <c r="AL275" s="104"/>
      <c r="AM275" s="104"/>
    </row>
    <row r="276" ht="12.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04"/>
      <c r="AJ276" s="104"/>
      <c r="AK276" s="104"/>
      <c r="AL276" s="104"/>
      <c r="AM276" s="104"/>
    </row>
    <row r="277" ht="12.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04"/>
      <c r="AJ277" s="104"/>
      <c r="AK277" s="104"/>
      <c r="AL277" s="104"/>
      <c r="AM277" s="104"/>
    </row>
    <row r="278" ht="12.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04"/>
      <c r="AJ278" s="104"/>
      <c r="AK278" s="104"/>
      <c r="AL278" s="104"/>
      <c r="AM278" s="104"/>
    </row>
    <row r="279" ht="12.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04"/>
      <c r="AJ279" s="104"/>
      <c r="AK279" s="104"/>
      <c r="AL279" s="104"/>
      <c r="AM279" s="104"/>
    </row>
    <row r="280" ht="12.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04"/>
      <c r="AJ280" s="104"/>
      <c r="AK280" s="104"/>
      <c r="AL280" s="104"/>
      <c r="AM280" s="104"/>
    </row>
    <row r="281" ht="12.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04"/>
      <c r="AJ281" s="104"/>
      <c r="AK281" s="104"/>
      <c r="AL281" s="104"/>
      <c r="AM281" s="104"/>
    </row>
    <row r="282" ht="12.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04"/>
      <c r="AJ282" s="104"/>
      <c r="AK282" s="104"/>
      <c r="AL282" s="104"/>
      <c r="AM282" s="104"/>
    </row>
    <row r="283" ht="12.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04"/>
      <c r="AJ283" s="104"/>
      <c r="AK283" s="104"/>
      <c r="AL283" s="104"/>
      <c r="AM283" s="104"/>
    </row>
    <row r="284" ht="12.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04"/>
      <c r="AJ284" s="104"/>
      <c r="AK284" s="104"/>
      <c r="AL284" s="104"/>
      <c r="AM284" s="104"/>
    </row>
    <row r="285" ht="12.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04"/>
      <c r="AJ285" s="104"/>
      <c r="AK285" s="104"/>
      <c r="AL285" s="104"/>
      <c r="AM285" s="104"/>
    </row>
    <row r="286" ht="12.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04"/>
      <c r="AJ286" s="104"/>
      <c r="AK286" s="104"/>
      <c r="AL286" s="104"/>
      <c r="AM286" s="104"/>
    </row>
    <row r="287" ht="12.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04"/>
      <c r="AJ287" s="104"/>
      <c r="AK287" s="104"/>
      <c r="AL287" s="104"/>
      <c r="AM287" s="104"/>
    </row>
    <row r="288" ht="12.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04"/>
      <c r="AJ288" s="104"/>
      <c r="AK288" s="104"/>
      <c r="AL288" s="104"/>
      <c r="AM288" s="104"/>
    </row>
    <row r="289" ht="12.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04"/>
      <c r="AJ289" s="104"/>
      <c r="AK289" s="104"/>
      <c r="AL289" s="104"/>
      <c r="AM289" s="104"/>
    </row>
    <row r="290" ht="12.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04"/>
      <c r="AJ290" s="104"/>
      <c r="AK290" s="104"/>
      <c r="AL290" s="104"/>
      <c r="AM290" s="104"/>
    </row>
    <row r="291" ht="12.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04"/>
      <c r="AJ291" s="104"/>
      <c r="AK291" s="104"/>
      <c r="AL291" s="104"/>
      <c r="AM291" s="104"/>
    </row>
    <row r="292" ht="12.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04"/>
      <c r="AJ292" s="104"/>
      <c r="AK292" s="104"/>
      <c r="AL292" s="104"/>
      <c r="AM292" s="104"/>
    </row>
    <row r="293" ht="12.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04"/>
      <c r="AJ293" s="104"/>
      <c r="AK293" s="104"/>
      <c r="AL293" s="104"/>
      <c r="AM293" s="104"/>
    </row>
    <row r="294" ht="12.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04"/>
      <c r="AJ294" s="104"/>
      <c r="AK294" s="104"/>
      <c r="AL294" s="104"/>
      <c r="AM294" s="104"/>
    </row>
    <row r="295" ht="12.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04"/>
      <c r="AJ295" s="104"/>
      <c r="AK295" s="104"/>
      <c r="AL295" s="104"/>
      <c r="AM295" s="104"/>
    </row>
    <row r="296" ht="12.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04"/>
      <c r="AK296" s="104"/>
      <c r="AL296" s="104"/>
      <c r="AM296" s="104"/>
    </row>
    <row r="297" ht="12.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04"/>
      <c r="AJ297" s="104"/>
      <c r="AK297" s="104"/>
      <c r="AL297" s="104"/>
      <c r="AM297" s="104"/>
    </row>
    <row r="298" ht="12.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04"/>
      <c r="AJ298" s="104"/>
      <c r="AK298" s="104"/>
      <c r="AL298" s="104"/>
      <c r="AM298" s="104"/>
    </row>
    <row r="299" ht="12.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04"/>
      <c r="AJ299" s="104"/>
      <c r="AK299" s="104"/>
      <c r="AL299" s="104"/>
      <c r="AM299" s="104"/>
    </row>
    <row r="300" ht="12.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row>
    <row r="301" ht="12.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04"/>
      <c r="AJ301" s="104"/>
      <c r="AK301" s="104"/>
      <c r="AL301" s="104"/>
      <c r="AM301" s="104"/>
    </row>
    <row r="302" ht="12.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04"/>
      <c r="AJ302" s="104"/>
      <c r="AK302" s="104"/>
      <c r="AL302" s="104"/>
      <c r="AM302" s="104"/>
    </row>
    <row r="303" ht="12.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04"/>
      <c r="AJ303" s="104"/>
      <c r="AK303" s="104"/>
      <c r="AL303" s="104"/>
      <c r="AM303" s="104"/>
    </row>
    <row r="304" ht="12.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04"/>
      <c r="AK304" s="104"/>
      <c r="AL304" s="104"/>
      <c r="AM304" s="104"/>
    </row>
    <row r="305" ht="12.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04"/>
      <c r="AJ305" s="104"/>
      <c r="AK305" s="104"/>
      <c r="AL305" s="104"/>
      <c r="AM305" s="104"/>
    </row>
    <row r="306" ht="12.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04"/>
      <c r="AJ306" s="104"/>
      <c r="AK306" s="104"/>
      <c r="AL306" s="104"/>
      <c r="AM306" s="104"/>
    </row>
    <row r="307" ht="12.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04"/>
      <c r="AJ307" s="104"/>
      <c r="AK307" s="104"/>
      <c r="AL307" s="104"/>
      <c r="AM307" s="104"/>
    </row>
    <row r="308" ht="12.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c r="AM308" s="104"/>
    </row>
    <row r="309" ht="12.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04"/>
      <c r="AJ309" s="104"/>
      <c r="AK309" s="104"/>
      <c r="AL309" s="104"/>
      <c r="AM309" s="104"/>
    </row>
    <row r="310" ht="12.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04"/>
      <c r="AJ310" s="104"/>
      <c r="AK310" s="104"/>
      <c r="AL310" s="104"/>
      <c r="AM310" s="104"/>
    </row>
    <row r="311" ht="12.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04"/>
      <c r="AJ311" s="104"/>
      <c r="AK311" s="104"/>
      <c r="AL311" s="104"/>
      <c r="AM311" s="104"/>
    </row>
    <row r="312" ht="12.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04"/>
      <c r="AJ312" s="104"/>
      <c r="AK312" s="104"/>
      <c r="AL312" s="104"/>
      <c r="AM312" s="104"/>
    </row>
    <row r="313" ht="12.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04"/>
      <c r="AJ313" s="104"/>
      <c r="AK313" s="104"/>
      <c r="AL313" s="104"/>
      <c r="AM313" s="104"/>
    </row>
    <row r="314" ht="12.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04"/>
      <c r="AJ314" s="104"/>
      <c r="AK314" s="104"/>
      <c r="AL314" s="104"/>
      <c r="AM314" s="104"/>
    </row>
    <row r="315" ht="12.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04"/>
      <c r="AJ315" s="104"/>
      <c r="AK315" s="104"/>
      <c r="AL315" s="104"/>
      <c r="AM315" s="104"/>
    </row>
    <row r="316" ht="12.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04"/>
      <c r="AJ316" s="104"/>
      <c r="AK316" s="104"/>
      <c r="AL316" s="104"/>
      <c r="AM316" s="104"/>
    </row>
    <row r="317" ht="12.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04"/>
      <c r="AJ317" s="104"/>
      <c r="AK317" s="104"/>
      <c r="AL317" s="104"/>
      <c r="AM317" s="104"/>
    </row>
    <row r="318" ht="12.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04"/>
      <c r="AK318" s="104"/>
      <c r="AL318" s="104"/>
      <c r="AM318" s="104"/>
    </row>
    <row r="319" ht="12.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04"/>
      <c r="AJ319" s="104"/>
      <c r="AK319" s="104"/>
      <c r="AL319" s="104"/>
      <c r="AM319" s="104"/>
    </row>
    <row r="320" ht="12.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04"/>
      <c r="AJ320" s="104"/>
      <c r="AK320" s="104"/>
      <c r="AL320" s="104"/>
      <c r="AM320" s="104"/>
    </row>
    <row r="321" ht="12.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4"/>
      <c r="AL321" s="104"/>
      <c r="AM321" s="104"/>
    </row>
    <row r="322" ht="12.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04"/>
      <c r="AJ322" s="104"/>
      <c r="AK322" s="104"/>
      <c r="AL322" s="104"/>
      <c r="AM322" s="104"/>
    </row>
    <row r="323" ht="12.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04"/>
      <c r="AJ323" s="104"/>
      <c r="AK323" s="104"/>
      <c r="AL323" s="104"/>
      <c r="AM323" s="104"/>
    </row>
    <row r="324" ht="12.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04"/>
      <c r="AJ324" s="104"/>
      <c r="AK324" s="104"/>
      <c r="AL324" s="104"/>
      <c r="AM324" s="104"/>
    </row>
    <row r="325" ht="12.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04"/>
      <c r="AJ325" s="104"/>
      <c r="AK325" s="104"/>
      <c r="AL325" s="104"/>
      <c r="AM325" s="104"/>
    </row>
    <row r="326" ht="12.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04"/>
      <c r="AJ326" s="104"/>
      <c r="AK326" s="104"/>
      <c r="AL326" s="104"/>
      <c r="AM326" s="104"/>
    </row>
    <row r="327" ht="12.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04"/>
      <c r="AJ327" s="104"/>
      <c r="AK327" s="104"/>
      <c r="AL327" s="104"/>
      <c r="AM327" s="104"/>
    </row>
    <row r="328" ht="12.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04"/>
      <c r="AJ328" s="104"/>
      <c r="AK328" s="104"/>
      <c r="AL328" s="104"/>
      <c r="AM328" s="104"/>
    </row>
    <row r="329" ht="12.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row>
    <row r="330" ht="12.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04"/>
      <c r="AJ330" s="104"/>
      <c r="AK330" s="104"/>
      <c r="AL330" s="104"/>
      <c r="AM330" s="104"/>
    </row>
    <row r="331" ht="12.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04"/>
      <c r="AJ331" s="104"/>
      <c r="AK331" s="104"/>
      <c r="AL331" s="104"/>
      <c r="AM331" s="104"/>
    </row>
    <row r="332" ht="12.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04"/>
      <c r="AJ332" s="104"/>
      <c r="AK332" s="104"/>
      <c r="AL332" s="104"/>
      <c r="AM332" s="104"/>
    </row>
    <row r="333" ht="12.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04"/>
      <c r="AK333" s="104"/>
      <c r="AL333" s="104"/>
      <c r="AM333" s="104"/>
    </row>
    <row r="334" ht="12.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04"/>
      <c r="AJ334" s="104"/>
      <c r="AK334" s="104"/>
      <c r="AL334" s="104"/>
      <c r="AM334" s="104"/>
    </row>
    <row r="335" ht="12.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04"/>
      <c r="AK335" s="104"/>
      <c r="AL335" s="104"/>
      <c r="AM335" s="104"/>
    </row>
    <row r="336" ht="12.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04"/>
      <c r="AK336" s="104"/>
      <c r="AL336" s="104"/>
      <c r="AM336" s="104"/>
    </row>
    <row r="337" ht="12.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04"/>
      <c r="AK337" s="104"/>
      <c r="AL337" s="104"/>
      <c r="AM337" s="104"/>
    </row>
    <row r="338" ht="12.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04"/>
      <c r="AK338" s="104"/>
      <c r="AL338" s="104"/>
      <c r="AM338" s="104"/>
    </row>
    <row r="339" ht="12.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04"/>
      <c r="AK339" s="104"/>
      <c r="AL339" s="104"/>
      <c r="AM339" s="104"/>
    </row>
    <row r="340" ht="12.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04"/>
      <c r="AK340" s="104"/>
      <c r="AL340" s="104"/>
      <c r="AM340" s="104"/>
    </row>
    <row r="341" ht="12.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04"/>
      <c r="AJ341" s="104"/>
      <c r="AK341" s="104"/>
      <c r="AL341" s="104"/>
      <c r="AM341" s="104"/>
    </row>
    <row r="342" ht="12.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04"/>
      <c r="AJ342" s="104"/>
      <c r="AK342" s="104"/>
      <c r="AL342" s="104"/>
      <c r="AM342" s="104"/>
    </row>
    <row r="343" ht="12.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04"/>
      <c r="AJ343" s="104"/>
      <c r="AK343" s="104"/>
      <c r="AL343" s="104"/>
      <c r="AM343" s="104"/>
    </row>
    <row r="344" ht="12.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04"/>
      <c r="AJ344" s="104"/>
      <c r="AK344" s="104"/>
      <c r="AL344" s="104"/>
      <c r="AM344" s="104"/>
    </row>
    <row r="345" ht="12.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04"/>
      <c r="AJ345" s="104"/>
      <c r="AK345" s="104"/>
      <c r="AL345" s="104"/>
      <c r="AM345" s="104"/>
    </row>
    <row r="346" ht="12.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04"/>
      <c r="AJ346" s="104"/>
      <c r="AK346" s="104"/>
      <c r="AL346" s="104"/>
      <c r="AM346" s="104"/>
    </row>
    <row r="347" ht="12.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04"/>
      <c r="AJ347" s="104"/>
      <c r="AK347" s="104"/>
      <c r="AL347" s="104"/>
      <c r="AM347" s="104"/>
    </row>
    <row r="348" ht="12.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04"/>
      <c r="AJ348" s="104"/>
      <c r="AK348" s="104"/>
      <c r="AL348" s="104"/>
      <c r="AM348" s="104"/>
    </row>
    <row r="349" ht="12.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04"/>
      <c r="AJ349" s="104"/>
      <c r="AK349" s="104"/>
      <c r="AL349" s="104"/>
      <c r="AM349" s="104"/>
    </row>
    <row r="350" ht="12.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04"/>
      <c r="AJ350" s="104"/>
      <c r="AK350" s="104"/>
      <c r="AL350" s="104"/>
      <c r="AM350" s="104"/>
    </row>
    <row r="351" ht="12.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04"/>
      <c r="AJ351" s="104"/>
      <c r="AK351" s="104"/>
      <c r="AL351" s="104"/>
      <c r="AM351" s="104"/>
    </row>
    <row r="352" ht="12.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04"/>
      <c r="AJ352" s="104"/>
      <c r="AK352" s="104"/>
      <c r="AL352" s="104"/>
      <c r="AM352" s="104"/>
    </row>
    <row r="353" ht="12.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04"/>
      <c r="AJ353" s="104"/>
      <c r="AK353" s="104"/>
      <c r="AL353" s="104"/>
      <c r="AM353" s="104"/>
    </row>
    <row r="354" ht="12.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04"/>
      <c r="AJ354" s="104"/>
      <c r="AK354" s="104"/>
      <c r="AL354" s="104"/>
      <c r="AM354" s="104"/>
    </row>
    <row r="355" ht="12.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04"/>
      <c r="AJ355" s="104"/>
      <c r="AK355" s="104"/>
      <c r="AL355" s="104"/>
      <c r="AM355" s="104"/>
    </row>
    <row r="356" ht="12.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04"/>
      <c r="AJ356" s="104"/>
      <c r="AK356" s="104"/>
      <c r="AL356" s="104"/>
      <c r="AM356" s="104"/>
    </row>
    <row r="357" ht="12.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04"/>
      <c r="AJ357" s="104"/>
      <c r="AK357" s="104"/>
      <c r="AL357" s="104"/>
      <c r="AM357" s="104"/>
    </row>
    <row r="358" ht="12.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04"/>
      <c r="AJ358" s="104"/>
      <c r="AK358" s="104"/>
      <c r="AL358" s="104"/>
      <c r="AM358" s="104"/>
    </row>
    <row r="359" ht="12.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04"/>
      <c r="AJ359" s="104"/>
      <c r="AK359" s="104"/>
      <c r="AL359" s="104"/>
      <c r="AM359" s="104"/>
    </row>
    <row r="360" ht="12.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04"/>
      <c r="AJ360" s="104"/>
      <c r="AK360" s="104"/>
      <c r="AL360" s="104"/>
      <c r="AM360" s="104"/>
    </row>
    <row r="361" ht="12.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04"/>
      <c r="AJ361" s="104"/>
      <c r="AK361" s="104"/>
      <c r="AL361" s="104"/>
      <c r="AM361" s="104"/>
    </row>
    <row r="362" ht="12.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04"/>
      <c r="AJ362" s="104"/>
      <c r="AK362" s="104"/>
      <c r="AL362" s="104"/>
      <c r="AM362" s="104"/>
    </row>
    <row r="363" ht="12.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04"/>
      <c r="AJ363" s="104"/>
      <c r="AK363" s="104"/>
      <c r="AL363" s="104"/>
      <c r="AM363" s="104"/>
    </row>
    <row r="364" ht="12.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04"/>
      <c r="AJ364" s="104"/>
      <c r="AK364" s="104"/>
      <c r="AL364" s="104"/>
      <c r="AM364" s="104"/>
    </row>
    <row r="365" ht="12.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04"/>
      <c r="AJ365" s="104"/>
      <c r="AK365" s="104"/>
      <c r="AL365" s="104"/>
      <c r="AM365" s="104"/>
    </row>
    <row r="366" ht="12.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04"/>
      <c r="AJ366" s="104"/>
      <c r="AK366" s="104"/>
      <c r="AL366" s="104"/>
      <c r="AM366" s="104"/>
    </row>
    <row r="367" ht="12.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04"/>
      <c r="AJ367" s="104"/>
      <c r="AK367" s="104"/>
      <c r="AL367" s="104"/>
      <c r="AM367" s="104"/>
    </row>
    <row r="368" ht="12.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04"/>
      <c r="AJ368" s="104"/>
      <c r="AK368" s="104"/>
      <c r="AL368" s="104"/>
      <c r="AM368" s="104"/>
    </row>
    <row r="369" ht="12.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04"/>
      <c r="AJ369" s="104"/>
      <c r="AK369" s="104"/>
      <c r="AL369" s="104"/>
      <c r="AM369" s="104"/>
    </row>
    <row r="370" ht="12.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04"/>
      <c r="AJ370" s="104"/>
      <c r="AK370" s="104"/>
      <c r="AL370" s="104"/>
      <c r="AM370" s="104"/>
    </row>
    <row r="371" ht="12.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04"/>
      <c r="AJ371" s="104"/>
      <c r="AK371" s="104"/>
      <c r="AL371" s="104"/>
      <c r="AM371" s="104"/>
    </row>
    <row r="372" ht="12.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04"/>
      <c r="AJ372" s="104"/>
      <c r="AK372" s="104"/>
      <c r="AL372" s="104"/>
      <c r="AM372" s="104"/>
    </row>
    <row r="373" ht="12.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04"/>
      <c r="AJ373" s="104"/>
      <c r="AK373" s="104"/>
      <c r="AL373" s="104"/>
      <c r="AM373" s="104"/>
    </row>
    <row r="374" ht="12.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04"/>
      <c r="AJ374" s="104"/>
      <c r="AK374" s="104"/>
      <c r="AL374" s="104"/>
      <c r="AM374" s="104"/>
    </row>
    <row r="375" ht="12.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04"/>
      <c r="AJ375" s="104"/>
      <c r="AK375" s="104"/>
      <c r="AL375" s="104"/>
      <c r="AM375" s="104"/>
    </row>
    <row r="376" ht="12.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04"/>
      <c r="AJ376" s="104"/>
      <c r="AK376" s="104"/>
      <c r="AL376" s="104"/>
      <c r="AM376" s="104"/>
    </row>
    <row r="377" ht="12.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04"/>
      <c r="AJ377" s="104"/>
      <c r="AK377" s="104"/>
      <c r="AL377" s="104"/>
      <c r="AM377" s="104"/>
    </row>
    <row r="378" ht="12.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04"/>
      <c r="AJ378" s="104"/>
      <c r="AK378" s="104"/>
      <c r="AL378" s="104"/>
      <c r="AM378" s="104"/>
    </row>
    <row r="379" ht="12.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04"/>
      <c r="AJ379" s="104"/>
      <c r="AK379" s="104"/>
      <c r="AL379" s="104"/>
      <c r="AM379" s="104"/>
    </row>
    <row r="380" ht="12.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04"/>
      <c r="AJ380" s="104"/>
      <c r="AK380" s="104"/>
      <c r="AL380" s="104"/>
      <c r="AM380" s="104"/>
    </row>
    <row r="381" ht="12.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04"/>
      <c r="AJ381" s="104"/>
      <c r="AK381" s="104"/>
      <c r="AL381" s="104"/>
      <c r="AM381" s="104"/>
    </row>
    <row r="382" ht="12.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04"/>
      <c r="AJ382" s="104"/>
      <c r="AK382" s="104"/>
      <c r="AL382" s="104"/>
      <c r="AM382" s="104"/>
    </row>
    <row r="383" ht="12.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04"/>
      <c r="AJ383" s="104"/>
      <c r="AK383" s="104"/>
      <c r="AL383" s="104"/>
      <c r="AM383" s="104"/>
    </row>
    <row r="384" ht="12.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04"/>
      <c r="AJ384" s="104"/>
      <c r="AK384" s="104"/>
      <c r="AL384" s="104"/>
      <c r="AM384" s="104"/>
    </row>
    <row r="385" ht="12.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04"/>
      <c r="AJ385" s="104"/>
      <c r="AK385" s="104"/>
      <c r="AL385" s="104"/>
      <c r="AM385" s="104"/>
    </row>
    <row r="386" ht="12.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04"/>
      <c r="AJ386" s="104"/>
      <c r="AK386" s="104"/>
      <c r="AL386" s="104"/>
      <c r="AM386" s="104"/>
    </row>
    <row r="387" ht="12.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04"/>
      <c r="AJ387" s="104"/>
      <c r="AK387" s="104"/>
      <c r="AL387" s="104"/>
      <c r="AM387" s="104"/>
    </row>
    <row r="388" ht="12.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04"/>
      <c r="AJ388" s="104"/>
      <c r="AK388" s="104"/>
      <c r="AL388" s="104"/>
      <c r="AM388" s="104"/>
    </row>
    <row r="389" ht="12.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04"/>
      <c r="AJ389" s="104"/>
      <c r="AK389" s="104"/>
      <c r="AL389" s="104"/>
      <c r="AM389" s="104"/>
    </row>
    <row r="390" ht="12.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04"/>
      <c r="AJ390" s="104"/>
      <c r="AK390" s="104"/>
      <c r="AL390" s="104"/>
      <c r="AM390" s="104"/>
    </row>
    <row r="391" ht="12.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04"/>
      <c r="AJ391" s="104"/>
      <c r="AK391" s="104"/>
      <c r="AL391" s="104"/>
      <c r="AM391" s="104"/>
    </row>
    <row r="392" ht="12.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04"/>
      <c r="AJ392" s="104"/>
      <c r="AK392" s="104"/>
      <c r="AL392" s="104"/>
      <c r="AM392" s="104"/>
    </row>
    <row r="393" ht="12.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04"/>
      <c r="AJ393" s="104"/>
      <c r="AK393" s="104"/>
      <c r="AL393" s="104"/>
      <c r="AM393" s="104"/>
    </row>
    <row r="394" ht="12.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04"/>
      <c r="AJ394" s="104"/>
      <c r="AK394" s="104"/>
      <c r="AL394" s="104"/>
      <c r="AM394" s="104"/>
    </row>
    <row r="395" ht="12.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04"/>
      <c r="AJ395" s="104"/>
      <c r="AK395" s="104"/>
      <c r="AL395" s="104"/>
      <c r="AM395" s="104"/>
    </row>
    <row r="396" ht="12.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04"/>
      <c r="AJ396" s="104"/>
      <c r="AK396" s="104"/>
      <c r="AL396" s="104"/>
      <c r="AM396" s="104"/>
    </row>
    <row r="397" ht="12.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04"/>
      <c r="AJ397" s="104"/>
      <c r="AK397" s="104"/>
      <c r="AL397" s="104"/>
      <c r="AM397" s="104"/>
    </row>
    <row r="398" ht="12.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04"/>
      <c r="AJ398" s="104"/>
      <c r="AK398" s="104"/>
      <c r="AL398" s="104"/>
      <c r="AM398" s="104"/>
    </row>
    <row r="399" ht="12.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04"/>
      <c r="AJ399" s="104"/>
      <c r="AK399" s="104"/>
      <c r="AL399" s="104"/>
      <c r="AM399" s="104"/>
    </row>
    <row r="400" ht="12.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04"/>
      <c r="AJ400" s="104"/>
      <c r="AK400" s="104"/>
      <c r="AL400" s="104"/>
      <c r="AM400" s="104"/>
    </row>
    <row r="401" ht="12.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04"/>
      <c r="AJ401" s="104"/>
      <c r="AK401" s="104"/>
      <c r="AL401" s="104"/>
      <c r="AM401" s="104"/>
    </row>
    <row r="402" ht="12.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04"/>
      <c r="AJ402" s="104"/>
      <c r="AK402" s="104"/>
      <c r="AL402" s="104"/>
      <c r="AM402" s="104"/>
    </row>
    <row r="403" ht="12.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04"/>
      <c r="AJ403" s="104"/>
      <c r="AK403" s="104"/>
      <c r="AL403" s="104"/>
      <c r="AM403" s="104"/>
    </row>
    <row r="404" ht="12.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04"/>
      <c r="AJ404" s="104"/>
      <c r="AK404" s="104"/>
      <c r="AL404" s="104"/>
      <c r="AM404" s="104"/>
    </row>
    <row r="405" ht="12.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04"/>
      <c r="AJ405" s="104"/>
      <c r="AK405" s="104"/>
      <c r="AL405" s="104"/>
      <c r="AM405" s="104"/>
    </row>
    <row r="406" ht="12.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04"/>
      <c r="AJ406" s="104"/>
      <c r="AK406" s="104"/>
      <c r="AL406" s="104"/>
      <c r="AM406" s="104"/>
    </row>
    <row r="407" ht="12.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04"/>
      <c r="AJ407" s="104"/>
      <c r="AK407" s="104"/>
      <c r="AL407" s="104"/>
      <c r="AM407" s="104"/>
    </row>
    <row r="408" ht="12.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04"/>
      <c r="AJ408" s="104"/>
      <c r="AK408" s="104"/>
      <c r="AL408" s="104"/>
      <c r="AM408" s="104"/>
    </row>
    <row r="409" ht="12.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04"/>
      <c r="AJ409" s="104"/>
      <c r="AK409" s="104"/>
      <c r="AL409" s="104"/>
      <c r="AM409" s="104"/>
    </row>
    <row r="410" ht="12.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04"/>
      <c r="AJ410" s="104"/>
      <c r="AK410" s="104"/>
      <c r="AL410" s="104"/>
      <c r="AM410" s="104"/>
    </row>
    <row r="411" ht="12.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04"/>
      <c r="AJ411" s="104"/>
      <c r="AK411" s="104"/>
      <c r="AL411" s="104"/>
      <c r="AM411" s="104"/>
    </row>
    <row r="412" ht="12.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04"/>
      <c r="AJ412" s="104"/>
      <c r="AK412" s="104"/>
      <c r="AL412" s="104"/>
      <c r="AM412" s="104"/>
    </row>
    <row r="413" ht="12.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04"/>
      <c r="AJ413" s="104"/>
      <c r="AK413" s="104"/>
      <c r="AL413" s="104"/>
      <c r="AM413" s="104"/>
    </row>
    <row r="414" ht="12.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04"/>
      <c r="AJ414" s="104"/>
      <c r="AK414" s="104"/>
      <c r="AL414" s="104"/>
      <c r="AM414" s="104"/>
    </row>
    <row r="415" ht="12.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04"/>
      <c r="AJ415" s="104"/>
      <c r="AK415" s="104"/>
      <c r="AL415" s="104"/>
      <c r="AM415" s="104"/>
    </row>
    <row r="416" ht="12.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04"/>
      <c r="AJ416" s="104"/>
      <c r="AK416" s="104"/>
      <c r="AL416" s="104"/>
      <c r="AM416" s="104"/>
    </row>
    <row r="417" ht="12.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04"/>
      <c r="AJ417" s="104"/>
      <c r="AK417" s="104"/>
      <c r="AL417" s="104"/>
      <c r="AM417" s="104"/>
    </row>
    <row r="418" ht="12.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04"/>
      <c r="AJ418" s="104"/>
      <c r="AK418" s="104"/>
      <c r="AL418" s="104"/>
      <c r="AM418" s="104"/>
    </row>
    <row r="419" ht="12.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04"/>
      <c r="AJ419" s="104"/>
      <c r="AK419" s="104"/>
      <c r="AL419" s="104"/>
      <c r="AM419" s="104"/>
    </row>
    <row r="420" ht="12.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04"/>
      <c r="AJ420" s="104"/>
      <c r="AK420" s="104"/>
      <c r="AL420" s="104"/>
      <c r="AM420" s="104"/>
    </row>
    <row r="421" ht="12.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04"/>
      <c r="AJ421" s="104"/>
      <c r="AK421" s="104"/>
      <c r="AL421" s="104"/>
      <c r="AM421" s="104"/>
    </row>
    <row r="422" ht="12.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04"/>
      <c r="AJ422" s="104"/>
      <c r="AK422" s="104"/>
      <c r="AL422" s="104"/>
      <c r="AM422" s="104"/>
    </row>
    <row r="423" ht="12.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04"/>
      <c r="AJ423" s="104"/>
      <c r="AK423" s="104"/>
      <c r="AL423" s="104"/>
      <c r="AM423" s="104"/>
    </row>
    <row r="424" ht="12.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04"/>
      <c r="AJ424" s="104"/>
      <c r="AK424" s="104"/>
      <c r="AL424" s="104"/>
      <c r="AM424" s="104"/>
    </row>
    <row r="425" ht="12.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04"/>
      <c r="AJ425" s="104"/>
      <c r="AK425" s="104"/>
      <c r="AL425" s="104"/>
      <c r="AM425" s="104"/>
    </row>
    <row r="426" ht="12.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04"/>
      <c r="AJ426" s="104"/>
      <c r="AK426" s="104"/>
      <c r="AL426" s="104"/>
      <c r="AM426" s="104"/>
    </row>
    <row r="427" ht="12.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04"/>
      <c r="AJ427" s="104"/>
      <c r="AK427" s="104"/>
      <c r="AL427" s="104"/>
      <c r="AM427" s="104"/>
    </row>
    <row r="428" ht="12.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04"/>
      <c r="AJ428" s="104"/>
      <c r="AK428" s="104"/>
      <c r="AL428" s="104"/>
      <c r="AM428" s="104"/>
    </row>
    <row r="429" ht="12.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04"/>
      <c r="AJ429" s="104"/>
      <c r="AK429" s="104"/>
      <c r="AL429" s="104"/>
      <c r="AM429" s="104"/>
    </row>
    <row r="430" ht="12.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04"/>
      <c r="AJ430" s="104"/>
      <c r="AK430" s="104"/>
      <c r="AL430" s="104"/>
      <c r="AM430" s="104"/>
    </row>
    <row r="431" ht="12.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04"/>
      <c r="AJ431" s="104"/>
      <c r="AK431" s="104"/>
      <c r="AL431" s="104"/>
      <c r="AM431" s="104"/>
    </row>
    <row r="432" ht="12.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04"/>
      <c r="AJ432" s="104"/>
      <c r="AK432" s="104"/>
      <c r="AL432" s="104"/>
      <c r="AM432" s="104"/>
    </row>
    <row r="433" ht="12.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04"/>
      <c r="AJ433" s="104"/>
      <c r="AK433" s="104"/>
      <c r="AL433" s="104"/>
      <c r="AM433" s="104"/>
    </row>
    <row r="434" ht="12.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04"/>
      <c r="AJ434" s="104"/>
      <c r="AK434" s="104"/>
      <c r="AL434" s="104"/>
      <c r="AM434" s="104"/>
    </row>
    <row r="435" ht="12.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04"/>
      <c r="AJ435" s="104"/>
      <c r="AK435" s="104"/>
      <c r="AL435" s="104"/>
      <c r="AM435" s="104"/>
    </row>
    <row r="436" ht="12.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04"/>
      <c r="AJ436" s="104"/>
      <c r="AK436" s="104"/>
      <c r="AL436" s="104"/>
      <c r="AM436" s="104"/>
    </row>
    <row r="437" ht="12.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04"/>
      <c r="AJ437" s="104"/>
      <c r="AK437" s="104"/>
      <c r="AL437" s="104"/>
      <c r="AM437" s="104"/>
    </row>
    <row r="438" ht="12.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04"/>
      <c r="AJ438" s="104"/>
      <c r="AK438" s="104"/>
      <c r="AL438" s="104"/>
      <c r="AM438" s="104"/>
    </row>
    <row r="439" ht="12.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04"/>
      <c r="AJ439" s="104"/>
      <c r="AK439" s="104"/>
      <c r="AL439" s="104"/>
      <c r="AM439" s="104"/>
    </row>
    <row r="440" ht="12.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04"/>
      <c r="AJ440" s="104"/>
      <c r="AK440" s="104"/>
      <c r="AL440" s="104"/>
      <c r="AM440" s="104"/>
    </row>
    <row r="441" ht="12.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04"/>
      <c r="AJ441" s="104"/>
      <c r="AK441" s="104"/>
      <c r="AL441" s="104"/>
      <c r="AM441" s="104"/>
    </row>
    <row r="442" ht="12.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04"/>
      <c r="AJ442" s="104"/>
      <c r="AK442" s="104"/>
      <c r="AL442" s="104"/>
      <c r="AM442" s="104"/>
    </row>
    <row r="443" ht="12.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04"/>
      <c r="AJ443" s="104"/>
      <c r="AK443" s="104"/>
      <c r="AL443" s="104"/>
      <c r="AM443" s="104"/>
    </row>
    <row r="444" ht="12.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04"/>
      <c r="AJ444" s="104"/>
      <c r="AK444" s="104"/>
      <c r="AL444" s="104"/>
      <c r="AM444" s="104"/>
    </row>
    <row r="445" ht="12.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04"/>
      <c r="AJ445" s="104"/>
      <c r="AK445" s="104"/>
      <c r="AL445" s="104"/>
      <c r="AM445" s="104"/>
    </row>
    <row r="446" ht="12.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04"/>
      <c r="AJ446" s="104"/>
      <c r="AK446" s="104"/>
      <c r="AL446" s="104"/>
      <c r="AM446" s="104"/>
    </row>
    <row r="447" ht="12.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04"/>
      <c r="AJ447" s="104"/>
      <c r="AK447" s="104"/>
      <c r="AL447" s="104"/>
      <c r="AM447" s="104"/>
    </row>
    <row r="448" ht="12.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04"/>
      <c r="AJ448" s="104"/>
      <c r="AK448" s="104"/>
      <c r="AL448" s="104"/>
      <c r="AM448" s="104"/>
    </row>
    <row r="449" ht="12.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04"/>
      <c r="AJ449" s="104"/>
      <c r="AK449" s="104"/>
      <c r="AL449" s="104"/>
      <c r="AM449" s="104"/>
    </row>
    <row r="450" ht="12.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04"/>
      <c r="AJ450" s="104"/>
      <c r="AK450" s="104"/>
      <c r="AL450" s="104"/>
      <c r="AM450" s="104"/>
    </row>
    <row r="451" ht="12.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04"/>
      <c r="AJ451" s="104"/>
      <c r="AK451" s="104"/>
      <c r="AL451" s="104"/>
      <c r="AM451" s="104"/>
    </row>
    <row r="452" ht="12.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04"/>
      <c r="AJ452" s="104"/>
      <c r="AK452" s="104"/>
      <c r="AL452" s="104"/>
      <c r="AM452" s="104"/>
    </row>
    <row r="453" ht="12.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04"/>
      <c r="AJ453" s="104"/>
      <c r="AK453" s="104"/>
      <c r="AL453" s="104"/>
      <c r="AM453" s="104"/>
    </row>
    <row r="454" ht="12.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04"/>
      <c r="AJ454" s="104"/>
      <c r="AK454" s="104"/>
      <c r="AL454" s="104"/>
      <c r="AM454" s="104"/>
    </row>
    <row r="455" ht="12.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04"/>
      <c r="AJ455" s="104"/>
      <c r="AK455" s="104"/>
      <c r="AL455" s="104"/>
      <c r="AM455" s="104"/>
    </row>
    <row r="456" ht="12.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04"/>
      <c r="AJ456" s="104"/>
      <c r="AK456" s="104"/>
      <c r="AL456" s="104"/>
      <c r="AM456" s="104"/>
    </row>
    <row r="457" ht="12.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04"/>
      <c r="AJ457" s="104"/>
      <c r="AK457" s="104"/>
      <c r="AL457" s="104"/>
      <c r="AM457" s="104"/>
    </row>
    <row r="458" ht="12.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04"/>
      <c r="AJ458" s="104"/>
      <c r="AK458" s="104"/>
      <c r="AL458" s="104"/>
      <c r="AM458" s="104"/>
    </row>
    <row r="459" ht="12.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04"/>
      <c r="AJ459" s="104"/>
      <c r="AK459" s="104"/>
      <c r="AL459" s="104"/>
      <c r="AM459" s="104"/>
    </row>
    <row r="460" ht="12.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04"/>
      <c r="AJ460" s="104"/>
      <c r="AK460" s="104"/>
      <c r="AL460" s="104"/>
      <c r="AM460" s="104"/>
    </row>
    <row r="461" ht="12.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04"/>
      <c r="AJ461" s="104"/>
      <c r="AK461" s="104"/>
      <c r="AL461" s="104"/>
      <c r="AM461" s="104"/>
    </row>
    <row r="462" ht="12.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04"/>
      <c r="AJ462" s="104"/>
      <c r="AK462" s="104"/>
      <c r="AL462" s="104"/>
      <c r="AM462" s="104"/>
    </row>
    <row r="463" ht="12.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04"/>
      <c r="AJ463" s="104"/>
      <c r="AK463" s="104"/>
      <c r="AL463" s="104"/>
      <c r="AM463" s="104"/>
    </row>
    <row r="464" ht="12.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04"/>
      <c r="AJ464" s="104"/>
      <c r="AK464" s="104"/>
      <c r="AL464" s="104"/>
      <c r="AM464" s="104"/>
    </row>
    <row r="465" ht="12.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04"/>
      <c r="AJ465" s="104"/>
      <c r="AK465" s="104"/>
      <c r="AL465" s="104"/>
      <c r="AM465" s="104"/>
    </row>
    <row r="466" ht="12.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04"/>
      <c r="AJ466" s="104"/>
      <c r="AK466" s="104"/>
      <c r="AL466" s="104"/>
      <c r="AM466" s="104"/>
    </row>
    <row r="467" ht="12.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04"/>
      <c r="AJ467" s="104"/>
      <c r="AK467" s="104"/>
      <c r="AL467" s="104"/>
      <c r="AM467" s="104"/>
    </row>
    <row r="468" ht="12.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04"/>
      <c r="AJ468" s="104"/>
      <c r="AK468" s="104"/>
      <c r="AL468" s="104"/>
      <c r="AM468" s="104"/>
    </row>
    <row r="469" ht="12.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04"/>
      <c r="AJ469" s="104"/>
      <c r="AK469" s="104"/>
      <c r="AL469" s="104"/>
      <c r="AM469" s="104"/>
    </row>
    <row r="470" ht="12.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04"/>
      <c r="AJ470" s="104"/>
      <c r="AK470" s="104"/>
      <c r="AL470" s="104"/>
      <c r="AM470" s="104"/>
    </row>
    <row r="471" ht="12.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04"/>
      <c r="AJ471" s="104"/>
      <c r="AK471" s="104"/>
      <c r="AL471" s="104"/>
      <c r="AM471" s="104"/>
    </row>
    <row r="472" ht="12.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04"/>
      <c r="AJ472" s="104"/>
      <c r="AK472" s="104"/>
      <c r="AL472" s="104"/>
      <c r="AM472" s="104"/>
    </row>
    <row r="473" ht="12.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04"/>
      <c r="AJ473" s="104"/>
      <c r="AK473" s="104"/>
      <c r="AL473" s="104"/>
      <c r="AM473" s="104"/>
    </row>
    <row r="474" ht="12.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04"/>
      <c r="AJ474" s="104"/>
      <c r="AK474" s="104"/>
      <c r="AL474" s="104"/>
      <c r="AM474" s="104"/>
    </row>
    <row r="475" ht="12.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04"/>
      <c r="AJ475" s="104"/>
      <c r="AK475" s="104"/>
      <c r="AL475" s="104"/>
      <c r="AM475" s="104"/>
    </row>
    <row r="476" ht="12.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04"/>
      <c r="AJ476" s="104"/>
      <c r="AK476" s="104"/>
      <c r="AL476" s="104"/>
      <c r="AM476" s="104"/>
    </row>
    <row r="477" ht="12.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04"/>
      <c r="AJ477" s="104"/>
      <c r="AK477" s="104"/>
      <c r="AL477" s="104"/>
      <c r="AM477" s="104"/>
    </row>
    <row r="478" ht="12.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04"/>
      <c r="AJ478" s="104"/>
      <c r="AK478" s="104"/>
      <c r="AL478" s="104"/>
      <c r="AM478" s="104"/>
    </row>
    <row r="479" ht="12.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04"/>
      <c r="AJ479" s="104"/>
      <c r="AK479" s="104"/>
      <c r="AL479" s="104"/>
      <c r="AM479" s="104"/>
    </row>
    <row r="480" ht="12.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04"/>
      <c r="AJ480" s="104"/>
      <c r="AK480" s="104"/>
      <c r="AL480" s="104"/>
      <c r="AM480" s="104"/>
    </row>
    <row r="481" ht="12.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04"/>
      <c r="AJ481" s="104"/>
      <c r="AK481" s="104"/>
      <c r="AL481" s="104"/>
      <c r="AM481" s="104"/>
    </row>
    <row r="482" ht="12.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04"/>
      <c r="AJ482" s="104"/>
      <c r="AK482" s="104"/>
      <c r="AL482" s="104"/>
      <c r="AM482" s="104"/>
    </row>
    <row r="483" ht="12.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04"/>
      <c r="AJ483" s="104"/>
      <c r="AK483" s="104"/>
      <c r="AL483" s="104"/>
      <c r="AM483" s="104"/>
    </row>
    <row r="484" ht="12.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04"/>
      <c r="AJ484" s="104"/>
      <c r="AK484" s="104"/>
      <c r="AL484" s="104"/>
      <c r="AM484" s="104"/>
    </row>
    <row r="485" ht="12.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04"/>
      <c r="AJ485" s="104"/>
      <c r="AK485" s="104"/>
      <c r="AL485" s="104"/>
      <c r="AM485" s="104"/>
    </row>
    <row r="486" ht="12.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04"/>
      <c r="AJ486" s="104"/>
      <c r="AK486" s="104"/>
      <c r="AL486" s="104"/>
      <c r="AM486" s="104"/>
    </row>
    <row r="487" ht="12.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04"/>
      <c r="AJ487" s="104"/>
      <c r="AK487" s="104"/>
      <c r="AL487" s="104"/>
      <c r="AM487" s="104"/>
    </row>
    <row r="488" ht="12.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04"/>
      <c r="AJ488" s="104"/>
      <c r="AK488" s="104"/>
      <c r="AL488" s="104"/>
      <c r="AM488" s="104"/>
    </row>
    <row r="489" ht="12.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04"/>
      <c r="AJ489" s="104"/>
      <c r="AK489" s="104"/>
      <c r="AL489" s="104"/>
      <c r="AM489" s="104"/>
    </row>
    <row r="490" ht="12.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04"/>
      <c r="AJ490" s="104"/>
      <c r="AK490" s="104"/>
      <c r="AL490" s="104"/>
      <c r="AM490" s="104"/>
    </row>
    <row r="491" ht="12.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04"/>
      <c r="AJ491" s="104"/>
      <c r="AK491" s="104"/>
      <c r="AL491" s="104"/>
      <c r="AM491" s="104"/>
    </row>
    <row r="492" ht="12.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04"/>
      <c r="AJ492" s="104"/>
      <c r="AK492" s="104"/>
      <c r="AL492" s="104"/>
      <c r="AM492" s="104"/>
    </row>
    <row r="493" ht="12.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04"/>
      <c r="AJ493" s="104"/>
      <c r="AK493" s="104"/>
      <c r="AL493" s="104"/>
      <c r="AM493" s="104"/>
    </row>
    <row r="494" ht="12.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04"/>
      <c r="AJ494" s="104"/>
      <c r="AK494" s="104"/>
      <c r="AL494" s="104"/>
      <c r="AM494" s="104"/>
    </row>
    <row r="495" ht="12.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04"/>
      <c r="AJ495" s="104"/>
      <c r="AK495" s="104"/>
      <c r="AL495" s="104"/>
      <c r="AM495" s="104"/>
    </row>
    <row r="496" ht="12.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04"/>
      <c r="AJ496" s="104"/>
      <c r="AK496" s="104"/>
      <c r="AL496" s="104"/>
      <c r="AM496" s="104"/>
    </row>
    <row r="497" ht="12.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04"/>
      <c r="AJ497" s="104"/>
      <c r="AK497" s="104"/>
      <c r="AL497" s="104"/>
      <c r="AM497" s="104"/>
    </row>
    <row r="498" ht="12.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04"/>
      <c r="AJ498" s="104"/>
      <c r="AK498" s="104"/>
      <c r="AL498" s="104"/>
      <c r="AM498" s="104"/>
    </row>
    <row r="499" ht="12.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04"/>
      <c r="AJ499" s="104"/>
      <c r="AK499" s="104"/>
      <c r="AL499" s="104"/>
      <c r="AM499" s="104"/>
    </row>
    <row r="500" ht="12.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04"/>
      <c r="AJ500" s="104"/>
      <c r="AK500" s="104"/>
      <c r="AL500" s="104"/>
      <c r="AM500" s="104"/>
    </row>
    <row r="501" ht="12.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04"/>
      <c r="AJ501" s="104"/>
      <c r="AK501" s="104"/>
      <c r="AL501" s="104"/>
      <c r="AM501" s="104"/>
    </row>
    <row r="502" ht="12.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04"/>
      <c r="AJ502" s="104"/>
      <c r="AK502" s="104"/>
      <c r="AL502" s="104"/>
      <c r="AM502" s="104"/>
    </row>
    <row r="503" ht="12.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04"/>
      <c r="AJ503" s="104"/>
      <c r="AK503" s="104"/>
      <c r="AL503" s="104"/>
      <c r="AM503" s="104"/>
    </row>
    <row r="504" ht="12.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04"/>
      <c r="AJ504" s="104"/>
      <c r="AK504" s="104"/>
      <c r="AL504" s="104"/>
      <c r="AM504" s="104"/>
    </row>
    <row r="505" ht="12.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04"/>
      <c r="AJ505" s="104"/>
      <c r="AK505" s="104"/>
      <c r="AL505" s="104"/>
      <c r="AM505" s="104"/>
    </row>
    <row r="506" ht="12.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04"/>
      <c r="AJ506" s="104"/>
      <c r="AK506" s="104"/>
      <c r="AL506" s="104"/>
      <c r="AM506" s="104"/>
    </row>
    <row r="507" ht="12.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04"/>
      <c r="AJ507" s="104"/>
      <c r="AK507" s="104"/>
      <c r="AL507" s="104"/>
      <c r="AM507" s="104"/>
    </row>
    <row r="508" ht="12.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04"/>
      <c r="AJ508" s="104"/>
      <c r="AK508" s="104"/>
      <c r="AL508" s="104"/>
      <c r="AM508" s="104"/>
    </row>
    <row r="509" ht="12.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04"/>
      <c r="AJ509" s="104"/>
      <c r="AK509" s="104"/>
      <c r="AL509" s="104"/>
      <c r="AM509" s="104"/>
    </row>
    <row r="510" ht="12.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04"/>
      <c r="AJ510" s="104"/>
      <c r="AK510" s="104"/>
      <c r="AL510" s="104"/>
      <c r="AM510" s="104"/>
    </row>
    <row r="511" ht="12.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04"/>
      <c r="AJ511" s="104"/>
      <c r="AK511" s="104"/>
      <c r="AL511" s="104"/>
      <c r="AM511" s="104"/>
    </row>
    <row r="512" ht="12.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04"/>
      <c r="AJ512" s="104"/>
      <c r="AK512" s="104"/>
      <c r="AL512" s="104"/>
      <c r="AM512" s="104"/>
    </row>
    <row r="513" ht="12.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04"/>
      <c r="AJ513" s="104"/>
      <c r="AK513" s="104"/>
      <c r="AL513" s="104"/>
      <c r="AM513" s="104"/>
    </row>
    <row r="514" ht="12.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04"/>
      <c r="AJ514" s="104"/>
      <c r="AK514" s="104"/>
      <c r="AL514" s="104"/>
      <c r="AM514" s="104"/>
    </row>
    <row r="515" ht="12.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04"/>
      <c r="AJ515" s="104"/>
      <c r="AK515" s="104"/>
      <c r="AL515" s="104"/>
      <c r="AM515" s="104"/>
    </row>
    <row r="516" ht="12.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04"/>
      <c r="AJ516" s="104"/>
      <c r="AK516" s="104"/>
      <c r="AL516" s="104"/>
      <c r="AM516" s="104"/>
    </row>
    <row r="517" ht="12.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04"/>
      <c r="AJ517" s="104"/>
      <c r="AK517" s="104"/>
      <c r="AL517" s="104"/>
      <c r="AM517" s="104"/>
    </row>
    <row r="518" ht="12.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04"/>
      <c r="AJ518" s="104"/>
      <c r="AK518" s="104"/>
      <c r="AL518" s="104"/>
      <c r="AM518" s="104"/>
    </row>
    <row r="519" ht="12.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04"/>
      <c r="AJ519" s="104"/>
      <c r="AK519" s="104"/>
      <c r="AL519" s="104"/>
      <c r="AM519" s="104"/>
    </row>
    <row r="520" ht="12.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04"/>
      <c r="AJ520" s="104"/>
      <c r="AK520" s="104"/>
      <c r="AL520" s="104"/>
      <c r="AM520" s="104"/>
    </row>
    <row r="521" ht="12.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04"/>
      <c r="AJ521" s="104"/>
      <c r="AK521" s="104"/>
      <c r="AL521" s="104"/>
      <c r="AM521" s="104"/>
    </row>
    <row r="522" ht="12.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04"/>
      <c r="AJ522" s="104"/>
      <c r="AK522" s="104"/>
      <c r="AL522" s="104"/>
      <c r="AM522" s="104"/>
    </row>
    <row r="523" ht="12.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04"/>
      <c r="AJ523" s="104"/>
      <c r="AK523" s="104"/>
      <c r="AL523" s="104"/>
      <c r="AM523" s="104"/>
    </row>
    <row r="524" ht="12.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04"/>
      <c r="AJ524" s="104"/>
      <c r="AK524" s="104"/>
      <c r="AL524" s="104"/>
      <c r="AM524" s="104"/>
    </row>
    <row r="525" ht="12.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04"/>
      <c r="AJ525" s="104"/>
      <c r="AK525" s="104"/>
      <c r="AL525" s="104"/>
      <c r="AM525" s="104"/>
    </row>
    <row r="526" ht="12.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04"/>
      <c r="AJ526" s="104"/>
      <c r="AK526" s="104"/>
      <c r="AL526" s="104"/>
      <c r="AM526" s="104"/>
    </row>
    <row r="527" ht="12.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04"/>
      <c r="AJ527" s="104"/>
      <c r="AK527" s="104"/>
      <c r="AL527" s="104"/>
      <c r="AM527" s="104"/>
    </row>
    <row r="528" ht="12.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04"/>
      <c r="AJ528" s="104"/>
      <c r="AK528" s="104"/>
      <c r="AL528" s="104"/>
      <c r="AM528" s="104"/>
    </row>
    <row r="529" ht="12.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04"/>
      <c r="AJ529" s="104"/>
      <c r="AK529" s="104"/>
      <c r="AL529" s="104"/>
      <c r="AM529" s="104"/>
    </row>
    <row r="530" ht="12.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04"/>
      <c r="AJ530" s="104"/>
      <c r="AK530" s="104"/>
      <c r="AL530" s="104"/>
      <c r="AM530" s="104"/>
    </row>
    <row r="531" ht="12.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04"/>
      <c r="AJ531" s="104"/>
      <c r="AK531" s="104"/>
      <c r="AL531" s="104"/>
      <c r="AM531" s="104"/>
    </row>
    <row r="532" ht="12.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04"/>
      <c r="AJ532" s="104"/>
      <c r="AK532" s="104"/>
      <c r="AL532" s="104"/>
      <c r="AM532" s="104"/>
    </row>
    <row r="533" ht="12.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04"/>
      <c r="AJ533" s="104"/>
      <c r="AK533" s="104"/>
      <c r="AL533" s="104"/>
      <c r="AM533" s="104"/>
    </row>
    <row r="534" ht="12.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04"/>
      <c r="AJ534" s="104"/>
      <c r="AK534" s="104"/>
      <c r="AL534" s="104"/>
      <c r="AM534" s="104"/>
    </row>
    <row r="535" ht="12.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04"/>
      <c r="AJ535" s="104"/>
      <c r="AK535" s="104"/>
      <c r="AL535" s="104"/>
      <c r="AM535" s="104"/>
    </row>
    <row r="536" ht="12.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04"/>
      <c r="AJ536" s="104"/>
      <c r="AK536" s="104"/>
      <c r="AL536" s="104"/>
      <c r="AM536" s="104"/>
    </row>
    <row r="537" ht="12.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04"/>
      <c r="AJ537" s="104"/>
      <c r="AK537" s="104"/>
      <c r="AL537" s="104"/>
      <c r="AM537" s="104"/>
    </row>
    <row r="538" ht="12.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04"/>
      <c r="AJ538" s="104"/>
      <c r="AK538" s="104"/>
      <c r="AL538" s="104"/>
      <c r="AM538" s="104"/>
    </row>
    <row r="539" ht="12.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04"/>
      <c r="AJ539" s="104"/>
      <c r="AK539" s="104"/>
      <c r="AL539" s="104"/>
      <c r="AM539" s="104"/>
    </row>
    <row r="540" ht="12.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04"/>
      <c r="AJ540" s="104"/>
      <c r="AK540" s="104"/>
      <c r="AL540" s="104"/>
      <c r="AM540" s="104"/>
    </row>
    <row r="541" ht="12.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04"/>
      <c r="AJ541" s="104"/>
      <c r="AK541" s="104"/>
      <c r="AL541" s="104"/>
      <c r="AM541" s="104"/>
    </row>
    <row r="542" ht="12.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04"/>
      <c r="AJ542" s="104"/>
      <c r="AK542" s="104"/>
      <c r="AL542" s="104"/>
      <c r="AM542" s="104"/>
    </row>
    <row r="543" ht="12.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04"/>
      <c r="AJ543" s="104"/>
      <c r="AK543" s="104"/>
      <c r="AL543" s="104"/>
      <c r="AM543" s="104"/>
    </row>
    <row r="544" ht="12.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04"/>
      <c r="AJ544" s="104"/>
      <c r="AK544" s="104"/>
      <c r="AL544" s="104"/>
      <c r="AM544" s="104"/>
    </row>
    <row r="545" ht="12.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04"/>
      <c r="AJ545" s="104"/>
      <c r="AK545" s="104"/>
      <c r="AL545" s="104"/>
      <c r="AM545" s="104"/>
    </row>
    <row r="546" ht="12.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04"/>
      <c r="AJ546" s="104"/>
      <c r="AK546" s="104"/>
      <c r="AL546" s="104"/>
      <c r="AM546" s="104"/>
    </row>
    <row r="547" ht="12.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04"/>
      <c r="AJ547" s="104"/>
      <c r="AK547" s="104"/>
      <c r="AL547" s="104"/>
      <c r="AM547" s="104"/>
    </row>
    <row r="548" ht="12.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04"/>
      <c r="AJ548" s="104"/>
      <c r="AK548" s="104"/>
      <c r="AL548" s="104"/>
      <c r="AM548" s="104"/>
    </row>
    <row r="549" ht="12.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04"/>
      <c r="AJ549" s="104"/>
      <c r="AK549" s="104"/>
      <c r="AL549" s="104"/>
      <c r="AM549" s="104"/>
    </row>
    <row r="550" ht="12.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04"/>
      <c r="AJ550" s="104"/>
      <c r="AK550" s="104"/>
      <c r="AL550" s="104"/>
      <c r="AM550" s="104"/>
    </row>
    <row r="551" ht="12.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04"/>
      <c r="AJ551" s="104"/>
      <c r="AK551" s="104"/>
      <c r="AL551" s="104"/>
      <c r="AM551" s="104"/>
    </row>
    <row r="552" ht="12.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04"/>
      <c r="AJ552" s="104"/>
      <c r="AK552" s="104"/>
      <c r="AL552" s="104"/>
      <c r="AM552" s="104"/>
    </row>
    <row r="553" ht="12.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04"/>
      <c r="AJ553" s="104"/>
      <c r="AK553" s="104"/>
      <c r="AL553" s="104"/>
      <c r="AM553" s="104"/>
    </row>
    <row r="554" ht="12.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04"/>
      <c r="AJ554" s="104"/>
      <c r="AK554" s="104"/>
      <c r="AL554" s="104"/>
      <c r="AM554" s="104"/>
    </row>
    <row r="555" ht="12.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04"/>
      <c r="AJ555" s="104"/>
      <c r="AK555" s="104"/>
      <c r="AL555" s="104"/>
      <c r="AM555" s="104"/>
    </row>
    <row r="556" ht="12.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04"/>
      <c r="AJ556" s="104"/>
      <c r="AK556" s="104"/>
      <c r="AL556" s="104"/>
      <c r="AM556" s="104"/>
    </row>
    <row r="557" ht="12.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04"/>
      <c r="AJ557" s="104"/>
      <c r="AK557" s="104"/>
      <c r="AL557" s="104"/>
      <c r="AM557" s="104"/>
    </row>
    <row r="558" ht="12.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04"/>
      <c r="AJ558" s="104"/>
      <c r="AK558" s="104"/>
      <c r="AL558" s="104"/>
      <c r="AM558" s="104"/>
    </row>
    <row r="559" ht="12.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04"/>
      <c r="AJ559" s="104"/>
      <c r="AK559" s="104"/>
      <c r="AL559" s="104"/>
      <c r="AM559" s="104"/>
    </row>
    <row r="560" ht="12.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04"/>
      <c r="AJ560" s="104"/>
      <c r="AK560" s="104"/>
      <c r="AL560" s="104"/>
      <c r="AM560" s="104"/>
    </row>
    <row r="561" ht="12.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04"/>
      <c r="AJ561" s="104"/>
      <c r="AK561" s="104"/>
      <c r="AL561" s="104"/>
      <c r="AM561" s="104"/>
    </row>
    <row r="562" ht="12.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04"/>
      <c r="AJ562" s="104"/>
      <c r="AK562" s="104"/>
      <c r="AL562" s="104"/>
      <c r="AM562" s="104"/>
    </row>
    <row r="563" ht="12.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04"/>
      <c r="AJ563" s="104"/>
      <c r="AK563" s="104"/>
      <c r="AL563" s="104"/>
      <c r="AM563" s="104"/>
    </row>
    <row r="564" ht="12.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04"/>
      <c r="AJ564" s="104"/>
      <c r="AK564" s="104"/>
      <c r="AL564" s="104"/>
      <c r="AM564" s="104"/>
    </row>
    <row r="565" ht="12.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04"/>
      <c r="AJ565" s="104"/>
      <c r="AK565" s="104"/>
      <c r="AL565" s="104"/>
      <c r="AM565" s="104"/>
    </row>
    <row r="566" ht="12.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04"/>
      <c r="AJ566" s="104"/>
      <c r="AK566" s="104"/>
      <c r="AL566" s="104"/>
      <c r="AM566" s="104"/>
    </row>
    <row r="567" ht="12.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04"/>
      <c r="AJ567" s="104"/>
      <c r="AK567" s="104"/>
      <c r="AL567" s="104"/>
      <c r="AM567" s="104"/>
    </row>
    <row r="568" ht="12.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04"/>
      <c r="AJ568" s="104"/>
      <c r="AK568" s="104"/>
      <c r="AL568" s="104"/>
      <c r="AM568" s="104"/>
    </row>
    <row r="569" ht="12.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04"/>
      <c r="AJ569" s="104"/>
      <c r="AK569" s="104"/>
      <c r="AL569" s="104"/>
      <c r="AM569" s="104"/>
    </row>
    <row r="570" ht="12.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04"/>
      <c r="AJ570" s="104"/>
      <c r="AK570" s="104"/>
      <c r="AL570" s="104"/>
      <c r="AM570" s="104"/>
    </row>
    <row r="571" ht="12.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04"/>
      <c r="AJ571" s="104"/>
      <c r="AK571" s="104"/>
      <c r="AL571" s="104"/>
      <c r="AM571" s="104"/>
    </row>
    <row r="572" ht="12.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04"/>
      <c r="AJ572" s="104"/>
      <c r="AK572" s="104"/>
      <c r="AL572" s="104"/>
      <c r="AM572" s="104"/>
    </row>
    <row r="573" ht="12.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04"/>
      <c r="AJ573" s="104"/>
      <c r="AK573" s="104"/>
      <c r="AL573" s="104"/>
      <c r="AM573" s="104"/>
    </row>
    <row r="574" ht="12.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04"/>
      <c r="AJ574" s="104"/>
      <c r="AK574" s="104"/>
      <c r="AL574" s="104"/>
      <c r="AM574" s="104"/>
    </row>
    <row r="575" ht="12.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04"/>
      <c r="AJ575" s="104"/>
      <c r="AK575" s="104"/>
      <c r="AL575" s="104"/>
      <c r="AM575" s="104"/>
    </row>
    <row r="576" ht="12.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04"/>
      <c r="AJ576" s="104"/>
      <c r="AK576" s="104"/>
      <c r="AL576" s="104"/>
      <c r="AM576" s="104"/>
    </row>
    <row r="577" ht="12.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04"/>
      <c r="AJ577" s="104"/>
      <c r="AK577" s="104"/>
      <c r="AL577" s="104"/>
      <c r="AM577" s="104"/>
    </row>
    <row r="578" ht="12.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04"/>
      <c r="AJ578" s="104"/>
      <c r="AK578" s="104"/>
      <c r="AL578" s="104"/>
      <c r="AM578" s="104"/>
    </row>
    <row r="579" ht="12.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04"/>
      <c r="AJ579" s="104"/>
      <c r="AK579" s="104"/>
      <c r="AL579" s="104"/>
      <c r="AM579" s="104"/>
    </row>
    <row r="580" ht="12.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04"/>
      <c r="AJ580" s="104"/>
      <c r="AK580" s="104"/>
      <c r="AL580" s="104"/>
      <c r="AM580" s="104"/>
    </row>
    <row r="581" ht="12.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04"/>
      <c r="AJ581" s="104"/>
      <c r="AK581" s="104"/>
      <c r="AL581" s="104"/>
      <c r="AM581" s="104"/>
    </row>
    <row r="582" ht="12.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04"/>
      <c r="AJ582" s="104"/>
      <c r="AK582" s="104"/>
      <c r="AL582" s="104"/>
      <c r="AM582" s="104"/>
    </row>
    <row r="583" ht="12.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04"/>
      <c r="AJ583" s="104"/>
      <c r="AK583" s="104"/>
      <c r="AL583" s="104"/>
      <c r="AM583" s="104"/>
    </row>
    <row r="584" ht="12.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04"/>
      <c r="AJ584" s="104"/>
      <c r="AK584" s="104"/>
      <c r="AL584" s="104"/>
      <c r="AM584" s="104"/>
    </row>
    <row r="585" ht="12.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04"/>
      <c r="AJ585" s="104"/>
      <c r="AK585" s="104"/>
      <c r="AL585" s="104"/>
      <c r="AM585" s="104"/>
    </row>
    <row r="586" ht="12.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04"/>
      <c r="AJ586" s="104"/>
      <c r="AK586" s="104"/>
      <c r="AL586" s="104"/>
      <c r="AM586" s="104"/>
    </row>
    <row r="587" ht="12.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04"/>
      <c r="AJ587" s="104"/>
      <c r="AK587" s="104"/>
      <c r="AL587" s="104"/>
      <c r="AM587" s="104"/>
    </row>
    <row r="588" ht="12.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04"/>
      <c r="AJ588" s="104"/>
      <c r="AK588" s="104"/>
      <c r="AL588" s="104"/>
      <c r="AM588" s="104"/>
    </row>
    <row r="589" ht="12.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04"/>
      <c r="AJ589" s="104"/>
      <c r="AK589" s="104"/>
      <c r="AL589" s="104"/>
      <c r="AM589" s="104"/>
    </row>
    <row r="590" ht="12.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04"/>
      <c r="AJ590" s="104"/>
      <c r="AK590" s="104"/>
      <c r="AL590" s="104"/>
      <c r="AM590" s="104"/>
    </row>
    <row r="591" ht="12.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04"/>
      <c r="AJ591" s="104"/>
      <c r="AK591" s="104"/>
      <c r="AL591" s="104"/>
      <c r="AM591" s="104"/>
    </row>
    <row r="592" ht="12.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04"/>
      <c r="AJ592" s="104"/>
      <c r="AK592" s="104"/>
      <c r="AL592" s="104"/>
      <c r="AM592" s="104"/>
    </row>
    <row r="593" ht="12.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04"/>
      <c r="AJ593" s="104"/>
      <c r="AK593" s="104"/>
      <c r="AL593" s="104"/>
      <c r="AM593" s="104"/>
    </row>
    <row r="594" ht="12.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04"/>
      <c r="AJ594" s="104"/>
      <c r="AK594" s="104"/>
      <c r="AL594" s="104"/>
      <c r="AM594" s="104"/>
    </row>
    <row r="595" ht="12.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04"/>
      <c r="AJ595" s="104"/>
      <c r="AK595" s="104"/>
      <c r="AL595" s="104"/>
      <c r="AM595" s="104"/>
    </row>
    <row r="596" ht="12.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04"/>
      <c r="AJ596" s="104"/>
      <c r="AK596" s="104"/>
      <c r="AL596" s="104"/>
      <c r="AM596" s="104"/>
    </row>
    <row r="597" ht="12.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04"/>
      <c r="AJ597" s="104"/>
      <c r="AK597" s="104"/>
      <c r="AL597" s="104"/>
      <c r="AM597" s="104"/>
    </row>
    <row r="598" ht="12.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04"/>
      <c r="AJ598" s="104"/>
      <c r="AK598" s="104"/>
      <c r="AL598" s="104"/>
      <c r="AM598" s="104"/>
    </row>
    <row r="599" ht="12.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04"/>
      <c r="AJ599" s="104"/>
      <c r="AK599" s="104"/>
      <c r="AL599" s="104"/>
      <c r="AM599" s="104"/>
    </row>
    <row r="600" ht="12.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04"/>
      <c r="AJ600" s="104"/>
      <c r="AK600" s="104"/>
      <c r="AL600" s="104"/>
      <c r="AM600" s="104"/>
    </row>
    <row r="601" ht="12.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04"/>
      <c r="AJ601" s="104"/>
      <c r="AK601" s="104"/>
      <c r="AL601" s="104"/>
      <c r="AM601" s="104"/>
    </row>
    <row r="602" ht="12.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04"/>
      <c r="AJ602" s="104"/>
      <c r="AK602" s="104"/>
      <c r="AL602" s="104"/>
      <c r="AM602" s="104"/>
    </row>
    <row r="603" ht="12.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04"/>
      <c r="AJ603" s="104"/>
      <c r="AK603" s="104"/>
      <c r="AL603" s="104"/>
      <c r="AM603" s="104"/>
    </row>
    <row r="604" ht="12.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04"/>
      <c r="AJ604" s="104"/>
      <c r="AK604" s="104"/>
      <c r="AL604" s="104"/>
      <c r="AM604" s="104"/>
    </row>
    <row r="605" ht="12.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04"/>
      <c r="AJ605" s="104"/>
      <c r="AK605" s="104"/>
      <c r="AL605" s="104"/>
      <c r="AM605" s="104"/>
    </row>
    <row r="606" ht="12.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04"/>
      <c r="AJ606" s="104"/>
      <c r="AK606" s="104"/>
      <c r="AL606" s="104"/>
      <c r="AM606" s="104"/>
    </row>
    <row r="607" ht="12.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04"/>
      <c r="AJ607" s="104"/>
      <c r="AK607" s="104"/>
      <c r="AL607" s="104"/>
      <c r="AM607" s="104"/>
    </row>
    <row r="608" ht="12.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04"/>
      <c r="AJ608" s="104"/>
      <c r="AK608" s="104"/>
      <c r="AL608" s="104"/>
      <c r="AM608" s="104"/>
    </row>
    <row r="609" ht="12.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04"/>
      <c r="AJ609" s="104"/>
      <c r="AK609" s="104"/>
      <c r="AL609" s="104"/>
      <c r="AM609" s="104"/>
    </row>
    <row r="610" ht="12.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04"/>
      <c r="AJ610" s="104"/>
      <c r="AK610" s="104"/>
      <c r="AL610" s="104"/>
      <c r="AM610" s="104"/>
    </row>
    <row r="611" ht="12.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04"/>
      <c r="AJ611" s="104"/>
      <c r="AK611" s="104"/>
      <c r="AL611" s="104"/>
      <c r="AM611" s="104"/>
    </row>
    <row r="612" ht="12.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04"/>
      <c r="AJ612" s="104"/>
      <c r="AK612" s="104"/>
      <c r="AL612" s="104"/>
      <c r="AM612" s="104"/>
    </row>
    <row r="613" ht="12.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04"/>
      <c r="AJ613" s="104"/>
      <c r="AK613" s="104"/>
      <c r="AL613" s="104"/>
      <c r="AM613" s="104"/>
    </row>
    <row r="614" ht="12.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04"/>
      <c r="AJ614" s="104"/>
      <c r="AK614" s="104"/>
      <c r="AL614" s="104"/>
      <c r="AM614" s="104"/>
    </row>
    <row r="615" ht="12.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04"/>
      <c r="AJ615" s="104"/>
      <c r="AK615" s="104"/>
      <c r="AL615" s="104"/>
      <c r="AM615" s="104"/>
    </row>
    <row r="616" ht="12.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04"/>
      <c r="AJ616" s="104"/>
      <c r="AK616" s="104"/>
      <c r="AL616" s="104"/>
      <c r="AM616" s="104"/>
    </row>
    <row r="617" ht="12.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04"/>
      <c r="AJ617" s="104"/>
      <c r="AK617" s="104"/>
      <c r="AL617" s="104"/>
      <c r="AM617" s="104"/>
    </row>
    <row r="618" ht="12.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04"/>
      <c r="AJ618" s="104"/>
      <c r="AK618" s="104"/>
      <c r="AL618" s="104"/>
      <c r="AM618" s="104"/>
    </row>
    <row r="619" ht="12.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04"/>
      <c r="AJ619" s="104"/>
      <c r="AK619" s="104"/>
      <c r="AL619" s="104"/>
      <c r="AM619" s="104"/>
    </row>
    <row r="620" ht="12.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04"/>
      <c r="AJ620" s="104"/>
      <c r="AK620" s="104"/>
      <c r="AL620" s="104"/>
      <c r="AM620" s="104"/>
    </row>
    <row r="621" ht="12.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04"/>
      <c r="AJ621" s="104"/>
      <c r="AK621" s="104"/>
      <c r="AL621" s="104"/>
      <c r="AM621" s="104"/>
    </row>
    <row r="622" ht="12.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04"/>
      <c r="AJ622" s="104"/>
      <c r="AK622" s="104"/>
      <c r="AL622" s="104"/>
      <c r="AM622" s="104"/>
    </row>
    <row r="623" ht="12.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04"/>
      <c r="AJ623" s="104"/>
      <c r="AK623" s="104"/>
      <c r="AL623" s="104"/>
      <c r="AM623" s="104"/>
    </row>
    <row r="624" ht="12.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04"/>
      <c r="AJ624" s="104"/>
      <c r="AK624" s="104"/>
      <c r="AL624" s="104"/>
      <c r="AM624" s="104"/>
    </row>
    <row r="625" ht="12.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04"/>
      <c r="AJ625" s="104"/>
      <c r="AK625" s="104"/>
      <c r="AL625" s="104"/>
      <c r="AM625" s="104"/>
    </row>
    <row r="626" ht="12.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04"/>
      <c r="AJ626" s="104"/>
      <c r="AK626" s="104"/>
      <c r="AL626" s="104"/>
      <c r="AM626" s="104"/>
    </row>
    <row r="627" ht="12.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04"/>
      <c r="AJ627" s="104"/>
      <c r="AK627" s="104"/>
      <c r="AL627" s="104"/>
      <c r="AM627" s="104"/>
    </row>
    <row r="628" ht="12.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04"/>
      <c r="AJ628" s="104"/>
      <c r="AK628" s="104"/>
      <c r="AL628" s="104"/>
      <c r="AM628" s="104"/>
    </row>
    <row r="629" ht="12.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04"/>
      <c r="AJ629" s="104"/>
      <c r="AK629" s="104"/>
      <c r="AL629" s="104"/>
      <c r="AM629" s="104"/>
    </row>
    <row r="630" ht="12.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04"/>
      <c r="AJ630" s="104"/>
      <c r="AK630" s="104"/>
      <c r="AL630" s="104"/>
      <c r="AM630" s="104"/>
    </row>
    <row r="631" ht="12.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04"/>
      <c r="AJ631" s="104"/>
      <c r="AK631" s="104"/>
      <c r="AL631" s="104"/>
      <c r="AM631" s="104"/>
    </row>
    <row r="632" ht="12.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04"/>
      <c r="AJ632" s="104"/>
      <c r="AK632" s="104"/>
      <c r="AL632" s="104"/>
      <c r="AM632" s="104"/>
    </row>
    <row r="633" ht="12.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04"/>
      <c r="AJ633" s="104"/>
      <c r="AK633" s="104"/>
      <c r="AL633" s="104"/>
      <c r="AM633" s="104"/>
    </row>
    <row r="634" ht="12.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04"/>
      <c r="AJ634" s="104"/>
      <c r="AK634" s="104"/>
      <c r="AL634" s="104"/>
      <c r="AM634" s="104"/>
    </row>
    <row r="635" ht="12.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04"/>
      <c r="AJ635" s="104"/>
      <c r="AK635" s="104"/>
      <c r="AL635" s="104"/>
      <c r="AM635" s="104"/>
    </row>
    <row r="636" ht="12.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04"/>
      <c r="AJ636" s="104"/>
      <c r="AK636" s="104"/>
      <c r="AL636" s="104"/>
      <c r="AM636" s="104"/>
    </row>
    <row r="637" ht="12.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04"/>
      <c r="AJ637" s="104"/>
      <c r="AK637" s="104"/>
      <c r="AL637" s="104"/>
      <c r="AM637" s="104"/>
    </row>
    <row r="638" ht="12.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04"/>
      <c r="AJ638" s="104"/>
      <c r="AK638" s="104"/>
      <c r="AL638" s="104"/>
      <c r="AM638" s="104"/>
    </row>
    <row r="639" ht="12.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04"/>
      <c r="AJ639" s="104"/>
      <c r="AK639" s="104"/>
      <c r="AL639" s="104"/>
      <c r="AM639" s="104"/>
    </row>
    <row r="640" ht="12.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04"/>
      <c r="AJ640" s="104"/>
      <c r="AK640" s="104"/>
      <c r="AL640" s="104"/>
      <c r="AM640" s="104"/>
    </row>
    <row r="641" ht="12.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04"/>
      <c r="AJ641" s="104"/>
      <c r="AK641" s="104"/>
      <c r="AL641" s="104"/>
      <c r="AM641" s="104"/>
    </row>
    <row r="642" ht="12.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04"/>
      <c r="AJ642" s="104"/>
      <c r="AK642" s="104"/>
      <c r="AL642" s="104"/>
      <c r="AM642" s="104"/>
    </row>
    <row r="643" ht="12.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04"/>
      <c r="AJ643" s="104"/>
      <c r="AK643" s="104"/>
      <c r="AL643" s="104"/>
      <c r="AM643" s="104"/>
    </row>
    <row r="644" ht="12.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04"/>
      <c r="AJ644" s="104"/>
      <c r="AK644" s="104"/>
      <c r="AL644" s="104"/>
      <c r="AM644" s="104"/>
    </row>
    <row r="645" ht="12.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04"/>
      <c r="AJ645" s="104"/>
      <c r="AK645" s="104"/>
      <c r="AL645" s="104"/>
      <c r="AM645" s="104"/>
    </row>
    <row r="646" ht="12.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04"/>
      <c r="AJ646" s="104"/>
      <c r="AK646" s="104"/>
      <c r="AL646" s="104"/>
      <c r="AM646" s="104"/>
    </row>
    <row r="647" ht="12.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04"/>
      <c r="AJ647" s="104"/>
      <c r="AK647" s="104"/>
      <c r="AL647" s="104"/>
      <c r="AM647" s="104"/>
    </row>
    <row r="648" ht="12.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04"/>
      <c r="AJ648" s="104"/>
      <c r="AK648" s="104"/>
      <c r="AL648" s="104"/>
      <c r="AM648" s="104"/>
    </row>
    <row r="649" ht="12.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04"/>
      <c r="AJ649" s="104"/>
      <c r="AK649" s="104"/>
      <c r="AL649" s="104"/>
      <c r="AM649" s="104"/>
    </row>
    <row r="650" ht="12.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04"/>
      <c r="AJ650" s="104"/>
      <c r="AK650" s="104"/>
      <c r="AL650" s="104"/>
      <c r="AM650" s="104"/>
    </row>
    <row r="651" ht="12.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04"/>
      <c r="AJ651" s="104"/>
      <c r="AK651" s="104"/>
      <c r="AL651" s="104"/>
      <c r="AM651" s="104"/>
    </row>
    <row r="652" ht="12.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04"/>
      <c r="AJ652" s="104"/>
      <c r="AK652" s="104"/>
      <c r="AL652" s="104"/>
      <c r="AM652" s="104"/>
    </row>
    <row r="653" ht="12.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04"/>
      <c r="AJ653" s="104"/>
      <c r="AK653" s="104"/>
      <c r="AL653" s="104"/>
      <c r="AM653" s="104"/>
    </row>
    <row r="654" ht="12.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04"/>
      <c r="AJ654" s="104"/>
      <c r="AK654" s="104"/>
      <c r="AL654" s="104"/>
      <c r="AM654" s="104"/>
    </row>
    <row r="655" ht="12.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04"/>
      <c r="AJ655" s="104"/>
      <c r="AK655" s="104"/>
      <c r="AL655" s="104"/>
      <c r="AM655" s="104"/>
    </row>
    <row r="656" ht="12.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04"/>
      <c r="AJ656" s="104"/>
      <c r="AK656" s="104"/>
      <c r="AL656" s="104"/>
      <c r="AM656" s="104"/>
    </row>
    <row r="657" ht="12.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04"/>
      <c r="AJ657" s="104"/>
      <c r="AK657" s="104"/>
      <c r="AL657" s="104"/>
      <c r="AM657" s="104"/>
    </row>
    <row r="658" ht="12.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04"/>
      <c r="AJ658" s="104"/>
      <c r="AK658" s="104"/>
      <c r="AL658" s="104"/>
      <c r="AM658" s="104"/>
    </row>
    <row r="659" ht="12.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04"/>
      <c r="AJ659" s="104"/>
      <c r="AK659" s="104"/>
      <c r="AL659" s="104"/>
      <c r="AM659" s="104"/>
    </row>
    <row r="660" ht="12.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04"/>
      <c r="AJ660" s="104"/>
      <c r="AK660" s="104"/>
      <c r="AL660" s="104"/>
      <c r="AM660" s="104"/>
    </row>
    <row r="661" ht="12.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04"/>
      <c r="AJ661" s="104"/>
      <c r="AK661" s="104"/>
      <c r="AL661" s="104"/>
      <c r="AM661" s="104"/>
    </row>
    <row r="662" ht="12.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04"/>
      <c r="AJ662" s="104"/>
      <c r="AK662" s="104"/>
      <c r="AL662" s="104"/>
      <c r="AM662" s="104"/>
    </row>
    <row r="663" ht="12.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04"/>
      <c r="AJ663" s="104"/>
      <c r="AK663" s="104"/>
      <c r="AL663" s="104"/>
      <c r="AM663" s="104"/>
    </row>
    <row r="664" ht="12.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04"/>
      <c r="AJ664" s="104"/>
      <c r="AK664" s="104"/>
      <c r="AL664" s="104"/>
      <c r="AM664" s="104"/>
    </row>
    <row r="665" ht="12.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04"/>
      <c r="AJ665" s="104"/>
      <c r="AK665" s="104"/>
      <c r="AL665" s="104"/>
      <c r="AM665" s="104"/>
    </row>
    <row r="666" ht="12.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04"/>
      <c r="AJ666" s="104"/>
      <c r="AK666" s="104"/>
      <c r="AL666" s="104"/>
      <c r="AM666" s="104"/>
    </row>
    <row r="667" ht="12.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04"/>
      <c r="AJ667" s="104"/>
      <c r="AK667" s="104"/>
      <c r="AL667" s="104"/>
      <c r="AM667" s="104"/>
    </row>
    <row r="668" ht="12.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04"/>
      <c r="AJ668" s="104"/>
      <c r="AK668" s="104"/>
      <c r="AL668" s="104"/>
      <c r="AM668" s="104"/>
    </row>
    <row r="669" ht="12.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04"/>
      <c r="AJ669" s="104"/>
      <c r="AK669" s="104"/>
      <c r="AL669" s="104"/>
      <c r="AM669" s="104"/>
    </row>
    <row r="670" ht="12.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04"/>
      <c r="AJ670" s="104"/>
      <c r="AK670" s="104"/>
      <c r="AL670" s="104"/>
      <c r="AM670" s="104"/>
    </row>
    <row r="671" ht="12.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04"/>
      <c r="AJ671" s="104"/>
      <c r="AK671" s="104"/>
      <c r="AL671" s="104"/>
      <c r="AM671" s="104"/>
    </row>
    <row r="672" ht="12.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04"/>
      <c r="AJ672" s="104"/>
      <c r="AK672" s="104"/>
      <c r="AL672" s="104"/>
      <c r="AM672" s="104"/>
    </row>
    <row r="673" ht="12.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04"/>
      <c r="AJ673" s="104"/>
      <c r="AK673" s="104"/>
      <c r="AL673" s="104"/>
      <c r="AM673" s="104"/>
    </row>
    <row r="674" ht="12.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04"/>
      <c r="AJ674" s="104"/>
      <c r="AK674" s="104"/>
      <c r="AL674" s="104"/>
      <c r="AM674" s="104"/>
    </row>
    <row r="675" ht="12.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04"/>
      <c r="AJ675" s="104"/>
      <c r="AK675" s="104"/>
      <c r="AL675" s="104"/>
      <c r="AM675" s="104"/>
    </row>
    <row r="676" ht="12.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04"/>
      <c r="AJ676" s="104"/>
      <c r="AK676" s="104"/>
      <c r="AL676" s="104"/>
      <c r="AM676" s="104"/>
    </row>
    <row r="677" ht="12.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04"/>
      <c r="AJ677" s="104"/>
      <c r="AK677" s="104"/>
      <c r="AL677" s="104"/>
      <c r="AM677" s="104"/>
    </row>
    <row r="678" ht="12.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04"/>
      <c r="AJ678" s="104"/>
      <c r="AK678" s="104"/>
      <c r="AL678" s="104"/>
      <c r="AM678" s="104"/>
    </row>
    <row r="679" ht="12.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04"/>
      <c r="AJ679" s="104"/>
      <c r="AK679" s="104"/>
      <c r="AL679" s="104"/>
      <c r="AM679" s="104"/>
    </row>
    <row r="680" ht="12.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04"/>
      <c r="AJ680" s="104"/>
      <c r="AK680" s="104"/>
      <c r="AL680" s="104"/>
      <c r="AM680" s="104"/>
    </row>
    <row r="681" ht="12.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04"/>
      <c r="AJ681" s="104"/>
      <c r="AK681" s="104"/>
      <c r="AL681" s="104"/>
      <c r="AM681" s="104"/>
    </row>
    <row r="682" ht="12.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04"/>
      <c r="AJ682" s="104"/>
      <c r="AK682" s="104"/>
      <c r="AL682" s="104"/>
      <c r="AM682" s="104"/>
    </row>
    <row r="683" ht="12.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04"/>
      <c r="AJ683" s="104"/>
      <c r="AK683" s="104"/>
      <c r="AL683" s="104"/>
      <c r="AM683" s="104"/>
    </row>
    <row r="684" ht="12.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04"/>
      <c r="AJ684" s="104"/>
      <c r="AK684" s="104"/>
      <c r="AL684" s="104"/>
      <c r="AM684" s="104"/>
    </row>
    <row r="685" ht="12.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04"/>
      <c r="AJ685" s="104"/>
      <c r="AK685" s="104"/>
      <c r="AL685" s="104"/>
      <c r="AM685" s="104"/>
    </row>
    <row r="686" ht="12.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04"/>
      <c r="AJ686" s="104"/>
      <c r="AK686" s="104"/>
      <c r="AL686" s="104"/>
      <c r="AM686" s="104"/>
    </row>
    <row r="687" ht="12.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04"/>
      <c r="AJ687" s="104"/>
      <c r="AK687" s="104"/>
      <c r="AL687" s="104"/>
      <c r="AM687" s="104"/>
    </row>
    <row r="688" ht="12.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04"/>
      <c r="AJ688" s="104"/>
      <c r="AK688" s="104"/>
      <c r="AL688" s="104"/>
      <c r="AM688" s="104"/>
    </row>
    <row r="689" ht="12.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04"/>
      <c r="AJ689" s="104"/>
      <c r="AK689" s="104"/>
      <c r="AL689" s="104"/>
      <c r="AM689" s="104"/>
    </row>
    <row r="690" ht="12.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04"/>
      <c r="AJ690" s="104"/>
      <c r="AK690" s="104"/>
      <c r="AL690" s="104"/>
      <c r="AM690" s="104"/>
    </row>
    <row r="691" ht="12.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04"/>
      <c r="AJ691" s="104"/>
      <c r="AK691" s="104"/>
      <c r="AL691" s="104"/>
      <c r="AM691" s="104"/>
    </row>
    <row r="692" ht="12.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04"/>
      <c r="AJ692" s="104"/>
      <c r="AK692" s="104"/>
      <c r="AL692" s="104"/>
      <c r="AM692" s="104"/>
    </row>
    <row r="693" ht="12.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04"/>
      <c r="AJ693" s="104"/>
      <c r="AK693" s="104"/>
      <c r="AL693" s="104"/>
      <c r="AM693" s="104"/>
    </row>
    <row r="694" ht="12.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04"/>
      <c r="AJ694" s="104"/>
      <c r="AK694" s="104"/>
      <c r="AL694" s="104"/>
      <c r="AM694" s="104"/>
    </row>
    <row r="695" ht="12.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04"/>
      <c r="AJ695" s="104"/>
      <c r="AK695" s="104"/>
      <c r="AL695" s="104"/>
      <c r="AM695" s="104"/>
    </row>
    <row r="696" ht="12.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04"/>
      <c r="AJ696" s="104"/>
      <c r="AK696" s="104"/>
      <c r="AL696" s="104"/>
      <c r="AM696" s="104"/>
    </row>
    <row r="697" ht="12.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04"/>
      <c r="AJ697" s="104"/>
      <c r="AK697" s="104"/>
      <c r="AL697" s="104"/>
      <c r="AM697" s="104"/>
    </row>
    <row r="698" ht="12.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04"/>
      <c r="AJ698" s="104"/>
      <c r="AK698" s="104"/>
      <c r="AL698" s="104"/>
      <c r="AM698" s="104"/>
    </row>
    <row r="699" ht="12.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04"/>
      <c r="AJ699" s="104"/>
      <c r="AK699" s="104"/>
      <c r="AL699" s="104"/>
      <c r="AM699" s="104"/>
    </row>
    <row r="700" ht="12.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04"/>
      <c r="AJ700" s="104"/>
      <c r="AK700" s="104"/>
      <c r="AL700" s="104"/>
      <c r="AM700" s="104"/>
    </row>
    <row r="701" ht="12.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04"/>
      <c r="AJ701" s="104"/>
      <c r="AK701" s="104"/>
      <c r="AL701" s="104"/>
      <c r="AM701" s="104"/>
    </row>
    <row r="702" ht="12.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04"/>
      <c r="AJ702" s="104"/>
      <c r="AK702" s="104"/>
      <c r="AL702" s="104"/>
      <c r="AM702" s="104"/>
    </row>
    <row r="703" ht="12.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04"/>
      <c r="AJ703" s="104"/>
      <c r="AK703" s="104"/>
      <c r="AL703" s="104"/>
      <c r="AM703" s="104"/>
    </row>
    <row r="704" ht="12.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04"/>
      <c r="AJ704" s="104"/>
      <c r="AK704" s="104"/>
      <c r="AL704" s="104"/>
      <c r="AM704" s="104"/>
    </row>
    <row r="705" ht="12.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04"/>
      <c r="AJ705" s="104"/>
      <c r="AK705" s="104"/>
      <c r="AL705" s="104"/>
      <c r="AM705" s="104"/>
    </row>
    <row r="706" ht="12.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04"/>
      <c r="AJ706" s="104"/>
      <c r="AK706" s="104"/>
      <c r="AL706" s="104"/>
      <c r="AM706" s="104"/>
    </row>
    <row r="707" ht="12.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04"/>
      <c r="AJ707" s="104"/>
      <c r="AK707" s="104"/>
      <c r="AL707" s="104"/>
      <c r="AM707" s="104"/>
    </row>
    <row r="708" ht="12.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04"/>
      <c r="AJ708" s="104"/>
      <c r="AK708" s="104"/>
      <c r="AL708" s="104"/>
      <c r="AM708" s="104"/>
    </row>
    <row r="709" ht="12.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04"/>
      <c r="AJ709" s="104"/>
      <c r="AK709" s="104"/>
      <c r="AL709" s="104"/>
      <c r="AM709" s="104"/>
    </row>
    <row r="710" ht="12.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04"/>
      <c r="AJ710" s="104"/>
      <c r="AK710" s="104"/>
      <c r="AL710" s="104"/>
      <c r="AM710" s="104"/>
    </row>
    <row r="711" ht="12.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04"/>
      <c r="AJ711" s="104"/>
      <c r="AK711" s="104"/>
      <c r="AL711" s="104"/>
      <c r="AM711" s="104"/>
    </row>
    <row r="712" ht="12.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04"/>
      <c r="AJ712" s="104"/>
      <c r="AK712" s="104"/>
      <c r="AL712" s="104"/>
      <c r="AM712" s="104"/>
    </row>
    <row r="713" ht="12.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04"/>
      <c r="AJ713" s="104"/>
      <c r="AK713" s="104"/>
      <c r="AL713" s="104"/>
      <c r="AM713" s="104"/>
    </row>
    <row r="714" ht="12.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04"/>
      <c r="AJ714" s="104"/>
      <c r="AK714" s="104"/>
      <c r="AL714" s="104"/>
      <c r="AM714" s="104"/>
    </row>
    <row r="715" ht="12.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04"/>
      <c r="AJ715" s="104"/>
      <c r="AK715" s="104"/>
      <c r="AL715" s="104"/>
      <c r="AM715" s="104"/>
    </row>
    <row r="716" ht="12.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04"/>
      <c r="AJ716" s="104"/>
      <c r="AK716" s="104"/>
      <c r="AL716" s="104"/>
      <c r="AM716" s="104"/>
    </row>
    <row r="717" ht="12.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04"/>
      <c r="AJ717" s="104"/>
      <c r="AK717" s="104"/>
      <c r="AL717" s="104"/>
      <c r="AM717" s="104"/>
    </row>
    <row r="718" ht="12.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04"/>
      <c r="AJ718" s="104"/>
      <c r="AK718" s="104"/>
      <c r="AL718" s="104"/>
      <c r="AM718" s="104"/>
    </row>
    <row r="719" ht="12.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04"/>
      <c r="AJ719" s="104"/>
      <c r="AK719" s="104"/>
      <c r="AL719" s="104"/>
      <c r="AM719" s="104"/>
    </row>
    <row r="720" ht="12.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04"/>
      <c r="AJ720" s="104"/>
      <c r="AK720" s="104"/>
      <c r="AL720" s="104"/>
      <c r="AM720" s="104"/>
    </row>
    <row r="721" ht="12.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04"/>
      <c r="AJ721" s="104"/>
      <c r="AK721" s="104"/>
      <c r="AL721" s="104"/>
      <c r="AM721" s="104"/>
    </row>
    <row r="722" ht="12.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04"/>
      <c r="AJ722" s="104"/>
      <c r="AK722" s="104"/>
      <c r="AL722" s="104"/>
      <c r="AM722" s="104"/>
    </row>
    <row r="723" ht="12.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04"/>
      <c r="AJ723" s="104"/>
      <c r="AK723" s="104"/>
      <c r="AL723" s="104"/>
      <c r="AM723" s="104"/>
    </row>
    <row r="724" ht="12.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04"/>
      <c r="AJ724" s="104"/>
      <c r="AK724" s="104"/>
      <c r="AL724" s="104"/>
      <c r="AM724" s="104"/>
    </row>
    <row r="725" ht="12.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04"/>
      <c r="AJ725" s="104"/>
      <c r="AK725" s="104"/>
      <c r="AL725" s="104"/>
      <c r="AM725" s="104"/>
    </row>
    <row r="726" ht="12.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04"/>
      <c r="AJ726" s="104"/>
      <c r="AK726" s="104"/>
      <c r="AL726" s="104"/>
      <c r="AM726" s="104"/>
    </row>
    <row r="727" ht="12.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04"/>
      <c r="AJ727" s="104"/>
      <c r="AK727" s="104"/>
      <c r="AL727" s="104"/>
      <c r="AM727" s="104"/>
    </row>
    <row r="728" ht="12.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04"/>
      <c r="AJ728" s="104"/>
      <c r="AK728" s="104"/>
      <c r="AL728" s="104"/>
      <c r="AM728" s="104"/>
    </row>
    <row r="729" ht="12.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04"/>
      <c r="AJ729" s="104"/>
      <c r="AK729" s="104"/>
      <c r="AL729" s="104"/>
      <c r="AM729" s="104"/>
    </row>
    <row r="730" ht="12.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04"/>
      <c r="AJ730" s="104"/>
      <c r="AK730" s="104"/>
      <c r="AL730" s="104"/>
      <c r="AM730" s="104"/>
    </row>
    <row r="731" ht="12.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04"/>
      <c r="AJ731" s="104"/>
      <c r="AK731" s="104"/>
      <c r="AL731" s="104"/>
      <c r="AM731" s="104"/>
    </row>
    <row r="732" ht="12.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04"/>
      <c r="AJ732" s="104"/>
      <c r="AK732" s="104"/>
      <c r="AL732" s="104"/>
      <c r="AM732" s="104"/>
    </row>
    <row r="733" ht="12.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04"/>
      <c r="AJ733" s="104"/>
      <c r="AK733" s="104"/>
      <c r="AL733" s="104"/>
      <c r="AM733" s="104"/>
    </row>
    <row r="734" ht="12.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04"/>
      <c r="AJ734" s="104"/>
      <c r="AK734" s="104"/>
      <c r="AL734" s="104"/>
      <c r="AM734" s="104"/>
    </row>
    <row r="735" ht="12.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04"/>
      <c r="AJ735" s="104"/>
      <c r="AK735" s="104"/>
      <c r="AL735" s="104"/>
      <c r="AM735" s="104"/>
    </row>
    <row r="736" ht="12.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04"/>
      <c r="AJ736" s="104"/>
      <c r="AK736" s="104"/>
      <c r="AL736" s="104"/>
      <c r="AM736" s="104"/>
    </row>
    <row r="737" ht="12.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04"/>
      <c r="AJ737" s="104"/>
      <c r="AK737" s="104"/>
      <c r="AL737" s="104"/>
      <c r="AM737" s="104"/>
    </row>
    <row r="738" ht="12.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04"/>
      <c r="AJ738" s="104"/>
      <c r="AK738" s="104"/>
      <c r="AL738" s="104"/>
      <c r="AM738" s="104"/>
    </row>
    <row r="739" ht="12.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04"/>
      <c r="AJ739" s="104"/>
      <c r="AK739" s="104"/>
      <c r="AL739" s="104"/>
      <c r="AM739" s="104"/>
    </row>
    <row r="740" ht="12.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04"/>
      <c r="AJ740" s="104"/>
      <c r="AK740" s="104"/>
      <c r="AL740" s="104"/>
      <c r="AM740" s="104"/>
    </row>
    <row r="741" ht="12.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04"/>
      <c r="AJ741" s="104"/>
      <c r="AK741" s="104"/>
      <c r="AL741" s="104"/>
      <c r="AM741" s="104"/>
    </row>
    <row r="742" ht="12.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04"/>
      <c r="AJ742" s="104"/>
      <c r="AK742" s="104"/>
      <c r="AL742" s="104"/>
      <c r="AM742" s="104"/>
    </row>
    <row r="743" ht="12.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04"/>
      <c r="AJ743" s="104"/>
      <c r="AK743" s="104"/>
      <c r="AL743" s="104"/>
      <c r="AM743" s="104"/>
    </row>
    <row r="744" ht="12.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04"/>
      <c r="AJ744" s="104"/>
      <c r="AK744" s="104"/>
      <c r="AL744" s="104"/>
      <c r="AM744" s="104"/>
    </row>
    <row r="745" ht="12.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04"/>
      <c r="AJ745" s="104"/>
      <c r="AK745" s="104"/>
      <c r="AL745" s="104"/>
      <c r="AM745" s="104"/>
    </row>
    <row r="746" ht="12.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04"/>
      <c r="AJ746" s="104"/>
      <c r="AK746" s="104"/>
      <c r="AL746" s="104"/>
      <c r="AM746" s="104"/>
    </row>
    <row r="747" ht="12.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04"/>
      <c r="AJ747" s="104"/>
      <c r="AK747" s="104"/>
      <c r="AL747" s="104"/>
      <c r="AM747" s="104"/>
    </row>
    <row r="748" ht="12.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04"/>
      <c r="AJ748" s="104"/>
      <c r="AK748" s="104"/>
      <c r="AL748" s="104"/>
      <c r="AM748" s="104"/>
    </row>
    <row r="749" ht="12.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04"/>
      <c r="AJ749" s="104"/>
      <c r="AK749" s="104"/>
      <c r="AL749" s="104"/>
      <c r="AM749" s="104"/>
    </row>
    <row r="750" ht="12.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04"/>
      <c r="AJ750" s="104"/>
      <c r="AK750" s="104"/>
      <c r="AL750" s="104"/>
      <c r="AM750" s="104"/>
    </row>
    <row r="751" ht="12.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04"/>
      <c r="AJ751" s="104"/>
      <c r="AK751" s="104"/>
      <c r="AL751" s="104"/>
      <c r="AM751" s="104"/>
    </row>
    <row r="752" ht="12.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04"/>
      <c r="AJ752" s="104"/>
      <c r="AK752" s="104"/>
      <c r="AL752" s="104"/>
      <c r="AM752" s="104"/>
    </row>
    <row r="753" ht="12.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04"/>
      <c r="AJ753" s="104"/>
      <c r="AK753" s="104"/>
      <c r="AL753" s="104"/>
      <c r="AM753" s="104"/>
    </row>
    <row r="754" ht="12.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04"/>
      <c r="AJ754" s="104"/>
      <c r="AK754" s="104"/>
      <c r="AL754" s="104"/>
      <c r="AM754" s="104"/>
    </row>
    <row r="755" ht="12.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04"/>
      <c r="AJ755" s="104"/>
      <c r="AK755" s="104"/>
      <c r="AL755" s="104"/>
      <c r="AM755" s="104"/>
    </row>
    <row r="756" ht="12.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04"/>
      <c r="AJ756" s="104"/>
      <c r="AK756" s="104"/>
      <c r="AL756" s="104"/>
      <c r="AM756" s="104"/>
    </row>
    <row r="757" ht="12.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04"/>
      <c r="AJ757" s="104"/>
      <c r="AK757" s="104"/>
      <c r="AL757" s="104"/>
      <c r="AM757" s="104"/>
    </row>
    <row r="758" ht="12.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04"/>
      <c r="AJ758" s="104"/>
      <c r="AK758" s="104"/>
      <c r="AL758" s="104"/>
      <c r="AM758" s="104"/>
    </row>
    <row r="759" ht="12.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04"/>
      <c r="AJ759" s="104"/>
      <c r="AK759" s="104"/>
      <c r="AL759" s="104"/>
      <c r="AM759" s="104"/>
    </row>
    <row r="760" ht="12.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04"/>
      <c r="AJ760" s="104"/>
      <c r="AK760" s="104"/>
      <c r="AL760" s="104"/>
      <c r="AM760" s="104"/>
    </row>
    <row r="761" ht="12.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04"/>
      <c r="AJ761" s="104"/>
      <c r="AK761" s="104"/>
      <c r="AL761" s="104"/>
      <c r="AM761" s="104"/>
    </row>
    <row r="762" ht="12.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04"/>
      <c r="AJ762" s="104"/>
      <c r="AK762" s="104"/>
      <c r="AL762" s="104"/>
      <c r="AM762" s="104"/>
    </row>
    <row r="763" ht="12.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04"/>
      <c r="AJ763" s="104"/>
      <c r="AK763" s="104"/>
      <c r="AL763" s="104"/>
      <c r="AM763" s="104"/>
    </row>
    <row r="764" ht="12.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04"/>
      <c r="AJ764" s="104"/>
      <c r="AK764" s="104"/>
      <c r="AL764" s="104"/>
      <c r="AM764" s="104"/>
    </row>
    <row r="765" ht="12.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04"/>
      <c r="AJ765" s="104"/>
      <c r="AK765" s="104"/>
      <c r="AL765" s="104"/>
      <c r="AM765" s="104"/>
    </row>
    <row r="766" ht="12.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04"/>
      <c r="AJ766" s="104"/>
      <c r="AK766" s="104"/>
      <c r="AL766" s="104"/>
      <c r="AM766" s="104"/>
    </row>
    <row r="767" ht="12.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04"/>
      <c r="AJ767" s="104"/>
      <c r="AK767" s="104"/>
      <c r="AL767" s="104"/>
      <c r="AM767" s="104"/>
    </row>
    <row r="768" ht="12.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04"/>
      <c r="AJ768" s="104"/>
      <c r="AK768" s="104"/>
      <c r="AL768" s="104"/>
      <c r="AM768" s="104"/>
    </row>
    <row r="769" ht="12.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04"/>
      <c r="AJ769" s="104"/>
      <c r="AK769" s="104"/>
      <c r="AL769" s="104"/>
      <c r="AM769" s="104"/>
    </row>
    <row r="770" ht="12.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04"/>
      <c r="AJ770" s="104"/>
      <c r="AK770" s="104"/>
      <c r="AL770" s="104"/>
      <c r="AM770" s="104"/>
    </row>
    <row r="771" ht="12.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04"/>
      <c r="AJ771" s="104"/>
      <c r="AK771" s="104"/>
      <c r="AL771" s="104"/>
      <c r="AM771" s="104"/>
    </row>
    <row r="772" ht="12.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04"/>
      <c r="AJ772" s="104"/>
      <c r="AK772" s="104"/>
      <c r="AL772" s="104"/>
      <c r="AM772" s="104"/>
    </row>
    <row r="773" ht="12.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04"/>
      <c r="AJ773" s="104"/>
      <c r="AK773" s="104"/>
      <c r="AL773" s="104"/>
      <c r="AM773" s="104"/>
    </row>
    <row r="774" ht="12.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04"/>
      <c r="AJ774" s="104"/>
      <c r="AK774" s="104"/>
      <c r="AL774" s="104"/>
      <c r="AM774" s="104"/>
    </row>
    <row r="775" ht="12.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04"/>
      <c r="AJ775" s="104"/>
      <c r="AK775" s="104"/>
      <c r="AL775" s="104"/>
      <c r="AM775" s="104"/>
    </row>
    <row r="776" ht="12.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04"/>
      <c r="AJ776" s="104"/>
      <c r="AK776" s="104"/>
      <c r="AL776" s="104"/>
      <c r="AM776" s="104"/>
    </row>
    <row r="777" ht="12.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04"/>
      <c r="AJ777" s="104"/>
      <c r="AK777" s="104"/>
      <c r="AL777" s="104"/>
      <c r="AM777" s="104"/>
    </row>
    <row r="778" ht="12.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04"/>
      <c r="AJ778" s="104"/>
      <c r="AK778" s="104"/>
      <c r="AL778" s="104"/>
      <c r="AM778" s="104"/>
    </row>
    <row r="779" ht="12.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04"/>
      <c r="AJ779" s="104"/>
      <c r="AK779" s="104"/>
      <c r="AL779" s="104"/>
      <c r="AM779" s="104"/>
    </row>
    <row r="780" ht="12.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04"/>
      <c r="AJ780" s="104"/>
      <c r="AK780" s="104"/>
      <c r="AL780" s="104"/>
      <c r="AM780" s="104"/>
    </row>
    <row r="781" ht="12.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04"/>
      <c r="AJ781" s="104"/>
      <c r="AK781" s="104"/>
      <c r="AL781" s="104"/>
      <c r="AM781" s="104"/>
    </row>
    <row r="782" ht="12.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04"/>
      <c r="AJ782" s="104"/>
      <c r="AK782" s="104"/>
      <c r="AL782" s="104"/>
      <c r="AM782" s="104"/>
    </row>
    <row r="783" ht="12.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04"/>
      <c r="AJ783" s="104"/>
      <c r="AK783" s="104"/>
      <c r="AL783" s="104"/>
      <c r="AM783" s="104"/>
    </row>
    <row r="784" ht="12.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04"/>
      <c r="AJ784" s="104"/>
      <c r="AK784" s="104"/>
      <c r="AL784" s="104"/>
      <c r="AM784" s="104"/>
    </row>
    <row r="785" ht="12.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04"/>
      <c r="AJ785" s="104"/>
      <c r="AK785" s="104"/>
      <c r="AL785" s="104"/>
      <c r="AM785" s="104"/>
    </row>
    <row r="786" ht="12.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04"/>
      <c r="AJ786" s="104"/>
      <c r="AK786" s="104"/>
      <c r="AL786" s="104"/>
      <c r="AM786" s="104"/>
    </row>
    <row r="787" ht="12.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04"/>
      <c r="AJ787" s="104"/>
      <c r="AK787" s="104"/>
      <c r="AL787" s="104"/>
      <c r="AM787" s="104"/>
    </row>
    <row r="788" ht="12.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04"/>
      <c r="AJ788" s="104"/>
      <c r="AK788" s="104"/>
      <c r="AL788" s="104"/>
      <c r="AM788" s="104"/>
    </row>
    <row r="789" ht="12.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04"/>
      <c r="AJ789" s="104"/>
      <c r="AK789" s="104"/>
      <c r="AL789" s="104"/>
      <c r="AM789" s="104"/>
    </row>
    <row r="790" ht="12.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04"/>
      <c r="AJ790" s="104"/>
      <c r="AK790" s="104"/>
      <c r="AL790" s="104"/>
      <c r="AM790" s="104"/>
    </row>
    <row r="791" ht="12.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04"/>
      <c r="AJ791" s="104"/>
      <c r="AK791" s="104"/>
      <c r="AL791" s="104"/>
      <c r="AM791" s="104"/>
    </row>
    <row r="792" ht="12.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04"/>
      <c r="AJ792" s="104"/>
      <c r="AK792" s="104"/>
      <c r="AL792" s="104"/>
      <c r="AM792" s="104"/>
    </row>
    <row r="793" ht="12.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04"/>
      <c r="AJ793" s="104"/>
      <c r="AK793" s="104"/>
      <c r="AL793" s="104"/>
      <c r="AM793" s="104"/>
    </row>
    <row r="794" ht="12.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04"/>
      <c r="AJ794" s="104"/>
      <c r="AK794" s="104"/>
      <c r="AL794" s="104"/>
      <c r="AM794" s="104"/>
    </row>
    <row r="795" ht="12.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04"/>
      <c r="AJ795" s="104"/>
      <c r="AK795" s="104"/>
      <c r="AL795" s="104"/>
      <c r="AM795" s="104"/>
    </row>
    <row r="796" ht="12.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04"/>
      <c r="AJ796" s="104"/>
      <c r="AK796" s="104"/>
      <c r="AL796" s="104"/>
      <c r="AM796" s="104"/>
    </row>
    <row r="797" ht="12.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04"/>
      <c r="AJ797" s="104"/>
      <c r="AK797" s="104"/>
      <c r="AL797" s="104"/>
      <c r="AM797" s="104"/>
    </row>
    <row r="798" ht="12.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04"/>
      <c r="AJ798" s="104"/>
      <c r="AK798" s="104"/>
      <c r="AL798" s="104"/>
      <c r="AM798" s="104"/>
    </row>
    <row r="799" ht="12.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04"/>
      <c r="AJ799" s="104"/>
      <c r="AK799" s="104"/>
      <c r="AL799" s="104"/>
      <c r="AM799" s="104"/>
    </row>
    <row r="800" ht="12.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04"/>
      <c r="AJ800" s="104"/>
      <c r="AK800" s="104"/>
      <c r="AL800" s="104"/>
      <c r="AM800" s="104"/>
    </row>
    <row r="801" ht="12.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04"/>
      <c r="AJ801" s="104"/>
      <c r="AK801" s="104"/>
      <c r="AL801" s="104"/>
      <c r="AM801" s="104"/>
    </row>
    <row r="802" ht="12.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04"/>
      <c r="AJ802" s="104"/>
      <c r="AK802" s="104"/>
      <c r="AL802" s="104"/>
      <c r="AM802" s="104"/>
    </row>
    <row r="803" ht="12.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04"/>
      <c r="AJ803" s="104"/>
      <c r="AK803" s="104"/>
      <c r="AL803" s="104"/>
      <c r="AM803" s="104"/>
    </row>
    <row r="804" ht="12.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04"/>
      <c r="AJ804" s="104"/>
      <c r="AK804" s="104"/>
      <c r="AL804" s="104"/>
      <c r="AM804" s="104"/>
    </row>
    <row r="805" ht="12.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04"/>
      <c r="AJ805" s="104"/>
      <c r="AK805" s="104"/>
      <c r="AL805" s="104"/>
      <c r="AM805" s="104"/>
    </row>
    <row r="806" ht="12.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04"/>
      <c r="AJ806" s="104"/>
      <c r="AK806" s="104"/>
      <c r="AL806" s="104"/>
      <c r="AM806" s="104"/>
    </row>
    <row r="807" ht="12.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04"/>
      <c r="AJ807" s="104"/>
      <c r="AK807" s="104"/>
      <c r="AL807" s="104"/>
      <c r="AM807" s="104"/>
    </row>
    <row r="808" ht="12.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04"/>
      <c r="AJ808" s="104"/>
      <c r="AK808" s="104"/>
      <c r="AL808" s="104"/>
      <c r="AM808" s="104"/>
    </row>
    <row r="809" ht="12.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04"/>
      <c r="AJ809" s="104"/>
      <c r="AK809" s="104"/>
      <c r="AL809" s="104"/>
      <c r="AM809" s="104"/>
    </row>
    <row r="810" ht="12.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04"/>
      <c r="AJ810" s="104"/>
      <c r="AK810" s="104"/>
      <c r="AL810" s="104"/>
      <c r="AM810" s="104"/>
    </row>
    <row r="811" ht="12.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04"/>
      <c r="AJ811" s="104"/>
      <c r="AK811" s="104"/>
      <c r="AL811" s="104"/>
      <c r="AM811" s="104"/>
    </row>
    <row r="812" ht="12.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04"/>
      <c r="AJ812" s="104"/>
      <c r="AK812" s="104"/>
      <c r="AL812" s="104"/>
      <c r="AM812" s="104"/>
    </row>
    <row r="813" ht="12.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04"/>
      <c r="AJ813" s="104"/>
      <c r="AK813" s="104"/>
      <c r="AL813" s="104"/>
      <c r="AM813" s="104"/>
    </row>
    <row r="814" ht="12.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04"/>
      <c r="AJ814" s="104"/>
      <c r="AK814" s="104"/>
      <c r="AL814" s="104"/>
      <c r="AM814" s="104"/>
    </row>
    <row r="815" ht="12.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04"/>
      <c r="AJ815" s="104"/>
      <c r="AK815" s="104"/>
      <c r="AL815" s="104"/>
      <c r="AM815" s="104"/>
    </row>
    <row r="816" ht="12.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04"/>
      <c r="AJ816" s="104"/>
      <c r="AK816" s="104"/>
      <c r="AL816" s="104"/>
      <c r="AM816" s="104"/>
    </row>
    <row r="817" ht="12.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04"/>
      <c r="AJ817" s="104"/>
      <c r="AK817" s="104"/>
      <c r="AL817" s="104"/>
      <c r="AM817" s="104"/>
    </row>
    <row r="818" ht="12.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04"/>
      <c r="AJ818" s="104"/>
      <c r="AK818" s="104"/>
      <c r="AL818" s="104"/>
      <c r="AM818" s="104"/>
    </row>
    <row r="819" ht="12.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04"/>
      <c r="AJ819" s="104"/>
      <c r="AK819" s="104"/>
      <c r="AL819" s="104"/>
      <c r="AM819" s="104"/>
    </row>
    <row r="820" ht="12.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04"/>
      <c r="AJ820" s="104"/>
      <c r="AK820" s="104"/>
      <c r="AL820" s="104"/>
      <c r="AM820" s="104"/>
    </row>
    <row r="821" ht="12.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04"/>
      <c r="AJ821" s="104"/>
      <c r="AK821" s="104"/>
      <c r="AL821" s="104"/>
      <c r="AM821" s="104"/>
    </row>
    <row r="822" ht="12.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04"/>
      <c r="AJ822" s="104"/>
      <c r="AK822" s="104"/>
      <c r="AL822" s="104"/>
      <c r="AM822" s="104"/>
    </row>
    <row r="823" ht="12.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04"/>
      <c r="AJ823" s="104"/>
      <c r="AK823" s="104"/>
      <c r="AL823" s="104"/>
      <c r="AM823" s="104"/>
    </row>
    <row r="824" ht="12.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04"/>
      <c r="AJ824" s="104"/>
      <c r="AK824" s="104"/>
      <c r="AL824" s="104"/>
      <c r="AM824" s="104"/>
    </row>
    <row r="825" ht="12.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04"/>
      <c r="AJ825" s="104"/>
      <c r="AK825" s="104"/>
      <c r="AL825" s="104"/>
      <c r="AM825" s="104"/>
    </row>
    <row r="826" ht="12.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04"/>
      <c r="AJ826" s="104"/>
      <c r="AK826" s="104"/>
      <c r="AL826" s="104"/>
      <c r="AM826" s="104"/>
    </row>
    <row r="827" ht="12.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04"/>
      <c r="AJ827" s="104"/>
      <c r="AK827" s="104"/>
      <c r="AL827" s="104"/>
      <c r="AM827" s="104"/>
    </row>
    <row r="828" ht="12.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04"/>
      <c r="AJ828" s="104"/>
      <c r="AK828" s="104"/>
      <c r="AL828" s="104"/>
      <c r="AM828" s="104"/>
    </row>
    <row r="829" ht="12.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04"/>
      <c r="AJ829" s="104"/>
      <c r="AK829" s="104"/>
      <c r="AL829" s="104"/>
      <c r="AM829" s="104"/>
    </row>
    <row r="830" ht="12.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04"/>
      <c r="AJ830" s="104"/>
      <c r="AK830" s="104"/>
      <c r="AL830" s="104"/>
      <c r="AM830" s="104"/>
    </row>
    <row r="831" ht="12.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04"/>
      <c r="AJ831" s="104"/>
      <c r="AK831" s="104"/>
      <c r="AL831" s="104"/>
      <c r="AM831" s="104"/>
    </row>
    <row r="832" ht="12.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04"/>
      <c r="AJ832" s="104"/>
      <c r="AK832" s="104"/>
      <c r="AL832" s="104"/>
      <c r="AM832" s="104"/>
    </row>
    <row r="833" ht="12.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04"/>
      <c r="AJ833" s="104"/>
      <c r="AK833" s="104"/>
      <c r="AL833" s="104"/>
      <c r="AM833" s="104"/>
    </row>
    <row r="834" ht="12.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04"/>
      <c r="AJ834" s="104"/>
      <c r="AK834" s="104"/>
      <c r="AL834" s="104"/>
      <c r="AM834" s="104"/>
    </row>
    <row r="835" ht="12.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04"/>
      <c r="AJ835" s="104"/>
      <c r="AK835" s="104"/>
      <c r="AL835" s="104"/>
      <c r="AM835" s="104"/>
    </row>
    <row r="836" ht="12.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04"/>
      <c r="AJ836" s="104"/>
      <c r="AK836" s="104"/>
      <c r="AL836" s="104"/>
      <c r="AM836" s="104"/>
    </row>
    <row r="837" ht="12.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04"/>
      <c r="AJ837" s="104"/>
      <c r="AK837" s="104"/>
      <c r="AL837" s="104"/>
      <c r="AM837" s="104"/>
    </row>
    <row r="838" ht="12.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04"/>
      <c r="AJ838" s="104"/>
      <c r="AK838" s="104"/>
      <c r="AL838" s="104"/>
      <c r="AM838" s="104"/>
    </row>
    <row r="839" ht="12.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04"/>
      <c r="AJ839" s="104"/>
      <c r="AK839" s="104"/>
      <c r="AL839" s="104"/>
      <c r="AM839" s="104"/>
    </row>
    <row r="840" ht="12.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04"/>
      <c r="AJ840" s="104"/>
      <c r="AK840" s="104"/>
      <c r="AL840" s="104"/>
      <c r="AM840" s="104"/>
    </row>
    <row r="841" ht="12.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04"/>
      <c r="AJ841" s="104"/>
      <c r="AK841" s="104"/>
      <c r="AL841" s="104"/>
      <c r="AM841" s="104"/>
    </row>
    <row r="842" ht="12.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04"/>
      <c r="AJ842" s="104"/>
      <c r="AK842" s="104"/>
      <c r="AL842" s="104"/>
      <c r="AM842" s="104"/>
    </row>
    <row r="843" ht="12.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04"/>
      <c r="AJ843" s="104"/>
      <c r="AK843" s="104"/>
      <c r="AL843" s="104"/>
      <c r="AM843" s="104"/>
    </row>
    <row r="844" ht="12.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04"/>
      <c r="AJ844" s="104"/>
      <c r="AK844" s="104"/>
      <c r="AL844" s="104"/>
      <c r="AM844" s="104"/>
    </row>
    <row r="845" ht="12.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04"/>
      <c r="AJ845" s="104"/>
      <c r="AK845" s="104"/>
      <c r="AL845" s="104"/>
      <c r="AM845" s="104"/>
    </row>
    <row r="846" ht="12.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04"/>
      <c r="AJ846" s="104"/>
      <c r="AK846" s="104"/>
      <c r="AL846" s="104"/>
      <c r="AM846" s="104"/>
    </row>
    <row r="847" ht="12.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04"/>
      <c r="AJ847" s="104"/>
      <c r="AK847" s="104"/>
      <c r="AL847" s="104"/>
      <c r="AM847" s="104"/>
    </row>
    <row r="848" ht="12.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04"/>
      <c r="AJ848" s="104"/>
      <c r="AK848" s="104"/>
      <c r="AL848" s="104"/>
      <c r="AM848" s="104"/>
    </row>
    <row r="849" ht="12.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04"/>
      <c r="AJ849" s="104"/>
      <c r="AK849" s="104"/>
      <c r="AL849" s="104"/>
      <c r="AM849" s="104"/>
    </row>
    <row r="850" ht="12.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04"/>
      <c r="AJ850" s="104"/>
      <c r="AK850" s="104"/>
      <c r="AL850" s="104"/>
      <c r="AM850" s="104"/>
    </row>
    <row r="851" ht="12.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04"/>
      <c r="AJ851" s="104"/>
      <c r="AK851" s="104"/>
      <c r="AL851" s="104"/>
      <c r="AM851" s="104"/>
    </row>
    <row r="852" ht="12.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04"/>
      <c r="AJ852" s="104"/>
      <c r="AK852" s="104"/>
      <c r="AL852" s="104"/>
      <c r="AM852" s="104"/>
    </row>
    <row r="853" ht="12.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04"/>
      <c r="AJ853" s="104"/>
      <c r="AK853" s="104"/>
      <c r="AL853" s="104"/>
      <c r="AM853" s="104"/>
    </row>
    <row r="854" ht="12.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04"/>
      <c r="AJ854" s="104"/>
      <c r="AK854" s="104"/>
      <c r="AL854" s="104"/>
      <c r="AM854" s="104"/>
    </row>
    <row r="855" ht="12.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04"/>
      <c r="AJ855" s="104"/>
      <c r="AK855" s="104"/>
      <c r="AL855" s="104"/>
      <c r="AM855" s="104"/>
    </row>
    <row r="856" ht="12.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04"/>
      <c r="AJ856" s="104"/>
      <c r="AK856" s="104"/>
      <c r="AL856" s="104"/>
      <c r="AM856" s="104"/>
    </row>
    <row r="857" ht="12.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04"/>
      <c r="AJ857" s="104"/>
      <c r="AK857" s="104"/>
      <c r="AL857" s="104"/>
      <c r="AM857" s="104"/>
    </row>
    <row r="858" ht="12.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04"/>
      <c r="AJ858" s="104"/>
      <c r="AK858" s="104"/>
      <c r="AL858" s="104"/>
      <c r="AM858" s="104"/>
    </row>
    <row r="859" ht="12.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04"/>
      <c r="AJ859" s="104"/>
      <c r="AK859" s="104"/>
      <c r="AL859" s="104"/>
      <c r="AM859" s="104"/>
    </row>
    <row r="860" ht="12.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04"/>
      <c r="AJ860" s="104"/>
      <c r="AK860" s="104"/>
      <c r="AL860" s="104"/>
      <c r="AM860" s="104"/>
    </row>
    <row r="861" ht="12.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04"/>
      <c r="AJ861" s="104"/>
      <c r="AK861" s="104"/>
      <c r="AL861" s="104"/>
      <c r="AM861" s="104"/>
    </row>
    <row r="862" ht="12.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04"/>
      <c r="AJ862" s="104"/>
      <c r="AK862" s="104"/>
      <c r="AL862" s="104"/>
      <c r="AM862" s="104"/>
    </row>
    <row r="863" ht="12.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04"/>
      <c r="AJ863" s="104"/>
      <c r="AK863" s="104"/>
      <c r="AL863" s="104"/>
      <c r="AM863" s="104"/>
    </row>
    <row r="864" ht="12.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04"/>
      <c r="AJ864" s="104"/>
      <c r="AK864" s="104"/>
      <c r="AL864" s="104"/>
      <c r="AM864" s="104"/>
    </row>
    <row r="865" ht="12.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04"/>
      <c r="AJ865" s="104"/>
      <c r="AK865" s="104"/>
      <c r="AL865" s="104"/>
      <c r="AM865" s="104"/>
    </row>
    <row r="866" ht="12.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04"/>
      <c r="AJ866" s="104"/>
      <c r="AK866" s="104"/>
      <c r="AL866" s="104"/>
      <c r="AM866" s="104"/>
    </row>
    <row r="867" ht="12.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04"/>
      <c r="AJ867" s="104"/>
      <c r="AK867" s="104"/>
      <c r="AL867" s="104"/>
      <c r="AM867" s="104"/>
    </row>
    <row r="868" ht="12.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04"/>
      <c r="AJ868" s="104"/>
      <c r="AK868" s="104"/>
      <c r="AL868" s="104"/>
      <c r="AM868" s="104"/>
    </row>
    <row r="869" ht="12.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04"/>
      <c r="AJ869" s="104"/>
      <c r="AK869" s="104"/>
      <c r="AL869" s="104"/>
      <c r="AM869" s="104"/>
    </row>
    <row r="870" ht="12.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04"/>
      <c r="AJ870" s="104"/>
      <c r="AK870" s="104"/>
      <c r="AL870" s="104"/>
      <c r="AM870" s="104"/>
    </row>
    <row r="871" ht="12.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04"/>
      <c r="AJ871" s="104"/>
      <c r="AK871" s="104"/>
      <c r="AL871" s="104"/>
      <c r="AM871" s="104"/>
    </row>
    <row r="872" ht="12.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04"/>
      <c r="AJ872" s="104"/>
      <c r="AK872" s="104"/>
      <c r="AL872" s="104"/>
      <c r="AM872" s="104"/>
    </row>
    <row r="873" ht="12.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04"/>
      <c r="AJ873" s="104"/>
      <c r="AK873" s="104"/>
      <c r="AL873" s="104"/>
      <c r="AM873" s="104"/>
    </row>
    <row r="874" ht="12.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04"/>
      <c r="AJ874" s="104"/>
      <c r="AK874" s="104"/>
      <c r="AL874" s="104"/>
      <c r="AM874" s="104"/>
    </row>
    <row r="875" ht="12.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04"/>
      <c r="AJ875" s="104"/>
      <c r="AK875" s="104"/>
      <c r="AL875" s="104"/>
      <c r="AM875" s="104"/>
    </row>
    <row r="876" ht="12.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04"/>
      <c r="AJ876" s="104"/>
      <c r="AK876" s="104"/>
      <c r="AL876" s="104"/>
      <c r="AM876" s="104"/>
    </row>
    <row r="877" ht="12.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04"/>
      <c r="AJ877" s="104"/>
      <c r="AK877" s="104"/>
      <c r="AL877" s="104"/>
      <c r="AM877" s="104"/>
    </row>
    <row r="878" ht="12.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04"/>
      <c r="AJ878" s="104"/>
      <c r="AK878" s="104"/>
      <c r="AL878" s="104"/>
      <c r="AM878" s="104"/>
    </row>
    <row r="879" ht="12.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04"/>
      <c r="AJ879" s="104"/>
      <c r="AK879" s="104"/>
      <c r="AL879" s="104"/>
      <c r="AM879" s="104"/>
    </row>
    <row r="880" ht="12.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04"/>
      <c r="AJ880" s="104"/>
      <c r="AK880" s="104"/>
      <c r="AL880" s="104"/>
      <c r="AM880" s="104"/>
    </row>
    <row r="881" ht="12.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04"/>
      <c r="AJ881" s="104"/>
      <c r="AK881" s="104"/>
      <c r="AL881" s="104"/>
      <c r="AM881" s="104"/>
    </row>
    <row r="882" ht="12.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04"/>
      <c r="AJ882" s="104"/>
      <c r="AK882" s="104"/>
      <c r="AL882" s="104"/>
      <c r="AM882" s="104"/>
    </row>
    <row r="883" ht="12.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04"/>
      <c r="AJ883" s="104"/>
      <c r="AK883" s="104"/>
      <c r="AL883" s="104"/>
      <c r="AM883" s="104"/>
    </row>
    <row r="884" ht="12.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04"/>
      <c r="AJ884" s="104"/>
      <c r="AK884" s="104"/>
      <c r="AL884" s="104"/>
      <c r="AM884" s="104"/>
    </row>
    <row r="885" ht="12.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04"/>
      <c r="AJ885" s="104"/>
      <c r="AK885" s="104"/>
      <c r="AL885" s="104"/>
      <c r="AM885" s="104"/>
    </row>
    <row r="886" ht="12.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04"/>
      <c r="AJ886" s="104"/>
      <c r="AK886" s="104"/>
      <c r="AL886" s="104"/>
      <c r="AM886" s="104"/>
    </row>
    <row r="887" ht="12.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04"/>
      <c r="AJ887" s="104"/>
      <c r="AK887" s="104"/>
      <c r="AL887" s="104"/>
      <c r="AM887" s="104"/>
    </row>
    <row r="888" ht="12.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04"/>
      <c r="AJ888" s="104"/>
      <c r="AK888" s="104"/>
      <c r="AL888" s="104"/>
      <c r="AM888" s="104"/>
    </row>
    <row r="889" ht="12.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04"/>
      <c r="AJ889" s="104"/>
      <c r="AK889" s="104"/>
      <c r="AL889" s="104"/>
      <c r="AM889" s="104"/>
    </row>
    <row r="890" ht="12.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04"/>
      <c r="AJ890" s="104"/>
      <c r="AK890" s="104"/>
      <c r="AL890" s="104"/>
      <c r="AM890" s="104"/>
    </row>
    <row r="891" ht="12.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04"/>
      <c r="AJ891" s="104"/>
      <c r="AK891" s="104"/>
      <c r="AL891" s="104"/>
      <c r="AM891" s="104"/>
    </row>
    <row r="892" ht="12.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04"/>
      <c r="AJ892" s="104"/>
      <c r="AK892" s="104"/>
      <c r="AL892" s="104"/>
      <c r="AM892" s="104"/>
    </row>
    <row r="893" ht="12.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04"/>
      <c r="AJ893" s="104"/>
      <c r="AK893" s="104"/>
      <c r="AL893" s="104"/>
      <c r="AM893" s="104"/>
    </row>
    <row r="894" ht="12.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04"/>
      <c r="AJ894" s="104"/>
      <c r="AK894" s="104"/>
      <c r="AL894" s="104"/>
      <c r="AM894" s="104"/>
    </row>
    <row r="895" ht="12.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04"/>
      <c r="AJ895" s="104"/>
      <c r="AK895" s="104"/>
      <c r="AL895" s="104"/>
      <c r="AM895" s="104"/>
    </row>
    <row r="896" ht="12.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04"/>
      <c r="AJ896" s="104"/>
      <c r="AK896" s="104"/>
      <c r="AL896" s="104"/>
      <c r="AM896" s="104"/>
    </row>
    <row r="897" ht="12.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04"/>
      <c r="AJ897" s="104"/>
      <c r="AK897" s="104"/>
      <c r="AL897" s="104"/>
      <c r="AM897" s="104"/>
    </row>
    <row r="898" ht="12.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04"/>
      <c r="AJ898" s="104"/>
      <c r="AK898" s="104"/>
      <c r="AL898" s="104"/>
      <c r="AM898" s="104"/>
    </row>
    <row r="899" ht="12.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04"/>
      <c r="AJ899" s="104"/>
      <c r="AK899" s="104"/>
      <c r="AL899" s="104"/>
      <c r="AM899" s="104"/>
    </row>
    <row r="900" ht="12.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04"/>
      <c r="AJ900" s="104"/>
      <c r="AK900" s="104"/>
      <c r="AL900" s="104"/>
      <c r="AM900" s="104"/>
    </row>
    <row r="901" ht="12.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04"/>
      <c r="AJ901" s="104"/>
      <c r="AK901" s="104"/>
      <c r="AL901" s="104"/>
      <c r="AM901" s="104"/>
    </row>
    <row r="902" ht="12.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04"/>
      <c r="AJ902" s="104"/>
      <c r="AK902" s="104"/>
      <c r="AL902" s="104"/>
      <c r="AM902" s="104"/>
    </row>
    <row r="903" ht="12.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04"/>
      <c r="AJ903" s="104"/>
      <c r="AK903" s="104"/>
      <c r="AL903" s="104"/>
      <c r="AM903" s="104"/>
    </row>
    <row r="904" ht="12.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04"/>
      <c r="AJ904" s="104"/>
      <c r="AK904" s="104"/>
      <c r="AL904" s="104"/>
      <c r="AM904" s="104"/>
    </row>
    <row r="905" ht="12.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04"/>
      <c r="AJ905" s="104"/>
      <c r="AK905" s="104"/>
      <c r="AL905" s="104"/>
      <c r="AM905" s="104"/>
    </row>
    <row r="906" ht="12.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04"/>
      <c r="AJ906" s="104"/>
      <c r="AK906" s="104"/>
      <c r="AL906" s="104"/>
      <c r="AM906" s="104"/>
    </row>
    <row r="907" ht="12.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04"/>
      <c r="AJ907" s="104"/>
      <c r="AK907" s="104"/>
      <c r="AL907" s="104"/>
      <c r="AM907" s="104"/>
    </row>
    <row r="908" ht="12.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04"/>
      <c r="AJ908" s="104"/>
      <c r="AK908" s="104"/>
      <c r="AL908" s="104"/>
      <c r="AM908" s="104"/>
    </row>
    <row r="909" ht="12.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04"/>
      <c r="AJ909" s="104"/>
      <c r="AK909" s="104"/>
      <c r="AL909" s="104"/>
      <c r="AM909" s="104"/>
    </row>
    <row r="910" ht="12.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04"/>
      <c r="AJ910" s="104"/>
      <c r="AK910" s="104"/>
      <c r="AL910" s="104"/>
      <c r="AM910" s="104"/>
    </row>
    <row r="911" ht="12.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04"/>
      <c r="AJ911" s="104"/>
      <c r="AK911" s="104"/>
      <c r="AL911" s="104"/>
      <c r="AM911" s="104"/>
    </row>
    <row r="912" ht="12.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04"/>
      <c r="AJ912" s="104"/>
      <c r="AK912" s="104"/>
      <c r="AL912" s="104"/>
      <c r="AM912" s="104"/>
    </row>
    <row r="913" ht="12.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04"/>
      <c r="AJ913" s="104"/>
      <c r="AK913" s="104"/>
      <c r="AL913" s="104"/>
      <c r="AM913" s="104"/>
    </row>
    <row r="914" ht="12.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04"/>
      <c r="AJ914" s="104"/>
      <c r="AK914" s="104"/>
      <c r="AL914" s="104"/>
      <c r="AM914" s="104"/>
    </row>
    <row r="915" ht="12.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04"/>
      <c r="AJ915" s="104"/>
      <c r="AK915" s="104"/>
      <c r="AL915" s="104"/>
      <c r="AM915" s="104"/>
    </row>
    <row r="916" ht="12.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04"/>
      <c r="AJ916" s="104"/>
      <c r="AK916" s="104"/>
      <c r="AL916" s="104"/>
      <c r="AM916" s="104"/>
    </row>
    <row r="917" ht="12.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04"/>
      <c r="AJ917" s="104"/>
      <c r="AK917" s="104"/>
      <c r="AL917" s="104"/>
      <c r="AM917" s="104"/>
    </row>
    <row r="918" ht="12.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04"/>
      <c r="AJ918" s="104"/>
      <c r="AK918" s="104"/>
      <c r="AL918" s="104"/>
      <c r="AM918" s="104"/>
    </row>
    <row r="919" ht="12.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04"/>
      <c r="AJ919" s="104"/>
      <c r="AK919" s="104"/>
      <c r="AL919" s="104"/>
      <c r="AM919" s="104"/>
    </row>
    <row r="920" ht="12.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04"/>
      <c r="AJ920" s="104"/>
      <c r="AK920" s="104"/>
      <c r="AL920" s="104"/>
      <c r="AM920" s="104"/>
    </row>
    <row r="921" ht="12.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04"/>
      <c r="AJ921" s="104"/>
      <c r="AK921" s="104"/>
      <c r="AL921" s="104"/>
      <c r="AM921" s="104"/>
    </row>
    <row r="922" ht="12.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04"/>
      <c r="AJ922" s="104"/>
      <c r="AK922" s="104"/>
      <c r="AL922" s="104"/>
      <c r="AM922" s="104"/>
    </row>
    <row r="923" ht="12.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04"/>
      <c r="AJ923" s="104"/>
      <c r="AK923" s="104"/>
      <c r="AL923" s="104"/>
      <c r="AM923" s="104"/>
    </row>
    <row r="924" ht="12.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04"/>
      <c r="AJ924" s="104"/>
      <c r="AK924" s="104"/>
      <c r="AL924" s="104"/>
      <c r="AM924" s="104"/>
    </row>
    <row r="925" ht="12.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04"/>
      <c r="AJ925" s="104"/>
      <c r="AK925" s="104"/>
      <c r="AL925" s="104"/>
      <c r="AM925" s="104"/>
    </row>
    <row r="926" ht="12.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04"/>
      <c r="AJ926" s="104"/>
      <c r="AK926" s="104"/>
      <c r="AL926" s="104"/>
      <c r="AM926" s="104"/>
    </row>
    <row r="927" ht="12.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04"/>
      <c r="AJ927" s="104"/>
      <c r="AK927" s="104"/>
      <c r="AL927" s="104"/>
      <c r="AM927" s="104"/>
    </row>
    <row r="928" ht="12.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04"/>
      <c r="AJ928" s="104"/>
      <c r="AK928" s="104"/>
      <c r="AL928" s="104"/>
      <c r="AM928" s="104"/>
    </row>
    <row r="929" ht="12.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04"/>
      <c r="AJ929" s="104"/>
      <c r="AK929" s="104"/>
      <c r="AL929" s="104"/>
      <c r="AM929" s="104"/>
    </row>
    <row r="930" ht="12.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04"/>
      <c r="AJ930" s="104"/>
      <c r="AK930" s="104"/>
      <c r="AL930" s="104"/>
      <c r="AM930" s="104"/>
    </row>
    <row r="931" ht="12.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04"/>
      <c r="AJ931" s="104"/>
      <c r="AK931" s="104"/>
      <c r="AL931" s="104"/>
      <c r="AM931" s="104"/>
    </row>
    <row r="932" ht="12.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04"/>
      <c r="AJ932" s="104"/>
      <c r="AK932" s="104"/>
      <c r="AL932" s="104"/>
      <c r="AM932" s="104"/>
    </row>
    <row r="933" ht="12.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04"/>
      <c r="AJ933" s="104"/>
      <c r="AK933" s="104"/>
      <c r="AL933" s="104"/>
      <c r="AM933" s="104"/>
    </row>
    <row r="934" ht="12.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04"/>
      <c r="AJ934" s="104"/>
      <c r="AK934" s="104"/>
      <c r="AL934" s="104"/>
      <c r="AM934" s="104"/>
    </row>
    <row r="935" ht="12.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04"/>
      <c r="AJ935" s="104"/>
      <c r="AK935" s="104"/>
      <c r="AL935" s="104"/>
      <c r="AM935" s="104"/>
    </row>
    <row r="936" ht="12.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04"/>
      <c r="AJ936" s="104"/>
      <c r="AK936" s="104"/>
      <c r="AL936" s="104"/>
      <c r="AM936" s="104"/>
    </row>
    <row r="937" ht="12.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04"/>
      <c r="AJ937" s="104"/>
      <c r="AK937" s="104"/>
      <c r="AL937" s="104"/>
      <c r="AM937" s="104"/>
    </row>
    <row r="938" ht="12.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04"/>
      <c r="AJ938" s="104"/>
      <c r="AK938" s="104"/>
      <c r="AL938" s="104"/>
      <c r="AM938" s="104"/>
    </row>
    <row r="939" ht="12.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04"/>
      <c r="AJ939" s="104"/>
      <c r="AK939" s="104"/>
      <c r="AL939" s="104"/>
      <c r="AM939" s="104"/>
    </row>
    <row r="940" ht="12.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04"/>
      <c r="AJ940" s="104"/>
      <c r="AK940" s="104"/>
      <c r="AL940" s="104"/>
      <c r="AM940" s="104"/>
    </row>
    <row r="941" ht="12.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04"/>
      <c r="AJ941" s="104"/>
      <c r="AK941" s="104"/>
      <c r="AL941" s="104"/>
      <c r="AM941" s="104"/>
    </row>
    <row r="942" ht="12.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04"/>
      <c r="AJ942" s="104"/>
      <c r="AK942" s="104"/>
      <c r="AL942" s="104"/>
      <c r="AM942" s="104"/>
    </row>
    <row r="943" ht="12.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04"/>
      <c r="AJ943" s="104"/>
      <c r="AK943" s="104"/>
      <c r="AL943" s="104"/>
      <c r="AM943" s="104"/>
    </row>
    <row r="944" ht="12.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04"/>
      <c r="AJ944" s="104"/>
      <c r="AK944" s="104"/>
      <c r="AL944" s="104"/>
      <c r="AM944" s="104"/>
    </row>
    <row r="945" ht="12.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04"/>
      <c r="AJ945" s="104"/>
      <c r="AK945" s="104"/>
      <c r="AL945" s="104"/>
      <c r="AM945" s="104"/>
    </row>
    <row r="946" ht="12.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04"/>
      <c r="AJ946" s="104"/>
      <c r="AK946" s="104"/>
      <c r="AL946" s="104"/>
      <c r="AM946" s="104"/>
    </row>
    <row r="947" ht="12.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04"/>
      <c r="AJ947" s="104"/>
      <c r="AK947" s="104"/>
      <c r="AL947" s="104"/>
      <c r="AM947" s="104"/>
    </row>
    <row r="948" ht="12.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04"/>
      <c r="AJ948" s="104"/>
      <c r="AK948" s="104"/>
      <c r="AL948" s="104"/>
      <c r="AM948" s="104"/>
    </row>
    <row r="949" ht="12.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04"/>
      <c r="AJ949" s="104"/>
      <c r="AK949" s="104"/>
      <c r="AL949" s="104"/>
      <c r="AM949" s="104"/>
    </row>
    <row r="950" ht="12.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04"/>
      <c r="AJ950" s="104"/>
      <c r="AK950" s="104"/>
      <c r="AL950" s="104"/>
      <c r="AM950" s="104"/>
    </row>
    <row r="951" ht="12.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04"/>
      <c r="AJ951" s="104"/>
      <c r="AK951" s="104"/>
      <c r="AL951" s="104"/>
      <c r="AM951" s="104"/>
    </row>
    <row r="952" ht="12.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04"/>
      <c r="AJ952" s="104"/>
      <c r="AK952" s="104"/>
      <c r="AL952" s="104"/>
      <c r="AM952" s="104"/>
    </row>
    <row r="953" ht="12.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04"/>
      <c r="AJ953" s="104"/>
      <c r="AK953" s="104"/>
      <c r="AL953" s="104"/>
      <c r="AM953" s="104"/>
    </row>
    <row r="954" ht="12.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04"/>
      <c r="AJ954" s="104"/>
      <c r="AK954" s="104"/>
      <c r="AL954" s="104"/>
      <c r="AM954" s="104"/>
    </row>
    <row r="955" ht="12.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04"/>
      <c r="AJ955" s="104"/>
      <c r="AK955" s="104"/>
      <c r="AL955" s="104"/>
      <c r="AM955" s="104"/>
    </row>
    <row r="956" ht="12.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04"/>
      <c r="AJ956" s="104"/>
      <c r="AK956" s="104"/>
      <c r="AL956" s="104"/>
      <c r="AM956" s="104"/>
    </row>
    <row r="957" ht="12.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04"/>
      <c r="AJ957" s="104"/>
      <c r="AK957" s="104"/>
      <c r="AL957" s="104"/>
      <c r="AM957" s="104"/>
    </row>
    <row r="958" ht="12.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04"/>
      <c r="AJ958" s="104"/>
      <c r="AK958" s="104"/>
      <c r="AL958" s="104"/>
      <c r="AM958" s="104"/>
    </row>
    <row r="959" ht="12.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04"/>
      <c r="AJ959" s="104"/>
      <c r="AK959" s="104"/>
      <c r="AL959" s="104"/>
      <c r="AM959" s="104"/>
    </row>
    <row r="960" ht="12.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04"/>
      <c r="AJ960" s="104"/>
      <c r="AK960" s="104"/>
      <c r="AL960" s="104"/>
      <c r="AM960" s="104"/>
    </row>
    <row r="961" ht="12.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04"/>
      <c r="AJ961" s="104"/>
      <c r="AK961" s="104"/>
      <c r="AL961" s="104"/>
      <c r="AM961" s="104"/>
    </row>
    <row r="962" ht="12.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04"/>
      <c r="AJ962" s="104"/>
      <c r="AK962" s="104"/>
      <c r="AL962" s="104"/>
      <c r="AM962" s="104"/>
    </row>
    <row r="963" ht="12.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04"/>
      <c r="AJ963" s="104"/>
      <c r="AK963" s="104"/>
      <c r="AL963" s="104"/>
      <c r="AM963" s="104"/>
    </row>
    <row r="964" ht="12.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04"/>
      <c r="AJ964" s="104"/>
      <c r="AK964" s="104"/>
      <c r="AL964" s="104"/>
      <c r="AM964" s="104"/>
    </row>
    <row r="965" ht="12.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04"/>
      <c r="AJ965" s="104"/>
      <c r="AK965" s="104"/>
      <c r="AL965" s="104"/>
      <c r="AM965" s="104"/>
    </row>
    <row r="966" ht="12.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04"/>
      <c r="AJ966" s="104"/>
      <c r="AK966" s="104"/>
      <c r="AL966" s="104"/>
      <c r="AM966" s="104"/>
    </row>
    <row r="967" ht="12.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04"/>
      <c r="AJ967" s="104"/>
      <c r="AK967" s="104"/>
      <c r="AL967" s="104"/>
      <c r="AM967" s="104"/>
    </row>
    <row r="968" ht="12.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04"/>
      <c r="AJ968" s="104"/>
      <c r="AK968" s="104"/>
      <c r="AL968" s="104"/>
      <c r="AM968" s="104"/>
    </row>
    <row r="969" ht="12.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04"/>
      <c r="AJ969" s="104"/>
      <c r="AK969" s="104"/>
      <c r="AL969" s="104"/>
      <c r="AM969" s="104"/>
    </row>
    <row r="970" ht="12.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04"/>
      <c r="AJ970" s="104"/>
      <c r="AK970" s="104"/>
      <c r="AL970" s="104"/>
      <c r="AM970" s="104"/>
    </row>
    <row r="971" ht="12.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04"/>
      <c r="AJ971" s="104"/>
      <c r="AK971" s="104"/>
      <c r="AL971" s="104"/>
      <c r="AM971" s="104"/>
    </row>
    <row r="972" ht="12.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04"/>
      <c r="AJ972" s="104"/>
      <c r="AK972" s="104"/>
      <c r="AL972" s="104"/>
      <c r="AM972" s="104"/>
    </row>
    <row r="973" ht="12.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04"/>
      <c r="AJ973" s="104"/>
      <c r="AK973" s="104"/>
      <c r="AL973" s="104"/>
      <c r="AM973" s="104"/>
    </row>
    <row r="974" ht="12.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04"/>
      <c r="AJ974" s="104"/>
      <c r="AK974" s="104"/>
      <c r="AL974" s="104"/>
      <c r="AM974" s="104"/>
    </row>
    <row r="975" ht="12.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04"/>
      <c r="AJ975" s="104"/>
      <c r="AK975" s="104"/>
      <c r="AL975" s="104"/>
      <c r="AM975" s="104"/>
    </row>
    <row r="976" ht="12.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04"/>
      <c r="AJ976" s="104"/>
      <c r="AK976" s="104"/>
      <c r="AL976" s="104"/>
      <c r="AM976" s="104"/>
    </row>
    <row r="977" ht="12.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04"/>
      <c r="AJ977" s="104"/>
      <c r="AK977" s="104"/>
      <c r="AL977" s="104"/>
      <c r="AM977" s="104"/>
    </row>
    <row r="978" ht="12.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04"/>
      <c r="AJ978" s="104"/>
      <c r="AK978" s="104"/>
      <c r="AL978" s="104"/>
      <c r="AM978" s="104"/>
    </row>
    <row r="979" ht="12.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04"/>
      <c r="AJ979" s="104"/>
      <c r="AK979" s="104"/>
      <c r="AL979" s="104"/>
      <c r="AM979" s="104"/>
    </row>
    <row r="980" ht="12.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04"/>
      <c r="AJ980" s="104"/>
      <c r="AK980" s="104"/>
      <c r="AL980" s="104"/>
      <c r="AM980" s="104"/>
    </row>
    <row r="981" ht="12.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04"/>
      <c r="AJ981" s="104"/>
      <c r="AK981" s="104"/>
      <c r="AL981" s="104"/>
      <c r="AM981" s="104"/>
    </row>
    <row r="982" ht="12.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04"/>
      <c r="AJ982" s="104"/>
      <c r="AK982" s="104"/>
      <c r="AL982" s="104"/>
      <c r="AM982" s="104"/>
    </row>
    <row r="983" ht="12.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04"/>
      <c r="AJ983" s="104"/>
      <c r="AK983" s="104"/>
      <c r="AL983" s="104"/>
      <c r="AM983" s="104"/>
    </row>
    <row r="984" ht="12.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04"/>
      <c r="AJ984" s="104"/>
      <c r="AK984" s="104"/>
      <c r="AL984" s="104"/>
      <c r="AM984" s="104"/>
    </row>
    <row r="985" ht="12.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04"/>
      <c r="AJ985" s="104"/>
      <c r="AK985" s="104"/>
      <c r="AL985" s="104"/>
      <c r="AM985" s="104"/>
    </row>
    <row r="986" ht="12.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04"/>
      <c r="AJ986" s="104"/>
      <c r="AK986" s="104"/>
      <c r="AL986" s="104"/>
      <c r="AM986" s="104"/>
    </row>
    <row r="987" ht="12.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04"/>
      <c r="AJ987" s="104"/>
      <c r="AK987" s="104"/>
      <c r="AL987" s="104"/>
      <c r="AM987" s="104"/>
    </row>
    <row r="988" ht="12.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04"/>
      <c r="AJ988" s="104"/>
      <c r="AK988" s="104"/>
      <c r="AL988" s="104"/>
      <c r="AM988" s="104"/>
    </row>
    <row r="989" ht="12.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04"/>
      <c r="AJ989" s="104"/>
      <c r="AK989" s="104"/>
      <c r="AL989" s="104"/>
      <c r="AM989" s="104"/>
    </row>
    <row r="990" ht="12.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04"/>
      <c r="AJ990" s="104"/>
      <c r="AK990" s="104"/>
      <c r="AL990" s="104"/>
      <c r="AM990" s="104"/>
    </row>
    <row r="991" ht="12.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04"/>
      <c r="AJ991" s="104"/>
      <c r="AK991" s="104"/>
      <c r="AL991" s="104"/>
      <c r="AM991" s="104"/>
    </row>
    <row r="992" ht="12.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04"/>
      <c r="AJ992" s="104"/>
      <c r="AK992" s="104"/>
      <c r="AL992" s="104"/>
      <c r="AM992" s="104"/>
    </row>
    <row r="993" ht="12.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04"/>
      <c r="AJ993" s="104"/>
      <c r="AK993" s="104"/>
      <c r="AL993" s="104"/>
      <c r="AM993" s="104"/>
    </row>
    <row r="994" ht="12.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04"/>
      <c r="AJ994" s="104"/>
      <c r="AK994" s="104"/>
      <c r="AL994" s="104"/>
      <c r="AM994" s="104"/>
    </row>
    <row r="995" ht="12.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04"/>
      <c r="AJ995" s="104"/>
      <c r="AK995" s="104"/>
      <c r="AL995" s="104"/>
      <c r="AM995" s="104"/>
    </row>
    <row r="996" ht="12.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04"/>
      <c r="AJ996" s="104"/>
      <c r="AK996" s="104"/>
      <c r="AL996" s="104"/>
      <c r="AM996" s="104"/>
    </row>
    <row r="997" ht="12.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04"/>
      <c r="AJ997" s="104"/>
      <c r="AK997" s="104"/>
      <c r="AL997" s="104"/>
      <c r="AM997" s="104"/>
    </row>
    <row r="998" ht="12.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04"/>
      <c r="AJ998" s="104"/>
      <c r="AK998" s="104"/>
      <c r="AL998" s="104"/>
      <c r="AM998" s="104"/>
    </row>
    <row r="999" ht="12.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04"/>
      <c r="AJ999" s="104"/>
      <c r="AK999" s="104"/>
      <c r="AL999" s="104"/>
      <c r="AM999" s="104"/>
    </row>
  </sheetData>
  <mergeCells count="64">
    <mergeCell ref="AJ29:AL29"/>
    <mergeCell ref="AJ30:AL30"/>
    <mergeCell ref="AJ31:AL31"/>
    <mergeCell ref="AJ32:AL32"/>
    <mergeCell ref="AJ33:AL33"/>
    <mergeCell ref="AJ34:AL34"/>
    <mergeCell ref="B35:V35"/>
    <mergeCell ref="B36:V36"/>
    <mergeCell ref="AJ22:AL22"/>
    <mergeCell ref="AJ23:AL23"/>
    <mergeCell ref="AJ24:AL24"/>
    <mergeCell ref="AJ25:AL25"/>
    <mergeCell ref="AJ26:AL26"/>
    <mergeCell ref="AJ27:AL27"/>
    <mergeCell ref="AJ28:AL28"/>
    <mergeCell ref="B1:C1"/>
    <mergeCell ref="D1:F1"/>
    <mergeCell ref="G1:H1"/>
    <mergeCell ref="B2:C2"/>
    <mergeCell ref="D2:F2"/>
    <mergeCell ref="G2:H2"/>
    <mergeCell ref="D3:F3"/>
    <mergeCell ref="B3:C3"/>
    <mergeCell ref="B4:B5"/>
    <mergeCell ref="C4:C5"/>
    <mergeCell ref="D4:D5"/>
    <mergeCell ref="E4:E5"/>
    <mergeCell ref="F4:F5"/>
    <mergeCell ref="G4:G5"/>
    <mergeCell ref="H4:L4"/>
    <mergeCell ref="M4:R4"/>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I4:AI5"/>
    <mergeCell ref="AJ4:AL5"/>
    <mergeCell ref="AJ6:AL6"/>
    <mergeCell ref="AJ7:AL7"/>
    <mergeCell ref="AJ8:AL8"/>
    <mergeCell ref="AJ9:AL9"/>
    <mergeCell ref="AJ10:AL10"/>
    <mergeCell ref="AJ11:AL11"/>
    <mergeCell ref="AJ12:AL12"/>
    <mergeCell ref="AJ13:AL13"/>
    <mergeCell ref="AJ14:AL14"/>
    <mergeCell ref="AJ15:AL15"/>
    <mergeCell ref="AJ16:AL16"/>
    <mergeCell ref="AJ17:AL17"/>
    <mergeCell ref="AJ18:AL18"/>
    <mergeCell ref="AJ19:AL19"/>
    <mergeCell ref="AJ20:AL20"/>
    <mergeCell ref="AJ21:AL21"/>
  </mergeCells>
  <conditionalFormatting sqref="E6">
    <cfRule type="expression" dxfId="16" priority="1">
      <formula>LEN($M6)&lt;17</formula>
    </cfRule>
  </conditionalFormatting>
  <conditionalFormatting sqref="E6">
    <cfRule type="expression" dxfId="16" priority="2">
      <formula>LEN($M6)&gt;17</formula>
    </cfRule>
  </conditionalFormatting>
  <conditionalFormatting sqref="E6">
    <cfRule type="expression" dxfId="11" priority="3">
      <formula>$D6="Sold"</formula>
    </cfRule>
  </conditionalFormatting>
  <conditionalFormatting sqref="G6:L34">
    <cfRule type="cellIs" dxfId="9" priority="4" operator="equal">
      <formula>"Input"</formula>
    </cfRule>
  </conditionalFormatting>
  <dataValidations>
    <dataValidation type="list" allowBlank="1" showErrorMessage="1" sqref="F6:F34">
      <formula1>"Cap,Flier,Referral"</formula1>
    </dataValidation>
    <dataValidation type="list" allowBlank="1" showErrorMessage="1" sqref="S6:S34 U6:U34">
      <formula1>SalesRoster</formula1>
    </dataValidation>
    <dataValidation type="list" allowBlank="1" showErrorMessage="1" sqref="Q6:Q34">
      <formula1>"Retail,Wholesale"</formula1>
    </dataValidation>
    <dataValidation type="list" allowBlank="1" showErrorMessage="1" sqref="T6:T34">
      <formula1>Percent</formula1>
    </dataValidation>
    <dataValidation type="list" allowBlank="1" showErrorMessage="1" sqref="G6:G34">
      <formula1>"Used,Trade,New"</formula1>
    </dataValidation>
    <dataValidation type="list" allowBlank="1" showErrorMessage="1" sqref="I6:I34">
      <formula1>Makes</formula1>
    </dataValidation>
    <dataValidation type="list" allowBlank="1" showErrorMessage="1" sqref="K6:K34">
      <formula1>Type</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hidden="1" min="1" max="1" width="7.38"/>
    <col customWidth="1" min="2" max="2" width="7.38"/>
    <col customWidth="1" min="3" max="3" width="7.5"/>
    <col customWidth="1" min="4" max="4" width="8.5"/>
    <col customWidth="1" min="5" max="5" width="8.88"/>
    <col customWidth="1" min="6" max="6" width="6.5"/>
    <col customWidth="1" min="7" max="7" width="7.5"/>
    <col customWidth="1" min="8" max="8" width="6.13"/>
    <col customWidth="1" min="9" max="9" width="9.0"/>
    <col customWidth="1" min="10" max="10" width="10.5"/>
    <col customWidth="1" hidden="1" min="11" max="11" width="6.13"/>
    <col customWidth="1" hidden="1" min="12" max="12" width="10.75"/>
    <col customWidth="1" min="13" max="13" width="4.88"/>
    <col customWidth="1" hidden="1" min="14" max="14" width="7.5"/>
    <col customWidth="1" min="15" max="16" width="7.5"/>
    <col customWidth="1" hidden="1" min="17" max="17" width="6.13"/>
    <col customWidth="1" min="18" max="18" width="9.25"/>
    <col customWidth="1" min="19" max="19" width="19.38"/>
    <col customWidth="1" hidden="1" min="20" max="20" width="7.25"/>
    <col customWidth="1" hidden="1" min="21" max="21" width="13.5"/>
    <col customWidth="1" hidden="1" min="22" max="22" width="6.5"/>
    <col customWidth="1" min="23" max="23" width="9.13"/>
    <col customWidth="1" min="24" max="24" width="10.25"/>
    <col customWidth="1" min="25" max="25" width="5.25"/>
    <col customWidth="1" min="26" max="27" width="8.0"/>
    <col customWidth="1" hidden="1" min="28" max="29" width="8.0"/>
    <col customWidth="1" min="30" max="30" width="8.0"/>
    <col customWidth="1" min="31" max="31" width="8.88"/>
    <col customWidth="1" min="32" max="32" width="7.88"/>
    <col customWidth="1" min="33" max="33" width="9.0"/>
    <col customWidth="1" hidden="1" min="34" max="34" width="2.63"/>
    <col customWidth="1" hidden="1" min="35" max="35" width="10.5"/>
    <col customWidth="1" min="36" max="39" width="15.13"/>
  </cols>
  <sheetData>
    <row r="1" ht="12.75" customHeight="1">
      <c r="A1" s="1247"/>
      <c r="B1" s="1242" t="s">
        <v>933</v>
      </c>
      <c r="C1" s="111"/>
      <c r="D1" s="1333">
        <v>43167.0</v>
      </c>
      <c r="E1" s="110"/>
      <c r="F1" s="110"/>
      <c r="G1" s="1244" t="s">
        <v>575</v>
      </c>
      <c r="H1" s="110"/>
      <c r="I1" s="1245"/>
      <c r="J1" s="1246"/>
      <c r="K1" s="1246"/>
      <c r="L1" s="1246"/>
      <c r="M1" s="1246"/>
      <c r="N1" s="1246"/>
      <c r="O1" s="1246"/>
      <c r="P1" s="102"/>
      <c r="Q1" s="104"/>
      <c r="R1" s="104"/>
      <c r="S1" s="104"/>
      <c r="T1" s="104"/>
      <c r="U1" s="104"/>
      <c r="V1" s="104"/>
      <c r="W1" s="104"/>
      <c r="X1" s="104"/>
      <c r="Y1" s="104"/>
      <c r="Z1" s="104"/>
      <c r="AA1" s="104"/>
      <c r="AB1" s="104"/>
      <c r="AC1" s="104"/>
      <c r="AD1" s="104"/>
      <c r="AE1" s="104"/>
      <c r="AF1" s="104"/>
      <c r="AG1" s="104"/>
      <c r="AJ1" s="1388"/>
      <c r="AK1" s="1388"/>
      <c r="AL1" s="1388"/>
    </row>
    <row r="2" ht="12.75" customHeight="1">
      <c r="A2" s="1247"/>
      <c r="B2" s="1242" t="s">
        <v>935</v>
      </c>
      <c r="C2" s="111"/>
      <c r="D2" s="1389" t="str">
        <f>'DEAL LOG'!I3:J3</f>
        <v>#VALUE!</v>
      </c>
      <c r="E2" s="110"/>
      <c r="F2" s="110"/>
      <c r="G2" s="1249" t="s">
        <v>937</v>
      </c>
      <c r="H2" s="110"/>
      <c r="I2" s="1245"/>
      <c r="J2" s="1250" t="s">
        <v>962</v>
      </c>
      <c r="K2" s="1250" t="s">
        <v>963</v>
      </c>
      <c r="L2" s="1246"/>
      <c r="M2" s="1250"/>
      <c r="N2" s="1246"/>
      <c r="O2" s="1251" t="s">
        <v>938</v>
      </c>
      <c r="P2" s="56"/>
      <c r="Q2" s="104"/>
      <c r="R2" s="91"/>
      <c r="S2" s="1252" t="s">
        <v>755</v>
      </c>
      <c r="T2" s="104"/>
      <c r="U2" s="104"/>
      <c r="V2" s="104"/>
      <c r="W2" s="104"/>
      <c r="X2" s="104"/>
      <c r="Y2" s="104"/>
      <c r="Z2" s="104"/>
      <c r="AA2" s="104"/>
      <c r="AB2" s="104"/>
      <c r="AC2" s="104"/>
      <c r="AD2" s="104"/>
      <c r="AE2" s="104"/>
      <c r="AF2" s="104"/>
      <c r="AG2" s="104"/>
      <c r="AJ2" s="1388"/>
      <c r="AK2" s="1388"/>
      <c r="AL2" s="1388"/>
    </row>
    <row r="3" ht="12.75" customHeight="1">
      <c r="A3" s="1253"/>
      <c r="B3" s="1253"/>
      <c r="D3" s="1254"/>
      <c r="G3" s="1255"/>
      <c r="H3" s="1246"/>
      <c r="I3" s="1246"/>
      <c r="J3" s="1246"/>
      <c r="K3" s="1246"/>
      <c r="L3" s="1246"/>
      <c r="M3" s="1246"/>
      <c r="N3" s="1246"/>
      <c r="O3" s="1246"/>
      <c r="P3" s="1246"/>
      <c r="Q3" s="1246"/>
      <c r="R3" s="1246"/>
      <c r="S3" s="1246"/>
      <c r="T3" s="1246"/>
      <c r="U3" s="1246"/>
      <c r="V3" s="1246"/>
      <c r="W3" s="1246"/>
      <c r="X3" s="1256"/>
      <c r="Y3" s="1256"/>
      <c r="Z3" s="1255"/>
      <c r="AA3" s="104"/>
      <c r="AB3" s="60"/>
      <c r="AC3" s="104"/>
      <c r="AD3" s="104"/>
      <c r="AE3" s="104"/>
      <c r="AF3" s="104"/>
      <c r="AG3" s="104"/>
      <c r="AH3" s="104"/>
      <c r="AI3" s="104"/>
      <c r="AJ3" s="1390"/>
      <c r="AK3" s="1390"/>
      <c r="AL3" s="1390"/>
      <c r="AM3" s="104"/>
    </row>
    <row r="4" ht="12.75" customHeight="1">
      <c r="A4" s="1257"/>
      <c r="B4" s="784" t="s">
        <v>940</v>
      </c>
      <c r="C4" s="785" t="s">
        <v>941</v>
      </c>
      <c r="D4" s="785" t="s">
        <v>916</v>
      </c>
      <c r="E4" s="785" t="s">
        <v>767</v>
      </c>
      <c r="F4" s="786" t="s">
        <v>768</v>
      </c>
      <c r="G4" s="1258" t="s">
        <v>942</v>
      </c>
      <c r="H4" s="787" t="s">
        <v>191</v>
      </c>
      <c r="I4" s="110"/>
      <c r="J4" s="110"/>
      <c r="K4" s="110"/>
      <c r="L4" s="111"/>
      <c r="M4" s="1334" t="s">
        <v>943</v>
      </c>
      <c r="N4" s="110"/>
      <c r="O4" s="110"/>
      <c r="P4" s="110"/>
      <c r="Q4" s="110"/>
      <c r="R4" s="111"/>
      <c r="S4" s="1335" t="s">
        <v>790</v>
      </c>
      <c r="T4" s="785" t="s">
        <v>918</v>
      </c>
      <c r="U4" s="785" t="s">
        <v>771</v>
      </c>
      <c r="V4" s="1262" t="s">
        <v>921</v>
      </c>
      <c r="W4" s="785" t="s">
        <v>772</v>
      </c>
      <c r="X4" s="785" t="s">
        <v>945</v>
      </c>
      <c r="Y4" s="786" t="s">
        <v>946</v>
      </c>
      <c r="Z4" s="786" t="s">
        <v>947</v>
      </c>
      <c r="AA4" s="786" t="s">
        <v>888</v>
      </c>
      <c r="AB4" s="786" t="s">
        <v>565</v>
      </c>
      <c r="AC4" s="786" t="s">
        <v>948</v>
      </c>
      <c r="AD4" s="786" t="s">
        <v>949</v>
      </c>
      <c r="AE4" s="1262" t="s">
        <v>950</v>
      </c>
      <c r="AF4" s="1263" t="s">
        <v>951</v>
      </c>
      <c r="AG4" s="1263" t="s">
        <v>952</v>
      </c>
      <c r="AH4" s="1264"/>
      <c r="AI4" s="1265" t="s">
        <v>953</v>
      </c>
      <c r="AJ4" s="1391" t="s">
        <v>954</v>
      </c>
      <c r="AK4" s="1267"/>
      <c r="AL4" s="1268"/>
      <c r="AM4" s="104"/>
    </row>
    <row r="5" ht="12.75" customHeight="1">
      <c r="A5" s="1257"/>
      <c r="B5" s="1269"/>
      <c r="C5" s="794"/>
      <c r="D5" s="794"/>
      <c r="E5" s="794"/>
      <c r="F5" s="794"/>
      <c r="G5" s="1270"/>
      <c r="H5" s="795" t="s">
        <v>191</v>
      </c>
      <c r="I5" s="795" t="s">
        <v>192</v>
      </c>
      <c r="J5" s="795" t="s">
        <v>193</v>
      </c>
      <c r="K5" s="1392" t="s">
        <v>9</v>
      </c>
      <c r="L5" s="1392" t="s">
        <v>955</v>
      </c>
      <c r="M5" s="1271" t="s">
        <v>191</v>
      </c>
      <c r="N5" s="1271" t="s">
        <v>192</v>
      </c>
      <c r="O5" s="1336" t="s">
        <v>193</v>
      </c>
      <c r="P5" s="1271" t="s">
        <v>956</v>
      </c>
      <c r="Q5" s="1271" t="s">
        <v>957</v>
      </c>
      <c r="R5" s="1272" t="s">
        <v>556</v>
      </c>
      <c r="S5" s="1337"/>
      <c r="T5" s="794"/>
      <c r="U5" s="794"/>
      <c r="V5" s="794"/>
      <c r="W5" s="794"/>
      <c r="X5" s="794"/>
      <c r="Y5" s="794"/>
      <c r="Z5" s="794"/>
      <c r="AA5" s="794"/>
      <c r="AB5" s="794"/>
      <c r="AC5" s="794"/>
      <c r="AD5" s="794"/>
      <c r="AE5" s="794"/>
      <c r="AF5" s="794"/>
      <c r="AG5" s="794"/>
      <c r="AH5" s="1264"/>
      <c r="AI5" s="794"/>
      <c r="AJ5" s="797"/>
      <c r="AK5" s="418"/>
      <c r="AL5" s="415"/>
      <c r="AM5" s="104"/>
    </row>
    <row r="6" ht="12.75" customHeight="1">
      <c r="A6" s="1273"/>
      <c r="B6" s="1274"/>
      <c r="C6" s="1275"/>
      <c r="D6" s="809"/>
      <c r="E6" s="1276"/>
      <c r="F6" s="1276"/>
      <c r="G6" s="1277"/>
      <c r="H6" s="1279"/>
      <c r="I6" s="1279"/>
      <c r="J6" s="1279"/>
      <c r="K6" s="1279"/>
      <c r="L6" s="831"/>
      <c r="M6" s="1339"/>
      <c r="N6" s="1339"/>
      <c r="O6" s="1339"/>
      <c r="P6" s="1339"/>
      <c r="Q6" s="1339"/>
      <c r="R6" s="1340"/>
      <c r="S6" s="1276"/>
      <c r="T6" s="1362"/>
      <c r="U6" s="1290"/>
      <c r="V6" s="1281"/>
      <c r="W6" s="1282"/>
      <c r="X6" s="1276"/>
      <c r="Y6" s="1283"/>
      <c r="Z6" s="1282"/>
      <c r="AA6" s="1282"/>
      <c r="AB6" s="1284"/>
      <c r="AC6" s="1284"/>
      <c r="AD6" s="1282"/>
      <c r="AE6" s="1285">
        <v>0.0</v>
      </c>
      <c r="AF6" s="1286">
        <f t="shared" ref="AF6:AF35" si="1">SUM(Z6:AE6)</f>
        <v>0</v>
      </c>
      <c r="AG6" s="1287">
        <f t="shared" ref="AG6:AG35" si="2">SUM(W6+AF6)</f>
        <v>0</v>
      </c>
      <c r="AH6" s="1288">
        <v>1.0</v>
      </c>
      <c r="AI6" s="1222"/>
      <c r="AJ6" s="1393"/>
      <c r="AK6" s="110"/>
      <c r="AL6" s="111"/>
      <c r="AM6" s="104"/>
    </row>
    <row r="7" ht="12.75" customHeight="1">
      <c r="A7" s="1273" t="s">
        <v>961</v>
      </c>
      <c r="B7" s="1341"/>
      <c r="C7" s="1342"/>
      <c r="D7" s="1344"/>
      <c r="E7" s="1344"/>
      <c r="F7" s="1344"/>
      <c r="G7" s="1345"/>
      <c r="H7" s="1346"/>
      <c r="I7" s="1346"/>
      <c r="J7" s="1346"/>
      <c r="K7" s="1347"/>
      <c r="L7" s="1355"/>
      <c r="M7" s="1344"/>
      <c r="N7" s="1344"/>
      <c r="O7" s="1344"/>
      <c r="P7" s="1344"/>
      <c r="Q7" s="1344"/>
      <c r="R7" s="1349"/>
      <c r="S7" s="1344"/>
      <c r="T7" s="1356"/>
      <c r="U7" s="1344"/>
      <c r="V7" s="1281"/>
      <c r="W7" s="1394"/>
      <c r="X7" s="1344"/>
      <c r="Y7" s="1351"/>
      <c r="Z7" s="1350"/>
      <c r="AA7" s="1350"/>
      <c r="AB7" s="1350"/>
      <c r="AC7" s="1352"/>
      <c r="AD7" s="1350"/>
      <c r="AE7" s="1285">
        <v>0.0</v>
      </c>
      <c r="AF7" s="1286">
        <f t="shared" si="1"/>
        <v>0</v>
      </c>
      <c r="AG7" s="1287">
        <f t="shared" si="2"/>
        <v>0</v>
      </c>
      <c r="AH7" s="1288">
        <v>2.0</v>
      </c>
      <c r="AI7" s="1222"/>
      <c r="AJ7" s="1393"/>
      <c r="AK7" s="110"/>
      <c r="AL7" s="111"/>
      <c r="AM7" s="104"/>
    </row>
    <row r="8" ht="12.75" customHeight="1">
      <c r="A8" s="1273"/>
      <c r="B8" s="1274"/>
      <c r="C8" s="1275"/>
      <c r="D8" s="1276"/>
      <c r="E8" s="1276"/>
      <c r="F8" s="1276"/>
      <c r="G8" s="1277"/>
      <c r="H8" s="831"/>
      <c r="I8" s="831"/>
      <c r="J8" s="831"/>
      <c r="K8" s="1279"/>
      <c r="L8" s="831"/>
      <c r="M8" s="1276"/>
      <c r="N8" s="1276"/>
      <c r="O8" s="1276"/>
      <c r="P8" s="1276"/>
      <c r="Q8" s="1276"/>
      <c r="R8" s="1280"/>
      <c r="S8" s="809"/>
      <c r="T8" s="1362"/>
      <c r="U8" s="1276"/>
      <c r="V8" s="1281"/>
      <c r="W8" s="1282"/>
      <c r="X8" s="1276"/>
      <c r="Y8" s="1283"/>
      <c r="Z8" s="1282"/>
      <c r="AA8" s="1282"/>
      <c r="AB8" s="1282"/>
      <c r="AC8" s="1284"/>
      <c r="AD8" s="1282"/>
      <c r="AE8" s="1285">
        <v>0.0</v>
      </c>
      <c r="AF8" s="1286">
        <f t="shared" si="1"/>
        <v>0</v>
      </c>
      <c r="AG8" s="1287">
        <f t="shared" si="2"/>
        <v>0</v>
      </c>
      <c r="AH8" s="1288">
        <v>3.0</v>
      </c>
      <c r="AI8" s="1222"/>
      <c r="AJ8" s="1393" t="s">
        <v>5</v>
      </c>
      <c r="AK8" s="110"/>
      <c r="AL8" s="111"/>
      <c r="AM8" s="104"/>
    </row>
    <row r="9" ht="12.75" customHeight="1">
      <c r="A9" s="1273" t="s">
        <v>961</v>
      </c>
      <c r="B9" s="1341"/>
      <c r="C9" s="1342"/>
      <c r="D9" s="1344"/>
      <c r="E9" s="1344"/>
      <c r="F9" s="1344"/>
      <c r="G9" s="1345"/>
      <c r="H9" s="1346"/>
      <c r="I9" s="1346"/>
      <c r="J9" s="1346"/>
      <c r="K9" s="1347"/>
      <c r="L9" s="1346"/>
      <c r="M9" s="1344"/>
      <c r="N9" s="1344"/>
      <c r="O9" s="1344"/>
      <c r="P9" s="1344"/>
      <c r="Q9" s="1344"/>
      <c r="R9" s="1349"/>
      <c r="S9" s="1344"/>
      <c r="T9" s="1356"/>
      <c r="U9" s="1344"/>
      <c r="V9" s="1281"/>
      <c r="W9" s="1350"/>
      <c r="X9" s="1344"/>
      <c r="Y9" s="1351"/>
      <c r="Z9" s="1350"/>
      <c r="AA9" s="1350"/>
      <c r="AB9" s="1352"/>
      <c r="AC9" s="1352"/>
      <c r="AD9" s="1350"/>
      <c r="AE9" s="1285">
        <v>0.0</v>
      </c>
      <c r="AF9" s="1286">
        <f t="shared" si="1"/>
        <v>0</v>
      </c>
      <c r="AG9" s="1287">
        <f t="shared" si="2"/>
        <v>0</v>
      </c>
      <c r="AH9" s="1288">
        <v>4.0</v>
      </c>
      <c r="AI9" s="1222"/>
      <c r="AJ9" s="1393"/>
      <c r="AK9" s="110"/>
      <c r="AL9" s="111"/>
      <c r="AM9" s="104"/>
    </row>
    <row r="10" ht="12.75" customHeight="1">
      <c r="A10" s="1273"/>
      <c r="B10" s="1274"/>
      <c r="C10" s="1275"/>
      <c r="D10" s="809"/>
      <c r="E10" s="1276"/>
      <c r="F10" s="1276"/>
      <c r="G10" s="1277"/>
      <c r="H10" s="1278"/>
      <c r="I10" s="1278"/>
      <c r="J10" s="1278"/>
      <c r="K10" s="1279"/>
      <c r="L10" s="831"/>
      <c r="M10" s="1276"/>
      <c r="N10" s="1276"/>
      <c r="O10" s="1276"/>
      <c r="P10" s="1276"/>
      <c r="Q10" s="1290"/>
      <c r="R10" s="1280"/>
      <c r="S10" s="1276"/>
      <c r="T10" s="1362"/>
      <c r="U10" s="1290"/>
      <c r="V10" s="1281"/>
      <c r="W10" s="1282"/>
      <c r="X10" s="1276"/>
      <c r="Y10" s="1283"/>
      <c r="Z10" s="1282"/>
      <c r="AA10" s="1282"/>
      <c r="AB10" s="1284"/>
      <c r="AC10" s="1284"/>
      <c r="AD10" s="1282"/>
      <c r="AE10" s="1285">
        <v>0.0</v>
      </c>
      <c r="AF10" s="1286">
        <f t="shared" si="1"/>
        <v>0</v>
      </c>
      <c r="AG10" s="1287">
        <f t="shared" si="2"/>
        <v>0</v>
      </c>
      <c r="AH10" s="1288">
        <v>5.0</v>
      </c>
      <c r="AI10" s="1222"/>
      <c r="AJ10" s="1393"/>
      <c r="AK10" s="110"/>
      <c r="AL10" s="111"/>
      <c r="AM10" s="104"/>
    </row>
    <row r="11" ht="12.75" customHeight="1">
      <c r="A11" s="1273"/>
      <c r="B11" s="1341"/>
      <c r="C11" s="1342"/>
      <c r="D11" s="1344"/>
      <c r="E11" s="1344"/>
      <c r="F11" s="1344"/>
      <c r="G11" s="1345"/>
      <c r="H11" s="1346"/>
      <c r="I11" s="1346"/>
      <c r="J11" s="1346"/>
      <c r="K11" s="1347"/>
      <c r="L11" s="1346"/>
      <c r="M11" s="1344"/>
      <c r="N11" s="1344"/>
      <c r="O11" s="1344"/>
      <c r="P11" s="1344"/>
      <c r="Q11" s="1344"/>
      <c r="R11" s="1349"/>
      <c r="S11" s="1344"/>
      <c r="T11" s="1356"/>
      <c r="U11" s="1348"/>
      <c r="V11" s="1281"/>
      <c r="W11" s="1350"/>
      <c r="X11" s="1344"/>
      <c r="Y11" s="1351"/>
      <c r="Z11" s="1350"/>
      <c r="AA11" s="1350"/>
      <c r="AB11" s="1352"/>
      <c r="AC11" s="1352"/>
      <c r="AD11" s="1350"/>
      <c r="AE11" s="1285">
        <v>0.0</v>
      </c>
      <c r="AF11" s="1286">
        <f t="shared" si="1"/>
        <v>0</v>
      </c>
      <c r="AG11" s="1287">
        <f t="shared" si="2"/>
        <v>0</v>
      </c>
      <c r="AH11" s="1288">
        <v>6.0</v>
      </c>
      <c r="AI11" s="1222"/>
      <c r="AJ11" s="1393"/>
      <c r="AK11" s="110"/>
      <c r="AL11" s="111"/>
      <c r="AM11" s="104"/>
    </row>
    <row r="12" ht="12.75" customHeight="1">
      <c r="A12" s="1273"/>
      <c r="B12" s="1274"/>
      <c r="C12" s="1275"/>
      <c r="D12" s="809"/>
      <c r="E12" s="1276"/>
      <c r="F12" s="1290"/>
      <c r="G12" s="1277"/>
      <c r="H12" s="1278"/>
      <c r="I12" s="1278"/>
      <c r="J12" s="1278"/>
      <c r="K12" s="1279"/>
      <c r="L12" s="831"/>
      <c r="M12" s="1276"/>
      <c r="N12" s="1276"/>
      <c r="O12" s="1276"/>
      <c r="P12" s="1276"/>
      <c r="Q12" s="1276"/>
      <c r="R12" s="1280"/>
      <c r="S12" s="809"/>
      <c r="T12" s="1362"/>
      <c r="U12" s="1276"/>
      <c r="V12" s="1281"/>
      <c r="W12" s="1282"/>
      <c r="X12" s="1276"/>
      <c r="Y12" s="1283"/>
      <c r="Z12" s="1282"/>
      <c r="AA12" s="1282"/>
      <c r="AB12" s="1282"/>
      <c r="AC12" s="1284"/>
      <c r="AD12" s="1282"/>
      <c r="AE12" s="1285">
        <v>0.0</v>
      </c>
      <c r="AF12" s="1286">
        <f t="shared" si="1"/>
        <v>0</v>
      </c>
      <c r="AG12" s="1287">
        <f t="shared" si="2"/>
        <v>0</v>
      </c>
      <c r="AH12" s="1288">
        <v>7.0</v>
      </c>
      <c r="AI12" s="1222"/>
      <c r="AJ12" s="1395"/>
      <c r="AK12" s="110"/>
      <c r="AL12" s="111"/>
      <c r="AM12" s="104"/>
    </row>
    <row r="13" ht="12.75" customHeight="1">
      <c r="A13" s="1273"/>
      <c r="B13" s="1341"/>
      <c r="C13" s="1342"/>
      <c r="D13" s="1344"/>
      <c r="E13" s="1344"/>
      <c r="F13" s="1344"/>
      <c r="G13" s="1345"/>
      <c r="H13" s="1346"/>
      <c r="I13" s="1346"/>
      <c r="J13" s="1346"/>
      <c r="K13" s="1347"/>
      <c r="L13" s="1346"/>
      <c r="M13" s="1344"/>
      <c r="N13" s="1344"/>
      <c r="O13" s="1344"/>
      <c r="P13" s="1344"/>
      <c r="Q13" s="1344"/>
      <c r="R13" s="1349"/>
      <c r="S13" s="1344"/>
      <c r="T13" s="1356"/>
      <c r="U13" s="1348"/>
      <c r="V13" s="1281"/>
      <c r="W13" s="1350"/>
      <c r="X13" s="1344"/>
      <c r="Y13" s="1351"/>
      <c r="Z13" s="1350"/>
      <c r="AA13" s="1352"/>
      <c r="AB13" s="1352"/>
      <c r="AC13" s="1352"/>
      <c r="AD13" s="1350"/>
      <c r="AE13" s="1285">
        <v>0.0</v>
      </c>
      <c r="AF13" s="1286">
        <f t="shared" si="1"/>
        <v>0</v>
      </c>
      <c r="AG13" s="1287">
        <f t="shared" si="2"/>
        <v>0</v>
      </c>
      <c r="AH13" s="1288">
        <v>8.0</v>
      </c>
      <c r="AI13" s="1222"/>
      <c r="AJ13" s="1395"/>
      <c r="AK13" s="110"/>
      <c r="AL13" s="111"/>
      <c r="AM13" s="104"/>
    </row>
    <row r="14" ht="12.75" customHeight="1">
      <c r="A14" s="1273"/>
      <c r="B14" s="1274"/>
      <c r="C14" s="1275"/>
      <c r="D14" s="1276"/>
      <c r="E14" s="1276"/>
      <c r="F14" s="1290"/>
      <c r="G14" s="1277"/>
      <c r="H14" s="1278"/>
      <c r="I14" s="1278"/>
      <c r="J14" s="1278"/>
      <c r="K14" s="1279"/>
      <c r="L14" s="1302"/>
      <c r="M14" s="1276"/>
      <c r="N14" s="1276"/>
      <c r="O14" s="1276"/>
      <c r="P14" s="1276"/>
      <c r="Q14" s="1276"/>
      <c r="R14" s="1280"/>
      <c r="S14" s="809"/>
      <c r="T14" s="1362"/>
      <c r="U14" s="1290"/>
      <c r="V14" s="1281"/>
      <c r="W14" s="1282"/>
      <c r="X14" s="1276"/>
      <c r="Y14" s="1283"/>
      <c r="Z14" s="1282"/>
      <c r="AA14" s="1284"/>
      <c r="AB14" s="1284"/>
      <c r="AC14" s="1284"/>
      <c r="AD14" s="1282"/>
      <c r="AE14" s="1285">
        <v>0.0</v>
      </c>
      <c r="AF14" s="1286">
        <f t="shared" si="1"/>
        <v>0</v>
      </c>
      <c r="AG14" s="1287">
        <f t="shared" si="2"/>
        <v>0</v>
      </c>
      <c r="AH14" s="1288">
        <v>9.0</v>
      </c>
      <c r="AI14" s="1222"/>
      <c r="AJ14" s="1393" t="s">
        <v>5</v>
      </c>
      <c r="AK14" s="110"/>
      <c r="AL14" s="111"/>
      <c r="AM14" s="104"/>
    </row>
    <row r="15" ht="12.75" customHeight="1">
      <c r="A15" s="1273"/>
      <c r="B15" s="1341"/>
      <c r="C15" s="1342"/>
      <c r="D15" s="1344"/>
      <c r="E15" s="1344"/>
      <c r="F15" s="1348"/>
      <c r="G15" s="1345"/>
      <c r="H15" s="1346"/>
      <c r="I15" s="1346"/>
      <c r="J15" s="1346"/>
      <c r="K15" s="1347"/>
      <c r="L15" s="1346"/>
      <c r="M15" s="1344"/>
      <c r="N15" s="1348"/>
      <c r="O15" s="1348"/>
      <c r="P15" s="1348"/>
      <c r="Q15" s="1348"/>
      <c r="R15" s="1349"/>
      <c r="S15" s="1344"/>
      <c r="T15" s="1356"/>
      <c r="U15" s="1348"/>
      <c r="V15" s="1281"/>
      <c r="W15" s="1350"/>
      <c r="X15" s="1344"/>
      <c r="Y15" s="1351"/>
      <c r="Z15" s="1350"/>
      <c r="AA15" s="1350"/>
      <c r="AB15" s="1350"/>
      <c r="AC15" s="1352"/>
      <c r="AD15" s="1350"/>
      <c r="AE15" s="1285">
        <v>0.0</v>
      </c>
      <c r="AF15" s="1286">
        <f t="shared" si="1"/>
        <v>0</v>
      </c>
      <c r="AG15" s="1287">
        <f t="shared" si="2"/>
        <v>0</v>
      </c>
      <c r="AH15" s="1288">
        <v>10.0</v>
      </c>
      <c r="AI15" s="1222"/>
      <c r="AJ15" s="1393"/>
      <c r="AK15" s="110"/>
      <c r="AL15" s="111"/>
      <c r="AM15" s="104"/>
    </row>
    <row r="16" ht="12.75" customHeight="1">
      <c r="A16" s="1273"/>
      <c r="B16" s="1274"/>
      <c r="C16" s="1275"/>
      <c r="D16" s="1276"/>
      <c r="E16" s="1290"/>
      <c r="F16" s="1290"/>
      <c r="G16" s="1277"/>
      <c r="H16" s="1278"/>
      <c r="I16" s="1278"/>
      <c r="J16" s="1278"/>
      <c r="K16" s="1361"/>
      <c r="L16" s="1302"/>
      <c r="M16" s="1290"/>
      <c r="N16" s="1290"/>
      <c r="O16" s="1290"/>
      <c r="P16" s="1290"/>
      <c r="Q16" s="1290"/>
      <c r="R16" s="1280"/>
      <c r="S16" s="809"/>
      <c r="T16" s="1362"/>
      <c r="U16" s="1290"/>
      <c r="V16" s="1281"/>
      <c r="W16" s="1282"/>
      <c r="X16" s="1276"/>
      <c r="Y16" s="1283"/>
      <c r="Z16" s="1282"/>
      <c r="AA16" s="1284"/>
      <c r="AB16" s="1284"/>
      <c r="AC16" s="1284"/>
      <c r="AD16" s="1282"/>
      <c r="AE16" s="1285">
        <v>0.0</v>
      </c>
      <c r="AF16" s="1286">
        <f t="shared" si="1"/>
        <v>0</v>
      </c>
      <c r="AG16" s="1287">
        <f t="shared" si="2"/>
        <v>0</v>
      </c>
      <c r="AH16" s="1288">
        <v>11.0</v>
      </c>
      <c r="AI16" s="1222"/>
      <c r="AJ16" s="1395"/>
      <c r="AK16" s="110"/>
      <c r="AL16" s="111"/>
      <c r="AM16" s="104"/>
    </row>
    <row r="17" ht="12.75" customHeight="1">
      <c r="A17" s="1273"/>
      <c r="B17" s="1341"/>
      <c r="C17" s="1342"/>
      <c r="D17" s="1344"/>
      <c r="E17" s="1348"/>
      <c r="F17" s="1344"/>
      <c r="G17" s="1345"/>
      <c r="H17" s="1346"/>
      <c r="I17" s="1346"/>
      <c r="J17" s="1346"/>
      <c r="K17" s="1359"/>
      <c r="L17" s="1355"/>
      <c r="M17" s="1348"/>
      <c r="N17" s="1348"/>
      <c r="O17" s="1348"/>
      <c r="P17" s="1348"/>
      <c r="Q17" s="1348"/>
      <c r="R17" s="1349"/>
      <c r="S17" s="1344"/>
      <c r="T17" s="1356"/>
      <c r="U17" s="1348"/>
      <c r="V17" s="1281"/>
      <c r="W17" s="1350"/>
      <c r="X17" s="1344"/>
      <c r="Y17" s="1351"/>
      <c r="Z17" s="1350"/>
      <c r="AA17" s="1352"/>
      <c r="AB17" s="1352"/>
      <c r="AC17" s="1352"/>
      <c r="AD17" s="1350"/>
      <c r="AE17" s="1285">
        <v>0.0</v>
      </c>
      <c r="AF17" s="1286">
        <f t="shared" si="1"/>
        <v>0</v>
      </c>
      <c r="AG17" s="1287">
        <f t="shared" si="2"/>
        <v>0</v>
      </c>
      <c r="AH17" s="1288">
        <v>12.0</v>
      </c>
      <c r="AI17" s="1222"/>
      <c r="AJ17" s="1393" t="s">
        <v>5</v>
      </c>
      <c r="AK17" s="110"/>
      <c r="AL17" s="111"/>
      <c r="AM17" s="104"/>
    </row>
    <row r="18" ht="12.75" customHeight="1">
      <c r="A18" s="1365"/>
      <c r="B18" s="1366"/>
      <c r="C18" s="1275"/>
      <c r="D18" s="1276"/>
      <c r="E18" s="1290"/>
      <c r="F18" s="1290"/>
      <c r="G18" s="1277"/>
      <c r="H18" s="1278"/>
      <c r="I18" s="1278"/>
      <c r="J18" s="1278"/>
      <c r="K18" s="1361"/>
      <c r="L18" s="1302"/>
      <c r="M18" s="1290"/>
      <c r="N18" s="1290"/>
      <c r="O18" s="1290"/>
      <c r="P18" s="1290"/>
      <c r="Q18" s="1290"/>
      <c r="R18" s="1370"/>
      <c r="S18" s="809"/>
      <c r="T18" s="1362"/>
      <c r="U18" s="1290"/>
      <c r="V18" s="1281"/>
      <c r="W18" s="1282"/>
      <c r="X18" s="1276"/>
      <c r="Y18" s="1283"/>
      <c r="Z18" s="1282"/>
      <c r="AA18" s="1284"/>
      <c r="AB18" s="1284"/>
      <c r="AC18" s="1284"/>
      <c r="AD18" s="1284"/>
      <c r="AE18" s="1285">
        <v>0.0</v>
      </c>
      <c r="AF18" s="1286">
        <f t="shared" si="1"/>
        <v>0</v>
      </c>
      <c r="AG18" s="1287">
        <f t="shared" si="2"/>
        <v>0</v>
      </c>
      <c r="AH18" s="1288">
        <v>13.0</v>
      </c>
      <c r="AI18" s="1222"/>
      <c r="AJ18" s="1395"/>
      <c r="AK18" s="110"/>
      <c r="AL18" s="111"/>
      <c r="AM18" s="104"/>
    </row>
    <row r="19" ht="12.75" customHeight="1">
      <c r="A19" s="1365"/>
      <c r="B19" s="1372"/>
      <c r="C19" s="1342"/>
      <c r="D19" s="1344"/>
      <c r="E19" s="1348"/>
      <c r="F19" s="1348"/>
      <c r="G19" s="1345"/>
      <c r="H19" s="1346"/>
      <c r="I19" s="1346"/>
      <c r="J19" s="1346"/>
      <c r="K19" s="1359"/>
      <c r="L19" s="1355"/>
      <c r="M19" s="1348"/>
      <c r="N19" s="1348"/>
      <c r="O19" s="1348"/>
      <c r="P19" s="1348"/>
      <c r="Q19" s="1348"/>
      <c r="R19" s="1375"/>
      <c r="S19" s="1344"/>
      <c r="T19" s="1356"/>
      <c r="U19" s="1348"/>
      <c r="V19" s="1281"/>
      <c r="W19" s="1350"/>
      <c r="X19" s="1344"/>
      <c r="Y19" s="1351"/>
      <c r="Z19" s="1350"/>
      <c r="AA19" s="1352"/>
      <c r="AB19" s="1352"/>
      <c r="AC19" s="1352"/>
      <c r="AD19" s="1352"/>
      <c r="AE19" s="1285">
        <v>0.0</v>
      </c>
      <c r="AF19" s="1286">
        <f t="shared" si="1"/>
        <v>0</v>
      </c>
      <c r="AG19" s="1287">
        <f t="shared" si="2"/>
        <v>0</v>
      </c>
      <c r="AH19" s="1288">
        <v>14.0</v>
      </c>
      <c r="AI19" s="1222"/>
      <c r="AJ19" s="1395"/>
      <c r="AK19" s="110"/>
      <c r="AL19" s="111"/>
      <c r="AM19" s="104"/>
    </row>
    <row r="20" ht="12.75" customHeight="1">
      <c r="A20" s="1365"/>
      <c r="B20" s="1366"/>
      <c r="C20" s="1275"/>
      <c r="D20" s="1276"/>
      <c r="E20" s="1290"/>
      <c r="F20" s="1290"/>
      <c r="G20" s="1277"/>
      <c r="H20" s="1278"/>
      <c r="I20" s="1278"/>
      <c r="J20" s="1278"/>
      <c r="K20" s="1361"/>
      <c r="L20" s="1302"/>
      <c r="M20" s="1290"/>
      <c r="N20" s="1290"/>
      <c r="O20" s="1290"/>
      <c r="P20" s="1290"/>
      <c r="Q20" s="1290"/>
      <c r="R20" s="1370"/>
      <c r="S20" s="809"/>
      <c r="T20" s="1362"/>
      <c r="U20" s="1290"/>
      <c r="V20" s="1281"/>
      <c r="W20" s="1282"/>
      <c r="X20" s="1276"/>
      <c r="Y20" s="1283"/>
      <c r="Z20" s="1282"/>
      <c r="AA20" s="1282"/>
      <c r="AB20" s="1284"/>
      <c r="AC20" s="1284"/>
      <c r="AD20" s="1282"/>
      <c r="AE20" s="1285">
        <v>0.0</v>
      </c>
      <c r="AF20" s="1286">
        <f t="shared" si="1"/>
        <v>0</v>
      </c>
      <c r="AG20" s="1287">
        <f t="shared" si="2"/>
        <v>0</v>
      </c>
      <c r="AH20" s="1288">
        <v>15.0</v>
      </c>
      <c r="AI20" s="1222"/>
      <c r="AJ20" s="1395"/>
      <c r="AK20" s="110"/>
      <c r="AL20" s="111"/>
      <c r="AM20" s="104"/>
    </row>
    <row r="21" ht="12.75" customHeight="1">
      <c r="A21" s="1365"/>
      <c r="B21" s="1372"/>
      <c r="C21" s="1342"/>
      <c r="D21" s="1344"/>
      <c r="E21" s="1348"/>
      <c r="F21" s="1348"/>
      <c r="G21" s="1345"/>
      <c r="H21" s="1346"/>
      <c r="I21" s="1346"/>
      <c r="J21" s="1346"/>
      <c r="K21" s="1359"/>
      <c r="L21" s="1355"/>
      <c r="M21" s="1348"/>
      <c r="N21" s="1348"/>
      <c r="O21" s="1348"/>
      <c r="P21" s="1348"/>
      <c r="Q21" s="1348"/>
      <c r="R21" s="1349"/>
      <c r="S21" s="1344"/>
      <c r="T21" s="1356"/>
      <c r="U21" s="1348"/>
      <c r="V21" s="1281"/>
      <c r="W21" s="1350"/>
      <c r="X21" s="1344"/>
      <c r="Y21" s="1351"/>
      <c r="Z21" s="1350"/>
      <c r="AA21" s="1350"/>
      <c r="AB21" s="1352"/>
      <c r="AC21" s="1352"/>
      <c r="AD21" s="1350"/>
      <c r="AE21" s="1285">
        <v>0.0</v>
      </c>
      <c r="AF21" s="1286">
        <f t="shared" si="1"/>
        <v>0</v>
      </c>
      <c r="AG21" s="1287">
        <f t="shared" si="2"/>
        <v>0</v>
      </c>
      <c r="AH21" s="1288">
        <v>16.0</v>
      </c>
      <c r="AI21" s="1222"/>
      <c r="AJ21" s="1395"/>
      <c r="AK21" s="110"/>
      <c r="AL21" s="111"/>
      <c r="AM21" s="104"/>
    </row>
    <row r="22" ht="12.75" customHeight="1">
      <c r="A22" s="1311"/>
      <c r="B22" s="1366"/>
      <c r="C22" s="1367"/>
      <c r="D22" s="1290"/>
      <c r="E22" s="1290"/>
      <c r="F22" s="1290"/>
      <c r="G22" s="1368"/>
      <c r="H22" s="1369"/>
      <c r="I22" s="1369"/>
      <c r="J22" s="1369"/>
      <c r="K22" s="1361"/>
      <c r="L22" s="1302"/>
      <c r="M22" s="1290"/>
      <c r="N22" s="1290"/>
      <c r="O22" s="1290"/>
      <c r="P22" s="1290"/>
      <c r="Q22" s="1290"/>
      <c r="R22" s="1370"/>
      <c r="S22" s="1290"/>
      <c r="T22" s="1362"/>
      <c r="U22" s="1290"/>
      <c r="V22" s="1281"/>
      <c r="W22" s="1284"/>
      <c r="X22" s="1290"/>
      <c r="Y22" s="1371"/>
      <c r="Z22" s="1284"/>
      <c r="AA22" s="1284"/>
      <c r="AB22" s="1284"/>
      <c r="AC22" s="1284"/>
      <c r="AD22" s="1284"/>
      <c r="AE22" s="1286">
        <f>IF(C22=ISBLANK(0),0,'Roster &amp; Tables'!J27)</f>
        <v>0</v>
      </c>
      <c r="AF22" s="1286">
        <f t="shared" si="1"/>
        <v>0</v>
      </c>
      <c r="AG22" s="1287">
        <f t="shared" si="2"/>
        <v>0</v>
      </c>
      <c r="AH22" s="1288">
        <v>17.0</v>
      </c>
      <c r="AI22" s="1222"/>
      <c r="AJ22" s="1395"/>
      <c r="AK22" s="110"/>
      <c r="AL22" s="111"/>
      <c r="AM22" s="104"/>
    </row>
    <row r="23" ht="12.75" customHeight="1">
      <c r="A23" s="1305"/>
      <c r="B23" s="1372"/>
      <c r="C23" s="1373"/>
      <c r="D23" s="1348"/>
      <c r="E23" s="1348"/>
      <c r="F23" s="1348"/>
      <c r="G23" s="1374"/>
      <c r="H23" s="1355"/>
      <c r="I23" s="1355"/>
      <c r="J23" s="1355"/>
      <c r="K23" s="1359"/>
      <c r="L23" s="1355"/>
      <c r="M23" s="1348"/>
      <c r="N23" s="1348"/>
      <c r="O23" s="1348"/>
      <c r="P23" s="1348"/>
      <c r="Q23" s="1348"/>
      <c r="R23" s="1375"/>
      <c r="S23" s="1348"/>
      <c r="T23" s="1356"/>
      <c r="U23" s="1348"/>
      <c r="V23" s="1281"/>
      <c r="W23" s="1352"/>
      <c r="X23" s="1348"/>
      <c r="Y23" s="1376"/>
      <c r="Z23" s="1352"/>
      <c r="AA23" s="1352"/>
      <c r="AB23" s="1352"/>
      <c r="AC23" s="1352"/>
      <c r="AD23" s="1352"/>
      <c r="AE23" s="1286">
        <f>IF(C23=ISBLANK(0),0,'Roster &amp; Tables'!J27)</f>
        <v>0</v>
      </c>
      <c r="AF23" s="1286">
        <f t="shared" si="1"/>
        <v>0</v>
      </c>
      <c r="AG23" s="1287">
        <f t="shared" si="2"/>
        <v>0</v>
      </c>
      <c r="AH23" s="1288">
        <v>18.0</v>
      </c>
      <c r="AI23" s="1222"/>
      <c r="AJ23" s="1395"/>
      <c r="AK23" s="110"/>
      <c r="AL23" s="111"/>
      <c r="AM23" s="104"/>
    </row>
    <row r="24" ht="12.75" customHeight="1">
      <c r="A24" s="1311"/>
      <c r="B24" s="1366"/>
      <c r="C24" s="1367"/>
      <c r="D24" s="1290"/>
      <c r="E24" s="1290"/>
      <c r="F24" s="1290"/>
      <c r="G24" s="1368"/>
      <c r="H24" s="1369"/>
      <c r="I24" s="1369"/>
      <c r="J24" s="1369"/>
      <c r="K24" s="1361"/>
      <c r="L24" s="1302"/>
      <c r="M24" s="1290"/>
      <c r="N24" s="1290"/>
      <c r="O24" s="1290"/>
      <c r="P24" s="1290"/>
      <c r="Q24" s="1290"/>
      <c r="R24" s="1370"/>
      <c r="S24" s="1290"/>
      <c r="T24" s="1362"/>
      <c r="U24" s="1290"/>
      <c r="V24" s="1281"/>
      <c r="W24" s="1284"/>
      <c r="X24" s="1290"/>
      <c r="Y24" s="1371"/>
      <c r="Z24" s="1284"/>
      <c r="AA24" s="1284"/>
      <c r="AB24" s="1284"/>
      <c r="AC24" s="1284"/>
      <c r="AD24" s="1284"/>
      <c r="AE24" s="1286">
        <f>IF(C24=ISBLANK(0),0,'Roster &amp; Tables'!J27)</f>
        <v>0</v>
      </c>
      <c r="AF24" s="1286">
        <f t="shared" si="1"/>
        <v>0</v>
      </c>
      <c r="AG24" s="1287">
        <f t="shared" si="2"/>
        <v>0</v>
      </c>
      <c r="AH24" s="1288">
        <v>19.0</v>
      </c>
      <c r="AI24" s="1222"/>
      <c r="AJ24" s="1395"/>
      <c r="AK24" s="110"/>
      <c r="AL24" s="111"/>
      <c r="AM24" s="104"/>
    </row>
    <row r="25" ht="12.75" customHeight="1">
      <c r="A25" s="1305"/>
      <c r="B25" s="1372"/>
      <c r="C25" s="1373"/>
      <c r="D25" s="1348"/>
      <c r="E25" s="1348"/>
      <c r="F25" s="1348"/>
      <c r="G25" s="1374"/>
      <c r="H25" s="1355"/>
      <c r="I25" s="1355"/>
      <c r="J25" s="1355"/>
      <c r="K25" s="1359"/>
      <c r="L25" s="1355"/>
      <c r="M25" s="1348"/>
      <c r="N25" s="1348"/>
      <c r="O25" s="1348"/>
      <c r="P25" s="1348"/>
      <c r="Q25" s="1348"/>
      <c r="R25" s="1375"/>
      <c r="S25" s="1348"/>
      <c r="T25" s="1356"/>
      <c r="U25" s="1348"/>
      <c r="V25" s="1281"/>
      <c r="W25" s="1352"/>
      <c r="X25" s="1348"/>
      <c r="Y25" s="1376"/>
      <c r="Z25" s="1352"/>
      <c r="AA25" s="1352"/>
      <c r="AB25" s="1352"/>
      <c r="AC25" s="1352"/>
      <c r="AD25" s="1352"/>
      <c r="AE25" s="1286">
        <f>IF(C25=ISBLANK(0),0,'Roster &amp; Tables'!J27)</f>
        <v>0</v>
      </c>
      <c r="AF25" s="1286">
        <f t="shared" si="1"/>
        <v>0</v>
      </c>
      <c r="AG25" s="1287">
        <f t="shared" si="2"/>
        <v>0</v>
      </c>
      <c r="AH25" s="1288">
        <v>20.0</v>
      </c>
      <c r="AI25" s="1222"/>
      <c r="AJ25" s="1395"/>
      <c r="AK25" s="110"/>
      <c r="AL25" s="111"/>
      <c r="AM25" s="104"/>
    </row>
    <row r="26" ht="12.75" customHeight="1">
      <c r="A26" s="1311"/>
      <c r="B26" s="1366"/>
      <c r="C26" s="1367"/>
      <c r="D26" s="1290"/>
      <c r="E26" s="1290"/>
      <c r="F26" s="1290"/>
      <c r="G26" s="1368"/>
      <c r="H26" s="1369"/>
      <c r="I26" s="1369"/>
      <c r="J26" s="1369"/>
      <c r="K26" s="1361"/>
      <c r="L26" s="1302"/>
      <c r="M26" s="1290"/>
      <c r="N26" s="1290"/>
      <c r="O26" s="1290"/>
      <c r="P26" s="1290"/>
      <c r="Q26" s="1290"/>
      <c r="R26" s="1370"/>
      <c r="S26" s="1290"/>
      <c r="T26" s="1362"/>
      <c r="U26" s="1290"/>
      <c r="V26" s="1281"/>
      <c r="W26" s="1284"/>
      <c r="X26" s="1290"/>
      <c r="Y26" s="1371"/>
      <c r="Z26" s="1284"/>
      <c r="AA26" s="1284"/>
      <c r="AB26" s="1284"/>
      <c r="AC26" s="1284"/>
      <c r="AD26" s="1284"/>
      <c r="AE26" s="1286">
        <f>IF(C26=ISBLANK(0),0,'Roster &amp; Tables'!J27)</f>
        <v>0</v>
      </c>
      <c r="AF26" s="1286">
        <f t="shared" si="1"/>
        <v>0</v>
      </c>
      <c r="AG26" s="1287">
        <f t="shared" si="2"/>
        <v>0</v>
      </c>
      <c r="AH26" s="1288">
        <v>21.0</v>
      </c>
      <c r="AI26" s="1222"/>
      <c r="AJ26" s="1395"/>
      <c r="AK26" s="110"/>
      <c r="AL26" s="111"/>
      <c r="AM26" s="104"/>
    </row>
    <row r="27" ht="12.75" customHeight="1">
      <c r="A27" s="1305"/>
      <c r="B27" s="1372"/>
      <c r="C27" s="1373"/>
      <c r="D27" s="1348"/>
      <c r="E27" s="1348"/>
      <c r="F27" s="1348"/>
      <c r="G27" s="1374"/>
      <c r="H27" s="1355"/>
      <c r="I27" s="1355"/>
      <c r="J27" s="1355"/>
      <c r="K27" s="1359"/>
      <c r="L27" s="1355"/>
      <c r="M27" s="1348"/>
      <c r="N27" s="1348"/>
      <c r="O27" s="1348"/>
      <c r="P27" s="1348"/>
      <c r="Q27" s="1348"/>
      <c r="R27" s="1375"/>
      <c r="S27" s="1348"/>
      <c r="T27" s="1356"/>
      <c r="U27" s="1348"/>
      <c r="V27" s="1281"/>
      <c r="W27" s="1352"/>
      <c r="X27" s="1348"/>
      <c r="Y27" s="1376"/>
      <c r="Z27" s="1352"/>
      <c r="AA27" s="1352"/>
      <c r="AB27" s="1352"/>
      <c r="AC27" s="1352"/>
      <c r="AD27" s="1352"/>
      <c r="AE27" s="1286">
        <f>IF(C27=ISBLANK(0),0,'Roster &amp; Tables'!J27)</f>
        <v>0</v>
      </c>
      <c r="AF27" s="1286">
        <f t="shared" si="1"/>
        <v>0</v>
      </c>
      <c r="AG27" s="1287">
        <f t="shared" si="2"/>
        <v>0</v>
      </c>
      <c r="AH27" s="1288">
        <v>22.0</v>
      </c>
      <c r="AI27" s="1222"/>
      <c r="AJ27" s="1395"/>
      <c r="AK27" s="110"/>
      <c r="AL27" s="111"/>
      <c r="AM27" s="104"/>
    </row>
    <row r="28" ht="12.75" customHeight="1">
      <c r="A28" s="1311"/>
      <c r="B28" s="1366"/>
      <c r="C28" s="1367"/>
      <c r="D28" s="1290"/>
      <c r="E28" s="1290"/>
      <c r="F28" s="1290"/>
      <c r="G28" s="1368"/>
      <c r="H28" s="1369"/>
      <c r="I28" s="1369"/>
      <c r="J28" s="1369"/>
      <c r="K28" s="1361"/>
      <c r="L28" s="1302"/>
      <c r="M28" s="1290"/>
      <c r="N28" s="1290"/>
      <c r="O28" s="1290"/>
      <c r="P28" s="1290"/>
      <c r="Q28" s="1290"/>
      <c r="R28" s="1370"/>
      <c r="S28" s="1290"/>
      <c r="T28" s="1362"/>
      <c r="U28" s="1290"/>
      <c r="V28" s="1281"/>
      <c r="W28" s="1284"/>
      <c r="X28" s="1290"/>
      <c r="Y28" s="1371"/>
      <c r="Z28" s="1284"/>
      <c r="AA28" s="1284"/>
      <c r="AB28" s="1284"/>
      <c r="AC28" s="1284"/>
      <c r="AD28" s="1284"/>
      <c r="AE28" s="1286">
        <f>IF(C28=ISBLANK(0),0,'Roster &amp; Tables'!J27)</f>
        <v>0</v>
      </c>
      <c r="AF28" s="1286">
        <f t="shared" si="1"/>
        <v>0</v>
      </c>
      <c r="AG28" s="1287">
        <f t="shared" si="2"/>
        <v>0</v>
      </c>
      <c r="AH28" s="1288">
        <v>23.0</v>
      </c>
      <c r="AI28" s="1222"/>
      <c r="AJ28" s="1395"/>
      <c r="AK28" s="110"/>
      <c r="AL28" s="111"/>
      <c r="AM28" s="104"/>
    </row>
    <row r="29" ht="12.75" customHeight="1">
      <c r="A29" s="1305"/>
      <c r="B29" s="1372"/>
      <c r="C29" s="1373"/>
      <c r="D29" s="1348"/>
      <c r="E29" s="1348"/>
      <c r="F29" s="1348"/>
      <c r="G29" s="1374"/>
      <c r="H29" s="1355" t="str">
        <f>IF(B29=ISBLANK(TRUE),IF(C29=ISBLANK(TRUE)," ","Input"),VLOOKUP(B29,INVENTORY!$A$31:$Y$948,6,FALSE))</f>
        <v> </v>
      </c>
      <c r="I29" s="1355" t="str">
        <f>IF(B29=ISBLANK(TRUE),IF(C29=ISBLANK(TRUE)," ","Input"),VLOOKUP(B29,INVENTORY!$A$31:$Y$948,7,FALSE))</f>
        <v> </v>
      </c>
      <c r="J29" s="1355" t="str">
        <f>IF(B29=ISBLANK(TRUE),IF(C29=ISBLANK(TRUE)," ","Input"),VLOOKUP(B29,INVENTORY!$A$31:$Y$948,8,FALSE))</f>
        <v> </v>
      </c>
      <c r="K29" s="1359" t="str">
        <f>IF(B29=ISBLANK(TRUE),IF(C29=ISBLANK(TRUE)," ","Input"),VLOOKUP(B29,INVENTORY!$A$31:$Y$948,9,FALSE))</f>
        <v> </v>
      </c>
      <c r="L29" s="1355" t="str">
        <f>IF(B29=ISBLANK(TRUE),IF(C29=ISBLANK(TRUE)," ","Input"),VLOOKUP(C29,INVENTORY!$A$31:$Y$948,19,FALSE))</f>
        <v> </v>
      </c>
      <c r="M29" s="1348"/>
      <c r="N29" s="1348"/>
      <c r="O29" s="1348"/>
      <c r="P29" s="1348"/>
      <c r="Q29" s="1348"/>
      <c r="R29" s="1375"/>
      <c r="S29" s="1348"/>
      <c r="T29" s="1356"/>
      <c r="U29" s="1348"/>
      <c r="V29" s="1281">
        <f t="shared" ref="V29:V35" si="3">IF(T29=ISBLANK(0),0,1-T29)</f>
        <v>0</v>
      </c>
      <c r="W29" s="1352"/>
      <c r="X29" s="1348"/>
      <c r="Y29" s="1376"/>
      <c r="Z29" s="1352"/>
      <c r="AA29" s="1352"/>
      <c r="AB29" s="1352"/>
      <c r="AC29" s="1352"/>
      <c r="AD29" s="1352"/>
      <c r="AE29" s="1286">
        <f>IF(C29=ISBLANK(0),0,'Roster &amp; Tables'!J27)</f>
        <v>0</v>
      </c>
      <c r="AF29" s="1286">
        <f t="shared" si="1"/>
        <v>0</v>
      </c>
      <c r="AG29" s="1287">
        <f t="shared" si="2"/>
        <v>0</v>
      </c>
      <c r="AH29" s="1288">
        <v>24.0</v>
      </c>
      <c r="AI29" s="1222"/>
      <c r="AJ29" s="1395"/>
      <c r="AK29" s="110"/>
      <c r="AL29" s="111"/>
      <c r="AM29" s="104"/>
    </row>
    <row r="30" ht="12.75" customHeight="1">
      <c r="A30" s="1311"/>
      <c r="B30" s="1366"/>
      <c r="C30" s="1367"/>
      <c r="D30" s="1290"/>
      <c r="E30" s="1290"/>
      <c r="F30" s="1290"/>
      <c r="G30" s="1368"/>
      <c r="H30" s="1369" t="str">
        <f>IF(B30=ISBLANK(TRUE),IF(C30=ISBLANK(TRUE)," ","Input"),VLOOKUP(B30,INVENTORY!$A$31:$Y$948,6,FALSE))</f>
        <v> </v>
      </c>
      <c r="I30" s="1369" t="str">
        <f>IF(B30=ISBLANK(TRUE),IF(C30=ISBLANK(TRUE)," ","Input"),VLOOKUP(B30,INVENTORY!$A$31:$Y$948,7,FALSE))</f>
        <v> </v>
      </c>
      <c r="J30" s="1369" t="str">
        <f>IF(B30=ISBLANK(TRUE),IF(C30=ISBLANK(TRUE)," ","Input"),VLOOKUP(B30,INVENTORY!$A$31:$Y$948,8,FALSE))</f>
        <v> </v>
      </c>
      <c r="K30" s="1361" t="str">
        <f>IF(B30=ISBLANK(TRUE),IF(C30=ISBLANK(TRUE)," ","Input"),VLOOKUP(B30,INVENTORY!$A$31:$Y$948,9,FALSE))</f>
        <v> </v>
      </c>
      <c r="L30" s="1302" t="str">
        <f>IF(B30=ISBLANK(TRUE),IF(C30=ISBLANK(TRUE)," ","Input"),VLOOKUP(C30,INVENTORY!$A$31:$Y$948,19,FALSE))</f>
        <v> </v>
      </c>
      <c r="M30" s="1290"/>
      <c r="N30" s="1290"/>
      <c r="O30" s="1290"/>
      <c r="P30" s="1290"/>
      <c r="Q30" s="1290"/>
      <c r="R30" s="1370"/>
      <c r="S30" s="1290"/>
      <c r="T30" s="1362"/>
      <c r="U30" s="1290"/>
      <c r="V30" s="1281">
        <f t="shared" si="3"/>
        <v>0</v>
      </c>
      <c r="W30" s="1284"/>
      <c r="X30" s="1290"/>
      <c r="Y30" s="1371"/>
      <c r="Z30" s="1284"/>
      <c r="AA30" s="1284"/>
      <c r="AB30" s="1284"/>
      <c r="AC30" s="1284"/>
      <c r="AD30" s="1284"/>
      <c r="AE30" s="1286">
        <f>IF(C30=ISBLANK(0),0,'Roster &amp; Tables'!J27)</f>
        <v>0</v>
      </c>
      <c r="AF30" s="1286">
        <f t="shared" si="1"/>
        <v>0</v>
      </c>
      <c r="AG30" s="1287">
        <f t="shared" si="2"/>
        <v>0</v>
      </c>
      <c r="AH30" s="1288">
        <v>25.0</v>
      </c>
      <c r="AI30" s="1222"/>
      <c r="AJ30" s="1395"/>
      <c r="AK30" s="110"/>
      <c r="AL30" s="111"/>
      <c r="AM30" s="104"/>
    </row>
    <row r="31" ht="12.75" customHeight="1">
      <c r="A31" s="1305"/>
      <c r="B31" s="1372"/>
      <c r="C31" s="1373"/>
      <c r="D31" s="1348"/>
      <c r="E31" s="1348"/>
      <c r="F31" s="1348"/>
      <c r="G31" s="1374"/>
      <c r="H31" s="1355" t="str">
        <f>IF(B31=ISBLANK(TRUE),IF(C31=ISBLANK(TRUE)," ","Input"),VLOOKUP(B31,INVENTORY!$A$31:$Y$948,6,FALSE))</f>
        <v> </v>
      </c>
      <c r="I31" s="1355" t="str">
        <f>IF(B31=ISBLANK(TRUE),IF(C31=ISBLANK(TRUE)," ","Input"),VLOOKUP(B31,INVENTORY!$A$31:$Y$948,7,FALSE))</f>
        <v> </v>
      </c>
      <c r="J31" s="1355" t="str">
        <f>IF(B31=ISBLANK(TRUE),IF(C31=ISBLANK(TRUE)," ","Input"),VLOOKUP(B31,INVENTORY!$A$31:$Y$948,8,FALSE))</f>
        <v> </v>
      </c>
      <c r="K31" s="1359" t="str">
        <f>IF(B31=ISBLANK(TRUE),IF(C31=ISBLANK(TRUE)," ","Input"),VLOOKUP(B31,INVENTORY!$A$31:$Y$948,9,FALSE))</f>
        <v> </v>
      </c>
      <c r="L31" s="1355" t="str">
        <f>IF(B31=ISBLANK(TRUE),IF(C31=ISBLANK(TRUE)," ","Input"),VLOOKUP(C31,INVENTORY!$A$31:$Y$948,19,FALSE))</f>
        <v> </v>
      </c>
      <c r="M31" s="1348"/>
      <c r="N31" s="1348"/>
      <c r="O31" s="1348"/>
      <c r="P31" s="1348"/>
      <c r="Q31" s="1348"/>
      <c r="R31" s="1375"/>
      <c r="S31" s="1348"/>
      <c r="T31" s="1356"/>
      <c r="U31" s="1348"/>
      <c r="V31" s="1281">
        <f t="shared" si="3"/>
        <v>0</v>
      </c>
      <c r="W31" s="1352"/>
      <c r="X31" s="1348"/>
      <c r="Y31" s="1376"/>
      <c r="Z31" s="1352"/>
      <c r="AA31" s="1352"/>
      <c r="AB31" s="1352"/>
      <c r="AC31" s="1352"/>
      <c r="AD31" s="1352"/>
      <c r="AE31" s="1286">
        <f>IF(C31=ISBLANK(0),0,'Roster &amp; Tables'!J27)</f>
        <v>0</v>
      </c>
      <c r="AF31" s="1286">
        <f t="shared" si="1"/>
        <v>0</v>
      </c>
      <c r="AG31" s="1287">
        <f t="shared" si="2"/>
        <v>0</v>
      </c>
      <c r="AH31" s="1288">
        <v>26.0</v>
      </c>
      <c r="AI31" s="1222"/>
      <c r="AJ31" s="1395"/>
      <c r="AK31" s="110"/>
      <c r="AL31" s="111"/>
      <c r="AM31" s="104"/>
    </row>
    <row r="32" ht="12.75" customHeight="1">
      <c r="A32" s="1311"/>
      <c r="B32" s="1366"/>
      <c r="C32" s="1367"/>
      <c r="D32" s="1290"/>
      <c r="E32" s="1290"/>
      <c r="F32" s="1290"/>
      <c r="G32" s="1368"/>
      <c r="H32" s="1369" t="str">
        <f>IF(B32=ISBLANK(TRUE),IF(C32=ISBLANK(TRUE)," ","Input"),VLOOKUP(B32,INVENTORY!$A$31:$Y$948,6,FALSE))</f>
        <v> </v>
      </c>
      <c r="I32" s="1369" t="str">
        <f>IF(B32=ISBLANK(TRUE),IF(C32=ISBLANK(TRUE)," ","Input"),VLOOKUP(B32,INVENTORY!$A$31:$Y$948,7,FALSE))</f>
        <v> </v>
      </c>
      <c r="J32" s="1369" t="str">
        <f>IF(B32=ISBLANK(TRUE),IF(C32=ISBLANK(TRUE)," ","Input"),VLOOKUP(B32,INVENTORY!$A$31:$Y$948,8,FALSE))</f>
        <v> </v>
      </c>
      <c r="K32" s="1361" t="str">
        <f>IF(B32=ISBLANK(TRUE),IF(C32=ISBLANK(TRUE)," ","Input"),VLOOKUP(B32,INVENTORY!$A$31:$Y$948,9,FALSE))</f>
        <v> </v>
      </c>
      <c r="L32" s="1302" t="str">
        <f>IF(B32=ISBLANK(TRUE),IF(C32=ISBLANK(TRUE)," ","Input"),VLOOKUP(C32,INVENTORY!$A$31:$Y$948,19,FALSE))</f>
        <v> </v>
      </c>
      <c r="M32" s="1290"/>
      <c r="N32" s="1290"/>
      <c r="O32" s="1290"/>
      <c r="P32" s="1290"/>
      <c r="Q32" s="1290"/>
      <c r="R32" s="1370"/>
      <c r="S32" s="1290"/>
      <c r="T32" s="1362"/>
      <c r="U32" s="1290"/>
      <c r="V32" s="1281">
        <f t="shared" si="3"/>
        <v>0</v>
      </c>
      <c r="W32" s="1284"/>
      <c r="X32" s="1290"/>
      <c r="Y32" s="1371"/>
      <c r="Z32" s="1284"/>
      <c r="AA32" s="1284"/>
      <c r="AB32" s="1284"/>
      <c r="AC32" s="1284"/>
      <c r="AD32" s="1284"/>
      <c r="AE32" s="1286">
        <f>IF(C32=ISBLANK(0),0,'Roster &amp; Tables'!J27)</f>
        <v>0</v>
      </c>
      <c r="AF32" s="1286">
        <f t="shared" si="1"/>
        <v>0</v>
      </c>
      <c r="AG32" s="1287">
        <f t="shared" si="2"/>
        <v>0</v>
      </c>
      <c r="AH32" s="1288">
        <v>27.0</v>
      </c>
      <c r="AI32" s="1222"/>
      <c r="AJ32" s="1395"/>
      <c r="AK32" s="110"/>
      <c r="AL32" s="111"/>
      <c r="AM32" s="104"/>
    </row>
    <row r="33" ht="12.75" customHeight="1">
      <c r="A33" s="1305"/>
      <c r="B33" s="1377"/>
      <c r="C33" s="1378"/>
      <c r="D33" s="1379"/>
      <c r="E33" s="1379"/>
      <c r="F33" s="1379"/>
      <c r="G33" s="1380"/>
      <c r="H33" s="1381" t="str">
        <f>IF(B33=ISBLANK(TRUE),IF(C33=ISBLANK(TRUE)," ","Input"),VLOOKUP(B33,INVENTORY!$A$31:$Y$948,6,FALSE))</f>
        <v> </v>
      </c>
      <c r="I33" s="1381" t="str">
        <f>IF(B33=ISBLANK(TRUE),IF(C33=ISBLANK(TRUE)," ","Input"),VLOOKUP(B33,INVENTORY!$A$31:$Y$948,7,FALSE))</f>
        <v> </v>
      </c>
      <c r="J33" s="1381" t="str">
        <f>IF(B33=ISBLANK(TRUE),IF(C33=ISBLANK(TRUE)," ","Input"),VLOOKUP(B33,INVENTORY!$A$31:$Y$948,8,FALSE))</f>
        <v> </v>
      </c>
      <c r="K33" s="1359" t="str">
        <f>IF(B33=ISBLANK(TRUE),IF(C33=ISBLANK(TRUE)," ","Input"),VLOOKUP(B33,INVENTORY!$A$31:$Y$948,9,FALSE))</f>
        <v> </v>
      </c>
      <c r="L33" s="1355" t="str">
        <f>IF(B33=ISBLANK(TRUE),IF(C33=ISBLANK(TRUE)," ","Input"),VLOOKUP(C33,INVENTORY!$A$31:$Y$948,19,FALSE))</f>
        <v> </v>
      </c>
      <c r="M33" s="1379"/>
      <c r="N33" s="1379"/>
      <c r="O33" s="1379"/>
      <c r="P33" s="1379"/>
      <c r="Q33" s="1379"/>
      <c r="R33" s="1382"/>
      <c r="S33" s="1379"/>
      <c r="T33" s="1383"/>
      <c r="U33" s="1379"/>
      <c r="V33" s="1384">
        <f t="shared" si="3"/>
        <v>0</v>
      </c>
      <c r="W33" s="1352"/>
      <c r="X33" s="1348"/>
      <c r="Y33" s="1376"/>
      <c r="Z33" s="1352"/>
      <c r="AA33" s="1352"/>
      <c r="AB33" s="1352"/>
      <c r="AC33" s="1352"/>
      <c r="AD33" s="1352"/>
      <c r="AE33" s="1286">
        <f>IF(C33=ISBLANK(0),0,'Roster &amp; Tables'!J27)</f>
        <v>0</v>
      </c>
      <c r="AF33" s="1286">
        <f t="shared" si="1"/>
        <v>0</v>
      </c>
      <c r="AG33" s="1287">
        <f t="shared" si="2"/>
        <v>0</v>
      </c>
      <c r="AH33" s="1288">
        <v>28.0</v>
      </c>
      <c r="AI33" s="1222"/>
      <c r="AJ33" s="1395"/>
      <c r="AK33" s="110"/>
      <c r="AL33" s="111"/>
      <c r="AM33" s="104"/>
    </row>
    <row r="34" ht="12.75" customHeight="1">
      <c r="A34" s="1311"/>
      <c r="B34" s="1366"/>
      <c r="C34" s="1385"/>
      <c r="D34" s="1290"/>
      <c r="E34" s="1290"/>
      <c r="F34" s="1290"/>
      <c r="G34" s="1368"/>
      <c r="H34" s="1369" t="str">
        <f>IF(B34=ISBLANK(TRUE),IF(C34=ISBLANK(TRUE)," ","Input"),VLOOKUP(B34,INVENTORY!$A$31:$Y$948,6,FALSE))</f>
        <v> </v>
      </c>
      <c r="I34" s="1369" t="str">
        <f>IF(B34=ISBLANK(TRUE),IF(C34=ISBLANK(TRUE)," ","Input"),VLOOKUP(B34,INVENTORY!$A$31:$Y$948,7,FALSE))</f>
        <v> </v>
      </c>
      <c r="J34" s="1369" t="str">
        <f>IF(B34=ISBLANK(TRUE),IF(C34=ISBLANK(TRUE)," ","Input"),VLOOKUP(B34,INVENTORY!$A$31:$Y$948,8,FALSE))</f>
        <v> </v>
      </c>
      <c r="K34" s="1361" t="str">
        <f>IF(B34=ISBLANK(TRUE),IF(C34=ISBLANK(TRUE)," ","Input"),VLOOKUP(B34,INVENTORY!$A$31:$Y$948,9,FALSE))</f>
        <v> </v>
      </c>
      <c r="L34" s="1302" t="str">
        <f>IF(B34=ISBLANK(TRUE),IF(C34=ISBLANK(TRUE)," ","Input"),VLOOKUP(C34,INVENTORY!$A$31:$Y$948,19,FALSE))</f>
        <v> </v>
      </c>
      <c r="M34" s="1290"/>
      <c r="N34" s="1290"/>
      <c r="O34" s="1290"/>
      <c r="P34" s="1290"/>
      <c r="Q34" s="1290"/>
      <c r="R34" s="1370"/>
      <c r="S34" s="1290"/>
      <c r="T34" s="1362"/>
      <c r="U34" s="1290"/>
      <c r="V34" s="1281">
        <f t="shared" si="3"/>
        <v>0</v>
      </c>
      <c r="W34" s="1386"/>
      <c r="X34" s="1290"/>
      <c r="Y34" s="1371"/>
      <c r="Z34" s="1284"/>
      <c r="AA34" s="1284"/>
      <c r="AB34" s="1284"/>
      <c r="AC34" s="1284"/>
      <c r="AD34" s="1284"/>
      <c r="AE34" s="1286">
        <f>IF(C34=ISBLANK(0),0,'Roster &amp; Tables'!J27)</f>
        <v>0</v>
      </c>
      <c r="AF34" s="1286">
        <f t="shared" si="1"/>
        <v>0</v>
      </c>
      <c r="AG34" s="1287">
        <f t="shared" si="2"/>
        <v>0</v>
      </c>
      <c r="AH34" s="1288">
        <v>29.0</v>
      </c>
      <c r="AI34" s="1222"/>
      <c r="AJ34" s="1395"/>
      <c r="AK34" s="110"/>
      <c r="AL34" s="111"/>
      <c r="AM34" s="104"/>
    </row>
    <row r="35" ht="12.75" customHeight="1">
      <c r="A35" s="1305"/>
      <c r="B35" s="1372"/>
      <c r="C35" s="1396"/>
      <c r="D35" s="1348"/>
      <c r="E35" s="1348"/>
      <c r="F35" s="1348"/>
      <c r="G35" s="1374"/>
      <c r="H35" s="1355" t="str">
        <f>IF(B35=ISBLANK(TRUE),IF(C35=ISBLANK(TRUE)," ","Input"),VLOOKUP(B35,INVENTORY!$A$31:$Y$948,6,FALSE))</f>
        <v> </v>
      </c>
      <c r="I35" s="1355" t="str">
        <f>IF(B35=ISBLANK(TRUE),IF(C35=ISBLANK(TRUE)," ","Input"),VLOOKUP(B35,INVENTORY!$A$31:$Y$948,7,FALSE))</f>
        <v> </v>
      </c>
      <c r="J35" s="1355" t="str">
        <f>IF(B35=ISBLANK(TRUE),IF(C35=ISBLANK(TRUE)," ","Input"),VLOOKUP(B35,INVENTORY!$A$31:$Y$948,8,FALSE))</f>
        <v> </v>
      </c>
      <c r="K35" s="1359" t="str">
        <f>IF(B35=ISBLANK(TRUE),IF(C35=ISBLANK(TRUE)," ","Input"),VLOOKUP(B35,INVENTORY!$A$31:$Y$948,9,FALSE))</f>
        <v> </v>
      </c>
      <c r="L35" s="1355" t="str">
        <f>IF(B35=ISBLANK(TRUE),IF(C35=ISBLANK(TRUE)," ","Input"),VLOOKUP(C35,INVENTORY!$A$31:$Y$948,19,FALSE))</f>
        <v> </v>
      </c>
      <c r="M35" s="1348"/>
      <c r="N35" s="1348"/>
      <c r="O35" s="1348"/>
      <c r="P35" s="1348"/>
      <c r="Q35" s="1348"/>
      <c r="R35" s="1375"/>
      <c r="S35" s="1348"/>
      <c r="T35" s="1356"/>
      <c r="U35" s="1348"/>
      <c r="V35" s="1281">
        <f t="shared" si="3"/>
        <v>0</v>
      </c>
      <c r="W35" s="1397"/>
      <c r="X35" s="1344" t="s">
        <v>964</v>
      </c>
      <c r="Y35" s="1376"/>
      <c r="Z35" s="1350">
        <v>0.0</v>
      </c>
      <c r="AA35" s="1352"/>
      <c r="AB35" s="1352"/>
      <c r="AC35" s="1352"/>
      <c r="AD35" s="1352"/>
      <c r="AE35" s="1286">
        <f>IF(C35=ISBLANK(0),0,'Roster &amp; Tables'!J27)</f>
        <v>0</v>
      </c>
      <c r="AF35" s="1286">
        <f t="shared" si="1"/>
        <v>0</v>
      </c>
      <c r="AG35" s="1287">
        <f t="shared" si="2"/>
        <v>0</v>
      </c>
      <c r="AH35" s="1288">
        <v>30.0</v>
      </c>
      <c r="AI35" s="1222"/>
      <c r="AJ35" s="1395"/>
      <c r="AK35" s="110"/>
      <c r="AL35" s="111"/>
      <c r="AM35" s="104"/>
    </row>
    <row r="36" ht="12.75" customHeight="1">
      <c r="A36" s="1324"/>
      <c r="B36" s="1325" t="s">
        <v>958</v>
      </c>
      <c r="C36" s="110"/>
      <c r="D36" s="110"/>
      <c r="E36" s="110"/>
      <c r="F36" s="110"/>
      <c r="G36" s="110"/>
      <c r="H36" s="110"/>
      <c r="I36" s="110"/>
      <c r="J36" s="110"/>
      <c r="K36" s="110"/>
      <c r="L36" s="110"/>
      <c r="M36" s="110"/>
      <c r="N36" s="110"/>
      <c r="O36" s="110"/>
      <c r="P36" s="110"/>
      <c r="Q36" s="110"/>
      <c r="R36" s="110"/>
      <c r="S36" s="110"/>
      <c r="T36" s="110"/>
      <c r="U36" s="110"/>
      <c r="V36" s="111"/>
      <c r="W36" s="1326">
        <f>SUM(W6:W35)</f>
        <v>0</v>
      </c>
      <c r="X36" s="1327"/>
      <c r="Y36" s="1327"/>
      <c r="Z36" s="1328">
        <f t="shared" ref="Z36:AG36" si="4">SUM(Z6:Z35)</f>
        <v>0</v>
      </c>
      <c r="AA36" s="1328">
        <f t="shared" si="4"/>
        <v>0</v>
      </c>
      <c r="AB36" s="1328">
        <f t="shared" si="4"/>
        <v>0</v>
      </c>
      <c r="AC36" s="1328">
        <f t="shared" si="4"/>
        <v>0</v>
      </c>
      <c r="AD36" s="1328">
        <f t="shared" si="4"/>
        <v>0</v>
      </c>
      <c r="AE36" s="1328">
        <f t="shared" si="4"/>
        <v>0</v>
      </c>
      <c r="AF36" s="1328">
        <f t="shared" si="4"/>
        <v>0</v>
      </c>
      <c r="AG36" s="1328">
        <f t="shared" si="4"/>
        <v>0</v>
      </c>
      <c r="AH36" s="1246"/>
      <c r="AI36" s="102"/>
      <c r="AJ36" s="1398"/>
      <c r="AK36" s="1399"/>
      <c r="AL36" s="1400"/>
      <c r="AM36" s="104"/>
    </row>
    <row r="37" ht="12.75" customHeight="1">
      <c r="A37" s="1329"/>
      <c r="B37" s="1330" t="s">
        <v>959</v>
      </c>
      <c r="C37" s="110"/>
      <c r="D37" s="110"/>
      <c r="E37" s="110"/>
      <c r="F37" s="110"/>
      <c r="G37" s="110"/>
      <c r="H37" s="110"/>
      <c r="I37" s="110"/>
      <c r="J37" s="110"/>
      <c r="K37" s="110"/>
      <c r="L37" s="110"/>
      <c r="M37" s="110"/>
      <c r="N37" s="110"/>
      <c r="O37" s="110"/>
      <c r="P37" s="110"/>
      <c r="Q37" s="110"/>
      <c r="R37" s="110"/>
      <c r="S37" s="110"/>
      <c r="T37" s="110"/>
      <c r="U37" s="110"/>
      <c r="V37" s="111"/>
      <c r="W37" s="1331" t="str">
        <f>'DEAL LOG'!Y118+'Day 2'!W36+'Day 3'!W35+W36</f>
        <v>#VALUE!</v>
      </c>
      <c r="X37" s="1387"/>
      <c r="Y37" s="1387"/>
      <c r="Z37" s="1331">
        <f>'DEAL LOG'!AB118+'Day 2'!Z36+'Day 3'!Z35+Z36</f>
        <v>0</v>
      </c>
      <c r="AA37" s="1331">
        <f>'DEAL LOG'!AC118+'Day 2'!AA36+'Day 3'!AA35+AA36</f>
        <v>0</v>
      </c>
      <c r="AB37" s="1331">
        <f>'DEAL LOG'!AD118+'Day 2'!AB36+'Day 3'!AB35+AB36</f>
        <v>0</v>
      </c>
      <c r="AC37" s="1331" t="str">
        <f>#REF!+'Day 2'!AC36+'Day 3'!AC35+AC36</f>
        <v>#REF!</v>
      </c>
      <c r="AD37" s="1331">
        <f>'DEAL LOG'!AE118+'Day 2'!AD36+'Day 3'!AD35+AD36</f>
        <v>0</v>
      </c>
      <c r="AE37" s="1331" t="str">
        <f>#REF!+'Day 2'!AE36+'Day 3'!AE35+AE36</f>
        <v>#REF!</v>
      </c>
      <c r="AF37" s="1331">
        <f>'DEAL LOG'!AF118+'Day 2'!AF36+'Day 3'!AF35+AF36</f>
        <v>0</v>
      </c>
      <c r="AG37" s="1331" t="str">
        <f>'DEAL LOG'!AG118+'Day 2'!AG36+'Day 3'!AG35+AG36</f>
        <v>#VALUE!</v>
      </c>
      <c r="AH37" s="1332"/>
      <c r="AI37" s="1332"/>
      <c r="AJ37" s="1401"/>
      <c r="AK37" s="1390"/>
      <c r="AL37" s="1390"/>
      <c r="AM37" s="104"/>
    </row>
    <row r="38" ht="12.7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4"/>
      <c r="Z38" s="104"/>
      <c r="AA38" s="104"/>
      <c r="AB38" s="104"/>
      <c r="AC38" s="104"/>
      <c r="AD38" s="104"/>
      <c r="AE38" s="104"/>
      <c r="AF38" s="104"/>
      <c r="AG38" s="104"/>
      <c r="AH38" s="104"/>
      <c r="AI38" s="104"/>
      <c r="AJ38" s="1390"/>
      <c r="AK38" s="1390"/>
      <c r="AL38" s="1390"/>
      <c r="AM38" s="104"/>
    </row>
    <row r="39" ht="12.75" customHeight="1">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390"/>
      <c r="AK39" s="1390"/>
      <c r="AL39" s="1390"/>
      <c r="AM39" s="104"/>
    </row>
    <row r="40" ht="12.75" customHeight="1">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390"/>
      <c r="AK40" s="1390"/>
      <c r="AL40" s="1390"/>
      <c r="AM40" s="104"/>
    </row>
    <row r="41" ht="12.75" customHeight="1">
      <c r="A41" s="102"/>
      <c r="B41" s="102"/>
      <c r="C41" s="102"/>
      <c r="D41" s="102"/>
      <c r="E41" s="102"/>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c r="AJ41" s="1390"/>
      <c r="AK41" s="1390"/>
      <c r="AL41" s="1390"/>
      <c r="AM41" s="104"/>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4"/>
      <c r="Z42" s="104"/>
      <c r="AA42" s="104"/>
      <c r="AB42" s="104"/>
      <c r="AC42" s="104"/>
      <c r="AD42" s="104"/>
      <c r="AE42" s="104"/>
      <c r="AF42" s="104"/>
      <c r="AG42" s="104"/>
      <c r="AH42" s="104"/>
      <c r="AI42" s="104"/>
      <c r="AJ42" s="1390"/>
      <c r="AK42" s="1390"/>
      <c r="AL42" s="1390"/>
      <c r="AM42" s="104"/>
    </row>
    <row r="43" ht="12.75" customHeight="1">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04"/>
      <c r="AJ43" s="1390"/>
      <c r="AK43" s="1390"/>
      <c r="AL43" s="1390"/>
      <c r="AM43" s="104"/>
    </row>
    <row r="44" ht="12.75" customHeight="1">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04"/>
      <c r="AJ44" s="1390"/>
      <c r="AK44" s="1390"/>
      <c r="AL44" s="1390"/>
      <c r="AM44" s="104"/>
    </row>
    <row r="45" ht="12.75" customHeight="1">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04"/>
      <c r="AJ45" s="1390"/>
      <c r="AK45" s="1390"/>
      <c r="AL45" s="1390"/>
      <c r="AM45" s="104"/>
    </row>
    <row r="46" ht="12.75" customHeight="1">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04"/>
      <c r="AJ46" s="1390"/>
      <c r="AK46" s="1390"/>
      <c r="AL46" s="1390"/>
      <c r="AM46" s="104"/>
    </row>
    <row r="47" ht="12.75" customHeight="1">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04"/>
      <c r="AJ47" s="1390"/>
      <c r="AK47" s="1390"/>
      <c r="AL47" s="1390"/>
      <c r="AM47" s="104"/>
    </row>
    <row r="48" ht="12.75" customHeight="1">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390"/>
      <c r="AK48" s="1390"/>
      <c r="AL48" s="1390"/>
      <c r="AM48" s="104"/>
    </row>
    <row r="49" ht="12.75" customHeight="1">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390"/>
      <c r="AK49" s="1390"/>
      <c r="AL49" s="1390"/>
      <c r="AM49" s="104"/>
    </row>
    <row r="50" ht="12.75" customHeight="1">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04"/>
      <c r="AJ50" s="1390"/>
      <c r="AK50" s="1390"/>
      <c r="AL50" s="1390"/>
      <c r="AM50" s="104"/>
    </row>
    <row r="51" ht="12.75" customHeight="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390"/>
      <c r="AK51" s="1390"/>
      <c r="AL51" s="1390"/>
      <c r="AM51" s="104"/>
    </row>
    <row r="52" ht="12.75" customHeight="1">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04"/>
      <c r="AJ52" s="1390"/>
      <c r="AK52" s="1390"/>
      <c r="AL52" s="1390"/>
      <c r="AM52" s="104"/>
    </row>
    <row r="53" ht="12.75" customHeight="1">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04"/>
      <c r="AJ53" s="1390"/>
      <c r="AK53" s="1390"/>
      <c r="AL53" s="1390"/>
      <c r="AM53" s="104"/>
    </row>
    <row r="54" ht="12.75" customHeight="1">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c r="AI54" s="104"/>
      <c r="AJ54" s="1390"/>
      <c r="AK54" s="1390"/>
      <c r="AL54" s="1390"/>
      <c r="AM54" s="104"/>
    </row>
    <row r="55" ht="12.75" customHeight="1">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04"/>
      <c r="AJ55" s="1390"/>
      <c r="AK55" s="1390"/>
      <c r="AL55" s="1390"/>
      <c r="AM55" s="104"/>
    </row>
    <row r="56" ht="12.75" customHeight="1">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04"/>
      <c r="AJ56" s="1390"/>
      <c r="AK56" s="1390"/>
      <c r="AL56" s="1390"/>
      <c r="AM56" s="104"/>
    </row>
    <row r="57" ht="12.75" customHeight="1">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04"/>
      <c r="AJ57" s="1390"/>
      <c r="AK57" s="1390"/>
      <c r="AL57" s="1390"/>
      <c r="AM57" s="104"/>
    </row>
    <row r="58" ht="12.75" customHeight="1">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04"/>
      <c r="AJ58" s="1390"/>
      <c r="AK58" s="1390"/>
      <c r="AL58" s="1390"/>
      <c r="AM58" s="104"/>
    </row>
    <row r="59" ht="12.75" customHeight="1">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390"/>
      <c r="AK59" s="1390"/>
      <c r="AL59" s="1390"/>
      <c r="AM59" s="104"/>
    </row>
    <row r="60" ht="12.75" customHeight="1">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04"/>
      <c r="AJ60" s="1390"/>
      <c r="AK60" s="1390"/>
      <c r="AL60" s="1390"/>
      <c r="AM60" s="104"/>
    </row>
    <row r="61" ht="12.75" customHeight="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04"/>
      <c r="AJ61" s="1390"/>
      <c r="AK61" s="1390"/>
      <c r="AL61" s="1390"/>
      <c r="AM61" s="104"/>
    </row>
    <row r="62" ht="12.75" customHeight="1">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04"/>
      <c r="AJ62" s="1390"/>
      <c r="AK62" s="1390"/>
      <c r="AL62" s="1390"/>
      <c r="AM62" s="104"/>
    </row>
    <row r="63" ht="12.75" customHeight="1">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04"/>
      <c r="AJ63" s="1390"/>
      <c r="AK63" s="1390"/>
      <c r="AL63" s="1390"/>
      <c r="AM63" s="104"/>
    </row>
    <row r="64" ht="12.75" customHeight="1">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04"/>
      <c r="AJ64" s="1390"/>
      <c r="AK64" s="1390"/>
      <c r="AL64" s="1390"/>
      <c r="AM64" s="104"/>
    </row>
    <row r="65" ht="12.75" customHeight="1">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104"/>
      <c r="AJ65" s="1390"/>
      <c r="AK65" s="1390"/>
      <c r="AL65" s="1390"/>
      <c r="AM65" s="104"/>
    </row>
    <row r="66" ht="12.75" customHeight="1">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04"/>
      <c r="AJ66" s="1390"/>
      <c r="AK66" s="1390"/>
      <c r="AL66" s="1390"/>
      <c r="AM66" s="104"/>
    </row>
    <row r="67" ht="12.75" customHeight="1">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04"/>
      <c r="AJ67" s="1390"/>
      <c r="AK67" s="1390"/>
      <c r="AL67" s="1390"/>
      <c r="AM67" s="104"/>
    </row>
    <row r="68" ht="12.75" customHeight="1">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04"/>
      <c r="AJ68" s="1390"/>
      <c r="AK68" s="1390"/>
      <c r="AL68" s="1390"/>
      <c r="AM68" s="104"/>
    </row>
    <row r="69" ht="12.75" customHeight="1">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04"/>
      <c r="AJ69" s="1390"/>
      <c r="AK69" s="1390"/>
      <c r="AL69" s="1390"/>
      <c r="AM69" s="104"/>
    </row>
    <row r="70" ht="12.75" customHeight="1">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04"/>
      <c r="AJ70" s="1390"/>
      <c r="AK70" s="1390"/>
      <c r="AL70" s="1390"/>
      <c r="AM70" s="104"/>
    </row>
    <row r="71" ht="12.75" customHeight="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04"/>
      <c r="AJ71" s="1390"/>
      <c r="AK71" s="1390"/>
      <c r="AL71" s="1390"/>
      <c r="AM71" s="104"/>
    </row>
    <row r="72" ht="12.75" customHeight="1">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104"/>
      <c r="AJ72" s="1390"/>
      <c r="AK72" s="1390"/>
      <c r="AL72" s="1390"/>
      <c r="AM72" s="104"/>
    </row>
    <row r="73" ht="12.75" customHeight="1">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04"/>
      <c r="AJ73" s="1390"/>
      <c r="AK73" s="1390"/>
      <c r="AL73" s="1390"/>
      <c r="AM73" s="104"/>
    </row>
    <row r="74" ht="12.75" customHeight="1">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04"/>
      <c r="AJ74" s="1390"/>
      <c r="AK74" s="1390"/>
      <c r="AL74" s="1390"/>
      <c r="AM74" s="104"/>
    </row>
    <row r="75" ht="12.75" customHeight="1">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104"/>
      <c r="AJ75" s="1390"/>
      <c r="AK75" s="1390"/>
      <c r="AL75" s="1390"/>
      <c r="AM75" s="104"/>
    </row>
    <row r="76" ht="12.75" customHeight="1">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04"/>
      <c r="AJ76" s="1390"/>
      <c r="AK76" s="1390"/>
      <c r="AL76" s="1390"/>
      <c r="AM76" s="104"/>
    </row>
    <row r="77" ht="12.75" customHeight="1">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104"/>
      <c r="AJ77" s="1390"/>
      <c r="AK77" s="1390"/>
      <c r="AL77" s="1390"/>
      <c r="AM77" s="104"/>
    </row>
    <row r="78" ht="12.75" customHeight="1">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104"/>
      <c r="AJ78" s="1390"/>
      <c r="AK78" s="1390"/>
      <c r="AL78" s="1390"/>
      <c r="AM78" s="104"/>
    </row>
    <row r="79" ht="12.75" customHeight="1">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104"/>
      <c r="AJ79" s="1390"/>
      <c r="AK79" s="1390"/>
      <c r="AL79" s="1390"/>
      <c r="AM79" s="104"/>
    </row>
    <row r="80" ht="12.75" customHeight="1">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104"/>
      <c r="AJ80" s="1390"/>
      <c r="AK80" s="1390"/>
      <c r="AL80" s="1390"/>
      <c r="AM80" s="104"/>
    </row>
    <row r="81" ht="12.75" customHeight="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104"/>
      <c r="AJ81" s="1390"/>
      <c r="AK81" s="1390"/>
      <c r="AL81" s="1390"/>
      <c r="AM81" s="104"/>
    </row>
    <row r="82" ht="12.75" customHeight="1">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04"/>
      <c r="AJ82" s="1390"/>
      <c r="AK82" s="1390"/>
      <c r="AL82" s="1390"/>
      <c r="AM82" s="104"/>
    </row>
    <row r="83" ht="12.75" customHeight="1">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04"/>
      <c r="AJ83" s="1390"/>
      <c r="AK83" s="1390"/>
      <c r="AL83" s="1390"/>
      <c r="AM83" s="104"/>
    </row>
    <row r="84" ht="12.75" customHeight="1">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104"/>
      <c r="AJ84" s="1390"/>
      <c r="AK84" s="1390"/>
      <c r="AL84" s="1390"/>
      <c r="AM84" s="104"/>
    </row>
    <row r="85" ht="12.75" customHeight="1">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04"/>
      <c r="AJ85" s="1390"/>
      <c r="AK85" s="1390"/>
      <c r="AL85" s="1390"/>
      <c r="AM85" s="104"/>
    </row>
    <row r="86" ht="12.75" customHeight="1">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04"/>
      <c r="AJ86" s="1390"/>
      <c r="AK86" s="1390"/>
      <c r="AL86" s="1390"/>
      <c r="AM86" s="104"/>
    </row>
    <row r="87" ht="12.75" customHeight="1">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04"/>
      <c r="AJ87" s="1390"/>
      <c r="AK87" s="1390"/>
      <c r="AL87" s="1390"/>
      <c r="AM87" s="104"/>
    </row>
    <row r="88" ht="12.75" customHeight="1">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04"/>
      <c r="AJ88" s="1390"/>
      <c r="AK88" s="1390"/>
      <c r="AL88" s="1390"/>
      <c r="AM88" s="104"/>
    </row>
    <row r="89" ht="12.75" customHeight="1">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04"/>
      <c r="AJ89" s="1390"/>
      <c r="AK89" s="1390"/>
      <c r="AL89" s="1390"/>
      <c r="AM89" s="104"/>
    </row>
    <row r="90" ht="12.75" customHeight="1">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04"/>
      <c r="AJ90" s="1390"/>
      <c r="AK90" s="1390"/>
      <c r="AL90" s="1390"/>
      <c r="AM90" s="104"/>
    </row>
    <row r="91" ht="12.75" customHeight="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04"/>
      <c r="AJ91" s="1390"/>
      <c r="AK91" s="1390"/>
      <c r="AL91" s="1390"/>
      <c r="AM91" s="104"/>
    </row>
    <row r="92" ht="12.75" customHeight="1">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04"/>
      <c r="AJ92" s="1390"/>
      <c r="AK92" s="1390"/>
      <c r="AL92" s="1390"/>
      <c r="AM92" s="104"/>
    </row>
    <row r="93" ht="12.75" customHeight="1">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04"/>
      <c r="AJ93" s="1390"/>
      <c r="AK93" s="1390"/>
      <c r="AL93" s="1390"/>
      <c r="AM93" s="104"/>
    </row>
    <row r="94" ht="12.75" customHeight="1">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04"/>
      <c r="AJ94" s="1390"/>
      <c r="AK94" s="1390"/>
      <c r="AL94" s="1390"/>
      <c r="AM94" s="104"/>
    </row>
    <row r="95" ht="12.75" customHeight="1">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04"/>
      <c r="AJ95" s="1390"/>
      <c r="AK95" s="1390"/>
      <c r="AL95" s="1390"/>
      <c r="AM95" s="104"/>
    </row>
    <row r="96" ht="12.75" customHeight="1">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04"/>
      <c r="AJ96" s="1390"/>
      <c r="AK96" s="1390"/>
      <c r="AL96" s="1390"/>
      <c r="AM96" s="104"/>
    </row>
    <row r="97" ht="12.75" customHeight="1">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04"/>
      <c r="AJ97" s="1390"/>
      <c r="AK97" s="1390"/>
      <c r="AL97" s="1390"/>
      <c r="AM97" s="104"/>
    </row>
    <row r="98" ht="12.75" customHeight="1">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04"/>
      <c r="AJ98" s="1390"/>
      <c r="AK98" s="1390"/>
      <c r="AL98" s="1390"/>
      <c r="AM98" s="104"/>
    </row>
    <row r="99" ht="12.75" customHeight="1">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04"/>
      <c r="AJ99" s="1390"/>
      <c r="AK99" s="1390"/>
      <c r="AL99" s="1390"/>
      <c r="AM99" s="104"/>
    </row>
    <row r="100" ht="12.75" customHeight="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104"/>
      <c r="AJ100" s="1390"/>
      <c r="AK100" s="1390"/>
      <c r="AL100" s="1390"/>
      <c r="AM100" s="104"/>
    </row>
    <row r="101" ht="12.75" customHeight="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104"/>
      <c r="AJ101" s="1390"/>
      <c r="AK101" s="1390"/>
      <c r="AL101" s="1390"/>
      <c r="AM101" s="104"/>
    </row>
    <row r="102" ht="12.75" customHeight="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104"/>
      <c r="AJ102" s="1390"/>
      <c r="AK102" s="1390"/>
      <c r="AL102" s="1390"/>
      <c r="AM102" s="104"/>
    </row>
    <row r="103" ht="12.75" customHeight="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04"/>
      <c r="AJ103" s="1390"/>
      <c r="AK103" s="1390"/>
      <c r="AL103" s="1390"/>
      <c r="AM103" s="104"/>
    </row>
    <row r="104" ht="12.75" customHeight="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04"/>
      <c r="AJ104" s="1390"/>
      <c r="AK104" s="1390"/>
      <c r="AL104" s="1390"/>
      <c r="AM104" s="104"/>
    </row>
    <row r="105" ht="12.75" customHeight="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04"/>
      <c r="AJ105" s="1390"/>
      <c r="AK105" s="1390"/>
      <c r="AL105" s="1390"/>
      <c r="AM105" s="104"/>
    </row>
    <row r="106" ht="12.75" customHeight="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04"/>
      <c r="AJ106" s="1390"/>
      <c r="AK106" s="1390"/>
      <c r="AL106" s="1390"/>
      <c r="AM106" s="104"/>
    </row>
    <row r="107" ht="12.75" customHeight="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04"/>
      <c r="AJ107" s="1390"/>
      <c r="AK107" s="1390"/>
      <c r="AL107" s="1390"/>
      <c r="AM107" s="104"/>
    </row>
    <row r="108" ht="12.75" customHeight="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04"/>
      <c r="AJ108" s="1390"/>
      <c r="AK108" s="1390"/>
      <c r="AL108" s="1390"/>
      <c r="AM108" s="104"/>
    </row>
    <row r="109" ht="12.75" customHeight="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04"/>
      <c r="AJ109" s="1390"/>
      <c r="AK109" s="1390"/>
      <c r="AL109" s="1390"/>
      <c r="AM109" s="104"/>
    </row>
    <row r="110" ht="12.75" customHeight="1">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04"/>
      <c r="AJ110" s="1390"/>
      <c r="AK110" s="1390"/>
      <c r="AL110" s="1390"/>
      <c r="AM110" s="104"/>
    </row>
    <row r="111" ht="12.75" customHeight="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04"/>
      <c r="AJ111" s="1390"/>
      <c r="AK111" s="1390"/>
      <c r="AL111" s="1390"/>
      <c r="AM111" s="104"/>
    </row>
    <row r="112" ht="12.75" customHeight="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4"/>
      <c r="AH112" s="104"/>
      <c r="AI112" s="104"/>
      <c r="AJ112" s="1390"/>
      <c r="AK112" s="1390"/>
      <c r="AL112" s="1390"/>
      <c r="AM112" s="104"/>
    </row>
    <row r="113" ht="12.75" customHeight="1">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390"/>
      <c r="AK113" s="1390"/>
      <c r="AL113" s="1390"/>
      <c r="AM113" s="104"/>
    </row>
    <row r="114" ht="12.75" customHeight="1">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104"/>
      <c r="AH114" s="104"/>
      <c r="AI114" s="104"/>
      <c r="AJ114" s="1390"/>
      <c r="AK114" s="1390"/>
      <c r="AL114" s="1390"/>
      <c r="AM114" s="104"/>
    </row>
    <row r="115" ht="12.75" customHeight="1">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c r="AG115" s="104"/>
      <c r="AH115" s="104"/>
      <c r="AI115" s="104"/>
      <c r="AJ115" s="1390"/>
      <c r="AK115" s="1390"/>
      <c r="AL115" s="1390"/>
      <c r="AM115" s="104"/>
    </row>
    <row r="116" ht="12.75" customHeight="1">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c r="AF116" s="104"/>
      <c r="AG116" s="104"/>
      <c r="AH116" s="104"/>
      <c r="AI116" s="104"/>
      <c r="AJ116" s="1390"/>
      <c r="AK116" s="1390"/>
      <c r="AL116" s="1390"/>
      <c r="AM116" s="104"/>
    </row>
    <row r="117" ht="12.75" customHeight="1">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04"/>
      <c r="AJ117" s="1390"/>
      <c r="AK117" s="1390"/>
      <c r="AL117" s="1390"/>
      <c r="AM117" s="104"/>
    </row>
    <row r="118" ht="12.75" customHeight="1">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04"/>
      <c r="AJ118" s="1390"/>
      <c r="AK118" s="1390"/>
      <c r="AL118" s="1390"/>
      <c r="AM118" s="104"/>
    </row>
    <row r="119" ht="12.75" customHeight="1">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04"/>
      <c r="AJ119" s="1390"/>
      <c r="AK119" s="1390"/>
      <c r="AL119" s="1390"/>
      <c r="AM119" s="104"/>
    </row>
    <row r="120" ht="12.75" customHeight="1">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04"/>
      <c r="AJ120" s="1390"/>
      <c r="AK120" s="1390"/>
      <c r="AL120" s="1390"/>
      <c r="AM120" s="104"/>
    </row>
    <row r="121" ht="12.75" customHeight="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04"/>
      <c r="AJ121" s="1390"/>
      <c r="AK121" s="1390"/>
      <c r="AL121" s="1390"/>
      <c r="AM121" s="104"/>
    </row>
    <row r="122" ht="12.75" customHeight="1">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04"/>
      <c r="AJ122" s="1390"/>
      <c r="AK122" s="1390"/>
      <c r="AL122" s="1390"/>
      <c r="AM122" s="104"/>
    </row>
    <row r="123" ht="12.75" customHeight="1">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04"/>
      <c r="AJ123" s="1390"/>
      <c r="AK123" s="1390"/>
      <c r="AL123" s="1390"/>
      <c r="AM123" s="104"/>
    </row>
    <row r="124" ht="12.75" customHeight="1">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04"/>
      <c r="AJ124" s="1390"/>
      <c r="AK124" s="1390"/>
      <c r="AL124" s="1390"/>
      <c r="AM124" s="104"/>
    </row>
    <row r="125" ht="12.75" customHeight="1">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04"/>
      <c r="AJ125" s="1390"/>
      <c r="AK125" s="1390"/>
      <c r="AL125" s="1390"/>
      <c r="AM125" s="104"/>
    </row>
    <row r="126" ht="12.75" customHeight="1">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104"/>
      <c r="AJ126" s="1390"/>
      <c r="AK126" s="1390"/>
      <c r="AL126" s="1390"/>
      <c r="AM126" s="104"/>
    </row>
    <row r="127" ht="12.75" customHeight="1">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104"/>
      <c r="AJ127" s="1390"/>
      <c r="AK127" s="1390"/>
      <c r="AL127" s="1390"/>
      <c r="AM127" s="104"/>
    </row>
    <row r="128" ht="12.75" customHeigh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04"/>
      <c r="AJ128" s="1390"/>
      <c r="AK128" s="1390"/>
      <c r="AL128" s="1390"/>
      <c r="AM128" s="104"/>
    </row>
    <row r="129" ht="12.75" customHeigh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04"/>
      <c r="AJ129" s="1390"/>
      <c r="AK129" s="1390"/>
      <c r="AL129" s="1390"/>
      <c r="AM129" s="104"/>
    </row>
    <row r="130" ht="12.75" customHeight="1">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04"/>
      <c r="AJ130" s="1390"/>
      <c r="AK130" s="1390"/>
      <c r="AL130" s="1390"/>
      <c r="AM130" s="104"/>
    </row>
    <row r="131" ht="12.75" customHeight="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04"/>
      <c r="AJ131" s="1390"/>
      <c r="AK131" s="1390"/>
      <c r="AL131" s="1390"/>
      <c r="AM131" s="104"/>
    </row>
    <row r="132" ht="12.75" customHeigh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04"/>
      <c r="AJ132" s="1390"/>
      <c r="AK132" s="1390"/>
      <c r="AL132" s="1390"/>
      <c r="AM132" s="104"/>
    </row>
    <row r="133" ht="12.75" customHeight="1">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04"/>
      <c r="AJ133" s="1390"/>
      <c r="AK133" s="1390"/>
      <c r="AL133" s="1390"/>
      <c r="AM133" s="104"/>
    </row>
    <row r="134" ht="12.75" customHeight="1">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04"/>
      <c r="AJ134" s="1390"/>
      <c r="AK134" s="1390"/>
      <c r="AL134" s="1390"/>
      <c r="AM134" s="104"/>
    </row>
    <row r="135" ht="12.75" customHeight="1">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104"/>
      <c r="AJ135" s="1390"/>
      <c r="AK135" s="1390"/>
      <c r="AL135" s="1390"/>
      <c r="AM135" s="104"/>
    </row>
    <row r="136" ht="12.75" customHeight="1">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04"/>
      <c r="AJ136" s="1390"/>
      <c r="AK136" s="1390"/>
      <c r="AL136" s="1390"/>
      <c r="AM136" s="104"/>
    </row>
    <row r="137" ht="12.75" customHeight="1">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104"/>
      <c r="AJ137" s="1390"/>
      <c r="AK137" s="1390"/>
      <c r="AL137" s="1390"/>
      <c r="AM137" s="104"/>
    </row>
    <row r="138" ht="12.75" customHeight="1">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104"/>
      <c r="AJ138" s="1390"/>
      <c r="AK138" s="1390"/>
      <c r="AL138" s="1390"/>
      <c r="AM138" s="104"/>
    </row>
    <row r="139" ht="12.75" customHeight="1">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04"/>
      <c r="AJ139" s="1390"/>
      <c r="AK139" s="1390"/>
      <c r="AL139" s="1390"/>
      <c r="AM139" s="104"/>
    </row>
    <row r="140" ht="12.75" customHeight="1">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04"/>
      <c r="AJ140" s="1390"/>
      <c r="AK140" s="1390"/>
      <c r="AL140" s="1390"/>
      <c r="AM140" s="104"/>
    </row>
    <row r="141" ht="12.75" customHeight="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04"/>
      <c r="AJ141" s="1390"/>
      <c r="AK141" s="1390"/>
      <c r="AL141" s="1390"/>
      <c r="AM141" s="104"/>
    </row>
    <row r="142" ht="12.75" customHeigh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04"/>
      <c r="AJ142" s="1390"/>
      <c r="AK142" s="1390"/>
      <c r="AL142" s="1390"/>
      <c r="AM142" s="104"/>
    </row>
    <row r="143" ht="12.75" customHeight="1">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04"/>
      <c r="AJ143" s="1390"/>
      <c r="AK143" s="1390"/>
      <c r="AL143" s="1390"/>
      <c r="AM143" s="104"/>
    </row>
    <row r="144" ht="12.75" customHeigh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04"/>
      <c r="AJ144" s="1390"/>
      <c r="AK144" s="1390"/>
      <c r="AL144" s="1390"/>
      <c r="AM144" s="104"/>
    </row>
    <row r="145" ht="12.75" customHeight="1">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04"/>
      <c r="AJ145" s="1390"/>
      <c r="AK145" s="1390"/>
      <c r="AL145" s="1390"/>
      <c r="AM145" s="104"/>
    </row>
    <row r="146" ht="12.75" customHeight="1">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04"/>
      <c r="AJ146" s="1390"/>
      <c r="AK146" s="1390"/>
      <c r="AL146" s="1390"/>
      <c r="AM146" s="104"/>
    </row>
    <row r="147" ht="12.75" customHeight="1">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04"/>
      <c r="AJ147" s="1390"/>
      <c r="AK147" s="1390"/>
      <c r="AL147" s="1390"/>
      <c r="AM147" s="104"/>
    </row>
    <row r="148" ht="12.75"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04"/>
      <c r="AJ148" s="1390"/>
      <c r="AK148" s="1390"/>
      <c r="AL148" s="1390"/>
      <c r="AM148" s="104"/>
    </row>
    <row r="149" ht="12.75" customHeigh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04"/>
      <c r="AJ149" s="1390"/>
      <c r="AK149" s="1390"/>
      <c r="AL149" s="1390"/>
      <c r="AM149" s="104"/>
    </row>
    <row r="150" ht="12.75"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04"/>
      <c r="AJ150" s="1390"/>
      <c r="AK150" s="1390"/>
      <c r="AL150" s="1390"/>
      <c r="AM150" s="104"/>
    </row>
    <row r="151" ht="12.75" customHeight="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04"/>
      <c r="AJ151" s="1390"/>
      <c r="AK151" s="1390"/>
      <c r="AL151" s="1390"/>
      <c r="AM151" s="104"/>
    </row>
    <row r="152" ht="12.75"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04"/>
      <c r="AJ152" s="1390"/>
      <c r="AK152" s="1390"/>
      <c r="AL152" s="1390"/>
      <c r="AM152" s="104"/>
    </row>
    <row r="153" ht="12.75" customHeight="1">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04"/>
      <c r="AJ153" s="1390"/>
      <c r="AK153" s="1390"/>
      <c r="AL153" s="1390"/>
      <c r="AM153" s="104"/>
    </row>
    <row r="154" ht="12.75" customHeight="1">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04"/>
      <c r="AJ154" s="1390"/>
      <c r="AK154" s="1390"/>
      <c r="AL154" s="1390"/>
      <c r="AM154" s="104"/>
    </row>
    <row r="155" ht="12.75" customHeight="1">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04"/>
      <c r="AJ155" s="1390"/>
      <c r="AK155" s="1390"/>
      <c r="AL155" s="1390"/>
      <c r="AM155" s="104"/>
    </row>
    <row r="156" ht="12.75" customHeight="1">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04"/>
      <c r="AJ156" s="1390"/>
      <c r="AK156" s="1390"/>
      <c r="AL156" s="1390"/>
      <c r="AM156" s="104"/>
    </row>
    <row r="157" ht="12.75" customHeight="1">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04"/>
      <c r="AJ157" s="1390"/>
      <c r="AK157" s="1390"/>
      <c r="AL157" s="1390"/>
      <c r="AM157" s="104"/>
    </row>
    <row r="158" ht="12.75" customHeight="1">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04"/>
      <c r="AJ158" s="1390"/>
      <c r="AK158" s="1390"/>
      <c r="AL158" s="1390"/>
      <c r="AM158" s="104"/>
    </row>
    <row r="159" ht="12.75" customHeight="1">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04"/>
      <c r="AJ159" s="1390"/>
      <c r="AK159" s="1390"/>
      <c r="AL159" s="1390"/>
      <c r="AM159" s="104"/>
    </row>
    <row r="160" ht="12.75" customHeight="1">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04"/>
      <c r="AJ160" s="1390"/>
      <c r="AK160" s="1390"/>
      <c r="AL160" s="1390"/>
      <c r="AM160" s="104"/>
    </row>
    <row r="161" ht="12.75" customHeight="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04"/>
      <c r="AJ161" s="1390"/>
      <c r="AK161" s="1390"/>
      <c r="AL161" s="1390"/>
      <c r="AM161" s="104"/>
    </row>
    <row r="162" ht="12.75" customHeight="1">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04"/>
      <c r="AJ162" s="1390"/>
      <c r="AK162" s="1390"/>
      <c r="AL162" s="1390"/>
      <c r="AM162" s="104"/>
    </row>
    <row r="163" ht="12.75" customHeight="1">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04"/>
      <c r="AJ163" s="1390"/>
      <c r="AK163" s="1390"/>
      <c r="AL163" s="1390"/>
      <c r="AM163" s="104"/>
    </row>
    <row r="164" ht="12.75" customHeight="1">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04"/>
      <c r="AJ164" s="1390"/>
      <c r="AK164" s="1390"/>
      <c r="AL164" s="1390"/>
      <c r="AM164" s="104"/>
    </row>
    <row r="165" ht="12.75" customHeight="1">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04"/>
      <c r="AJ165" s="1390"/>
      <c r="AK165" s="1390"/>
      <c r="AL165" s="1390"/>
      <c r="AM165" s="104"/>
    </row>
    <row r="166" ht="12.75" customHeight="1">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04"/>
      <c r="AJ166" s="1390"/>
      <c r="AK166" s="1390"/>
      <c r="AL166" s="1390"/>
      <c r="AM166" s="104"/>
    </row>
    <row r="167" ht="12.75" customHeight="1">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04"/>
      <c r="AJ167" s="1390"/>
      <c r="AK167" s="1390"/>
      <c r="AL167" s="1390"/>
      <c r="AM167" s="104"/>
    </row>
    <row r="168" ht="12.75" customHeight="1">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04"/>
      <c r="AJ168" s="1390"/>
      <c r="AK168" s="1390"/>
      <c r="AL168" s="1390"/>
      <c r="AM168" s="104"/>
    </row>
    <row r="169" ht="12.75" customHeight="1">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04"/>
      <c r="AJ169" s="1390"/>
      <c r="AK169" s="1390"/>
      <c r="AL169" s="1390"/>
      <c r="AM169" s="104"/>
    </row>
    <row r="170" ht="12.75" customHeight="1">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04"/>
      <c r="AJ170" s="1390"/>
      <c r="AK170" s="1390"/>
      <c r="AL170" s="1390"/>
      <c r="AM170" s="104"/>
    </row>
    <row r="171" ht="12.75" customHeight="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04"/>
      <c r="AJ171" s="1390"/>
      <c r="AK171" s="1390"/>
      <c r="AL171" s="1390"/>
      <c r="AM171" s="104"/>
    </row>
    <row r="172" ht="12.75"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04"/>
      <c r="AJ172" s="1390"/>
      <c r="AK172" s="1390"/>
      <c r="AL172" s="1390"/>
      <c r="AM172" s="104"/>
    </row>
    <row r="173" ht="12.75" customHeight="1">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04"/>
      <c r="AJ173" s="1390"/>
      <c r="AK173" s="1390"/>
      <c r="AL173" s="1390"/>
      <c r="AM173" s="104"/>
    </row>
    <row r="174" ht="12.75" customHeight="1">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04"/>
      <c r="AJ174" s="1390"/>
      <c r="AK174" s="1390"/>
      <c r="AL174" s="1390"/>
      <c r="AM174" s="104"/>
    </row>
    <row r="175" ht="12.75" customHeight="1">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04"/>
      <c r="AJ175" s="1390"/>
      <c r="AK175" s="1390"/>
      <c r="AL175" s="1390"/>
      <c r="AM175" s="104"/>
    </row>
    <row r="176" ht="12.75" customHeight="1">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04"/>
      <c r="AJ176" s="1390"/>
      <c r="AK176" s="1390"/>
      <c r="AL176" s="1390"/>
      <c r="AM176" s="104"/>
    </row>
    <row r="177" ht="12.75" customHeight="1">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04"/>
      <c r="AJ177" s="1390"/>
      <c r="AK177" s="1390"/>
      <c r="AL177" s="1390"/>
      <c r="AM177" s="104"/>
    </row>
    <row r="178" ht="12.75" customHeight="1">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04"/>
      <c r="AJ178" s="1390"/>
      <c r="AK178" s="1390"/>
      <c r="AL178" s="1390"/>
      <c r="AM178" s="104"/>
    </row>
    <row r="179" ht="12.75" customHeight="1">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04"/>
      <c r="AJ179" s="1390"/>
      <c r="AK179" s="1390"/>
      <c r="AL179" s="1390"/>
      <c r="AM179" s="104"/>
    </row>
    <row r="180" ht="12.75" customHeight="1">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04"/>
      <c r="AJ180" s="1390"/>
      <c r="AK180" s="1390"/>
      <c r="AL180" s="1390"/>
      <c r="AM180" s="104"/>
    </row>
    <row r="181" ht="12.75" customHeight="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04"/>
      <c r="AJ181" s="1390"/>
      <c r="AK181" s="1390"/>
      <c r="AL181" s="1390"/>
      <c r="AM181" s="104"/>
    </row>
    <row r="182" ht="12.75" customHeight="1">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04"/>
      <c r="AJ182" s="1390"/>
      <c r="AK182" s="1390"/>
      <c r="AL182" s="1390"/>
      <c r="AM182" s="104"/>
    </row>
    <row r="183" ht="12.75" customHeight="1">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04"/>
      <c r="AJ183" s="1390"/>
      <c r="AK183" s="1390"/>
      <c r="AL183" s="1390"/>
      <c r="AM183" s="104"/>
    </row>
    <row r="184" ht="12.75" customHeight="1">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04"/>
      <c r="AJ184" s="1390"/>
      <c r="AK184" s="1390"/>
      <c r="AL184" s="1390"/>
      <c r="AM184" s="104"/>
    </row>
    <row r="185" ht="12.75" customHeight="1">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04"/>
      <c r="AJ185" s="1390"/>
      <c r="AK185" s="1390"/>
      <c r="AL185" s="1390"/>
      <c r="AM185" s="104"/>
    </row>
    <row r="186" ht="12.75" customHeight="1">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04"/>
      <c r="AJ186" s="1390"/>
      <c r="AK186" s="1390"/>
      <c r="AL186" s="1390"/>
      <c r="AM186" s="104"/>
    </row>
    <row r="187" ht="12.75" customHeight="1">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04"/>
      <c r="AJ187" s="1390"/>
      <c r="AK187" s="1390"/>
      <c r="AL187" s="1390"/>
      <c r="AM187" s="104"/>
    </row>
    <row r="188" ht="12.75" customHeight="1">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04"/>
      <c r="AJ188" s="1390"/>
      <c r="AK188" s="1390"/>
      <c r="AL188" s="1390"/>
      <c r="AM188" s="104"/>
    </row>
    <row r="189" ht="12.75" customHeight="1">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04"/>
      <c r="AJ189" s="1390"/>
      <c r="AK189" s="1390"/>
      <c r="AL189" s="1390"/>
      <c r="AM189" s="104"/>
    </row>
    <row r="190" ht="12.75" customHeight="1">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04"/>
      <c r="AJ190" s="1390"/>
      <c r="AK190" s="1390"/>
      <c r="AL190" s="1390"/>
      <c r="AM190" s="104"/>
    </row>
    <row r="191" ht="12.75" customHeight="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04"/>
      <c r="AJ191" s="1390"/>
      <c r="AK191" s="1390"/>
      <c r="AL191" s="1390"/>
      <c r="AM191" s="104"/>
    </row>
    <row r="192" ht="12.75" customHeight="1">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04"/>
      <c r="AJ192" s="1390"/>
      <c r="AK192" s="1390"/>
      <c r="AL192" s="1390"/>
      <c r="AM192" s="104"/>
    </row>
    <row r="193" ht="12.75" customHeight="1">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04"/>
      <c r="AJ193" s="1390"/>
      <c r="AK193" s="1390"/>
      <c r="AL193" s="1390"/>
      <c r="AM193" s="104"/>
    </row>
    <row r="194" ht="12.75" customHeight="1">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04"/>
      <c r="AJ194" s="1390"/>
      <c r="AK194" s="1390"/>
      <c r="AL194" s="1390"/>
      <c r="AM194" s="104"/>
    </row>
    <row r="195" ht="12.75" customHeight="1">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04"/>
      <c r="AJ195" s="1390"/>
      <c r="AK195" s="1390"/>
      <c r="AL195" s="1390"/>
      <c r="AM195" s="104"/>
    </row>
    <row r="196" ht="12.75" customHeight="1">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04"/>
      <c r="AJ196" s="1390"/>
      <c r="AK196" s="1390"/>
      <c r="AL196" s="1390"/>
      <c r="AM196" s="104"/>
    </row>
    <row r="197" ht="12.75" customHeight="1">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04"/>
      <c r="AJ197" s="1390"/>
      <c r="AK197" s="1390"/>
      <c r="AL197" s="1390"/>
      <c r="AM197" s="104"/>
    </row>
    <row r="198" ht="12.75" customHeight="1">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04"/>
      <c r="AJ198" s="1390"/>
      <c r="AK198" s="1390"/>
      <c r="AL198" s="1390"/>
      <c r="AM198" s="104"/>
    </row>
    <row r="199" ht="12.75" customHeight="1">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04"/>
      <c r="AJ199" s="1390"/>
      <c r="AK199" s="1390"/>
      <c r="AL199" s="1390"/>
      <c r="AM199" s="104"/>
    </row>
    <row r="200" ht="12.75" customHeight="1">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04"/>
      <c r="AJ200" s="1390"/>
      <c r="AK200" s="1390"/>
      <c r="AL200" s="1390"/>
      <c r="AM200" s="104"/>
    </row>
    <row r="201" ht="12.75" customHeight="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04"/>
      <c r="AJ201" s="1390"/>
      <c r="AK201" s="1390"/>
      <c r="AL201" s="1390"/>
      <c r="AM201" s="104"/>
    </row>
    <row r="202" ht="12.75" customHeight="1">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04"/>
      <c r="AJ202" s="1390"/>
      <c r="AK202" s="1390"/>
      <c r="AL202" s="1390"/>
      <c r="AM202" s="104"/>
    </row>
    <row r="203" ht="12.75" customHeight="1">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04"/>
      <c r="AJ203" s="1390"/>
      <c r="AK203" s="1390"/>
      <c r="AL203" s="1390"/>
      <c r="AM203" s="104"/>
    </row>
    <row r="204" ht="12.75" customHeight="1">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04"/>
      <c r="AJ204" s="1390"/>
      <c r="AK204" s="1390"/>
      <c r="AL204" s="1390"/>
      <c r="AM204" s="104"/>
    </row>
    <row r="205" ht="12.75" customHeight="1">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04"/>
      <c r="AJ205" s="1390"/>
      <c r="AK205" s="1390"/>
      <c r="AL205" s="1390"/>
      <c r="AM205" s="104"/>
    </row>
    <row r="206" ht="12.75" customHeight="1">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04"/>
      <c r="AJ206" s="1390"/>
      <c r="AK206" s="1390"/>
      <c r="AL206" s="1390"/>
      <c r="AM206" s="104"/>
    </row>
    <row r="207" ht="12.75" customHeight="1">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04"/>
      <c r="AJ207" s="1390"/>
      <c r="AK207" s="1390"/>
      <c r="AL207" s="1390"/>
      <c r="AM207" s="104"/>
    </row>
    <row r="208" ht="12.75" customHeight="1">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04"/>
      <c r="AJ208" s="1390"/>
      <c r="AK208" s="1390"/>
      <c r="AL208" s="1390"/>
      <c r="AM208" s="104"/>
    </row>
    <row r="209" ht="12.75" customHeight="1">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04"/>
      <c r="AJ209" s="1390"/>
      <c r="AK209" s="1390"/>
      <c r="AL209" s="1390"/>
      <c r="AM209" s="104"/>
    </row>
    <row r="210" ht="12.75" customHeight="1">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04"/>
      <c r="AJ210" s="1390"/>
      <c r="AK210" s="1390"/>
      <c r="AL210" s="1390"/>
      <c r="AM210" s="104"/>
    </row>
    <row r="211" ht="12.75" customHeight="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04"/>
      <c r="AJ211" s="1390"/>
      <c r="AK211" s="1390"/>
      <c r="AL211" s="1390"/>
      <c r="AM211" s="104"/>
    </row>
    <row r="212" ht="12.75" customHeight="1">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04"/>
      <c r="AJ212" s="1390"/>
      <c r="AK212" s="1390"/>
      <c r="AL212" s="1390"/>
      <c r="AM212" s="104"/>
    </row>
    <row r="213" ht="12.75" customHeight="1">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04"/>
      <c r="AJ213" s="1390"/>
      <c r="AK213" s="1390"/>
      <c r="AL213" s="1390"/>
      <c r="AM213" s="104"/>
    </row>
    <row r="214" ht="12.75" customHeight="1">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04"/>
      <c r="AJ214" s="1390"/>
      <c r="AK214" s="1390"/>
      <c r="AL214" s="1390"/>
      <c r="AM214" s="104"/>
    </row>
    <row r="215" ht="12.75" customHeight="1">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04"/>
      <c r="AJ215" s="1390"/>
      <c r="AK215" s="1390"/>
      <c r="AL215" s="1390"/>
      <c r="AM215" s="104"/>
    </row>
    <row r="216" ht="12.75" customHeight="1">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04"/>
      <c r="AJ216" s="1390"/>
      <c r="AK216" s="1390"/>
      <c r="AL216" s="1390"/>
      <c r="AM216" s="104"/>
    </row>
    <row r="217" ht="12.75" customHeight="1">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04"/>
      <c r="AJ217" s="1390"/>
      <c r="AK217" s="1390"/>
      <c r="AL217" s="1390"/>
      <c r="AM217" s="104"/>
    </row>
    <row r="218" ht="12.75" customHeight="1">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04"/>
      <c r="AJ218" s="1390"/>
      <c r="AK218" s="1390"/>
      <c r="AL218" s="1390"/>
      <c r="AM218" s="104"/>
    </row>
    <row r="219" ht="12.75" customHeight="1">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04"/>
      <c r="AJ219" s="1390"/>
      <c r="AK219" s="1390"/>
      <c r="AL219" s="1390"/>
      <c r="AM219" s="104"/>
    </row>
    <row r="220" ht="12.75" customHeight="1">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04"/>
      <c r="AJ220" s="1390"/>
      <c r="AK220" s="1390"/>
      <c r="AL220" s="1390"/>
      <c r="AM220" s="104"/>
    </row>
    <row r="221" ht="12.75" customHeight="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04"/>
      <c r="AJ221" s="1390"/>
      <c r="AK221" s="1390"/>
      <c r="AL221" s="1390"/>
      <c r="AM221" s="104"/>
    </row>
    <row r="222" ht="12.75" customHeight="1">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04"/>
      <c r="AJ222" s="1390"/>
      <c r="AK222" s="1390"/>
      <c r="AL222" s="1390"/>
      <c r="AM222" s="104"/>
    </row>
    <row r="223" ht="12.75" customHeight="1">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04"/>
      <c r="AJ223" s="1390"/>
      <c r="AK223" s="1390"/>
      <c r="AL223" s="1390"/>
      <c r="AM223" s="104"/>
    </row>
    <row r="224" ht="12.75" customHeight="1">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04"/>
      <c r="AJ224" s="1390"/>
      <c r="AK224" s="1390"/>
      <c r="AL224" s="1390"/>
      <c r="AM224" s="104"/>
    </row>
    <row r="225" ht="12.75" customHeight="1">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04"/>
      <c r="AJ225" s="1390"/>
      <c r="AK225" s="1390"/>
      <c r="AL225" s="1390"/>
      <c r="AM225" s="104"/>
    </row>
    <row r="226" ht="12.75" customHeight="1">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04"/>
      <c r="AJ226" s="1390"/>
      <c r="AK226" s="1390"/>
      <c r="AL226" s="1390"/>
      <c r="AM226" s="104"/>
    </row>
    <row r="227" ht="12.75" customHeight="1">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04"/>
      <c r="AJ227" s="1390"/>
      <c r="AK227" s="1390"/>
      <c r="AL227" s="1390"/>
      <c r="AM227" s="104"/>
    </row>
    <row r="228" ht="12.75" customHeight="1">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04"/>
      <c r="AJ228" s="1390"/>
      <c r="AK228" s="1390"/>
      <c r="AL228" s="1390"/>
      <c r="AM228" s="104"/>
    </row>
    <row r="229" ht="12.75" customHeight="1">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04"/>
      <c r="AJ229" s="1390"/>
      <c r="AK229" s="1390"/>
      <c r="AL229" s="1390"/>
      <c r="AM229" s="104"/>
    </row>
    <row r="230" ht="12.75" customHeight="1">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04"/>
      <c r="AJ230" s="1390"/>
      <c r="AK230" s="1390"/>
      <c r="AL230" s="1390"/>
      <c r="AM230" s="104"/>
    </row>
    <row r="231" ht="12.75" customHeight="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04"/>
      <c r="AJ231" s="1390"/>
      <c r="AK231" s="1390"/>
      <c r="AL231" s="1390"/>
      <c r="AM231" s="104"/>
    </row>
    <row r="232" ht="12.75" customHeight="1">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04"/>
      <c r="AJ232" s="1390"/>
      <c r="AK232" s="1390"/>
      <c r="AL232" s="1390"/>
      <c r="AM232" s="104"/>
    </row>
    <row r="233" ht="12.75" customHeight="1">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04"/>
      <c r="AJ233" s="1390"/>
      <c r="AK233" s="1390"/>
      <c r="AL233" s="1390"/>
      <c r="AM233" s="104"/>
    </row>
    <row r="234" ht="12.75" customHeight="1">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04"/>
      <c r="AJ234" s="1390"/>
      <c r="AK234" s="1390"/>
      <c r="AL234" s="1390"/>
      <c r="AM234" s="104"/>
    </row>
    <row r="235" ht="12.75" customHeight="1">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04"/>
      <c r="AJ235" s="1390"/>
      <c r="AK235" s="1390"/>
      <c r="AL235" s="1390"/>
      <c r="AM235" s="104"/>
    </row>
    <row r="236" ht="12.75" customHeight="1">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04"/>
      <c r="AJ236" s="1390"/>
      <c r="AK236" s="1390"/>
      <c r="AL236" s="1390"/>
      <c r="AM236" s="104"/>
    </row>
    <row r="237" ht="12.75" customHeight="1">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04"/>
      <c r="AJ237" s="1390"/>
      <c r="AK237" s="1390"/>
      <c r="AL237" s="1390"/>
      <c r="AM237" s="104"/>
    </row>
    <row r="238" ht="12.75" customHeight="1">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04"/>
      <c r="AJ238" s="1390"/>
      <c r="AK238" s="1390"/>
      <c r="AL238" s="1390"/>
      <c r="AM238" s="104"/>
    </row>
    <row r="239" ht="12.75" customHeight="1">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04"/>
      <c r="AJ239" s="1390"/>
      <c r="AK239" s="1390"/>
      <c r="AL239" s="1390"/>
      <c r="AM239" s="104"/>
    </row>
    <row r="240" ht="12.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04"/>
      <c r="AJ240" s="1390"/>
      <c r="AK240" s="1390"/>
      <c r="AL240" s="1390"/>
      <c r="AM240" s="104"/>
    </row>
    <row r="241" ht="12.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04"/>
      <c r="AJ241" s="1390"/>
      <c r="AK241" s="1390"/>
      <c r="AL241" s="1390"/>
      <c r="AM241" s="104"/>
    </row>
    <row r="242" ht="12.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04"/>
      <c r="AJ242" s="1390"/>
      <c r="AK242" s="1390"/>
      <c r="AL242" s="1390"/>
      <c r="AM242" s="104"/>
    </row>
    <row r="243" ht="12.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04"/>
      <c r="AJ243" s="1390"/>
      <c r="AK243" s="1390"/>
      <c r="AL243" s="1390"/>
      <c r="AM243" s="104"/>
    </row>
    <row r="244" ht="12.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04"/>
      <c r="AJ244" s="1390"/>
      <c r="AK244" s="1390"/>
      <c r="AL244" s="1390"/>
      <c r="AM244" s="104"/>
    </row>
    <row r="245" ht="12.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04"/>
      <c r="AJ245" s="1390"/>
      <c r="AK245" s="1390"/>
      <c r="AL245" s="1390"/>
      <c r="AM245" s="104"/>
    </row>
    <row r="246" ht="12.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04"/>
      <c r="AJ246" s="1390"/>
      <c r="AK246" s="1390"/>
      <c r="AL246" s="1390"/>
      <c r="AM246" s="104"/>
    </row>
    <row r="247" ht="12.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04"/>
      <c r="AJ247" s="1390"/>
      <c r="AK247" s="1390"/>
      <c r="AL247" s="1390"/>
      <c r="AM247" s="104"/>
    </row>
    <row r="248" ht="12.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04"/>
      <c r="AJ248" s="1390"/>
      <c r="AK248" s="1390"/>
      <c r="AL248" s="1390"/>
      <c r="AM248" s="104"/>
    </row>
    <row r="249" ht="12.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04"/>
      <c r="AJ249" s="1390"/>
      <c r="AK249" s="1390"/>
      <c r="AL249" s="1390"/>
      <c r="AM249" s="104"/>
    </row>
    <row r="250" ht="12.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04"/>
      <c r="AJ250" s="1390"/>
      <c r="AK250" s="1390"/>
      <c r="AL250" s="1390"/>
      <c r="AM250" s="104"/>
    </row>
    <row r="251" ht="12.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04"/>
      <c r="AJ251" s="1390"/>
      <c r="AK251" s="1390"/>
      <c r="AL251" s="1390"/>
      <c r="AM251" s="104"/>
    </row>
    <row r="252" ht="12.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04"/>
      <c r="AJ252" s="1390"/>
      <c r="AK252" s="1390"/>
      <c r="AL252" s="1390"/>
      <c r="AM252" s="104"/>
    </row>
    <row r="253" ht="12.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04"/>
      <c r="AJ253" s="1390"/>
      <c r="AK253" s="1390"/>
      <c r="AL253" s="1390"/>
      <c r="AM253" s="104"/>
    </row>
    <row r="254" ht="12.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04"/>
      <c r="AJ254" s="1390"/>
      <c r="AK254" s="1390"/>
      <c r="AL254" s="1390"/>
      <c r="AM254" s="104"/>
    </row>
    <row r="255" ht="12.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04"/>
      <c r="AJ255" s="1390"/>
      <c r="AK255" s="1390"/>
      <c r="AL255" s="1390"/>
      <c r="AM255" s="104"/>
    </row>
    <row r="256" ht="12.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04"/>
      <c r="AJ256" s="1390"/>
      <c r="AK256" s="1390"/>
      <c r="AL256" s="1390"/>
      <c r="AM256" s="104"/>
    </row>
    <row r="257" ht="12.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04"/>
      <c r="AJ257" s="1390"/>
      <c r="AK257" s="1390"/>
      <c r="AL257" s="1390"/>
      <c r="AM257" s="104"/>
    </row>
    <row r="258" ht="12.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04"/>
      <c r="AJ258" s="1390"/>
      <c r="AK258" s="1390"/>
      <c r="AL258" s="1390"/>
      <c r="AM258" s="104"/>
    </row>
    <row r="259" ht="12.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04"/>
      <c r="AJ259" s="1390"/>
      <c r="AK259" s="1390"/>
      <c r="AL259" s="1390"/>
      <c r="AM259" s="104"/>
    </row>
    <row r="260" ht="12.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04"/>
      <c r="AJ260" s="1390"/>
      <c r="AK260" s="1390"/>
      <c r="AL260" s="1390"/>
      <c r="AM260" s="104"/>
    </row>
    <row r="261" ht="12.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04"/>
      <c r="AJ261" s="1390"/>
      <c r="AK261" s="1390"/>
      <c r="AL261" s="1390"/>
      <c r="AM261" s="104"/>
    </row>
    <row r="262" ht="12.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04"/>
      <c r="AJ262" s="1390"/>
      <c r="AK262" s="1390"/>
      <c r="AL262" s="1390"/>
      <c r="AM262" s="104"/>
    </row>
    <row r="263" ht="12.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04"/>
      <c r="AJ263" s="1390"/>
      <c r="AK263" s="1390"/>
      <c r="AL263" s="1390"/>
      <c r="AM263" s="104"/>
    </row>
    <row r="264" ht="12.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04"/>
      <c r="AJ264" s="1390"/>
      <c r="AK264" s="1390"/>
      <c r="AL264" s="1390"/>
      <c r="AM264" s="104"/>
    </row>
    <row r="265" ht="12.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04"/>
      <c r="AJ265" s="1390"/>
      <c r="AK265" s="1390"/>
      <c r="AL265" s="1390"/>
      <c r="AM265" s="104"/>
    </row>
    <row r="266" ht="12.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04"/>
      <c r="AJ266" s="1390"/>
      <c r="AK266" s="1390"/>
      <c r="AL266" s="1390"/>
      <c r="AM266" s="104"/>
    </row>
    <row r="267" ht="12.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04"/>
      <c r="AJ267" s="1390"/>
      <c r="AK267" s="1390"/>
      <c r="AL267" s="1390"/>
      <c r="AM267" s="104"/>
    </row>
    <row r="268" ht="12.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04"/>
      <c r="AJ268" s="1390"/>
      <c r="AK268" s="1390"/>
      <c r="AL268" s="1390"/>
      <c r="AM268" s="104"/>
    </row>
    <row r="269" ht="12.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04"/>
      <c r="AJ269" s="1390"/>
      <c r="AK269" s="1390"/>
      <c r="AL269" s="1390"/>
      <c r="AM269" s="104"/>
    </row>
    <row r="270" ht="12.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04"/>
      <c r="AJ270" s="1390"/>
      <c r="AK270" s="1390"/>
      <c r="AL270" s="1390"/>
      <c r="AM270" s="104"/>
    </row>
    <row r="271" ht="12.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04"/>
      <c r="AJ271" s="1390"/>
      <c r="AK271" s="1390"/>
      <c r="AL271" s="1390"/>
      <c r="AM271" s="104"/>
    </row>
    <row r="272" ht="12.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04"/>
      <c r="AJ272" s="1390"/>
      <c r="AK272" s="1390"/>
      <c r="AL272" s="1390"/>
      <c r="AM272" s="104"/>
    </row>
    <row r="273" ht="12.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04"/>
      <c r="AJ273" s="1390"/>
      <c r="AK273" s="1390"/>
      <c r="AL273" s="1390"/>
      <c r="AM273" s="104"/>
    </row>
    <row r="274" ht="12.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04"/>
      <c r="AJ274" s="1390"/>
      <c r="AK274" s="1390"/>
      <c r="AL274" s="1390"/>
      <c r="AM274" s="104"/>
    </row>
    <row r="275" ht="12.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04"/>
      <c r="AJ275" s="1390"/>
      <c r="AK275" s="1390"/>
      <c r="AL275" s="1390"/>
      <c r="AM275" s="104"/>
    </row>
    <row r="276" ht="12.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04"/>
      <c r="AJ276" s="1390"/>
      <c r="AK276" s="1390"/>
      <c r="AL276" s="1390"/>
      <c r="AM276" s="104"/>
    </row>
    <row r="277" ht="12.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04"/>
      <c r="AJ277" s="1390"/>
      <c r="AK277" s="1390"/>
      <c r="AL277" s="1390"/>
      <c r="AM277" s="104"/>
    </row>
    <row r="278" ht="12.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04"/>
      <c r="AJ278" s="1390"/>
      <c r="AK278" s="1390"/>
      <c r="AL278" s="1390"/>
      <c r="AM278" s="104"/>
    </row>
    <row r="279" ht="12.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04"/>
      <c r="AJ279" s="1390"/>
      <c r="AK279" s="1390"/>
      <c r="AL279" s="1390"/>
      <c r="AM279" s="104"/>
    </row>
    <row r="280" ht="12.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04"/>
      <c r="AJ280" s="1390"/>
      <c r="AK280" s="1390"/>
      <c r="AL280" s="1390"/>
      <c r="AM280" s="104"/>
    </row>
    <row r="281" ht="12.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04"/>
      <c r="AJ281" s="1390"/>
      <c r="AK281" s="1390"/>
      <c r="AL281" s="1390"/>
      <c r="AM281" s="104"/>
    </row>
    <row r="282" ht="12.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04"/>
      <c r="AJ282" s="1390"/>
      <c r="AK282" s="1390"/>
      <c r="AL282" s="1390"/>
      <c r="AM282" s="104"/>
    </row>
    <row r="283" ht="12.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04"/>
      <c r="AJ283" s="1390"/>
      <c r="AK283" s="1390"/>
      <c r="AL283" s="1390"/>
      <c r="AM283" s="104"/>
    </row>
    <row r="284" ht="12.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04"/>
      <c r="AJ284" s="1390"/>
      <c r="AK284" s="1390"/>
      <c r="AL284" s="1390"/>
      <c r="AM284" s="104"/>
    </row>
    <row r="285" ht="12.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04"/>
      <c r="AJ285" s="1390"/>
      <c r="AK285" s="1390"/>
      <c r="AL285" s="1390"/>
      <c r="AM285" s="104"/>
    </row>
    <row r="286" ht="12.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04"/>
      <c r="AJ286" s="1390"/>
      <c r="AK286" s="1390"/>
      <c r="AL286" s="1390"/>
      <c r="AM286" s="104"/>
    </row>
    <row r="287" ht="12.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04"/>
      <c r="AJ287" s="1390"/>
      <c r="AK287" s="1390"/>
      <c r="AL287" s="1390"/>
      <c r="AM287" s="104"/>
    </row>
    <row r="288" ht="12.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04"/>
      <c r="AJ288" s="1390"/>
      <c r="AK288" s="1390"/>
      <c r="AL288" s="1390"/>
      <c r="AM288" s="104"/>
    </row>
    <row r="289" ht="12.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04"/>
      <c r="AJ289" s="1390"/>
      <c r="AK289" s="1390"/>
      <c r="AL289" s="1390"/>
      <c r="AM289" s="104"/>
    </row>
    <row r="290" ht="12.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04"/>
      <c r="AJ290" s="1390"/>
      <c r="AK290" s="1390"/>
      <c r="AL290" s="1390"/>
      <c r="AM290" s="104"/>
    </row>
    <row r="291" ht="12.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04"/>
      <c r="AJ291" s="1390"/>
      <c r="AK291" s="1390"/>
      <c r="AL291" s="1390"/>
      <c r="AM291" s="104"/>
    </row>
    <row r="292" ht="12.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04"/>
      <c r="AJ292" s="1390"/>
      <c r="AK292" s="1390"/>
      <c r="AL292" s="1390"/>
      <c r="AM292" s="104"/>
    </row>
    <row r="293" ht="12.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04"/>
      <c r="AJ293" s="1390"/>
      <c r="AK293" s="1390"/>
      <c r="AL293" s="1390"/>
      <c r="AM293" s="104"/>
    </row>
    <row r="294" ht="12.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04"/>
      <c r="AJ294" s="1390"/>
      <c r="AK294" s="1390"/>
      <c r="AL294" s="1390"/>
      <c r="AM294" s="104"/>
    </row>
    <row r="295" ht="12.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04"/>
      <c r="AJ295" s="1390"/>
      <c r="AK295" s="1390"/>
      <c r="AL295" s="1390"/>
      <c r="AM295" s="104"/>
    </row>
    <row r="296" ht="12.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390"/>
      <c r="AK296" s="1390"/>
      <c r="AL296" s="1390"/>
      <c r="AM296" s="104"/>
    </row>
    <row r="297" ht="12.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04"/>
      <c r="AJ297" s="1390"/>
      <c r="AK297" s="1390"/>
      <c r="AL297" s="1390"/>
      <c r="AM297" s="104"/>
    </row>
    <row r="298" ht="12.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04"/>
      <c r="AJ298" s="1390"/>
      <c r="AK298" s="1390"/>
      <c r="AL298" s="1390"/>
      <c r="AM298" s="104"/>
    </row>
    <row r="299" ht="12.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04"/>
      <c r="AJ299" s="1390"/>
      <c r="AK299" s="1390"/>
      <c r="AL299" s="1390"/>
      <c r="AM299" s="104"/>
    </row>
    <row r="300" ht="12.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390"/>
      <c r="AK300" s="1390"/>
      <c r="AL300" s="1390"/>
      <c r="AM300" s="104"/>
    </row>
    <row r="301" ht="12.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04"/>
      <c r="AJ301" s="1390"/>
      <c r="AK301" s="1390"/>
      <c r="AL301" s="1390"/>
      <c r="AM301" s="104"/>
    </row>
    <row r="302" ht="12.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04"/>
      <c r="AJ302" s="1390"/>
      <c r="AK302" s="1390"/>
      <c r="AL302" s="1390"/>
      <c r="AM302" s="104"/>
    </row>
    <row r="303" ht="12.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04"/>
      <c r="AJ303" s="1390"/>
      <c r="AK303" s="1390"/>
      <c r="AL303" s="1390"/>
      <c r="AM303" s="104"/>
    </row>
    <row r="304" ht="12.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390"/>
      <c r="AK304" s="1390"/>
      <c r="AL304" s="1390"/>
      <c r="AM304" s="104"/>
    </row>
    <row r="305" ht="12.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04"/>
      <c r="AJ305" s="1390"/>
      <c r="AK305" s="1390"/>
      <c r="AL305" s="1390"/>
      <c r="AM305" s="104"/>
    </row>
    <row r="306" ht="12.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04"/>
      <c r="AJ306" s="1390"/>
      <c r="AK306" s="1390"/>
      <c r="AL306" s="1390"/>
      <c r="AM306" s="104"/>
    </row>
    <row r="307" ht="12.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04"/>
      <c r="AJ307" s="1390"/>
      <c r="AK307" s="1390"/>
      <c r="AL307" s="1390"/>
      <c r="AM307" s="104"/>
    </row>
    <row r="308" ht="12.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390"/>
      <c r="AK308" s="1390"/>
      <c r="AL308" s="1390"/>
      <c r="AM308" s="104"/>
    </row>
    <row r="309" ht="12.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04"/>
      <c r="AJ309" s="1390"/>
      <c r="AK309" s="1390"/>
      <c r="AL309" s="1390"/>
      <c r="AM309" s="104"/>
    </row>
    <row r="310" ht="12.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04"/>
      <c r="AJ310" s="1390"/>
      <c r="AK310" s="1390"/>
      <c r="AL310" s="1390"/>
      <c r="AM310" s="104"/>
    </row>
    <row r="311" ht="12.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04"/>
      <c r="AJ311" s="1390"/>
      <c r="AK311" s="1390"/>
      <c r="AL311" s="1390"/>
      <c r="AM311" s="104"/>
    </row>
    <row r="312" ht="12.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04"/>
      <c r="AJ312" s="1390"/>
      <c r="AK312" s="1390"/>
      <c r="AL312" s="1390"/>
      <c r="AM312" s="104"/>
    </row>
    <row r="313" ht="12.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04"/>
      <c r="AJ313" s="1390"/>
      <c r="AK313" s="1390"/>
      <c r="AL313" s="1390"/>
      <c r="AM313" s="104"/>
    </row>
    <row r="314" ht="12.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04"/>
      <c r="AJ314" s="1390"/>
      <c r="AK314" s="1390"/>
      <c r="AL314" s="1390"/>
      <c r="AM314" s="104"/>
    </row>
    <row r="315" ht="12.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04"/>
      <c r="AJ315" s="1390"/>
      <c r="AK315" s="1390"/>
      <c r="AL315" s="1390"/>
      <c r="AM315" s="104"/>
    </row>
    <row r="316" ht="12.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04"/>
      <c r="AJ316" s="1390"/>
      <c r="AK316" s="1390"/>
      <c r="AL316" s="1390"/>
      <c r="AM316" s="104"/>
    </row>
    <row r="317" ht="12.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04"/>
      <c r="AJ317" s="1390"/>
      <c r="AK317" s="1390"/>
      <c r="AL317" s="1390"/>
      <c r="AM317" s="104"/>
    </row>
    <row r="318" ht="12.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390"/>
      <c r="AK318" s="1390"/>
      <c r="AL318" s="1390"/>
      <c r="AM318" s="104"/>
    </row>
    <row r="319" ht="12.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04"/>
      <c r="AJ319" s="1390"/>
      <c r="AK319" s="1390"/>
      <c r="AL319" s="1390"/>
      <c r="AM319" s="104"/>
    </row>
    <row r="320" ht="12.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04"/>
      <c r="AJ320" s="1390"/>
      <c r="AK320" s="1390"/>
      <c r="AL320" s="1390"/>
      <c r="AM320" s="104"/>
    </row>
    <row r="321" ht="12.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390"/>
      <c r="AK321" s="1390"/>
      <c r="AL321" s="1390"/>
      <c r="AM321" s="104"/>
    </row>
    <row r="322" ht="12.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04"/>
      <c r="AJ322" s="1390"/>
      <c r="AK322" s="1390"/>
      <c r="AL322" s="1390"/>
      <c r="AM322" s="104"/>
    </row>
    <row r="323" ht="12.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04"/>
      <c r="AJ323" s="1390"/>
      <c r="AK323" s="1390"/>
      <c r="AL323" s="1390"/>
      <c r="AM323" s="104"/>
    </row>
    <row r="324" ht="12.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04"/>
      <c r="AJ324" s="1390"/>
      <c r="AK324" s="1390"/>
      <c r="AL324" s="1390"/>
      <c r="AM324" s="104"/>
    </row>
    <row r="325" ht="12.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04"/>
      <c r="AJ325" s="1390"/>
      <c r="AK325" s="1390"/>
      <c r="AL325" s="1390"/>
      <c r="AM325" s="104"/>
    </row>
    <row r="326" ht="12.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04"/>
      <c r="AJ326" s="1390"/>
      <c r="AK326" s="1390"/>
      <c r="AL326" s="1390"/>
      <c r="AM326" s="104"/>
    </row>
    <row r="327" ht="12.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04"/>
      <c r="AJ327" s="1390"/>
      <c r="AK327" s="1390"/>
      <c r="AL327" s="1390"/>
      <c r="AM327" s="104"/>
    </row>
    <row r="328" ht="12.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04"/>
      <c r="AJ328" s="1390"/>
      <c r="AK328" s="1390"/>
      <c r="AL328" s="1390"/>
      <c r="AM328" s="104"/>
    </row>
    <row r="329" ht="12.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04"/>
      <c r="AJ329" s="1390"/>
      <c r="AK329" s="1390"/>
      <c r="AL329" s="1390"/>
      <c r="AM329" s="104"/>
    </row>
    <row r="330" ht="12.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04"/>
      <c r="AJ330" s="1390"/>
      <c r="AK330" s="1390"/>
      <c r="AL330" s="1390"/>
      <c r="AM330" s="104"/>
    </row>
    <row r="331" ht="12.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04"/>
      <c r="AJ331" s="1390"/>
      <c r="AK331" s="1390"/>
      <c r="AL331" s="1390"/>
      <c r="AM331" s="104"/>
    </row>
    <row r="332" ht="12.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04"/>
      <c r="AJ332" s="1390"/>
      <c r="AK332" s="1390"/>
      <c r="AL332" s="1390"/>
      <c r="AM332" s="104"/>
    </row>
    <row r="333" ht="12.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390"/>
      <c r="AK333" s="1390"/>
      <c r="AL333" s="1390"/>
      <c r="AM333" s="104"/>
    </row>
    <row r="334" ht="12.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04"/>
      <c r="AJ334" s="1390"/>
      <c r="AK334" s="1390"/>
      <c r="AL334" s="1390"/>
      <c r="AM334" s="104"/>
    </row>
    <row r="335" ht="12.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390"/>
      <c r="AK335" s="1390"/>
      <c r="AL335" s="1390"/>
      <c r="AM335" s="104"/>
    </row>
    <row r="336" ht="12.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390"/>
      <c r="AK336" s="1390"/>
      <c r="AL336" s="1390"/>
      <c r="AM336" s="104"/>
    </row>
    <row r="337" ht="12.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390"/>
      <c r="AK337" s="1390"/>
      <c r="AL337" s="1390"/>
      <c r="AM337" s="104"/>
    </row>
    <row r="338" ht="12.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390"/>
      <c r="AK338" s="1390"/>
      <c r="AL338" s="1390"/>
      <c r="AM338" s="104"/>
    </row>
    <row r="339" ht="12.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390"/>
      <c r="AK339" s="1390"/>
      <c r="AL339" s="1390"/>
      <c r="AM339" s="104"/>
    </row>
    <row r="340" ht="12.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390"/>
      <c r="AK340" s="1390"/>
      <c r="AL340" s="1390"/>
      <c r="AM340" s="104"/>
    </row>
    <row r="341" ht="12.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04"/>
      <c r="AJ341" s="1390"/>
      <c r="AK341" s="1390"/>
      <c r="AL341" s="1390"/>
      <c r="AM341" s="104"/>
    </row>
    <row r="342" ht="12.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04"/>
      <c r="AJ342" s="1390"/>
      <c r="AK342" s="1390"/>
      <c r="AL342" s="1390"/>
      <c r="AM342" s="104"/>
    </row>
    <row r="343" ht="12.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04"/>
      <c r="AJ343" s="1390"/>
      <c r="AK343" s="1390"/>
      <c r="AL343" s="1390"/>
      <c r="AM343" s="104"/>
    </row>
    <row r="344" ht="12.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04"/>
      <c r="AJ344" s="1390"/>
      <c r="AK344" s="1390"/>
      <c r="AL344" s="1390"/>
      <c r="AM344" s="104"/>
    </row>
    <row r="345" ht="12.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04"/>
      <c r="AJ345" s="1390"/>
      <c r="AK345" s="1390"/>
      <c r="AL345" s="1390"/>
      <c r="AM345" s="104"/>
    </row>
    <row r="346" ht="12.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04"/>
      <c r="AJ346" s="1390"/>
      <c r="AK346" s="1390"/>
      <c r="AL346" s="1390"/>
      <c r="AM346" s="104"/>
    </row>
    <row r="347" ht="12.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04"/>
      <c r="AJ347" s="1390"/>
      <c r="AK347" s="1390"/>
      <c r="AL347" s="1390"/>
      <c r="AM347" s="104"/>
    </row>
    <row r="348" ht="12.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04"/>
      <c r="AJ348" s="1390"/>
      <c r="AK348" s="1390"/>
      <c r="AL348" s="1390"/>
      <c r="AM348" s="104"/>
    </row>
    <row r="349" ht="12.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04"/>
      <c r="AJ349" s="1390"/>
      <c r="AK349" s="1390"/>
      <c r="AL349" s="1390"/>
      <c r="AM349" s="104"/>
    </row>
    <row r="350" ht="12.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04"/>
      <c r="AJ350" s="1390"/>
      <c r="AK350" s="1390"/>
      <c r="AL350" s="1390"/>
      <c r="AM350" s="104"/>
    </row>
    <row r="351" ht="12.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04"/>
      <c r="AJ351" s="1390"/>
      <c r="AK351" s="1390"/>
      <c r="AL351" s="1390"/>
      <c r="AM351" s="104"/>
    </row>
    <row r="352" ht="12.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04"/>
      <c r="AJ352" s="1390"/>
      <c r="AK352" s="1390"/>
      <c r="AL352" s="1390"/>
      <c r="AM352" s="104"/>
    </row>
    <row r="353" ht="12.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04"/>
      <c r="AJ353" s="1390"/>
      <c r="AK353" s="1390"/>
      <c r="AL353" s="1390"/>
      <c r="AM353" s="104"/>
    </row>
    <row r="354" ht="12.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04"/>
      <c r="AJ354" s="1390"/>
      <c r="AK354" s="1390"/>
      <c r="AL354" s="1390"/>
      <c r="AM354" s="104"/>
    </row>
    <row r="355" ht="12.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04"/>
      <c r="AJ355" s="1390"/>
      <c r="AK355" s="1390"/>
      <c r="AL355" s="1390"/>
      <c r="AM355" s="104"/>
    </row>
    <row r="356" ht="12.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04"/>
      <c r="AJ356" s="1390"/>
      <c r="AK356" s="1390"/>
      <c r="AL356" s="1390"/>
      <c r="AM356" s="104"/>
    </row>
    <row r="357" ht="12.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04"/>
      <c r="AJ357" s="1390"/>
      <c r="AK357" s="1390"/>
      <c r="AL357" s="1390"/>
      <c r="AM357" s="104"/>
    </row>
    <row r="358" ht="12.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04"/>
      <c r="AJ358" s="1390"/>
      <c r="AK358" s="1390"/>
      <c r="AL358" s="1390"/>
      <c r="AM358" s="104"/>
    </row>
    <row r="359" ht="12.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04"/>
      <c r="AJ359" s="1390"/>
      <c r="AK359" s="1390"/>
      <c r="AL359" s="1390"/>
      <c r="AM359" s="104"/>
    </row>
    <row r="360" ht="12.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04"/>
      <c r="AJ360" s="1390"/>
      <c r="AK360" s="1390"/>
      <c r="AL360" s="1390"/>
      <c r="AM360" s="104"/>
    </row>
    <row r="361" ht="12.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04"/>
      <c r="AJ361" s="1390"/>
      <c r="AK361" s="1390"/>
      <c r="AL361" s="1390"/>
      <c r="AM361" s="104"/>
    </row>
    <row r="362" ht="12.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04"/>
      <c r="AJ362" s="1390"/>
      <c r="AK362" s="1390"/>
      <c r="AL362" s="1390"/>
      <c r="AM362" s="104"/>
    </row>
    <row r="363" ht="12.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04"/>
      <c r="AJ363" s="1390"/>
      <c r="AK363" s="1390"/>
      <c r="AL363" s="1390"/>
      <c r="AM363" s="104"/>
    </row>
    <row r="364" ht="12.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04"/>
      <c r="AJ364" s="1390"/>
      <c r="AK364" s="1390"/>
      <c r="AL364" s="1390"/>
      <c r="AM364" s="104"/>
    </row>
    <row r="365" ht="12.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04"/>
      <c r="AJ365" s="1390"/>
      <c r="AK365" s="1390"/>
      <c r="AL365" s="1390"/>
      <c r="AM365" s="104"/>
    </row>
    <row r="366" ht="12.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04"/>
      <c r="AJ366" s="1390"/>
      <c r="AK366" s="1390"/>
      <c r="AL366" s="1390"/>
      <c r="AM366" s="104"/>
    </row>
    <row r="367" ht="12.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04"/>
      <c r="AJ367" s="1390"/>
      <c r="AK367" s="1390"/>
      <c r="AL367" s="1390"/>
      <c r="AM367" s="104"/>
    </row>
    <row r="368" ht="12.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04"/>
      <c r="AJ368" s="1390"/>
      <c r="AK368" s="1390"/>
      <c r="AL368" s="1390"/>
      <c r="AM368" s="104"/>
    </row>
    <row r="369" ht="12.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04"/>
      <c r="AJ369" s="1390"/>
      <c r="AK369" s="1390"/>
      <c r="AL369" s="1390"/>
      <c r="AM369" s="104"/>
    </row>
    <row r="370" ht="12.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04"/>
      <c r="AJ370" s="1390"/>
      <c r="AK370" s="1390"/>
      <c r="AL370" s="1390"/>
      <c r="AM370" s="104"/>
    </row>
    <row r="371" ht="12.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04"/>
      <c r="AJ371" s="1390"/>
      <c r="AK371" s="1390"/>
      <c r="AL371" s="1390"/>
      <c r="AM371" s="104"/>
    </row>
    <row r="372" ht="12.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04"/>
      <c r="AJ372" s="1390"/>
      <c r="AK372" s="1390"/>
      <c r="AL372" s="1390"/>
      <c r="AM372" s="104"/>
    </row>
    <row r="373" ht="12.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04"/>
      <c r="AJ373" s="1390"/>
      <c r="AK373" s="1390"/>
      <c r="AL373" s="1390"/>
      <c r="AM373" s="104"/>
    </row>
    <row r="374" ht="12.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04"/>
      <c r="AJ374" s="1390"/>
      <c r="AK374" s="1390"/>
      <c r="AL374" s="1390"/>
      <c r="AM374" s="104"/>
    </row>
    <row r="375" ht="12.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04"/>
      <c r="AJ375" s="1390"/>
      <c r="AK375" s="1390"/>
      <c r="AL375" s="1390"/>
      <c r="AM375" s="104"/>
    </row>
    <row r="376" ht="12.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04"/>
      <c r="AJ376" s="1390"/>
      <c r="AK376" s="1390"/>
      <c r="AL376" s="1390"/>
      <c r="AM376" s="104"/>
    </row>
    <row r="377" ht="12.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04"/>
      <c r="AJ377" s="1390"/>
      <c r="AK377" s="1390"/>
      <c r="AL377" s="1390"/>
      <c r="AM377" s="104"/>
    </row>
    <row r="378" ht="12.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04"/>
      <c r="AJ378" s="1390"/>
      <c r="AK378" s="1390"/>
      <c r="AL378" s="1390"/>
      <c r="AM378" s="104"/>
    </row>
    <row r="379" ht="12.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04"/>
      <c r="AJ379" s="1390"/>
      <c r="AK379" s="1390"/>
      <c r="AL379" s="1390"/>
      <c r="AM379" s="104"/>
    </row>
    <row r="380" ht="12.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04"/>
      <c r="AJ380" s="1390"/>
      <c r="AK380" s="1390"/>
      <c r="AL380" s="1390"/>
      <c r="AM380" s="104"/>
    </row>
    <row r="381" ht="12.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04"/>
      <c r="AJ381" s="1390"/>
      <c r="AK381" s="1390"/>
      <c r="AL381" s="1390"/>
      <c r="AM381" s="104"/>
    </row>
    <row r="382" ht="12.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04"/>
      <c r="AJ382" s="1390"/>
      <c r="AK382" s="1390"/>
      <c r="AL382" s="1390"/>
      <c r="AM382" s="104"/>
    </row>
    <row r="383" ht="12.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04"/>
      <c r="AJ383" s="1390"/>
      <c r="AK383" s="1390"/>
      <c r="AL383" s="1390"/>
      <c r="AM383" s="104"/>
    </row>
    <row r="384" ht="12.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04"/>
      <c r="AJ384" s="1390"/>
      <c r="AK384" s="1390"/>
      <c r="AL384" s="1390"/>
      <c r="AM384" s="104"/>
    </row>
    <row r="385" ht="12.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04"/>
      <c r="AJ385" s="1390"/>
      <c r="AK385" s="1390"/>
      <c r="AL385" s="1390"/>
      <c r="AM385" s="104"/>
    </row>
    <row r="386" ht="12.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04"/>
      <c r="AJ386" s="1390"/>
      <c r="AK386" s="1390"/>
      <c r="AL386" s="1390"/>
      <c r="AM386" s="104"/>
    </row>
    <row r="387" ht="12.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04"/>
      <c r="AJ387" s="1390"/>
      <c r="AK387" s="1390"/>
      <c r="AL387" s="1390"/>
      <c r="AM387" s="104"/>
    </row>
    <row r="388" ht="12.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04"/>
      <c r="AJ388" s="1390"/>
      <c r="AK388" s="1390"/>
      <c r="AL388" s="1390"/>
      <c r="AM388" s="104"/>
    </row>
    <row r="389" ht="12.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04"/>
      <c r="AJ389" s="1390"/>
      <c r="AK389" s="1390"/>
      <c r="AL389" s="1390"/>
      <c r="AM389" s="104"/>
    </row>
    <row r="390" ht="12.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04"/>
      <c r="AJ390" s="1390"/>
      <c r="AK390" s="1390"/>
      <c r="AL390" s="1390"/>
      <c r="AM390" s="104"/>
    </row>
    <row r="391" ht="12.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04"/>
      <c r="AJ391" s="1390"/>
      <c r="AK391" s="1390"/>
      <c r="AL391" s="1390"/>
      <c r="AM391" s="104"/>
    </row>
    <row r="392" ht="12.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04"/>
      <c r="AJ392" s="1390"/>
      <c r="AK392" s="1390"/>
      <c r="AL392" s="1390"/>
      <c r="AM392" s="104"/>
    </row>
    <row r="393" ht="12.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04"/>
      <c r="AJ393" s="1390"/>
      <c r="AK393" s="1390"/>
      <c r="AL393" s="1390"/>
      <c r="AM393" s="104"/>
    </row>
    <row r="394" ht="12.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04"/>
      <c r="AJ394" s="1390"/>
      <c r="AK394" s="1390"/>
      <c r="AL394" s="1390"/>
      <c r="AM394" s="104"/>
    </row>
    <row r="395" ht="12.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04"/>
      <c r="AJ395" s="1390"/>
      <c r="AK395" s="1390"/>
      <c r="AL395" s="1390"/>
      <c r="AM395" s="104"/>
    </row>
    <row r="396" ht="12.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04"/>
      <c r="AJ396" s="1390"/>
      <c r="AK396" s="1390"/>
      <c r="AL396" s="1390"/>
      <c r="AM396" s="104"/>
    </row>
    <row r="397" ht="12.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04"/>
      <c r="AJ397" s="1390"/>
      <c r="AK397" s="1390"/>
      <c r="AL397" s="1390"/>
      <c r="AM397" s="104"/>
    </row>
    <row r="398" ht="12.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04"/>
      <c r="AJ398" s="1390"/>
      <c r="AK398" s="1390"/>
      <c r="AL398" s="1390"/>
      <c r="AM398" s="104"/>
    </row>
    <row r="399" ht="12.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04"/>
      <c r="AJ399" s="1390"/>
      <c r="AK399" s="1390"/>
      <c r="AL399" s="1390"/>
      <c r="AM399" s="104"/>
    </row>
    <row r="400" ht="12.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04"/>
      <c r="AJ400" s="1390"/>
      <c r="AK400" s="1390"/>
      <c r="AL400" s="1390"/>
      <c r="AM400" s="104"/>
    </row>
    <row r="401" ht="12.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04"/>
      <c r="AJ401" s="1390"/>
      <c r="AK401" s="1390"/>
      <c r="AL401" s="1390"/>
      <c r="AM401" s="104"/>
    </row>
    <row r="402" ht="12.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04"/>
      <c r="AJ402" s="1390"/>
      <c r="AK402" s="1390"/>
      <c r="AL402" s="1390"/>
      <c r="AM402" s="104"/>
    </row>
    <row r="403" ht="12.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04"/>
      <c r="AJ403" s="1390"/>
      <c r="AK403" s="1390"/>
      <c r="AL403" s="1390"/>
      <c r="AM403" s="104"/>
    </row>
    <row r="404" ht="12.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04"/>
      <c r="AJ404" s="1390"/>
      <c r="AK404" s="1390"/>
      <c r="AL404" s="1390"/>
      <c r="AM404" s="104"/>
    </row>
    <row r="405" ht="12.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04"/>
      <c r="AJ405" s="1390"/>
      <c r="AK405" s="1390"/>
      <c r="AL405" s="1390"/>
      <c r="AM405" s="104"/>
    </row>
    <row r="406" ht="12.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04"/>
      <c r="AJ406" s="1390"/>
      <c r="AK406" s="1390"/>
      <c r="AL406" s="1390"/>
      <c r="AM406" s="104"/>
    </row>
    <row r="407" ht="12.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04"/>
      <c r="AJ407" s="1390"/>
      <c r="AK407" s="1390"/>
      <c r="AL407" s="1390"/>
      <c r="AM407" s="104"/>
    </row>
    <row r="408" ht="12.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04"/>
      <c r="AJ408" s="1390"/>
      <c r="AK408" s="1390"/>
      <c r="AL408" s="1390"/>
      <c r="AM408" s="104"/>
    </row>
    <row r="409" ht="12.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04"/>
      <c r="AJ409" s="1390"/>
      <c r="AK409" s="1390"/>
      <c r="AL409" s="1390"/>
      <c r="AM409" s="104"/>
    </row>
    <row r="410" ht="12.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04"/>
      <c r="AJ410" s="1390"/>
      <c r="AK410" s="1390"/>
      <c r="AL410" s="1390"/>
      <c r="AM410" s="104"/>
    </row>
    <row r="411" ht="12.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04"/>
      <c r="AJ411" s="1390"/>
      <c r="AK411" s="1390"/>
      <c r="AL411" s="1390"/>
      <c r="AM411" s="104"/>
    </row>
    <row r="412" ht="12.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04"/>
      <c r="AJ412" s="1390"/>
      <c r="AK412" s="1390"/>
      <c r="AL412" s="1390"/>
      <c r="AM412" s="104"/>
    </row>
    <row r="413" ht="12.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04"/>
      <c r="AJ413" s="1390"/>
      <c r="AK413" s="1390"/>
      <c r="AL413" s="1390"/>
      <c r="AM413" s="104"/>
    </row>
    <row r="414" ht="12.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04"/>
      <c r="AJ414" s="1390"/>
      <c r="AK414" s="1390"/>
      <c r="AL414" s="1390"/>
      <c r="AM414" s="104"/>
    </row>
    <row r="415" ht="12.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04"/>
      <c r="AJ415" s="1390"/>
      <c r="AK415" s="1390"/>
      <c r="AL415" s="1390"/>
      <c r="AM415" s="104"/>
    </row>
    <row r="416" ht="12.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04"/>
      <c r="AJ416" s="1390"/>
      <c r="AK416" s="1390"/>
      <c r="AL416" s="1390"/>
      <c r="AM416" s="104"/>
    </row>
    <row r="417" ht="12.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04"/>
      <c r="AJ417" s="1390"/>
      <c r="AK417" s="1390"/>
      <c r="AL417" s="1390"/>
      <c r="AM417" s="104"/>
    </row>
    <row r="418" ht="12.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04"/>
      <c r="AJ418" s="1390"/>
      <c r="AK418" s="1390"/>
      <c r="AL418" s="1390"/>
      <c r="AM418" s="104"/>
    </row>
    <row r="419" ht="12.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04"/>
      <c r="AJ419" s="1390"/>
      <c r="AK419" s="1390"/>
      <c r="AL419" s="1390"/>
      <c r="AM419" s="104"/>
    </row>
    <row r="420" ht="12.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04"/>
      <c r="AJ420" s="1390"/>
      <c r="AK420" s="1390"/>
      <c r="AL420" s="1390"/>
      <c r="AM420" s="104"/>
    </row>
    <row r="421" ht="12.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04"/>
      <c r="AJ421" s="1390"/>
      <c r="AK421" s="1390"/>
      <c r="AL421" s="1390"/>
      <c r="AM421" s="104"/>
    </row>
    <row r="422" ht="12.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04"/>
      <c r="AJ422" s="1390"/>
      <c r="AK422" s="1390"/>
      <c r="AL422" s="1390"/>
      <c r="AM422" s="104"/>
    </row>
    <row r="423" ht="12.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04"/>
      <c r="AJ423" s="1390"/>
      <c r="AK423" s="1390"/>
      <c r="AL423" s="1390"/>
      <c r="AM423" s="104"/>
    </row>
    <row r="424" ht="12.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04"/>
      <c r="AJ424" s="1390"/>
      <c r="AK424" s="1390"/>
      <c r="AL424" s="1390"/>
      <c r="AM424" s="104"/>
    </row>
    <row r="425" ht="12.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04"/>
      <c r="AJ425" s="1390"/>
      <c r="AK425" s="1390"/>
      <c r="AL425" s="1390"/>
      <c r="AM425" s="104"/>
    </row>
    <row r="426" ht="12.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04"/>
      <c r="AJ426" s="1390"/>
      <c r="AK426" s="1390"/>
      <c r="AL426" s="1390"/>
      <c r="AM426" s="104"/>
    </row>
    <row r="427" ht="12.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04"/>
      <c r="AJ427" s="1390"/>
      <c r="AK427" s="1390"/>
      <c r="AL427" s="1390"/>
      <c r="AM427" s="104"/>
    </row>
    <row r="428" ht="12.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04"/>
      <c r="AJ428" s="1390"/>
      <c r="AK428" s="1390"/>
      <c r="AL428" s="1390"/>
      <c r="AM428" s="104"/>
    </row>
    <row r="429" ht="12.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04"/>
      <c r="AJ429" s="1390"/>
      <c r="AK429" s="1390"/>
      <c r="AL429" s="1390"/>
      <c r="AM429" s="104"/>
    </row>
    <row r="430" ht="12.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04"/>
      <c r="AJ430" s="1390"/>
      <c r="AK430" s="1390"/>
      <c r="AL430" s="1390"/>
      <c r="AM430" s="104"/>
    </row>
    <row r="431" ht="12.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04"/>
      <c r="AJ431" s="1390"/>
      <c r="AK431" s="1390"/>
      <c r="AL431" s="1390"/>
      <c r="AM431" s="104"/>
    </row>
    <row r="432" ht="12.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04"/>
      <c r="AJ432" s="1390"/>
      <c r="AK432" s="1390"/>
      <c r="AL432" s="1390"/>
      <c r="AM432" s="104"/>
    </row>
    <row r="433" ht="12.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04"/>
      <c r="AJ433" s="1390"/>
      <c r="AK433" s="1390"/>
      <c r="AL433" s="1390"/>
      <c r="AM433" s="104"/>
    </row>
    <row r="434" ht="12.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04"/>
      <c r="AJ434" s="1390"/>
      <c r="AK434" s="1390"/>
      <c r="AL434" s="1390"/>
      <c r="AM434" s="104"/>
    </row>
    <row r="435" ht="12.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04"/>
      <c r="AJ435" s="1390"/>
      <c r="AK435" s="1390"/>
      <c r="AL435" s="1390"/>
      <c r="AM435" s="104"/>
    </row>
    <row r="436" ht="12.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04"/>
      <c r="AJ436" s="1390"/>
      <c r="AK436" s="1390"/>
      <c r="AL436" s="1390"/>
      <c r="AM436" s="104"/>
    </row>
    <row r="437" ht="12.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04"/>
      <c r="AJ437" s="1390"/>
      <c r="AK437" s="1390"/>
      <c r="AL437" s="1390"/>
      <c r="AM437" s="104"/>
    </row>
    <row r="438" ht="12.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04"/>
      <c r="AJ438" s="1390"/>
      <c r="AK438" s="1390"/>
      <c r="AL438" s="1390"/>
      <c r="AM438" s="104"/>
    </row>
    <row r="439" ht="12.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04"/>
      <c r="AJ439" s="1390"/>
      <c r="AK439" s="1390"/>
      <c r="AL439" s="1390"/>
      <c r="AM439" s="104"/>
    </row>
    <row r="440" ht="12.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04"/>
      <c r="AJ440" s="1390"/>
      <c r="AK440" s="1390"/>
      <c r="AL440" s="1390"/>
      <c r="AM440" s="104"/>
    </row>
    <row r="441" ht="12.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04"/>
      <c r="AJ441" s="1390"/>
      <c r="AK441" s="1390"/>
      <c r="AL441" s="1390"/>
      <c r="AM441" s="104"/>
    </row>
    <row r="442" ht="12.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04"/>
      <c r="AJ442" s="1390"/>
      <c r="AK442" s="1390"/>
      <c r="AL442" s="1390"/>
      <c r="AM442" s="104"/>
    </row>
    <row r="443" ht="12.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04"/>
      <c r="AJ443" s="1390"/>
      <c r="AK443" s="1390"/>
      <c r="AL443" s="1390"/>
      <c r="AM443" s="104"/>
    </row>
    <row r="444" ht="12.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04"/>
      <c r="AJ444" s="1390"/>
      <c r="AK444" s="1390"/>
      <c r="AL444" s="1390"/>
      <c r="AM444" s="104"/>
    </row>
    <row r="445" ht="12.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04"/>
      <c r="AJ445" s="1390"/>
      <c r="AK445" s="1390"/>
      <c r="AL445" s="1390"/>
      <c r="AM445" s="104"/>
    </row>
    <row r="446" ht="12.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04"/>
      <c r="AJ446" s="1390"/>
      <c r="AK446" s="1390"/>
      <c r="AL446" s="1390"/>
      <c r="AM446" s="104"/>
    </row>
    <row r="447" ht="12.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04"/>
      <c r="AJ447" s="1390"/>
      <c r="AK447" s="1390"/>
      <c r="AL447" s="1390"/>
      <c r="AM447" s="104"/>
    </row>
    <row r="448" ht="12.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04"/>
      <c r="AJ448" s="1390"/>
      <c r="AK448" s="1390"/>
      <c r="AL448" s="1390"/>
      <c r="AM448" s="104"/>
    </row>
    <row r="449" ht="12.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04"/>
      <c r="AJ449" s="1390"/>
      <c r="AK449" s="1390"/>
      <c r="AL449" s="1390"/>
      <c r="AM449" s="104"/>
    </row>
    <row r="450" ht="12.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04"/>
      <c r="AJ450" s="1390"/>
      <c r="AK450" s="1390"/>
      <c r="AL450" s="1390"/>
      <c r="AM450" s="104"/>
    </row>
    <row r="451" ht="12.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04"/>
      <c r="AJ451" s="1390"/>
      <c r="AK451" s="1390"/>
      <c r="AL451" s="1390"/>
      <c r="AM451" s="104"/>
    </row>
    <row r="452" ht="12.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04"/>
      <c r="AJ452" s="1390"/>
      <c r="AK452" s="1390"/>
      <c r="AL452" s="1390"/>
      <c r="AM452" s="104"/>
    </row>
    <row r="453" ht="12.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04"/>
      <c r="AJ453" s="1390"/>
      <c r="AK453" s="1390"/>
      <c r="AL453" s="1390"/>
      <c r="AM453" s="104"/>
    </row>
    <row r="454" ht="12.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04"/>
      <c r="AJ454" s="1390"/>
      <c r="AK454" s="1390"/>
      <c r="AL454" s="1390"/>
      <c r="AM454" s="104"/>
    </row>
    <row r="455" ht="12.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04"/>
      <c r="AJ455" s="1390"/>
      <c r="AK455" s="1390"/>
      <c r="AL455" s="1390"/>
      <c r="AM455" s="104"/>
    </row>
    <row r="456" ht="12.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04"/>
      <c r="AJ456" s="1390"/>
      <c r="AK456" s="1390"/>
      <c r="AL456" s="1390"/>
      <c r="AM456" s="104"/>
    </row>
    <row r="457" ht="12.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04"/>
      <c r="AJ457" s="1390"/>
      <c r="AK457" s="1390"/>
      <c r="AL457" s="1390"/>
      <c r="AM457" s="104"/>
    </row>
    <row r="458" ht="12.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04"/>
      <c r="AJ458" s="1390"/>
      <c r="AK458" s="1390"/>
      <c r="AL458" s="1390"/>
      <c r="AM458" s="104"/>
    </row>
    <row r="459" ht="12.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04"/>
      <c r="AJ459" s="1390"/>
      <c r="AK459" s="1390"/>
      <c r="AL459" s="1390"/>
      <c r="AM459" s="104"/>
    </row>
    <row r="460" ht="12.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04"/>
      <c r="AJ460" s="1390"/>
      <c r="AK460" s="1390"/>
      <c r="AL460" s="1390"/>
      <c r="AM460" s="104"/>
    </row>
    <row r="461" ht="12.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04"/>
      <c r="AJ461" s="1390"/>
      <c r="AK461" s="1390"/>
      <c r="AL461" s="1390"/>
      <c r="AM461" s="104"/>
    </row>
    <row r="462" ht="12.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04"/>
      <c r="AJ462" s="1390"/>
      <c r="AK462" s="1390"/>
      <c r="AL462" s="1390"/>
      <c r="AM462" s="104"/>
    </row>
    <row r="463" ht="12.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04"/>
      <c r="AJ463" s="1390"/>
      <c r="AK463" s="1390"/>
      <c r="AL463" s="1390"/>
      <c r="AM463" s="104"/>
    </row>
    <row r="464" ht="12.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04"/>
      <c r="AJ464" s="1390"/>
      <c r="AK464" s="1390"/>
      <c r="AL464" s="1390"/>
      <c r="AM464" s="104"/>
    </row>
    <row r="465" ht="12.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04"/>
      <c r="AJ465" s="1390"/>
      <c r="AK465" s="1390"/>
      <c r="AL465" s="1390"/>
      <c r="AM465" s="104"/>
    </row>
    <row r="466" ht="12.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04"/>
      <c r="AJ466" s="1390"/>
      <c r="AK466" s="1390"/>
      <c r="AL466" s="1390"/>
      <c r="AM466" s="104"/>
    </row>
    <row r="467" ht="12.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04"/>
      <c r="AJ467" s="1390"/>
      <c r="AK467" s="1390"/>
      <c r="AL467" s="1390"/>
      <c r="AM467" s="104"/>
    </row>
    <row r="468" ht="12.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04"/>
      <c r="AJ468" s="1390"/>
      <c r="AK468" s="1390"/>
      <c r="AL468" s="1390"/>
      <c r="AM468" s="104"/>
    </row>
    <row r="469" ht="12.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04"/>
      <c r="AJ469" s="1390"/>
      <c r="AK469" s="1390"/>
      <c r="AL469" s="1390"/>
      <c r="AM469" s="104"/>
    </row>
    <row r="470" ht="12.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04"/>
      <c r="AJ470" s="1390"/>
      <c r="AK470" s="1390"/>
      <c r="AL470" s="1390"/>
      <c r="AM470" s="104"/>
    </row>
    <row r="471" ht="12.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04"/>
      <c r="AJ471" s="1390"/>
      <c r="AK471" s="1390"/>
      <c r="AL471" s="1390"/>
      <c r="AM471" s="104"/>
    </row>
    <row r="472" ht="12.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04"/>
      <c r="AJ472" s="1390"/>
      <c r="AK472" s="1390"/>
      <c r="AL472" s="1390"/>
      <c r="AM472" s="104"/>
    </row>
    <row r="473" ht="12.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04"/>
      <c r="AJ473" s="1390"/>
      <c r="AK473" s="1390"/>
      <c r="AL473" s="1390"/>
      <c r="AM473" s="104"/>
    </row>
    <row r="474" ht="12.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04"/>
      <c r="AJ474" s="1390"/>
      <c r="AK474" s="1390"/>
      <c r="AL474" s="1390"/>
      <c r="AM474" s="104"/>
    </row>
    <row r="475" ht="12.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04"/>
      <c r="AJ475" s="1390"/>
      <c r="AK475" s="1390"/>
      <c r="AL475" s="1390"/>
      <c r="AM475" s="104"/>
    </row>
    <row r="476" ht="12.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04"/>
      <c r="AJ476" s="1390"/>
      <c r="AK476" s="1390"/>
      <c r="AL476" s="1390"/>
      <c r="AM476" s="104"/>
    </row>
    <row r="477" ht="12.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04"/>
      <c r="AJ477" s="1390"/>
      <c r="AK477" s="1390"/>
      <c r="AL477" s="1390"/>
      <c r="AM477" s="104"/>
    </row>
    <row r="478" ht="12.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04"/>
      <c r="AJ478" s="1390"/>
      <c r="AK478" s="1390"/>
      <c r="AL478" s="1390"/>
      <c r="AM478" s="104"/>
    </row>
    <row r="479" ht="12.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04"/>
      <c r="AJ479" s="1390"/>
      <c r="AK479" s="1390"/>
      <c r="AL479" s="1390"/>
      <c r="AM479" s="104"/>
    </row>
    <row r="480" ht="12.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04"/>
      <c r="AJ480" s="1390"/>
      <c r="AK480" s="1390"/>
      <c r="AL480" s="1390"/>
      <c r="AM480" s="104"/>
    </row>
    <row r="481" ht="12.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04"/>
      <c r="AJ481" s="1390"/>
      <c r="AK481" s="1390"/>
      <c r="AL481" s="1390"/>
      <c r="AM481" s="104"/>
    </row>
    <row r="482" ht="12.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04"/>
      <c r="AJ482" s="1390"/>
      <c r="AK482" s="1390"/>
      <c r="AL482" s="1390"/>
      <c r="AM482" s="104"/>
    </row>
    <row r="483" ht="12.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04"/>
      <c r="AJ483" s="1390"/>
      <c r="AK483" s="1390"/>
      <c r="AL483" s="1390"/>
      <c r="AM483" s="104"/>
    </row>
    <row r="484" ht="12.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04"/>
      <c r="AJ484" s="1390"/>
      <c r="AK484" s="1390"/>
      <c r="AL484" s="1390"/>
      <c r="AM484" s="104"/>
    </row>
    <row r="485" ht="12.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04"/>
      <c r="AJ485" s="1390"/>
      <c r="AK485" s="1390"/>
      <c r="AL485" s="1390"/>
      <c r="AM485" s="104"/>
    </row>
    <row r="486" ht="12.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04"/>
      <c r="AJ486" s="1390"/>
      <c r="AK486" s="1390"/>
      <c r="AL486" s="1390"/>
      <c r="AM486" s="104"/>
    </row>
    <row r="487" ht="12.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04"/>
      <c r="AJ487" s="1390"/>
      <c r="AK487" s="1390"/>
      <c r="AL487" s="1390"/>
      <c r="AM487" s="104"/>
    </row>
    <row r="488" ht="12.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04"/>
      <c r="AJ488" s="1390"/>
      <c r="AK488" s="1390"/>
      <c r="AL488" s="1390"/>
      <c r="AM488" s="104"/>
    </row>
    <row r="489" ht="12.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04"/>
      <c r="AJ489" s="1390"/>
      <c r="AK489" s="1390"/>
      <c r="AL489" s="1390"/>
      <c r="AM489" s="104"/>
    </row>
    <row r="490" ht="12.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04"/>
      <c r="AJ490" s="1390"/>
      <c r="AK490" s="1390"/>
      <c r="AL490" s="1390"/>
      <c r="AM490" s="104"/>
    </row>
    <row r="491" ht="12.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04"/>
      <c r="AJ491" s="1390"/>
      <c r="AK491" s="1390"/>
      <c r="AL491" s="1390"/>
      <c r="AM491" s="104"/>
    </row>
    <row r="492" ht="12.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04"/>
      <c r="AJ492" s="1390"/>
      <c r="AK492" s="1390"/>
      <c r="AL492" s="1390"/>
      <c r="AM492" s="104"/>
    </row>
    <row r="493" ht="12.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04"/>
      <c r="AJ493" s="1390"/>
      <c r="AK493" s="1390"/>
      <c r="AL493" s="1390"/>
      <c r="AM493" s="104"/>
    </row>
    <row r="494" ht="12.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04"/>
      <c r="AJ494" s="1390"/>
      <c r="AK494" s="1390"/>
      <c r="AL494" s="1390"/>
      <c r="AM494" s="104"/>
    </row>
    <row r="495" ht="12.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04"/>
      <c r="AJ495" s="1390"/>
      <c r="AK495" s="1390"/>
      <c r="AL495" s="1390"/>
      <c r="AM495" s="104"/>
    </row>
    <row r="496" ht="12.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04"/>
      <c r="AJ496" s="1390"/>
      <c r="AK496" s="1390"/>
      <c r="AL496" s="1390"/>
      <c r="AM496" s="104"/>
    </row>
    <row r="497" ht="12.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04"/>
      <c r="AJ497" s="1390"/>
      <c r="AK497" s="1390"/>
      <c r="AL497" s="1390"/>
      <c r="AM497" s="104"/>
    </row>
    <row r="498" ht="12.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04"/>
      <c r="AJ498" s="1390"/>
      <c r="AK498" s="1390"/>
      <c r="AL498" s="1390"/>
      <c r="AM498" s="104"/>
    </row>
    <row r="499" ht="12.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04"/>
      <c r="AJ499" s="1390"/>
      <c r="AK499" s="1390"/>
      <c r="AL499" s="1390"/>
      <c r="AM499" s="104"/>
    </row>
    <row r="500" ht="12.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04"/>
      <c r="AJ500" s="1390"/>
      <c r="AK500" s="1390"/>
      <c r="AL500" s="1390"/>
      <c r="AM500" s="104"/>
    </row>
    <row r="501" ht="12.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04"/>
      <c r="AJ501" s="1390"/>
      <c r="AK501" s="1390"/>
      <c r="AL501" s="1390"/>
      <c r="AM501" s="104"/>
    </row>
    <row r="502" ht="12.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04"/>
      <c r="AJ502" s="1390"/>
      <c r="AK502" s="1390"/>
      <c r="AL502" s="1390"/>
      <c r="AM502" s="104"/>
    </row>
    <row r="503" ht="12.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04"/>
      <c r="AJ503" s="1390"/>
      <c r="AK503" s="1390"/>
      <c r="AL503" s="1390"/>
      <c r="AM503" s="104"/>
    </row>
    <row r="504" ht="12.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04"/>
      <c r="AJ504" s="1390"/>
      <c r="AK504" s="1390"/>
      <c r="AL504" s="1390"/>
      <c r="AM504" s="104"/>
    </row>
    <row r="505" ht="12.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04"/>
      <c r="AJ505" s="1390"/>
      <c r="AK505" s="1390"/>
      <c r="AL505" s="1390"/>
      <c r="AM505" s="104"/>
    </row>
    <row r="506" ht="12.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04"/>
      <c r="AJ506" s="1390"/>
      <c r="AK506" s="1390"/>
      <c r="AL506" s="1390"/>
      <c r="AM506" s="104"/>
    </row>
    <row r="507" ht="12.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04"/>
      <c r="AJ507" s="1390"/>
      <c r="AK507" s="1390"/>
      <c r="AL507" s="1390"/>
      <c r="AM507" s="104"/>
    </row>
    <row r="508" ht="12.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04"/>
      <c r="AJ508" s="1390"/>
      <c r="AK508" s="1390"/>
      <c r="AL508" s="1390"/>
      <c r="AM508" s="104"/>
    </row>
    <row r="509" ht="12.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04"/>
      <c r="AJ509" s="1390"/>
      <c r="AK509" s="1390"/>
      <c r="AL509" s="1390"/>
      <c r="AM509" s="104"/>
    </row>
    <row r="510" ht="12.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04"/>
      <c r="AJ510" s="1390"/>
      <c r="AK510" s="1390"/>
      <c r="AL510" s="1390"/>
      <c r="AM510" s="104"/>
    </row>
    <row r="511" ht="12.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04"/>
      <c r="AJ511" s="1390"/>
      <c r="AK511" s="1390"/>
      <c r="AL511" s="1390"/>
      <c r="AM511" s="104"/>
    </row>
    <row r="512" ht="12.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04"/>
      <c r="AJ512" s="1390"/>
      <c r="AK512" s="1390"/>
      <c r="AL512" s="1390"/>
      <c r="AM512" s="104"/>
    </row>
    <row r="513" ht="12.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04"/>
      <c r="AJ513" s="1390"/>
      <c r="AK513" s="1390"/>
      <c r="AL513" s="1390"/>
      <c r="AM513" s="104"/>
    </row>
    <row r="514" ht="12.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04"/>
      <c r="AJ514" s="1390"/>
      <c r="AK514" s="1390"/>
      <c r="AL514" s="1390"/>
      <c r="AM514" s="104"/>
    </row>
    <row r="515" ht="12.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04"/>
      <c r="AJ515" s="1390"/>
      <c r="AK515" s="1390"/>
      <c r="AL515" s="1390"/>
      <c r="AM515" s="104"/>
    </row>
    <row r="516" ht="12.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04"/>
      <c r="AJ516" s="1390"/>
      <c r="AK516" s="1390"/>
      <c r="AL516" s="1390"/>
      <c r="AM516" s="104"/>
    </row>
    <row r="517" ht="12.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04"/>
      <c r="AJ517" s="1390"/>
      <c r="AK517" s="1390"/>
      <c r="AL517" s="1390"/>
      <c r="AM517" s="104"/>
    </row>
    <row r="518" ht="12.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04"/>
      <c r="AJ518" s="1390"/>
      <c r="AK518" s="1390"/>
      <c r="AL518" s="1390"/>
      <c r="AM518" s="104"/>
    </row>
    <row r="519" ht="12.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04"/>
      <c r="AJ519" s="1390"/>
      <c r="AK519" s="1390"/>
      <c r="AL519" s="1390"/>
      <c r="AM519" s="104"/>
    </row>
    <row r="520" ht="12.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04"/>
      <c r="AJ520" s="1390"/>
      <c r="AK520" s="1390"/>
      <c r="AL520" s="1390"/>
      <c r="AM520" s="104"/>
    </row>
    <row r="521" ht="12.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04"/>
      <c r="AJ521" s="1390"/>
      <c r="AK521" s="1390"/>
      <c r="AL521" s="1390"/>
      <c r="AM521" s="104"/>
    </row>
    <row r="522" ht="12.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04"/>
      <c r="AJ522" s="1390"/>
      <c r="AK522" s="1390"/>
      <c r="AL522" s="1390"/>
      <c r="AM522" s="104"/>
    </row>
    <row r="523" ht="12.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04"/>
      <c r="AJ523" s="1390"/>
      <c r="AK523" s="1390"/>
      <c r="AL523" s="1390"/>
      <c r="AM523" s="104"/>
    </row>
    <row r="524" ht="12.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04"/>
      <c r="AJ524" s="1390"/>
      <c r="AK524" s="1390"/>
      <c r="AL524" s="1390"/>
      <c r="AM524" s="104"/>
    </row>
    <row r="525" ht="12.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04"/>
      <c r="AJ525" s="1390"/>
      <c r="AK525" s="1390"/>
      <c r="AL525" s="1390"/>
      <c r="AM525" s="104"/>
    </row>
    <row r="526" ht="12.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04"/>
      <c r="AJ526" s="1390"/>
      <c r="AK526" s="1390"/>
      <c r="AL526" s="1390"/>
      <c r="AM526" s="104"/>
    </row>
    <row r="527" ht="12.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04"/>
      <c r="AJ527" s="1390"/>
      <c r="AK527" s="1390"/>
      <c r="AL527" s="1390"/>
      <c r="AM527" s="104"/>
    </row>
    <row r="528" ht="12.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04"/>
      <c r="AJ528" s="1390"/>
      <c r="AK528" s="1390"/>
      <c r="AL528" s="1390"/>
      <c r="AM528" s="104"/>
    </row>
    <row r="529" ht="12.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04"/>
      <c r="AJ529" s="1390"/>
      <c r="AK529" s="1390"/>
      <c r="AL529" s="1390"/>
      <c r="AM529" s="104"/>
    </row>
    <row r="530" ht="12.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04"/>
      <c r="AJ530" s="1390"/>
      <c r="AK530" s="1390"/>
      <c r="AL530" s="1390"/>
      <c r="AM530" s="104"/>
    </row>
    <row r="531" ht="12.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04"/>
      <c r="AJ531" s="1390"/>
      <c r="AK531" s="1390"/>
      <c r="AL531" s="1390"/>
      <c r="AM531" s="104"/>
    </row>
    <row r="532" ht="12.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04"/>
      <c r="AJ532" s="1390"/>
      <c r="AK532" s="1390"/>
      <c r="AL532" s="1390"/>
      <c r="AM532" s="104"/>
    </row>
    <row r="533" ht="12.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04"/>
      <c r="AJ533" s="1390"/>
      <c r="AK533" s="1390"/>
      <c r="AL533" s="1390"/>
      <c r="AM533" s="104"/>
    </row>
    <row r="534" ht="12.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04"/>
      <c r="AJ534" s="1390"/>
      <c r="AK534" s="1390"/>
      <c r="AL534" s="1390"/>
      <c r="AM534" s="104"/>
    </row>
    <row r="535" ht="12.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04"/>
      <c r="AJ535" s="1390"/>
      <c r="AK535" s="1390"/>
      <c r="AL535" s="1390"/>
      <c r="AM535" s="104"/>
    </row>
    <row r="536" ht="12.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04"/>
      <c r="AJ536" s="1390"/>
      <c r="AK536" s="1390"/>
      <c r="AL536" s="1390"/>
      <c r="AM536" s="104"/>
    </row>
    <row r="537" ht="12.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04"/>
      <c r="AJ537" s="1390"/>
      <c r="AK537" s="1390"/>
      <c r="AL537" s="1390"/>
      <c r="AM537" s="104"/>
    </row>
    <row r="538" ht="12.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04"/>
      <c r="AJ538" s="1390"/>
      <c r="AK538" s="1390"/>
      <c r="AL538" s="1390"/>
      <c r="AM538" s="104"/>
    </row>
    <row r="539" ht="12.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04"/>
      <c r="AJ539" s="1390"/>
      <c r="AK539" s="1390"/>
      <c r="AL539" s="1390"/>
      <c r="AM539" s="104"/>
    </row>
    <row r="540" ht="12.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04"/>
      <c r="AJ540" s="1390"/>
      <c r="AK540" s="1390"/>
      <c r="AL540" s="1390"/>
      <c r="AM540" s="104"/>
    </row>
    <row r="541" ht="12.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04"/>
      <c r="AJ541" s="1390"/>
      <c r="AK541" s="1390"/>
      <c r="AL541" s="1390"/>
      <c r="AM541" s="104"/>
    </row>
    <row r="542" ht="12.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04"/>
      <c r="AJ542" s="1390"/>
      <c r="AK542" s="1390"/>
      <c r="AL542" s="1390"/>
      <c r="AM542" s="104"/>
    </row>
    <row r="543" ht="12.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04"/>
      <c r="AJ543" s="1390"/>
      <c r="AK543" s="1390"/>
      <c r="AL543" s="1390"/>
      <c r="AM543" s="104"/>
    </row>
    <row r="544" ht="12.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04"/>
      <c r="AJ544" s="1390"/>
      <c r="AK544" s="1390"/>
      <c r="AL544" s="1390"/>
      <c r="AM544" s="104"/>
    </row>
    <row r="545" ht="12.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04"/>
      <c r="AJ545" s="1390"/>
      <c r="AK545" s="1390"/>
      <c r="AL545" s="1390"/>
      <c r="AM545" s="104"/>
    </row>
    <row r="546" ht="12.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04"/>
      <c r="AJ546" s="1390"/>
      <c r="AK546" s="1390"/>
      <c r="AL546" s="1390"/>
      <c r="AM546" s="104"/>
    </row>
    <row r="547" ht="12.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04"/>
      <c r="AJ547" s="1390"/>
      <c r="AK547" s="1390"/>
      <c r="AL547" s="1390"/>
      <c r="AM547" s="104"/>
    </row>
    <row r="548" ht="12.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04"/>
      <c r="AJ548" s="1390"/>
      <c r="AK548" s="1390"/>
      <c r="AL548" s="1390"/>
      <c r="AM548" s="104"/>
    </row>
    <row r="549" ht="12.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04"/>
      <c r="AJ549" s="1390"/>
      <c r="AK549" s="1390"/>
      <c r="AL549" s="1390"/>
      <c r="AM549" s="104"/>
    </row>
    <row r="550" ht="12.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04"/>
      <c r="AJ550" s="1390"/>
      <c r="AK550" s="1390"/>
      <c r="AL550" s="1390"/>
      <c r="AM550" s="104"/>
    </row>
    <row r="551" ht="12.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04"/>
      <c r="AJ551" s="1390"/>
      <c r="AK551" s="1390"/>
      <c r="AL551" s="1390"/>
      <c r="AM551" s="104"/>
    </row>
    <row r="552" ht="12.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04"/>
      <c r="AJ552" s="1390"/>
      <c r="AK552" s="1390"/>
      <c r="AL552" s="1390"/>
      <c r="AM552" s="104"/>
    </row>
    <row r="553" ht="12.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04"/>
      <c r="AJ553" s="1390"/>
      <c r="AK553" s="1390"/>
      <c r="AL553" s="1390"/>
      <c r="AM553" s="104"/>
    </row>
    <row r="554" ht="12.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04"/>
      <c r="AJ554" s="1390"/>
      <c r="AK554" s="1390"/>
      <c r="AL554" s="1390"/>
      <c r="AM554" s="104"/>
    </row>
    <row r="555" ht="12.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04"/>
      <c r="AJ555" s="1390"/>
      <c r="AK555" s="1390"/>
      <c r="AL555" s="1390"/>
      <c r="AM555" s="104"/>
    </row>
    <row r="556" ht="12.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04"/>
      <c r="AJ556" s="1390"/>
      <c r="AK556" s="1390"/>
      <c r="AL556" s="1390"/>
      <c r="AM556" s="104"/>
    </row>
    <row r="557" ht="12.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04"/>
      <c r="AJ557" s="1390"/>
      <c r="AK557" s="1390"/>
      <c r="AL557" s="1390"/>
      <c r="AM557" s="104"/>
    </row>
    <row r="558" ht="12.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04"/>
      <c r="AJ558" s="1390"/>
      <c r="AK558" s="1390"/>
      <c r="AL558" s="1390"/>
      <c r="AM558" s="104"/>
    </row>
    <row r="559" ht="12.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04"/>
      <c r="AJ559" s="1390"/>
      <c r="AK559" s="1390"/>
      <c r="AL559" s="1390"/>
      <c r="AM559" s="104"/>
    </row>
    <row r="560" ht="12.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04"/>
      <c r="AJ560" s="1390"/>
      <c r="AK560" s="1390"/>
      <c r="AL560" s="1390"/>
      <c r="AM560" s="104"/>
    </row>
    <row r="561" ht="12.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04"/>
      <c r="AJ561" s="1390"/>
      <c r="AK561" s="1390"/>
      <c r="AL561" s="1390"/>
      <c r="AM561" s="104"/>
    </row>
    <row r="562" ht="12.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04"/>
      <c r="AJ562" s="1390"/>
      <c r="AK562" s="1390"/>
      <c r="AL562" s="1390"/>
      <c r="AM562" s="104"/>
    </row>
    <row r="563" ht="12.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04"/>
      <c r="AJ563" s="1390"/>
      <c r="AK563" s="1390"/>
      <c r="AL563" s="1390"/>
      <c r="AM563" s="104"/>
    </row>
    <row r="564" ht="12.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04"/>
      <c r="AJ564" s="1390"/>
      <c r="AK564" s="1390"/>
      <c r="AL564" s="1390"/>
      <c r="AM564" s="104"/>
    </row>
    <row r="565" ht="12.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04"/>
      <c r="AJ565" s="1390"/>
      <c r="AK565" s="1390"/>
      <c r="AL565" s="1390"/>
      <c r="AM565" s="104"/>
    </row>
    <row r="566" ht="12.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04"/>
      <c r="AJ566" s="1390"/>
      <c r="AK566" s="1390"/>
      <c r="AL566" s="1390"/>
      <c r="AM566" s="104"/>
    </row>
    <row r="567" ht="12.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04"/>
      <c r="AJ567" s="1390"/>
      <c r="AK567" s="1390"/>
      <c r="AL567" s="1390"/>
      <c r="AM567" s="104"/>
    </row>
    <row r="568" ht="12.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04"/>
      <c r="AJ568" s="1390"/>
      <c r="AK568" s="1390"/>
      <c r="AL568" s="1390"/>
      <c r="AM568" s="104"/>
    </row>
    <row r="569" ht="12.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04"/>
      <c r="AJ569" s="1390"/>
      <c r="AK569" s="1390"/>
      <c r="AL569" s="1390"/>
      <c r="AM569" s="104"/>
    </row>
    <row r="570" ht="12.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04"/>
      <c r="AJ570" s="1390"/>
      <c r="AK570" s="1390"/>
      <c r="AL570" s="1390"/>
      <c r="AM570" s="104"/>
    </row>
    <row r="571" ht="12.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04"/>
      <c r="AJ571" s="1390"/>
      <c r="AK571" s="1390"/>
      <c r="AL571" s="1390"/>
      <c r="AM571" s="104"/>
    </row>
    <row r="572" ht="12.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04"/>
      <c r="AJ572" s="1390"/>
      <c r="AK572" s="1390"/>
      <c r="AL572" s="1390"/>
      <c r="AM572" s="104"/>
    </row>
    <row r="573" ht="12.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04"/>
      <c r="AJ573" s="1390"/>
      <c r="AK573" s="1390"/>
      <c r="AL573" s="1390"/>
      <c r="AM573" s="104"/>
    </row>
    <row r="574" ht="12.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04"/>
      <c r="AJ574" s="1390"/>
      <c r="AK574" s="1390"/>
      <c r="AL574" s="1390"/>
      <c r="AM574" s="104"/>
    </row>
    <row r="575" ht="12.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04"/>
      <c r="AJ575" s="1390"/>
      <c r="AK575" s="1390"/>
      <c r="AL575" s="1390"/>
      <c r="AM575" s="104"/>
    </row>
    <row r="576" ht="12.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04"/>
      <c r="AJ576" s="1390"/>
      <c r="AK576" s="1390"/>
      <c r="AL576" s="1390"/>
      <c r="AM576" s="104"/>
    </row>
    <row r="577" ht="12.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04"/>
      <c r="AJ577" s="1390"/>
      <c r="AK577" s="1390"/>
      <c r="AL577" s="1390"/>
      <c r="AM577" s="104"/>
    </row>
    <row r="578" ht="12.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04"/>
      <c r="AJ578" s="1390"/>
      <c r="AK578" s="1390"/>
      <c r="AL578" s="1390"/>
      <c r="AM578" s="104"/>
    </row>
    <row r="579" ht="12.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04"/>
      <c r="AJ579" s="1390"/>
      <c r="AK579" s="1390"/>
      <c r="AL579" s="1390"/>
      <c r="AM579" s="104"/>
    </row>
    <row r="580" ht="12.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04"/>
      <c r="AJ580" s="1390"/>
      <c r="AK580" s="1390"/>
      <c r="AL580" s="1390"/>
      <c r="AM580" s="104"/>
    </row>
    <row r="581" ht="12.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04"/>
      <c r="AJ581" s="1390"/>
      <c r="AK581" s="1390"/>
      <c r="AL581" s="1390"/>
      <c r="AM581" s="104"/>
    </row>
    <row r="582" ht="12.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04"/>
      <c r="AJ582" s="1390"/>
      <c r="AK582" s="1390"/>
      <c r="AL582" s="1390"/>
      <c r="AM582" s="104"/>
    </row>
    <row r="583" ht="12.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04"/>
      <c r="AJ583" s="1390"/>
      <c r="AK583" s="1390"/>
      <c r="AL583" s="1390"/>
      <c r="AM583" s="104"/>
    </row>
    <row r="584" ht="12.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04"/>
      <c r="AJ584" s="1390"/>
      <c r="AK584" s="1390"/>
      <c r="AL584" s="1390"/>
      <c r="AM584" s="104"/>
    </row>
    <row r="585" ht="12.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04"/>
      <c r="AJ585" s="1390"/>
      <c r="AK585" s="1390"/>
      <c r="AL585" s="1390"/>
      <c r="AM585" s="104"/>
    </row>
    <row r="586" ht="12.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04"/>
      <c r="AJ586" s="1390"/>
      <c r="AK586" s="1390"/>
      <c r="AL586" s="1390"/>
      <c r="AM586" s="104"/>
    </row>
    <row r="587" ht="12.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04"/>
      <c r="AJ587" s="1390"/>
      <c r="AK587" s="1390"/>
      <c r="AL587" s="1390"/>
      <c r="AM587" s="104"/>
    </row>
    <row r="588" ht="12.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04"/>
      <c r="AJ588" s="1390"/>
      <c r="AK588" s="1390"/>
      <c r="AL588" s="1390"/>
      <c r="AM588" s="104"/>
    </row>
    <row r="589" ht="12.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04"/>
      <c r="AJ589" s="1390"/>
      <c r="AK589" s="1390"/>
      <c r="AL589" s="1390"/>
      <c r="AM589" s="104"/>
    </row>
    <row r="590" ht="12.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04"/>
      <c r="AJ590" s="1390"/>
      <c r="AK590" s="1390"/>
      <c r="AL590" s="1390"/>
      <c r="AM590" s="104"/>
    </row>
    <row r="591" ht="12.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04"/>
      <c r="AJ591" s="1390"/>
      <c r="AK591" s="1390"/>
      <c r="AL591" s="1390"/>
      <c r="AM591" s="104"/>
    </row>
    <row r="592" ht="12.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04"/>
      <c r="AJ592" s="1390"/>
      <c r="AK592" s="1390"/>
      <c r="AL592" s="1390"/>
      <c r="AM592" s="104"/>
    </row>
    <row r="593" ht="12.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04"/>
      <c r="AJ593" s="1390"/>
      <c r="AK593" s="1390"/>
      <c r="AL593" s="1390"/>
      <c r="AM593" s="104"/>
    </row>
    <row r="594" ht="12.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04"/>
      <c r="AJ594" s="1390"/>
      <c r="AK594" s="1390"/>
      <c r="AL594" s="1390"/>
      <c r="AM594" s="104"/>
    </row>
    <row r="595" ht="12.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04"/>
      <c r="AJ595" s="1390"/>
      <c r="AK595" s="1390"/>
      <c r="AL595" s="1390"/>
      <c r="AM595" s="104"/>
    </row>
    <row r="596" ht="12.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04"/>
      <c r="AJ596" s="1390"/>
      <c r="AK596" s="1390"/>
      <c r="AL596" s="1390"/>
      <c r="AM596" s="104"/>
    </row>
    <row r="597" ht="12.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04"/>
      <c r="AJ597" s="1390"/>
      <c r="AK597" s="1390"/>
      <c r="AL597" s="1390"/>
      <c r="AM597" s="104"/>
    </row>
    <row r="598" ht="12.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04"/>
      <c r="AJ598" s="1390"/>
      <c r="AK598" s="1390"/>
      <c r="AL598" s="1390"/>
      <c r="AM598" s="104"/>
    </row>
    <row r="599" ht="12.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04"/>
      <c r="AJ599" s="1390"/>
      <c r="AK599" s="1390"/>
      <c r="AL599" s="1390"/>
      <c r="AM599" s="104"/>
    </row>
    <row r="600" ht="12.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04"/>
      <c r="AJ600" s="1390"/>
      <c r="AK600" s="1390"/>
      <c r="AL600" s="1390"/>
      <c r="AM600" s="104"/>
    </row>
    <row r="601" ht="12.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04"/>
      <c r="AJ601" s="1390"/>
      <c r="AK601" s="1390"/>
      <c r="AL601" s="1390"/>
      <c r="AM601" s="104"/>
    </row>
    <row r="602" ht="12.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04"/>
      <c r="AJ602" s="1390"/>
      <c r="AK602" s="1390"/>
      <c r="AL602" s="1390"/>
      <c r="AM602" s="104"/>
    </row>
    <row r="603" ht="12.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04"/>
      <c r="AJ603" s="1390"/>
      <c r="AK603" s="1390"/>
      <c r="AL603" s="1390"/>
      <c r="AM603" s="104"/>
    </row>
    <row r="604" ht="12.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04"/>
      <c r="AJ604" s="1390"/>
      <c r="AK604" s="1390"/>
      <c r="AL604" s="1390"/>
      <c r="AM604" s="104"/>
    </row>
    <row r="605" ht="12.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04"/>
      <c r="AJ605" s="1390"/>
      <c r="AK605" s="1390"/>
      <c r="AL605" s="1390"/>
      <c r="AM605" s="104"/>
    </row>
    <row r="606" ht="12.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04"/>
      <c r="AJ606" s="1390"/>
      <c r="AK606" s="1390"/>
      <c r="AL606" s="1390"/>
      <c r="AM606" s="104"/>
    </row>
    <row r="607" ht="12.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04"/>
      <c r="AJ607" s="1390"/>
      <c r="AK607" s="1390"/>
      <c r="AL607" s="1390"/>
      <c r="AM607" s="104"/>
    </row>
    <row r="608" ht="12.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04"/>
      <c r="AJ608" s="1390"/>
      <c r="AK608" s="1390"/>
      <c r="AL608" s="1390"/>
      <c r="AM608" s="104"/>
    </row>
    <row r="609" ht="12.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04"/>
      <c r="AJ609" s="1390"/>
      <c r="AK609" s="1390"/>
      <c r="AL609" s="1390"/>
      <c r="AM609" s="104"/>
    </row>
    <row r="610" ht="12.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04"/>
      <c r="AJ610" s="1390"/>
      <c r="AK610" s="1390"/>
      <c r="AL610" s="1390"/>
      <c r="AM610" s="104"/>
    </row>
    <row r="611" ht="12.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04"/>
      <c r="AJ611" s="1390"/>
      <c r="AK611" s="1390"/>
      <c r="AL611" s="1390"/>
      <c r="AM611" s="104"/>
    </row>
    <row r="612" ht="12.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04"/>
      <c r="AJ612" s="1390"/>
      <c r="AK612" s="1390"/>
      <c r="AL612" s="1390"/>
      <c r="AM612" s="104"/>
    </row>
    <row r="613" ht="12.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04"/>
      <c r="AJ613" s="1390"/>
      <c r="AK613" s="1390"/>
      <c r="AL613" s="1390"/>
      <c r="AM613" s="104"/>
    </row>
    <row r="614" ht="12.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04"/>
      <c r="AJ614" s="1390"/>
      <c r="AK614" s="1390"/>
      <c r="AL614" s="1390"/>
      <c r="AM614" s="104"/>
    </row>
    <row r="615" ht="12.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04"/>
      <c r="AJ615" s="1390"/>
      <c r="AK615" s="1390"/>
      <c r="AL615" s="1390"/>
      <c r="AM615" s="104"/>
    </row>
    <row r="616" ht="12.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04"/>
      <c r="AJ616" s="1390"/>
      <c r="AK616" s="1390"/>
      <c r="AL616" s="1390"/>
      <c r="AM616" s="104"/>
    </row>
    <row r="617" ht="12.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04"/>
      <c r="AJ617" s="1390"/>
      <c r="AK617" s="1390"/>
      <c r="AL617" s="1390"/>
      <c r="AM617" s="104"/>
    </row>
    <row r="618" ht="12.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04"/>
      <c r="AJ618" s="1390"/>
      <c r="AK618" s="1390"/>
      <c r="AL618" s="1390"/>
      <c r="AM618" s="104"/>
    </row>
    <row r="619" ht="12.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04"/>
      <c r="AJ619" s="1390"/>
      <c r="AK619" s="1390"/>
      <c r="AL619" s="1390"/>
      <c r="AM619" s="104"/>
    </row>
    <row r="620" ht="12.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04"/>
      <c r="AJ620" s="1390"/>
      <c r="AK620" s="1390"/>
      <c r="AL620" s="1390"/>
      <c r="AM620" s="104"/>
    </row>
    <row r="621" ht="12.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04"/>
      <c r="AJ621" s="1390"/>
      <c r="AK621" s="1390"/>
      <c r="AL621" s="1390"/>
      <c r="AM621" s="104"/>
    </row>
    <row r="622" ht="12.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04"/>
      <c r="AJ622" s="1390"/>
      <c r="AK622" s="1390"/>
      <c r="AL622" s="1390"/>
      <c r="AM622" s="104"/>
    </row>
    <row r="623" ht="12.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04"/>
      <c r="AJ623" s="1390"/>
      <c r="AK623" s="1390"/>
      <c r="AL623" s="1390"/>
      <c r="AM623" s="104"/>
    </row>
    <row r="624" ht="12.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04"/>
      <c r="AJ624" s="1390"/>
      <c r="AK624" s="1390"/>
      <c r="AL624" s="1390"/>
      <c r="AM624" s="104"/>
    </row>
    <row r="625" ht="12.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04"/>
      <c r="AJ625" s="1390"/>
      <c r="AK625" s="1390"/>
      <c r="AL625" s="1390"/>
      <c r="AM625" s="104"/>
    </row>
    <row r="626" ht="12.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04"/>
      <c r="AJ626" s="1390"/>
      <c r="AK626" s="1390"/>
      <c r="AL626" s="1390"/>
      <c r="AM626" s="104"/>
    </row>
    <row r="627" ht="12.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04"/>
      <c r="AJ627" s="1390"/>
      <c r="AK627" s="1390"/>
      <c r="AL627" s="1390"/>
      <c r="AM627" s="104"/>
    </row>
    <row r="628" ht="12.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04"/>
      <c r="AJ628" s="1390"/>
      <c r="AK628" s="1390"/>
      <c r="AL628" s="1390"/>
      <c r="AM628" s="104"/>
    </row>
    <row r="629" ht="12.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04"/>
      <c r="AJ629" s="1390"/>
      <c r="AK629" s="1390"/>
      <c r="AL629" s="1390"/>
      <c r="AM629" s="104"/>
    </row>
    <row r="630" ht="12.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04"/>
      <c r="AJ630" s="1390"/>
      <c r="AK630" s="1390"/>
      <c r="AL630" s="1390"/>
      <c r="AM630" s="104"/>
    </row>
    <row r="631" ht="12.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04"/>
      <c r="AJ631" s="1390"/>
      <c r="AK631" s="1390"/>
      <c r="AL631" s="1390"/>
      <c r="AM631" s="104"/>
    </row>
    <row r="632" ht="12.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04"/>
      <c r="AJ632" s="1390"/>
      <c r="AK632" s="1390"/>
      <c r="AL632" s="1390"/>
      <c r="AM632" s="104"/>
    </row>
    <row r="633" ht="12.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04"/>
      <c r="AJ633" s="1390"/>
      <c r="AK633" s="1390"/>
      <c r="AL633" s="1390"/>
      <c r="AM633" s="104"/>
    </row>
    <row r="634" ht="12.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04"/>
      <c r="AJ634" s="1390"/>
      <c r="AK634" s="1390"/>
      <c r="AL634" s="1390"/>
      <c r="AM634" s="104"/>
    </row>
    <row r="635" ht="12.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04"/>
      <c r="AJ635" s="1390"/>
      <c r="AK635" s="1390"/>
      <c r="AL635" s="1390"/>
      <c r="AM635" s="104"/>
    </row>
    <row r="636" ht="12.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04"/>
      <c r="AJ636" s="1390"/>
      <c r="AK636" s="1390"/>
      <c r="AL636" s="1390"/>
      <c r="AM636" s="104"/>
    </row>
    <row r="637" ht="12.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04"/>
      <c r="AJ637" s="1390"/>
      <c r="AK637" s="1390"/>
      <c r="AL637" s="1390"/>
      <c r="AM637" s="104"/>
    </row>
    <row r="638" ht="12.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04"/>
      <c r="AJ638" s="1390"/>
      <c r="AK638" s="1390"/>
      <c r="AL638" s="1390"/>
      <c r="AM638" s="104"/>
    </row>
    <row r="639" ht="12.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04"/>
      <c r="AJ639" s="1390"/>
      <c r="AK639" s="1390"/>
      <c r="AL639" s="1390"/>
      <c r="AM639" s="104"/>
    </row>
    <row r="640" ht="12.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04"/>
      <c r="AJ640" s="1390"/>
      <c r="AK640" s="1390"/>
      <c r="AL640" s="1390"/>
      <c r="AM640" s="104"/>
    </row>
    <row r="641" ht="12.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04"/>
      <c r="AJ641" s="1390"/>
      <c r="AK641" s="1390"/>
      <c r="AL641" s="1390"/>
      <c r="AM641" s="104"/>
    </row>
    <row r="642" ht="12.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04"/>
      <c r="AJ642" s="1390"/>
      <c r="AK642" s="1390"/>
      <c r="AL642" s="1390"/>
      <c r="AM642" s="104"/>
    </row>
    <row r="643" ht="12.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04"/>
      <c r="AJ643" s="1390"/>
      <c r="AK643" s="1390"/>
      <c r="AL643" s="1390"/>
      <c r="AM643" s="104"/>
    </row>
    <row r="644" ht="12.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04"/>
      <c r="AJ644" s="1390"/>
      <c r="AK644" s="1390"/>
      <c r="AL644" s="1390"/>
      <c r="AM644" s="104"/>
    </row>
    <row r="645" ht="12.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04"/>
      <c r="AJ645" s="1390"/>
      <c r="AK645" s="1390"/>
      <c r="AL645" s="1390"/>
      <c r="AM645" s="104"/>
    </row>
    <row r="646" ht="12.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04"/>
      <c r="AJ646" s="1390"/>
      <c r="AK646" s="1390"/>
      <c r="AL646" s="1390"/>
      <c r="AM646" s="104"/>
    </row>
    <row r="647" ht="12.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04"/>
      <c r="AJ647" s="1390"/>
      <c r="AK647" s="1390"/>
      <c r="AL647" s="1390"/>
      <c r="AM647" s="104"/>
    </row>
    <row r="648" ht="12.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04"/>
      <c r="AJ648" s="1390"/>
      <c r="AK648" s="1390"/>
      <c r="AL648" s="1390"/>
      <c r="AM648" s="104"/>
    </row>
    <row r="649" ht="12.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04"/>
      <c r="AJ649" s="1390"/>
      <c r="AK649" s="1390"/>
      <c r="AL649" s="1390"/>
      <c r="AM649" s="104"/>
    </row>
    <row r="650" ht="12.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04"/>
      <c r="AJ650" s="1390"/>
      <c r="AK650" s="1390"/>
      <c r="AL650" s="1390"/>
      <c r="AM650" s="104"/>
    </row>
    <row r="651" ht="12.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04"/>
      <c r="AJ651" s="1390"/>
      <c r="AK651" s="1390"/>
      <c r="AL651" s="1390"/>
      <c r="AM651" s="104"/>
    </row>
    <row r="652" ht="12.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04"/>
      <c r="AJ652" s="1390"/>
      <c r="AK652" s="1390"/>
      <c r="AL652" s="1390"/>
      <c r="AM652" s="104"/>
    </row>
    <row r="653" ht="12.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04"/>
      <c r="AJ653" s="1390"/>
      <c r="AK653" s="1390"/>
      <c r="AL653" s="1390"/>
      <c r="AM653" s="104"/>
    </row>
    <row r="654" ht="12.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04"/>
      <c r="AJ654" s="1390"/>
      <c r="AK654" s="1390"/>
      <c r="AL654" s="1390"/>
      <c r="AM654" s="104"/>
    </row>
    <row r="655" ht="12.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04"/>
      <c r="AJ655" s="1390"/>
      <c r="AK655" s="1390"/>
      <c r="AL655" s="1390"/>
      <c r="AM655" s="104"/>
    </row>
    <row r="656" ht="12.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04"/>
      <c r="AJ656" s="1390"/>
      <c r="AK656" s="1390"/>
      <c r="AL656" s="1390"/>
      <c r="AM656" s="104"/>
    </row>
    <row r="657" ht="12.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04"/>
      <c r="AJ657" s="1390"/>
      <c r="AK657" s="1390"/>
      <c r="AL657" s="1390"/>
      <c r="AM657" s="104"/>
    </row>
    <row r="658" ht="12.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04"/>
      <c r="AJ658" s="1390"/>
      <c r="AK658" s="1390"/>
      <c r="AL658" s="1390"/>
      <c r="AM658" s="104"/>
    </row>
    <row r="659" ht="12.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04"/>
      <c r="AJ659" s="1390"/>
      <c r="AK659" s="1390"/>
      <c r="AL659" s="1390"/>
      <c r="AM659" s="104"/>
    </row>
    <row r="660" ht="12.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04"/>
      <c r="AJ660" s="1390"/>
      <c r="AK660" s="1390"/>
      <c r="AL660" s="1390"/>
      <c r="AM660" s="104"/>
    </row>
    <row r="661" ht="12.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04"/>
      <c r="AJ661" s="1390"/>
      <c r="AK661" s="1390"/>
      <c r="AL661" s="1390"/>
      <c r="AM661" s="104"/>
    </row>
    <row r="662" ht="12.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04"/>
      <c r="AJ662" s="1390"/>
      <c r="AK662" s="1390"/>
      <c r="AL662" s="1390"/>
      <c r="AM662" s="104"/>
    </row>
    <row r="663" ht="12.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04"/>
      <c r="AJ663" s="1390"/>
      <c r="AK663" s="1390"/>
      <c r="AL663" s="1390"/>
      <c r="AM663" s="104"/>
    </row>
    <row r="664" ht="12.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04"/>
      <c r="AJ664" s="1390"/>
      <c r="AK664" s="1390"/>
      <c r="AL664" s="1390"/>
      <c r="AM664" s="104"/>
    </row>
    <row r="665" ht="12.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04"/>
      <c r="AJ665" s="1390"/>
      <c r="AK665" s="1390"/>
      <c r="AL665" s="1390"/>
      <c r="AM665" s="104"/>
    </row>
    <row r="666" ht="12.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04"/>
      <c r="AJ666" s="1390"/>
      <c r="AK666" s="1390"/>
      <c r="AL666" s="1390"/>
      <c r="AM666" s="104"/>
    </row>
    <row r="667" ht="12.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04"/>
      <c r="AJ667" s="1390"/>
      <c r="AK667" s="1390"/>
      <c r="AL667" s="1390"/>
      <c r="AM667" s="104"/>
    </row>
    <row r="668" ht="12.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04"/>
      <c r="AJ668" s="1390"/>
      <c r="AK668" s="1390"/>
      <c r="AL668" s="1390"/>
      <c r="AM668" s="104"/>
    </row>
    <row r="669" ht="12.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04"/>
      <c r="AJ669" s="1390"/>
      <c r="AK669" s="1390"/>
      <c r="AL669" s="1390"/>
      <c r="AM669" s="104"/>
    </row>
    <row r="670" ht="12.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04"/>
      <c r="AJ670" s="1390"/>
      <c r="AK670" s="1390"/>
      <c r="AL670" s="1390"/>
      <c r="AM670" s="104"/>
    </row>
    <row r="671" ht="12.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04"/>
      <c r="AJ671" s="1390"/>
      <c r="AK671" s="1390"/>
      <c r="AL671" s="1390"/>
      <c r="AM671" s="104"/>
    </row>
    <row r="672" ht="12.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04"/>
      <c r="AJ672" s="1390"/>
      <c r="AK672" s="1390"/>
      <c r="AL672" s="1390"/>
      <c r="AM672" s="104"/>
    </row>
    <row r="673" ht="12.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04"/>
      <c r="AJ673" s="1390"/>
      <c r="AK673" s="1390"/>
      <c r="AL673" s="1390"/>
      <c r="AM673" s="104"/>
    </row>
    <row r="674" ht="12.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04"/>
      <c r="AJ674" s="1390"/>
      <c r="AK674" s="1390"/>
      <c r="AL674" s="1390"/>
      <c r="AM674" s="104"/>
    </row>
    <row r="675" ht="12.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04"/>
      <c r="AJ675" s="1390"/>
      <c r="AK675" s="1390"/>
      <c r="AL675" s="1390"/>
      <c r="AM675" s="104"/>
    </row>
    <row r="676" ht="12.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04"/>
      <c r="AJ676" s="1390"/>
      <c r="AK676" s="1390"/>
      <c r="AL676" s="1390"/>
      <c r="AM676" s="104"/>
    </row>
    <row r="677" ht="12.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04"/>
      <c r="AJ677" s="1390"/>
      <c r="AK677" s="1390"/>
      <c r="AL677" s="1390"/>
      <c r="AM677" s="104"/>
    </row>
    <row r="678" ht="12.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04"/>
      <c r="AJ678" s="1390"/>
      <c r="AK678" s="1390"/>
      <c r="AL678" s="1390"/>
      <c r="AM678" s="104"/>
    </row>
    <row r="679" ht="12.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04"/>
      <c r="AJ679" s="1390"/>
      <c r="AK679" s="1390"/>
      <c r="AL679" s="1390"/>
      <c r="AM679" s="104"/>
    </row>
    <row r="680" ht="12.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04"/>
      <c r="AJ680" s="1390"/>
      <c r="AK680" s="1390"/>
      <c r="AL680" s="1390"/>
      <c r="AM680" s="104"/>
    </row>
    <row r="681" ht="12.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04"/>
      <c r="AJ681" s="1390"/>
      <c r="AK681" s="1390"/>
      <c r="AL681" s="1390"/>
      <c r="AM681" s="104"/>
    </row>
    <row r="682" ht="12.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04"/>
      <c r="AJ682" s="1390"/>
      <c r="AK682" s="1390"/>
      <c r="AL682" s="1390"/>
      <c r="AM682" s="104"/>
    </row>
    <row r="683" ht="12.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04"/>
      <c r="AJ683" s="1390"/>
      <c r="AK683" s="1390"/>
      <c r="AL683" s="1390"/>
      <c r="AM683" s="104"/>
    </row>
    <row r="684" ht="12.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04"/>
      <c r="AJ684" s="1390"/>
      <c r="AK684" s="1390"/>
      <c r="AL684" s="1390"/>
      <c r="AM684" s="104"/>
    </row>
    <row r="685" ht="12.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04"/>
      <c r="AJ685" s="1390"/>
      <c r="AK685" s="1390"/>
      <c r="AL685" s="1390"/>
      <c r="AM685" s="104"/>
    </row>
    <row r="686" ht="12.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04"/>
      <c r="AJ686" s="1390"/>
      <c r="AK686" s="1390"/>
      <c r="AL686" s="1390"/>
      <c r="AM686" s="104"/>
    </row>
    <row r="687" ht="12.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04"/>
      <c r="AJ687" s="1390"/>
      <c r="AK687" s="1390"/>
      <c r="AL687" s="1390"/>
      <c r="AM687" s="104"/>
    </row>
    <row r="688" ht="12.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04"/>
      <c r="AJ688" s="1390"/>
      <c r="AK688" s="1390"/>
      <c r="AL688" s="1390"/>
      <c r="AM688" s="104"/>
    </row>
    <row r="689" ht="12.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04"/>
      <c r="AJ689" s="1390"/>
      <c r="AK689" s="1390"/>
      <c r="AL689" s="1390"/>
      <c r="AM689" s="104"/>
    </row>
    <row r="690" ht="12.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04"/>
      <c r="AJ690" s="1390"/>
      <c r="AK690" s="1390"/>
      <c r="AL690" s="1390"/>
      <c r="AM690" s="104"/>
    </row>
    <row r="691" ht="12.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04"/>
      <c r="AJ691" s="1390"/>
      <c r="AK691" s="1390"/>
      <c r="AL691" s="1390"/>
      <c r="AM691" s="104"/>
    </row>
    <row r="692" ht="12.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04"/>
      <c r="AJ692" s="1390"/>
      <c r="AK692" s="1390"/>
      <c r="AL692" s="1390"/>
      <c r="AM692" s="104"/>
    </row>
    <row r="693" ht="12.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04"/>
      <c r="AJ693" s="1390"/>
      <c r="AK693" s="1390"/>
      <c r="AL693" s="1390"/>
      <c r="AM693" s="104"/>
    </row>
    <row r="694" ht="12.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04"/>
      <c r="AJ694" s="1390"/>
      <c r="AK694" s="1390"/>
      <c r="AL694" s="1390"/>
      <c r="AM694" s="104"/>
    </row>
    <row r="695" ht="12.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04"/>
      <c r="AJ695" s="1390"/>
      <c r="AK695" s="1390"/>
      <c r="AL695" s="1390"/>
      <c r="AM695" s="104"/>
    </row>
    <row r="696" ht="12.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04"/>
      <c r="AJ696" s="1390"/>
      <c r="AK696" s="1390"/>
      <c r="AL696" s="1390"/>
      <c r="AM696" s="104"/>
    </row>
    <row r="697" ht="12.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04"/>
      <c r="AJ697" s="1390"/>
      <c r="AK697" s="1390"/>
      <c r="AL697" s="1390"/>
      <c r="AM697" s="104"/>
    </row>
    <row r="698" ht="12.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04"/>
      <c r="AJ698" s="1390"/>
      <c r="AK698" s="1390"/>
      <c r="AL698" s="1390"/>
      <c r="AM698" s="104"/>
    </row>
    <row r="699" ht="12.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04"/>
      <c r="AJ699" s="1390"/>
      <c r="AK699" s="1390"/>
      <c r="AL699" s="1390"/>
      <c r="AM699" s="104"/>
    </row>
    <row r="700" ht="12.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04"/>
      <c r="AJ700" s="1390"/>
      <c r="AK700" s="1390"/>
      <c r="AL700" s="1390"/>
      <c r="AM700" s="104"/>
    </row>
    <row r="701" ht="12.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04"/>
      <c r="AJ701" s="1390"/>
      <c r="AK701" s="1390"/>
      <c r="AL701" s="1390"/>
      <c r="AM701" s="104"/>
    </row>
    <row r="702" ht="12.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04"/>
      <c r="AJ702" s="1390"/>
      <c r="AK702" s="1390"/>
      <c r="AL702" s="1390"/>
      <c r="AM702" s="104"/>
    </row>
    <row r="703" ht="12.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04"/>
      <c r="AJ703" s="1390"/>
      <c r="AK703" s="1390"/>
      <c r="AL703" s="1390"/>
      <c r="AM703" s="104"/>
    </row>
    <row r="704" ht="12.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04"/>
      <c r="AJ704" s="1390"/>
      <c r="AK704" s="1390"/>
      <c r="AL704" s="1390"/>
      <c r="AM704" s="104"/>
    </row>
    <row r="705" ht="12.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04"/>
      <c r="AJ705" s="1390"/>
      <c r="AK705" s="1390"/>
      <c r="AL705" s="1390"/>
      <c r="AM705" s="104"/>
    </row>
    <row r="706" ht="12.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04"/>
      <c r="AJ706" s="1390"/>
      <c r="AK706" s="1390"/>
      <c r="AL706" s="1390"/>
      <c r="AM706" s="104"/>
    </row>
    <row r="707" ht="12.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04"/>
      <c r="AJ707" s="1390"/>
      <c r="AK707" s="1390"/>
      <c r="AL707" s="1390"/>
      <c r="AM707" s="104"/>
    </row>
    <row r="708" ht="12.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04"/>
      <c r="AJ708" s="1390"/>
      <c r="AK708" s="1390"/>
      <c r="AL708" s="1390"/>
      <c r="AM708" s="104"/>
    </row>
    <row r="709" ht="12.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04"/>
      <c r="AJ709" s="1390"/>
      <c r="AK709" s="1390"/>
      <c r="AL709" s="1390"/>
      <c r="AM709" s="104"/>
    </row>
    <row r="710" ht="12.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04"/>
      <c r="AJ710" s="1390"/>
      <c r="AK710" s="1390"/>
      <c r="AL710" s="1390"/>
      <c r="AM710" s="104"/>
    </row>
    <row r="711" ht="12.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04"/>
      <c r="AJ711" s="1390"/>
      <c r="AK711" s="1390"/>
      <c r="AL711" s="1390"/>
      <c r="AM711" s="104"/>
    </row>
    <row r="712" ht="12.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04"/>
      <c r="AJ712" s="1390"/>
      <c r="AK712" s="1390"/>
      <c r="AL712" s="1390"/>
      <c r="AM712" s="104"/>
    </row>
    <row r="713" ht="12.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04"/>
      <c r="AJ713" s="1390"/>
      <c r="AK713" s="1390"/>
      <c r="AL713" s="1390"/>
      <c r="AM713" s="104"/>
    </row>
    <row r="714" ht="12.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04"/>
      <c r="AJ714" s="1390"/>
      <c r="AK714" s="1390"/>
      <c r="AL714" s="1390"/>
      <c r="AM714" s="104"/>
    </row>
    <row r="715" ht="12.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04"/>
      <c r="AJ715" s="1390"/>
      <c r="AK715" s="1390"/>
      <c r="AL715" s="1390"/>
      <c r="AM715" s="104"/>
    </row>
    <row r="716" ht="12.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04"/>
      <c r="AJ716" s="1390"/>
      <c r="AK716" s="1390"/>
      <c r="AL716" s="1390"/>
      <c r="AM716" s="104"/>
    </row>
    <row r="717" ht="12.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04"/>
      <c r="AJ717" s="1390"/>
      <c r="AK717" s="1390"/>
      <c r="AL717" s="1390"/>
      <c r="AM717" s="104"/>
    </row>
    <row r="718" ht="12.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04"/>
      <c r="AJ718" s="1390"/>
      <c r="AK718" s="1390"/>
      <c r="AL718" s="1390"/>
      <c r="AM718" s="104"/>
    </row>
    <row r="719" ht="12.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04"/>
      <c r="AJ719" s="1390"/>
      <c r="AK719" s="1390"/>
      <c r="AL719" s="1390"/>
      <c r="AM719" s="104"/>
    </row>
    <row r="720" ht="12.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04"/>
      <c r="AJ720" s="1390"/>
      <c r="AK720" s="1390"/>
      <c r="AL720" s="1390"/>
      <c r="AM720" s="104"/>
    </row>
    <row r="721" ht="12.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04"/>
      <c r="AJ721" s="1390"/>
      <c r="AK721" s="1390"/>
      <c r="AL721" s="1390"/>
      <c r="AM721" s="104"/>
    </row>
    <row r="722" ht="12.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04"/>
      <c r="AJ722" s="1390"/>
      <c r="AK722" s="1390"/>
      <c r="AL722" s="1390"/>
      <c r="AM722" s="104"/>
    </row>
    <row r="723" ht="12.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04"/>
      <c r="AJ723" s="1390"/>
      <c r="AK723" s="1390"/>
      <c r="AL723" s="1390"/>
      <c r="AM723" s="104"/>
    </row>
    <row r="724" ht="12.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04"/>
      <c r="AJ724" s="1390"/>
      <c r="AK724" s="1390"/>
      <c r="AL724" s="1390"/>
      <c r="AM724" s="104"/>
    </row>
    <row r="725" ht="12.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04"/>
      <c r="AJ725" s="1390"/>
      <c r="AK725" s="1390"/>
      <c r="AL725" s="1390"/>
      <c r="AM725" s="104"/>
    </row>
    <row r="726" ht="12.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04"/>
      <c r="AJ726" s="1390"/>
      <c r="AK726" s="1390"/>
      <c r="AL726" s="1390"/>
      <c r="AM726" s="104"/>
    </row>
    <row r="727" ht="12.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04"/>
      <c r="AJ727" s="1390"/>
      <c r="AK727" s="1390"/>
      <c r="AL727" s="1390"/>
      <c r="AM727" s="104"/>
    </row>
    <row r="728" ht="12.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04"/>
      <c r="AJ728" s="1390"/>
      <c r="AK728" s="1390"/>
      <c r="AL728" s="1390"/>
      <c r="AM728" s="104"/>
    </row>
    <row r="729" ht="12.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04"/>
      <c r="AJ729" s="1390"/>
      <c r="AK729" s="1390"/>
      <c r="AL729" s="1390"/>
      <c r="AM729" s="104"/>
    </row>
    <row r="730" ht="12.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04"/>
      <c r="AJ730" s="1390"/>
      <c r="AK730" s="1390"/>
      <c r="AL730" s="1390"/>
      <c r="AM730" s="104"/>
    </row>
    <row r="731" ht="12.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04"/>
      <c r="AJ731" s="1390"/>
      <c r="AK731" s="1390"/>
      <c r="AL731" s="1390"/>
      <c r="AM731" s="104"/>
    </row>
    <row r="732" ht="12.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04"/>
      <c r="AJ732" s="1390"/>
      <c r="AK732" s="1390"/>
      <c r="AL732" s="1390"/>
      <c r="AM732" s="104"/>
    </row>
    <row r="733" ht="12.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04"/>
      <c r="AJ733" s="1390"/>
      <c r="AK733" s="1390"/>
      <c r="AL733" s="1390"/>
      <c r="AM733" s="104"/>
    </row>
    <row r="734" ht="12.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04"/>
      <c r="AJ734" s="1390"/>
      <c r="AK734" s="1390"/>
      <c r="AL734" s="1390"/>
      <c r="AM734" s="104"/>
    </row>
    <row r="735" ht="12.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04"/>
      <c r="AJ735" s="1390"/>
      <c r="AK735" s="1390"/>
      <c r="AL735" s="1390"/>
      <c r="AM735" s="104"/>
    </row>
    <row r="736" ht="12.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04"/>
      <c r="AJ736" s="1390"/>
      <c r="AK736" s="1390"/>
      <c r="AL736" s="1390"/>
      <c r="AM736" s="104"/>
    </row>
    <row r="737" ht="12.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04"/>
      <c r="AJ737" s="1390"/>
      <c r="AK737" s="1390"/>
      <c r="AL737" s="1390"/>
      <c r="AM737" s="104"/>
    </row>
    <row r="738" ht="12.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04"/>
      <c r="AJ738" s="1390"/>
      <c r="AK738" s="1390"/>
      <c r="AL738" s="1390"/>
      <c r="AM738" s="104"/>
    </row>
    <row r="739" ht="12.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04"/>
      <c r="AJ739" s="1390"/>
      <c r="AK739" s="1390"/>
      <c r="AL739" s="1390"/>
      <c r="AM739" s="104"/>
    </row>
    <row r="740" ht="12.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04"/>
      <c r="AJ740" s="1390"/>
      <c r="AK740" s="1390"/>
      <c r="AL740" s="1390"/>
      <c r="AM740" s="104"/>
    </row>
    <row r="741" ht="12.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04"/>
      <c r="AJ741" s="1390"/>
      <c r="AK741" s="1390"/>
      <c r="AL741" s="1390"/>
      <c r="AM741" s="104"/>
    </row>
    <row r="742" ht="12.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04"/>
      <c r="AJ742" s="1390"/>
      <c r="AK742" s="1390"/>
      <c r="AL742" s="1390"/>
      <c r="AM742" s="104"/>
    </row>
    <row r="743" ht="12.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04"/>
      <c r="AJ743" s="1390"/>
      <c r="AK743" s="1390"/>
      <c r="AL743" s="1390"/>
      <c r="AM743" s="104"/>
    </row>
    <row r="744" ht="12.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04"/>
      <c r="AJ744" s="1390"/>
      <c r="AK744" s="1390"/>
      <c r="AL744" s="1390"/>
      <c r="AM744" s="104"/>
    </row>
    <row r="745" ht="12.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04"/>
      <c r="AJ745" s="1390"/>
      <c r="AK745" s="1390"/>
      <c r="AL745" s="1390"/>
      <c r="AM745" s="104"/>
    </row>
    <row r="746" ht="12.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04"/>
      <c r="AJ746" s="1390"/>
      <c r="AK746" s="1390"/>
      <c r="AL746" s="1390"/>
      <c r="AM746" s="104"/>
    </row>
    <row r="747" ht="12.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04"/>
      <c r="AJ747" s="1390"/>
      <c r="AK747" s="1390"/>
      <c r="AL747" s="1390"/>
      <c r="AM747" s="104"/>
    </row>
    <row r="748" ht="12.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04"/>
      <c r="AJ748" s="1390"/>
      <c r="AK748" s="1390"/>
      <c r="AL748" s="1390"/>
      <c r="AM748" s="104"/>
    </row>
    <row r="749" ht="12.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04"/>
      <c r="AJ749" s="1390"/>
      <c r="AK749" s="1390"/>
      <c r="AL749" s="1390"/>
      <c r="AM749" s="104"/>
    </row>
    <row r="750" ht="12.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04"/>
      <c r="AJ750" s="1390"/>
      <c r="AK750" s="1390"/>
      <c r="AL750" s="1390"/>
      <c r="AM750" s="104"/>
    </row>
    <row r="751" ht="12.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04"/>
      <c r="AJ751" s="1390"/>
      <c r="AK751" s="1390"/>
      <c r="AL751" s="1390"/>
      <c r="AM751" s="104"/>
    </row>
    <row r="752" ht="12.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04"/>
      <c r="AJ752" s="1390"/>
      <c r="AK752" s="1390"/>
      <c r="AL752" s="1390"/>
      <c r="AM752" s="104"/>
    </row>
    <row r="753" ht="12.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04"/>
      <c r="AJ753" s="1390"/>
      <c r="AK753" s="1390"/>
      <c r="AL753" s="1390"/>
      <c r="AM753" s="104"/>
    </row>
    <row r="754" ht="12.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04"/>
      <c r="AJ754" s="1390"/>
      <c r="AK754" s="1390"/>
      <c r="AL754" s="1390"/>
      <c r="AM754" s="104"/>
    </row>
    <row r="755" ht="12.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04"/>
      <c r="AJ755" s="1390"/>
      <c r="AK755" s="1390"/>
      <c r="AL755" s="1390"/>
      <c r="AM755" s="104"/>
    </row>
    <row r="756" ht="12.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04"/>
      <c r="AJ756" s="1390"/>
      <c r="AK756" s="1390"/>
      <c r="AL756" s="1390"/>
      <c r="AM756" s="104"/>
    </row>
    <row r="757" ht="12.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04"/>
      <c r="AJ757" s="1390"/>
      <c r="AK757" s="1390"/>
      <c r="AL757" s="1390"/>
      <c r="AM757" s="104"/>
    </row>
    <row r="758" ht="12.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04"/>
      <c r="AJ758" s="1390"/>
      <c r="AK758" s="1390"/>
      <c r="AL758" s="1390"/>
      <c r="AM758" s="104"/>
    </row>
    <row r="759" ht="12.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04"/>
      <c r="AJ759" s="1390"/>
      <c r="AK759" s="1390"/>
      <c r="AL759" s="1390"/>
      <c r="AM759" s="104"/>
    </row>
    <row r="760" ht="12.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04"/>
      <c r="AJ760" s="1390"/>
      <c r="AK760" s="1390"/>
      <c r="AL760" s="1390"/>
      <c r="AM760" s="104"/>
    </row>
    <row r="761" ht="12.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04"/>
      <c r="AJ761" s="1390"/>
      <c r="AK761" s="1390"/>
      <c r="AL761" s="1390"/>
      <c r="AM761" s="104"/>
    </row>
    <row r="762" ht="12.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04"/>
      <c r="AJ762" s="1390"/>
      <c r="AK762" s="1390"/>
      <c r="AL762" s="1390"/>
      <c r="AM762" s="104"/>
    </row>
    <row r="763" ht="12.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04"/>
      <c r="AJ763" s="1390"/>
      <c r="AK763" s="1390"/>
      <c r="AL763" s="1390"/>
      <c r="AM763" s="104"/>
    </row>
    <row r="764" ht="12.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04"/>
      <c r="AJ764" s="1390"/>
      <c r="AK764" s="1390"/>
      <c r="AL764" s="1390"/>
      <c r="AM764" s="104"/>
    </row>
    <row r="765" ht="12.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04"/>
      <c r="AJ765" s="1390"/>
      <c r="AK765" s="1390"/>
      <c r="AL765" s="1390"/>
      <c r="AM765" s="104"/>
    </row>
    <row r="766" ht="12.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04"/>
      <c r="AJ766" s="1390"/>
      <c r="AK766" s="1390"/>
      <c r="AL766" s="1390"/>
      <c r="AM766" s="104"/>
    </row>
    <row r="767" ht="12.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04"/>
      <c r="AJ767" s="1390"/>
      <c r="AK767" s="1390"/>
      <c r="AL767" s="1390"/>
      <c r="AM767" s="104"/>
    </row>
    <row r="768" ht="12.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04"/>
      <c r="AJ768" s="1390"/>
      <c r="AK768" s="1390"/>
      <c r="AL768" s="1390"/>
      <c r="AM768" s="104"/>
    </row>
    <row r="769" ht="12.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04"/>
      <c r="AJ769" s="1390"/>
      <c r="AK769" s="1390"/>
      <c r="AL769" s="1390"/>
      <c r="AM769" s="104"/>
    </row>
    <row r="770" ht="12.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04"/>
      <c r="AJ770" s="1390"/>
      <c r="AK770" s="1390"/>
      <c r="AL770" s="1390"/>
      <c r="AM770" s="104"/>
    </row>
    <row r="771" ht="12.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04"/>
      <c r="AJ771" s="1390"/>
      <c r="AK771" s="1390"/>
      <c r="AL771" s="1390"/>
      <c r="AM771" s="104"/>
    </row>
    <row r="772" ht="12.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04"/>
      <c r="AJ772" s="1390"/>
      <c r="AK772" s="1390"/>
      <c r="AL772" s="1390"/>
      <c r="AM772" s="104"/>
    </row>
    <row r="773" ht="12.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04"/>
      <c r="AJ773" s="1390"/>
      <c r="AK773" s="1390"/>
      <c r="AL773" s="1390"/>
      <c r="AM773" s="104"/>
    </row>
    <row r="774" ht="12.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04"/>
      <c r="AJ774" s="1390"/>
      <c r="AK774" s="1390"/>
      <c r="AL774" s="1390"/>
      <c r="AM774" s="104"/>
    </row>
    <row r="775" ht="12.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04"/>
      <c r="AJ775" s="1390"/>
      <c r="AK775" s="1390"/>
      <c r="AL775" s="1390"/>
      <c r="AM775" s="104"/>
    </row>
    <row r="776" ht="12.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04"/>
      <c r="AJ776" s="1390"/>
      <c r="AK776" s="1390"/>
      <c r="AL776" s="1390"/>
      <c r="AM776" s="104"/>
    </row>
    <row r="777" ht="12.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04"/>
      <c r="AJ777" s="1390"/>
      <c r="AK777" s="1390"/>
      <c r="AL777" s="1390"/>
      <c r="AM777" s="104"/>
    </row>
    <row r="778" ht="12.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04"/>
      <c r="AJ778" s="1390"/>
      <c r="AK778" s="1390"/>
      <c r="AL778" s="1390"/>
      <c r="AM778" s="104"/>
    </row>
    <row r="779" ht="12.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04"/>
      <c r="AJ779" s="1390"/>
      <c r="AK779" s="1390"/>
      <c r="AL779" s="1390"/>
      <c r="AM779" s="104"/>
    </row>
    <row r="780" ht="12.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04"/>
      <c r="AJ780" s="1390"/>
      <c r="AK780" s="1390"/>
      <c r="AL780" s="1390"/>
      <c r="AM780" s="104"/>
    </row>
    <row r="781" ht="12.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04"/>
      <c r="AJ781" s="1390"/>
      <c r="AK781" s="1390"/>
      <c r="AL781" s="1390"/>
      <c r="AM781" s="104"/>
    </row>
    <row r="782" ht="12.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04"/>
      <c r="AJ782" s="1390"/>
      <c r="AK782" s="1390"/>
      <c r="AL782" s="1390"/>
      <c r="AM782" s="104"/>
    </row>
    <row r="783" ht="12.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04"/>
      <c r="AJ783" s="1390"/>
      <c r="AK783" s="1390"/>
      <c r="AL783" s="1390"/>
      <c r="AM783" s="104"/>
    </row>
    <row r="784" ht="12.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04"/>
      <c r="AJ784" s="1390"/>
      <c r="AK784" s="1390"/>
      <c r="AL784" s="1390"/>
      <c r="AM784" s="104"/>
    </row>
    <row r="785" ht="12.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04"/>
      <c r="AJ785" s="1390"/>
      <c r="AK785" s="1390"/>
      <c r="AL785" s="1390"/>
      <c r="AM785" s="104"/>
    </row>
    <row r="786" ht="12.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04"/>
      <c r="AJ786" s="1390"/>
      <c r="AK786" s="1390"/>
      <c r="AL786" s="1390"/>
      <c r="AM786" s="104"/>
    </row>
    <row r="787" ht="12.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04"/>
      <c r="AJ787" s="1390"/>
      <c r="AK787" s="1390"/>
      <c r="AL787" s="1390"/>
      <c r="AM787" s="104"/>
    </row>
    <row r="788" ht="12.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04"/>
      <c r="AJ788" s="1390"/>
      <c r="AK788" s="1390"/>
      <c r="AL788" s="1390"/>
      <c r="AM788" s="104"/>
    </row>
    <row r="789" ht="12.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04"/>
      <c r="AJ789" s="1390"/>
      <c r="AK789" s="1390"/>
      <c r="AL789" s="1390"/>
      <c r="AM789" s="104"/>
    </row>
    <row r="790" ht="12.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04"/>
      <c r="AJ790" s="1390"/>
      <c r="AK790" s="1390"/>
      <c r="AL790" s="1390"/>
      <c r="AM790" s="104"/>
    </row>
    <row r="791" ht="12.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04"/>
      <c r="AJ791" s="1390"/>
      <c r="AK791" s="1390"/>
      <c r="AL791" s="1390"/>
      <c r="AM791" s="104"/>
    </row>
    <row r="792" ht="12.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04"/>
      <c r="AJ792" s="1390"/>
      <c r="AK792" s="1390"/>
      <c r="AL792" s="1390"/>
      <c r="AM792" s="104"/>
    </row>
    <row r="793" ht="12.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04"/>
      <c r="AJ793" s="1390"/>
      <c r="AK793" s="1390"/>
      <c r="AL793" s="1390"/>
      <c r="AM793" s="104"/>
    </row>
    <row r="794" ht="12.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04"/>
      <c r="AJ794" s="1390"/>
      <c r="AK794" s="1390"/>
      <c r="AL794" s="1390"/>
      <c r="AM794" s="104"/>
    </row>
    <row r="795" ht="12.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04"/>
      <c r="AJ795" s="1390"/>
      <c r="AK795" s="1390"/>
      <c r="AL795" s="1390"/>
      <c r="AM795" s="104"/>
    </row>
    <row r="796" ht="12.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04"/>
      <c r="AJ796" s="1390"/>
      <c r="AK796" s="1390"/>
      <c r="AL796" s="1390"/>
      <c r="AM796" s="104"/>
    </row>
    <row r="797" ht="12.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04"/>
      <c r="AJ797" s="1390"/>
      <c r="AK797" s="1390"/>
      <c r="AL797" s="1390"/>
      <c r="AM797" s="104"/>
    </row>
    <row r="798" ht="12.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04"/>
      <c r="AJ798" s="1390"/>
      <c r="AK798" s="1390"/>
      <c r="AL798" s="1390"/>
      <c r="AM798" s="104"/>
    </row>
    <row r="799" ht="12.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04"/>
      <c r="AJ799" s="1390"/>
      <c r="AK799" s="1390"/>
      <c r="AL799" s="1390"/>
      <c r="AM799" s="104"/>
    </row>
    <row r="800" ht="12.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04"/>
      <c r="AJ800" s="1390"/>
      <c r="AK800" s="1390"/>
      <c r="AL800" s="1390"/>
      <c r="AM800" s="104"/>
    </row>
    <row r="801" ht="12.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04"/>
      <c r="AJ801" s="1390"/>
      <c r="AK801" s="1390"/>
      <c r="AL801" s="1390"/>
      <c r="AM801" s="104"/>
    </row>
    <row r="802" ht="12.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04"/>
      <c r="AJ802" s="1390"/>
      <c r="AK802" s="1390"/>
      <c r="AL802" s="1390"/>
      <c r="AM802" s="104"/>
    </row>
    <row r="803" ht="12.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04"/>
      <c r="AJ803" s="1390"/>
      <c r="AK803" s="1390"/>
      <c r="AL803" s="1390"/>
      <c r="AM803" s="104"/>
    </row>
    <row r="804" ht="12.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04"/>
      <c r="AJ804" s="1390"/>
      <c r="AK804" s="1390"/>
      <c r="AL804" s="1390"/>
      <c r="AM804" s="104"/>
    </row>
    <row r="805" ht="12.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04"/>
      <c r="AJ805" s="1390"/>
      <c r="AK805" s="1390"/>
      <c r="AL805" s="1390"/>
      <c r="AM805" s="104"/>
    </row>
    <row r="806" ht="12.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04"/>
      <c r="AJ806" s="1390"/>
      <c r="AK806" s="1390"/>
      <c r="AL806" s="1390"/>
      <c r="AM806" s="104"/>
    </row>
    <row r="807" ht="12.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04"/>
      <c r="AJ807" s="1390"/>
      <c r="AK807" s="1390"/>
      <c r="AL807" s="1390"/>
      <c r="AM807" s="104"/>
    </row>
    <row r="808" ht="12.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04"/>
      <c r="AJ808" s="1390"/>
      <c r="AK808" s="1390"/>
      <c r="AL808" s="1390"/>
      <c r="AM808" s="104"/>
    </row>
    <row r="809" ht="12.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04"/>
      <c r="AJ809" s="1390"/>
      <c r="AK809" s="1390"/>
      <c r="AL809" s="1390"/>
      <c r="AM809" s="104"/>
    </row>
    <row r="810" ht="12.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04"/>
      <c r="AJ810" s="1390"/>
      <c r="AK810" s="1390"/>
      <c r="AL810" s="1390"/>
      <c r="AM810" s="104"/>
    </row>
    <row r="811" ht="12.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04"/>
      <c r="AJ811" s="1390"/>
      <c r="AK811" s="1390"/>
      <c r="AL811" s="1390"/>
      <c r="AM811" s="104"/>
    </row>
    <row r="812" ht="12.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04"/>
      <c r="AJ812" s="1390"/>
      <c r="AK812" s="1390"/>
      <c r="AL812" s="1390"/>
      <c r="AM812" s="104"/>
    </row>
    <row r="813" ht="12.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04"/>
      <c r="AJ813" s="1390"/>
      <c r="AK813" s="1390"/>
      <c r="AL813" s="1390"/>
      <c r="AM813" s="104"/>
    </row>
    <row r="814" ht="12.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04"/>
      <c r="AJ814" s="1390"/>
      <c r="AK814" s="1390"/>
      <c r="AL814" s="1390"/>
      <c r="AM814" s="104"/>
    </row>
    <row r="815" ht="12.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04"/>
      <c r="AJ815" s="1390"/>
      <c r="AK815" s="1390"/>
      <c r="AL815" s="1390"/>
      <c r="AM815" s="104"/>
    </row>
    <row r="816" ht="12.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04"/>
      <c r="AJ816" s="1390"/>
      <c r="AK816" s="1390"/>
      <c r="AL816" s="1390"/>
      <c r="AM816" s="104"/>
    </row>
    <row r="817" ht="12.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04"/>
      <c r="AJ817" s="1390"/>
      <c r="AK817" s="1390"/>
      <c r="AL817" s="1390"/>
      <c r="AM817" s="104"/>
    </row>
    <row r="818" ht="12.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04"/>
      <c r="AJ818" s="1390"/>
      <c r="AK818" s="1390"/>
      <c r="AL818" s="1390"/>
      <c r="AM818" s="104"/>
    </row>
    <row r="819" ht="12.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04"/>
      <c r="AJ819" s="1390"/>
      <c r="AK819" s="1390"/>
      <c r="AL819" s="1390"/>
      <c r="AM819" s="104"/>
    </row>
    <row r="820" ht="12.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04"/>
      <c r="AJ820" s="1390"/>
      <c r="AK820" s="1390"/>
      <c r="AL820" s="1390"/>
      <c r="AM820" s="104"/>
    </row>
    <row r="821" ht="12.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04"/>
      <c r="AJ821" s="1390"/>
      <c r="AK821" s="1390"/>
      <c r="AL821" s="1390"/>
      <c r="AM821" s="104"/>
    </row>
    <row r="822" ht="12.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04"/>
      <c r="AJ822" s="1390"/>
      <c r="AK822" s="1390"/>
      <c r="AL822" s="1390"/>
      <c r="AM822" s="104"/>
    </row>
    <row r="823" ht="12.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04"/>
      <c r="AJ823" s="1390"/>
      <c r="AK823" s="1390"/>
      <c r="AL823" s="1390"/>
      <c r="AM823" s="104"/>
    </row>
    <row r="824" ht="12.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04"/>
      <c r="AJ824" s="1390"/>
      <c r="AK824" s="1390"/>
      <c r="AL824" s="1390"/>
      <c r="AM824" s="104"/>
    </row>
    <row r="825" ht="12.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04"/>
      <c r="AJ825" s="1390"/>
      <c r="AK825" s="1390"/>
      <c r="AL825" s="1390"/>
      <c r="AM825" s="104"/>
    </row>
    <row r="826" ht="12.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04"/>
      <c r="AJ826" s="1390"/>
      <c r="AK826" s="1390"/>
      <c r="AL826" s="1390"/>
      <c r="AM826" s="104"/>
    </row>
    <row r="827" ht="12.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04"/>
      <c r="AJ827" s="1390"/>
      <c r="AK827" s="1390"/>
      <c r="AL827" s="1390"/>
      <c r="AM827" s="104"/>
    </row>
    <row r="828" ht="12.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04"/>
      <c r="AJ828" s="1390"/>
      <c r="AK828" s="1390"/>
      <c r="AL828" s="1390"/>
      <c r="AM828" s="104"/>
    </row>
    <row r="829" ht="12.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04"/>
      <c r="AJ829" s="1390"/>
      <c r="AK829" s="1390"/>
      <c r="AL829" s="1390"/>
      <c r="AM829" s="104"/>
    </row>
    <row r="830" ht="12.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04"/>
      <c r="AJ830" s="1390"/>
      <c r="AK830" s="1390"/>
      <c r="AL830" s="1390"/>
      <c r="AM830" s="104"/>
    </row>
    <row r="831" ht="12.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04"/>
      <c r="AJ831" s="1390"/>
      <c r="AK831" s="1390"/>
      <c r="AL831" s="1390"/>
      <c r="AM831" s="104"/>
    </row>
    <row r="832" ht="12.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04"/>
      <c r="AJ832" s="1390"/>
      <c r="AK832" s="1390"/>
      <c r="AL832" s="1390"/>
      <c r="AM832" s="104"/>
    </row>
    <row r="833" ht="12.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04"/>
      <c r="AJ833" s="1390"/>
      <c r="AK833" s="1390"/>
      <c r="AL833" s="1390"/>
      <c r="AM833" s="104"/>
    </row>
    <row r="834" ht="12.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04"/>
      <c r="AJ834" s="1390"/>
      <c r="AK834" s="1390"/>
      <c r="AL834" s="1390"/>
      <c r="AM834" s="104"/>
    </row>
    <row r="835" ht="12.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04"/>
      <c r="AJ835" s="1390"/>
      <c r="AK835" s="1390"/>
      <c r="AL835" s="1390"/>
      <c r="AM835" s="104"/>
    </row>
    <row r="836" ht="12.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04"/>
      <c r="AJ836" s="1390"/>
      <c r="AK836" s="1390"/>
      <c r="AL836" s="1390"/>
      <c r="AM836" s="104"/>
    </row>
    <row r="837" ht="12.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04"/>
      <c r="AJ837" s="1390"/>
      <c r="AK837" s="1390"/>
      <c r="AL837" s="1390"/>
      <c r="AM837" s="104"/>
    </row>
    <row r="838" ht="12.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04"/>
      <c r="AJ838" s="1390"/>
      <c r="AK838" s="1390"/>
      <c r="AL838" s="1390"/>
      <c r="AM838" s="104"/>
    </row>
    <row r="839" ht="12.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04"/>
      <c r="AJ839" s="1390"/>
      <c r="AK839" s="1390"/>
      <c r="AL839" s="1390"/>
      <c r="AM839" s="104"/>
    </row>
    <row r="840" ht="12.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04"/>
      <c r="AJ840" s="1390"/>
      <c r="AK840" s="1390"/>
      <c r="AL840" s="1390"/>
      <c r="AM840" s="104"/>
    </row>
    <row r="841" ht="12.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04"/>
      <c r="AJ841" s="1390"/>
      <c r="AK841" s="1390"/>
      <c r="AL841" s="1390"/>
      <c r="AM841" s="104"/>
    </row>
    <row r="842" ht="12.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04"/>
      <c r="AJ842" s="1390"/>
      <c r="AK842" s="1390"/>
      <c r="AL842" s="1390"/>
      <c r="AM842" s="104"/>
    </row>
    <row r="843" ht="12.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04"/>
      <c r="AJ843" s="1390"/>
      <c r="AK843" s="1390"/>
      <c r="AL843" s="1390"/>
      <c r="AM843" s="104"/>
    </row>
    <row r="844" ht="12.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04"/>
      <c r="AJ844" s="1390"/>
      <c r="AK844" s="1390"/>
      <c r="AL844" s="1390"/>
      <c r="AM844" s="104"/>
    </row>
    <row r="845" ht="12.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04"/>
      <c r="AJ845" s="1390"/>
      <c r="AK845" s="1390"/>
      <c r="AL845" s="1390"/>
      <c r="AM845" s="104"/>
    </row>
    <row r="846" ht="12.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04"/>
      <c r="AJ846" s="1390"/>
      <c r="AK846" s="1390"/>
      <c r="AL846" s="1390"/>
      <c r="AM846" s="104"/>
    </row>
    <row r="847" ht="12.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04"/>
      <c r="AJ847" s="1390"/>
      <c r="AK847" s="1390"/>
      <c r="AL847" s="1390"/>
      <c r="AM847" s="104"/>
    </row>
    <row r="848" ht="12.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04"/>
      <c r="AJ848" s="1390"/>
      <c r="AK848" s="1390"/>
      <c r="AL848" s="1390"/>
      <c r="AM848" s="104"/>
    </row>
    <row r="849" ht="12.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04"/>
      <c r="AJ849" s="1390"/>
      <c r="AK849" s="1390"/>
      <c r="AL849" s="1390"/>
      <c r="AM849" s="104"/>
    </row>
    <row r="850" ht="12.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04"/>
      <c r="AJ850" s="1390"/>
      <c r="AK850" s="1390"/>
      <c r="AL850" s="1390"/>
      <c r="AM850" s="104"/>
    </row>
    <row r="851" ht="12.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04"/>
      <c r="AJ851" s="1390"/>
      <c r="AK851" s="1390"/>
      <c r="AL851" s="1390"/>
      <c r="AM851" s="104"/>
    </row>
    <row r="852" ht="12.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04"/>
      <c r="AJ852" s="1390"/>
      <c r="AK852" s="1390"/>
      <c r="AL852" s="1390"/>
      <c r="AM852" s="104"/>
    </row>
    <row r="853" ht="12.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04"/>
      <c r="AJ853" s="1390"/>
      <c r="AK853" s="1390"/>
      <c r="AL853" s="1390"/>
      <c r="AM853" s="104"/>
    </row>
    <row r="854" ht="12.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04"/>
      <c r="AJ854" s="1390"/>
      <c r="AK854" s="1390"/>
      <c r="AL854" s="1390"/>
      <c r="AM854" s="104"/>
    </row>
    <row r="855" ht="12.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04"/>
      <c r="AJ855" s="1390"/>
      <c r="AK855" s="1390"/>
      <c r="AL855" s="1390"/>
      <c r="AM855" s="104"/>
    </row>
    <row r="856" ht="12.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04"/>
      <c r="AJ856" s="1390"/>
      <c r="AK856" s="1390"/>
      <c r="AL856" s="1390"/>
      <c r="AM856" s="104"/>
    </row>
    <row r="857" ht="12.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04"/>
      <c r="AJ857" s="1390"/>
      <c r="AK857" s="1390"/>
      <c r="AL857" s="1390"/>
      <c r="AM857" s="104"/>
    </row>
    <row r="858" ht="12.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04"/>
      <c r="AJ858" s="1390"/>
      <c r="AK858" s="1390"/>
      <c r="AL858" s="1390"/>
      <c r="AM858" s="104"/>
    </row>
    <row r="859" ht="12.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04"/>
      <c r="AJ859" s="1390"/>
      <c r="AK859" s="1390"/>
      <c r="AL859" s="1390"/>
      <c r="AM859" s="104"/>
    </row>
    <row r="860" ht="12.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04"/>
      <c r="AJ860" s="1390"/>
      <c r="AK860" s="1390"/>
      <c r="AL860" s="1390"/>
      <c r="AM860" s="104"/>
    </row>
    <row r="861" ht="12.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04"/>
      <c r="AJ861" s="1390"/>
      <c r="AK861" s="1390"/>
      <c r="AL861" s="1390"/>
      <c r="AM861" s="104"/>
    </row>
    <row r="862" ht="12.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04"/>
      <c r="AJ862" s="1390"/>
      <c r="AK862" s="1390"/>
      <c r="AL862" s="1390"/>
      <c r="AM862" s="104"/>
    </row>
    <row r="863" ht="12.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04"/>
      <c r="AJ863" s="1390"/>
      <c r="AK863" s="1390"/>
      <c r="AL863" s="1390"/>
      <c r="AM863" s="104"/>
    </row>
    <row r="864" ht="12.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04"/>
      <c r="AJ864" s="1390"/>
      <c r="AK864" s="1390"/>
      <c r="AL864" s="1390"/>
      <c r="AM864" s="104"/>
    </row>
    <row r="865" ht="12.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04"/>
      <c r="AJ865" s="1390"/>
      <c r="AK865" s="1390"/>
      <c r="AL865" s="1390"/>
      <c r="AM865" s="104"/>
    </row>
    <row r="866" ht="12.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04"/>
      <c r="AJ866" s="1390"/>
      <c r="AK866" s="1390"/>
      <c r="AL866" s="1390"/>
      <c r="AM866" s="104"/>
    </row>
    <row r="867" ht="12.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04"/>
      <c r="AJ867" s="1390"/>
      <c r="AK867" s="1390"/>
      <c r="AL867" s="1390"/>
      <c r="AM867" s="104"/>
    </row>
    <row r="868" ht="12.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04"/>
      <c r="AJ868" s="1390"/>
      <c r="AK868" s="1390"/>
      <c r="AL868" s="1390"/>
      <c r="AM868" s="104"/>
    </row>
    <row r="869" ht="12.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04"/>
      <c r="AJ869" s="1390"/>
      <c r="AK869" s="1390"/>
      <c r="AL869" s="1390"/>
      <c r="AM869" s="104"/>
    </row>
    <row r="870" ht="12.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04"/>
      <c r="AJ870" s="1390"/>
      <c r="AK870" s="1390"/>
      <c r="AL870" s="1390"/>
      <c r="AM870" s="104"/>
    </row>
    <row r="871" ht="12.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04"/>
      <c r="AJ871" s="1390"/>
      <c r="AK871" s="1390"/>
      <c r="AL871" s="1390"/>
      <c r="AM871" s="104"/>
    </row>
    <row r="872" ht="12.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04"/>
      <c r="AJ872" s="1390"/>
      <c r="AK872" s="1390"/>
      <c r="AL872" s="1390"/>
      <c r="AM872" s="104"/>
    </row>
    <row r="873" ht="12.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04"/>
      <c r="AJ873" s="1390"/>
      <c r="AK873" s="1390"/>
      <c r="AL873" s="1390"/>
      <c r="AM873" s="104"/>
    </row>
    <row r="874" ht="12.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04"/>
      <c r="AJ874" s="1390"/>
      <c r="AK874" s="1390"/>
      <c r="AL874" s="1390"/>
      <c r="AM874" s="104"/>
    </row>
    <row r="875" ht="12.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04"/>
      <c r="AJ875" s="1390"/>
      <c r="AK875" s="1390"/>
      <c r="AL875" s="1390"/>
      <c r="AM875" s="104"/>
    </row>
    <row r="876" ht="12.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04"/>
      <c r="AJ876" s="1390"/>
      <c r="AK876" s="1390"/>
      <c r="AL876" s="1390"/>
      <c r="AM876" s="104"/>
    </row>
    <row r="877" ht="12.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04"/>
      <c r="AJ877" s="1390"/>
      <c r="AK877" s="1390"/>
      <c r="AL877" s="1390"/>
      <c r="AM877" s="104"/>
    </row>
    <row r="878" ht="12.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04"/>
      <c r="AJ878" s="1390"/>
      <c r="AK878" s="1390"/>
      <c r="AL878" s="1390"/>
      <c r="AM878" s="104"/>
    </row>
    <row r="879" ht="12.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04"/>
      <c r="AJ879" s="1390"/>
      <c r="AK879" s="1390"/>
      <c r="AL879" s="1390"/>
      <c r="AM879" s="104"/>
    </row>
    <row r="880" ht="12.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04"/>
      <c r="AJ880" s="1390"/>
      <c r="AK880" s="1390"/>
      <c r="AL880" s="1390"/>
      <c r="AM880" s="104"/>
    </row>
    <row r="881" ht="12.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04"/>
      <c r="AJ881" s="1390"/>
      <c r="AK881" s="1390"/>
      <c r="AL881" s="1390"/>
      <c r="AM881" s="104"/>
    </row>
    <row r="882" ht="12.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04"/>
      <c r="AJ882" s="1390"/>
      <c r="AK882" s="1390"/>
      <c r="AL882" s="1390"/>
      <c r="AM882" s="104"/>
    </row>
    <row r="883" ht="12.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04"/>
      <c r="AJ883" s="1390"/>
      <c r="AK883" s="1390"/>
      <c r="AL883" s="1390"/>
      <c r="AM883" s="104"/>
    </row>
    <row r="884" ht="12.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04"/>
      <c r="AJ884" s="1390"/>
      <c r="AK884" s="1390"/>
      <c r="AL884" s="1390"/>
      <c r="AM884" s="104"/>
    </row>
    <row r="885" ht="12.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04"/>
      <c r="AJ885" s="1390"/>
      <c r="AK885" s="1390"/>
      <c r="AL885" s="1390"/>
      <c r="AM885" s="104"/>
    </row>
    <row r="886" ht="12.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04"/>
      <c r="AJ886" s="1390"/>
      <c r="AK886" s="1390"/>
      <c r="AL886" s="1390"/>
      <c r="AM886" s="104"/>
    </row>
    <row r="887" ht="12.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04"/>
      <c r="AJ887" s="1390"/>
      <c r="AK887" s="1390"/>
      <c r="AL887" s="1390"/>
      <c r="AM887" s="104"/>
    </row>
    <row r="888" ht="12.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04"/>
      <c r="AJ888" s="1390"/>
      <c r="AK888" s="1390"/>
      <c r="AL888" s="1390"/>
      <c r="AM888" s="104"/>
    </row>
    <row r="889" ht="12.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04"/>
      <c r="AJ889" s="1390"/>
      <c r="AK889" s="1390"/>
      <c r="AL889" s="1390"/>
      <c r="AM889" s="104"/>
    </row>
    <row r="890" ht="12.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04"/>
      <c r="AJ890" s="1390"/>
      <c r="AK890" s="1390"/>
      <c r="AL890" s="1390"/>
      <c r="AM890" s="104"/>
    </row>
    <row r="891" ht="12.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04"/>
      <c r="AJ891" s="1390"/>
      <c r="AK891" s="1390"/>
      <c r="AL891" s="1390"/>
      <c r="AM891" s="104"/>
    </row>
    <row r="892" ht="12.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04"/>
      <c r="AJ892" s="1390"/>
      <c r="AK892" s="1390"/>
      <c r="AL892" s="1390"/>
      <c r="AM892" s="104"/>
    </row>
    <row r="893" ht="12.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04"/>
      <c r="AJ893" s="1390"/>
      <c r="AK893" s="1390"/>
      <c r="AL893" s="1390"/>
      <c r="AM893" s="104"/>
    </row>
    <row r="894" ht="12.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04"/>
      <c r="AJ894" s="1390"/>
      <c r="AK894" s="1390"/>
      <c r="AL894" s="1390"/>
      <c r="AM894" s="104"/>
    </row>
    <row r="895" ht="12.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04"/>
      <c r="AJ895" s="1390"/>
      <c r="AK895" s="1390"/>
      <c r="AL895" s="1390"/>
      <c r="AM895" s="104"/>
    </row>
    <row r="896" ht="12.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04"/>
      <c r="AJ896" s="1390"/>
      <c r="AK896" s="1390"/>
      <c r="AL896" s="1390"/>
      <c r="AM896" s="104"/>
    </row>
    <row r="897" ht="12.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04"/>
      <c r="AJ897" s="1390"/>
      <c r="AK897" s="1390"/>
      <c r="AL897" s="1390"/>
      <c r="AM897" s="104"/>
    </row>
    <row r="898" ht="12.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04"/>
      <c r="AJ898" s="1390"/>
      <c r="AK898" s="1390"/>
      <c r="AL898" s="1390"/>
      <c r="AM898" s="104"/>
    </row>
    <row r="899" ht="12.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04"/>
      <c r="AJ899" s="1390"/>
      <c r="AK899" s="1390"/>
      <c r="AL899" s="1390"/>
      <c r="AM899" s="104"/>
    </row>
    <row r="900" ht="12.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04"/>
      <c r="AJ900" s="1390"/>
      <c r="AK900" s="1390"/>
      <c r="AL900" s="1390"/>
      <c r="AM900" s="104"/>
    </row>
    <row r="901" ht="12.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04"/>
      <c r="AJ901" s="1390"/>
      <c r="AK901" s="1390"/>
      <c r="AL901" s="1390"/>
      <c r="AM901" s="104"/>
    </row>
    <row r="902" ht="12.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04"/>
      <c r="AJ902" s="1390"/>
      <c r="AK902" s="1390"/>
      <c r="AL902" s="1390"/>
      <c r="AM902" s="104"/>
    </row>
    <row r="903" ht="12.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04"/>
      <c r="AJ903" s="1390"/>
      <c r="AK903" s="1390"/>
      <c r="AL903" s="1390"/>
      <c r="AM903" s="104"/>
    </row>
    <row r="904" ht="12.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04"/>
      <c r="AJ904" s="1390"/>
      <c r="AK904" s="1390"/>
      <c r="AL904" s="1390"/>
      <c r="AM904" s="104"/>
    </row>
    <row r="905" ht="12.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04"/>
      <c r="AJ905" s="1390"/>
      <c r="AK905" s="1390"/>
      <c r="AL905" s="1390"/>
      <c r="AM905" s="104"/>
    </row>
    <row r="906" ht="12.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04"/>
      <c r="AJ906" s="1390"/>
      <c r="AK906" s="1390"/>
      <c r="AL906" s="1390"/>
      <c r="AM906" s="104"/>
    </row>
    <row r="907" ht="12.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04"/>
      <c r="AJ907" s="1390"/>
      <c r="AK907" s="1390"/>
      <c r="AL907" s="1390"/>
      <c r="AM907" s="104"/>
    </row>
    <row r="908" ht="12.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04"/>
      <c r="AJ908" s="1390"/>
      <c r="AK908" s="1390"/>
      <c r="AL908" s="1390"/>
      <c r="AM908" s="104"/>
    </row>
    <row r="909" ht="12.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04"/>
      <c r="AJ909" s="1390"/>
      <c r="AK909" s="1390"/>
      <c r="AL909" s="1390"/>
      <c r="AM909" s="104"/>
    </row>
    <row r="910" ht="12.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04"/>
      <c r="AJ910" s="1390"/>
      <c r="AK910" s="1390"/>
      <c r="AL910" s="1390"/>
      <c r="AM910" s="104"/>
    </row>
    <row r="911" ht="12.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04"/>
      <c r="AJ911" s="1390"/>
      <c r="AK911" s="1390"/>
      <c r="AL911" s="1390"/>
      <c r="AM911" s="104"/>
    </row>
    <row r="912" ht="12.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04"/>
      <c r="AJ912" s="1390"/>
      <c r="AK912" s="1390"/>
      <c r="AL912" s="1390"/>
      <c r="AM912" s="104"/>
    </row>
    <row r="913" ht="12.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04"/>
      <c r="AJ913" s="1390"/>
      <c r="AK913" s="1390"/>
      <c r="AL913" s="1390"/>
      <c r="AM913" s="104"/>
    </row>
    <row r="914" ht="12.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04"/>
      <c r="AJ914" s="1390"/>
      <c r="AK914" s="1390"/>
      <c r="AL914" s="1390"/>
      <c r="AM914" s="104"/>
    </row>
    <row r="915" ht="12.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04"/>
      <c r="AJ915" s="1390"/>
      <c r="AK915" s="1390"/>
      <c r="AL915" s="1390"/>
      <c r="AM915" s="104"/>
    </row>
    <row r="916" ht="12.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04"/>
      <c r="AJ916" s="1390"/>
      <c r="AK916" s="1390"/>
      <c r="AL916" s="1390"/>
      <c r="AM916" s="104"/>
    </row>
    <row r="917" ht="12.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04"/>
      <c r="AJ917" s="1390"/>
      <c r="AK917" s="1390"/>
      <c r="AL917" s="1390"/>
      <c r="AM917" s="104"/>
    </row>
    <row r="918" ht="12.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04"/>
      <c r="AJ918" s="1390"/>
      <c r="AK918" s="1390"/>
      <c r="AL918" s="1390"/>
      <c r="AM918" s="104"/>
    </row>
    <row r="919" ht="12.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04"/>
      <c r="AJ919" s="1390"/>
      <c r="AK919" s="1390"/>
      <c r="AL919" s="1390"/>
      <c r="AM919" s="104"/>
    </row>
    <row r="920" ht="12.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04"/>
      <c r="AJ920" s="1390"/>
      <c r="AK920" s="1390"/>
      <c r="AL920" s="1390"/>
      <c r="AM920" s="104"/>
    </row>
    <row r="921" ht="12.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04"/>
      <c r="AJ921" s="1390"/>
      <c r="AK921" s="1390"/>
      <c r="AL921" s="1390"/>
      <c r="AM921" s="104"/>
    </row>
    <row r="922" ht="12.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04"/>
      <c r="AJ922" s="1390"/>
      <c r="AK922" s="1390"/>
      <c r="AL922" s="1390"/>
      <c r="AM922" s="104"/>
    </row>
    <row r="923" ht="12.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04"/>
      <c r="AJ923" s="1390"/>
      <c r="AK923" s="1390"/>
      <c r="AL923" s="1390"/>
      <c r="AM923" s="104"/>
    </row>
    <row r="924" ht="12.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04"/>
      <c r="AJ924" s="1390"/>
      <c r="AK924" s="1390"/>
      <c r="AL924" s="1390"/>
      <c r="AM924" s="104"/>
    </row>
    <row r="925" ht="12.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04"/>
      <c r="AJ925" s="1390"/>
      <c r="AK925" s="1390"/>
      <c r="AL925" s="1390"/>
      <c r="AM925" s="104"/>
    </row>
    <row r="926" ht="12.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04"/>
      <c r="AJ926" s="1390"/>
      <c r="AK926" s="1390"/>
      <c r="AL926" s="1390"/>
      <c r="AM926" s="104"/>
    </row>
    <row r="927" ht="12.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04"/>
      <c r="AJ927" s="1390"/>
      <c r="AK927" s="1390"/>
      <c r="AL927" s="1390"/>
      <c r="AM927" s="104"/>
    </row>
    <row r="928" ht="12.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04"/>
      <c r="AJ928" s="1390"/>
      <c r="AK928" s="1390"/>
      <c r="AL928" s="1390"/>
      <c r="AM928" s="104"/>
    </row>
    <row r="929" ht="12.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04"/>
      <c r="AJ929" s="1390"/>
      <c r="AK929" s="1390"/>
      <c r="AL929" s="1390"/>
      <c r="AM929" s="104"/>
    </row>
    <row r="930" ht="12.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04"/>
      <c r="AJ930" s="1390"/>
      <c r="AK930" s="1390"/>
      <c r="AL930" s="1390"/>
      <c r="AM930" s="104"/>
    </row>
    <row r="931" ht="12.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04"/>
      <c r="AJ931" s="1390"/>
      <c r="AK931" s="1390"/>
      <c r="AL931" s="1390"/>
      <c r="AM931" s="104"/>
    </row>
    <row r="932" ht="12.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04"/>
      <c r="AJ932" s="1390"/>
      <c r="AK932" s="1390"/>
      <c r="AL932" s="1390"/>
      <c r="AM932" s="104"/>
    </row>
    <row r="933" ht="12.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04"/>
      <c r="AJ933" s="1390"/>
      <c r="AK933" s="1390"/>
      <c r="AL933" s="1390"/>
      <c r="AM933" s="104"/>
    </row>
    <row r="934" ht="12.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04"/>
      <c r="AJ934" s="1390"/>
      <c r="AK934" s="1390"/>
      <c r="AL934" s="1390"/>
      <c r="AM934" s="104"/>
    </row>
    <row r="935" ht="12.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04"/>
      <c r="AJ935" s="1390"/>
      <c r="AK935" s="1390"/>
      <c r="AL935" s="1390"/>
      <c r="AM935" s="104"/>
    </row>
    <row r="936" ht="12.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04"/>
      <c r="AJ936" s="1390"/>
      <c r="AK936" s="1390"/>
      <c r="AL936" s="1390"/>
      <c r="AM936" s="104"/>
    </row>
    <row r="937" ht="12.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04"/>
      <c r="AJ937" s="1390"/>
      <c r="AK937" s="1390"/>
      <c r="AL937" s="1390"/>
      <c r="AM937" s="104"/>
    </row>
    <row r="938" ht="12.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04"/>
      <c r="AJ938" s="1390"/>
      <c r="AK938" s="1390"/>
      <c r="AL938" s="1390"/>
      <c r="AM938" s="104"/>
    </row>
    <row r="939" ht="12.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04"/>
      <c r="AJ939" s="1390"/>
      <c r="AK939" s="1390"/>
      <c r="AL939" s="1390"/>
      <c r="AM939" s="104"/>
    </row>
    <row r="940" ht="12.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04"/>
      <c r="AJ940" s="1390"/>
      <c r="AK940" s="1390"/>
      <c r="AL940" s="1390"/>
      <c r="AM940" s="104"/>
    </row>
    <row r="941" ht="12.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04"/>
      <c r="AJ941" s="1390"/>
      <c r="AK941" s="1390"/>
      <c r="AL941" s="1390"/>
      <c r="AM941" s="104"/>
    </row>
    <row r="942" ht="12.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04"/>
      <c r="AJ942" s="1390"/>
      <c r="AK942" s="1390"/>
      <c r="AL942" s="1390"/>
      <c r="AM942" s="104"/>
    </row>
    <row r="943" ht="12.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04"/>
      <c r="AJ943" s="1390"/>
      <c r="AK943" s="1390"/>
      <c r="AL943" s="1390"/>
      <c r="AM943" s="104"/>
    </row>
    <row r="944" ht="12.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04"/>
      <c r="AJ944" s="1390"/>
      <c r="AK944" s="1390"/>
      <c r="AL944" s="1390"/>
      <c r="AM944" s="104"/>
    </row>
    <row r="945" ht="12.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04"/>
      <c r="AJ945" s="1390"/>
      <c r="AK945" s="1390"/>
      <c r="AL945" s="1390"/>
      <c r="AM945" s="104"/>
    </row>
    <row r="946" ht="12.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04"/>
      <c r="AJ946" s="1390"/>
      <c r="AK946" s="1390"/>
      <c r="AL946" s="1390"/>
      <c r="AM946" s="104"/>
    </row>
    <row r="947" ht="12.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04"/>
      <c r="AJ947" s="1390"/>
      <c r="AK947" s="1390"/>
      <c r="AL947" s="1390"/>
      <c r="AM947" s="104"/>
    </row>
    <row r="948" ht="12.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04"/>
      <c r="AJ948" s="1390"/>
      <c r="AK948" s="1390"/>
      <c r="AL948" s="1390"/>
      <c r="AM948" s="104"/>
    </row>
    <row r="949" ht="12.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04"/>
      <c r="AJ949" s="1390"/>
      <c r="AK949" s="1390"/>
      <c r="AL949" s="1390"/>
      <c r="AM949" s="104"/>
    </row>
    <row r="950" ht="12.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04"/>
      <c r="AJ950" s="1390"/>
      <c r="AK950" s="1390"/>
      <c r="AL950" s="1390"/>
      <c r="AM950" s="104"/>
    </row>
    <row r="951" ht="12.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04"/>
      <c r="AJ951" s="1390"/>
      <c r="AK951" s="1390"/>
      <c r="AL951" s="1390"/>
      <c r="AM951" s="104"/>
    </row>
    <row r="952" ht="12.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04"/>
      <c r="AJ952" s="1390"/>
      <c r="AK952" s="1390"/>
      <c r="AL952" s="1390"/>
      <c r="AM952" s="104"/>
    </row>
    <row r="953" ht="12.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04"/>
      <c r="AJ953" s="1390"/>
      <c r="AK953" s="1390"/>
      <c r="AL953" s="1390"/>
      <c r="AM953" s="104"/>
    </row>
    <row r="954" ht="12.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04"/>
      <c r="AJ954" s="1390"/>
      <c r="AK954" s="1390"/>
      <c r="AL954" s="1390"/>
      <c r="AM954" s="104"/>
    </row>
    <row r="955" ht="12.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04"/>
      <c r="AJ955" s="1390"/>
      <c r="AK955" s="1390"/>
      <c r="AL955" s="1390"/>
      <c r="AM955" s="104"/>
    </row>
    <row r="956" ht="12.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04"/>
      <c r="AJ956" s="1390"/>
      <c r="AK956" s="1390"/>
      <c r="AL956" s="1390"/>
      <c r="AM956" s="104"/>
    </row>
    <row r="957" ht="12.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04"/>
      <c r="AJ957" s="1390"/>
      <c r="AK957" s="1390"/>
      <c r="AL957" s="1390"/>
      <c r="AM957" s="104"/>
    </row>
    <row r="958" ht="12.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04"/>
      <c r="AJ958" s="1390"/>
      <c r="AK958" s="1390"/>
      <c r="AL958" s="1390"/>
      <c r="AM958" s="104"/>
    </row>
    <row r="959" ht="12.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04"/>
      <c r="AJ959" s="1390"/>
      <c r="AK959" s="1390"/>
      <c r="AL959" s="1390"/>
      <c r="AM959" s="104"/>
    </row>
    <row r="960" ht="12.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04"/>
      <c r="AJ960" s="1390"/>
      <c r="AK960" s="1390"/>
      <c r="AL960" s="1390"/>
      <c r="AM960" s="104"/>
    </row>
    <row r="961" ht="12.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04"/>
      <c r="AJ961" s="1390"/>
      <c r="AK961" s="1390"/>
      <c r="AL961" s="1390"/>
      <c r="AM961" s="104"/>
    </row>
    <row r="962" ht="12.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04"/>
      <c r="AJ962" s="1390"/>
      <c r="AK962" s="1390"/>
      <c r="AL962" s="1390"/>
      <c r="AM962" s="104"/>
    </row>
    <row r="963" ht="12.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04"/>
      <c r="AJ963" s="1390"/>
      <c r="AK963" s="1390"/>
      <c r="AL963" s="1390"/>
      <c r="AM963" s="104"/>
    </row>
    <row r="964" ht="12.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04"/>
      <c r="AJ964" s="1390"/>
      <c r="AK964" s="1390"/>
      <c r="AL964" s="1390"/>
      <c r="AM964" s="104"/>
    </row>
    <row r="965" ht="12.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04"/>
      <c r="AJ965" s="1390"/>
      <c r="AK965" s="1390"/>
      <c r="AL965" s="1390"/>
      <c r="AM965" s="104"/>
    </row>
    <row r="966" ht="12.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04"/>
      <c r="AJ966" s="1390"/>
      <c r="AK966" s="1390"/>
      <c r="AL966" s="1390"/>
      <c r="AM966" s="104"/>
    </row>
    <row r="967" ht="12.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04"/>
      <c r="AJ967" s="1390"/>
      <c r="AK967" s="1390"/>
      <c r="AL967" s="1390"/>
      <c r="AM967" s="104"/>
    </row>
    <row r="968" ht="12.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04"/>
      <c r="AJ968" s="1390"/>
      <c r="AK968" s="1390"/>
      <c r="AL968" s="1390"/>
      <c r="AM968" s="104"/>
    </row>
    <row r="969" ht="12.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04"/>
      <c r="AJ969" s="1390"/>
      <c r="AK969" s="1390"/>
      <c r="AL969" s="1390"/>
      <c r="AM969" s="104"/>
    </row>
    <row r="970" ht="12.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04"/>
      <c r="AJ970" s="1390"/>
      <c r="AK970" s="1390"/>
      <c r="AL970" s="1390"/>
      <c r="AM970" s="104"/>
    </row>
    <row r="971" ht="12.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04"/>
      <c r="AJ971" s="1390"/>
      <c r="AK971" s="1390"/>
      <c r="AL971" s="1390"/>
      <c r="AM971" s="104"/>
    </row>
    <row r="972" ht="12.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04"/>
      <c r="AJ972" s="1390"/>
      <c r="AK972" s="1390"/>
      <c r="AL972" s="1390"/>
      <c r="AM972" s="104"/>
    </row>
    <row r="973" ht="12.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04"/>
      <c r="AJ973" s="1390"/>
      <c r="AK973" s="1390"/>
      <c r="AL973" s="1390"/>
      <c r="AM973" s="104"/>
    </row>
    <row r="974" ht="12.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04"/>
      <c r="AJ974" s="1390"/>
      <c r="AK974" s="1390"/>
      <c r="AL974" s="1390"/>
      <c r="AM974" s="104"/>
    </row>
    <row r="975" ht="12.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04"/>
      <c r="AJ975" s="1390"/>
      <c r="AK975" s="1390"/>
      <c r="AL975" s="1390"/>
      <c r="AM975" s="104"/>
    </row>
    <row r="976" ht="12.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04"/>
      <c r="AJ976" s="1390"/>
      <c r="AK976" s="1390"/>
      <c r="AL976" s="1390"/>
      <c r="AM976" s="104"/>
    </row>
    <row r="977" ht="12.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04"/>
      <c r="AJ977" s="1390"/>
      <c r="AK977" s="1390"/>
      <c r="AL977" s="1390"/>
      <c r="AM977" s="104"/>
    </row>
    <row r="978" ht="12.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04"/>
      <c r="AJ978" s="1390"/>
      <c r="AK978" s="1390"/>
      <c r="AL978" s="1390"/>
      <c r="AM978" s="104"/>
    </row>
    <row r="979" ht="12.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04"/>
      <c r="AJ979" s="1390"/>
      <c r="AK979" s="1390"/>
      <c r="AL979" s="1390"/>
      <c r="AM979" s="104"/>
    </row>
    <row r="980" ht="12.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04"/>
      <c r="AJ980" s="1390"/>
      <c r="AK980" s="1390"/>
      <c r="AL980" s="1390"/>
      <c r="AM980" s="104"/>
    </row>
    <row r="981" ht="12.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04"/>
      <c r="AJ981" s="1390"/>
      <c r="AK981" s="1390"/>
      <c r="AL981" s="1390"/>
      <c r="AM981" s="104"/>
    </row>
    <row r="982" ht="12.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04"/>
      <c r="AJ982" s="1390"/>
      <c r="AK982" s="1390"/>
      <c r="AL982" s="1390"/>
      <c r="AM982" s="104"/>
    </row>
    <row r="983" ht="12.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04"/>
      <c r="AJ983" s="1390"/>
      <c r="AK983" s="1390"/>
      <c r="AL983" s="1390"/>
      <c r="AM983" s="104"/>
    </row>
    <row r="984" ht="12.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04"/>
      <c r="AJ984" s="1390"/>
      <c r="AK984" s="1390"/>
      <c r="AL984" s="1390"/>
      <c r="AM984" s="104"/>
    </row>
    <row r="985" ht="12.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04"/>
      <c r="AJ985" s="1390"/>
      <c r="AK985" s="1390"/>
      <c r="AL985" s="1390"/>
      <c r="AM985" s="104"/>
    </row>
    <row r="986" ht="12.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04"/>
      <c r="AJ986" s="1390"/>
      <c r="AK986" s="1390"/>
      <c r="AL986" s="1390"/>
      <c r="AM986" s="104"/>
    </row>
    <row r="987" ht="12.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04"/>
      <c r="AJ987" s="1390"/>
      <c r="AK987" s="1390"/>
      <c r="AL987" s="1390"/>
      <c r="AM987" s="104"/>
    </row>
    <row r="988" ht="12.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04"/>
      <c r="AJ988" s="1390"/>
      <c r="AK988" s="1390"/>
      <c r="AL988" s="1390"/>
      <c r="AM988" s="104"/>
    </row>
    <row r="989" ht="12.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04"/>
      <c r="AJ989" s="1390"/>
      <c r="AK989" s="1390"/>
      <c r="AL989" s="1390"/>
      <c r="AM989" s="104"/>
    </row>
    <row r="990" ht="12.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04"/>
      <c r="AJ990" s="1390"/>
      <c r="AK990" s="1390"/>
      <c r="AL990" s="1390"/>
      <c r="AM990" s="104"/>
    </row>
    <row r="991" ht="12.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04"/>
      <c r="AJ991" s="1390"/>
      <c r="AK991" s="1390"/>
      <c r="AL991" s="1390"/>
      <c r="AM991" s="104"/>
    </row>
    <row r="992" ht="12.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04"/>
      <c r="AJ992" s="1390"/>
      <c r="AK992" s="1390"/>
      <c r="AL992" s="1390"/>
      <c r="AM992" s="104"/>
    </row>
    <row r="993" ht="12.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04"/>
      <c r="AJ993" s="1390"/>
      <c r="AK993" s="1390"/>
      <c r="AL993" s="1390"/>
      <c r="AM993" s="104"/>
    </row>
    <row r="994" ht="12.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04"/>
      <c r="AJ994" s="1390"/>
      <c r="AK994" s="1390"/>
      <c r="AL994" s="1390"/>
      <c r="AM994" s="104"/>
    </row>
    <row r="995" ht="12.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04"/>
      <c r="AJ995" s="1390"/>
      <c r="AK995" s="1390"/>
      <c r="AL995" s="1390"/>
      <c r="AM995" s="104"/>
    </row>
    <row r="996" ht="12.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04"/>
      <c r="AJ996" s="1390"/>
      <c r="AK996" s="1390"/>
      <c r="AL996" s="1390"/>
      <c r="AM996" s="104"/>
    </row>
    <row r="997" ht="12.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04"/>
      <c r="AJ997" s="1390"/>
      <c r="AK997" s="1390"/>
      <c r="AL997" s="1390"/>
      <c r="AM997" s="104"/>
    </row>
    <row r="998" ht="12.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04"/>
      <c r="AJ998" s="1390"/>
      <c r="AK998" s="1390"/>
      <c r="AL998" s="1390"/>
      <c r="AM998" s="104"/>
    </row>
    <row r="999" ht="12.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04"/>
      <c r="AJ999" s="1390"/>
      <c r="AK999" s="1390"/>
      <c r="AL999" s="1390"/>
      <c r="AM999" s="104"/>
    </row>
    <row r="1000" ht="12.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c r="AD1000" s="104"/>
      <c r="AE1000" s="104"/>
      <c r="AF1000" s="104"/>
      <c r="AG1000" s="104"/>
      <c r="AH1000" s="104"/>
      <c r="AI1000" s="104"/>
      <c r="AJ1000" s="1390"/>
      <c r="AK1000" s="1390"/>
      <c r="AL1000" s="1390"/>
      <c r="AM1000" s="104"/>
    </row>
  </sheetData>
  <mergeCells count="65">
    <mergeCell ref="AJ22:AL22"/>
    <mergeCell ref="AJ23:AL23"/>
    <mergeCell ref="AJ24:AL24"/>
    <mergeCell ref="AJ25:AL25"/>
    <mergeCell ref="AJ26:AL26"/>
    <mergeCell ref="AJ27:AL27"/>
    <mergeCell ref="AJ28:AL28"/>
    <mergeCell ref="B36:V36"/>
    <mergeCell ref="B37:V37"/>
    <mergeCell ref="AJ29:AL29"/>
    <mergeCell ref="AJ30:AL30"/>
    <mergeCell ref="AJ31:AL31"/>
    <mergeCell ref="AJ32:AL32"/>
    <mergeCell ref="AJ33:AL33"/>
    <mergeCell ref="AJ34:AL34"/>
    <mergeCell ref="AJ35:AL35"/>
    <mergeCell ref="B1:C1"/>
    <mergeCell ref="D1:F1"/>
    <mergeCell ref="G1:H1"/>
    <mergeCell ref="B2:C2"/>
    <mergeCell ref="D2:F2"/>
    <mergeCell ref="G2:H2"/>
    <mergeCell ref="D3:F3"/>
    <mergeCell ref="B3:C3"/>
    <mergeCell ref="B4:B5"/>
    <mergeCell ref="C4:C5"/>
    <mergeCell ref="D4:D5"/>
    <mergeCell ref="E4:E5"/>
    <mergeCell ref="F4:F5"/>
    <mergeCell ref="G4:G5"/>
    <mergeCell ref="H4:L4"/>
    <mergeCell ref="M4:R4"/>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I4:AI5"/>
    <mergeCell ref="AJ4:AL5"/>
    <mergeCell ref="AJ6:AL6"/>
    <mergeCell ref="AJ7:AL7"/>
    <mergeCell ref="AJ8:AL8"/>
    <mergeCell ref="AJ9:AL9"/>
    <mergeCell ref="AJ10:AL10"/>
    <mergeCell ref="AJ11:AL11"/>
    <mergeCell ref="AJ12:AL12"/>
    <mergeCell ref="AJ13:AL13"/>
    <mergeCell ref="AJ14:AL14"/>
    <mergeCell ref="AJ15:AL15"/>
    <mergeCell ref="AJ16:AL16"/>
    <mergeCell ref="AJ17:AL17"/>
    <mergeCell ref="AJ18:AL18"/>
    <mergeCell ref="AJ19:AL19"/>
    <mergeCell ref="AJ20:AL20"/>
    <mergeCell ref="AJ21:AL21"/>
  </mergeCells>
  <conditionalFormatting sqref="G6:L35">
    <cfRule type="cellIs" dxfId="9" priority="1" operator="equal">
      <formula>"Input"</formula>
    </cfRule>
  </conditionalFormatting>
  <dataValidations>
    <dataValidation type="list" allowBlank="1" showErrorMessage="1" sqref="F6:F35">
      <formula1>"Cap,Flier,Referral"</formula1>
    </dataValidation>
    <dataValidation type="list" allowBlank="1" showErrorMessage="1" sqref="S6:S35 U6:U35">
      <formula1>SalesRoster</formula1>
    </dataValidation>
    <dataValidation type="list" allowBlank="1" showErrorMessage="1" sqref="Q6:Q35">
      <formula1>"Retail,Wholesale"</formula1>
    </dataValidation>
    <dataValidation type="list" allowBlank="1" showErrorMessage="1" sqref="T6:T35">
      <formula1>Percent</formula1>
    </dataValidation>
    <dataValidation type="list" allowBlank="1" showErrorMessage="1" sqref="G6:G35">
      <formula1>"Used,Trade,New"</formula1>
    </dataValidation>
    <dataValidation type="list" allowBlank="1" showErrorMessage="1" sqref="I6:I35">
      <formula1>Makes</formula1>
    </dataValidation>
    <dataValidation type="list" allowBlank="1" showErrorMessage="1" sqref="K6:K35">
      <formula1>Type</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min="1" max="1" width="9.5"/>
    <col customWidth="1" min="2" max="2" width="8.38"/>
    <col customWidth="1" min="3" max="3" width="10.5"/>
    <col customWidth="1" min="4" max="4" width="8.5"/>
    <col customWidth="1" min="5" max="5" width="5.63"/>
    <col customWidth="1" min="6" max="6" width="8.75"/>
    <col customWidth="1" min="7" max="7" width="6.25"/>
    <col customWidth="1" min="8" max="8" width="6.88"/>
    <col customWidth="1" min="9" max="9" width="9.25"/>
    <col customWidth="1" hidden="1" min="10" max="10" width="6.13"/>
    <col customWidth="1" hidden="1" min="11" max="11" width="9.75"/>
    <col customWidth="1" hidden="1" min="12" max="15" width="7.5"/>
    <col customWidth="1" hidden="1" min="16" max="16" width="6.13"/>
    <col customWidth="1" min="17" max="17" width="7.5"/>
    <col customWidth="1" min="18" max="18" width="16.5"/>
    <col customWidth="1" hidden="1" min="19" max="19" width="6.63"/>
    <col customWidth="1" hidden="1" min="20" max="20" width="17.75"/>
    <col customWidth="1" hidden="1" min="21" max="21" width="7.0"/>
    <col customWidth="1" min="22" max="22" width="9.75"/>
    <col customWidth="1" min="23" max="23" width="8.0"/>
    <col customWidth="1" min="24" max="24" width="5.25"/>
    <col customWidth="1" min="25" max="26" width="8.0"/>
    <col customWidth="1" hidden="1" min="27" max="28" width="8.0"/>
    <col customWidth="1" min="29" max="29" width="8.88"/>
    <col customWidth="1" min="30" max="30" width="9.0"/>
    <col customWidth="1" min="31" max="31" width="8.88"/>
    <col customWidth="1" min="32" max="32" width="10.5"/>
    <col customWidth="1" hidden="1" min="33" max="33" width="2.63"/>
    <col customWidth="1" hidden="1" min="34" max="34" width="10.5"/>
    <col customWidth="1" min="35" max="38" width="15.13"/>
  </cols>
  <sheetData>
    <row r="1" ht="12.75" customHeight="1">
      <c r="A1" s="1244">
        <v>22.0</v>
      </c>
      <c r="B1" s="111"/>
      <c r="C1" s="1402"/>
      <c r="D1" s="110"/>
      <c r="E1" s="110"/>
      <c r="F1" s="1242" t="s">
        <v>965</v>
      </c>
      <c r="G1" s="110"/>
      <c r="H1" s="1245"/>
      <c r="I1" s="1246"/>
      <c r="J1" s="1246"/>
      <c r="K1" s="1246"/>
      <c r="L1" s="1246"/>
      <c r="M1" s="1246"/>
      <c r="N1" s="1246"/>
      <c r="O1" s="1246"/>
      <c r="P1" s="104"/>
      <c r="Q1" s="104"/>
      <c r="R1" s="104"/>
      <c r="S1" s="104"/>
      <c r="T1" s="91"/>
      <c r="U1" s="104"/>
      <c r="V1" s="91"/>
      <c r="W1" s="104"/>
      <c r="X1" s="104"/>
      <c r="Y1" s="104"/>
      <c r="Z1" s="104"/>
      <c r="AA1" s="104"/>
      <c r="AB1" s="104"/>
      <c r="AC1" s="14"/>
      <c r="AD1" s="14"/>
      <c r="AE1" s="14"/>
      <c r="AF1" s="14"/>
    </row>
    <row r="2" ht="12.75" customHeight="1">
      <c r="A2" s="1242" t="s">
        <v>935</v>
      </c>
      <c r="B2" s="111"/>
      <c r="C2" s="1248" t="s">
        <v>966</v>
      </c>
      <c r="D2" s="110"/>
      <c r="E2" s="110"/>
      <c r="F2" s="1249" t="s">
        <v>937</v>
      </c>
      <c r="G2" s="110"/>
      <c r="H2" s="1245"/>
      <c r="I2" s="1250"/>
      <c r="J2" s="1246"/>
      <c r="K2" s="1246"/>
      <c r="L2" s="1246"/>
      <c r="M2" s="1246"/>
      <c r="N2" s="1264"/>
      <c r="O2" s="1264"/>
      <c r="P2" s="104"/>
      <c r="Q2" s="91"/>
      <c r="R2" s="1252" t="s">
        <v>967</v>
      </c>
      <c r="S2" s="104"/>
      <c r="T2" s="104"/>
      <c r="U2" s="104"/>
      <c r="V2" s="91"/>
      <c r="W2" s="91"/>
      <c r="X2" s="91"/>
      <c r="Y2" s="91"/>
      <c r="Z2" s="91"/>
      <c r="AA2" s="91"/>
      <c r="AB2" s="104"/>
      <c r="AC2" s="14"/>
      <c r="AD2" s="14"/>
      <c r="AE2" s="14"/>
      <c r="AF2" s="14"/>
    </row>
    <row r="3" ht="12.75" customHeight="1">
      <c r="A3" s="1253"/>
      <c r="C3" s="1254"/>
      <c r="F3" s="1255"/>
      <c r="G3" s="1246"/>
      <c r="H3" s="1246"/>
      <c r="I3" s="1246"/>
      <c r="J3" s="1246"/>
      <c r="K3" s="1246"/>
      <c r="L3" s="1246"/>
      <c r="M3" s="1246"/>
      <c r="N3" s="1246"/>
      <c r="O3" s="1246"/>
      <c r="P3" s="1246"/>
      <c r="Q3" s="1246"/>
      <c r="R3" s="1246"/>
      <c r="S3" s="1246"/>
      <c r="T3" s="1246"/>
      <c r="U3" s="1246"/>
      <c r="V3" s="1403"/>
      <c r="W3" s="1256"/>
      <c r="X3" s="1404"/>
      <c r="Y3" s="1255"/>
      <c r="Z3" s="1405"/>
      <c r="AA3" s="60"/>
      <c r="AB3" s="104"/>
      <c r="AC3" s="104"/>
      <c r="AD3" s="104"/>
      <c r="AE3" s="104"/>
      <c r="AF3" s="104"/>
      <c r="AG3" s="104"/>
      <c r="AH3" s="104"/>
      <c r="AI3" s="14"/>
      <c r="AJ3" s="14"/>
      <c r="AK3" s="14"/>
      <c r="AL3" s="14"/>
    </row>
    <row r="4" ht="12.75" customHeight="1">
      <c r="A4" s="784" t="s">
        <v>940</v>
      </c>
      <c r="B4" s="785" t="s">
        <v>941</v>
      </c>
      <c r="C4" s="785" t="s">
        <v>916</v>
      </c>
      <c r="D4" s="785" t="s">
        <v>767</v>
      </c>
      <c r="E4" s="786" t="s">
        <v>768</v>
      </c>
      <c r="F4" s="785" t="s">
        <v>942</v>
      </c>
      <c r="G4" s="787" t="s">
        <v>770</v>
      </c>
      <c r="H4" s="110"/>
      <c r="I4" s="110"/>
      <c r="J4" s="110"/>
      <c r="K4" s="111"/>
      <c r="L4" s="1334" t="s">
        <v>943</v>
      </c>
      <c r="M4" s="110"/>
      <c r="N4" s="110"/>
      <c r="O4" s="110"/>
      <c r="P4" s="110"/>
      <c r="Q4" s="111"/>
      <c r="R4" s="786" t="s">
        <v>790</v>
      </c>
      <c r="S4" s="785" t="s">
        <v>918</v>
      </c>
      <c r="T4" s="785" t="s">
        <v>771</v>
      </c>
      <c r="U4" s="1262" t="s">
        <v>921</v>
      </c>
      <c r="V4" s="785" t="s">
        <v>772</v>
      </c>
      <c r="W4" s="785" t="s">
        <v>945</v>
      </c>
      <c r="X4" s="786" t="s">
        <v>946</v>
      </c>
      <c r="Y4" s="786" t="s">
        <v>947</v>
      </c>
      <c r="Z4" s="786" t="s">
        <v>888</v>
      </c>
      <c r="AA4" s="786" t="s">
        <v>565</v>
      </c>
      <c r="AB4" s="786" t="s">
        <v>948</v>
      </c>
      <c r="AC4" s="786" t="s">
        <v>949</v>
      </c>
      <c r="AD4" s="1262" t="s">
        <v>950</v>
      </c>
      <c r="AE4" s="1263" t="s">
        <v>951</v>
      </c>
      <c r="AF4" s="1263" t="s">
        <v>952</v>
      </c>
      <c r="AG4" s="1264"/>
      <c r="AH4" s="1265" t="s">
        <v>953</v>
      </c>
      <c r="AI4" s="1266" t="s">
        <v>954</v>
      </c>
      <c r="AJ4" s="1267"/>
      <c r="AK4" s="1268"/>
      <c r="AL4" s="14"/>
    </row>
    <row r="5" ht="12.75" customHeight="1">
      <c r="A5" s="1269"/>
      <c r="B5" s="794"/>
      <c r="C5" s="794"/>
      <c r="D5" s="794"/>
      <c r="E5" s="794"/>
      <c r="F5" s="794"/>
      <c r="G5" s="1406" t="s">
        <v>191</v>
      </c>
      <c r="H5" s="1406" t="s">
        <v>192</v>
      </c>
      <c r="I5" s="1406" t="s">
        <v>193</v>
      </c>
      <c r="J5" s="1406" t="s">
        <v>9</v>
      </c>
      <c r="K5" s="1406" t="s">
        <v>955</v>
      </c>
      <c r="L5" s="1407" t="s">
        <v>191</v>
      </c>
      <c r="M5" s="1407" t="s">
        <v>192</v>
      </c>
      <c r="N5" s="1407" t="s">
        <v>9</v>
      </c>
      <c r="O5" s="1407" t="s">
        <v>956</v>
      </c>
      <c r="P5" s="1407" t="s">
        <v>957</v>
      </c>
      <c r="Q5" s="1407" t="s">
        <v>556</v>
      </c>
      <c r="R5" s="794"/>
      <c r="S5" s="794"/>
      <c r="T5" s="794"/>
      <c r="U5" s="794"/>
      <c r="V5" s="794"/>
      <c r="W5" s="794"/>
      <c r="X5" s="794"/>
      <c r="Y5" s="794"/>
      <c r="Z5" s="794"/>
      <c r="AA5" s="794"/>
      <c r="AB5" s="794"/>
      <c r="AC5" s="794"/>
      <c r="AD5" s="794"/>
      <c r="AE5" s="794"/>
      <c r="AF5" s="794"/>
      <c r="AG5" s="1264"/>
      <c r="AH5" s="794"/>
      <c r="AI5" s="797"/>
      <c r="AJ5" s="418"/>
      <c r="AK5" s="415"/>
      <c r="AL5" s="14"/>
    </row>
    <row r="6" ht="12.75" customHeight="1">
      <c r="A6" s="1291"/>
      <c r="B6" s="1298"/>
      <c r="C6" s="809"/>
      <c r="D6" s="809"/>
      <c r="E6" s="809"/>
      <c r="F6" s="830"/>
      <c r="G6" s="831"/>
      <c r="H6" s="831"/>
      <c r="I6" s="831"/>
      <c r="J6" s="1302"/>
      <c r="K6" s="1302"/>
      <c r="L6" s="809"/>
      <c r="M6" s="809"/>
      <c r="N6" s="809"/>
      <c r="O6" s="809"/>
      <c r="P6" s="844"/>
      <c r="Q6" s="1294"/>
      <c r="R6" s="809"/>
      <c r="S6" s="1362"/>
      <c r="T6" s="1276"/>
      <c r="U6" s="1384"/>
      <c r="V6" s="1282"/>
      <c r="W6" s="1276"/>
      <c r="X6" s="1283"/>
      <c r="Y6" s="1282"/>
      <c r="Z6" s="1282"/>
      <c r="AA6" s="1282"/>
      <c r="AB6" s="1284"/>
      <c r="AC6" s="1282"/>
      <c r="AD6" s="1285">
        <v>0.0</v>
      </c>
      <c r="AE6" s="1286">
        <f t="shared" ref="AE6:AE9" si="1">SUM(Y6:AD6)</f>
        <v>0</v>
      </c>
      <c r="AF6" s="1287">
        <f t="shared" ref="AF6:AF35" si="2">SUM(V6+AE6)</f>
        <v>0</v>
      </c>
      <c r="AG6" s="1288">
        <v>1.0</v>
      </c>
      <c r="AH6" s="1222"/>
      <c r="AI6" s="1289"/>
      <c r="AJ6" s="110"/>
      <c r="AK6" s="111"/>
      <c r="AL6" s="14"/>
    </row>
    <row r="7" ht="12.75" customHeight="1">
      <c r="A7" s="1341"/>
      <c r="B7" s="1342"/>
      <c r="C7" s="1344"/>
      <c r="D7" s="1344"/>
      <c r="E7" s="1344"/>
      <c r="F7" s="1345"/>
      <c r="G7" s="1346"/>
      <c r="H7" s="1346"/>
      <c r="I7" s="1346"/>
      <c r="J7" s="1355"/>
      <c r="K7" s="1355"/>
      <c r="L7" s="1344"/>
      <c r="M7" s="1344"/>
      <c r="N7" s="1344"/>
      <c r="O7" s="1344"/>
      <c r="P7" s="1348"/>
      <c r="Q7" s="1349"/>
      <c r="R7" s="1344"/>
      <c r="S7" s="1346"/>
      <c r="T7" s="1344"/>
      <c r="U7" s="1384"/>
      <c r="V7" s="1350"/>
      <c r="W7" s="1344"/>
      <c r="X7" s="1351"/>
      <c r="Y7" s="1350"/>
      <c r="Z7" s="1350"/>
      <c r="AA7" s="1350"/>
      <c r="AB7" s="1352"/>
      <c r="AC7" s="1350"/>
      <c r="AD7" s="1285">
        <v>0.0</v>
      </c>
      <c r="AE7" s="1286">
        <f t="shared" si="1"/>
        <v>0</v>
      </c>
      <c r="AF7" s="1287">
        <f t="shared" si="2"/>
        <v>0</v>
      </c>
      <c r="AG7" s="1288">
        <v>2.0</v>
      </c>
      <c r="AH7" s="1222"/>
      <c r="AI7" s="1289"/>
      <c r="AJ7" s="110"/>
      <c r="AK7" s="111"/>
      <c r="AL7" s="14"/>
    </row>
    <row r="8" ht="12.75" customHeight="1">
      <c r="A8" s="1291"/>
      <c r="B8" s="1298"/>
      <c r="C8" s="809"/>
      <c r="D8" s="809"/>
      <c r="E8" s="809"/>
      <c r="F8" s="830"/>
      <c r="G8" s="831"/>
      <c r="H8" s="831"/>
      <c r="I8" s="831"/>
      <c r="J8" s="1302"/>
      <c r="K8" s="1302"/>
      <c r="L8" s="809"/>
      <c r="M8" s="809"/>
      <c r="N8" s="809"/>
      <c r="O8" s="809"/>
      <c r="P8" s="844"/>
      <c r="Q8" s="1294"/>
      <c r="R8" s="809"/>
      <c r="S8" s="831"/>
      <c r="T8" s="809"/>
      <c r="U8" s="1384"/>
      <c r="V8" s="1282"/>
      <c r="W8" s="1276"/>
      <c r="X8" s="1283"/>
      <c r="Y8" s="1282"/>
      <c r="Z8" s="1282"/>
      <c r="AA8" s="1282"/>
      <c r="AB8" s="1284"/>
      <c r="AC8" s="1282"/>
      <c r="AD8" s="1285">
        <v>0.0</v>
      </c>
      <c r="AE8" s="1286">
        <f t="shared" si="1"/>
        <v>0</v>
      </c>
      <c r="AF8" s="1287">
        <f t="shared" si="2"/>
        <v>0</v>
      </c>
      <c r="AG8" s="1288">
        <v>3.0</v>
      </c>
      <c r="AH8" s="1222"/>
      <c r="AI8" s="1289"/>
      <c r="AJ8" s="110"/>
      <c r="AK8" s="111"/>
      <c r="AL8" s="14"/>
    </row>
    <row r="9" ht="12.75" customHeight="1">
      <c r="A9" s="1341"/>
      <c r="B9" s="1342"/>
      <c r="C9" s="1344"/>
      <c r="D9" s="1344"/>
      <c r="E9" s="1344"/>
      <c r="F9" s="1345"/>
      <c r="G9" s="1346"/>
      <c r="H9" s="1346"/>
      <c r="I9" s="1346"/>
      <c r="J9" s="1355"/>
      <c r="K9" s="1355"/>
      <c r="L9" s="1344"/>
      <c r="M9" s="1344"/>
      <c r="N9" s="1344"/>
      <c r="O9" s="1344"/>
      <c r="P9" s="1348"/>
      <c r="Q9" s="1349"/>
      <c r="R9" s="1344"/>
      <c r="S9" s="1356"/>
      <c r="T9" s="1348"/>
      <c r="U9" s="1384"/>
      <c r="V9" s="1350"/>
      <c r="W9" s="1344"/>
      <c r="X9" s="1351"/>
      <c r="Y9" s="1350"/>
      <c r="Z9" s="1350"/>
      <c r="AA9" s="1352"/>
      <c r="AB9" s="1352"/>
      <c r="AC9" s="1350"/>
      <c r="AD9" s="1285">
        <v>0.0</v>
      </c>
      <c r="AE9" s="1286">
        <f t="shared" si="1"/>
        <v>0</v>
      </c>
      <c r="AF9" s="1287">
        <f t="shared" si="2"/>
        <v>0</v>
      </c>
      <c r="AG9" s="1288">
        <v>4.0</v>
      </c>
      <c r="AH9" s="1222"/>
      <c r="AI9" s="1289"/>
      <c r="AJ9" s="110"/>
      <c r="AK9" s="111"/>
      <c r="AL9" s="14"/>
    </row>
    <row r="10" ht="12.75" customHeight="1">
      <c r="A10" s="1291"/>
      <c r="B10" s="1298"/>
      <c r="C10" s="809"/>
      <c r="D10" s="809"/>
      <c r="E10" s="809"/>
      <c r="F10" s="830"/>
      <c r="G10" s="831"/>
      <c r="H10" s="831"/>
      <c r="I10" s="831"/>
      <c r="J10" s="1302"/>
      <c r="K10" s="1302"/>
      <c r="L10" s="809"/>
      <c r="M10" s="809"/>
      <c r="N10" s="809"/>
      <c r="O10" s="809"/>
      <c r="P10" s="844"/>
      <c r="Q10" s="1294"/>
      <c r="R10" s="809"/>
      <c r="S10" s="1278"/>
      <c r="T10" s="1276"/>
      <c r="U10" s="1384"/>
      <c r="V10" s="1282"/>
      <c r="W10" s="1276"/>
      <c r="X10" s="1283"/>
      <c r="Y10" s="1282"/>
      <c r="Z10" s="1282"/>
      <c r="AA10" s="1284"/>
      <c r="AB10" s="1284"/>
      <c r="AC10" s="1282"/>
      <c r="AD10" s="1285">
        <v>0.0</v>
      </c>
      <c r="AE10" s="1285">
        <f>Y10+Z10+AC10+AD10</f>
        <v>0</v>
      </c>
      <c r="AF10" s="1287">
        <f t="shared" si="2"/>
        <v>0</v>
      </c>
      <c r="AG10" s="1288">
        <v>5.0</v>
      </c>
      <c r="AH10" s="1222"/>
      <c r="AI10" s="1289"/>
      <c r="AJ10" s="110"/>
      <c r="AK10" s="111"/>
      <c r="AL10" s="14"/>
    </row>
    <row r="11" ht="12.75" customHeight="1">
      <c r="A11" s="1341"/>
      <c r="B11" s="1342"/>
      <c r="C11" s="1344"/>
      <c r="D11" s="1344"/>
      <c r="E11" s="1344"/>
      <c r="F11" s="1345"/>
      <c r="G11" s="1346"/>
      <c r="H11" s="1346"/>
      <c r="I11" s="1346"/>
      <c r="J11" s="1355"/>
      <c r="K11" s="1355"/>
      <c r="L11" s="1344"/>
      <c r="M11" s="1344"/>
      <c r="N11" s="1344"/>
      <c r="O11" s="1344"/>
      <c r="P11" s="1348"/>
      <c r="Q11" s="1349"/>
      <c r="R11" s="1344"/>
      <c r="S11" s="1356"/>
      <c r="T11" s="1344"/>
      <c r="U11" s="1384"/>
      <c r="V11" s="1350"/>
      <c r="W11" s="1344"/>
      <c r="X11" s="1351"/>
      <c r="Y11" s="1350"/>
      <c r="Z11" s="1350"/>
      <c r="AA11" s="1352"/>
      <c r="AB11" s="1352"/>
      <c r="AC11" s="1350"/>
      <c r="AD11" s="1285">
        <v>0.0</v>
      </c>
      <c r="AE11" s="1286">
        <f t="shared" ref="AE11:AE35" si="3">SUM(Y11:AD11)</f>
        <v>0</v>
      </c>
      <c r="AF11" s="1287">
        <f t="shared" si="2"/>
        <v>0</v>
      </c>
      <c r="AG11" s="1288">
        <v>6.0</v>
      </c>
      <c r="AH11" s="1222"/>
      <c r="AI11" s="1289"/>
      <c r="AJ11" s="110"/>
      <c r="AK11" s="111"/>
      <c r="AL11" s="14"/>
    </row>
    <row r="12" ht="12.75" customHeight="1">
      <c r="A12" s="1291"/>
      <c r="B12" s="1298"/>
      <c r="C12" s="809"/>
      <c r="D12" s="809"/>
      <c r="E12" s="809"/>
      <c r="F12" s="830"/>
      <c r="G12" s="831"/>
      <c r="H12" s="831"/>
      <c r="I12" s="831"/>
      <c r="J12" s="1302"/>
      <c r="K12" s="1302"/>
      <c r="L12" s="844"/>
      <c r="M12" s="844"/>
      <c r="N12" s="844"/>
      <c r="O12" s="844"/>
      <c r="P12" s="844"/>
      <c r="Q12" s="1294"/>
      <c r="R12" s="809"/>
      <c r="S12" s="1362"/>
      <c r="T12" s="1290"/>
      <c r="U12" s="1384"/>
      <c r="V12" s="1282"/>
      <c r="W12" s="1276"/>
      <c r="X12" s="1283"/>
      <c r="Y12" s="1282"/>
      <c r="Z12" s="832"/>
      <c r="AA12" s="1284"/>
      <c r="AB12" s="1284"/>
      <c r="AC12" s="1282"/>
      <c r="AD12" s="1285">
        <v>0.0</v>
      </c>
      <c r="AE12" s="1286">
        <f t="shared" si="3"/>
        <v>0</v>
      </c>
      <c r="AF12" s="1287">
        <f t="shared" si="2"/>
        <v>0</v>
      </c>
      <c r="AG12" s="1288">
        <v>7.0</v>
      </c>
      <c r="AH12" s="1222"/>
      <c r="AI12" s="1304"/>
      <c r="AJ12" s="110"/>
      <c r="AK12" s="111"/>
      <c r="AL12" s="14"/>
    </row>
    <row r="13" ht="12.75" customHeight="1">
      <c r="A13" s="1341"/>
      <c r="B13" s="1342"/>
      <c r="C13" s="1344"/>
      <c r="D13" s="1344"/>
      <c r="E13" s="1344"/>
      <c r="F13" s="1345"/>
      <c r="G13" s="1346"/>
      <c r="H13" s="1346"/>
      <c r="I13" s="1346"/>
      <c r="J13" s="1355"/>
      <c r="K13" s="1355"/>
      <c r="L13" s="1348"/>
      <c r="M13" s="1348"/>
      <c r="N13" s="1348"/>
      <c r="O13" s="1348"/>
      <c r="P13" s="1348"/>
      <c r="Q13" s="1375"/>
      <c r="R13" s="1344"/>
      <c r="S13" s="1356"/>
      <c r="T13" s="1344"/>
      <c r="U13" s="1384"/>
      <c r="V13" s="1350"/>
      <c r="W13" s="1344"/>
      <c r="X13" s="1351"/>
      <c r="Y13" s="1408"/>
      <c r="Z13" s="1408"/>
      <c r="AA13" s="1352"/>
      <c r="AB13" s="1352"/>
      <c r="AC13" s="1350"/>
      <c r="AD13" s="1285">
        <v>0.0</v>
      </c>
      <c r="AE13" s="1286">
        <f t="shared" si="3"/>
        <v>0</v>
      </c>
      <c r="AF13" s="1287">
        <f t="shared" si="2"/>
        <v>0</v>
      </c>
      <c r="AG13" s="1288">
        <v>8.0</v>
      </c>
      <c r="AH13" s="1222"/>
      <c r="AI13" s="1289"/>
      <c r="AJ13" s="110"/>
      <c r="AK13" s="111"/>
      <c r="AL13" s="14"/>
    </row>
    <row r="14" ht="12.75" customHeight="1">
      <c r="A14" s="1291"/>
      <c r="B14" s="1275"/>
      <c r="C14" s="809"/>
      <c r="D14" s="1290"/>
      <c r="E14" s="1276"/>
      <c r="F14" s="1277"/>
      <c r="G14" s="1278"/>
      <c r="H14" s="1278"/>
      <c r="I14" s="1278"/>
      <c r="J14" s="1369"/>
      <c r="K14" s="1302"/>
      <c r="L14" s="1290"/>
      <c r="M14" s="1290"/>
      <c r="N14" s="1290"/>
      <c r="O14" s="1290"/>
      <c r="P14" s="1290"/>
      <c r="Q14" s="1280"/>
      <c r="R14" s="1276"/>
      <c r="S14" s="1362"/>
      <c r="T14" s="1290"/>
      <c r="U14" s="1384"/>
      <c r="V14" s="1282"/>
      <c r="W14" s="1276"/>
      <c r="X14" s="1283"/>
      <c r="Y14" s="1282"/>
      <c r="Z14" s="1284"/>
      <c r="AA14" s="1284"/>
      <c r="AB14" s="1284"/>
      <c r="AC14" s="1282"/>
      <c r="AD14" s="1285">
        <v>0.0</v>
      </c>
      <c r="AE14" s="1286">
        <f t="shared" si="3"/>
        <v>0</v>
      </c>
      <c r="AF14" s="1287">
        <f t="shared" si="2"/>
        <v>0</v>
      </c>
      <c r="AG14" s="1288">
        <v>9.0</v>
      </c>
      <c r="AH14" s="1222"/>
      <c r="AI14" s="1289"/>
      <c r="AJ14" s="110"/>
      <c r="AK14" s="111"/>
      <c r="AL14" s="14"/>
    </row>
    <row r="15" ht="12.75" customHeight="1">
      <c r="A15" s="1341"/>
      <c r="B15" s="1373"/>
      <c r="C15" s="1344"/>
      <c r="D15" s="1348"/>
      <c r="E15" s="1344"/>
      <c r="F15" s="1345"/>
      <c r="G15" s="1346"/>
      <c r="H15" s="1346"/>
      <c r="I15" s="1346"/>
      <c r="J15" s="1355"/>
      <c r="K15" s="1355"/>
      <c r="L15" s="1348"/>
      <c r="M15" s="1348"/>
      <c r="N15" s="1348"/>
      <c r="O15" s="1348"/>
      <c r="P15" s="1348"/>
      <c r="Q15" s="1349"/>
      <c r="R15" s="1344"/>
      <c r="S15" s="1356"/>
      <c r="T15" s="1348"/>
      <c r="U15" s="1384"/>
      <c r="V15" s="1350"/>
      <c r="W15" s="1344"/>
      <c r="X15" s="1351"/>
      <c r="Y15" s="1350"/>
      <c r="Z15" s="1352"/>
      <c r="AA15" s="1352"/>
      <c r="AB15" s="1352"/>
      <c r="AC15" s="1352"/>
      <c r="AD15" s="1286">
        <f>IF(B15=ISBLANK(0),0,'Roster &amp; Tables'!J27)</f>
        <v>0</v>
      </c>
      <c r="AE15" s="1286">
        <f t="shared" si="3"/>
        <v>0</v>
      </c>
      <c r="AF15" s="1287">
        <f t="shared" si="2"/>
        <v>0</v>
      </c>
      <c r="AG15" s="1288">
        <v>10.0</v>
      </c>
      <c r="AH15" s="1222"/>
      <c r="AI15" s="1304"/>
      <c r="AJ15" s="110"/>
      <c r="AK15" s="111"/>
      <c r="AL15" s="14"/>
    </row>
    <row r="16" ht="12.75" customHeight="1">
      <c r="A16" s="1366"/>
      <c r="B16" s="1367"/>
      <c r="C16" s="1290"/>
      <c r="D16" s="1290"/>
      <c r="E16" s="1290"/>
      <c r="F16" s="1368"/>
      <c r="G16" s="1369"/>
      <c r="H16" s="1369"/>
      <c r="I16" s="1369"/>
      <c r="J16" s="1369"/>
      <c r="K16" s="1302"/>
      <c r="L16" s="1290"/>
      <c r="M16" s="1290"/>
      <c r="N16" s="1290"/>
      <c r="O16" s="1290"/>
      <c r="P16" s="1290"/>
      <c r="Q16" s="1370"/>
      <c r="R16" s="1290"/>
      <c r="S16" s="1362"/>
      <c r="T16" s="1290"/>
      <c r="U16" s="1384"/>
      <c r="V16" s="1284"/>
      <c r="W16" s="1276"/>
      <c r="X16" s="1371"/>
      <c r="Y16" s="1284"/>
      <c r="Z16" s="1284"/>
      <c r="AA16" s="1284"/>
      <c r="AB16" s="1284"/>
      <c r="AC16" s="1284"/>
      <c r="AD16" s="1286">
        <f>IF(B16=ISBLANK(0),0,'Roster &amp; Tables'!J27)</f>
        <v>0</v>
      </c>
      <c r="AE16" s="1286">
        <f t="shared" si="3"/>
        <v>0</v>
      </c>
      <c r="AF16" s="1287">
        <f t="shared" si="2"/>
        <v>0</v>
      </c>
      <c r="AG16" s="1288">
        <v>11.0</v>
      </c>
      <c r="AH16" s="1222"/>
      <c r="AI16" s="1304"/>
      <c r="AJ16" s="110"/>
      <c r="AK16" s="111"/>
      <c r="AL16" s="14"/>
    </row>
    <row r="17" ht="12.75" customHeight="1">
      <c r="A17" s="1372"/>
      <c r="B17" s="1373"/>
      <c r="C17" s="1348"/>
      <c r="D17" s="1348"/>
      <c r="E17" s="1348"/>
      <c r="F17" s="1374"/>
      <c r="G17" s="1355"/>
      <c r="H17" s="1355"/>
      <c r="I17" s="1355"/>
      <c r="J17" s="1355"/>
      <c r="K17" s="1355"/>
      <c r="L17" s="1348"/>
      <c r="M17" s="1348"/>
      <c r="N17" s="1348"/>
      <c r="O17" s="1348"/>
      <c r="P17" s="1348"/>
      <c r="Q17" s="1375"/>
      <c r="R17" s="1348"/>
      <c r="S17" s="1356"/>
      <c r="T17" s="1348"/>
      <c r="U17" s="1384">
        <f t="shared" ref="U17:U35" si="4">IF(S17=ISBLANK(0),0,1-S17)</f>
        <v>0</v>
      </c>
      <c r="V17" s="1352"/>
      <c r="W17" s="1344"/>
      <c r="X17" s="1376"/>
      <c r="Y17" s="1352"/>
      <c r="Z17" s="1352"/>
      <c r="AA17" s="1352"/>
      <c r="AB17" s="1352"/>
      <c r="AC17" s="1352"/>
      <c r="AD17" s="1286">
        <f>IF(B17=ISBLANK(0),0,'Roster &amp; Tables'!J27)</f>
        <v>0</v>
      </c>
      <c r="AE17" s="1286">
        <f t="shared" si="3"/>
        <v>0</v>
      </c>
      <c r="AF17" s="1287">
        <f t="shared" si="2"/>
        <v>0</v>
      </c>
      <c r="AG17" s="1288">
        <v>12.0</v>
      </c>
      <c r="AH17" s="1222"/>
      <c r="AI17" s="1304"/>
      <c r="AJ17" s="110"/>
      <c r="AK17" s="111"/>
      <c r="AL17" s="14"/>
    </row>
    <row r="18" ht="12.75" customHeight="1">
      <c r="A18" s="1366"/>
      <c r="B18" s="1367"/>
      <c r="C18" s="1290"/>
      <c r="D18" s="1290"/>
      <c r="E18" s="1290"/>
      <c r="F18" s="1368"/>
      <c r="G18" s="1369"/>
      <c r="H18" s="1369"/>
      <c r="I18" s="1369"/>
      <c r="J18" s="1369"/>
      <c r="K18" s="1302"/>
      <c r="L18" s="1290"/>
      <c r="M18" s="1290"/>
      <c r="N18" s="1290"/>
      <c r="O18" s="1290"/>
      <c r="P18" s="1290"/>
      <c r="Q18" s="1370"/>
      <c r="R18" s="1290"/>
      <c r="S18" s="1362"/>
      <c r="T18" s="1290"/>
      <c r="U18" s="1384">
        <f t="shared" si="4"/>
        <v>0</v>
      </c>
      <c r="V18" s="1284"/>
      <c r="W18" s="1290"/>
      <c r="X18" s="1371"/>
      <c r="Y18" s="1284"/>
      <c r="Z18" s="1284"/>
      <c r="AA18" s="1284"/>
      <c r="AB18" s="1284"/>
      <c r="AC18" s="1284"/>
      <c r="AD18" s="1286">
        <f>IF(B18=ISBLANK(0),0,'Roster &amp; Tables'!J27)</f>
        <v>0</v>
      </c>
      <c r="AE18" s="1286">
        <f t="shared" si="3"/>
        <v>0</v>
      </c>
      <c r="AF18" s="1287">
        <f t="shared" si="2"/>
        <v>0</v>
      </c>
      <c r="AG18" s="1288">
        <v>13.0</v>
      </c>
      <c r="AH18" s="1222"/>
      <c r="AI18" s="1304"/>
      <c r="AJ18" s="110"/>
      <c r="AK18" s="111"/>
      <c r="AL18" s="14"/>
    </row>
    <row r="19" ht="12.75" customHeight="1">
      <c r="A19" s="1372"/>
      <c r="B19" s="1373"/>
      <c r="C19" s="1348"/>
      <c r="D19" s="1348"/>
      <c r="E19" s="1348"/>
      <c r="F19" s="1374"/>
      <c r="G19" s="1355"/>
      <c r="H19" s="1355"/>
      <c r="I19" s="1355"/>
      <c r="J19" s="1355"/>
      <c r="K19" s="1355"/>
      <c r="L19" s="1348"/>
      <c r="M19" s="1348"/>
      <c r="N19" s="1348"/>
      <c r="O19" s="1348"/>
      <c r="P19" s="1348"/>
      <c r="Q19" s="1375"/>
      <c r="R19" s="1348"/>
      <c r="S19" s="1356"/>
      <c r="T19" s="1348"/>
      <c r="U19" s="1384">
        <f t="shared" si="4"/>
        <v>0</v>
      </c>
      <c r="V19" s="1352"/>
      <c r="W19" s="1348"/>
      <c r="X19" s="1376"/>
      <c r="Y19" s="1352"/>
      <c r="Z19" s="1352"/>
      <c r="AA19" s="1352"/>
      <c r="AB19" s="1352"/>
      <c r="AC19" s="1352"/>
      <c r="AD19" s="1286">
        <f>IF(B19=ISBLANK(0),0,'Roster &amp; Tables'!J27)</f>
        <v>0</v>
      </c>
      <c r="AE19" s="1286">
        <f t="shared" si="3"/>
        <v>0</v>
      </c>
      <c r="AF19" s="1287">
        <f t="shared" si="2"/>
        <v>0</v>
      </c>
      <c r="AG19" s="1288">
        <v>14.0</v>
      </c>
      <c r="AH19" s="1222"/>
      <c r="AI19" s="1304"/>
      <c r="AJ19" s="110"/>
      <c r="AK19" s="111"/>
      <c r="AL19" s="14"/>
    </row>
    <row r="20" ht="12.75" customHeight="1">
      <c r="A20" s="1366"/>
      <c r="B20" s="1367"/>
      <c r="C20" s="1290"/>
      <c r="D20" s="1290"/>
      <c r="E20" s="1290"/>
      <c r="F20" s="1368"/>
      <c r="G20" s="1369"/>
      <c r="H20" s="1369"/>
      <c r="I20" s="1369"/>
      <c r="J20" s="1369"/>
      <c r="K20" s="1302"/>
      <c r="L20" s="1290"/>
      <c r="M20" s="1290"/>
      <c r="N20" s="1290"/>
      <c r="O20" s="1290"/>
      <c r="P20" s="1290"/>
      <c r="Q20" s="1370"/>
      <c r="R20" s="1409"/>
      <c r="S20" s="1362"/>
      <c r="T20" s="1290"/>
      <c r="U20" s="1384">
        <f t="shared" si="4"/>
        <v>0</v>
      </c>
      <c r="V20" s="1284"/>
      <c r="W20" s="1290"/>
      <c r="X20" s="1371"/>
      <c r="Y20" s="1284"/>
      <c r="Z20" s="1284"/>
      <c r="AA20" s="1284"/>
      <c r="AB20" s="1284"/>
      <c r="AC20" s="1284"/>
      <c r="AD20" s="1286">
        <f>IF(B20=ISBLANK(0),0,'Roster &amp; Tables'!J27)</f>
        <v>0</v>
      </c>
      <c r="AE20" s="1286">
        <f t="shared" si="3"/>
        <v>0</v>
      </c>
      <c r="AF20" s="1287">
        <f t="shared" si="2"/>
        <v>0</v>
      </c>
      <c r="AG20" s="1288">
        <v>15.0</v>
      </c>
      <c r="AH20" s="1222"/>
      <c r="AI20" s="1304"/>
      <c r="AJ20" s="110"/>
      <c r="AK20" s="111"/>
      <c r="AL20" s="14"/>
    </row>
    <row r="21" ht="12.75" customHeight="1">
      <c r="A21" s="1372"/>
      <c r="B21" s="1373"/>
      <c r="C21" s="1348"/>
      <c r="D21" s="1348"/>
      <c r="E21" s="1348"/>
      <c r="F21" s="1374"/>
      <c r="G21" s="1355"/>
      <c r="H21" s="1355"/>
      <c r="I21" s="1355"/>
      <c r="J21" s="1355"/>
      <c r="K21" s="1355"/>
      <c r="L21" s="1348"/>
      <c r="M21" s="1348"/>
      <c r="N21" s="1348"/>
      <c r="O21" s="1348"/>
      <c r="P21" s="1348"/>
      <c r="Q21" s="1375"/>
      <c r="R21" s="1348"/>
      <c r="S21" s="1356"/>
      <c r="T21" s="1348"/>
      <c r="U21" s="1384">
        <f t="shared" si="4"/>
        <v>0</v>
      </c>
      <c r="V21" s="1352"/>
      <c r="W21" s="1348"/>
      <c r="X21" s="1376"/>
      <c r="Y21" s="1352"/>
      <c r="Z21" s="1352"/>
      <c r="AA21" s="1352"/>
      <c r="AB21" s="1352"/>
      <c r="AC21" s="1352"/>
      <c r="AD21" s="1286">
        <f>IF(B21=ISBLANK(0),0,'Roster &amp; Tables'!J27)</f>
        <v>0</v>
      </c>
      <c r="AE21" s="1286">
        <f t="shared" si="3"/>
        <v>0</v>
      </c>
      <c r="AF21" s="1287">
        <f t="shared" si="2"/>
        <v>0</v>
      </c>
      <c r="AG21" s="1288">
        <v>16.0</v>
      </c>
      <c r="AH21" s="1222"/>
      <c r="AI21" s="1304"/>
      <c r="AJ21" s="110"/>
      <c r="AK21" s="111"/>
      <c r="AL21" s="14"/>
    </row>
    <row r="22" ht="12.75" customHeight="1">
      <c r="A22" s="1366"/>
      <c r="B22" s="1367"/>
      <c r="C22" s="1290"/>
      <c r="D22" s="1290"/>
      <c r="E22" s="1290"/>
      <c r="F22" s="1368"/>
      <c r="G22" s="1369"/>
      <c r="H22" s="1369"/>
      <c r="I22" s="1369"/>
      <c r="J22" s="1369"/>
      <c r="K22" s="1302"/>
      <c r="L22" s="1290"/>
      <c r="M22" s="1290"/>
      <c r="N22" s="1290"/>
      <c r="O22" s="1290"/>
      <c r="P22" s="1290"/>
      <c r="Q22" s="1370"/>
      <c r="R22" s="1290"/>
      <c r="S22" s="1362"/>
      <c r="T22" s="1290"/>
      <c r="U22" s="1384">
        <f t="shared" si="4"/>
        <v>0</v>
      </c>
      <c r="V22" s="1284"/>
      <c r="W22" s="1290"/>
      <c r="X22" s="1371"/>
      <c r="Y22" s="1284"/>
      <c r="Z22" s="1284"/>
      <c r="AA22" s="1284"/>
      <c r="AB22" s="1284"/>
      <c r="AC22" s="1284"/>
      <c r="AD22" s="1286">
        <f>IF(B22=ISBLANK(0),0,'Roster &amp; Tables'!J27)</f>
        <v>0</v>
      </c>
      <c r="AE22" s="1286">
        <f t="shared" si="3"/>
        <v>0</v>
      </c>
      <c r="AF22" s="1287">
        <f t="shared" si="2"/>
        <v>0</v>
      </c>
      <c r="AG22" s="1288">
        <v>17.0</v>
      </c>
      <c r="AH22" s="1222"/>
      <c r="AI22" s="1304"/>
      <c r="AJ22" s="110"/>
      <c r="AK22" s="111"/>
      <c r="AL22" s="14"/>
    </row>
    <row r="23" ht="12.75" customHeight="1">
      <c r="A23" s="1372"/>
      <c r="B23" s="1373"/>
      <c r="C23" s="1348"/>
      <c r="D23" s="1348"/>
      <c r="E23" s="1348"/>
      <c r="F23" s="1374"/>
      <c r="G23" s="1355"/>
      <c r="H23" s="1355"/>
      <c r="I23" s="1355"/>
      <c r="J23" s="1355"/>
      <c r="K23" s="1355"/>
      <c r="L23" s="1348"/>
      <c r="M23" s="1348"/>
      <c r="N23" s="1348"/>
      <c r="O23" s="1348"/>
      <c r="P23" s="1348"/>
      <c r="Q23" s="1375"/>
      <c r="R23" s="1348"/>
      <c r="S23" s="1356"/>
      <c r="T23" s="1348"/>
      <c r="U23" s="1384">
        <f t="shared" si="4"/>
        <v>0</v>
      </c>
      <c r="V23" s="1352"/>
      <c r="W23" s="1348"/>
      <c r="X23" s="1376"/>
      <c r="Y23" s="1352"/>
      <c r="Z23" s="1352"/>
      <c r="AA23" s="1352"/>
      <c r="AB23" s="1352"/>
      <c r="AC23" s="1352"/>
      <c r="AD23" s="1286">
        <f>IF(B23=ISBLANK(0),0,'Roster &amp; Tables'!J27)</f>
        <v>0</v>
      </c>
      <c r="AE23" s="1286">
        <f t="shared" si="3"/>
        <v>0</v>
      </c>
      <c r="AF23" s="1287">
        <f t="shared" si="2"/>
        <v>0</v>
      </c>
      <c r="AG23" s="1288">
        <v>18.0</v>
      </c>
      <c r="AH23" s="1222"/>
      <c r="AI23" s="1304"/>
      <c r="AJ23" s="110"/>
      <c r="AK23" s="111"/>
      <c r="AL23" s="14"/>
    </row>
    <row r="24" ht="12.75" customHeight="1">
      <c r="A24" s="1366"/>
      <c r="B24" s="1367"/>
      <c r="C24" s="1290"/>
      <c r="D24" s="1290"/>
      <c r="E24" s="1290"/>
      <c r="F24" s="1368"/>
      <c r="G24" s="1362"/>
      <c r="H24" s="1369"/>
      <c r="I24" s="1369"/>
      <c r="J24" s="1369"/>
      <c r="K24" s="1302"/>
      <c r="L24" s="1290"/>
      <c r="M24" s="1290"/>
      <c r="N24" s="1290"/>
      <c r="O24" s="1290"/>
      <c r="P24" s="1290"/>
      <c r="Q24" s="1370"/>
      <c r="R24" s="1290"/>
      <c r="S24" s="1362"/>
      <c r="T24" s="1290"/>
      <c r="U24" s="1384">
        <f t="shared" si="4"/>
        <v>0</v>
      </c>
      <c r="V24" s="1284"/>
      <c r="W24" s="1290"/>
      <c r="X24" s="1371"/>
      <c r="Y24" s="1284"/>
      <c r="Z24" s="1284"/>
      <c r="AA24" s="1284"/>
      <c r="AB24" s="1284"/>
      <c r="AC24" s="1284"/>
      <c r="AD24" s="1286">
        <f>IF(B24=ISBLANK(0),0,'Roster &amp; Tables'!J27)</f>
        <v>0</v>
      </c>
      <c r="AE24" s="1286">
        <f t="shared" si="3"/>
        <v>0</v>
      </c>
      <c r="AF24" s="1287">
        <f t="shared" si="2"/>
        <v>0</v>
      </c>
      <c r="AG24" s="1288">
        <v>19.0</v>
      </c>
      <c r="AH24" s="1222"/>
      <c r="AI24" s="1304"/>
      <c r="AJ24" s="110"/>
      <c r="AK24" s="111"/>
      <c r="AL24" s="14"/>
    </row>
    <row r="25" ht="12.75" customHeight="1">
      <c r="A25" s="1372"/>
      <c r="B25" s="1373"/>
      <c r="C25" s="1348"/>
      <c r="D25" s="1348"/>
      <c r="E25" s="1348"/>
      <c r="F25" s="1374"/>
      <c r="G25" s="1355"/>
      <c r="H25" s="1355"/>
      <c r="I25" s="1355"/>
      <c r="J25" s="1355"/>
      <c r="K25" s="1355"/>
      <c r="L25" s="1348"/>
      <c r="M25" s="1348"/>
      <c r="N25" s="1348"/>
      <c r="O25" s="1348"/>
      <c r="P25" s="1348"/>
      <c r="Q25" s="1375"/>
      <c r="R25" s="1348"/>
      <c r="S25" s="1356"/>
      <c r="T25" s="1348"/>
      <c r="U25" s="1384">
        <f t="shared" si="4"/>
        <v>0</v>
      </c>
      <c r="V25" s="1352"/>
      <c r="W25" s="1348"/>
      <c r="X25" s="1376"/>
      <c r="Y25" s="1352"/>
      <c r="Z25" s="1352"/>
      <c r="AA25" s="1352"/>
      <c r="AB25" s="1352"/>
      <c r="AC25" s="1352"/>
      <c r="AD25" s="1286">
        <f>IF(B25=ISBLANK(0),0,'Roster &amp; Tables'!J27)</f>
        <v>0</v>
      </c>
      <c r="AE25" s="1286">
        <f t="shared" si="3"/>
        <v>0</v>
      </c>
      <c r="AF25" s="1287">
        <f t="shared" si="2"/>
        <v>0</v>
      </c>
      <c r="AG25" s="1288">
        <v>20.0</v>
      </c>
      <c r="AH25" s="1222"/>
      <c r="AI25" s="1304"/>
      <c r="AJ25" s="110"/>
      <c r="AK25" s="111"/>
      <c r="AL25" s="14"/>
    </row>
    <row r="26" ht="12.75" customHeight="1">
      <c r="A26" s="1366"/>
      <c r="B26" s="1367"/>
      <c r="C26" s="1290"/>
      <c r="D26" s="1290"/>
      <c r="E26" s="1290"/>
      <c r="F26" s="1368"/>
      <c r="G26" s="1369"/>
      <c r="H26" s="1369"/>
      <c r="I26" s="1369"/>
      <c r="J26" s="1369"/>
      <c r="K26" s="1302"/>
      <c r="L26" s="1290"/>
      <c r="M26" s="1290"/>
      <c r="N26" s="1290"/>
      <c r="O26" s="1290"/>
      <c r="P26" s="1290"/>
      <c r="Q26" s="1370"/>
      <c r="R26" s="1290"/>
      <c r="S26" s="1362"/>
      <c r="T26" s="1290"/>
      <c r="U26" s="1384">
        <f t="shared" si="4"/>
        <v>0</v>
      </c>
      <c r="V26" s="1284"/>
      <c r="W26" s="1290"/>
      <c r="X26" s="1371"/>
      <c r="Y26" s="1284"/>
      <c r="Z26" s="1284"/>
      <c r="AA26" s="1284"/>
      <c r="AB26" s="1284"/>
      <c r="AC26" s="1284"/>
      <c r="AD26" s="1286">
        <f>IF(B26=ISBLANK(0),0,'Roster &amp; Tables'!J27)</f>
        <v>0</v>
      </c>
      <c r="AE26" s="1286">
        <f t="shared" si="3"/>
        <v>0</v>
      </c>
      <c r="AF26" s="1287">
        <f t="shared" si="2"/>
        <v>0</v>
      </c>
      <c r="AG26" s="1288">
        <v>21.0</v>
      </c>
      <c r="AH26" s="1222"/>
      <c r="AI26" s="1304"/>
      <c r="AJ26" s="110"/>
      <c r="AK26" s="111"/>
      <c r="AL26" s="14"/>
    </row>
    <row r="27" ht="12.75" customHeight="1">
      <c r="A27" s="1372"/>
      <c r="B27" s="1373"/>
      <c r="C27" s="1348"/>
      <c r="D27" s="1348"/>
      <c r="E27" s="1348"/>
      <c r="F27" s="1374"/>
      <c r="G27" s="1355"/>
      <c r="H27" s="1355"/>
      <c r="I27" s="1355"/>
      <c r="J27" s="1355"/>
      <c r="K27" s="1355"/>
      <c r="L27" s="1348"/>
      <c r="M27" s="1348"/>
      <c r="N27" s="1348"/>
      <c r="O27" s="1348"/>
      <c r="P27" s="1348"/>
      <c r="Q27" s="1375"/>
      <c r="R27" s="1348"/>
      <c r="S27" s="1356"/>
      <c r="T27" s="1348"/>
      <c r="U27" s="1384">
        <f t="shared" si="4"/>
        <v>0</v>
      </c>
      <c r="V27" s="1352"/>
      <c r="W27" s="1348"/>
      <c r="X27" s="1376"/>
      <c r="Y27" s="1352"/>
      <c r="Z27" s="1352"/>
      <c r="AA27" s="1352"/>
      <c r="AB27" s="1352"/>
      <c r="AC27" s="1352"/>
      <c r="AD27" s="1286">
        <f>IF(B27=ISBLANK(0),0,'Roster &amp; Tables'!J27)</f>
        <v>0</v>
      </c>
      <c r="AE27" s="1286">
        <f t="shared" si="3"/>
        <v>0</v>
      </c>
      <c r="AF27" s="1287">
        <f t="shared" si="2"/>
        <v>0</v>
      </c>
      <c r="AG27" s="1288">
        <v>22.0</v>
      </c>
      <c r="AH27" s="1222"/>
      <c r="AI27" s="1304"/>
      <c r="AJ27" s="110"/>
      <c r="AK27" s="111"/>
      <c r="AL27" s="14"/>
    </row>
    <row r="28" ht="12.75" customHeight="1">
      <c r="A28" s="1366"/>
      <c r="B28" s="1367"/>
      <c r="C28" s="1290"/>
      <c r="D28" s="1290"/>
      <c r="E28" s="1290"/>
      <c r="F28" s="1368"/>
      <c r="G28" s="1369"/>
      <c r="H28" s="1369"/>
      <c r="I28" s="1369"/>
      <c r="J28" s="1369"/>
      <c r="K28" s="1302"/>
      <c r="L28" s="1290"/>
      <c r="M28" s="1290"/>
      <c r="N28" s="1290"/>
      <c r="O28" s="1290"/>
      <c r="P28" s="1290"/>
      <c r="Q28" s="1370"/>
      <c r="R28" s="1290"/>
      <c r="S28" s="1362"/>
      <c r="T28" s="1290"/>
      <c r="U28" s="1384">
        <f t="shared" si="4"/>
        <v>0</v>
      </c>
      <c r="V28" s="1284"/>
      <c r="W28" s="1290"/>
      <c r="X28" s="1371"/>
      <c r="Y28" s="1284"/>
      <c r="Z28" s="1284"/>
      <c r="AA28" s="1284"/>
      <c r="AB28" s="1284"/>
      <c r="AC28" s="1284"/>
      <c r="AD28" s="1286">
        <f>IF(B28=ISBLANK(0),0,'Roster &amp; Tables'!J27)</f>
        <v>0</v>
      </c>
      <c r="AE28" s="1286">
        <f t="shared" si="3"/>
        <v>0</v>
      </c>
      <c r="AF28" s="1287">
        <f t="shared" si="2"/>
        <v>0</v>
      </c>
      <c r="AG28" s="1288">
        <v>23.0</v>
      </c>
      <c r="AH28" s="1222"/>
      <c r="AI28" s="1304"/>
      <c r="AJ28" s="110"/>
      <c r="AK28" s="111"/>
      <c r="AL28" s="14"/>
    </row>
    <row r="29" ht="12.75" customHeight="1">
      <c r="A29" s="1372"/>
      <c r="B29" s="1373"/>
      <c r="C29" s="1348"/>
      <c r="D29" s="1348"/>
      <c r="E29" s="1348"/>
      <c r="F29" s="1374"/>
      <c r="G29" s="1355"/>
      <c r="H29" s="1355"/>
      <c r="I29" s="1355"/>
      <c r="J29" s="1355"/>
      <c r="K29" s="1355"/>
      <c r="L29" s="1348"/>
      <c r="M29" s="1348"/>
      <c r="N29" s="1348"/>
      <c r="O29" s="1348"/>
      <c r="P29" s="1348"/>
      <c r="Q29" s="1375"/>
      <c r="R29" s="1348"/>
      <c r="S29" s="1356"/>
      <c r="T29" s="1348"/>
      <c r="U29" s="1384">
        <f t="shared" si="4"/>
        <v>0</v>
      </c>
      <c r="V29" s="1352"/>
      <c r="W29" s="1348"/>
      <c r="X29" s="1376"/>
      <c r="Y29" s="1352"/>
      <c r="Z29" s="1352"/>
      <c r="AA29" s="1352"/>
      <c r="AB29" s="1352"/>
      <c r="AC29" s="1352"/>
      <c r="AD29" s="1286">
        <f>IF(B29=ISBLANK(0),0,'Roster &amp; Tables'!J27)</f>
        <v>0</v>
      </c>
      <c r="AE29" s="1286">
        <f t="shared" si="3"/>
        <v>0</v>
      </c>
      <c r="AF29" s="1287">
        <f t="shared" si="2"/>
        <v>0</v>
      </c>
      <c r="AG29" s="1288">
        <v>24.0</v>
      </c>
      <c r="AH29" s="1222"/>
      <c r="AI29" s="1304"/>
      <c r="AJ29" s="110"/>
      <c r="AK29" s="111"/>
      <c r="AL29" s="14"/>
    </row>
    <row r="30" ht="12.75" customHeight="1">
      <c r="A30" s="1366"/>
      <c r="B30" s="1367"/>
      <c r="C30" s="1290"/>
      <c r="D30" s="1290"/>
      <c r="E30" s="1290"/>
      <c r="F30" s="1368"/>
      <c r="G30" s="1369"/>
      <c r="H30" s="1369"/>
      <c r="I30" s="1369"/>
      <c r="J30" s="1369"/>
      <c r="K30" s="1302"/>
      <c r="L30" s="1290"/>
      <c r="M30" s="1290"/>
      <c r="N30" s="1290"/>
      <c r="O30" s="1290"/>
      <c r="P30" s="1290"/>
      <c r="Q30" s="1370"/>
      <c r="R30" s="1290"/>
      <c r="S30" s="1362"/>
      <c r="T30" s="1290"/>
      <c r="U30" s="1384">
        <f t="shared" si="4"/>
        <v>0</v>
      </c>
      <c r="V30" s="1284"/>
      <c r="W30" s="1290"/>
      <c r="X30" s="1371"/>
      <c r="Y30" s="1284"/>
      <c r="Z30" s="1284"/>
      <c r="AA30" s="1284"/>
      <c r="AB30" s="1284"/>
      <c r="AC30" s="1284"/>
      <c r="AD30" s="1286">
        <f>IF(B30=ISBLANK(0),0,'Roster &amp; Tables'!J27)</f>
        <v>0</v>
      </c>
      <c r="AE30" s="1286">
        <f t="shared" si="3"/>
        <v>0</v>
      </c>
      <c r="AF30" s="1287">
        <f t="shared" si="2"/>
        <v>0</v>
      </c>
      <c r="AG30" s="1288">
        <v>25.0</v>
      </c>
      <c r="AH30" s="1222"/>
      <c r="AI30" s="1304"/>
      <c r="AJ30" s="110"/>
      <c r="AK30" s="111"/>
      <c r="AL30" s="14"/>
    </row>
    <row r="31" ht="12.75" customHeight="1">
      <c r="A31" s="1372"/>
      <c r="B31" s="1373"/>
      <c r="C31" s="1364"/>
      <c r="D31" s="1348"/>
      <c r="E31" s="1348"/>
      <c r="F31" s="1374"/>
      <c r="G31" s="1355"/>
      <c r="H31" s="1355"/>
      <c r="I31" s="1355"/>
      <c r="J31" s="1355"/>
      <c r="K31" s="1355"/>
      <c r="L31" s="1348"/>
      <c r="M31" s="1348"/>
      <c r="N31" s="1348"/>
      <c r="O31" s="1348"/>
      <c r="P31" s="1348"/>
      <c r="Q31" s="1375"/>
      <c r="R31" s="1348"/>
      <c r="S31" s="1356"/>
      <c r="T31" s="1348"/>
      <c r="U31" s="1384">
        <f t="shared" si="4"/>
        <v>0</v>
      </c>
      <c r="V31" s="1350"/>
      <c r="W31" s="1348"/>
      <c r="X31" s="1376"/>
      <c r="Y31" s="1350"/>
      <c r="Z31" s="1352"/>
      <c r="AA31" s="1352"/>
      <c r="AB31" s="1352"/>
      <c r="AC31" s="1352"/>
      <c r="AD31" s="1286">
        <f>IF(B31=ISBLANK(0),0,'Roster &amp; Tables'!J27)</f>
        <v>0</v>
      </c>
      <c r="AE31" s="1286">
        <f t="shared" si="3"/>
        <v>0</v>
      </c>
      <c r="AF31" s="1287">
        <f t="shared" si="2"/>
        <v>0</v>
      </c>
      <c r="AG31" s="1288">
        <v>26.0</v>
      </c>
      <c r="AH31" s="1222"/>
      <c r="AI31" s="1304"/>
      <c r="AJ31" s="110"/>
      <c r="AK31" s="111"/>
      <c r="AL31" s="14"/>
    </row>
    <row r="32" ht="12.75" customHeight="1">
      <c r="A32" s="1366"/>
      <c r="B32" s="1367"/>
      <c r="C32" s="1290"/>
      <c r="D32" s="1290"/>
      <c r="E32" s="1290"/>
      <c r="F32" s="1368"/>
      <c r="G32" s="1369"/>
      <c r="H32" s="1369"/>
      <c r="I32" s="1369"/>
      <c r="J32" s="1369"/>
      <c r="K32" s="1302"/>
      <c r="L32" s="1290"/>
      <c r="M32" s="1290"/>
      <c r="N32" s="1290"/>
      <c r="O32" s="1290"/>
      <c r="P32" s="1290"/>
      <c r="Q32" s="1370"/>
      <c r="R32" s="1290"/>
      <c r="S32" s="1362"/>
      <c r="T32" s="1290"/>
      <c r="U32" s="1384">
        <f t="shared" si="4"/>
        <v>0</v>
      </c>
      <c r="V32" s="1282"/>
      <c r="W32" s="1276" t="s">
        <v>964</v>
      </c>
      <c r="X32" s="1371"/>
      <c r="Y32" s="1282"/>
      <c r="Z32" s="1284"/>
      <c r="AA32" s="1284"/>
      <c r="AB32" s="1284"/>
      <c r="AC32" s="1284"/>
      <c r="AD32" s="1286">
        <f>IF(B32=ISBLANK(0),0,'Roster &amp; Tables'!J27)</f>
        <v>0</v>
      </c>
      <c r="AE32" s="1286">
        <f t="shared" si="3"/>
        <v>0</v>
      </c>
      <c r="AF32" s="1287">
        <f t="shared" si="2"/>
        <v>0</v>
      </c>
      <c r="AG32" s="1288">
        <v>27.0</v>
      </c>
      <c r="AH32" s="1222"/>
      <c r="AI32" s="1304"/>
      <c r="AJ32" s="110"/>
      <c r="AK32" s="111"/>
      <c r="AL32" s="14"/>
    </row>
    <row r="33" ht="12.75" customHeight="1">
      <c r="A33" s="1372"/>
      <c r="B33" s="1373"/>
      <c r="C33" s="1348"/>
      <c r="D33" s="1348"/>
      <c r="E33" s="1348"/>
      <c r="F33" s="1374"/>
      <c r="G33" s="1355"/>
      <c r="H33" s="1355"/>
      <c r="I33" s="1355"/>
      <c r="J33" s="1355"/>
      <c r="K33" s="1355"/>
      <c r="L33" s="1348"/>
      <c r="M33" s="1348"/>
      <c r="N33" s="1348"/>
      <c r="O33" s="1348"/>
      <c r="P33" s="1348"/>
      <c r="Q33" s="1375"/>
      <c r="R33" s="1348"/>
      <c r="S33" s="1356"/>
      <c r="T33" s="1348"/>
      <c r="U33" s="1384">
        <f t="shared" si="4"/>
        <v>0</v>
      </c>
      <c r="V33" s="1352"/>
      <c r="W33" s="1348"/>
      <c r="X33" s="1376"/>
      <c r="Y33" s="1352"/>
      <c r="Z33" s="1352"/>
      <c r="AA33" s="1352"/>
      <c r="AB33" s="1352"/>
      <c r="AC33" s="1352"/>
      <c r="AD33" s="1286">
        <f>IF(B33=ISBLANK(0),0,'Roster &amp; Tables'!J27)</f>
        <v>0</v>
      </c>
      <c r="AE33" s="1286">
        <f t="shared" si="3"/>
        <v>0</v>
      </c>
      <c r="AF33" s="1287">
        <f t="shared" si="2"/>
        <v>0</v>
      </c>
      <c r="AG33" s="1288">
        <v>28.0</v>
      </c>
      <c r="AH33" s="1222"/>
      <c r="AI33" s="1304"/>
      <c r="AJ33" s="110"/>
      <c r="AK33" s="111"/>
      <c r="AL33" s="14"/>
    </row>
    <row r="34" ht="12.75" customHeight="1">
      <c r="A34" s="1410"/>
      <c r="B34" s="1411"/>
      <c r="C34" s="1412"/>
      <c r="D34" s="1412"/>
      <c r="E34" s="1412"/>
      <c r="F34" s="1413"/>
      <c r="G34" s="1414" t="str">
        <f>IF(A34=ISBLANK(TRUE),IF(B34=ISBLANK(TRUE)," ","Input"),VLOOKUP(A34,INVENTORY!$A$31:$Y$948,6,FALSE))</f>
        <v> </v>
      </c>
      <c r="H34" s="1414" t="str">
        <f>IF(A34=ISBLANK(TRUE),IF(B34=ISBLANK(TRUE)," ","Input"),VLOOKUP(A34,INVENTORY!$A$31:$Y$948,7,FALSE))</f>
        <v> </v>
      </c>
      <c r="I34" s="1414" t="str">
        <f>IF(A34=ISBLANK(TRUE),IF(B34=ISBLANK(TRUE)," ","Input"),VLOOKUP(A34,INVENTORY!$A$31:$Y$948,8,FALSE))</f>
        <v> </v>
      </c>
      <c r="J34" s="1369" t="str">
        <f>IF(A34=ISBLANK(TRUE),IF(B34=ISBLANK(TRUE)," ","Input"),VLOOKUP(A34,INVENTORY!$A$31:$Y$948,9,FALSE))</f>
        <v> </v>
      </c>
      <c r="K34" s="1302" t="str">
        <f>IF(A34=ISBLANK(TRUE),IF(B34=ISBLANK(TRUE)," ","Input"),VLOOKUP(B34,INVENTORY!$A$31:$Y$948,19,FALSE))</f>
        <v> </v>
      </c>
      <c r="L34" s="1412"/>
      <c r="M34" s="1412"/>
      <c r="N34" s="1412"/>
      <c r="O34" s="1412"/>
      <c r="P34" s="1412"/>
      <c r="Q34" s="1415"/>
      <c r="R34" s="1412"/>
      <c r="S34" s="1416"/>
      <c r="T34" s="1412"/>
      <c r="U34" s="1384">
        <f t="shared" si="4"/>
        <v>0</v>
      </c>
      <c r="V34" s="1284"/>
      <c r="W34" s="1290"/>
      <c r="X34" s="1371"/>
      <c r="Y34" s="1284"/>
      <c r="Z34" s="1284"/>
      <c r="AA34" s="1284"/>
      <c r="AB34" s="1284"/>
      <c r="AC34" s="1284"/>
      <c r="AD34" s="1286">
        <f>IF(B34=ISBLANK(0),0,'Roster &amp; Tables'!J27)</f>
        <v>0</v>
      </c>
      <c r="AE34" s="1286">
        <f t="shared" si="3"/>
        <v>0</v>
      </c>
      <c r="AF34" s="1287">
        <f t="shared" si="2"/>
        <v>0</v>
      </c>
      <c r="AG34" s="1288">
        <v>29.0</v>
      </c>
      <c r="AH34" s="1222"/>
      <c r="AI34" s="1304"/>
      <c r="AJ34" s="110"/>
      <c r="AK34" s="111"/>
      <c r="AL34" s="14"/>
    </row>
    <row r="35" ht="12.75" customHeight="1">
      <c r="A35" s="1372"/>
      <c r="B35" s="1396"/>
      <c r="C35" s="1348"/>
      <c r="D35" s="1348"/>
      <c r="E35" s="1348"/>
      <c r="F35" s="1380"/>
      <c r="G35" s="1355" t="str">
        <f>IF(A35=ISBLANK(TRUE),IF(B35=ISBLANK(TRUE)," ","Input"),VLOOKUP(A35,INVENTORY!$A$31:$Y$948,6,FALSE))</f>
        <v> </v>
      </c>
      <c r="H35" s="1355" t="str">
        <f>IF(A35=ISBLANK(TRUE),IF(B35=ISBLANK(TRUE)," ","Input"),VLOOKUP(A35,INVENTORY!$A$31:$Y$948,7,FALSE))</f>
        <v> </v>
      </c>
      <c r="I35" s="1355" t="str">
        <f>IF(A35=ISBLANK(TRUE),IF(B35=ISBLANK(TRUE)," ","Input"),VLOOKUP(A35,INVENTORY!$A$31:$Y$948,8,FALSE))</f>
        <v> </v>
      </c>
      <c r="J35" s="1355" t="str">
        <f>IF(A35=ISBLANK(TRUE),IF(B35=ISBLANK(TRUE)," ","Input"),VLOOKUP(A35,INVENTORY!$A$31:$Y$948,9,FALSE))</f>
        <v> </v>
      </c>
      <c r="K35" s="1355" t="str">
        <f>IF(A35=ISBLANK(TRUE),IF(B35=ISBLANK(TRUE)," ","Input"),VLOOKUP(B35,INVENTORY!$A$31:$Y$948,19,FALSE))</f>
        <v> </v>
      </c>
      <c r="L35" s="1348"/>
      <c r="M35" s="1348"/>
      <c r="N35" s="1348"/>
      <c r="O35" s="1348"/>
      <c r="P35" s="1348"/>
      <c r="Q35" s="1375"/>
      <c r="R35" s="1348"/>
      <c r="S35" s="1356"/>
      <c r="T35" s="1348"/>
      <c r="U35" s="1281">
        <f t="shared" si="4"/>
        <v>0</v>
      </c>
      <c r="V35" s="1397"/>
      <c r="W35" s="1348"/>
      <c r="X35" s="1376"/>
      <c r="Y35" s="1352"/>
      <c r="Z35" s="1352"/>
      <c r="AA35" s="1352"/>
      <c r="AB35" s="1352"/>
      <c r="AC35" s="1352"/>
      <c r="AD35" s="1286">
        <f>IF(B35=ISBLANK(0),0,'Roster &amp; Tables'!J27)</f>
        <v>0</v>
      </c>
      <c r="AE35" s="1286">
        <f t="shared" si="3"/>
        <v>0</v>
      </c>
      <c r="AF35" s="1287">
        <f t="shared" si="2"/>
        <v>0</v>
      </c>
      <c r="AG35" s="1288">
        <v>30.0</v>
      </c>
      <c r="AH35" s="1222"/>
      <c r="AI35" s="1304"/>
      <c r="AJ35" s="110"/>
      <c r="AK35" s="111"/>
      <c r="AL35" s="14"/>
    </row>
    <row r="36" ht="12.75" customHeight="1">
      <c r="A36" s="1325" t="s">
        <v>958</v>
      </c>
      <c r="B36" s="110"/>
      <c r="C36" s="110"/>
      <c r="D36" s="110"/>
      <c r="E36" s="110"/>
      <c r="F36" s="110"/>
      <c r="G36" s="110"/>
      <c r="H36" s="110"/>
      <c r="I36" s="110"/>
      <c r="J36" s="110"/>
      <c r="K36" s="110"/>
      <c r="L36" s="110"/>
      <c r="M36" s="110"/>
      <c r="N36" s="110"/>
      <c r="O36" s="110"/>
      <c r="P36" s="110"/>
      <c r="Q36" s="110"/>
      <c r="R36" s="110"/>
      <c r="S36" s="110"/>
      <c r="T36" s="110"/>
      <c r="U36" s="111"/>
      <c r="V36" s="1326">
        <f>SUM(V6:V35)</f>
        <v>0</v>
      </c>
      <c r="W36" s="1327"/>
      <c r="X36" s="1327"/>
      <c r="Y36" s="1328">
        <f t="shared" ref="Y36:AF36" si="5">SUM(Y6:Y35)</f>
        <v>0</v>
      </c>
      <c r="Z36" s="1328">
        <f t="shared" si="5"/>
        <v>0</v>
      </c>
      <c r="AA36" s="1328">
        <f t="shared" si="5"/>
        <v>0</v>
      </c>
      <c r="AB36" s="1328">
        <f t="shared" si="5"/>
        <v>0</v>
      </c>
      <c r="AC36" s="1328">
        <f t="shared" si="5"/>
        <v>0</v>
      </c>
      <c r="AD36" s="1328">
        <f t="shared" si="5"/>
        <v>0</v>
      </c>
      <c r="AE36" s="1328">
        <f t="shared" si="5"/>
        <v>0</v>
      </c>
      <c r="AF36" s="1328">
        <f t="shared" si="5"/>
        <v>0</v>
      </c>
      <c r="AG36" s="1246"/>
      <c r="AH36" s="1246"/>
      <c r="AI36" s="1246"/>
      <c r="AJ36" s="102"/>
      <c r="AK36" s="60"/>
      <c r="AL36" s="104"/>
    </row>
    <row r="37" ht="12.75" customHeight="1">
      <c r="A37" s="1330" t="s">
        <v>968</v>
      </c>
      <c r="B37" s="110"/>
      <c r="C37" s="110"/>
      <c r="D37" s="110"/>
      <c r="E37" s="110"/>
      <c r="F37" s="110"/>
      <c r="G37" s="110"/>
      <c r="H37" s="110"/>
      <c r="I37" s="110"/>
      <c r="J37" s="110"/>
      <c r="K37" s="110"/>
      <c r="L37" s="110"/>
      <c r="M37" s="110"/>
      <c r="N37" s="110"/>
      <c r="O37" s="110"/>
      <c r="P37" s="110"/>
      <c r="Q37" s="110"/>
      <c r="R37" s="110"/>
      <c r="S37" s="110"/>
      <c r="T37" s="110"/>
      <c r="U37" s="111"/>
      <c r="V37" s="1331" t="str">
        <f>'DEAL LOG'!Y118+'Day 2'!W36+'Day 3'!W35+'Day 4'!W36+'Day 5'!V36+V36</f>
        <v>#VALUE!</v>
      </c>
      <c r="W37" s="1387"/>
      <c r="X37" s="1387"/>
      <c r="Y37" s="1331">
        <f>'DEAL LOG'!AB118+'Day 2'!Z36+'Day 3'!Z35+'Day 4'!Z36+'Day 5'!Y36+Y36</f>
        <v>0</v>
      </c>
      <c r="Z37" s="1331">
        <f>'DEAL LOG'!AC118+'Day 2'!AA36+'Day 3'!AA35+'Day 4'!AA36+'Day 5'!Z36+Z36</f>
        <v>0</v>
      </c>
      <c r="AA37" s="1331">
        <f>'DEAL LOG'!AD118+'Day 2'!AB36+'Day 3'!AB35+'Day 4'!AB36+'Day 5'!AA36+AA36</f>
        <v>0</v>
      </c>
      <c r="AB37" s="1331" t="str">
        <f>#REF!+'Day 2'!AC36+'Day 3'!AC35+'Day 4'!AC36+'Day 5'!AB36+AB36</f>
        <v>#REF!</v>
      </c>
      <c r="AC37" s="1331">
        <f>'DEAL LOG'!AE118+'Day 2'!AD36+'Day 3'!AD35+'Day 4'!AD36+'Day 5'!AC36+AC36</f>
        <v>0</v>
      </c>
      <c r="AD37" s="1331" t="str">
        <f>#REF!+'Day 2'!AE36+'Day 3'!AE35+'Day 4'!AE36+'Day 5'!AD36+AD36</f>
        <v>#REF!</v>
      </c>
      <c r="AE37" s="1331">
        <f>'DEAL LOG'!AF118+'Day 2'!AF36+'Day 3'!AF35+'Day 4'!AF36+'Day 5'!AE36+AE36</f>
        <v>0</v>
      </c>
      <c r="AF37" s="1331" t="str">
        <f>'DEAL LOG'!AG118+'Day 2'!AG36+'Day 3'!AG35+'Day 4'!AG36+'Day 5'!AF36+AF36</f>
        <v>#VALUE!</v>
      </c>
      <c r="AG37" s="1332"/>
      <c r="AH37" s="1332"/>
      <c r="AI37" s="1332"/>
      <c r="AJ37" s="14"/>
      <c r="AK37" s="14"/>
      <c r="AL37" s="14"/>
    </row>
    <row r="38" ht="12.7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4"/>
      <c r="Y38" s="104"/>
      <c r="Z38" s="104"/>
      <c r="AA38" s="104"/>
      <c r="AB38" s="104"/>
      <c r="AC38" s="104"/>
      <c r="AD38" s="104"/>
      <c r="AE38" s="104"/>
      <c r="AF38" s="104"/>
      <c r="AG38" s="104"/>
      <c r="AH38" s="104"/>
      <c r="AI38" s="14"/>
      <c r="AJ38" s="14"/>
      <c r="AK38" s="14"/>
      <c r="AL38" s="14"/>
    </row>
    <row r="39" ht="12.75" customHeight="1">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4"/>
      <c r="AJ39" s="14"/>
      <c r="AK39" s="14"/>
      <c r="AL39" s="14"/>
    </row>
    <row r="40" ht="12.75" customHeight="1">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4"/>
      <c r="AJ40" s="14"/>
      <c r="AK40" s="14"/>
      <c r="AL40" s="14"/>
    </row>
    <row r="41" ht="12.75" customHeight="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4"/>
      <c r="AJ41" s="14"/>
      <c r="AK41" s="14"/>
      <c r="AL41" s="14"/>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4"/>
      <c r="Y42" s="104"/>
      <c r="Z42" s="104"/>
      <c r="AA42" s="104"/>
      <c r="AB42" s="104"/>
      <c r="AC42" s="104"/>
      <c r="AD42" s="104"/>
      <c r="AE42" s="104"/>
      <c r="AF42" s="104"/>
      <c r="AG42" s="104"/>
      <c r="AH42" s="104"/>
      <c r="AI42" s="14"/>
      <c r="AJ42" s="14"/>
      <c r="AK42" s="14"/>
      <c r="AL42" s="14"/>
    </row>
    <row r="43" ht="12.75" customHeight="1">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4"/>
      <c r="AJ43" s="14"/>
      <c r="AK43" s="14"/>
      <c r="AL43" s="14"/>
    </row>
    <row r="44" ht="12.75" customHeight="1">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4"/>
      <c r="AJ44" s="14"/>
      <c r="AK44" s="14"/>
      <c r="AL44" s="14"/>
    </row>
    <row r="45" ht="12.75" customHeight="1">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4"/>
      <c r="AJ45" s="14"/>
      <c r="AK45" s="14"/>
      <c r="AL45" s="14"/>
    </row>
    <row r="46" ht="12.75" customHeight="1">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4"/>
      <c r="AJ46" s="14"/>
      <c r="AK46" s="14"/>
      <c r="AL46" s="14"/>
    </row>
    <row r="47" ht="12.75" customHeight="1">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4"/>
      <c r="AJ47" s="14"/>
      <c r="AK47" s="14"/>
      <c r="AL47" s="14"/>
    </row>
    <row r="48" ht="12.75" customHeight="1">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4"/>
      <c r="AJ48" s="14"/>
      <c r="AK48" s="14"/>
      <c r="AL48" s="14"/>
    </row>
    <row r="49" ht="12.75" customHeight="1">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4"/>
      <c r="AJ49" s="14"/>
      <c r="AK49" s="14"/>
      <c r="AL49" s="14"/>
    </row>
    <row r="50" ht="12.75" customHeight="1">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4"/>
      <c r="AJ50" s="14"/>
      <c r="AK50" s="14"/>
      <c r="AL50" s="14"/>
    </row>
    <row r="51" ht="12.75" customHeight="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4"/>
      <c r="AJ51" s="14"/>
      <c r="AK51" s="14"/>
      <c r="AL51" s="14"/>
    </row>
    <row r="52" ht="12.75" customHeight="1">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4"/>
      <c r="AJ52" s="14"/>
      <c r="AK52" s="14"/>
      <c r="AL52" s="14"/>
    </row>
    <row r="53" ht="12.75" customHeight="1">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4"/>
      <c r="AJ53" s="14"/>
      <c r="AK53" s="14"/>
      <c r="AL53" s="14"/>
    </row>
    <row r="54" ht="12.75" customHeight="1">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c r="AI54" s="14"/>
      <c r="AJ54" s="14"/>
      <c r="AK54" s="14"/>
      <c r="AL54" s="14"/>
    </row>
    <row r="55" ht="12.75" customHeight="1">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4"/>
      <c r="AJ55" s="14"/>
      <c r="AK55" s="14"/>
      <c r="AL55" s="14"/>
    </row>
    <row r="56" ht="12.75" customHeight="1">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4"/>
      <c r="AJ56" s="14"/>
      <c r="AK56" s="14"/>
      <c r="AL56" s="14"/>
    </row>
    <row r="57" ht="12.75" customHeight="1">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4"/>
      <c r="AJ57" s="14"/>
      <c r="AK57" s="14"/>
      <c r="AL57" s="14"/>
    </row>
    <row r="58" ht="12.75" customHeight="1">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4"/>
      <c r="AJ58" s="14"/>
      <c r="AK58" s="14"/>
      <c r="AL58" s="14"/>
    </row>
    <row r="59" ht="12.75" customHeight="1">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4"/>
      <c r="AJ59" s="14"/>
      <c r="AK59" s="14"/>
      <c r="AL59" s="14"/>
    </row>
    <row r="60" ht="12.75" customHeight="1">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4"/>
      <c r="AJ60" s="14"/>
      <c r="AK60" s="14"/>
      <c r="AL60" s="14"/>
    </row>
    <row r="61" ht="12.75" customHeight="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4"/>
      <c r="AJ61" s="14"/>
      <c r="AK61" s="14"/>
      <c r="AL61" s="14"/>
    </row>
    <row r="62" ht="12.75" customHeight="1">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4"/>
      <c r="AJ62" s="14"/>
      <c r="AK62" s="14"/>
      <c r="AL62" s="14"/>
    </row>
    <row r="63" ht="12.75" customHeight="1">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4"/>
      <c r="AJ63" s="14"/>
      <c r="AK63" s="14"/>
      <c r="AL63" s="14"/>
    </row>
    <row r="64" ht="12.75" customHeight="1">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4"/>
      <c r="AJ64" s="14"/>
      <c r="AK64" s="14"/>
      <c r="AL64" s="14"/>
    </row>
    <row r="65" ht="12.75" customHeight="1">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14"/>
      <c r="AJ65" s="14"/>
      <c r="AK65" s="14"/>
      <c r="AL65" s="14"/>
    </row>
    <row r="66" ht="12.75" customHeight="1">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4"/>
      <c r="AJ66" s="14"/>
      <c r="AK66" s="14"/>
      <c r="AL66" s="14"/>
    </row>
    <row r="67" ht="12.75" customHeight="1">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4"/>
      <c r="AJ67" s="14"/>
      <c r="AK67" s="14"/>
      <c r="AL67" s="14"/>
    </row>
    <row r="68" ht="12.75" customHeight="1">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4"/>
      <c r="AJ68" s="14"/>
      <c r="AK68" s="14"/>
      <c r="AL68" s="14"/>
    </row>
    <row r="69" ht="12.75" customHeight="1">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4"/>
      <c r="AJ69" s="14"/>
      <c r="AK69" s="14"/>
      <c r="AL69" s="14"/>
    </row>
    <row r="70" ht="12.75" customHeight="1">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4"/>
      <c r="AJ70" s="14"/>
      <c r="AK70" s="14"/>
      <c r="AL70" s="14"/>
    </row>
    <row r="71" ht="12.75" customHeight="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4"/>
      <c r="AJ71" s="14"/>
      <c r="AK71" s="14"/>
      <c r="AL71" s="14"/>
    </row>
    <row r="72" ht="12.75" customHeight="1">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14"/>
      <c r="AJ72" s="14"/>
      <c r="AK72" s="14"/>
      <c r="AL72" s="14"/>
    </row>
    <row r="73" ht="12.75" customHeight="1">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4"/>
      <c r="AJ73" s="14"/>
      <c r="AK73" s="14"/>
      <c r="AL73" s="14"/>
    </row>
    <row r="74" ht="12.75" customHeight="1">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4"/>
      <c r="AJ74" s="14"/>
      <c r="AK74" s="14"/>
      <c r="AL74" s="14"/>
    </row>
    <row r="75" ht="12.75" customHeight="1">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14"/>
      <c r="AJ75" s="14"/>
      <c r="AK75" s="14"/>
      <c r="AL75" s="14"/>
    </row>
    <row r="76" ht="12.75" customHeight="1">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4"/>
      <c r="AJ76" s="14"/>
      <c r="AK76" s="14"/>
      <c r="AL76" s="14"/>
    </row>
    <row r="77" ht="12.75" customHeight="1">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14"/>
      <c r="AJ77" s="14"/>
      <c r="AK77" s="14"/>
      <c r="AL77" s="14"/>
    </row>
    <row r="78" ht="12.75" customHeight="1">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14"/>
      <c r="AJ78" s="14"/>
      <c r="AK78" s="14"/>
      <c r="AL78" s="14"/>
    </row>
    <row r="79" ht="12.75" customHeight="1">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14"/>
      <c r="AJ79" s="14"/>
      <c r="AK79" s="14"/>
      <c r="AL79" s="14"/>
    </row>
    <row r="80" ht="12.75" customHeight="1">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14"/>
      <c r="AJ80" s="14"/>
      <c r="AK80" s="14"/>
      <c r="AL80" s="14"/>
    </row>
    <row r="81" ht="12.75" customHeight="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14"/>
      <c r="AJ81" s="14"/>
      <c r="AK81" s="14"/>
      <c r="AL81" s="14"/>
    </row>
    <row r="82" ht="12.75" customHeight="1">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4"/>
      <c r="AJ82" s="14"/>
      <c r="AK82" s="14"/>
      <c r="AL82" s="14"/>
    </row>
    <row r="83" ht="12.75" customHeight="1">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4"/>
      <c r="AJ83" s="14"/>
      <c r="AK83" s="14"/>
      <c r="AL83" s="14"/>
    </row>
    <row r="84" ht="12.75" customHeight="1">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14"/>
      <c r="AJ84" s="14"/>
      <c r="AK84" s="14"/>
      <c r="AL84" s="14"/>
    </row>
    <row r="85" ht="12.75" customHeight="1">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4"/>
      <c r="AJ85" s="14"/>
      <c r="AK85" s="14"/>
      <c r="AL85" s="14"/>
    </row>
    <row r="86" ht="12.75" customHeight="1">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4"/>
      <c r="AJ86" s="14"/>
      <c r="AK86" s="14"/>
      <c r="AL86" s="14"/>
    </row>
    <row r="87" ht="12.75" customHeight="1">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4"/>
      <c r="AJ87" s="14"/>
      <c r="AK87" s="14"/>
      <c r="AL87" s="14"/>
    </row>
    <row r="88" ht="12.75" customHeight="1">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4"/>
      <c r="AJ88" s="14"/>
      <c r="AK88" s="14"/>
      <c r="AL88" s="14"/>
    </row>
    <row r="89" ht="12.75" customHeight="1">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4"/>
      <c r="AJ89" s="14"/>
      <c r="AK89" s="14"/>
      <c r="AL89" s="14"/>
    </row>
    <row r="90" ht="12.75" customHeight="1">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4"/>
      <c r="AJ90" s="14"/>
      <c r="AK90" s="14"/>
      <c r="AL90" s="14"/>
    </row>
    <row r="91" ht="12.75" customHeight="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4"/>
      <c r="AJ91" s="14"/>
      <c r="AK91" s="14"/>
      <c r="AL91" s="14"/>
    </row>
    <row r="92" ht="12.75" customHeight="1">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4"/>
      <c r="AJ92" s="14"/>
      <c r="AK92" s="14"/>
      <c r="AL92" s="14"/>
    </row>
    <row r="93" ht="12.75" customHeight="1">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4"/>
      <c r="AJ93" s="14"/>
      <c r="AK93" s="14"/>
      <c r="AL93" s="14"/>
    </row>
    <row r="94" ht="12.75" customHeight="1">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4"/>
      <c r="AJ94" s="14"/>
      <c r="AK94" s="14"/>
      <c r="AL94" s="14"/>
    </row>
    <row r="95" ht="12.75" customHeight="1">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4"/>
      <c r="AJ95" s="14"/>
      <c r="AK95" s="14"/>
      <c r="AL95" s="14"/>
    </row>
    <row r="96" ht="12.75" customHeight="1">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4"/>
      <c r="AJ96" s="14"/>
      <c r="AK96" s="14"/>
      <c r="AL96" s="14"/>
    </row>
    <row r="97" ht="12.75" customHeight="1">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4"/>
      <c r="AJ97" s="14"/>
      <c r="AK97" s="14"/>
      <c r="AL97" s="14"/>
    </row>
    <row r="98" ht="12.75" customHeight="1">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4"/>
      <c r="AJ98" s="14"/>
      <c r="AK98" s="14"/>
      <c r="AL98" s="14"/>
    </row>
    <row r="99" ht="12.75" customHeight="1">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4"/>
      <c r="AJ99" s="14"/>
      <c r="AK99" s="14"/>
      <c r="AL99" s="14"/>
    </row>
    <row r="100" ht="12.75" customHeight="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14"/>
      <c r="AJ100" s="14"/>
      <c r="AK100" s="14"/>
      <c r="AL100" s="14"/>
    </row>
    <row r="101" ht="12.75" customHeight="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14"/>
      <c r="AJ101" s="14"/>
      <c r="AK101" s="14"/>
      <c r="AL101" s="14"/>
    </row>
    <row r="102" ht="12.75" customHeight="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14"/>
      <c r="AJ102" s="14"/>
      <c r="AK102" s="14"/>
      <c r="AL102" s="14"/>
    </row>
    <row r="103" ht="12.75" customHeight="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4"/>
      <c r="AJ103" s="14"/>
      <c r="AK103" s="14"/>
      <c r="AL103" s="14"/>
    </row>
    <row r="104" ht="12.75" customHeight="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4"/>
      <c r="AJ104" s="14"/>
      <c r="AK104" s="14"/>
      <c r="AL104" s="14"/>
    </row>
    <row r="105" ht="12.75" customHeight="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4"/>
      <c r="AJ105" s="14"/>
      <c r="AK105" s="14"/>
      <c r="AL105" s="14"/>
    </row>
    <row r="106" ht="12.75" customHeight="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4"/>
      <c r="AJ106" s="14"/>
      <c r="AK106" s="14"/>
      <c r="AL106" s="14"/>
    </row>
    <row r="107" ht="12.75" customHeight="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4"/>
      <c r="AJ107" s="14"/>
      <c r="AK107" s="14"/>
      <c r="AL107" s="14"/>
    </row>
    <row r="108" ht="12.75" customHeight="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4"/>
      <c r="AJ108" s="14"/>
      <c r="AK108" s="14"/>
      <c r="AL108" s="14"/>
    </row>
    <row r="109" ht="12.75" customHeight="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4"/>
      <c r="AJ109" s="14"/>
      <c r="AK109" s="14"/>
      <c r="AL109" s="14"/>
    </row>
    <row r="110" ht="12.75" customHeight="1">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4"/>
      <c r="AJ110" s="14"/>
      <c r="AK110" s="14"/>
      <c r="AL110" s="14"/>
    </row>
    <row r="111" ht="12.75" customHeight="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4"/>
      <c r="AJ111" s="14"/>
      <c r="AK111" s="14"/>
      <c r="AL111" s="14"/>
    </row>
    <row r="112" ht="12.75" customHeight="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4"/>
      <c r="AH112" s="104"/>
      <c r="AI112" s="14"/>
      <c r="AJ112" s="14"/>
      <c r="AK112" s="14"/>
      <c r="AL112" s="14"/>
    </row>
    <row r="113" ht="12.75" customHeight="1">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4"/>
      <c r="AJ113" s="14"/>
      <c r="AK113" s="14"/>
      <c r="AL113" s="14"/>
    </row>
    <row r="114" ht="12.75" customHeight="1">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104"/>
      <c r="AH114" s="104"/>
      <c r="AI114" s="14"/>
      <c r="AJ114" s="14"/>
      <c r="AK114" s="14"/>
      <c r="AL114" s="14"/>
    </row>
    <row r="115" ht="12.75" customHeight="1">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c r="AG115" s="104"/>
      <c r="AH115" s="104"/>
      <c r="AI115" s="14"/>
      <c r="AJ115" s="14"/>
      <c r="AK115" s="14"/>
      <c r="AL115" s="14"/>
    </row>
    <row r="116" ht="12.75" customHeight="1">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c r="AF116" s="104"/>
      <c r="AG116" s="104"/>
      <c r="AH116" s="104"/>
      <c r="AI116" s="14"/>
      <c r="AJ116" s="14"/>
      <c r="AK116" s="14"/>
      <c r="AL116" s="14"/>
    </row>
    <row r="117" ht="12.75" customHeight="1">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4"/>
      <c r="AJ117" s="14"/>
      <c r="AK117" s="14"/>
      <c r="AL117" s="14"/>
    </row>
    <row r="118" ht="12.75" customHeight="1">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4"/>
      <c r="AJ118" s="14"/>
      <c r="AK118" s="14"/>
      <c r="AL118" s="14"/>
    </row>
    <row r="119" ht="12.75" customHeight="1">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4"/>
      <c r="AJ119" s="14"/>
      <c r="AK119" s="14"/>
      <c r="AL119" s="14"/>
    </row>
    <row r="120" ht="12.75" customHeight="1">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4"/>
      <c r="AJ120" s="14"/>
      <c r="AK120" s="14"/>
      <c r="AL120" s="14"/>
    </row>
    <row r="121" ht="12.75" customHeight="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4"/>
      <c r="AJ121" s="14"/>
      <c r="AK121" s="14"/>
      <c r="AL121" s="14"/>
    </row>
    <row r="122" ht="12.75" customHeight="1">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4"/>
      <c r="AJ122" s="14"/>
      <c r="AK122" s="14"/>
      <c r="AL122" s="14"/>
    </row>
    <row r="123" ht="12.75" customHeight="1">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4"/>
      <c r="AJ123" s="14"/>
      <c r="AK123" s="14"/>
      <c r="AL123" s="14"/>
    </row>
    <row r="124" ht="12.75" customHeight="1">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4"/>
      <c r="AJ124" s="14"/>
      <c r="AK124" s="14"/>
      <c r="AL124" s="14"/>
    </row>
    <row r="125" ht="12.75" customHeight="1">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4"/>
      <c r="AJ125" s="14"/>
      <c r="AK125" s="14"/>
      <c r="AL125" s="14"/>
    </row>
    <row r="126" ht="12.75" customHeight="1">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14"/>
      <c r="AJ126" s="14"/>
      <c r="AK126" s="14"/>
      <c r="AL126" s="14"/>
    </row>
    <row r="127" ht="12.75" customHeight="1">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14"/>
      <c r="AJ127" s="14"/>
      <c r="AK127" s="14"/>
      <c r="AL127" s="14"/>
    </row>
    <row r="128" ht="12.75" customHeigh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4"/>
      <c r="AJ128" s="14"/>
      <c r="AK128" s="14"/>
      <c r="AL128" s="14"/>
    </row>
    <row r="129" ht="12.75" customHeigh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4"/>
      <c r="AJ129" s="14"/>
      <c r="AK129" s="14"/>
      <c r="AL129" s="14"/>
    </row>
    <row r="130" ht="12.75" customHeight="1">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4"/>
      <c r="AJ130" s="14"/>
      <c r="AK130" s="14"/>
      <c r="AL130" s="14"/>
    </row>
    <row r="131" ht="12.75" customHeight="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4"/>
      <c r="AJ131" s="14"/>
      <c r="AK131" s="14"/>
      <c r="AL131" s="14"/>
    </row>
    <row r="132" ht="12.75" customHeigh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4"/>
      <c r="AJ132" s="14"/>
      <c r="AK132" s="14"/>
      <c r="AL132" s="14"/>
    </row>
    <row r="133" ht="12.75" customHeight="1">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4"/>
      <c r="AJ133" s="14"/>
      <c r="AK133" s="14"/>
      <c r="AL133" s="14"/>
    </row>
    <row r="134" ht="12.75" customHeight="1">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4"/>
      <c r="AJ134" s="14"/>
      <c r="AK134" s="14"/>
      <c r="AL134" s="14"/>
    </row>
    <row r="135" ht="12.75" customHeight="1">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14"/>
      <c r="AJ135" s="14"/>
      <c r="AK135" s="14"/>
      <c r="AL135" s="14"/>
    </row>
    <row r="136" ht="12.75" customHeight="1">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4"/>
      <c r="AJ136" s="14"/>
      <c r="AK136" s="14"/>
      <c r="AL136" s="14"/>
    </row>
    <row r="137" ht="12.75" customHeight="1">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14"/>
      <c r="AJ137" s="14"/>
      <c r="AK137" s="14"/>
      <c r="AL137" s="14"/>
    </row>
    <row r="138" ht="12.75" customHeight="1">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14"/>
      <c r="AJ138" s="14"/>
      <c r="AK138" s="14"/>
      <c r="AL138" s="14"/>
    </row>
    <row r="139" ht="12.75" customHeight="1">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4"/>
      <c r="AJ139" s="14"/>
      <c r="AK139" s="14"/>
      <c r="AL139" s="14"/>
    </row>
    <row r="140" ht="12.75" customHeight="1">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4"/>
      <c r="AJ140" s="14"/>
      <c r="AK140" s="14"/>
      <c r="AL140" s="14"/>
    </row>
    <row r="141" ht="12.75" customHeight="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4"/>
      <c r="AJ141" s="14"/>
      <c r="AK141" s="14"/>
      <c r="AL141" s="14"/>
    </row>
    <row r="142" ht="12.75" customHeigh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4"/>
      <c r="AJ142" s="14"/>
      <c r="AK142" s="14"/>
      <c r="AL142" s="14"/>
    </row>
    <row r="143" ht="12.75" customHeight="1">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4"/>
      <c r="AJ143" s="14"/>
      <c r="AK143" s="14"/>
      <c r="AL143" s="14"/>
    </row>
    <row r="144" ht="12.75" customHeigh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4"/>
      <c r="AJ144" s="14"/>
      <c r="AK144" s="14"/>
      <c r="AL144" s="14"/>
    </row>
    <row r="145" ht="12.75" customHeight="1">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4"/>
      <c r="AJ145" s="14"/>
      <c r="AK145" s="14"/>
      <c r="AL145" s="14"/>
    </row>
    <row r="146" ht="12.75" customHeight="1">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4"/>
      <c r="AJ146" s="14"/>
      <c r="AK146" s="14"/>
      <c r="AL146" s="14"/>
    </row>
    <row r="147" ht="12.75" customHeight="1">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4"/>
      <c r="AJ147" s="14"/>
      <c r="AK147" s="14"/>
      <c r="AL147" s="14"/>
    </row>
    <row r="148" ht="12.75"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4"/>
      <c r="AJ148" s="14"/>
      <c r="AK148" s="14"/>
      <c r="AL148" s="14"/>
    </row>
    <row r="149" ht="12.75" customHeigh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4"/>
      <c r="AJ149" s="14"/>
      <c r="AK149" s="14"/>
      <c r="AL149" s="14"/>
    </row>
    <row r="150" ht="12.75"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4"/>
      <c r="AJ150" s="14"/>
      <c r="AK150" s="14"/>
      <c r="AL150" s="14"/>
    </row>
    <row r="151" ht="12.75" customHeight="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4"/>
      <c r="AJ151" s="14"/>
      <c r="AK151" s="14"/>
      <c r="AL151" s="14"/>
    </row>
    <row r="152" ht="12.75"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4"/>
      <c r="AJ152" s="14"/>
      <c r="AK152" s="14"/>
      <c r="AL152" s="14"/>
    </row>
    <row r="153" ht="12.75" customHeight="1">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4"/>
      <c r="AJ153" s="14"/>
      <c r="AK153" s="14"/>
      <c r="AL153" s="14"/>
    </row>
    <row r="154" ht="12.75" customHeight="1">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4"/>
      <c r="AJ154" s="14"/>
      <c r="AK154" s="14"/>
      <c r="AL154" s="14"/>
    </row>
    <row r="155" ht="12.75" customHeight="1">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4"/>
      <c r="AJ155" s="14"/>
      <c r="AK155" s="14"/>
      <c r="AL155" s="14"/>
    </row>
    <row r="156" ht="12.75" customHeight="1">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4"/>
      <c r="AJ156" s="14"/>
      <c r="AK156" s="14"/>
      <c r="AL156" s="14"/>
    </row>
    <row r="157" ht="12.75" customHeight="1">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4"/>
      <c r="AJ157" s="14"/>
      <c r="AK157" s="14"/>
      <c r="AL157" s="14"/>
    </row>
    <row r="158" ht="12.75" customHeight="1">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4"/>
      <c r="AJ158" s="14"/>
      <c r="AK158" s="14"/>
      <c r="AL158" s="14"/>
    </row>
    <row r="159" ht="12.75" customHeight="1">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4"/>
      <c r="AJ159" s="14"/>
      <c r="AK159" s="14"/>
      <c r="AL159" s="14"/>
    </row>
    <row r="160" ht="12.75" customHeight="1">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4"/>
      <c r="AJ160" s="14"/>
      <c r="AK160" s="14"/>
      <c r="AL160" s="14"/>
    </row>
    <row r="161" ht="12.75" customHeight="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4"/>
      <c r="AJ161" s="14"/>
      <c r="AK161" s="14"/>
      <c r="AL161" s="14"/>
    </row>
    <row r="162" ht="12.75" customHeight="1">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4"/>
      <c r="AJ162" s="14"/>
      <c r="AK162" s="14"/>
      <c r="AL162" s="14"/>
    </row>
    <row r="163" ht="12.75" customHeight="1">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4"/>
      <c r="AJ163" s="14"/>
      <c r="AK163" s="14"/>
      <c r="AL163" s="14"/>
    </row>
    <row r="164" ht="12.75" customHeight="1">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4"/>
      <c r="AJ164" s="14"/>
      <c r="AK164" s="14"/>
      <c r="AL164" s="14"/>
    </row>
    <row r="165" ht="12.75" customHeight="1">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4"/>
      <c r="AJ165" s="14"/>
      <c r="AK165" s="14"/>
      <c r="AL165" s="14"/>
    </row>
    <row r="166" ht="12.75" customHeight="1">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4"/>
      <c r="AJ166" s="14"/>
      <c r="AK166" s="14"/>
      <c r="AL166" s="14"/>
    </row>
    <row r="167" ht="12.75" customHeight="1">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4"/>
      <c r="AJ167" s="14"/>
      <c r="AK167" s="14"/>
      <c r="AL167" s="14"/>
    </row>
    <row r="168" ht="12.75" customHeight="1">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4"/>
      <c r="AJ168" s="14"/>
      <c r="AK168" s="14"/>
      <c r="AL168" s="14"/>
    </row>
    <row r="169" ht="12.75" customHeight="1">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4"/>
      <c r="AJ169" s="14"/>
      <c r="AK169" s="14"/>
      <c r="AL169" s="14"/>
    </row>
    <row r="170" ht="12.75" customHeight="1">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4"/>
      <c r="AJ170" s="14"/>
      <c r="AK170" s="14"/>
      <c r="AL170" s="14"/>
    </row>
    <row r="171" ht="12.75" customHeight="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4"/>
      <c r="AJ171" s="14"/>
      <c r="AK171" s="14"/>
      <c r="AL171" s="14"/>
    </row>
    <row r="172" ht="12.75"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4"/>
      <c r="AJ172" s="14"/>
      <c r="AK172" s="14"/>
      <c r="AL172" s="14"/>
    </row>
    <row r="173" ht="12.75" customHeight="1">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4"/>
      <c r="AJ173" s="14"/>
      <c r="AK173" s="14"/>
      <c r="AL173" s="14"/>
    </row>
    <row r="174" ht="12.75" customHeight="1">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4"/>
      <c r="AJ174" s="14"/>
      <c r="AK174" s="14"/>
      <c r="AL174" s="14"/>
    </row>
    <row r="175" ht="12.75" customHeight="1">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4"/>
      <c r="AJ175" s="14"/>
      <c r="AK175" s="14"/>
      <c r="AL175" s="14"/>
    </row>
    <row r="176" ht="12.75" customHeight="1">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4"/>
      <c r="AJ176" s="14"/>
      <c r="AK176" s="14"/>
      <c r="AL176" s="14"/>
    </row>
    <row r="177" ht="12.75" customHeight="1">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4"/>
      <c r="AJ177" s="14"/>
      <c r="AK177" s="14"/>
      <c r="AL177" s="14"/>
    </row>
    <row r="178" ht="12.75" customHeight="1">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4"/>
      <c r="AJ178" s="14"/>
      <c r="AK178" s="14"/>
      <c r="AL178" s="14"/>
    </row>
    <row r="179" ht="12.75" customHeight="1">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4"/>
      <c r="AJ179" s="14"/>
      <c r="AK179" s="14"/>
      <c r="AL179" s="14"/>
    </row>
    <row r="180" ht="12.75" customHeight="1">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4"/>
      <c r="AJ180" s="14"/>
      <c r="AK180" s="14"/>
      <c r="AL180" s="14"/>
    </row>
    <row r="181" ht="12.75" customHeight="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4"/>
      <c r="AJ181" s="14"/>
      <c r="AK181" s="14"/>
      <c r="AL181" s="14"/>
    </row>
    <row r="182" ht="12.75" customHeight="1">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4"/>
      <c r="AJ182" s="14"/>
      <c r="AK182" s="14"/>
      <c r="AL182" s="14"/>
    </row>
    <row r="183" ht="12.75" customHeight="1">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4"/>
      <c r="AJ183" s="14"/>
      <c r="AK183" s="14"/>
      <c r="AL183" s="14"/>
    </row>
    <row r="184" ht="12.75" customHeight="1">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4"/>
      <c r="AJ184" s="14"/>
      <c r="AK184" s="14"/>
      <c r="AL184" s="14"/>
    </row>
    <row r="185" ht="12.75" customHeight="1">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4"/>
      <c r="AJ185" s="14"/>
      <c r="AK185" s="14"/>
      <c r="AL185" s="14"/>
    </row>
    <row r="186" ht="12.75" customHeight="1">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4"/>
      <c r="AJ186" s="14"/>
      <c r="AK186" s="14"/>
      <c r="AL186" s="14"/>
    </row>
    <row r="187" ht="12.75" customHeight="1">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4"/>
      <c r="AJ187" s="14"/>
      <c r="AK187" s="14"/>
      <c r="AL187" s="14"/>
    </row>
    <row r="188" ht="12.75" customHeight="1">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4"/>
      <c r="AJ188" s="14"/>
      <c r="AK188" s="14"/>
      <c r="AL188" s="14"/>
    </row>
    <row r="189" ht="12.75" customHeight="1">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4"/>
      <c r="AJ189" s="14"/>
      <c r="AK189" s="14"/>
      <c r="AL189" s="14"/>
    </row>
    <row r="190" ht="12.75" customHeight="1">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4"/>
      <c r="AJ190" s="14"/>
      <c r="AK190" s="14"/>
      <c r="AL190" s="14"/>
    </row>
    <row r="191" ht="12.75" customHeight="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4"/>
      <c r="AJ191" s="14"/>
      <c r="AK191" s="14"/>
      <c r="AL191" s="14"/>
    </row>
    <row r="192" ht="12.75" customHeight="1">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4"/>
      <c r="AJ192" s="14"/>
      <c r="AK192" s="14"/>
      <c r="AL192" s="14"/>
    </row>
    <row r="193" ht="12.75" customHeight="1">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4"/>
      <c r="AJ193" s="14"/>
      <c r="AK193" s="14"/>
      <c r="AL193" s="14"/>
    </row>
    <row r="194" ht="12.75" customHeight="1">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4"/>
      <c r="AJ194" s="14"/>
      <c r="AK194" s="14"/>
      <c r="AL194" s="14"/>
    </row>
    <row r="195" ht="12.75" customHeight="1">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4"/>
      <c r="AJ195" s="14"/>
      <c r="AK195" s="14"/>
      <c r="AL195" s="14"/>
    </row>
    <row r="196" ht="12.75" customHeight="1">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4"/>
      <c r="AJ196" s="14"/>
      <c r="AK196" s="14"/>
      <c r="AL196" s="14"/>
    </row>
    <row r="197" ht="12.75" customHeight="1">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4"/>
      <c r="AJ197" s="14"/>
      <c r="AK197" s="14"/>
      <c r="AL197" s="14"/>
    </row>
    <row r="198" ht="12.75" customHeight="1">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4"/>
      <c r="AJ198" s="14"/>
      <c r="AK198" s="14"/>
      <c r="AL198" s="14"/>
    </row>
    <row r="199" ht="12.75" customHeight="1">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4"/>
      <c r="AJ199" s="14"/>
      <c r="AK199" s="14"/>
      <c r="AL199" s="14"/>
    </row>
    <row r="200" ht="12.75" customHeight="1">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4"/>
      <c r="AJ200" s="14"/>
      <c r="AK200" s="14"/>
      <c r="AL200" s="14"/>
    </row>
    <row r="201" ht="12.75" customHeight="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4"/>
      <c r="AJ201" s="14"/>
      <c r="AK201" s="14"/>
      <c r="AL201" s="14"/>
    </row>
    <row r="202" ht="12.75" customHeight="1">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4"/>
      <c r="AJ202" s="14"/>
      <c r="AK202" s="14"/>
      <c r="AL202" s="14"/>
    </row>
    <row r="203" ht="12.75" customHeight="1">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4"/>
      <c r="AJ203" s="14"/>
      <c r="AK203" s="14"/>
      <c r="AL203" s="14"/>
    </row>
    <row r="204" ht="12.75" customHeight="1">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4"/>
      <c r="AJ204" s="14"/>
      <c r="AK204" s="14"/>
      <c r="AL204" s="14"/>
    </row>
    <row r="205" ht="12.75" customHeight="1">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4"/>
      <c r="AJ205" s="14"/>
      <c r="AK205" s="14"/>
      <c r="AL205" s="14"/>
    </row>
    <row r="206" ht="12.75" customHeight="1">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4"/>
      <c r="AJ206" s="14"/>
      <c r="AK206" s="14"/>
      <c r="AL206" s="14"/>
    </row>
    <row r="207" ht="12.75" customHeight="1">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4"/>
      <c r="AJ207" s="14"/>
      <c r="AK207" s="14"/>
      <c r="AL207" s="14"/>
    </row>
    <row r="208" ht="12.75" customHeight="1">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4"/>
      <c r="AJ208" s="14"/>
      <c r="AK208" s="14"/>
      <c r="AL208" s="14"/>
    </row>
    <row r="209" ht="12.75" customHeight="1">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4"/>
      <c r="AJ209" s="14"/>
      <c r="AK209" s="14"/>
      <c r="AL209" s="14"/>
    </row>
    <row r="210" ht="12.75" customHeight="1">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4"/>
      <c r="AJ210" s="14"/>
      <c r="AK210" s="14"/>
      <c r="AL210" s="14"/>
    </row>
    <row r="211" ht="12.75" customHeight="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4"/>
      <c r="AJ211" s="14"/>
      <c r="AK211" s="14"/>
      <c r="AL211" s="14"/>
    </row>
    <row r="212" ht="12.75" customHeight="1">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4"/>
      <c r="AJ212" s="14"/>
      <c r="AK212" s="14"/>
      <c r="AL212" s="14"/>
    </row>
    <row r="213" ht="12.75" customHeight="1">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4"/>
      <c r="AJ213" s="14"/>
      <c r="AK213" s="14"/>
      <c r="AL213" s="14"/>
    </row>
    <row r="214" ht="12.75" customHeight="1">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4"/>
      <c r="AJ214" s="14"/>
      <c r="AK214" s="14"/>
      <c r="AL214" s="14"/>
    </row>
    <row r="215" ht="12.75" customHeight="1">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4"/>
      <c r="AJ215" s="14"/>
      <c r="AK215" s="14"/>
      <c r="AL215" s="14"/>
    </row>
    <row r="216" ht="12.75" customHeight="1">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4"/>
      <c r="AJ216" s="14"/>
      <c r="AK216" s="14"/>
      <c r="AL216" s="14"/>
    </row>
    <row r="217" ht="12.75" customHeight="1">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4"/>
      <c r="AJ217" s="14"/>
      <c r="AK217" s="14"/>
      <c r="AL217" s="14"/>
    </row>
    <row r="218" ht="12.75" customHeight="1">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4"/>
      <c r="AJ218" s="14"/>
      <c r="AK218" s="14"/>
      <c r="AL218" s="14"/>
    </row>
    <row r="219" ht="12.75" customHeight="1">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4"/>
      <c r="AJ219" s="14"/>
      <c r="AK219" s="14"/>
      <c r="AL219" s="14"/>
    </row>
    <row r="220" ht="12.75" customHeight="1">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4"/>
      <c r="AJ220" s="14"/>
      <c r="AK220" s="14"/>
      <c r="AL220" s="14"/>
    </row>
    <row r="221" ht="12.75" customHeight="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4"/>
      <c r="AJ221" s="14"/>
      <c r="AK221" s="14"/>
      <c r="AL221" s="14"/>
    </row>
    <row r="222" ht="12.75" customHeight="1">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4"/>
      <c r="AJ222" s="14"/>
      <c r="AK222" s="14"/>
      <c r="AL222" s="14"/>
    </row>
    <row r="223" ht="12.75" customHeight="1">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4"/>
      <c r="AJ223" s="14"/>
      <c r="AK223" s="14"/>
      <c r="AL223" s="14"/>
    </row>
    <row r="224" ht="12.75" customHeight="1">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4"/>
      <c r="AJ224" s="14"/>
      <c r="AK224" s="14"/>
      <c r="AL224" s="14"/>
    </row>
    <row r="225" ht="12.75" customHeight="1">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4"/>
      <c r="AJ225" s="14"/>
      <c r="AK225" s="14"/>
      <c r="AL225" s="14"/>
    </row>
    <row r="226" ht="12.75" customHeight="1">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4"/>
      <c r="AJ226" s="14"/>
      <c r="AK226" s="14"/>
      <c r="AL226" s="14"/>
    </row>
    <row r="227" ht="12.75" customHeight="1">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4"/>
      <c r="AJ227" s="14"/>
      <c r="AK227" s="14"/>
      <c r="AL227" s="14"/>
    </row>
    <row r="228" ht="12.75" customHeight="1">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4"/>
      <c r="AJ228" s="14"/>
      <c r="AK228" s="14"/>
      <c r="AL228" s="14"/>
    </row>
    <row r="229" ht="12.75" customHeight="1">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4"/>
      <c r="AJ229" s="14"/>
      <c r="AK229" s="14"/>
      <c r="AL229" s="14"/>
    </row>
    <row r="230" ht="12.75" customHeight="1">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4"/>
      <c r="AJ230" s="14"/>
      <c r="AK230" s="14"/>
      <c r="AL230" s="14"/>
    </row>
    <row r="231" ht="12.75" customHeight="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4"/>
      <c r="AJ231" s="14"/>
      <c r="AK231" s="14"/>
      <c r="AL231" s="14"/>
    </row>
    <row r="232" ht="12.75" customHeight="1">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4"/>
      <c r="AJ232" s="14"/>
      <c r="AK232" s="14"/>
      <c r="AL232" s="14"/>
    </row>
    <row r="233" ht="12.75" customHeight="1">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4"/>
      <c r="AJ233" s="14"/>
      <c r="AK233" s="14"/>
      <c r="AL233" s="14"/>
    </row>
    <row r="234" ht="12.75" customHeight="1">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4"/>
      <c r="AJ234" s="14"/>
      <c r="AK234" s="14"/>
      <c r="AL234" s="14"/>
    </row>
    <row r="235" ht="12.75" customHeight="1">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4"/>
      <c r="AJ235" s="14"/>
      <c r="AK235" s="14"/>
      <c r="AL235" s="14"/>
    </row>
    <row r="236" ht="12.75" customHeight="1">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4"/>
      <c r="AJ236" s="14"/>
      <c r="AK236" s="14"/>
      <c r="AL236" s="14"/>
    </row>
    <row r="237" ht="12.75" customHeight="1">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4"/>
      <c r="AJ237" s="14"/>
      <c r="AK237" s="14"/>
      <c r="AL237" s="14"/>
    </row>
    <row r="238" ht="12.75" customHeight="1">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4"/>
      <c r="AJ238" s="14"/>
      <c r="AK238" s="14"/>
      <c r="AL238" s="14"/>
    </row>
    <row r="239" ht="12.75" customHeight="1">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4"/>
      <c r="AJ239" s="14"/>
      <c r="AK239" s="14"/>
      <c r="AL239" s="14"/>
    </row>
    <row r="240" ht="12.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4"/>
      <c r="AJ240" s="14"/>
      <c r="AK240" s="14"/>
      <c r="AL240" s="14"/>
    </row>
    <row r="241" ht="12.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4"/>
      <c r="AJ241" s="14"/>
      <c r="AK241" s="14"/>
      <c r="AL241" s="14"/>
    </row>
    <row r="242" ht="12.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4"/>
      <c r="AJ242" s="14"/>
      <c r="AK242" s="14"/>
      <c r="AL242" s="14"/>
    </row>
    <row r="243" ht="12.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4"/>
      <c r="AJ243" s="14"/>
      <c r="AK243" s="14"/>
      <c r="AL243" s="14"/>
    </row>
    <row r="244" ht="12.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4"/>
      <c r="AJ244" s="14"/>
      <c r="AK244" s="14"/>
      <c r="AL244" s="14"/>
    </row>
    <row r="245" ht="12.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4"/>
      <c r="AJ245" s="14"/>
      <c r="AK245" s="14"/>
      <c r="AL245" s="14"/>
    </row>
    <row r="246" ht="12.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4"/>
      <c r="AJ246" s="14"/>
      <c r="AK246" s="14"/>
      <c r="AL246" s="14"/>
    </row>
    <row r="247" ht="12.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4"/>
      <c r="AJ247" s="14"/>
      <c r="AK247" s="14"/>
      <c r="AL247" s="14"/>
    </row>
    <row r="248" ht="12.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4"/>
      <c r="AJ248" s="14"/>
      <c r="AK248" s="14"/>
      <c r="AL248" s="14"/>
    </row>
    <row r="249" ht="12.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4"/>
      <c r="AJ249" s="14"/>
      <c r="AK249" s="14"/>
      <c r="AL249" s="14"/>
    </row>
    <row r="250" ht="12.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4"/>
      <c r="AJ250" s="14"/>
      <c r="AK250" s="14"/>
      <c r="AL250" s="14"/>
    </row>
    <row r="251" ht="12.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4"/>
      <c r="AJ251" s="14"/>
      <c r="AK251" s="14"/>
      <c r="AL251" s="14"/>
    </row>
    <row r="252" ht="12.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4"/>
      <c r="AJ252" s="14"/>
      <c r="AK252" s="14"/>
      <c r="AL252" s="14"/>
    </row>
    <row r="253" ht="12.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4"/>
      <c r="AJ253" s="14"/>
      <c r="AK253" s="14"/>
      <c r="AL253" s="14"/>
    </row>
    <row r="254" ht="12.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4"/>
      <c r="AJ254" s="14"/>
      <c r="AK254" s="14"/>
      <c r="AL254" s="14"/>
    </row>
    <row r="255" ht="12.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4"/>
      <c r="AJ255" s="14"/>
      <c r="AK255" s="14"/>
      <c r="AL255" s="14"/>
    </row>
    <row r="256" ht="12.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4"/>
      <c r="AJ256" s="14"/>
      <c r="AK256" s="14"/>
      <c r="AL256" s="14"/>
    </row>
    <row r="257" ht="12.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4"/>
      <c r="AJ257" s="14"/>
      <c r="AK257" s="14"/>
      <c r="AL257" s="14"/>
    </row>
    <row r="258" ht="12.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4"/>
      <c r="AJ258" s="14"/>
      <c r="AK258" s="14"/>
      <c r="AL258" s="14"/>
    </row>
    <row r="259" ht="12.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4"/>
      <c r="AJ259" s="14"/>
      <c r="AK259" s="14"/>
      <c r="AL259" s="14"/>
    </row>
    <row r="260" ht="12.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4"/>
      <c r="AJ260" s="14"/>
      <c r="AK260" s="14"/>
      <c r="AL260" s="14"/>
    </row>
    <row r="261" ht="12.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4"/>
      <c r="AJ261" s="14"/>
      <c r="AK261" s="14"/>
      <c r="AL261" s="14"/>
    </row>
    <row r="262" ht="12.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4"/>
      <c r="AJ262" s="14"/>
      <c r="AK262" s="14"/>
      <c r="AL262" s="14"/>
    </row>
    <row r="263" ht="12.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4"/>
      <c r="AJ263" s="14"/>
      <c r="AK263" s="14"/>
      <c r="AL263" s="14"/>
    </row>
    <row r="264" ht="12.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4"/>
      <c r="AJ264" s="14"/>
      <c r="AK264" s="14"/>
      <c r="AL264" s="14"/>
    </row>
    <row r="265" ht="12.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4"/>
      <c r="AJ265" s="14"/>
      <c r="AK265" s="14"/>
      <c r="AL265" s="14"/>
    </row>
    <row r="266" ht="12.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4"/>
      <c r="AJ266" s="14"/>
      <c r="AK266" s="14"/>
      <c r="AL266" s="14"/>
    </row>
    <row r="267" ht="12.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4"/>
      <c r="AJ267" s="14"/>
      <c r="AK267" s="14"/>
      <c r="AL267" s="14"/>
    </row>
    <row r="268" ht="12.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4"/>
      <c r="AJ268" s="14"/>
      <c r="AK268" s="14"/>
      <c r="AL268" s="14"/>
    </row>
    <row r="269" ht="12.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4"/>
      <c r="AJ269" s="14"/>
      <c r="AK269" s="14"/>
      <c r="AL269" s="14"/>
    </row>
    <row r="270" ht="12.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4"/>
      <c r="AJ270" s="14"/>
      <c r="AK270" s="14"/>
      <c r="AL270" s="14"/>
    </row>
    <row r="271" ht="12.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4"/>
      <c r="AJ271" s="14"/>
      <c r="AK271" s="14"/>
      <c r="AL271" s="14"/>
    </row>
    <row r="272" ht="12.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4"/>
      <c r="AJ272" s="14"/>
      <c r="AK272" s="14"/>
      <c r="AL272" s="14"/>
    </row>
    <row r="273" ht="12.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4"/>
      <c r="AJ273" s="14"/>
      <c r="AK273" s="14"/>
      <c r="AL273" s="14"/>
    </row>
    <row r="274" ht="12.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4"/>
      <c r="AJ274" s="14"/>
      <c r="AK274" s="14"/>
      <c r="AL274" s="14"/>
    </row>
    <row r="275" ht="12.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4"/>
      <c r="AJ275" s="14"/>
      <c r="AK275" s="14"/>
      <c r="AL275" s="14"/>
    </row>
    <row r="276" ht="12.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4"/>
      <c r="AJ276" s="14"/>
      <c r="AK276" s="14"/>
      <c r="AL276" s="14"/>
    </row>
    <row r="277" ht="12.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4"/>
      <c r="AJ277" s="14"/>
      <c r="AK277" s="14"/>
      <c r="AL277" s="14"/>
    </row>
    <row r="278" ht="12.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4"/>
      <c r="AJ278" s="14"/>
      <c r="AK278" s="14"/>
      <c r="AL278" s="14"/>
    </row>
    <row r="279" ht="12.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4"/>
      <c r="AJ279" s="14"/>
      <c r="AK279" s="14"/>
      <c r="AL279" s="14"/>
    </row>
    <row r="280" ht="12.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4"/>
      <c r="AJ280" s="14"/>
      <c r="AK280" s="14"/>
      <c r="AL280" s="14"/>
    </row>
    <row r="281" ht="12.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4"/>
      <c r="AJ281" s="14"/>
      <c r="AK281" s="14"/>
      <c r="AL281" s="14"/>
    </row>
    <row r="282" ht="12.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4"/>
      <c r="AJ282" s="14"/>
      <c r="AK282" s="14"/>
      <c r="AL282" s="14"/>
    </row>
    <row r="283" ht="12.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4"/>
      <c r="AJ283" s="14"/>
      <c r="AK283" s="14"/>
      <c r="AL283" s="14"/>
    </row>
    <row r="284" ht="12.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4"/>
      <c r="AJ284" s="14"/>
      <c r="AK284" s="14"/>
      <c r="AL284" s="14"/>
    </row>
    <row r="285" ht="12.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4"/>
      <c r="AJ285" s="14"/>
      <c r="AK285" s="14"/>
      <c r="AL285" s="14"/>
    </row>
    <row r="286" ht="12.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4"/>
      <c r="AJ286" s="14"/>
      <c r="AK286" s="14"/>
      <c r="AL286" s="14"/>
    </row>
    <row r="287" ht="12.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4"/>
      <c r="AJ287" s="14"/>
      <c r="AK287" s="14"/>
      <c r="AL287" s="14"/>
    </row>
    <row r="288" ht="12.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4"/>
      <c r="AJ288" s="14"/>
      <c r="AK288" s="14"/>
      <c r="AL288" s="14"/>
    </row>
    <row r="289" ht="12.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4"/>
      <c r="AJ289" s="14"/>
      <c r="AK289" s="14"/>
      <c r="AL289" s="14"/>
    </row>
    <row r="290" ht="12.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4"/>
      <c r="AJ290" s="14"/>
      <c r="AK290" s="14"/>
      <c r="AL290" s="14"/>
    </row>
    <row r="291" ht="12.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4"/>
      <c r="AJ291" s="14"/>
      <c r="AK291" s="14"/>
      <c r="AL291" s="14"/>
    </row>
    <row r="292" ht="12.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4"/>
      <c r="AJ292" s="14"/>
      <c r="AK292" s="14"/>
      <c r="AL292" s="14"/>
    </row>
    <row r="293" ht="12.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4"/>
      <c r="AJ293" s="14"/>
      <c r="AK293" s="14"/>
      <c r="AL293" s="14"/>
    </row>
    <row r="294" ht="12.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4"/>
      <c r="AJ294" s="14"/>
      <c r="AK294" s="14"/>
      <c r="AL294" s="14"/>
    </row>
    <row r="295" ht="12.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4"/>
      <c r="AJ295" s="14"/>
      <c r="AK295" s="14"/>
      <c r="AL295" s="14"/>
    </row>
    <row r="296" ht="12.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4"/>
      <c r="AJ296" s="14"/>
      <c r="AK296" s="14"/>
      <c r="AL296" s="14"/>
    </row>
    <row r="297" ht="12.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4"/>
      <c r="AJ297" s="14"/>
      <c r="AK297" s="14"/>
      <c r="AL297" s="14"/>
    </row>
    <row r="298" ht="12.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4"/>
      <c r="AJ298" s="14"/>
      <c r="AK298" s="14"/>
      <c r="AL298" s="14"/>
    </row>
    <row r="299" ht="12.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4"/>
      <c r="AJ299" s="14"/>
      <c r="AK299" s="14"/>
      <c r="AL299" s="14"/>
    </row>
    <row r="300" ht="12.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4"/>
      <c r="AJ300" s="14"/>
      <c r="AK300" s="14"/>
      <c r="AL300" s="14"/>
    </row>
    <row r="301" ht="12.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4"/>
      <c r="AJ301" s="14"/>
      <c r="AK301" s="14"/>
      <c r="AL301" s="14"/>
    </row>
    <row r="302" ht="12.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4"/>
      <c r="AJ302" s="14"/>
      <c r="AK302" s="14"/>
      <c r="AL302" s="14"/>
    </row>
    <row r="303" ht="12.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4"/>
      <c r="AJ303" s="14"/>
      <c r="AK303" s="14"/>
      <c r="AL303" s="14"/>
    </row>
    <row r="304" ht="12.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4"/>
      <c r="AJ304" s="14"/>
      <c r="AK304" s="14"/>
      <c r="AL304" s="14"/>
    </row>
    <row r="305" ht="12.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4"/>
      <c r="AJ305" s="14"/>
      <c r="AK305" s="14"/>
      <c r="AL305" s="14"/>
    </row>
    <row r="306" ht="12.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4"/>
      <c r="AJ306" s="14"/>
      <c r="AK306" s="14"/>
      <c r="AL306" s="14"/>
    </row>
    <row r="307" ht="12.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4"/>
      <c r="AJ307" s="14"/>
      <c r="AK307" s="14"/>
      <c r="AL307" s="14"/>
    </row>
    <row r="308" ht="12.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4"/>
      <c r="AJ308" s="14"/>
      <c r="AK308" s="14"/>
      <c r="AL308" s="14"/>
    </row>
    <row r="309" ht="12.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4"/>
      <c r="AJ309" s="14"/>
      <c r="AK309" s="14"/>
      <c r="AL309" s="14"/>
    </row>
    <row r="310" ht="12.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4"/>
      <c r="AJ310" s="14"/>
      <c r="AK310" s="14"/>
      <c r="AL310" s="14"/>
    </row>
    <row r="311" ht="12.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4"/>
      <c r="AJ311" s="14"/>
      <c r="AK311" s="14"/>
      <c r="AL311" s="14"/>
    </row>
    <row r="312" ht="12.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4"/>
      <c r="AJ312" s="14"/>
      <c r="AK312" s="14"/>
      <c r="AL312" s="14"/>
    </row>
    <row r="313" ht="12.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4"/>
      <c r="AJ313" s="14"/>
      <c r="AK313" s="14"/>
      <c r="AL313" s="14"/>
    </row>
    <row r="314" ht="12.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4"/>
      <c r="AJ314" s="14"/>
      <c r="AK314" s="14"/>
      <c r="AL314" s="14"/>
    </row>
    <row r="315" ht="12.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4"/>
      <c r="AJ315" s="14"/>
      <c r="AK315" s="14"/>
      <c r="AL315" s="14"/>
    </row>
    <row r="316" ht="12.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4"/>
      <c r="AJ316" s="14"/>
      <c r="AK316" s="14"/>
      <c r="AL316" s="14"/>
    </row>
    <row r="317" ht="12.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4"/>
      <c r="AJ317" s="14"/>
      <c r="AK317" s="14"/>
      <c r="AL317" s="14"/>
    </row>
    <row r="318" ht="12.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4"/>
      <c r="AJ318" s="14"/>
      <c r="AK318" s="14"/>
      <c r="AL318" s="14"/>
    </row>
    <row r="319" ht="12.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4"/>
      <c r="AJ319" s="14"/>
      <c r="AK319" s="14"/>
      <c r="AL319" s="14"/>
    </row>
    <row r="320" ht="12.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4"/>
      <c r="AJ320" s="14"/>
      <c r="AK320" s="14"/>
      <c r="AL320" s="14"/>
    </row>
    <row r="321" ht="12.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4"/>
      <c r="AJ321" s="14"/>
      <c r="AK321" s="14"/>
      <c r="AL321" s="14"/>
    </row>
    <row r="322" ht="12.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4"/>
      <c r="AJ322" s="14"/>
      <c r="AK322" s="14"/>
      <c r="AL322" s="14"/>
    </row>
    <row r="323" ht="12.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4"/>
      <c r="AJ323" s="14"/>
      <c r="AK323" s="14"/>
      <c r="AL323" s="14"/>
    </row>
    <row r="324" ht="12.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4"/>
      <c r="AJ324" s="14"/>
      <c r="AK324" s="14"/>
      <c r="AL324" s="14"/>
    </row>
    <row r="325" ht="12.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4"/>
      <c r="AJ325" s="14"/>
      <c r="AK325" s="14"/>
      <c r="AL325" s="14"/>
    </row>
    <row r="326" ht="12.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4"/>
      <c r="AJ326" s="14"/>
      <c r="AK326" s="14"/>
      <c r="AL326" s="14"/>
    </row>
    <row r="327" ht="12.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4"/>
      <c r="AJ327" s="14"/>
      <c r="AK327" s="14"/>
      <c r="AL327" s="14"/>
    </row>
    <row r="328" ht="12.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4"/>
      <c r="AJ328" s="14"/>
      <c r="AK328" s="14"/>
      <c r="AL328" s="14"/>
    </row>
    <row r="329" ht="12.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4"/>
      <c r="AJ329" s="14"/>
      <c r="AK329" s="14"/>
      <c r="AL329" s="14"/>
    </row>
    <row r="330" ht="12.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4"/>
      <c r="AJ330" s="14"/>
      <c r="AK330" s="14"/>
      <c r="AL330" s="14"/>
    </row>
    <row r="331" ht="12.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4"/>
      <c r="AJ331" s="14"/>
      <c r="AK331" s="14"/>
      <c r="AL331" s="14"/>
    </row>
    <row r="332" ht="12.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4"/>
      <c r="AJ332" s="14"/>
      <c r="AK332" s="14"/>
      <c r="AL332" s="14"/>
    </row>
    <row r="333" ht="12.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4"/>
      <c r="AJ333" s="14"/>
      <c r="AK333" s="14"/>
      <c r="AL333" s="14"/>
    </row>
    <row r="334" ht="12.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4"/>
      <c r="AJ334" s="14"/>
      <c r="AK334" s="14"/>
      <c r="AL334" s="14"/>
    </row>
    <row r="335" ht="12.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4"/>
      <c r="AJ335" s="14"/>
      <c r="AK335" s="14"/>
      <c r="AL335" s="14"/>
    </row>
    <row r="336" ht="12.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4"/>
      <c r="AJ336" s="14"/>
      <c r="AK336" s="14"/>
      <c r="AL336" s="14"/>
    </row>
    <row r="337" ht="12.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4"/>
      <c r="AJ337" s="14"/>
      <c r="AK337" s="14"/>
      <c r="AL337" s="14"/>
    </row>
    <row r="338" ht="12.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4"/>
      <c r="AJ338" s="14"/>
      <c r="AK338" s="14"/>
      <c r="AL338" s="14"/>
    </row>
    <row r="339" ht="12.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4"/>
      <c r="AJ339" s="14"/>
      <c r="AK339" s="14"/>
      <c r="AL339" s="14"/>
    </row>
    <row r="340" ht="12.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4"/>
      <c r="AJ340" s="14"/>
      <c r="AK340" s="14"/>
      <c r="AL340" s="14"/>
    </row>
    <row r="341" ht="12.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4"/>
      <c r="AJ341" s="14"/>
      <c r="AK341" s="14"/>
      <c r="AL341" s="14"/>
    </row>
    <row r="342" ht="12.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4"/>
      <c r="AJ342" s="14"/>
      <c r="AK342" s="14"/>
      <c r="AL342" s="14"/>
    </row>
    <row r="343" ht="12.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4"/>
      <c r="AJ343" s="14"/>
      <c r="AK343" s="14"/>
      <c r="AL343" s="14"/>
    </row>
    <row r="344" ht="12.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4"/>
      <c r="AJ344" s="14"/>
      <c r="AK344" s="14"/>
      <c r="AL344" s="14"/>
    </row>
    <row r="345" ht="12.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4"/>
      <c r="AJ345" s="14"/>
      <c r="AK345" s="14"/>
      <c r="AL345" s="14"/>
    </row>
    <row r="346" ht="12.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4"/>
      <c r="AJ346" s="14"/>
      <c r="AK346" s="14"/>
      <c r="AL346" s="14"/>
    </row>
    <row r="347" ht="12.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4"/>
      <c r="AJ347" s="14"/>
      <c r="AK347" s="14"/>
      <c r="AL347" s="14"/>
    </row>
    <row r="348" ht="12.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4"/>
      <c r="AJ348" s="14"/>
      <c r="AK348" s="14"/>
      <c r="AL348" s="14"/>
    </row>
    <row r="349" ht="12.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4"/>
      <c r="AJ349" s="14"/>
      <c r="AK349" s="14"/>
      <c r="AL349" s="14"/>
    </row>
    <row r="350" ht="12.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4"/>
      <c r="AJ350" s="14"/>
      <c r="AK350" s="14"/>
      <c r="AL350" s="14"/>
    </row>
    <row r="351" ht="12.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4"/>
      <c r="AJ351" s="14"/>
      <c r="AK351" s="14"/>
      <c r="AL351" s="14"/>
    </row>
    <row r="352" ht="12.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4"/>
      <c r="AJ352" s="14"/>
      <c r="AK352" s="14"/>
      <c r="AL352" s="14"/>
    </row>
    <row r="353" ht="12.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4"/>
      <c r="AJ353" s="14"/>
      <c r="AK353" s="14"/>
      <c r="AL353" s="14"/>
    </row>
    <row r="354" ht="12.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4"/>
      <c r="AJ354" s="14"/>
      <c r="AK354" s="14"/>
      <c r="AL354" s="14"/>
    </row>
    <row r="355" ht="12.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4"/>
      <c r="AJ355" s="14"/>
      <c r="AK355" s="14"/>
      <c r="AL355" s="14"/>
    </row>
    <row r="356" ht="12.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4"/>
      <c r="AJ356" s="14"/>
      <c r="AK356" s="14"/>
      <c r="AL356" s="14"/>
    </row>
    <row r="357" ht="12.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4"/>
      <c r="AJ357" s="14"/>
      <c r="AK357" s="14"/>
      <c r="AL357" s="14"/>
    </row>
    <row r="358" ht="12.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4"/>
      <c r="AJ358" s="14"/>
      <c r="AK358" s="14"/>
      <c r="AL358" s="14"/>
    </row>
    <row r="359" ht="12.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4"/>
      <c r="AJ359" s="14"/>
      <c r="AK359" s="14"/>
      <c r="AL359" s="14"/>
    </row>
    <row r="360" ht="12.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4"/>
      <c r="AJ360" s="14"/>
      <c r="AK360" s="14"/>
      <c r="AL360" s="14"/>
    </row>
    <row r="361" ht="12.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4"/>
      <c r="AJ361" s="14"/>
      <c r="AK361" s="14"/>
      <c r="AL361" s="14"/>
    </row>
    <row r="362" ht="12.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4"/>
      <c r="AJ362" s="14"/>
      <c r="AK362" s="14"/>
      <c r="AL362" s="14"/>
    </row>
    <row r="363" ht="12.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4"/>
      <c r="AJ363" s="14"/>
      <c r="AK363" s="14"/>
      <c r="AL363" s="14"/>
    </row>
    <row r="364" ht="12.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4"/>
      <c r="AJ364" s="14"/>
      <c r="AK364" s="14"/>
      <c r="AL364" s="14"/>
    </row>
    <row r="365" ht="12.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4"/>
      <c r="AJ365" s="14"/>
      <c r="AK365" s="14"/>
      <c r="AL365" s="14"/>
    </row>
    <row r="366" ht="12.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4"/>
      <c r="AJ366" s="14"/>
      <c r="AK366" s="14"/>
      <c r="AL366" s="14"/>
    </row>
    <row r="367" ht="12.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4"/>
      <c r="AJ367" s="14"/>
      <c r="AK367" s="14"/>
      <c r="AL367" s="14"/>
    </row>
    <row r="368" ht="12.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4"/>
      <c r="AJ368" s="14"/>
      <c r="AK368" s="14"/>
      <c r="AL368" s="14"/>
    </row>
    <row r="369" ht="12.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4"/>
      <c r="AJ369" s="14"/>
      <c r="AK369" s="14"/>
      <c r="AL369" s="14"/>
    </row>
    <row r="370" ht="12.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4"/>
      <c r="AJ370" s="14"/>
      <c r="AK370" s="14"/>
      <c r="AL370" s="14"/>
    </row>
    <row r="371" ht="12.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4"/>
      <c r="AJ371" s="14"/>
      <c r="AK371" s="14"/>
      <c r="AL371" s="14"/>
    </row>
    <row r="372" ht="12.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4"/>
      <c r="AJ372" s="14"/>
      <c r="AK372" s="14"/>
      <c r="AL372" s="14"/>
    </row>
    <row r="373" ht="12.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4"/>
      <c r="AJ373" s="14"/>
      <c r="AK373" s="14"/>
      <c r="AL373" s="14"/>
    </row>
    <row r="374" ht="12.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4"/>
      <c r="AJ374" s="14"/>
      <c r="AK374" s="14"/>
      <c r="AL374" s="14"/>
    </row>
    <row r="375" ht="12.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4"/>
      <c r="AJ375" s="14"/>
      <c r="AK375" s="14"/>
      <c r="AL375" s="14"/>
    </row>
    <row r="376" ht="12.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4"/>
      <c r="AJ376" s="14"/>
      <c r="AK376" s="14"/>
      <c r="AL376" s="14"/>
    </row>
    <row r="377" ht="12.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4"/>
      <c r="AJ377" s="14"/>
      <c r="AK377" s="14"/>
      <c r="AL377" s="14"/>
    </row>
    <row r="378" ht="12.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4"/>
      <c r="AJ378" s="14"/>
      <c r="AK378" s="14"/>
      <c r="AL378" s="14"/>
    </row>
    <row r="379" ht="12.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4"/>
      <c r="AJ379" s="14"/>
      <c r="AK379" s="14"/>
      <c r="AL379" s="14"/>
    </row>
    <row r="380" ht="12.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4"/>
      <c r="AJ380" s="14"/>
      <c r="AK380" s="14"/>
      <c r="AL380" s="14"/>
    </row>
    <row r="381" ht="12.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4"/>
      <c r="AJ381" s="14"/>
      <c r="AK381" s="14"/>
      <c r="AL381" s="14"/>
    </row>
    <row r="382" ht="12.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4"/>
      <c r="AJ382" s="14"/>
      <c r="AK382" s="14"/>
      <c r="AL382" s="14"/>
    </row>
    <row r="383" ht="12.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4"/>
      <c r="AJ383" s="14"/>
      <c r="AK383" s="14"/>
      <c r="AL383" s="14"/>
    </row>
    <row r="384" ht="12.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4"/>
      <c r="AJ384" s="14"/>
      <c r="AK384" s="14"/>
      <c r="AL384" s="14"/>
    </row>
    <row r="385" ht="12.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4"/>
      <c r="AJ385" s="14"/>
      <c r="AK385" s="14"/>
      <c r="AL385" s="14"/>
    </row>
    <row r="386" ht="12.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4"/>
      <c r="AJ386" s="14"/>
      <c r="AK386" s="14"/>
      <c r="AL386" s="14"/>
    </row>
    <row r="387" ht="12.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4"/>
      <c r="AJ387" s="14"/>
      <c r="AK387" s="14"/>
      <c r="AL387" s="14"/>
    </row>
    <row r="388" ht="12.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4"/>
      <c r="AJ388" s="14"/>
      <c r="AK388" s="14"/>
      <c r="AL388" s="14"/>
    </row>
    <row r="389" ht="12.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4"/>
      <c r="AJ389" s="14"/>
      <c r="AK389" s="14"/>
      <c r="AL389" s="14"/>
    </row>
    <row r="390" ht="12.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4"/>
      <c r="AJ390" s="14"/>
      <c r="AK390" s="14"/>
      <c r="AL390" s="14"/>
    </row>
    <row r="391" ht="12.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4"/>
      <c r="AJ391" s="14"/>
      <c r="AK391" s="14"/>
      <c r="AL391" s="14"/>
    </row>
    <row r="392" ht="12.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4"/>
      <c r="AJ392" s="14"/>
      <c r="AK392" s="14"/>
      <c r="AL392" s="14"/>
    </row>
    <row r="393" ht="12.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4"/>
      <c r="AJ393" s="14"/>
      <c r="AK393" s="14"/>
      <c r="AL393" s="14"/>
    </row>
    <row r="394" ht="12.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4"/>
      <c r="AJ394" s="14"/>
      <c r="AK394" s="14"/>
      <c r="AL394" s="14"/>
    </row>
    <row r="395" ht="12.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4"/>
      <c r="AJ395" s="14"/>
      <c r="AK395" s="14"/>
      <c r="AL395" s="14"/>
    </row>
    <row r="396" ht="12.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4"/>
      <c r="AJ396" s="14"/>
      <c r="AK396" s="14"/>
      <c r="AL396" s="14"/>
    </row>
    <row r="397" ht="12.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4"/>
      <c r="AJ397" s="14"/>
      <c r="AK397" s="14"/>
      <c r="AL397" s="14"/>
    </row>
    <row r="398" ht="12.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4"/>
      <c r="AJ398" s="14"/>
      <c r="AK398" s="14"/>
      <c r="AL398" s="14"/>
    </row>
    <row r="399" ht="12.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4"/>
      <c r="AJ399" s="14"/>
      <c r="AK399" s="14"/>
      <c r="AL399" s="14"/>
    </row>
    <row r="400" ht="12.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4"/>
      <c r="AJ400" s="14"/>
      <c r="AK400" s="14"/>
      <c r="AL400" s="14"/>
    </row>
    <row r="401" ht="12.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4"/>
      <c r="AJ401" s="14"/>
      <c r="AK401" s="14"/>
      <c r="AL401" s="14"/>
    </row>
    <row r="402" ht="12.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4"/>
      <c r="AJ402" s="14"/>
      <c r="AK402" s="14"/>
      <c r="AL402" s="14"/>
    </row>
    <row r="403" ht="12.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4"/>
      <c r="AJ403" s="14"/>
      <c r="AK403" s="14"/>
      <c r="AL403" s="14"/>
    </row>
    <row r="404" ht="12.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4"/>
      <c r="AJ404" s="14"/>
      <c r="AK404" s="14"/>
      <c r="AL404" s="14"/>
    </row>
    <row r="405" ht="12.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4"/>
      <c r="AJ405" s="14"/>
      <c r="AK405" s="14"/>
      <c r="AL405" s="14"/>
    </row>
    <row r="406" ht="12.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4"/>
      <c r="AJ406" s="14"/>
      <c r="AK406" s="14"/>
      <c r="AL406" s="14"/>
    </row>
    <row r="407" ht="12.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4"/>
      <c r="AJ407" s="14"/>
      <c r="AK407" s="14"/>
      <c r="AL407" s="14"/>
    </row>
    <row r="408" ht="12.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4"/>
      <c r="AJ408" s="14"/>
      <c r="AK408" s="14"/>
      <c r="AL408" s="14"/>
    </row>
    <row r="409" ht="12.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4"/>
      <c r="AJ409" s="14"/>
      <c r="AK409" s="14"/>
      <c r="AL409" s="14"/>
    </row>
    <row r="410" ht="12.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4"/>
      <c r="AJ410" s="14"/>
      <c r="AK410" s="14"/>
      <c r="AL410" s="14"/>
    </row>
    <row r="411" ht="12.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4"/>
      <c r="AJ411" s="14"/>
      <c r="AK411" s="14"/>
      <c r="AL411" s="14"/>
    </row>
    <row r="412" ht="12.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4"/>
      <c r="AJ412" s="14"/>
      <c r="AK412" s="14"/>
      <c r="AL412" s="14"/>
    </row>
    <row r="413" ht="12.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4"/>
      <c r="AJ413" s="14"/>
      <c r="AK413" s="14"/>
      <c r="AL413" s="14"/>
    </row>
    <row r="414" ht="12.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4"/>
      <c r="AJ414" s="14"/>
      <c r="AK414" s="14"/>
      <c r="AL414" s="14"/>
    </row>
    <row r="415" ht="12.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4"/>
      <c r="AJ415" s="14"/>
      <c r="AK415" s="14"/>
      <c r="AL415" s="14"/>
    </row>
    <row r="416" ht="12.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4"/>
      <c r="AJ416" s="14"/>
      <c r="AK416" s="14"/>
      <c r="AL416" s="14"/>
    </row>
    <row r="417" ht="12.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4"/>
      <c r="AJ417" s="14"/>
      <c r="AK417" s="14"/>
      <c r="AL417" s="14"/>
    </row>
    <row r="418" ht="12.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4"/>
      <c r="AJ418" s="14"/>
      <c r="AK418" s="14"/>
      <c r="AL418" s="14"/>
    </row>
    <row r="419" ht="12.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4"/>
      <c r="AJ419" s="14"/>
      <c r="AK419" s="14"/>
      <c r="AL419" s="14"/>
    </row>
    <row r="420" ht="12.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4"/>
      <c r="AJ420" s="14"/>
      <c r="AK420" s="14"/>
      <c r="AL420" s="14"/>
    </row>
    <row r="421" ht="12.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4"/>
      <c r="AJ421" s="14"/>
      <c r="AK421" s="14"/>
      <c r="AL421" s="14"/>
    </row>
    <row r="422" ht="12.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4"/>
      <c r="AJ422" s="14"/>
      <c r="AK422" s="14"/>
      <c r="AL422" s="14"/>
    </row>
    <row r="423" ht="12.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4"/>
      <c r="AJ423" s="14"/>
      <c r="AK423" s="14"/>
      <c r="AL423" s="14"/>
    </row>
    <row r="424" ht="12.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4"/>
      <c r="AJ424" s="14"/>
      <c r="AK424" s="14"/>
      <c r="AL424" s="14"/>
    </row>
    <row r="425" ht="12.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4"/>
      <c r="AJ425" s="14"/>
      <c r="AK425" s="14"/>
      <c r="AL425" s="14"/>
    </row>
    <row r="426" ht="12.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4"/>
      <c r="AJ426" s="14"/>
      <c r="AK426" s="14"/>
      <c r="AL426" s="14"/>
    </row>
    <row r="427" ht="12.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4"/>
      <c r="AJ427" s="14"/>
      <c r="AK427" s="14"/>
      <c r="AL427" s="14"/>
    </row>
    <row r="428" ht="12.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4"/>
      <c r="AJ428" s="14"/>
      <c r="AK428" s="14"/>
      <c r="AL428" s="14"/>
    </row>
    <row r="429" ht="12.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4"/>
      <c r="AJ429" s="14"/>
      <c r="AK429" s="14"/>
      <c r="AL429" s="14"/>
    </row>
    <row r="430" ht="12.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4"/>
      <c r="AJ430" s="14"/>
      <c r="AK430" s="14"/>
      <c r="AL430" s="14"/>
    </row>
    <row r="431" ht="12.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4"/>
      <c r="AJ431" s="14"/>
      <c r="AK431" s="14"/>
      <c r="AL431" s="14"/>
    </row>
    <row r="432" ht="12.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4"/>
      <c r="AJ432" s="14"/>
      <c r="AK432" s="14"/>
      <c r="AL432" s="14"/>
    </row>
    <row r="433" ht="12.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4"/>
      <c r="AJ433" s="14"/>
      <c r="AK433" s="14"/>
      <c r="AL433" s="14"/>
    </row>
    <row r="434" ht="12.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4"/>
      <c r="AJ434" s="14"/>
      <c r="AK434" s="14"/>
      <c r="AL434" s="14"/>
    </row>
    <row r="435" ht="12.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4"/>
      <c r="AJ435" s="14"/>
      <c r="AK435" s="14"/>
      <c r="AL435" s="14"/>
    </row>
    <row r="436" ht="12.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4"/>
      <c r="AJ436" s="14"/>
      <c r="AK436" s="14"/>
      <c r="AL436" s="14"/>
    </row>
    <row r="437" ht="12.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4"/>
      <c r="AJ437" s="14"/>
      <c r="AK437" s="14"/>
      <c r="AL437" s="14"/>
    </row>
    <row r="438" ht="12.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4"/>
      <c r="AJ438" s="14"/>
      <c r="AK438" s="14"/>
      <c r="AL438" s="14"/>
    </row>
    <row r="439" ht="12.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4"/>
      <c r="AJ439" s="14"/>
      <c r="AK439" s="14"/>
      <c r="AL439" s="14"/>
    </row>
    <row r="440" ht="12.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4"/>
      <c r="AJ440" s="14"/>
      <c r="AK440" s="14"/>
      <c r="AL440" s="14"/>
    </row>
    <row r="441" ht="12.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4"/>
      <c r="AJ441" s="14"/>
      <c r="AK441" s="14"/>
      <c r="AL441" s="14"/>
    </row>
    <row r="442" ht="12.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4"/>
      <c r="AJ442" s="14"/>
      <c r="AK442" s="14"/>
      <c r="AL442" s="14"/>
    </row>
    <row r="443" ht="12.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4"/>
      <c r="AJ443" s="14"/>
      <c r="AK443" s="14"/>
      <c r="AL443" s="14"/>
    </row>
    <row r="444" ht="12.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4"/>
      <c r="AJ444" s="14"/>
      <c r="AK444" s="14"/>
      <c r="AL444" s="14"/>
    </row>
    <row r="445" ht="12.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4"/>
      <c r="AJ445" s="14"/>
      <c r="AK445" s="14"/>
      <c r="AL445" s="14"/>
    </row>
    <row r="446" ht="12.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4"/>
      <c r="AJ446" s="14"/>
      <c r="AK446" s="14"/>
      <c r="AL446" s="14"/>
    </row>
    <row r="447" ht="12.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4"/>
      <c r="AJ447" s="14"/>
      <c r="AK447" s="14"/>
      <c r="AL447" s="14"/>
    </row>
    <row r="448" ht="12.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4"/>
      <c r="AJ448" s="14"/>
      <c r="AK448" s="14"/>
      <c r="AL448" s="14"/>
    </row>
    <row r="449" ht="12.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4"/>
      <c r="AJ449" s="14"/>
      <c r="AK449" s="14"/>
      <c r="AL449" s="14"/>
    </row>
    <row r="450" ht="12.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4"/>
      <c r="AJ450" s="14"/>
      <c r="AK450" s="14"/>
      <c r="AL450" s="14"/>
    </row>
    <row r="451" ht="12.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4"/>
      <c r="AJ451" s="14"/>
      <c r="AK451" s="14"/>
      <c r="AL451" s="14"/>
    </row>
    <row r="452" ht="12.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4"/>
      <c r="AJ452" s="14"/>
      <c r="AK452" s="14"/>
      <c r="AL452" s="14"/>
    </row>
    <row r="453" ht="12.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4"/>
      <c r="AJ453" s="14"/>
      <c r="AK453" s="14"/>
      <c r="AL453" s="14"/>
    </row>
    <row r="454" ht="12.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4"/>
      <c r="AJ454" s="14"/>
      <c r="AK454" s="14"/>
      <c r="AL454" s="14"/>
    </row>
    <row r="455" ht="12.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4"/>
      <c r="AJ455" s="14"/>
      <c r="AK455" s="14"/>
      <c r="AL455" s="14"/>
    </row>
    <row r="456" ht="12.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4"/>
      <c r="AJ456" s="14"/>
      <c r="AK456" s="14"/>
      <c r="AL456" s="14"/>
    </row>
    <row r="457" ht="12.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4"/>
      <c r="AJ457" s="14"/>
      <c r="AK457" s="14"/>
      <c r="AL457" s="14"/>
    </row>
    <row r="458" ht="12.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4"/>
      <c r="AJ458" s="14"/>
      <c r="AK458" s="14"/>
      <c r="AL458" s="14"/>
    </row>
    <row r="459" ht="12.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4"/>
      <c r="AJ459" s="14"/>
      <c r="AK459" s="14"/>
      <c r="AL459" s="14"/>
    </row>
    <row r="460" ht="12.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4"/>
      <c r="AJ460" s="14"/>
      <c r="AK460" s="14"/>
      <c r="AL460" s="14"/>
    </row>
    <row r="461" ht="12.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4"/>
      <c r="AJ461" s="14"/>
      <c r="AK461" s="14"/>
      <c r="AL461" s="14"/>
    </row>
    <row r="462" ht="12.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4"/>
      <c r="AJ462" s="14"/>
      <c r="AK462" s="14"/>
      <c r="AL462" s="14"/>
    </row>
    <row r="463" ht="12.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4"/>
      <c r="AJ463" s="14"/>
      <c r="AK463" s="14"/>
      <c r="AL463" s="14"/>
    </row>
    <row r="464" ht="12.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4"/>
      <c r="AJ464" s="14"/>
      <c r="AK464" s="14"/>
      <c r="AL464" s="14"/>
    </row>
    <row r="465" ht="12.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4"/>
      <c r="AJ465" s="14"/>
      <c r="AK465" s="14"/>
      <c r="AL465" s="14"/>
    </row>
    <row r="466" ht="12.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4"/>
      <c r="AJ466" s="14"/>
      <c r="AK466" s="14"/>
      <c r="AL466" s="14"/>
    </row>
    <row r="467" ht="12.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4"/>
      <c r="AJ467" s="14"/>
      <c r="AK467" s="14"/>
      <c r="AL467" s="14"/>
    </row>
    <row r="468" ht="12.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4"/>
      <c r="AJ468" s="14"/>
      <c r="AK468" s="14"/>
      <c r="AL468" s="14"/>
    </row>
    <row r="469" ht="12.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4"/>
      <c r="AJ469" s="14"/>
      <c r="AK469" s="14"/>
      <c r="AL469" s="14"/>
    </row>
    <row r="470" ht="12.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4"/>
      <c r="AJ470" s="14"/>
      <c r="AK470" s="14"/>
      <c r="AL470" s="14"/>
    </row>
    <row r="471" ht="12.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4"/>
      <c r="AJ471" s="14"/>
      <c r="AK471" s="14"/>
      <c r="AL471" s="14"/>
    </row>
    <row r="472" ht="12.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4"/>
      <c r="AJ472" s="14"/>
      <c r="AK472" s="14"/>
      <c r="AL472" s="14"/>
    </row>
    <row r="473" ht="12.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4"/>
      <c r="AJ473" s="14"/>
      <c r="AK473" s="14"/>
      <c r="AL473" s="14"/>
    </row>
    <row r="474" ht="12.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4"/>
      <c r="AJ474" s="14"/>
      <c r="AK474" s="14"/>
      <c r="AL474" s="14"/>
    </row>
    <row r="475" ht="12.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4"/>
      <c r="AJ475" s="14"/>
      <c r="AK475" s="14"/>
      <c r="AL475" s="14"/>
    </row>
    <row r="476" ht="12.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4"/>
      <c r="AJ476" s="14"/>
      <c r="AK476" s="14"/>
      <c r="AL476" s="14"/>
    </row>
    <row r="477" ht="12.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4"/>
      <c r="AJ477" s="14"/>
      <c r="AK477" s="14"/>
      <c r="AL477" s="14"/>
    </row>
    <row r="478" ht="12.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4"/>
      <c r="AJ478" s="14"/>
      <c r="AK478" s="14"/>
      <c r="AL478" s="14"/>
    </row>
    <row r="479" ht="12.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4"/>
      <c r="AJ479" s="14"/>
      <c r="AK479" s="14"/>
      <c r="AL479" s="14"/>
    </row>
    <row r="480" ht="12.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4"/>
      <c r="AJ480" s="14"/>
      <c r="AK480" s="14"/>
      <c r="AL480" s="14"/>
    </row>
    <row r="481" ht="12.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4"/>
      <c r="AJ481" s="14"/>
      <c r="AK481" s="14"/>
      <c r="AL481" s="14"/>
    </row>
    <row r="482" ht="12.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4"/>
      <c r="AJ482" s="14"/>
      <c r="AK482" s="14"/>
      <c r="AL482" s="14"/>
    </row>
    <row r="483" ht="12.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4"/>
      <c r="AJ483" s="14"/>
      <c r="AK483" s="14"/>
      <c r="AL483" s="14"/>
    </row>
    <row r="484" ht="12.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4"/>
      <c r="AJ484" s="14"/>
      <c r="AK484" s="14"/>
      <c r="AL484" s="14"/>
    </row>
    <row r="485" ht="12.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4"/>
      <c r="AJ485" s="14"/>
      <c r="AK485" s="14"/>
      <c r="AL485" s="14"/>
    </row>
    <row r="486" ht="12.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4"/>
      <c r="AJ486" s="14"/>
      <c r="AK486" s="14"/>
      <c r="AL486" s="14"/>
    </row>
    <row r="487" ht="12.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4"/>
      <c r="AJ487" s="14"/>
      <c r="AK487" s="14"/>
      <c r="AL487" s="14"/>
    </row>
    <row r="488" ht="12.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4"/>
      <c r="AJ488" s="14"/>
      <c r="AK488" s="14"/>
      <c r="AL488" s="14"/>
    </row>
    <row r="489" ht="12.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4"/>
      <c r="AJ489" s="14"/>
      <c r="AK489" s="14"/>
      <c r="AL489" s="14"/>
    </row>
    <row r="490" ht="12.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4"/>
      <c r="AJ490" s="14"/>
      <c r="AK490" s="14"/>
      <c r="AL490" s="14"/>
    </row>
    <row r="491" ht="12.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4"/>
      <c r="AJ491" s="14"/>
      <c r="AK491" s="14"/>
      <c r="AL491" s="14"/>
    </row>
    <row r="492" ht="12.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4"/>
      <c r="AJ492" s="14"/>
      <c r="AK492" s="14"/>
      <c r="AL492" s="14"/>
    </row>
    <row r="493" ht="12.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4"/>
      <c r="AJ493" s="14"/>
      <c r="AK493" s="14"/>
      <c r="AL493" s="14"/>
    </row>
    <row r="494" ht="12.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4"/>
      <c r="AJ494" s="14"/>
      <c r="AK494" s="14"/>
      <c r="AL494" s="14"/>
    </row>
    <row r="495" ht="12.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4"/>
      <c r="AJ495" s="14"/>
      <c r="AK495" s="14"/>
      <c r="AL495" s="14"/>
    </row>
    <row r="496" ht="12.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4"/>
      <c r="AJ496" s="14"/>
      <c r="AK496" s="14"/>
      <c r="AL496" s="14"/>
    </row>
    <row r="497" ht="12.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4"/>
      <c r="AJ497" s="14"/>
      <c r="AK497" s="14"/>
      <c r="AL497" s="14"/>
    </row>
    <row r="498" ht="12.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4"/>
      <c r="AJ498" s="14"/>
      <c r="AK498" s="14"/>
      <c r="AL498" s="14"/>
    </row>
    <row r="499" ht="12.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4"/>
      <c r="AJ499" s="14"/>
      <c r="AK499" s="14"/>
      <c r="AL499" s="14"/>
    </row>
    <row r="500" ht="12.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4"/>
      <c r="AJ500" s="14"/>
      <c r="AK500" s="14"/>
      <c r="AL500" s="14"/>
    </row>
    <row r="501" ht="12.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4"/>
      <c r="AJ501" s="14"/>
      <c r="AK501" s="14"/>
      <c r="AL501" s="14"/>
    </row>
    <row r="502" ht="12.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4"/>
      <c r="AJ502" s="14"/>
      <c r="AK502" s="14"/>
      <c r="AL502" s="14"/>
    </row>
    <row r="503" ht="12.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4"/>
      <c r="AJ503" s="14"/>
      <c r="AK503" s="14"/>
      <c r="AL503" s="14"/>
    </row>
    <row r="504" ht="12.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4"/>
      <c r="AJ504" s="14"/>
      <c r="AK504" s="14"/>
      <c r="AL504" s="14"/>
    </row>
    <row r="505" ht="12.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4"/>
      <c r="AJ505" s="14"/>
      <c r="AK505" s="14"/>
      <c r="AL505" s="14"/>
    </row>
    <row r="506" ht="12.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4"/>
      <c r="AJ506" s="14"/>
      <c r="AK506" s="14"/>
      <c r="AL506" s="14"/>
    </row>
    <row r="507" ht="12.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4"/>
      <c r="AJ507" s="14"/>
      <c r="AK507" s="14"/>
      <c r="AL507" s="14"/>
    </row>
    <row r="508" ht="12.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4"/>
      <c r="AJ508" s="14"/>
      <c r="AK508" s="14"/>
      <c r="AL508" s="14"/>
    </row>
    <row r="509" ht="12.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4"/>
      <c r="AJ509" s="14"/>
      <c r="AK509" s="14"/>
      <c r="AL509" s="14"/>
    </row>
    <row r="510" ht="12.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4"/>
      <c r="AJ510" s="14"/>
      <c r="AK510" s="14"/>
      <c r="AL510" s="14"/>
    </row>
    <row r="511" ht="12.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4"/>
      <c r="AJ511" s="14"/>
      <c r="AK511" s="14"/>
      <c r="AL511" s="14"/>
    </row>
    <row r="512" ht="12.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4"/>
      <c r="AJ512" s="14"/>
      <c r="AK512" s="14"/>
      <c r="AL512" s="14"/>
    </row>
    <row r="513" ht="12.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4"/>
      <c r="AJ513" s="14"/>
      <c r="AK513" s="14"/>
      <c r="AL513" s="14"/>
    </row>
    <row r="514" ht="12.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4"/>
      <c r="AJ514" s="14"/>
      <c r="AK514" s="14"/>
      <c r="AL514" s="14"/>
    </row>
    <row r="515" ht="12.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4"/>
      <c r="AJ515" s="14"/>
      <c r="AK515" s="14"/>
      <c r="AL515" s="14"/>
    </row>
    <row r="516" ht="12.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4"/>
      <c r="AJ516" s="14"/>
      <c r="AK516" s="14"/>
      <c r="AL516" s="14"/>
    </row>
    <row r="517" ht="12.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4"/>
      <c r="AJ517" s="14"/>
      <c r="AK517" s="14"/>
      <c r="AL517" s="14"/>
    </row>
    <row r="518" ht="12.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4"/>
      <c r="AJ518" s="14"/>
      <c r="AK518" s="14"/>
      <c r="AL518" s="14"/>
    </row>
    <row r="519" ht="12.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4"/>
      <c r="AJ519" s="14"/>
      <c r="AK519" s="14"/>
      <c r="AL519" s="14"/>
    </row>
    <row r="520" ht="12.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4"/>
      <c r="AJ520" s="14"/>
      <c r="AK520" s="14"/>
      <c r="AL520" s="14"/>
    </row>
    <row r="521" ht="12.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4"/>
      <c r="AJ521" s="14"/>
      <c r="AK521" s="14"/>
      <c r="AL521" s="14"/>
    </row>
    <row r="522" ht="12.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4"/>
      <c r="AJ522" s="14"/>
      <c r="AK522" s="14"/>
      <c r="AL522" s="14"/>
    </row>
    <row r="523" ht="12.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4"/>
      <c r="AJ523" s="14"/>
      <c r="AK523" s="14"/>
      <c r="AL523" s="14"/>
    </row>
    <row r="524" ht="12.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4"/>
      <c r="AJ524" s="14"/>
      <c r="AK524" s="14"/>
      <c r="AL524" s="14"/>
    </row>
    <row r="525" ht="12.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4"/>
      <c r="AJ525" s="14"/>
      <c r="AK525" s="14"/>
      <c r="AL525" s="14"/>
    </row>
    <row r="526" ht="12.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4"/>
      <c r="AJ526" s="14"/>
      <c r="AK526" s="14"/>
      <c r="AL526" s="14"/>
    </row>
    <row r="527" ht="12.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4"/>
      <c r="AJ527" s="14"/>
      <c r="AK527" s="14"/>
      <c r="AL527" s="14"/>
    </row>
    <row r="528" ht="12.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4"/>
      <c r="AJ528" s="14"/>
      <c r="AK528" s="14"/>
      <c r="AL528" s="14"/>
    </row>
    <row r="529" ht="12.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4"/>
      <c r="AJ529" s="14"/>
      <c r="AK529" s="14"/>
      <c r="AL529" s="14"/>
    </row>
    <row r="530" ht="12.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4"/>
      <c r="AJ530" s="14"/>
      <c r="AK530" s="14"/>
      <c r="AL530" s="14"/>
    </row>
    <row r="531" ht="12.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4"/>
      <c r="AJ531" s="14"/>
      <c r="AK531" s="14"/>
      <c r="AL531" s="14"/>
    </row>
    <row r="532" ht="12.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4"/>
      <c r="AJ532" s="14"/>
      <c r="AK532" s="14"/>
      <c r="AL532" s="14"/>
    </row>
    <row r="533" ht="12.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4"/>
      <c r="AJ533" s="14"/>
      <c r="AK533" s="14"/>
      <c r="AL533" s="14"/>
    </row>
    <row r="534" ht="12.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4"/>
      <c r="AJ534" s="14"/>
      <c r="AK534" s="14"/>
      <c r="AL534" s="14"/>
    </row>
    <row r="535" ht="12.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4"/>
      <c r="AJ535" s="14"/>
      <c r="AK535" s="14"/>
      <c r="AL535" s="14"/>
    </row>
    <row r="536" ht="12.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4"/>
      <c r="AJ536" s="14"/>
      <c r="AK536" s="14"/>
      <c r="AL536" s="14"/>
    </row>
    <row r="537" ht="12.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4"/>
      <c r="AJ537" s="14"/>
      <c r="AK537" s="14"/>
      <c r="AL537" s="14"/>
    </row>
    <row r="538" ht="12.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4"/>
      <c r="AJ538" s="14"/>
      <c r="AK538" s="14"/>
      <c r="AL538" s="14"/>
    </row>
    <row r="539" ht="12.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4"/>
      <c r="AJ539" s="14"/>
      <c r="AK539" s="14"/>
      <c r="AL539" s="14"/>
    </row>
    <row r="540" ht="12.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4"/>
      <c r="AJ540" s="14"/>
      <c r="AK540" s="14"/>
      <c r="AL540" s="14"/>
    </row>
    <row r="541" ht="12.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4"/>
      <c r="AJ541" s="14"/>
      <c r="AK541" s="14"/>
      <c r="AL541" s="14"/>
    </row>
    <row r="542" ht="12.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4"/>
      <c r="AJ542" s="14"/>
      <c r="AK542" s="14"/>
      <c r="AL542" s="14"/>
    </row>
    <row r="543" ht="12.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4"/>
      <c r="AJ543" s="14"/>
      <c r="AK543" s="14"/>
      <c r="AL543" s="14"/>
    </row>
    <row r="544" ht="12.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4"/>
      <c r="AJ544" s="14"/>
      <c r="AK544" s="14"/>
      <c r="AL544" s="14"/>
    </row>
    <row r="545" ht="12.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4"/>
      <c r="AJ545" s="14"/>
      <c r="AK545" s="14"/>
      <c r="AL545" s="14"/>
    </row>
    <row r="546" ht="12.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4"/>
      <c r="AJ546" s="14"/>
      <c r="AK546" s="14"/>
      <c r="AL546" s="14"/>
    </row>
    <row r="547" ht="12.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4"/>
      <c r="AJ547" s="14"/>
      <c r="AK547" s="14"/>
      <c r="AL547" s="14"/>
    </row>
    <row r="548" ht="12.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4"/>
      <c r="AJ548" s="14"/>
      <c r="AK548" s="14"/>
      <c r="AL548" s="14"/>
    </row>
    <row r="549" ht="12.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4"/>
      <c r="AJ549" s="14"/>
      <c r="AK549" s="14"/>
      <c r="AL549" s="14"/>
    </row>
    <row r="550" ht="12.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4"/>
      <c r="AJ550" s="14"/>
      <c r="AK550" s="14"/>
      <c r="AL550" s="14"/>
    </row>
    <row r="551" ht="12.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4"/>
      <c r="AJ551" s="14"/>
      <c r="AK551" s="14"/>
      <c r="AL551" s="14"/>
    </row>
    <row r="552" ht="12.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4"/>
      <c r="AJ552" s="14"/>
      <c r="AK552" s="14"/>
      <c r="AL552" s="14"/>
    </row>
    <row r="553" ht="12.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4"/>
      <c r="AJ553" s="14"/>
      <c r="AK553" s="14"/>
      <c r="AL553" s="14"/>
    </row>
    <row r="554" ht="12.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4"/>
      <c r="AJ554" s="14"/>
      <c r="AK554" s="14"/>
      <c r="AL554" s="14"/>
    </row>
    <row r="555" ht="12.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4"/>
      <c r="AJ555" s="14"/>
      <c r="AK555" s="14"/>
      <c r="AL555" s="14"/>
    </row>
    <row r="556" ht="12.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4"/>
      <c r="AJ556" s="14"/>
      <c r="AK556" s="14"/>
      <c r="AL556" s="14"/>
    </row>
    <row r="557" ht="12.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4"/>
      <c r="AJ557" s="14"/>
      <c r="AK557" s="14"/>
      <c r="AL557" s="14"/>
    </row>
    <row r="558" ht="12.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4"/>
      <c r="AJ558" s="14"/>
      <c r="AK558" s="14"/>
      <c r="AL558" s="14"/>
    </row>
    <row r="559" ht="12.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4"/>
      <c r="AJ559" s="14"/>
      <c r="AK559" s="14"/>
      <c r="AL559" s="14"/>
    </row>
    <row r="560" ht="12.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4"/>
      <c r="AJ560" s="14"/>
      <c r="AK560" s="14"/>
      <c r="AL560" s="14"/>
    </row>
    <row r="561" ht="12.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4"/>
      <c r="AJ561" s="14"/>
      <c r="AK561" s="14"/>
      <c r="AL561" s="14"/>
    </row>
    <row r="562" ht="12.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4"/>
      <c r="AJ562" s="14"/>
      <c r="AK562" s="14"/>
      <c r="AL562" s="14"/>
    </row>
    <row r="563" ht="12.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4"/>
      <c r="AJ563" s="14"/>
      <c r="AK563" s="14"/>
      <c r="AL563" s="14"/>
    </row>
    <row r="564" ht="12.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4"/>
      <c r="AJ564" s="14"/>
      <c r="AK564" s="14"/>
      <c r="AL564" s="14"/>
    </row>
    <row r="565" ht="12.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4"/>
      <c r="AJ565" s="14"/>
      <c r="AK565" s="14"/>
      <c r="AL565" s="14"/>
    </row>
    <row r="566" ht="12.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4"/>
      <c r="AJ566" s="14"/>
      <c r="AK566" s="14"/>
      <c r="AL566" s="14"/>
    </row>
    <row r="567" ht="12.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4"/>
      <c r="AJ567" s="14"/>
      <c r="AK567" s="14"/>
      <c r="AL567" s="14"/>
    </row>
    <row r="568" ht="12.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4"/>
      <c r="AJ568" s="14"/>
      <c r="AK568" s="14"/>
      <c r="AL568" s="14"/>
    </row>
    <row r="569" ht="12.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4"/>
      <c r="AJ569" s="14"/>
      <c r="AK569" s="14"/>
      <c r="AL569" s="14"/>
    </row>
    <row r="570" ht="12.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4"/>
      <c r="AJ570" s="14"/>
      <c r="AK570" s="14"/>
      <c r="AL570" s="14"/>
    </row>
    <row r="571" ht="12.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4"/>
      <c r="AJ571" s="14"/>
      <c r="AK571" s="14"/>
      <c r="AL571" s="14"/>
    </row>
    <row r="572" ht="12.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4"/>
      <c r="AJ572" s="14"/>
      <c r="AK572" s="14"/>
      <c r="AL572" s="14"/>
    </row>
    <row r="573" ht="12.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4"/>
      <c r="AJ573" s="14"/>
      <c r="AK573" s="14"/>
      <c r="AL573" s="14"/>
    </row>
    <row r="574" ht="12.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4"/>
      <c r="AJ574" s="14"/>
      <c r="AK574" s="14"/>
      <c r="AL574" s="14"/>
    </row>
    <row r="575" ht="12.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4"/>
      <c r="AJ575" s="14"/>
      <c r="AK575" s="14"/>
      <c r="AL575" s="14"/>
    </row>
    <row r="576" ht="12.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4"/>
      <c r="AJ576" s="14"/>
      <c r="AK576" s="14"/>
      <c r="AL576" s="14"/>
    </row>
    <row r="577" ht="12.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4"/>
      <c r="AJ577" s="14"/>
      <c r="AK577" s="14"/>
      <c r="AL577" s="14"/>
    </row>
    <row r="578" ht="12.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4"/>
      <c r="AJ578" s="14"/>
      <c r="AK578" s="14"/>
      <c r="AL578" s="14"/>
    </row>
    <row r="579" ht="12.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4"/>
      <c r="AJ579" s="14"/>
      <c r="AK579" s="14"/>
      <c r="AL579" s="14"/>
    </row>
    <row r="580" ht="12.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4"/>
      <c r="AJ580" s="14"/>
      <c r="AK580" s="14"/>
      <c r="AL580" s="14"/>
    </row>
    <row r="581" ht="12.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4"/>
      <c r="AJ581" s="14"/>
      <c r="AK581" s="14"/>
      <c r="AL581" s="14"/>
    </row>
    <row r="582" ht="12.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4"/>
      <c r="AJ582" s="14"/>
      <c r="AK582" s="14"/>
      <c r="AL582" s="14"/>
    </row>
    <row r="583" ht="12.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4"/>
      <c r="AJ583" s="14"/>
      <c r="AK583" s="14"/>
      <c r="AL583" s="14"/>
    </row>
    <row r="584" ht="12.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4"/>
      <c r="AJ584" s="14"/>
      <c r="AK584" s="14"/>
      <c r="AL584" s="14"/>
    </row>
    <row r="585" ht="12.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4"/>
      <c r="AJ585" s="14"/>
      <c r="AK585" s="14"/>
      <c r="AL585" s="14"/>
    </row>
    <row r="586" ht="12.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4"/>
      <c r="AJ586" s="14"/>
      <c r="AK586" s="14"/>
      <c r="AL586" s="14"/>
    </row>
    <row r="587" ht="12.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4"/>
      <c r="AJ587" s="14"/>
      <c r="AK587" s="14"/>
      <c r="AL587" s="14"/>
    </row>
    <row r="588" ht="12.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4"/>
      <c r="AJ588" s="14"/>
      <c r="AK588" s="14"/>
      <c r="AL588" s="14"/>
    </row>
    <row r="589" ht="12.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4"/>
      <c r="AJ589" s="14"/>
      <c r="AK589" s="14"/>
      <c r="AL589" s="14"/>
    </row>
    <row r="590" ht="12.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4"/>
      <c r="AJ590" s="14"/>
      <c r="AK590" s="14"/>
      <c r="AL590" s="14"/>
    </row>
    <row r="591" ht="12.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4"/>
      <c r="AJ591" s="14"/>
      <c r="AK591" s="14"/>
      <c r="AL591" s="14"/>
    </row>
    <row r="592" ht="12.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4"/>
      <c r="AJ592" s="14"/>
      <c r="AK592" s="14"/>
      <c r="AL592" s="14"/>
    </row>
    <row r="593" ht="12.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4"/>
      <c r="AJ593" s="14"/>
      <c r="AK593" s="14"/>
      <c r="AL593" s="14"/>
    </row>
    <row r="594" ht="12.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4"/>
      <c r="AJ594" s="14"/>
      <c r="AK594" s="14"/>
      <c r="AL594" s="14"/>
    </row>
    <row r="595" ht="12.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4"/>
      <c r="AJ595" s="14"/>
      <c r="AK595" s="14"/>
      <c r="AL595" s="14"/>
    </row>
    <row r="596" ht="12.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4"/>
      <c r="AJ596" s="14"/>
      <c r="AK596" s="14"/>
      <c r="AL596" s="14"/>
    </row>
    <row r="597" ht="12.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4"/>
      <c r="AJ597" s="14"/>
      <c r="AK597" s="14"/>
      <c r="AL597" s="14"/>
    </row>
    <row r="598" ht="12.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4"/>
      <c r="AJ598" s="14"/>
      <c r="AK598" s="14"/>
      <c r="AL598" s="14"/>
    </row>
    <row r="599" ht="12.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4"/>
      <c r="AJ599" s="14"/>
      <c r="AK599" s="14"/>
      <c r="AL599" s="14"/>
    </row>
    <row r="600" ht="12.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4"/>
      <c r="AJ600" s="14"/>
      <c r="AK600" s="14"/>
      <c r="AL600" s="14"/>
    </row>
    <row r="601" ht="12.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4"/>
      <c r="AJ601" s="14"/>
      <c r="AK601" s="14"/>
      <c r="AL601" s="14"/>
    </row>
    <row r="602" ht="12.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4"/>
      <c r="AJ602" s="14"/>
      <c r="AK602" s="14"/>
      <c r="AL602" s="14"/>
    </row>
    <row r="603" ht="12.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4"/>
      <c r="AJ603" s="14"/>
      <c r="AK603" s="14"/>
      <c r="AL603" s="14"/>
    </row>
    <row r="604" ht="12.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4"/>
      <c r="AJ604" s="14"/>
      <c r="AK604" s="14"/>
      <c r="AL604" s="14"/>
    </row>
    <row r="605" ht="12.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4"/>
      <c r="AJ605" s="14"/>
      <c r="AK605" s="14"/>
      <c r="AL605" s="14"/>
    </row>
    <row r="606" ht="12.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4"/>
      <c r="AJ606" s="14"/>
      <c r="AK606" s="14"/>
      <c r="AL606" s="14"/>
    </row>
    <row r="607" ht="12.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4"/>
      <c r="AJ607" s="14"/>
      <c r="AK607" s="14"/>
      <c r="AL607" s="14"/>
    </row>
    <row r="608" ht="12.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4"/>
      <c r="AJ608" s="14"/>
      <c r="AK608" s="14"/>
      <c r="AL608" s="14"/>
    </row>
    <row r="609" ht="12.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4"/>
      <c r="AJ609" s="14"/>
      <c r="AK609" s="14"/>
      <c r="AL609" s="14"/>
    </row>
    <row r="610" ht="12.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4"/>
      <c r="AJ610" s="14"/>
      <c r="AK610" s="14"/>
      <c r="AL610" s="14"/>
    </row>
    <row r="611" ht="12.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4"/>
      <c r="AJ611" s="14"/>
      <c r="AK611" s="14"/>
      <c r="AL611" s="14"/>
    </row>
    <row r="612" ht="12.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4"/>
      <c r="AJ612" s="14"/>
      <c r="AK612" s="14"/>
      <c r="AL612" s="14"/>
    </row>
    <row r="613" ht="12.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4"/>
      <c r="AJ613" s="14"/>
      <c r="AK613" s="14"/>
      <c r="AL613" s="14"/>
    </row>
    <row r="614" ht="12.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4"/>
      <c r="AJ614" s="14"/>
      <c r="AK614" s="14"/>
      <c r="AL614" s="14"/>
    </row>
    <row r="615" ht="12.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4"/>
      <c r="AJ615" s="14"/>
      <c r="AK615" s="14"/>
      <c r="AL615" s="14"/>
    </row>
    <row r="616" ht="12.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4"/>
      <c r="AJ616" s="14"/>
      <c r="AK616" s="14"/>
      <c r="AL616" s="14"/>
    </row>
    <row r="617" ht="12.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4"/>
      <c r="AJ617" s="14"/>
      <c r="AK617" s="14"/>
      <c r="AL617" s="14"/>
    </row>
    <row r="618" ht="12.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4"/>
      <c r="AJ618" s="14"/>
      <c r="AK618" s="14"/>
      <c r="AL618" s="14"/>
    </row>
    <row r="619" ht="12.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4"/>
      <c r="AJ619" s="14"/>
      <c r="AK619" s="14"/>
      <c r="AL619" s="14"/>
    </row>
    <row r="620" ht="12.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4"/>
      <c r="AJ620" s="14"/>
      <c r="AK620" s="14"/>
      <c r="AL620" s="14"/>
    </row>
    <row r="621" ht="12.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4"/>
      <c r="AJ621" s="14"/>
      <c r="AK621" s="14"/>
      <c r="AL621" s="14"/>
    </row>
    <row r="622" ht="12.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4"/>
      <c r="AJ622" s="14"/>
      <c r="AK622" s="14"/>
      <c r="AL622" s="14"/>
    </row>
    <row r="623" ht="12.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4"/>
      <c r="AJ623" s="14"/>
      <c r="AK623" s="14"/>
      <c r="AL623" s="14"/>
    </row>
    <row r="624" ht="12.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4"/>
      <c r="AJ624" s="14"/>
      <c r="AK624" s="14"/>
      <c r="AL624" s="14"/>
    </row>
    <row r="625" ht="12.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4"/>
      <c r="AJ625" s="14"/>
      <c r="AK625" s="14"/>
      <c r="AL625" s="14"/>
    </row>
    <row r="626" ht="12.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4"/>
      <c r="AJ626" s="14"/>
      <c r="AK626" s="14"/>
      <c r="AL626" s="14"/>
    </row>
    <row r="627" ht="12.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4"/>
      <c r="AJ627" s="14"/>
      <c r="AK627" s="14"/>
      <c r="AL627" s="14"/>
    </row>
    <row r="628" ht="12.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4"/>
      <c r="AJ628" s="14"/>
      <c r="AK628" s="14"/>
      <c r="AL628" s="14"/>
    </row>
    <row r="629" ht="12.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4"/>
      <c r="AJ629" s="14"/>
      <c r="AK629" s="14"/>
      <c r="AL629" s="14"/>
    </row>
    <row r="630" ht="12.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4"/>
      <c r="AJ630" s="14"/>
      <c r="AK630" s="14"/>
      <c r="AL630" s="14"/>
    </row>
    <row r="631" ht="12.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4"/>
      <c r="AJ631" s="14"/>
      <c r="AK631" s="14"/>
      <c r="AL631" s="14"/>
    </row>
    <row r="632" ht="12.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4"/>
      <c r="AJ632" s="14"/>
      <c r="AK632" s="14"/>
      <c r="AL632" s="14"/>
    </row>
    <row r="633" ht="12.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4"/>
      <c r="AJ633" s="14"/>
      <c r="AK633" s="14"/>
      <c r="AL633" s="14"/>
    </row>
    <row r="634" ht="12.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4"/>
      <c r="AJ634" s="14"/>
      <c r="AK634" s="14"/>
      <c r="AL634" s="14"/>
    </row>
    <row r="635" ht="12.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4"/>
      <c r="AJ635" s="14"/>
      <c r="AK635" s="14"/>
      <c r="AL635" s="14"/>
    </row>
    <row r="636" ht="12.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4"/>
      <c r="AJ636" s="14"/>
      <c r="AK636" s="14"/>
      <c r="AL636" s="14"/>
    </row>
    <row r="637" ht="12.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4"/>
      <c r="AJ637" s="14"/>
      <c r="AK637" s="14"/>
      <c r="AL637" s="14"/>
    </row>
    <row r="638" ht="12.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4"/>
      <c r="AJ638" s="14"/>
      <c r="AK638" s="14"/>
      <c r="AL638" s="14"/>
    </row>
    <row r="639" ht="12.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4"/>
      <c r="AJ639" s="14"/>
      <c r="AK639" s="14"/>
      <c r="AL639" s="14"/>
    </row>
    <row r="640" ht="12.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4"/>
      <c r="AJ640" s="14"/>
      <c r="AK640" s="14"/>
      <c r="AL640" s="14"/>
    </row>
    <row r="641" ht="12.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4"/>
      <c r="AJ641" s="14"/>
      <c r="AK641" s="14"/>
      <c r="AL641" s="14"/>
    </row>
    <row r="642" ht="12.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4"/>
      <c r="AJ642" s="14"/>
      <c r="AK642" s="14"/>
      <c r="AL642" s="14"/>
    </row>
    <row r="643" ht="12.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4"/>
      <c r="AJ643" s="14"/>
      <c r="AK643" s="14"/>
      <c r="AL643" s="14"/>
    </row>
    <row r="644" ht="12.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4"/>
      <c r="AJ644" s="14"/>
      <c r="AK644" s="14"/>
      <c r="AL644" s="14"/>
    </row>
    <row r="645" ht="12.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4"/>
      <c r="AJ645" s="14"/>
      <c r="AK645" s="14"/>
      <c r="AL645" s="14"/>
    </row>
    <row r="646" ht="12.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4"/>
      <c r="AJ646" s="14"/>
      <c r="AK646" s="14"/>
      <c r="AL646" s="14"/>
    </row>
    <row r="647" ht="12.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4"/>
      <c r="AJ647" s="14"/>
      <c r="AK647" s="14"/>
      <c r="AL647" s="14"/>
    </row>
    <row r="648" ht="12.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4"/>
      <c r="AJ648" s="14"/>
      <c r="AK648" s="14"/>
      <c r="AL648" s="14"/>
    </row>
    <row r="649" ht="12.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4"/>
      <c r="AJ649" s="14"/>
      <c r="AK649" s="14"/>
      <c r="AL649" s="14"/>
    </row>
    <row r="650" ht="12.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4"/>
      <c r="AJ650" s="14"/>
      <c r="AK650" s="14"/>
      <c r="AL650" s="14"/>
    </row>
    <row r="651" ht="12.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4"/>
      <c r="AJ651" s="14"/>
      <c r="AK651" s="14"/>
      <c r="AL651" s="14"/>
    </row>
    <row r="652" ht="12.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4"/>
      <c r="AJ652" s="14"/>
      <c r="AK652" s="14"/>
      <c r="AL652" s="14"/>
    </row>
    <row r="653" ht="12.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4"/>
      <c r="AJ653" s="14"/>
      <c r="AK653" s="14"/>
      <c r="AL653" s="14"/>
    </row>
    <row r="654" ht="12.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4"/>
      <c r="AJ654" s="14"/>
      <c r="AK654" s="14"/>
      <c r="AL654" s="14"/>
    </row>
    <row r="655" ht="12.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4"/>
      <c r="AJ655" s="14"/>
      <c r="AK655" s="14"/>
      <c r="AL655" s="14"/>
    </row>
    <row r="656" ht="12.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4"/>
      <c r="AJ656" s="14"/>
      <c r="AK656" s="14"/>
      <c r="AL656" s="14"/>
    </row>
    <row r="657" ht="12.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4"/>
      <c r="AJ657" s="14"/>
      <c r="AK657" s="14"/>
      <c r="AL657" s="14"/>
    </row>
    <row r="658" ht="12.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4"/>
      <c r="AJ658" s="14"/>
      <c r="AK658" s="14"/>
      <c r="AL658" s="14"/>
    </row>
    <row r="659" ht="12.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4"/>
      <c r="AJ659" s="14"/>
      <c r="AK659" s="14"/>
      <c r="AL659" s="14"/>
    </row>
    <row r="660" ht="12.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4"/>
      <c r="AJ660" s="14"/>
      <c r="AK660" s="14"/>
      <c r="AL660" s="14"/>
    </row>
    <row r="661" ht="12.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4"/>
      <c r="AJ661" s="14"/>
      <c r="AK661" s="14"/>
      <c r="AL661" s="14"/>
    </row>
    <row r="662" ht="12.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4"/>
      <c r="AJ662" s="14"/>
      <c r="AK662" s="14"/>
      <c r="AL662" s="14"/>
    </row>
    <row r="663" ht="12.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4"/>
      <c r="AJ663" s="14"/>
      <c r="AK663" s="14"/>
      <c r="AL663" s="14"/>
    </row>
    <row r="664" ht="12.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4"/>
      <c r="AJ664" s="14"/>
      <c r="AK664" s="14"/>
      <c r="AL664" s="14"/>
    </row>
    <row r="665" ht="12.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4"/>
      <c r="AJ665" s="14"/>
      <c r="AK665" s="14"/>
      <c r="AL665" s="14"/>
    </row>
    <row r="666" ht="12.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4"/>
      <c r="AJ666" s="14"/>
      <c r="AK666" s="14"/>
      <c r="AL666" s="14"/>
    </row>
    <row r="667" ht="12.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4"/>
      <c r="AJ667" s="14"/>
      <c r="AK667" s="14"/>
      <c r="AL667" s="14"/>
    </row>
    <row r="668" ht="12.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4"/>
      <c r="AJ668" s="14"/>
      <c r="AK668" s="14"/>
      <c r="AL668" s="14"/>
    </row>
    <row r="669" ht="12.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4"/>
      <c r="AJ669" s="14"/>
      <c r="AK669" s="14"/>
      <c r="AL669" s="14"/>
    </row>
    <row r="670" ht="12.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4"/>
      <c r="AJ670" s="14"/>
      <c r="AK670" s="14"/>
      <c r="AL670" s="14"/>
    </row>
    <row r="671" ht="12.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4"/>
      <c r="AJ671" s="14"/>
      <c r="AK671" s="14"/>
      <c r="AL671" s="14"/>
    </row>
    <row r="672" ht="12.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4"/>
      <c r="AJ672" s="14"/>
      <c r="AK672" s="14"/>
      <c r="AL672" s="14"/>
    </row>
    <row r="673" ht="12.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4"/>
      <c r="AJ673" s="14"/>
      <c r="AK673" s="14"/>
      <c r="AL673" s="14"/>
    </row>
    <row r="674" ht="12.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4"/>
      <c r="AJ674" s="14"/>
      <c r="AK674" s="14"/>
      <c r="AL674" s="14"/>
    </row>
    <row r="675" ht="12.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4"/>
      <c r="AJ675" s="14"/>
      <c r="AK675" s="14"/>
      <c r="AL675" s="14"/>
    </row>
    <row r="676" ht="12.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4"/>
      <c r="AJ676" s="14"/>
      <c r="AK676" s="14"/>
      <c r="AL676" s="14"/>
    </row>
    <row r="677" ht="12.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4"/>
      <c r="AJ677" s="14"/>
      <c r="AK677" s="14"/>
      <c r="AL677" s="14"/>
    </row>
    <row r="678" ht="12.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4"/>
      <c r="AJ678" s="14"/>
      <c r="AK678" s="14"/>
      <c r="AL678" s="14"/>
    </row>
    <row r="679" ht="12.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4"/>
      <c r="AJ679" s="14"/>
      <c r="AK679" s="14"/>
      <c r="AL679" s="14"/>
    </row>
    <row r="680" ht="12.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4"/>
      <c r="AJ680" s="14"/>
      <c r="AK680" s="14"/>
      <c r="AL680" s="14"/>
    </row>
    <row r="681" ht="12.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4"/>
      <c r="AJ681" s="14"/>
      <c r="AK681" s="14"/>
      <c r="AL681" s="14"/>
    </row>
    <row r="682" ht="12.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4"/>
      <c r="AJ682" s="14"/>
      <c r="AK682" s="14"/>
      <c r="AL682" s="14"/>
    </row>
    <row r="683" ht="12.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4"/>
      <c r="AJ683" s="14"/>
      <c r="AK683" s="14"/>
      <c r="AL683" s="14"/>
    </row>
    <row r="684" ht="12.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4"/>
      <c r="AJ684" s="14"/>
      <c r="AK684" s="14"/>
      <c r="AL684" s="14"/>
    </row>
    <row r="685" ht="12.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4"/>
      <c r="AJ685" s="14"/>
      <c r="AK685" s="14"/>
      <c r="AL685" s="14"/>
    </row>
    <row r="686" ht="12.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4"/>
      <c r="AJ686" s="14"/>
      <c r="AK686" s="14"/>
      <c r="AL686" s="14"/>
    </row>
    <row r="687" ht="12.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4"/>
      <c r="AJ687" s="14"/>
      <c r="AK687" s="14"/>
      <c r="AL687" s="14"/>
    </row>
    <row r="688" ht="12.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4"/>
      <c r="AJ688" s="14"/>
      <c r="AK688" s="14"/>
      <c r="AL688" s="14"/>
    </row>
    <row r="689" ht="12.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4"/>
      <c r="AJ689" s="14"/>
      <c r="AK689" s="14"/>
      <c r="AL689" s="14"/>
    </row>
    <row r="690" ht="12.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4"/>
      <c r="AJ690" s="14"/>
      <c r="AK690" s="14"/>
      <c r="AL690" s="14"/>
    </row>
    <row r="691" ht="12.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4"/>
      <c r="AJ691" s="14"/>
      <c r="AK691" s="14"/>
      <c r="AL691" s="14"/>
    </row>
    <row r="692" ht="12.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4"/>
      <c r="AJ692" s="14"/>
      <c r="AK692" s="14"/>
      <c r="AL692" s="14"/>
    </row>
    <row r="693" ht="12.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4"/>
      <c r="AJ693" s="14"/>
      <c r="AK693" s="14"/>
      <c r="AL693" s="14"/>
    </row>
    <row r="694" ht="12.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4"/>
      <c r="AJ694" s="14"/>
      <c r="AK694" s="14"/>
      <c r="AL694" s="14"/>
    </row>
    <row r="695" ht="12.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4"/>
      <c r="AJ695" s="14"/>
      <c r="AK695" s="14"/>
      <c r="AL695" s="14"/>
    </row>
    <row r="696" ht="12.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4"/>
      <c r="AJ696" s="14"/>
      <c r="AK696" s="14"/>
      <c r="AL696" s="14"/>
    </row>
    <row r="697" ht="12.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4"/>
      <c r="AJ697" s="14"/>
      <c r="AK697" s="14"/>
      <c r="AL697" s="14"/>
    </row>
    <row r="698" ht="12.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4"/>
      <c r="AJ698" s="14"/>
      <c r="AK698" s="14"/>
      <c r="AL698" s="14"/>
    </row>
    <row r="699" ht="12.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4"/>
      <c r="AJ699" s="14"/>
      <c r="AK699" s="14"/>
      <c r="AL699" s="14"/>
    </row>
    <row r="700" ht="12.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4"/>
      <c r="AJ700" s="14"/>
      <c r="AK700" s="14"/>
      <c r="AL700" s="14"/>
    </row>
    <row r="701" ht="12.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4"/>
      <c r="AJ701" s="14"/>
      <c r="AK701" s="14"/>
      <c r="AL701" s="14"/>
    </row>
    <row r="702" ht="12.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4"/>
      <c r="AJ702" s="14"/>
      <c r="AK702" s="14"/>
      <c r="AL702" s="14"/>
    </row>
    <row r="703" ht="12.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4"/>
      <c r="AJ703" s="14"/>
      <c r="AK703" s="14"/>
      <c r="AL703" s="14"/>
    </row>
    <row r="704" ht="12.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4"/>
      <c r="AJ704" s="14"/>
      <c r="AK704" s="14"/>
      <c r="AL704" s="14"/>
    </row>
    <row r="705" ht="12.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4"/>
      <c r="AJ705" s="14"/>
      <c r="AK705" s="14"/>
      <c r="AL705" s="14"/>
    </row>
    <row r="706" ht="12.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4"/>
      <c r="AJ706" s="14"/>
      <c r="AK706" s="14"/>
      <c r="AL706" s="14"/>
    </row>
    <row r="707" ht="12.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4"/>
      <c r="AJ707" s="14"/>
      <c r="AK707" s="14"/>
      <c r="AL707" s="14"/>
    </row>
    <row r="708" ht="12.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4"/>
      <c r="AJ708" s="14"/>
      <c r="AK708" s="14"/>
      <c r="AL708" s="14"/>
    </row>
    <row r="709" ht="12.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4"/>
      <c r="AJ709" s="14"/>
      <c r="AK709" s="14"/>
      <c r="AL709" s="14"/>
    </row>
    <row r="710" ht="12.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4"/>
      <c r="AJ710" s="14"/>
      <c r="AK710" s="14"/>
      <c r="AL710" s="14"/>
    </row>
    <row r="711" ht="12.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4"/>
      <c r="AJ711" s="14"/>
      <c r="AK711" s="14"/>
      <c r="AL711" s="14"/>
    </row>
    <row r="712" ht="12.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4"/>
      <c r="AJ712" s="14"/>
      <c r="AK712" s="14"/>
      <c r="AL712" s="14"/>
    </row>
    <row r="713" ht="12.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4"/>
      <c r="AJ713" s="14"/>
      <c r="AK713" s="14"/>
      <c r="AL713" s="14"/>
    </row>
    <row r="714" ht="12.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4"/>
      <c r="AJ714" s="14"/>
      <c r="AK714" s="14"/>
      <c r="AL714" s="14"/>
    </row>
    <row r="715" ht="12.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4"/>
      <c r="AJ715" s="14"/>
      <c r="AK715" s="14"/>
      <c r="AL715" s="14"/>
    </row>
    <row r="716" ht="12.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4"/>
      <c r="AJ716" s="14"/>
      <c r="AK716" s="14"/>
      <c r="AL716" s="14"/>
    </row>
    <row r="717" ht="12.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4"/>
      <c r="AJ717" s="14"/>
      <c r="AK717" s="14"/>
      <c r="AL717" s="14"/>
    </row>
    <row r="718" ht="12.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4"/>
      <c r="AJ718" s="14"/>
      <c r="AK718" s="14"/>
      <c r="AL718" s="14"/>
    </row>
    <row r="719" ht="12.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4"/>
      <c r="AJ719" s="14"/>
      <c r="AK719" s="14"/>
      <c r="AL719" s="14"/>
    </row>
    <row r="720" ht="12.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4"/>
      <c r="AJ720" s="14"/>
      <c r="AK720" s="14"/>
      <c r="AL720" s="14"/>
    </row>
    <row r="721" ht="12.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4"/>
      <c r="AJ721" s="14"/>
      <c r="AK721" s="14"/>
      <c r="AL721" s="14"/>
    </row>
    <row r="722" ht="12.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4"/>
      <c r="AJ722" s="14"/>
      <c r="AK722" s="14"/>
      <c r="AL722" s="14"/>
    </row>
    <row r="723" ht="12.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4"/>
      <c r="AJ723" s="14"/>
      <c r="AK723" s="14"/>
      <c r="AL723" s="14"/>
    </row>
    <row r="724" ht="12.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4"/>
      <c r="AJ724" s="14"/>
      <c r="AK724" s="14"/>
      <c r="AL724" s="14"/>
    </row>
    <row r="725" ht="12.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4"/>
      <c r="AJ725" s="14"/>
      <c r="AK725" s="14"/>
      <c r="AL725" s="14"/>
    </row>
    <row r="726" ht="12.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4"/>
      <c r="AJ726" s="14"/>
      <c r="AK726" s="14"/>
      <c r="AL726" s="14"/>
    </row>
    <row r="727" ht="12.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4"/>
      <c r="AJ727" s="14"/>
      <c r="AK727" s="14"/>
      <c r="AL727" s="14"/>
    </row>
    <row r="728" ht="12.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4"/>
      <c r="AJ728" s="14"/>
      <c r="AK728" s="14"/>
      <c r="AL728" s="14"/>
    </row>
    <row r="729" ht="12.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4"/>
      <c r="AJ729" s="14"/>
      <c r="AK729" s="14"/>
      <c r="AL729" s="14"/>
    </row>
    <row r="730" ht="12.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4"/>
      <c r="AJ730" s="14"/>
      <c r="AK730" s="14"/>
      <c r="AL730" s="14"/>
    </row>
    <row r="731" ht="12.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4"/>
      <c r="AJ731" s="14"/>
      <c r="AK731" s="14"/>
      <c r="AL731" s="14"/>
    </row>
    <row r="732" ht="12.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4"/>
      <c r="AJ732" s="14"/>
      <c r="AK732" s="14"/>
      <c r="AL732" s="14"/>
    </row>
    <row r="733" ht="12.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4"/>
      <c r="AJ733" s="14"/>
      <c r="AK733" s="14"/>
      <c r="AL733" s="14"/>
    </row>
    <row r="734" ht="12.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4"/>
      <c r="AJ734" s="14"/>
      <c r="AK734" s="14"/>
      <c r="AL734" s="14"/>
    </row>
    <row r="735" ht="12.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4"/>
      <c r="AJ735" s="14"/>
      <c r="AK735" s="14"/>
      <c r="AL735" s="14"/>
    </row>
    <row r="736" ht="12.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4"/>
      <c r="AJ736" s="14"/>
      <c r="AK736" s="14"/>
      <c r="AL736" s="14"/>
    </row>
    <row r="737" ht="12.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4"/>
      <c r="AJ737" s="14"/>
      <c r="AK737" s="14"/>
      <c r="AL737" s="14"/>
    </row>
    <row r="738" ht="12.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4"/>
      <c r="AJ738" s="14"/>
      <c r="AK738" s="14"/>
      <c r="AL738" s="14"/>
    </row>
    <row r="739" ht="12.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4"/>
      <c r="AJ739" s="14"/>
      <c r="AK739" s="14"/>
      <c r="AL739" s="14"/>
    </row>
    <row r="740" ht="12.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4"/>
      <c r="AJ740" s="14"/>
      <c r="AK740" s="14"/>
      <c r="AL740" s="14"/>
    </row>
    <row r="741" ht="12.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4"/>
      <c r="AJ741" s="14"/>
      <c r="AK741" s="14"/>
      <c r="AL741" s="14"/>
    </row>
    <row r="742" ht="12.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4"/>
      <c r="AJ742" s="14"/>
      <c r="AK742" s="14"/>
      <c r="AL742" s="14"/>
    </row>
    <row r="743" ht="12.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4"/>
      <c r="AJ743" s="14"/>
      <c r="AK743" s="14"/>
      <c r="AL743" s="14"/>
    </row>
    <row r="744" ht="12.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4"/>
      <c r="AJ744" s="14"/>
      <c r="AK744" s="14"/>
      <c r="AL744" s="14"/>
    </row>
    <row r="745" ht="12.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4"/>
      <c r="AJ745" s="14"/>
      <c r="AK745" s="14"/>
      <c r="AL745" s="14"/>
    </row>
    <row r="746" ht="12.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4"/>
      <c r="AJ746" s="14"/>
      <c r="AK746" s="14"/>
      <c r="AL746" s="14"/>
    </row>
    <row r="747" ht="12.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4"/>
      <c r="AJ747" s="14"/>
      <c r="AK747" s="14"/>
      <c r="AL747" s="14"/>
    </row>
    <row r="748" ht="12.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4"/>
      <c r="AJ748" s="14"/>
      <c r="AK748" s="14"/>
      <c r="AL748" s="14"/>
    </row>
    <row r="749" ht="12.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4"/>
      <c r="AJ749" s="14"/>
      <c r="AK749" s="14"/>
      <c r="AL749" s="14"/>
    </row>
    <row r="750" ht="12.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4"/>
      <c r="AJ750" s="14"/>
      <c r="AK750" s="14"/>
      <c r="AL750" s="14"/>
    </row>
    <row r="751" ht="12.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4"/>
      <c r="AJ751" s="14"/>
      <c r="AK751" s="14"/>
      <c r="AL751" s="14"/>
    </row>
    <row r="752" ht="12.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4"/>
      <c r="AJ752" s="14"/>
      <c r="AK752" s="14"/>
      <c r="AL752" s="14"/>
    </row>
    <row r="753" ht="12.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4"/>
      <c r="AJ753" s="14"/>
      <c r="AK753" s="14"/>
      <c r="AL753" s="14"/>
    </row>
    <row r="754" ht="12.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4"/>
      <c r="AJ754" s="14"/>
      <c r="AK754" s="14"/>
      <c r="AL754" s="14"/>
    </row>
    <row r="755" ht="12.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4"/>
      <c r="AJ755" s="14"/>
      <c r="AK755" s="14"/>
      <c r="AL755" s="14"/>
    </row>
    <row r="756" ht="12.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4"/>
      <c r="AJ756" s="14"/>
      <c r="AK756" s="14"/>
      <c r="AL756" s="14"/>
    </row>
    <row r="757" ht="12.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4"/>
      <c r="AJ757" s="14"/>
      <c r="AK757" s="14"/>
      <c r="AL757" s="14"/>
    </row>
    <row r="758" ht="12.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4"/>
      <c r="AJ758" s="14"/>
      <c r="AK758" s="14"/>
      <c r="AL758" s="14"/>
    </row>
    <row r="759" ht="12.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4"/>
      <c r="AJ759" s="14"/>
      <c r="AK759" s="14"/>
      <c r="AL759" s="14"/>
    </row>
    <row r="760" ht="12.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4"/>
      <c r="AJ760" s="14"/>
      <c r="AK760" s="14"/>
      <c r="AL760" s="14"/>
    </row>
    <row r="761" ht="12.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4"/>
      <c r="AJ761" s="14"/>
      <c r="AK761" s="14"/>
      <c r="AL761" s="14"/>
    </row>
    <row r="762" ht="12.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4"/>
      <c r="AJ762" s="14"/>
      <c r="AK762" s="14"/>
      <c r="AL762" s="14"/>
    </row>
    <row r="763" ht="12.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4"/>
      <c r="AJ763" s="14"/>
      <c r="AK763" s="14"/>
      <c r="AL763" s="14"/>
    </row>
    <row r="764" ht="12.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4"/>
      <c r="AJ764" s="14"/>
      <c r="AK764" s="14"/>
      <c r="AL764" s="14"/>
    </row>
    <row r="765" ht="12.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4"/>
      <c r="AJ765" s="14"/>
      <c r="AK765" s="14"/>
      <c r="AL765" s="14"/>
    </row>
    <row r="766" ht="12.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4"/>
      <c r="AJ766" s="14"/>
      <c r="AK766" s="14"/>
      <c r="AL766" s="14"/>
    </row>
    <row r="767" ht="12.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4"/>
      <c r="AJ767" s="14"/>
      <c r="AK767" s="14"/>
      <c r="AL767" s="14"/>
    </row>
    <row r="768" ht="12.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4"/>
      <c r="AJ768" s="14"/>
      <c r="AK768" s="14"/>
      <c r="AL768" s="14"/>
    </row>
    <row r="769" ht="12.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4"/>
      <c r="AJ769" s="14"/>
      <c r="AK769" s="14"/>
      <c r="AL769" s="14"/>
    </row>
    <row r="770" ht="12.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4"/>
      <c r="AJ770" s="14"/>
      <c r="AK770" s="14"/>
      <c r="AL770" s="14"/>
    </row>
    <row r="771" ht="12.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4"/>
      <c r="AJ771" s="14"/>
      <c r="AK771" s="14"/>
      <c r="AL771" s="14"/>
    </row>
    <row r="772" ht="12.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4"/>
      <c r="AJ772" s="14"/>
      <c r="AK772" s="14"/>
      <c r="AL772" s="14"/>
    </row>
    <row r="773" ht="12.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4"/>
      <c r="AJ773" s="14"/>
      <c r="AK773" s="14"/>
      <c r="AL773" s="14"/>
    </row>
    <row r="774" ht="12.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4"/>
      <c r="AJ774" s="14"/>
      <c r="AK774" s="14"/>
      <c r="AL774" s="14"/>
    </row>
    <row r="775" ht="12.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4"/>
      <c r="AJ775" s="14"/>
      <c r="AK775" s="14"/>
      <c r="AL775" s="14"/>
    </row>
    <row r="776" ht="12.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4"/>
      <c r="AJ776" s="14"/>
      <c r="AK776" s="14"/>
      <c r="AL776" s="14"/>
    </row>
    <row r="777" ht="12.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4"/>
      <c r="AJ777" s="14"/>
      <c r="AK777" s="14"/>
      <c r="AL777" s="14"/>
    </row>
    <row r="778" ht="12.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4"/>
      <c r="AJ778" s="14"/>
      <c r="AK778" s="14"/>
      <c r="AL778" s="14"/>
    </row>
    <row r="779" ht="12.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4"/>
      <c r="AJ779" s="14"/>
      <c r="AK779" s="14"/>
      <c r="AL779" s="14"/>
    </row>
    <row r="780" ht="12.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4"/>
      <c r="AJ780" s="14"/>
      <c r="AK780" s="14"/>
      <c r="AL780" s="14"/>
    </row>
    <row r="781" ht="12.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4"/>
      <c r="AJ781" s="14"/>
      <c r="AK781" s="14"/>
      <c r="AL781" s="14"/>
    </row>
    <row r="782" ht="12.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4"/>
      <c r="AJ782" s="14"/>
      <c r="AK782" s="14"/>
      <c r="AL782" s="14"/>
    </row>
    <row r="783" ht="12.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4"/>
      <c r="AJ783" s="14"/>
      <c r="AK783" s="14"/>
      <c r="AL783" s="14"/>
    </row>
    <row r="784" ht="12.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4"/>
      <c r="AJ784" s="14"/>
      <c r="AK784" s="14"/>
      <c r="AL784" s="14"/>
    </row>
    <row r="785" ht="12.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4"/>
      <c r="AJ785" s="14"/>
      <c r="AK785" s="14"/>
      <c r="AL785" s="14"/>
    </row>
    <row r="786" ht="12.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4"/>
      <c r="AJ786" s="14"/>
      <c r="AK786" s="14"/>
      <c r="AL786" s="14"/>
    </row>
    <row r="787" ht="12.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4"/>
      <c r="AJ787" s="14"/>
      <c r="AK787" s="14"/>
      <c r="AL787" s="14"/>
    </row>
    <row r="788" ht="12.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4"/>
      <c r="AJ788" s="14"/>
      <c r="AK788" s="14"/>
      <c r="AL788" s="14"/>
    </row>
    <row r="789" ht="12.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4"/>
      <c r="AJ789" s="14"/>
      <c r="AK789" s="14"/>
      <c r="AL789" s="14"/>
    </row>
    <row r="790" ht="12.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4"/>
      <c r="AJ790" s="14"/>
      <c r="AK790" s="14"/>
      <c r="AL790" s="14"/>
    </row>
    <row r="791" ht="12.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4"/>
      <c r="AJ791" s="14"/>
      <c r="AK791" s="14"/>
      <c r="AL791" s="14"/>
    </row>
    <row r="792" ht="12.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4"/>
      <c r="AJ792" s="14"/>
      <c r="AK792" s="14"/>
      <c r="AL792" s="14"/>
    </row>
    <row r="793" ht="12.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4"/>
      <c r="AJ793" s="14"/>
      <c r="AK793" s="14"/>
      <c r="AL793" s="14"/>
    </row>
    <row r="794" ht="12.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4"/>
      <c r="AJ794" s="14"/>
      <c r="AK794" s="14"/>
      <c r="AL794" s="14"/>
    </row>
    <row r="795" ht="12.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4"/>
      <c r="AJ795" s="14"/>
      <c r="AK795" s="14"/>
      <c r="AL795" s="14"/>
    </row>
    <row r="796" ht="12.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4"/>
      <c r="AJ796" s="14"/>
      <c r="AK796" s="14"/>
      <c r="AL796" s="14"/>
    </row>
    <row r="797" ht="12.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4"/>
      <c r="AJ797" s="14"/>
      <c r="AK797" s="14"/>
      <c r="AL797" s="14"/>
    </row>
    <row r="798" ht="12.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4"/>
      <c r="AJ798" s="14"/>
      <c r="AK798" s="14"/>
      <c r="AL798" s="14"/>
    </row>
    <row r="799" ht="12.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4"/>
      <c r="AJ799" s="14"/>
      <c r="AK799" s="14"/>
      <c r="AL799" s="14"/>
    </row>
    <row r="800" ht="12.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4"/>
      <c r="AJ800" s="14"/>
      <c r="AK800" s="14"/>
      <c r="AL800" s="14"/>
    </row>
    <row r="801" ht="12.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4"/>
      <c r="AJ801" s="14"/>
      <c r="AK801" s="14"/>
      <c r="AL801" s="14"/>
    </row>
    <row r="802" ht="12.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4"/>
      <c r="AJ802" s="14"/>
      <c r="AK802" s="14"/>
      <c r="AL802" s="14"/>
    </row>
    <row r="803" ht="12.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4"/>
      <c r="AJ803" s="14"/>
      <c r="AK803" s="14"/>
      <c r="AL803" s="14"/>
    </row>
    <row r="804" ht="12.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4"/>
      <c r="AJ804" s="14"/>
      <c r="AK804" s="14"/>
      <c r="AL804" s="14"/>
    </row>
    <row r="805" ht="12.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4"/>
      <c r="AJ805" s="14"/>
      <c r="AK805" s="14"/>
      <c r="AL805" s="14"/>
    </row>
    <row r="806" ht="12.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4"/>
      <c r="AJ806" s="14"/>
      <c r="AK806" s="14"/>
      <c r="AL806" s="14"/>
    </row>
    <row r="807" ht="12.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4"/>
      <c r="AJ807" s="14"/>
      <c r="AK807" s="14"/>
      <c r="AL807" s="14"/>
    </row>
    <row r="808" ht="12.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4"/>
      <c r="AJ808" s="14"/>
      <c r="AK808" s="14"/>
      <c r="AL808" s="14"/>
    </row>
    <row r="809" ht="12.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4"/>
      <c r="AJ809" s="14"/>
      <c r="AK809" s="14"/>
      <c r="AL809" s="14"/>
    </row>
    <row r="810" ht="12.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4"/>
      <c r="AJ810" s="14"/>
      <c r="AK810" s="14"/>
      <c r="AL810" s="14"/>
    </row>
    <row r="811" ht="12.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4"/>
      <c r="AJ811" s="14"/>
      <c r="AK811" s="14"/>
      <c r="AL811" s="14"/>
    </row>
    <row r="812" ht="12.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4"/>
      <c r="AJ812" s="14"/>
      <c r="AK812" s="14"/>
      <c r="AL812" s="14"/>
    </row>
    <row r="813" ht="12.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4"/>
      <c r="AJ813" s="14"/>
      <c r="AK813" s="14"/>
      <c r="AL813" s="14"/>
    </row>
    <row r="814" ht="12.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4"/>
      <c r="AJ814" s="14"/>
      <c r="AK814" s="14"/>
      <c r="AL814" s="14"/>
    </row>
    <row r="815" ht="12.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4"/>
      <c r="AJ815" s="14"/>
      <c r="AK815" s="14"/>
      <c r="AL815" s="14"/>
    </row>
    <row r="816" ht="12.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4"/>
      <c r="AJ816" s="14"/>
      <c r="AK816" s="14"/>
      <c r="AL816" s="14"/>
    </row>
    <row r="817" ht="12.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4"/>
      <c r="AJ817" s="14"/>
      <c r="AK817" s="14"/>
      <c r="AL817" s="14"/>
    </row>
    <row r="818" ht="12.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4"/>
      <c r="AJ818" s="14"/>
      <c r="AK818" s="14"/>
      <c r="AL818" s="14"/>
    </row>
    <row r="819" ht="12.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4"/>
      <c r="AJ819" s="14"/>
      <c r="AK819" s="14"/>
      <c r="AL819" s="14"/>
    </row>
    <row r="820" ht="12.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4"/>
      <c r="AJ820" s="14"/>
      <c r="AK820" s="14"/>
      <c r="AL820" s="14"/>
    </row>
    <row r="821" ht="12.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4"/>
      <c r="AJ821" s="14"/>
      <c r="AK821" s="14"/>
      <c r="AL821" s="14"/>
    </row>
    <row r="822" ht="12.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4"/>
      <c r="AJ822" s="14"/>
      <c r="AK822" s="14"/>
      <c r="AL822" s="14"/>
    </row>
    <row r="823" ht="12.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4"/>
      <c r="AJ823" s="14"/>
      <c r="AK823" s="14"/>
      <c r="AL823" s="14"/>
    </row>
    <row r="824" ht="12.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4"/>
      <c r="AJ824" s="14"/>
      <c r="AK824" s="14"/>
      <c r="AL824" s="14"/>
    </row>
    <row r="825" ht="12.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4"/>
      <c r="AJ825" s="14"/>
      <c r="AK825" s="14"/>
      <c r="AL825" s="14"/>
    </row>
    <row r="826" ht="12.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4"/>
      <c r="AJ826" s="14"/>
      <c r="AK826" s="14"/>
      <c r="AL826" s="14"/>
    </row>
    <row r="827" ht="12.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4"/>
      <c r="AJ827" s="14"/>
      <c r="AK827" s="14"/>
      <c r="AL827" s="14"/>
    </row>
    <row r="828" ht="12.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4"/>
      <c r="AJ828" s="14"/>
      <c r="AK828" s="14"/>
      <c r="AL828" s="14"/>
    </row>
    <row r="829" ht="12.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4"/>
      <c r="AJ829" s="14"/>
      <c r="AK829" s="14"/>
      <c r="AL829" s="14"/>
    </row>
    <row r="830" ht="12.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4"/>
      <c r="AJ830" s="14"/>
      <c r="AK830" s="14"/>
      <c r="AL830" s="14"/>
    </row>
    <row r="831" ht="12.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4"/>
      <c r="AJ831" s="14"/>
      <c r="AK831" s="14"/>
      <c r="AL831" s="14"/>
    </row>
    <row r="832" ht="12.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4"/>
      <c r="AJ832" s="14"/>
      <c r="AK832" s="14"/>
      <c r="AL832" s="14"/>
    </row>
    <row r="833" ht="12.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4"/>
      <c r="AJ833" s="14"/>
      <c r="AK833" s="14"/>
      <c r="AL833" s="14"/>
    </row>
    <row r="834" ht="12.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4"/>
      <c r="AJ834" s="14"/>
      <c r="AK834" s="14"/>
      <c r="AL834" s="14"/>
    </row>
    <row r="835" ht="12.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4"/>
      <c r="AJ835" s="14"/>
      <c r="AK835" s="14"/>
      <c r="AL835" s="14"/>
    </row>
    <row r="836" ht="12.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4"/>
      <c r="AJ836" s="14"/>
      <c r="AK836" s="14"/>
      <c r="AL836" s="14"/>
    </row>
    <row r="837" ht="12.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4"/>
      <c r="AJ837" s="14"/>
      <c r="AK837" s="14"/>
      <c r="AL837" s="14"/>
    </row>
    <row r="838" ht="12.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4"/>
      <c r="AJ838" s="14"/>
      <c r="AK838" s="14"/>
      <c r="AL838" s="14"/>
    </row>
    <row r="839" ht="12.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4"/>
      <c r="AJ839" s="14"/>
      <c r="AK839" s="14"/>
      <c r="AL839" s="14"/>
    </row>
    <row r="840" ht="12.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4"/>
      <c r="AJ840" s="14"/>
      <c r="AK840" s="14"/>
      <c r="AL840" s="14"/>
    </row>
    <row r="841" ht="12.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4"/>
      <c r="AJ841" s="14"/>
      <c r="AK841" s="14"/>
      <c r="AL841" s="14"/>
    </row>
    <row r="842" ht="12.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4"/>
      <c r="AJ842" s="14"/>
      <c r="AK842" s="14"/>
      <c r="AL842" s="14"/>
    </row>
    <row r="843" ht="12.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4"/>
      <c r="AJ843" s="14"/>
      <c r="AK843" s="14"/>
      <c r="AL843" s="14"/>
    </row>
    <row r="844" ht="12.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4"/>
      <c r="AJ844" s="14"/>
      <c r="AK844" s="14"/>
      <c r="AL844" s="14"/>
    </row>
    <row r="845" ht="12.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4"/>
      <c r="AJ845" s="14"/>
      <c r="AK845" s="14"/>
      <c r="AL845" s="14"/>
    </row>
    <row r="846" ht="12.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4"/>
      <c r="AJ846" s="14"/>
      <c r="AK846" s="14"/>
      <c r="AL846" s="14"/>
    </row>
    <row r="847" ht="12.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4"/>
      <c r="AJ847" s="14"/>
      <c r="AK847" s="14"/>
      <c r="AL847" s="14"/>
    </row>
    <row r="848" ht="12.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4"/>
      <c r="AJ848" s="14"/>
      <c r="AK848" s="14"/>
      <c r="AL848" s="14"/>
    </row>
    <row r="849" ht="12.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4"/>
      <c r="AJ849" s="14"/>
      <c r="AK849" s="14"/>
      <c r="AL849" s="14"/>
    </row>
    <row r="850" ht="12.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4"/>
      <c r="AJ850" s="14"/>
      <c r="AK850" s="14"/>
      <c r="AL850" s="14"/>
    </row>
    <row r="851" ht="12.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4"/>
      <c r="AJ851" s="14"/>
      <c r="AK851" s="14"/>
      <c r="AL851" s="14"/>
    </row>
    <row r="852" ht="12.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4"/>
      <c r="AJ852" s="14"/>
      <c r="AK852" s="14"/>
      <c r="AL852" s="14"/>
    </row>
    <row r="853" ht="12.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4"/>
      <c r="AJ853" s="14"/>
      <c r="AK853" s="14"/>
      <c r="AL853" s="14"/>
    </row>
    <row r="854" ht="12.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4"/>
      <c r="AJ854" s="14"/>
      <c r="AK854" s="14"/>
      <c r="AL854" s="14"/>
    </row>
    <row r="855" ht="12.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4"/>
      <c r="AJ855" s="14"/>
      <c r="AK855" s="14"/>
      <c r="AL855" s="14"/>
    </row>
    <row r="856" ht="12.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4"/>
      <c r="AJ856" s="14"/>
      <c r="AK856" s="14"/>
      <c r="AL856" s="14"/>
    </row>
    <row r="857" ht="12.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4"/>
      <c r="AJ857" s="14"/>
      <c r="AK857" s="14"/>
      <c r="AL857" s="14"/>
    </row>
    <row r="858" ht="12.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4"/>
      <c r="AJ858" s="14"/>
      <c r="AK858" s="14"/>
      <c r="AL858" s="14"/>
    </row>
    <row r="859" ht="12.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4"/>
      <c r="AJ859" s="14"/>
      <c r="AK859" s="14"/>
      <c r="AL859" s="14"/>
    </row>
    <row r="860" ht="12.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4"/>
      <c r="AJ860" s="14"/>
      <c r="AK860" s="14"/>
      <c r="AL860" s="14"/>
    </row>
    <row r="861" ht="12.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4"/>
      <c r="AJ861" s="14"/>
      <c r="AK861" s="14"/>
      <c r="AL861" s="14"/>
    </row>
    <row r="862" ht="12.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4"/>
      <c r="AJ862" s="14"/>
      <c r="AK862" s="14"/>
      <c r="AL862" s="14"/>
    </row>
    <row r="863" ht="12.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4"/>
      <c r="AJ863" s="14"/>
      <c r="AK863" s="14"/>
      <c r="AL863" s="14"/>
    </row>
    <row r="864" ht="12.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4"/>
      <c r="AJ864" s="14"/>
      <c r="AK864" s="14"/>
      <c r="AL864" s="14"/>
    </row>
    <row r="865" ht="12.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4"/>
      <c r="AJ865" s="14"/>
      <c r="AK865" s="14"/>
      <c r="AL865" s="14"/>
    </row>
    <row r="866" ht="12.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4"/>
      <c r="AJ866" s="14"/>
      <c r="AK866" s="14"/>
      <c r="AL866" s="14"/>
    </row>
    <row r="867" ht="12.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4"/>
      <c r="AJ867" s="14"/>
      <c r="AK867" s="14"/>
      <c r="AL867" s="14"/>
    </row>
    <row r="868" ht="12.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4"/>
      <c r="AJ868" s="14"/>
      <c r="AK868" s="14"/>
      <c r="AL868" s="14"/>
    </row>
    <row r="869" ht="12.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4"/>
      <c r="AJ869" s="14"/>
      <c r="AK869" s="14"/>
      <c r="AL869" s="14"/>
    </row>
    <row r="870" ht="12.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4"/>
      <c r="AJ870" s="14"/>
      <c r="AK870" s="14"/>
      <c r="AL870" s="14"/>
    </row>
    <row r="871" ht="12.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4"/>
      <c r="AJ871" s="14"/>
      <c r="AK871" s="14"/>
      <c r="AL871" s="14"/>
    </row>
    <row r="872" ht="12.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4"/>
      <c r="AJ872" s="14"/>
      <c r="AK872" s="14"/>
      <c r="AL872" s="14"/>
    </row>
    <row r="873" ht="12.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4"/>
      <c r="AJ873" s="14"/>
      <c r="AK873" s="14"/>
      <c r="AL873" s="14"/>
    </row>
    <row r="874" ht="12.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4"/>
      <c r="AJ874" s="14"/>
      <c r="AK874" s="14"/>
      <c r="AL874" s="14"/>
    </row>
    <row r="875" ht="12.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4"/>
      <c r="AJ875" s="14"/>
      <c r="AK875" s="14"/>
      <c r="AL875" s="14"/>
    </row>
    <row r="876" ht="12.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4"/>
      <c r="AJ876" s="14"/>
      <c r="AK876" s="14"/>
      <c r="AL876" s="14"/>
    </row>
    <row r="877" ht="12.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4"/>
      <c r="AJ877" s="14"/>
      <c r="AK877" s="14"/>
      <c r="AL877" s="14"/>
    </row>
    <row r="878" ht="12.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4"/>
      <c r="AJ878" s="14"/>
      <c r="AK878" s="14"/>
      <c r="AL878" s="14"/>
    </row>
    <row r="879" ht="12.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4"/>
      <c r="AJ879" s="14"/>
      <c r="AK879" s="14"/>
      <c r="AL879" s="14"/>
    </row>
    <row r="880" ht="12.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4"/>
      <c r="AJ880" s="14"/>
      <c r="AK880" s="14"/>
      <c r="AL880" s="14"/>
    </row>
    <row r="881" ht="12.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4"/>
      <c r="AJ881" s="14"/>
      <c r="AK881" s="14"/>
      <c r="AL881" s="14"/>
    </row>
    <row r="882" ht="12.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4"/>
      <c r="AJ882" s="14"/>
      <c r="AK882" s="14"/>
      <c r="AL882" s="14"/>
    </row>
    <row r="883" ht="12.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4"/>
      <c r="AJ883" s="14"/>
      <c r="AK883" s="14"/>
      <c r="AL883" s="14"/>
    </row>
    <row r="884" ht="12.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4"/>
      <c r="AJ884" s="14"/>
      <c r="AK884" s="14"/>
      <c r="AL884" s="14"/>
    </row>
    <row r="885" ht="12.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4"/>
      <c r="AJ885" s="14"/>
      <c r="AK885" s="14"/>
      <c r="AL885" s="14"/>
    </row>
    <row r="886" ht="12.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4"/>
      <c r="AJ886" s="14"/>
      <c r="AK886" s="14"/>
      <c r="AL886" s="14"/>
    </row>
    <row r="887" ht="12.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4"/>
      <c r="AJ887" s="14"/>
      <c r="AK887" s="14"/>
      <c r="AL887" s="14"/>
    </row>
    <row r="888" ht="12.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4"/>
      <c r="AJ888" s="14"/>
      <c r="AK888" s="14"/>
      <c r="AL888" s="14"/>
    </row>
    <row r="889" ht="12.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4"/>
      <c r="AJ889" s="14"/>
      <c r="AK889" s="14"/>
      <c r="AL889" s="14"/>
    </row>
    <row r="890" ht="12.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4"/>
      <c r="AJ890" s="14"/>
      <c r="AK890" s="14"/>
      <c r="AL890" s="14"/>
    </row>
    <row r="891" ht="12.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4"/>
      <c r="AJ891" s="14"/>
      <c r="AK891" s="14"/>
      <c r="AL891" s="14"/>
    </row>
    <row r="892" ht="12.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4"/>
      <c r="AJ892" s="14"/>
      <c r="AK892" s="14"/>
      <c r="AL892" s="14"/>
    </row>
    <row r="893" ht="12.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4"/>
      <c r="AJ893" s="14"/>
      <c r="AK893" s="14"/>
      <c r="AL893" s="14"/>
    </row>
    <row r="894" ht="12.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4"/>
      <c r="AJ894" s="14"/>
      <c r="AK894" s="14"/>
      <c r="AL894" s="14"/>
    </row>
    <row r="895" ht="12.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4"/>
      <c r="AJ895" s="14"/>
      <c r="AK895" s="14"/>
      <c r="AL895" s="14"/>
    </row>
    <row r="896" ht="12.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4"/>
      <c r="AJ896" s="14"/>
      <c r="AK896" s="14"/>
      <c r="AL896" s="14"/>
    </row>
    <row r="897" ht="12.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4"/>
      <c r="AJ897" s="14"/>
      <c r="AK897" s="14"/>
      <c r="AL897" s="14"/>
    </row>
    <row r="898" ht="12.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4"/>
      <c r="AJ898" s="14"/>
      <c r="AK898" s="14"/>
      <c r="AL898" s="14"/>
    </row>
    <row r="899" ht="12.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4"/>
      <c r="AJ899" s="14"/>
      <c r="AK899" s="14"/>
      <c r="AL899" s="14"/>
    </row>
    <row r="900" ht="12.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4"/>
      <c r="AJ900" s="14"/>
      <c r="AK900" s="14"/>
      <c r="AL900" s="14"/>
    </row>
    <row r="901" ht="12.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4"/>
      <c r="AJ901" s="14"/>
      <c r="AK901" s="14"/>
      <c r="AL901" s="14"/>
    </row>
    <row r="902" ht="12.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4"/>
      <c r="AJ902" s="14"/>
      <c r="AK902" s="14"/>
      <c r="AL902" s="14"/>
    </row>
    <row r="903" ht="12.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4"/>
      <c r="AJ903" s="14"/>
      <c r="AK903" s="14"/>
      <c r="AL903" s="14"/>
    </row>
    <row r="904" ht="12.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4"/>
      <c r="AJ904" s="14"/>
      <c r="AK904" s="14"/>
      <c r="AL904" s="14"/>
    </row>
    <row r="905" ht="12.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4"/>
      <c r="AJ905" s="14"/>
      <c r="AK905" s="14"/>
      <c r="AL905" s="14"/>
    </row>
    <row r="906" ht="12.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4"/>
      <c r="AJ906" s="14"/>
      <c r="AK906" s="14"/>
      <c r="AL906" s="14"/>
    </row>
    <row r="907" ht="12.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4"/>
      <c r="AJ907" s="14"/>
      <c r="AK907" s="14"/>
      <c r="AL907" s="14"/>
    </row>
    <row r="908" ht="12.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4"/>
      <c r="AJ908" s="14"/>
      <c r="AK908" s="14"/>
      <c r="AL908" s="14"/>
    </row>
    <row r="909" ht="12.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4"/>
      <c r="AJ909" s="14"/>
      <c r="AK909" s="14"/>
      <c r="AL909" s="14"/>
    </row>
    <row r="910" ht="12.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4"/>
      <c r="AJ910" s="14"/>
      <c r="AK910" s="14"/>
      <c r="AL910" s="14"/>
    </row>
    <row r="911" ht="12.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4"/>
      <c r="AJ911" s="14"/>
      <c r="AK911" s="14"/>
      <c r="AL911" s="14"/>
    </row>
    <row r="912" ht="12.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4"/>
      <c r="AJ912" s="14"/>
      <c r="AK912" s="14"/>
      <c r="AL912" s="14"/>
    </row>
    <row r="913" ht="12.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4"/>
      <c r="AJ913" s="14"/>
      <c r="AK913" s="14"/>
      <c r="AL913" s="14"/>
    </row>
    <row r="914" ht="12.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4"/>
      <c r="AJ914" s="14"/>
      <c r="AK914" s="14"/>
      <c r="AL914" s="14"/>
    </row>
    <row r="915" ht="12.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4"/>
      <c r="AJ915" s="14"/>
      <c r="AK915" s="14"/>
      <c r="AL915" s="14"/>
    </row>
    <row r="916" ht="12.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4"/>
      <c r="AJ916" s="14"/>
      <c r="AK916" s="14"/>
      <c r="AL916" s="14"/>
    </row>
    <row r="917" ht="12.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4"/>
      <c r="AJ917" s="14"/>
      <c r="AK917" s="14"/>
      <c r="AL917" s="14"/>
    </row>
    <row r="918" ht="12.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4"/>
      <c r="AJ918" s="14"/>
      <c r="AK918" s="14"/>
      <c r="AL918" s="14"/>
    </row>
    <row r="919" ht="12.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4"/>
      <c r="AJ919" s="14"/>
      <c r="AK919" s="14"/>
      <c r="AL919" s="14"/>
    </row>
    <row r="920" ht="12.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4"/>
      <c r="AJ920" s="14"/>
      <c r="AK920" s="14"/>
      <c r="AL920" s="14"/>
    </row>
    <row r="921" ht="12.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4"/>
      <c r="AJ921" s="14"/>
      <c r="AK921" s="14"/>
      <c r="AL921" s="14"/>
    </row>
    <row r="922" ht="12.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4"/>
      <c r="AJ922" s="14"/>
      <c r="AK922" s="14"/>
      <c r="AL922" s="14"/>
    </row>
    <row r="923" ht="12.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4"/>
      <c r="AJ923" s="14"/>
      <c r="AK923" s="14"/>
      <c r="AL923" s="14"/>
    </row>
    <row r="924" ht="12.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4"/>
      <c r="AJ924" s="14"/>
      <c r="AK924" s="14"/>
      <c r="AL924" s="14"/>
    </row>
    <row r="925" ht="12.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4"/>
      <c r="AJ925" s="14"/>
      <c r="AK925" s="14"/>
      <c r="AL925" s="14"/>
    </row>
    <row r="926" ht="12.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4"/>
      <c r="AJ926" s="14"/>
      <c r="AK926" s="14"/>
      <c r="AL926" s="14"/>
    </row>
    <row r="927" ht="12.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4"/>
      <c r="AJ927" s="14"/>
      <c r="AK927" s="14"/>
      <c r="AL927" s="14"/>
    </row>
    <row r="928" ht="12.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4"/>
      <c r="AJ928" s="14"/>
      <c r="AK928" s="14"/>
      <c r="AL928" s="14"/>
    </row>
    <row r="929" ht="12.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4"/>
      <c r="AJ929" s="14"/>
      <c r="AK929" s="14"/>
      <c r="AL929" s="14"/>
    </row>
    <row r="930" ht="12.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4"/>
      <c r="AJ930" s="14"/>
      <c r="AK930" s="14"/>
      <c r="AL930" s="14"/>
    </row>
    <row r="931" ht="12.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4"/>
      <c r="AJ931" s="14"/>
      <c r="AK931" s="14"/>
      <c r="AL931" s="14"/>
    </row>
    <row r="932" ht="12.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4"/>
      <c r="AJ932" s="14"/>
      <c r="AK932" s="14"/>
      <c r="AL932" s="14"/>
    </row>
    <row r="933" ht="12.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4"/>
      <c r="AJ933" s="14"/>
      <c r="AK933" s="14"/>
      <c r="AL933" s="14"/>
    </row>
    <row r="934" ht="12.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4"/>
      <c r="AJ934" s="14"/>
      <c r="AK934" s="14"/>
      <c r="AL934" s="14"/>
    </row>
    <row r="935" ht="12.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4"/>
      <c r="AJ935" s="14"/>
      <c r="AK935" s="14"/>
      <c r="AL935" s="14"/>
    </row>
    <row r="936" ht="12.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4"/>
      <c r="AJ936" s="14"/>
      <c r="AK936" s="14"/>
      <c r="AL936" s="14"/>
    </row>
    <row r="937" ht="12.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4"/>
      <c r="AJ937" s="14"/>
      <c r="AK937" s="14"/>
      <c r="AL937" s="14"/>
    </row>
    <row r="938" ht="12.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4"/>
      <c r="AJ938" s="14"/>
      <c r="AK938" s="14"/>
      <c r="AL938" s="14"/>
    </row>
    <row r="939" ht="12.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4"/>
      <c r="AJ939" s="14"/>
      <c r="AK939" s="14"/>
      <c r="AL939" s="14"/>
    </row>
    <row r="940" ht="12.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4"/>
      <c r="AJ940" s="14"/>
      <c r="AK940" s="14"/>
      <c r="AL940" s="14"/>
    </row>
    <row r="941" ht="12.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4"/>
      <c r="AJ941" s="14"/>
      <c r="AK941" s="14"/>
      <c r="AL941" s="14"/>
    </row>
    <row r="942" ht="12.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4"/>
      <c r="AJ942" s="14"/>
      <c r="AK942" s="14"/>
      <c r="AL942" s="14"/>
    </row>
    <row r="943" ht="12.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4"/>
      <c r="AJ943" s="14"/>
      <c r="AK943" s="14"/>
      <c r="AL943" s="14"/>
    </row>
    <row r="944" ht="12.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4"/>
      <c r="AJ944" s="14"/>
      <c r="AK944" s="14"/>
      <c r="AL944" s="14"/>
    </row>
    <row r="945" ht="12.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4"/>
      <c r="AJ945" s="14"/>
      <c r="AK945" s="14"/>
      <c r="AL945" s="14"/>
    </row>
    <row r="946" ht="12.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4"/>
      <c r="AJ946" s="14"/>
      <c r="AK946" s="14"/>
      <c r="AL946" s="14"/>
    </row>
    <row r="947" ht="12.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4"/>
      <c r="AJ947" s="14"/>
      <c r="AK947" s="14"/>
      <c r="AL947" s="14"/>
    </row>
    <row r="948" ht="12.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4"/>
      <c r="AJ948" s="14"/>
      <c r="AK948" s="14"/>
      <c r="AL948" s="14"/>
    </row>
    <row r="949" ht="12.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4"/>
      <c r="AJ949" s="14"/>
      <c r="AK949" s="14"/>
      <c r="AL949" s="14"/>
    </row>
    <row r="950" ht="12.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4"/>
      <c r="AJ950" s="14"/>
      <c r="AK950" s="14"/>
      <c r="AL950" s="14"/>
    </row>
    <row r="951" ht="12.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4"/>
      <c r="AJ951" s="14"/>
      <c r="AK951" s="14"/>
      <c r="AL951" s="14"/>
    </row>
    <row r="952" ht="12.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4"/>
      <c r="AJ952" s="14"/>
      <c r="AK952" s="14"/>
      <c r="AL952" s="14"/>
    </row>
    <row r="953" ht="12.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4"/>
      <c r="AJ953" s="14"/>
      <c r="AK953" s="14"/>
      <c r="AL953" s="14"/>
    </row>
    <row r="954" ht="12.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4"/>
      <c r="AJ954" s="14"/>
      <c r="AK954" s="14"/>
      <c r="AL954" s="14"/>
    </row>
    <row r="955" ht="12.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4"/>
      <c r="AJ955" s="14"/>
      <c r="AK955" s="14"/>
      <c r="AL955" s="14"/>
    </row>
    <row r="956" ht="12.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4"/>
      <c r="AJ956" s="14"/>
      <c r="AK956" s="14"/>
      <c r="AL956" s="14"/>
    </row>
    <row r="957" ht="12.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4"/>
      <c r="AJ957" s="14"/>
      <c r="AK957" s="14"/>
      <c r="AL957" s="14"/>
    </row>
    <row r="958" ht="12.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4"/>
      <c r="AJ958" s="14"/>
      <c r="AK958" s="14"/>
      <c r="AL958" s="14"/>
    </row>
    <row r="959" ht="12.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4"/>
      <c r="AJ959" s="14"/>
      <c r="AK959" s="14"/>
      <c r="AL959" s="14"/>
    </row>
    <row r="960" ht="12.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4"/>
      <c r="AJ960" s="14"/>
      <c r="AK960" s="14"/>
      <c r="AL960" s="14"/>
    </row>
    <row r="961" ht="12.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4"/>
      <c r="AJ961" s="14"/>
      <c r="AK961" s="14"/>
      <c r="AL961" s="14"/>
    </row>
    <row r="962" ht="12.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4"/>
      <c r="AJ962" s="14"/>
      <c r="AK962" s="14"/>
      <c r="AL962" s="14"/>
    </row>
    <row r="963" ht="12.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4"/>
      <c r="AJ963" s="14"/>
      <c r="AK963" s="14"/>
      <c r="AL963" s="14"/>
    </row>
    <row r="964" ht="12.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4"/>
      <c r="AJ964" s="14"/>
      <c r="AK964" s="14"/>
      <c r="AL964" s="14"/>
    </row>
    <row r="965" ht="12.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4"/>
      <c r="AJ965" s="14"/>
      <c r="AK965" s="14"/>
      <c r="AL965" s="14"/>
    </row>
    <row r="966" ht="12.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4"/>
      <c r="AJ966" s="14"/>
      <c r="AK966" s="14"/>
      <c r="AL966" s="14"/>
    </row>
    <row r="967" ht="12.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4"/>
      <c r="AJ967" s="14"/>
      <c r="AK967" s="14"/>
      <c r="AL967" s="14"/>
    </row>
    <row r="968" ht="12.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4"/>
      <c r="AJ968" s="14"/>
      <c r="AK968" s="14"/>
      <c r="AL968" s="14"/>
    </row>
    <row r="969" ht="12.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4"/>
      <c r="AJ969" s="14"/>
      <c r="AK969" s="14"/>
      <c r="AL969" s="14"/>
    </row>
    <row r="970" ht="12.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4"/>
      <c r="AJ970" s="14"/>
      <c r="AK970" s="14"/>
      <c r="AL970" s="14"/>
    </row>
    <row r="971" ht="12.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4"/>
      <c r="AJ971" s="14"/>
      <c r="AK971" s="14"/>
      <c r="AL971" s="14"/>
    </row>
    <row r="972" ht="12.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4"/>
      <c r="AJ972" s="14"/>
      <c r="AK972" s="14"/>
      <c r="AL972" s="14"/>
    </row>
    <row r="973" ht="12.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4"/>
      <c r="AJ973" s="14"/>
      <c r="AK973" s="14"/>
      <c r="AL973" s="14"/>
    </row>
    <row r="974" ht="12.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4"/>
      <c r="AJ974" s="14"/>
      <c r="AK974" s="14"/>
      <c r="AL974" s="14"/>
    </row>
    <row r="975" ht="12.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4"/>
      <c r="AJ975" s="14"/>
      <c r="AK975" s="14"/>
      <c r="AL975" s="14"/>
    </row>
    <row r="976" ht="12.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4"/>
      <c r="AJ976" s="14"/>
      <c r="AK976" s="14"/>
      <c r="AL976" s="14"/>
    </row>
    <row r="977" ht="12.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4"/>
      <c r="AJ977" s="14"/>
      <c r="AK977" s="14"/>
      <c r="AL977" s="14"/>
    </row>
    <row r="978" ht="12.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4"/>
      <c r="AJ978" s="14"/>
      <c r="AK978" s="14"/>
      <c r="AL978" s="14"/>
    </row>
    <row r="979" ht="12.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4"/>
      <c r="AJ979" s="14"/>
      <c r="AK979" s="14"/>
      <c r="AL979" s="14"/>
    </row>
    <row r="980" ht="12.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4"/>
      <c r="AJ980" s="14"/>
      <c r="AK980" s="14"/>
      <c r="AL980" s="14"/>
    </row>
    <row r="981" ht="12.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4"/>
      <c r="AJ981" s="14"/>
      <c r="AK981" s="14"/>
      <c r="AL981" s="14"/>
    </row>
    <row r="982" ht="12.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4"/>
      <c r="AJ982" s="14"/>
      <c r="AK982" s="14"/>
      <c r="AL982" s="14"/>
    </row>
    <row r="983" ht="12.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4"/>
      <c r="AJ983" s="14"/>
      <c r="AK983" s="14"/>
      <c r="AL983" s="14"/>
    </row>
    <row r="984" ht="12.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4"/>
      <c r="AJ984" s="14"/>
      <c r="AK984" s="14"/>
      <c r="AL984" s="14"/>
    </row>
    <row r="985" ht="12.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4"/>
      <c r="AJ985" s="14"/>
      <c r="AK985" s="14"/>
      <c r="AL985" s="14"/>
    </row>
    <row r="986" ht="12.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4"/>
      <c r="AJ986" s="14"/>
      <c r="AK986" s="14"/>
      <c r="AL986" s="14"/>
    </row>
    <row r="987" ht="12.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4"/>
      <c r="AJ987" s="14"/>
      <c r="AK987" s="14"/>
      <c r="AL987" s="14"/>
    </row>
    <row r="988" ht="12.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4"/>
      <c r="AJ988" s="14"/>
      <c r="AK988" s="14"/>
      <c r="AL988" s="14"/>
    </row>
    <row r="989" ht="12.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4"/>
      <c r="AJ989" s="14"/>
      <c r="AK989" s="14"/>
      <c r="AL989" s="14"/>
    </row>
    <row r="990" ht="12.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4"/>
      <c r="AJ990" s="14"/>
      <c r="AK990" s="14"/>
      <c r="AL990" s="14"/>
    </row>
    <row r="991" ht="12.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4"/>
      <c r="AJ991" s="14"/>
      <c r="AK991" s="14"/>
      <c r="AL991" s="14"/>
    </row>
    <row r="992" ht="12.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4"/>
      <c r="AJ992" s="14"/>
      <c r="AK992" s="14"/>
      <c r="AL992" s="14"/>
    </row>
    <row r="993" ht="12.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4"/>
      <c r="AJ993" s="14"/>
      <c r="AK993" s="14"/>
      <c r="AL993" s="14"/>
    </row>
    <row r="994" ht="12.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4"/>
      <c r="AJ994" s="14"/>
      <c r="AK994" s="14"/>
      <c r="AL994" s="14"/>
    </row>
    <row r="995" ht="12.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4"/>
      <c r="AJ995" s="14"/>
      <c r="AK995" s="14"/>
      <c r="AL995" s="14"/>
    </row>
    <row r="996" ht="12.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4"/>
      <c r="AJ996" s="14"/>
      <c r="AK996" s="14"/>
      <c r="AL996" s="14"/>
    </row>
    <row r="997" ht="12.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4"/>
      <c r="AJ997" s="14"/>
      <c r="AK997" s="14"/>
      <c r="AL997" s="14"/>
    </row>
    <row r="998" ht="12.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4"/>
      <c r="AJ998" s="14"/>
      <c r="AK998" s="14"/>
      <c r="AL998" s="14"/>
    </row>
    <row r="999" ht="12.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4"/>
      <c r="AJ999" s="14"/>
      <c r="AK999" s="14"/>
      <c r="AL999" s="14"/>
    </row>
    <row r="1000" ht="12.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c r="AD1000" s="104"/>
      <c r="AE1000" s="104"/>
      <c r="AF1000" s="104"/>
      <c r="AG1000" s="104"/>
      <c r="AH1000" s="104"/>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R6:R35 T6:T35">
      <formula1>SalesRoster</formula1>
    </dataValidation>
    <dataValidation type="list" allowBlank="1" showErrorMessage="1" sqref="P6:P35">
      <formula1>"Retail,Wholesale"</formula1>
    </dataValidation>
    <dataValidation type="list" allowBlank="1" showErrorMessage="1" sqref="S6:S35">
      <formula1>Percent</formula1>
    </dataValidation>
    <dataValidation type="list" allowBlank="1" showErrorMessage="1" sqref="F6:F35">
      <formula1>"Used,Trade,New"</formula1>
    </dataValidation>
    <dataValidation type="list" allowBlank="1" showErrorMessage="1" sqref="H6:H35">
      <formula1>Makes</formula1>
    </dataValidation>
    <dataValidation type="list" allowBlank="1" showErrorMessage="1" sqref="J6:J35">
      <formula1>Type</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38"/>
    <col customWidth="1" min="3" max="3" width="10.38"/>
    <col customWidth="1" min="4" max="4" width="8.63"/>
    <col customWidth="1" min="5" max="5" width="6.0"/>
    <col customWidth="1" min="6" max="6" width="9.38"/>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75"/>
    <col customWidth="1" min="20" max="20" width="13.5"/>
    <col customWidth="1" min="21" max="21" width="6.38"/>
    <col customWidth="1" min="22" max="22" width="9.75"/>
    <col customWidth="1" min="23" max="23" width="8.88"/>
    <col customWidth="1" min="24" max="24" width="6.63"/>
    <col customWidth="1" min="25" max="28" width="8.0"/>
    <col customWidth="1" min="29" max="29" width="8.88"/>
    <col customWidth="1" min="30" max="30" width="9.75"/>
    <col customWidth="1" min="31" max="31" width="8.88"/>
    <col customWidth="1" min="32" max="32" width="9.75"/>
    <col customWidth="1" min="33" max="33" width="2.63"/>
    <col customWidth="1" min="34" max="34" width="10.5"/>
    <col customWidth="1" min="35" max="38" width="15.13"/>
  </cols>
  <sheetData>
    <row r="1" ht="12.75" customHeight="1">
      <c r="A1" s="1242" t="s">
        <v>933</v>
      </c>
      <c r="B1" s="111"/>
      <c r="C1" s="1417" t="str">
        <f>'DEAL LOG'!I2:J2+6</f>
        <v>#VALUE!</v>
      </c>
      <c r="D1" s="110"/>
      <c r="E1" s="110"/>
      <c r="F1" s="1242" t="s">
        <v>965</v>
      </c>
      <c r="G1" s="110"/>
      <c r="H1" s="1418"/>
      <c r="I1" s="1246"/>
      <c r="J1" s="1246"/>
      <c r="K1" s="1246"/>
      <c r="L1" s="1246"/>
      <c r="M1" s="1246"/>
      <c r="N1" s="1246"/>
      <c r="O1" s="1246"/>
      <c r="P1" s="104"/>
      <c r="Q1" s="104"/>
      <c r="R1" s="104"/>
      <c r="S1" s="104"/>
      <c r="T1" s="104"/>
      <c r="U1" s="104"/>
      <c r="V1" s="104"/>
      <c r="W1" s="104"/>
      <c r="X1" s="104"/>
      <c r="Y1" s="104"/>
      <c r="Z1" s="104"/>
      <c r="AA1" s="104"/>
      <c r="AB1" s="104"/>
      <c r="AC1" s="14"/>
      <c r="AD1" s="14"/>
      <c r="AE1" s="14"/>
      <c r="AF1" s="14"/>
    </row>
    <row r="2" ht="12.75" customHeight="1">
      <c r="A2" s="1242" t="s">
        <v>935</v>
      </c>
      <c r="B2" s="111"/>
      <c r="C2" s="1389" t="str">
        <f>'DEAL LOG'!I3:J3</f>
        <v>#VALUE!</v>
      </c>
      <c r="D2" s="110"/>
      <c r="E2" s="110"/>
      <c r="F2" s="1249" t="s">
        <v>937</v>
      </c>
      <c r="G2" s="110"/>
      <c r="H2" s="1418">
        <f>COUNT(B6:B35)</f>
        <v>0</v>
      </c>
      <c r="I2" s="1246"/>
      <c r="J2" s="1246"/>
      <c r="K2" s="1246"/>
      <c r="L2" s="1246"/>
      <c r="M2" s="1246"/>
      <c r="N2" s="1264"/>
      <c r="O2" s="1264"/>
      <c r="P2" s="104"/>
      <c r="Q2" s="104"/>
      <c r="R2" s="104"/>
      <c r="S2" s="104"/>
      <c r="T2" s="104"/>
      <c r="U2" s="104"/>
      <c r="V2" s="104"/>
      <c r="W2" s="104"/>
      <c r="X2" s="104"/>
      <c r="Y2" s="104"/>
      <c r="Z2" s="104"/>
      <c r="AA2" s="104"/>
      <c r="AB2" s="104"/>
      <c r="AC2" s="14"/>
      <c r="AD2" s="14"/>
      <c r="AE2" s="14"/>
      <c r="AF2" s="14"/>
    </row>
    <row r="3" ht="12.75" customHeight="1">
      <c r="A3" s="1253"/>
      <c r="C3" s="1254"/>
      <c r="F3" s="1255"/>
      <c r="G3" s="1246"/>
      <c r="H3" s="1246"/>
      <c r="I3" s="1246"/>
      <c r="J3" s="1246"/>
      <c r="K3" s="1246"/>
      <c r="L3" s="1246"/>
      <c r="M3" s="1246"/>
      <c r="N3" s="1246"/>
      <c r="O3" s="1246"/>
      <c r="P3" s="1246"/>
      <c r="Q3" s="1246"/>
      <c r="R3" s="1246"/>
      <c r="S3" s="1246"/>
      <c r="T3" s="1246"/>
      <c r="U3" s="1246"/>
      <c r="V3" s="1246"/>
      <c r="W3" s="1256"/>
      <c r="X3" s="1256"/>
      <c r="Y3" s="1255"/>
      <c r="Z3" s="1255"/>
      <c r="AA3" s="60"/>
      <c r="AB3" s="104"/>
      <c r="AC3" s="104"/>
      <c r="AD3" s="104"/>
      <c r="AE3" s="104"/>
      <c r="AF3" s="104"/>
      <c r="AG3" s="104"/>
      <c r="AH3" s="104"/>
      <c r="AI3" s="14"/>
      <c r="AJ3" s="14"/>
      <c r="AK3" s="14"/>
      <c r="AL3" s="14"/>
    </row>
    <row r="4" ht="12.75" customHeight="1">
      <c r="A4" s="785" t="s">
        <v>969</v>
      </c>
      <c r="B4" s="785" t="s">
        <v>941</v>
      </c>
      <c r="C4" s="785" t="s">
        <v>916</v>
      </c>
      <c r="D4" s="785" t="s">
        <v>767</v>
      </c>
      <c r="E4" s="786" t="s">
        <v>768</v>
      </c>
      <c r="F4" s="785" t="s">
        <v>942</v>
      </c>
      <c r="G4" s="787" t="s">
        <v>770</v>
      </c>
      <c r="H4" s="110"/>
      <c r="I4" s="110"/>
      <c r="J4" s="110"/>
      <c r="K4" s="111"/>
      <c r="L4" s="1334" t="s">
        <v>943</v>
      </c>
      <c r="M4" s="110"/>
      <c r="N4" s="110"/>
      <c r="O4" s="110"/>
      <c r="P4" s="110"/>
      <c r="Q4" s="111"/>
      <c r="R4" s="786" t="s">
        <v>790</v>
      </c>
      <c r="S4" s="785" t="s">
        <v>918</v>
      </c>
      <c r="T4" s="785" t="s">
        <v>771</v>
      </c>
      <c r="U4" s="1262" t="s">
        <v>921</v>
      </c>
      <c r="V4" s="785" t="s">
        <v>772</v>
      </c>
      <c r="W4" s="785" t="s">
        <v>945</v>
      </c>
      <c r="X4" s="786" t="s">
        <v>946</v>
      </c>
      <c r="Y4" s="786" t="s">
        <v>947</v>
      </c>
      <c r="Z4" s="786" t="s">
        <v>888</v>
      </c>
      <c r="AA4" s="786" t="s">
        <v>565</v>
      </c>
      <c r="AB4" s="786" t="s">
        <v>948</v>
      </c>
      <c r="AC4" s="786" t="s">
        <v>949</v>
      </c>
      <c r="AD4" s="1262" t="s">
        <v>950</v>
      </c>
      <c r="AE4" s="1263" t="s">
        <v>951</v>
      </c>
      <c r="AF4" s="1263" t="s">
        <v>952</v>
      </c>
      <c r="AG4" s="1264"/>
      <c r="AH4" s="1265" t="s">
        <v>953</v>
      </c>
      <c r="AI4" s="1266" t="s">
        <v>954</v>
      </c>
      <c r="AJ4" s="1267"/>
      <c r="AK4" s="1268"/>
      <c r="AL4" s="14"/>
    </row>
    <row r="5" ht="12.75" customHeight="1">
      <c r="A5" s="1269"/>
      <c r="B5" s="794"/>
      <c r="C5" s="794"/>
      <c r="D5" s="794"/>
      <c r="E5" s="794"/>
      <c r="F5" s="794"/>
      <c r="G5" s="1406" t="s">
        <v>191</v>
      </c>
      <c r="H5" s="1406" t="s">
        <v>192</v>
      </c>
      <c r="I5" s="1406" t="s">
        <v>193</v>
      </c>
      <c r="J5" s="1406" t="s">
        <v>9</v>
      </c>
      <c r="K5" s="1406" t="s">
        <v>955</v>
      </c>
      <c r="L5" s="1407" t="s">
        <v>191</v>
      </c>
      <c r="M5" s="1407" t="s">
        <v>192</v>
      </c>
      <c r="N5" s="1407" t="s">
        <v>9</v>
      </c>
      <c r="O5" s="1407" t="s">
        <v>956</v>
      </c>
      <c r="P5" s="1407" t="s">
        <v>957</v>
      </c>
      <c r="Q5" s="1407" t="s">
        <v>556</v>
      </c>
      <c r="R5" s="794"/>
      <c r="S5" s="794"/>
      <c r="T5" s="794"/>
      <c r="U5" s="794"/>
      <c r="V5" s="794"/>
      <c r="W5" s="794"/>
      <c r="X5" s="794"/>
      <c r="Y5" s="794"/>
      <c r="Z5" s="794"/>
      <c r="AA5" s="794"/>
      <c r="AB5" s="794"/>
      <c r="AC5" s="794"/>
      <c r="AD5" s="794"/>
      <c r="AE5" s="794"/>
      <c r="AF5" s="794"/>
      <c r="AG5" s="1264"/>
      <c r="AH5" s="794"/>
      <c r="AI5" s="797"/>
      <c r="AJ5" s="418"/>
      <c r="AK5" s="415"/>
      <c r="AL5" s="14"/>
    </row>
    <row r="6" ht="12.75" customHeight="1">
      <c r="A6" s="1366"/>
      <c r="B6" s="1367"/>
      <c r="C6" s="1290"/>
      <c r="D6" s="1290"/>
      <c r="E6" s="1290"/>
      <c r="F6" s="1368"/>
      <c r="G6" s="1369" t="str">
        <f>IF(A6=ISBLANK(TRUE),IF(B6=ISBLANK(TRUE)," ","Input"),VLOOKUP(A6,INVENTORY!$A$31:$Y$948,6,FALSE))</f>
        <v> </v>
      </c>
      <c r="H6" s="1369" t="str">
        <f>IF(A6=ISBLANK(TRUE),IF(B6=ISBLANK(TRUE)," ","Input"),VLOOKUP(A6,INVENTORY!$A$31:$Y$948,7,FALSE))</f>
        <v> </v>
      </c>
      <c r="I6" s="1369" t="str">
        <f>IF(A6=ISBLANK(TRUE),IF(B6=ISBLANK(TRUE)," ","Input"),VLOOKUP(A6,INVENTORY!$A$31:$Y$948,8,FALSE))</f>
        <v> </v>
      </c>
      <c r="J6" s="1369" t="str">
        <f>IF(A6=ISBLANK(TRUE),IF(B6=ISBLANK(TRUE)," ","Input"),VLOOKUP(A6,INVENTORY!$A$31:$Y$948,9,FALSE))</f>
        <v> </v>
      </c>
      <c r="K6" s="1302" t="str">
        <f>IF(A6=ISBLANK(TRUE),IF(B6=ISBLANK(TRUE)," ","Input"),VLOOKUP(B6,INVENTORY!$A$31:$Y$948,19,FALSE))</f>
        <v> </v>
      </c>
      <c r="L6" s="1290"/>
      <c r="M6" s="1290"/>
      <c r="N6" s="1290"/>
      <c r="O6" s="1290"/>
      <c r="P6" s="1290"/>
      <c r="Q6" s="1370"/>
      <c r="R6" s="1290"/>
      <c r="S6" s="1362"/>
      <c r="T6" s="1290"/>
      <c r="U6" s="1281">
        <f t="shared" ref="U6:U35" si="1">IF(S6=ISBLANK(0),0,1-S6)</f>
        <v>0</v>
      </c>
      <c r="V6" s="1284"/>
      <c r="W6" s="1290"/>
      <c r="X6" s="1371"/>
      <c r="Y6" s="1284"/>
      <c r="Z6" s="1284"/>
      <c r="AA6" s="1284"/>
      <c r="AB6" s="1284"/>
      <c r="AC6" s="1284"/>
      <c r="AD6" s="1286">
        <f>IF(B6=ISBLANK(0),0,'Roster &amp; Tables'!J27)</f>
        <v>0</v>
      </c>
      <c r="AE6" s="1286">
        <f t="shared" ref="AE6:AE35" si="2">SUM(Y6:AD6)</f>
        <v>0</v>
      </c>
      <c r="AF6" s="1287">
        <f t="shared" ref="AF6:AF35" si="3">SUM(V6+AE6)</f>
        <v>0</v>
      </c>
      <c r="AG6" s="1288">
        <v>1.0</v>
      </c>
      <c r="AH6" s="1222"/>
      <c r="AI6" s="1304"/>
      <c r="AJ6" s="110"/>
      <c r="AK6" s="111"/>
      <c r="AL6" s="14"/>
    </row>
    <row r="7" ht="12.75" customHeight="1">
      <c r="A7" s="1372"/>
      <c r="B7" s="1373"/>
      <c r="C7" s="1348"/>
      <c r="D7" s="1348"/>
      <c r="E7" s="1348"/>
      <c r="F7" s="1374"/>
      <c r="G7" s="1355" t="str">
        <f>IF(A7=ISBLANK(TRUE),IF(B7=ISBLANK(TRUE)," ","Input"),VLOOKUP(A7,INVENTORY!$A$31:$Y$948,6,FALSE))</f>
        <v> </v>
      </c>
      <c r="H7" s="1355" t="str">
        <f>IF(A7=ISBLANK(TRUE),IF(B7=ISBLANK(TRUE)," ","Input"),VLOOKUP(A7,INVENTORY!$A$31:$Y$948,7,FALSE))</f>
        <v> </v>
      </c>
      <c r="I7" s="1355" t="str">
        <f>IF(A7=ISBLANK(TRUE),IF(B7=ISBLANK(TRUE)," ","Input"),VLOOKUP(A7,INVENTORY!$A$31:$Y$948,8,FALSE))</f>
        <v> </v>
      </c>
      <c r="J7" s="1355" t="str">
        <f>IF(A7=ISBLANK(TRUE),IF(B7=ISBLANK(TRUE)," ","Input"),VLOOKUP(A7,INVENTORY!$A$31:$Y$948,9,FALSE))</f>
        <v> </v>
      </c>
      <c r="K7" s="1355" t="str">
        <f>IF(A7=ISBLANK(TRUE),IF(B7=ISBLANK(TRUE)," ","Input"),VLOOKUP(B7,INVENTORY!$A$31:$Y$948,19,FALSE))</f>
        <v> </v>
      </c>
      <c r="L7" s="1348"/>
      <c r="M7" s="1348"/>
      <c r="N7" s="1348"/>
      <c r="O7" s="1348"/>
      <c r="P7" s="1348"/>
      <c r="Q7" s="1375"/>
      <c r="R7" s="1348"/>
      <c r="S7" s="1356"/>
      <c r="T7" s="1348"/>
      <c r="U7" s="1281">
        <f t="shared" si="1"/>
        <v>0</v>
      </c>
      <c r="V7" s="1352"/>
      <c r="W7" s="1348"/>
      <c r="X7" s="1376"/>
      <c r="Y7" s="1352"/>
      <c r="Z7" s="1352"/>
      <c r="AA7" s="1352"/>
      <c r="AB7" s="1352"/>
      <c r="AC7" s="1352"/>
      <c r="AD7" s="1286">
        <f>IF(B7=ISBLANK(0),0,'Roster &amp; Tables'!J27)</f>
        <v>0</v>
      </c>
      <c r="AE7" s="1286">
        <f t="shared" si="2"/>
        <v>0</v>
      </c>
      <c r="AF7" s="1287">
        <f t="shared" si="3"/>
        <v>0</v>
      </c>
      <c r="AG7" s="1288">
        <v>2.0</v>
      </c>
      <c r="AH7" s="1222"/>
      <c r="AI7" s="1304"/>
      <c r="AJ7" s="110"/>
      <c r="AK7" s="111"/>
      <c r="AL7" s="14"/>
    </row>
    <row r="8" ht="12.75" customHeight="1">
      <c r="A8" s="1366"/>
      <c r="B8" s="1367"/>
      <c r="C8" s="1290"/>
      <c r="D8" s="1290"/>
      <c r="E8" s="1290"/>
      <c r="F8" s="1368"/>
      <c r="G8" s="1302" t="str">
        <f>IF(A8=ISBLANK(TRUE),IF(B8=ISBLANK(TRUE)," ","Input"),VLOOKUP(A8,INVENTORY!$A$31:$Y$948,6,FALSE))</f>
        <v> </v>
      </c>
      <c r="H8" s="1302" t="str">
        <f>IF(A8=ISBLANK(TRUE),IF(B8=ISBLANK(TRUE)," ","Input"),VLOOKUP(A8,INVENTORY!$A$31:$Y$948,7,FALSE))</f>
        <v> </v>
      </c>
      <c r="I8" s="1302" t="str">
        <f>IF(A8=ISBLANK(TRUE),IF(B8=ISBLANK(TRUE)," ","Input"),VLOOKUP(A8,INVENTORY!$A$31:$Y$948,8,FALSE))</f>
        <v> </v>
      </c>
      <c r="J8" s="1369" t="str">
        <f>IF(A8=ISBLANK(TRUE),IF(B8=ISBLANK(TRUE)," ","Input"),VLOOKUP(A8,INVENTORY!$A$31:$Y$948,9,FALSE))</f>
        <v> </v>
      </c>
      <c r="K8" s="1302" t="str">
        <f>IF(A8=ISBLANK(TRUE),IF(B8=ISBLANK(TRUE)," ","Input"),VLOOKUP(B8,INVENTORY!$A$31:$Y$948,19,FALSE))</f>
        <v> </v>
      </c>
      <c r="L8" s="1290"/>
      <c r="M8" s="1290"/>
      <c r="N8" s="1290"/>
      <c r="O8" s="1290"/>
      <c r="P8" s="1290"/>
      <c r="Q8" s="1370"/>
      <c r="R8" s="1290"/>
      <c r="S8" s="1362"/>
      <c r="T8" s="1290"/>
      <c r="U8" s="1281">
        <f t="shared" si="1"/>
        <v>0</v>
      </c>
      <c r="V8" s="1284"/>
      <c r="W8" s="1290"/>
      <c r="X8" s="1371"/>
      <c r="Y8" s="1284"/>
      <c r="Z8" s="1284"/>
      <c r="AA8" s="1284"/>
      <c r="AB8" s="1284"/>
      <c r="AC8" s="1284"/>
      <c r="AD8" s="1286">
        <f>IF(B8=ISBLANK(0),0,'Roster &amp; Tables'!J27)</f>
        <v>0</v>
      </c>
      <c r="AE8" s="1286">
        <f t="shared" si="2"/>
        <v>0</v>
      </c>
      <c r="AF8" s="1287">
        <f t="shared" si="3"/>
        <v>0</v>
      </c>
      <c r="AG8" s="1288">
        <v>3.0</v>
      </c>
      <c r="AH8" s="1222"/>
      <c r="AI8" s="1304"/>
      <c r="AJ8" s="110"/>
      <c r="AK8" s="111"/>
      <c r="AL8" s="14"/>
    </row>
    <row r="9" ht="12.75" customHeight="1">
      <c r="A9" s="1372"/>
      <c r="B9" s="1373"/>
      <c r="C9" s="1348"/>
      <c r="D9" s="1348"/>
      <c r="E9" s="1348"/>
      <c r="F9" s="1374"/>
      <c r="G9" s="1355" t="str">
        <f>IF(A9=ISBLANK(TRUE),IF(B9=ISBLANK(TRUE)," ","Input"),VLOOKUP(A9,INVENTORY!$A$31:$Y$948,6,FALSE))</f>
        <v> </v>
      </c>
      <c r="H9" s="1355" t="str">
        <f>IF(A9=ISBLANK(TRUE),IF(B9=ISBLANK(TRUE)," ","Input"),VLOOKUP(A9,INVENTORY!$A$31:$Y$948,7,FALSE))</f>
        <v> </v>
      </c>
      <c r="I9" s="1355" t="str">
        <f>IF(A9=ISBLANK(TRUE),IF(B9=ISBLANK(TRUE)," ","Input"),VLOOKUP(A9,INVENTORY!$A$31:$Y$948,8,FALSE))</f>
        <v> </v>
      </c>
      <c r="J9" s="1355" t="str">
        <f>IF(A9=ISBLANK(TRUE),IF(B9=ISBLANK(TRUE)," ","Input"),VLOOKUP(A9,INVENTORY!$A$31:$Y$948,9,FALSE))</f>
        <v> </v>
      </c>
      <c r="K9" s="1355" t="str">
        <f>IF(A9=ISBLANK(TRUE),IF(B9=ISBLANK(TRUE)," ","Input"),VLOOKUP(B9,INVENTORY!$A$31:$Y$948,19,FALSE))</f>
        <v> </v>
      </c>
      <c r="L9" s="1348"/>
      <c r="M9" s="1348"/>
      <c r="N9" s="1348"/>
      <c r="O9" s="1348"/>
      <c r="P9" s="1348"/>
      <c r="Q9" s="1375"/>
      <c r="R9" s="1348"/>
      <c r="S9" s="1356"/>
      <c r="T9" s="1348"/>
      <c r="U9" s="1281">
        <f t="shared" si="1"/>
        <v>0</v>
      </c>
      <c r="V9" s="1352"/>
      <c r="W9" s="1348"/>
      <c r="X9" s="1376"/>
      <c r="Y9" s="1352"/>
      <c r="Z9" s="1352"/>
      <c r="AA9" s="1352"/>
      <c r="AB9" s="1352"/>
      <c r="AC9" s="1352"/>
      <c r="AD9" s="1286">
        <f>IF(B9=ISBLANK(0),0,'Roster &amp; Tables'!J27)</f>
        <v>0</v>
      </c>
      <c r="AE9" s="1286">
        <f t="shared" si="2"/>
        <v>0</v>
      </c>
      <c r="AF9" s="1287">
        <f t="shared" si="3"/>
        <v>0</v>
      </c>
      <c r="AG9" s="1288">
        <v>4.0</v>
      </c>
      <c r="AH9" s="1222"/>
      <c r="AI9" s="1304"/>
      <c r="AJ9" s="110"/>
      <c r="AK9" s="111"/>
      <c r="AL9" s="14"/>
    </row>
    <row r="10" ht="12.75" customHeight="1">
      <c r="A10" s="1366"/>
      <c r="B10" s="1367"/>
      <c r="C10" s="1290"/>
      <c r="D10" s="1290"/>
      <c r="E10" s="1290"/>
      <c r="F10" s="1368"/>
      <c r="G10" s="1369" t="str">
        <f>IF(A10=ISBLANK(TRUE),IF(B10=ISBLANK(TRUE)," ","Input"),VLOOKUP(A10,INVENTORY!$A$31:$Y$948,6,FALSE))</f>
        <v> </v>
      </c>
      <c r="H10" s="1369" t="str">
        <f>IF(A10=ISBLANK(TRUE),IF(B10=ISBLANK(TRUE)," ","Input"),VLOOKUP(A10,INVENTORY!$A$31:$Y$948,7,FALSE))</f>
        <v> </v>
      </c>
      <c r="I10" s="1369" t="str">
        <f>IF(A10=ISBLANK(TRUE),IF(B10=ISBLANK(TRUE)," ","Input"),VLOOKUP(A10,INVENTORY!$A$31:$Y$948,8,FALSE))</f>
        <v> </v>
      </c>
      <c r="J10" s="1369" t="str">
        <f>IF(A10=ISBLANK(TRUE),IF(B10=ISBLANK(TRUE)," ","Input"),VLOOKUP(A10,INVENTORY!$A$31:$Y$948,9,FALSE))</f>
        <v> </v>
      </c>
      <c r="K10" s="1302" t="str">
        <f>IF(A10=ISBLANK(TRUE),IF(B10=ISBLANK(TRUE)," ","Input"),VLOOKUP(B10,INVENTORY!$A$31:$Y$948,19,FALSE))</f>
        <v> </v>
      </c>
      <c r="L10" s="1290"/>
      <c r="M10" s="1290"/>
      <c r="N10" s="1290"/>
      <c r="O10" s="1290"/>
      <c r="P10" s="1290"/>
      <c r="Q10" s="1370"/>
      <c r="R10" s="1290"/>
      <c r="S10" s="1362"/>
      <c r="T10" s="1290"/>
      <c r="U10" s="1281">
        <f t="shared" si="1"/>
        <v>0</v>
      </c>
      <c r="V10" s="1284"/>
      <c r="W10" s="1290"/>
      <c r="X10" s="1371"/>
      <c r="Y10" s="1284"/>
      <c r="Z10" s="1284"/>
      <c r="AA10" s="1284"/>
      <c r="AB10" s="1284"/>
      <c r="AC10" s="1284"/>
      <c r="AD10" s="1286">
        <f>IF(B10=ISBLANK(0),0,'Roster &amp; Tables'!J27)</f>
        <v>0</v>
      </c>
      <c r="AE10" s="1286">
        <f t="shared" si="2"/>
        <v>0</v>
      </c>
      <c r="AF10" s="1287">
        <f t="shared" si="3"/>
        <v>0</v>
      </c>
      <c r="AG10" s="1288">
        <v>5.0</v>
      </c>
      <c r="AH10" s="1222"/>
      <c r="AI10" s="1304"/>
      <c r="AJ10" s="110"/>
      <c r="AK10" s="111"/>
      <c r="AL10" s="14"/>
    </row>
    <row r="11" ht="12.75" customHeight="1">
      <c r="A11" s="1372"/>
      <c r="B11" s="1373"/>
      <c r="C11" s="1348"/>
      <c r="D11" s="1348"/>
      <c r="E11" s="1348"/>
      <c r="F11" s="1374"/>
      <c r="G11" s="1355" t="str">
        <f>IF(A11=ISBLANK(TRUE),IF(B11=ISBLANK(TRUE)," ","Input"),VLOOKUP(A11,INVENTORY!$A$31:$Y$948,6,FALSE))</f>
        <v> </v>
      </c>
      <c r="H11" s="1355" t="str">
        <f>IF(A11=ISBLANK(TRUE),IF(B11=ISBLANK(TRUE)," ","Input"),VLOOKUP(A11,INVENTORY!$A$31:$Y$948,7,FALSE))</f>
        <v> </v>
      </c>
      <c r="I11" s="1355" t="str">
        <f>IF(A11=ISBLANK(TRUE),IF(B11=ISBLANK(TRUE)," ","Input"),VLOOKUP(A11,INVENTORY!$A$31:$Y$948,8,FALSE))</f>
        <v> </v>
      </c>
      <c r="J11" s="1355" t="str">
        <f>IF(A11=ISBLANK(TRUE),IF(B11=ISBLANK(TRUE)," ","Input"),VLOOKUP(A11,INVENTORY!$A$31:$Y$948,9,FALSE))</f>
        <v> </v>
      </c>
      <c r="K11" s="1355" t="str">
        <f>IF(A11=ISBLANK(TRUE),IF(B11=ISBLANK(TRUE)," ","Input"),VLOOKUP(B11,INVENTORY!$A$31:$Y$948,19,FALSE))</f>
        <v> </v>
      </c>
      <c r="L11" s="1348"/>
      <c r="M11" s="1348"/>
      <c r="N11" s="1348"/>
      <c r="O11" s="1348"/>
      <c r="P11" s="1348"/>
      <c r="Q11" s="1375"/>
      <c r="R11" s="1348"/>
      <c r="S11" s="1356"/>
      <c r="T11" s="1348"/>
      <c r="U11" s="1281">
        <f t="shared" si="1"/>
        <v>0</v>
      </c>
      <c r="V11" s="1352"/>
      <c r="W11" s="1348"/>
      <c r="X11" s="1376"/>
      <c r="Y11" s="1352"/>
      <c r="Z11" s="1352"/>
      <c r="AA11" s="1352"/>
      <c r="AB11" s="1352"/>
      <c r="AC11" s="1352"/>
      <c r="AD11" s="1286">
        <f>IF(B11=ISBLANK(0),0,'Roster &amp; Tables'!J27)</f>
        <v>0</v>
      </c>
      <c r="AE11" s="1286">
        <f t="shared" si="2"/>
        <v>0</v>
      </c>
      <c r="AF11" s="1287">
        <f t="shared" si="3"/>
        <v>0</v>
      </c>
      <c r="AG11" s="1288">
        <v>6.0</v>
      </c>
      <c r="AH11" s="1222"/>
      <c r="AI11" s="1304"/>
      <c r="AJ11" s="110"/>
      <c r="AK11" s="111"/>
      <c r="AL11" s="14"/>
    </row>
    <row r="12" ht="12.75" customHeight="1">
      <c r="A12" s="1366"/>
      <c r="B12" s="1367"/>
      <c r="C12" s="1290"/>
      <c r="D12" s="1290"/>
      <c r="E12" s="1290"/>
      <c r="F12" s="1368"/>
      <c r="G12" s="1369" t="str">
        <f>IF(A12=ISBLANK(TRUE),IF(B12=ISBLANK(TRUE)," ","Input"),VLOOKUP(A12,INVENTORY!$A$31:$Y$948,6,FALSE))</f>
        <v> </v>
      </c>
      <c r="H12" s="1369" t="str">
        <f>IF(A12=ISBLANK(TRUE),IF(B12=ISBLANK(TRUE)," ","Input"),VLOOKUP(A12,INVENTORY!$A$31:$Y$948,7,FALSE))</f>
        <v> </v>
      </c>
      <c r="I12" s="1369" t="str">
        <f>IF(A12=ISBLANK(TRUE),IF(B12=ISBLANK(TRUE)," ","Input"),VLOOKUP(A12,INVENTORY!$A$31:$Y$948,8,FALSE))</f>
        <v> </v>
      </c>
      <c r="J12" s="1369" t="str">
        <f>IF(A12=ISBLANK(TRUE),IF(B12=ISBLANK(TRUE)," ","Input"),VLOOKUP(A12,INVENTORY!$A$31:$Y$948,9,FALSE))</f>
        <v> </v>
      </c>
      <c r="K12" s="1302" t="str">
        <f>IF(A12=ISBLANK(TRUE),IF(B12=ISBLANK(TRUE)," ","Input"),VLOOKUP(B12,INVENTORY!$A$31:$Y$948,19,FALSE))</f>
        <v> </v>
      </c>
      <c r="L12" s="1290"/>
      <c r="M12" s="1290"/>
      <c r="N12" s="1290"/>
      <c r="O12" s="1290"/>
      <c r="P12" s="1290"/>
      <c r="Q12" s="1370"/>
      <c r="R12" s="1290"/>
      <c r="S12" s="1362"/>
      <c r="T12" s="1290"/>
      <c r="U12" s="1281">
        <f t="shared" si="1"/>
        <v>0</v>
      </c>
      <c r="V12" s="1284"/>
      <c r="W12" s="1290"/>
      <c r="X12" s="1371"/>
      <c r="Y12" s="1284"/>
      <c r="Z12" s="1284"/>
      <c r="AA12" s="1284"/>
      <c r="AB12" s="1284"/>
      <c r="AC12" s="1284"/>
      <c r="AD12" s="1286">
        <f>IF(B12=ISBLANK(0),0,'Roster &amp; Tables'!J27)</f>
        <v>0</v>
      </c>
      <c r="AE12" s="1286">
        <f t="shared" si="2"/>
        <v>0</v>
      </c>
      <c r="AF12" s="1287">
        <f t="shared" si="3"/>
        <v>0</v>
      </c>
      <c r="AG12" s="1288">
        <v>7.0</v>
      </c>
      <c r="AH12" s="1222"/>
      <c r="AI12" s="1304"/>
      <c r="AJ12" s="110"/>
      <c r="AK12" s="111"/>
      <c r="AL12" s="14"/>
    </row>
    <row r="13" ht="12.75" customHeight="1">
      <c r="A13" s="1372"/>
      <c r="B13" s="1373"/>
      <c r="C13" s="1348"/>
      <c r="D13" s="1348"/>
      <c r="E13" s="1348"/>
      <c r="F13" s="1374"/>
      <c r="G13" s="1355" t="str">
        <f>IF(A13=ISBLANK(TRUE),IF(B13=ISBLANK(TRUE)," ","Input"),VLOOKUP(A13,INVENTORY!$A$31:$Y$948,6,FALSE))</f>
        <v> </v>
      </c>
      <c r="H13" s="1355" t="str">
        <f>IF(A13=ISBLANK(TRUE),IF(B13=ISBLANK(TRUE)," ","Input"),VLOOKUP(A13,INVENTORY!$A$31:$Y$948,7,FALSE))</f>
        <v> </v>
      </c>
      <c r="I13" s="1355" t="str">
        <f>IF(A13=ISBLANK(TRUE),IF(B13=ISBLANK(TRUE)," ","Input"),VLOOKUP(A13,INVENTORY!$A$31:$Y$948,8,FALSE))</f>
        <v> </v>
      </c>
      <c r="J13" s="1355" t="str">
        <f>IF(A13=ISBLANK(TRUE),IF(B13=ISBLANK(TRUE)," ","Input"),VLOOKUP(A13,INVENTORY!$A$31:$Y$948,9,FALSE))</f>
        <v> </v>
      </c>
      <c r="K13" s="1355" t="str">
        <f>IF(A13=ISBLANK(TRUE),IF(B13=ISBLANK(TRUE)," ","Input"),VLOOKUP(B13,INVENTORY!$A$31:$Y$948,19,FALSE))</f>
        <v> </v>
      </c>
      <c r="L13" s="1348"/>
      <c r="M13" s="1348"/>
      <c r="N13" s="1348"/>
      <c r="O13" s="1348"/>
      <c r="P13" s="1348"/>
      <c r="Q13" s="1375"/>
      <c r="R13" s="1348"/>
      <c r="S13" s="1356"/>
      <c r="T13" s="1348"/>
      <c r="U13" s="1281">
        <f t="shared" si="1"/>
        <v>0</v>
      </c>
      <c r="V13" s="1352"/>
      <c r="W13" s="1348"/>
      <c r="X13" s="1376"/>
      <c r="Y13" s="1352"/>
      <c r="Z13" s="1352"/>
      <c r="AA13" s="1352"/>
      <c r="AB13" s="1352"/>
      <c r="AC13" s="1352"/>
      <c r="AD13" s="1286">
        <f>IF(B13=ISBLANK(0),0,'Roster &amp; Tables'!J27)</f>
        <v>0</v>
      </c>
      <c r="AE13" s="1286">
        <f t="shared" si="2"/>
        <v>0</v>
      </c>
      <c r="AF13" s="1287">
        <f t="shared" si="3"/>
        <v>0</v>
      </c>
      <c r="AG13" s="1288">
        <v>8.0</v>
      </c>
      <c r="AH13" s="1222"/>
      <c r="AI13" s="1304"/>
      <c r="AJ13" s="110"/>
      <c r="AK13" s="111"/>
      <c r="AL13" s="14"/>
    </row>
    <row r="14" ht="12.75" customHeight="1">
      <c r="A14" s="1366"/>
      <c r="B14" s="1367"/>
      <c r="C14" s="1290"/>
      <c r="D14" s="1290"/>
      <c r="E14" s="1290"/>
      <c r="F14" s="1368"/>
      <c r="G14" s="1369" t="str">
        <f>IF(A14=ISBLANK(TRUE),IF(B14=ISBLANK(TRUE)," ","Input"),VLOOKUP(A14,INVENTORY!$A$31:$Y$948,6,FALSE))</f>
        <v> </v>
      </c>
      <c r="H14" s="1369" t="str">
        <f>IF(A14=ISBLANK(TRUE),IF(B14=ISBLANK(TRUE)," ","Input"),VLOOKUP(A14,INVENTORY!$A$31:$Y$948,7,FALSE))</f>
        <v> </v>
      </c>
      <c r="I14" s="1369" t="str">
        <f>IF(A14=ISBLANK(TRUE),IF(B14=ISBLANK(TRUE)," ","Input"),VLOOKUP(A14,INVENTORY!$A$31:$Y$948,8,FALSE))</f>
        <v> </v>
      </c>
      <c r="J14" s="1369" t="str">
        <f>IF(A14=ISBLANK(TRUE),IF(B14=ISBLANK(TRUE)," ","Input"),VLOOKUP(A14,INVENTORY!$A$31:$Y$948,9,FALSE))</f>
        <v> </v>
      </c>
      <c r="K14" s="1302" t="str">
        <f>IF(A14=ISBLANK(TRUE),IF(B14=ISBLANK(TRUE)," ","Input"),VLOOKUP(B14,INVENTORY!$A$31:$Y$948,19,FALSE))</f>
        <v> </v>
      </c>
      <c r="L14" s="1290"/>
      <c r="M14" s="1290"/>
      <c r="N14" s="1290"/>
      <c r="O14" s="1290"/>
      <c r="P14" s="1290"/>
      <c r="Q14" s="1370"/>
      <c r="R14" s="1290"/>
      <c r="S14" s="1362"/>
      <c r="T14" s="1290"/>
      <c r="U14" s="1281">
        <f t="shared" si="1"/>
        <v>0</v>
      </c>
      <c r="V14" s="1284"/>
      <c r="W14" s="1290"/>
      <c r="X14" s="1371"/>
      <c r="Y14" s="1284"/>
      <c r="Z14" s="1284"/>
      <c r="AA14" s="1284"/>
      <c r="AB14" s="1284"/>
      <c r="AC14" s="1284"/>
      <c r="AD14" s="1286">
        <f>IF(B14=ISBLANK(0),0,'Roster &amp; Tables'!J27)</f>
        <v>0</v>
      </c>
      <c r="AE14" s="1286">
        <f t="shared" si="2"/>
        <v>0</v>
      </c>
      <c r="AF14" s="1287">
        <f t="shared" si="3"/>
        <v>0</v>
      </c>
      <c r="AG14" s="1288">
        <v>9.0</v>
      </c>
      <c r="AH14" s="1222"/>
      <c r="AI14" s="1304"/>
      <c r="AJ14" s="110"/>
      <c r="AK14" s="111"/>
      <c r="AL14" s="14"/>
    </row>
    <row r="15" ht="12.75" customHeight="1">
      <c r="A15" s="1372"/>
      <c r="B15" s="1373"/>
      <c r="C15" s="1348"/>
      <c r="D15" s="1348"/>
      <c r="E15" s="1348"/>
      <c r="F15" s="1374"/>
      <c r="G15" s="1355" t="str">
        <f>IF(A15=ISBLANK(TRUE),IF(B15=ISBLANK(TRUE)," ","Input"),VLOOKUP(A15,INVENTORY!$A$31:$Y$948,6,FALSE))</f>
        <v> </v>
      </c>
      <c r="H15" s="1355" t="str">
        <f>IF(A15=ISBLANK(TRUE),IF(B15=ISBLANK(TRUE)," ","Input"),VLOOKUP(A15,INVENTORY!$A$31:$Y$948,7,FALSE))</f>
        <v> </v>
      </c>
      <c r="I15" s="1355" t="str">
        <f>IF(A15=ISBLANK(TRUE),IF(B15=ISBLANK(TRUE)," ","Input"),VLOOKUP(A15,INVENTORY!$A$31:$Y$948,8,FALSE))</f>
        <v> </v>
      </c>
      <c r="J15" s="1355" t="str">
        <f>IF(A15=ISBLANK(TRUE),IF(B15=ISBLANK(TRUE)," ","Input"),VLOOKUP(A15,INVENTORY!$A$31:$Y$948,9,FALSE))</f>
        <v> </v>
      </c>
      <c r="K15" s="1355" t="str">
        <f>IF(A15=ISBLANK(TRUE),IF(B15=ISBLANK(TRUE)," ","Input"),VLOOKUP(B15,INVENTORY!$A$31:$Y$948,19,FALSE))</f>
        <v> </v>
      </c>
      <c r="L15" s="1348"/>
      <c r="M15" s="1348"/>
      <c r="N15" s="1348"/>
      <c r="O15" s="1348"/>
      <c r="P15" s="1348"/>
      <c r="Q15" s="1375"/>
      <c r="R15" s="1348"/>
      <c r="S15" s="1356"/>
      <c r="T15" s="1348"/>
      <c r="U15" s="1281">
        <f t="shared" si="1"/>
        <v>0</v>
      </c>
      <c r="V15" s="1352"/>
      <c r="W15" s="1348"/>
      <c r="X15" s="1376"/>
      <c r="Y15" s="1352"/>
      <c r="Z15" s="1352"/>
      <c r="AA15" s="1352"/>
      <c r="AB15" s="1352"/>
      <c r="AC15" s="1352"/>
      <c r="AD15" s="1286">
        <f>IF(B15=ISBLANK(0),0,'Roster &amp; Tables'!J27)</f>
        <v>0</v>
      </c>
      <c r="AE15" s="1286">
        <f t="shared" si="2"/>
        <v>0</v>
      </c>
      <c r="AF15" s="1287">
        <f t="shared" si="3"/>
        <v>0</v>
      </c>
      <c r="AG15" s="1288">
        <v>10.0</v>
      </c>
      <c r="AH15" s="1222"/>
      <c r="AI15" s="1304"/>
      <c r="AJ15" s="110"/>
      <c r="AK15" s="111"/>
      <c r="AL15" s="14"/>
    </row>
    <row r="16" ht="12.75" customHeight="1">
      <c r="A16" s="1366"/>
      <c r="B16" s="1367"/>
      <c r="C16" s="1290"/>
      <c r="D16" s="1290"/>
      <c r="E16" s="1290"/>
      <c r="F16" s="1368"/>
      <c r="G16" s="1369" t="str">
        <f>IF(A16=ISBLANK(TRUE),IF(B16=ISBLANK(TRUE)," ","Input"),VLOOKUP(A16,INVENTORY!$A$31:$Y$948,6,FALSE))</f>
        <v> </v>
      </c>
      <c r="H16" s="1369" t="str">
        <f>IF(A16=ISBLANK(TRUE),IF(B16=ISBLANK(TRUE)," ","Input"),VLOOKUP(A16,INVENTORY!$A$31:$Y$948,7,FALSE))</f>
        <v> </v>
      </c>
      <c r="I16" s="1369" t="str">
        <f>IF(A16=ISBLANK(TRUE),IF(B16=ISBLANK(TRUE)," ","Input"),VLOOKUP(A16,INVENTORY!$A$31:$Y$948,8,FALSE))</f>
        <v> </v>
      </c>
      <c r="J16" s="1369" t="str">
        <f>IF(A16=ISBLANK(TRUE),IF(B16=ISBLANK(TRUE)," ","Input"),VLOOKUP(A16,INVENTORY!$A$31:$Y$948,9,FALSE))</f>
        <v> </v>
      </c>
      <c r="K16" s="1302" t="str">
        <f>IF(A16=ISBLANK(TRUE),IF(B16=ISBLANK(TRUE)," ","Input"),VLOOKUP(B16,INVENTORY!$A$31:$Y$948,19,FALSE))</f>
        <v> </v>
      </c>
      <c r="L16" s="1290"/>
      <c r="M16" s="1290"/>
      <c r="N16" s="1290"/>
      <c r="O16" s="1290"/>
      <c r="P16" s="1290"/>
      <c r="Q16" s="1370"/>
      <c r="R16" s="1290"/>
      <c r="S16" s="1362"/>
      <c r="T16" s="1290"/>
      <c r="U16" s="1281">
        <f t="shared" si="1"/>
        <v>0</v>
      </c>
      <c r="V16" s="1284"/>
      <c r="W16" s="1290"/>
      <c r="X16" s="1371"/>
      <c r="Y16" s="1284"/>
      <c r="Z16" s="1284"/>
      <c r="AA16" s="1284"/>
      <c r="AB16" s="1284"/>
      <c r="AC16" s="1284"/>
      <c r="AD16" s="1286">
        <f>IF(B16=ISBLANK(0),0,'Roster &amp; Tables'!J27)</f>
        <v>0</v>
      </c>
      <c r="AE16" s="1286">
        <f t="shared" si="2"/>
        <v>0</v>
      </c>
      <c r="AF16" s="1287">
        <f t="shared" si="3"/>
        <v>0</v>
      </c>
      <c r="AG16" s="1288">
        <v>11.0</v>
      </c>
      <c r="AH16" s="1222"/>
      <c r="AI16" s="1304"/>
      <c r="AJ16" s="110"/>
      <c r="AK16" s="111"/>
      <c r="AL16" s="14"/>
    </row>
    <row r="17" ht="12.75" customHeight="1">
      <c r="A17" s="1372"/>
      <c r="B17" s="1373"/>
      <c r="C17" s="1348"/>
      <c r="D17" s="1348"/>
      <c r="E17" s="1348"/>
      <c r="F17" s="1374"/>
      <c r="G17" s="1355" t="str">
        <f>IF(A17=ISBLANK(TRUE),IF(B17=ISBLANK(TRUE)," ","Input"),VLOOKUP(A17,INVENTORY!$A$31:$Y$948,6,FALSE))</f>
        <v> </v>
      </c>
      <c r="H17" s="1355" t="str">
        <f>IF(A17=ISBLANK(TRUE),IF(B17=ISBLANK(TRUE)," ","Input"),VLOOKUP(A17,INVENTORY!$A$31:$Y$948,7,FALSE))</f>
        <v> </v>
      </c>
      <c r="I17" s="1355" t="str">
        <f>IF(A17=ISBLANK(TRUE),IF(B17=ISBLANK(TRUE)," ","Input"),VLOOKUP(A17,INVENTORY!$A$31:$Y$948,8,FALSE))</f>
        <v> </v>
      </c>
      <c r="J17" s="1355" t="str">
        <f>IF(A17=ISBLANK(TRUE),IF(B17=ISBLANK(TRUE)," ","Input"),VLOOKUP(A17,INVENTORY!$A$31:$Y$948,9,FALSE))</f>
        <v> </v>
      </c>
      <c r="K17" s="1355" t="str">
        <f>IF(A17=ISBLANK(TRUE),IF(B17=ISBLANK(TRUE)," ","Input"),VLOOKUP(B17,INVENTORY!$A$31:$Y$948,19,FALSE))</f>
        <v> </v>
      </c>
      <c r="L17" s="1348"/>
      <c r="M17" s="1348"/>
      <c r="N17" s="1348"/>
      <c r="O17" s="1348"/>
      <c r="P17" s="1348"/>
      <c r="Q17" s="1375"/>
      <c r="R17" s="1348"/>
      <c r="S17" s="1356"/>
      <c r="T17" s="1348"/>
      <c r="U17" s="1281">
        <f t="shared" si="1"/>
        <v>0</v>
      </c>
      <c r="V17" s="1352"/>
      <c r="W17" s="1348"/>
      <c r="X17" s="1376"/>
      <c r="Y17" s="1352"/>
      <c r="Z17" s="1352"/>
      <c r="AA17" s="1352"/>
      <c r="AB17" s="1352"/>
      <c r="AC17" s="1352"/>
      <c r="AD17" s="1286">
        <f>IF(B17=ISBLANK(0),0,'Roster &amp; Tables'!J27)</f>
        <v>0</v>
      </c>
      <c r="AE17" s="1286">
        <f t="shared" si="2"/>
        <v>0</v>
      </c>
      <c r="AF17" s="1287">
        <f t="shared" si="3"/>
        <v>0</v>
      </c>
      <c r="AG17" s="1288">
        <v>12.0</v>
      </c>
      <c r="AH17" s="1222"/>
      <c r="AI17" s="1304"/>
      <c r="AJ17" s="110"/>
      <c r="AK17" s="111"/>
      <c r="AL17" s="14"/>
    </row>
    <row r="18" ht="12.75" customHeight="1">
      <c r="A18" s="1366"/>
      <c r="B18" s="1367"/>
      <c r="C18" s="1290"/>
      <c r="D18" s="1290"/>
      <c r="E18" s="1290"/>
      <c r="F18" s="1368"/>
      <c r="G18" s="1369" t="str">
        <f>IF(A18=ISBLANK(TRUE),IF(B18=ISBLANK(TRUE)," ","Input"),VLOOKUP(A18,INVENTORY!$A$31:$Y$948,6,FALSE))</f>
        <v> </v>
      </c>
      <c r="H18" s="1369" t="str">
        <f>IF(A18=ISBLANK(TRUE),IF(B18=ISBLANK(TRUE)," ","Input"),VLOOKUP(A18,INVENTORY!$A$31:$Y$948,7,FALSE))</f>
        <v> </v>
      </c>
      <c r="I18" s="1369" t="str">
        <f>IF(A18=ISBLANK(TRUE),IF(B18=ISBLANK(TRUE)," ","Input"),VLOOKUP(A18,INVENTORY!$A$31:$Y$948,8,FALSE))</f>
        <v> </v>
      </c>
      <c r="J18" s="1369" t="str">
        <f>IF(A18=ISBLANK(TRUE),IF(B18=ISBLANK(TRUE)," ","Input"),VLOOKUP(A18,INVENTORY!$A$31:$Y$948,9,FALSE))</f>
        <v> </v>
      </c>
      <c r="K18" s="1302" t="str">
        <f>IF(A18=ISBLANK(TRUE),IF(B18=ISBLANK(TRUE)," ","Input"),VLOOKUP(B18,INVENTORY!$A$31:$Y$948,19,FALSE))</f>
        <v> </v>
      </c>
      <c r="L18" s="1290"/>
      <c r="M18" s="1290"/>
      <c r="N18" s="1290"/>
      <c r="O18" s="1290"/>
      <c r="P18" s="1290"/>
      <c r="Q18" s="1370"/>
      <c r="R18" s="1290"/>
      <c r="S18" s="1362"/>
      <c r="T18" s="1290"/>
      <c r="U18" s="1281">
        <f t="shared" si="1"/>
        <v>0</v>
      </c>
      <c r="V18" s="1284"/>
      <c r="W18" s="1290"/>
      <c r="X18" s="1371"/>
      <c r="Y18" s="1284"/>
      <c r="Z18" s="1284"/>
      <c r="AA18" s="1284"/>
      <c r="AB18" s="1284"/>
      <c r="AC18" s="1284"/>
      <c r="AD18" s="1286">
        <f>IF(B18=ISBLANK(0),0,'Roster &amp; Tables'!J27)</f>
        <v>0</v>
      </c>
      <c r="AE18" s="1286">
        <f t="shared" si="2"/>
        <v>0</v>
      </c>
      <c r="AF18" s="1287">
        <f t="shared" si="3"/>
        <v>0</v>
      </c>
      <c r="AG18" s="1288">
        <v>13.0</v>
      </c>
      <c r="AH18" s="1222"/>
      <c r="AI18" s="1304"/>
      <c r="AJ18" s="110"/>
      <c r="AK18" s="111"/>
      <c r="AL18" s="14"/>
    </row>
    <row r="19" ht="12.75" customHeight="1">
      <c r="A19" s="1372"/>
      <c r="B19" s="1373"/>
      <c r="C19" s="1348"/>
      <c r="D19" s="1348"/>
      <c r="E19" s="1348"/>
      <c r="F19" s="1374"/>
      <c r="G19" s="1355" t="str">
        <f>IF(A19=ISBLANK(TRUE),IF(B19=ISBLANK(TRUE)," ","Input"),VLOOKUP(A19,INVENTORY!$A$31:$Y$948,6,FALSE))</f>
        <v> </v>
      </c>
      <c r="H19" s="1355" t="str">
        <f>IF(A19=ISBLANK(TRUE),IF(B19=ISBLANK(TRUE)," ","Input"),VLOOKUP(A19,INVENTORY!$A$31:$Y$948,7,FALSE))</f>
        <v> </v>
      </c>
      <c r="I19" s="1355" t="str">
        <f>IF(A19=ISBLANK(TRUE),IF(B19=ISBLANK(TRUE)," ","Input"),VLOOKUP(A19,INVENTORY!$A$31:$Y$948,8,FALSE))</f>
        <v> </v>
      </c>
      <c r="J19" s="1355" t="str">
        <f>IF(A19=ISBLANK(TRUE),IF(B19=ISBLANK(TRUE)," ","Input"),VLOOKUP(A19,INVENTORY!$A$31:$Y$948,9,FALSE))</f>
        <v> </v>
      </c>
      <c r="K19" s="1355" t="str">
        <f>IF(A19=ISBLANK(TRUE),IF(B19=ISBLANK(TRUE)," ","Input"),VLOOKUP(B19,INVENTORY!$A$31:$Y$948,19,FALSE))</f>
        <v> </v>
      </c>
      <c r="L19" s="1348"/>
      <c r="M19" s="1348"/>
      <c r="N19" s="1348"/>
      <c r="O19" s="1348"/>
      <c r="P19" s="1348"/>
      <c r="Q19" s="1375"/>
      <c r="R19" s="1348"/>
      <c r="S19" s="1356"/>
      <c r="T19" s="1348"/>
      <c r="U19" s="1281">
        <f t="shared" si="1"/>
        <v>0</v>
      </c>
      <c r="V19" s="1352"/>
      <c r="W19" s="1348"/>
      <c r="X19" s="1376"/>
      <c r="Y19" s="1352"/>
      <c r="Z19" s="1352"/>
      <c r="AA19" s="1352"/>
      <c r="AB19" s="1352"/>
      <c r="AC19" s="1352"/>
      <c r="AD19" s="1286">
        <f>IF(B19=ISBLANK(0),0,'Roster &amp; Tables'!J27)</f>
        <v>0</v>
      </c>
      <c r="AE19" s="1286">
        <f t="shared" si="2"/>
        <v>0</v>
      </c>
      <c r="AF19" s="1287">
        <f t="shared" si="3"/>
        <v>0</v>
      </c>
      <c r="AG19" s="1288">
        <v>14.0</v>
      </c>
      <c r="AH19" s="1222"/>
      <c r="AI19" s="1304"/>
      <c r="AJ19" s="110"/>
      <c r="AK19" s="111"/>
      <c r="AL19" s="14"/>
    </row>
    <row r="20" ht="12.75" customHeight="1">
      <c r="A20" s="1366"/>
      <c r="B20" s="1367"/>
      <c r="C20" s="1290"/>
      <c r="D20" s="1290"/>
      <c r="E20" s="1290"/>
      <c r="F20" s="1368"/>
      <c r="G20" s="1369" t="str">
        <f>IF(A20=ISBLANK(TRUE),IF(B20=ISBLANK(TRUE)," ","Input"),VLOOKUP(A20,INVENTORY!$A$31:$Y$948,6,FALSE))</f>
        <v> </v>
      </c>
      <c r="H20" s="1369" t="str">
        <f>IF(A20=ISBLANK(TRUE),IF(B20=ISBLANK(TRUE)," ","Input"),VLOOKUP(A20,INVENTORY!$A$31:$Y$948,7,FALSE))</f>
        <v> </v>
      </c>
      <c r="I20" s="1369" t="str">
        <f>IF(A20=ISBLANK(TRUE),IF(B20=ISBLANK(TRUE)," ","Input"),VLOOKUP(A20,INVENTORY!$A$31:$Y$948,8,FALSE))</f>
        <v> </v>
      </c>
      <c r="J20" s="1369" t="str">
        <f>IF(A20=ISBLANK(TRUE),IF(B20=ISBLANK(TRUE)," ","Input"),VLOOKUP(A20,INVENTORY!$A$31:$Y$948,9,FALSE))</f>
        <v> </v>
      </c>
      <c r="K20" s="1302" t="str">
        <f>IF(A20=ISBLANK(TRUE),IF(B20=ISBLANK(TRUE)," ","Input"),VLOOKUP(B20,INVENTORY!$A$31:$Y$948,19,FALSE))</f>
        <v> </v>
      </c>
      <c r="L20" s="1290"/>
      <c r="M20" s="1290"/>
      <c r="N20" s="1290"/>
      <c r="O20" s="1290"/>
      <c r="P20" s="1290"/>
      <c r="Q20" s="1370"/>
      <c r="R20" s="1290"/>
      <c r="S20" s="1362"/>
      <c r="T20" s="1290"/>
      <c r="U20" s="1281">
        <f t="shared" si="1"/>
        <v>0</v>
      </c>
      <c r="V20" s="1284"/>
      <c r="W20" s="1290"/>
      <c r="X20" s="1371"/>
      <c r="Y20" s="1284"/>
      <c r="Z20" s="1284"/>
      <c r="AA20" s="1284"/>
      <c r="AB20" s="1284"/>
      <c r="AC20" s="1284"/>
      <c r="AD20" s="1286">
        <f>IF(B20=ISBLANK(0),0,'Roster &amp; Tables'!J27)</f>
        <v>0</v>
      </c>
      <c r="AE20" s="1286">
        <f t="shared" si="2"/>
        <v>0</v>
      </c>
      <c r="AF20" s="1287">
        <f t="shared" si="3"/>
        <v>0</v>
      </c>
      <c r="AG20" s="1288">
        <v>15.0</v>
      </c>
      <c r="AH20" s="1222"/>
      <c r="AI20" s="1304"/>
      <c r="AJ20" s="110"/>
      <c r="AK20" s="111"/>
      <c r="AL20" s="14"/>
    </row>
    <row r="21" ht="12.75" customHeight="1">
      <c r="A21" s="1372"/>
      <c r="B21" s="1373"/>
      <c r="C21" s="1348"/>
      <c r="D21" s="1348"/>
      <c r="E21" s="1348"/>
      <c r="F21" s="1374"/>
      <c r="G21" s="1355" t="str">
        <f>IF(A21=ISBLANK(TRUE),IF(B21=ISBLANK(TRUE)," ","Input"),VLOOKUP(A21,INVENTORY!$A$31:$Y$948,6,FALSE))</f>
        <v> </v>
      </c>
      <c r="H21" s="1355" t="str">
        <f>IF(A21=ISBLANK(TRUE),IF(B21=ISBLANK(TRUE)," ","Input"),VLOOKUP(A21,INVENTORY!$A$31:$Y$948,7,FALSE))</f>
        <v> </v>
      </c>
      <c r="I21" s="1355" t="str">
        <f>IF(A21=ISBLANK(TRUE),IF(B21=ISBLANK(TRUE)," ","Input"),VLOOKUP(A21,INVENTORY!$A$31:$Y$948,8,FALSE))</f>
        <v> </v>
      </c>
      <c r="J21" s="1355" t="str">
        <f>IF(A21=ISBLANK(TRUE),IF(B21=ISBLANK(TRUE)," ","Input"),VLOOKUP(A21,INVENTORY!$A$31:$Y$948,9,FALSE))</f>
        <v> </v>
      </c>
      <c r="K21" s="1355" t="str">
        <f>IF(A21=ISBLANK(TRUE),IF(B21=ISBLANK(TRUE)," ","Input"),VLOOKUP(B21,INVENTORY!$A$31:$Y$948,19,FALSE))</f>
        <v> </v>
      </c>
      <c r="L21" s="1348"/>
      <c r="M21" s="1348"/>
      <c r="N21" s="1348"/>
      <c r="O21" s="1348"/>
      <c r="P21" s="1348"/>
      <c r="Q21" s="1375"/>
      <c r="R21" s="1348"/>
      <c r="S21" s="1356"/>
      <c r="T21" s="1348"/>
      <c r="U21" s="1281">
        <f t="shared" si="1"/>
        <v>0</v>
      </c>
      <c r="V21" s="1352"/>
      <c r="W21" s="1348"/>
      <c r="X21" s="1376"/>
      <c r="Y21" s="1352"/>
      <c r="Z21" s="1352"/>
      <c r="AA21" s="1352"/>
      <c r="AB21" s="1352"/>
      <c r="AC21" s="1352"/>
      <c r="AD21" s="1286">
        <f>IF(B21=ISBLANK(0),0,'Roster &amp; Tables'!J27)</f>
        <v>0</v>
      </c>
      <c r="AE21" s="1286">
        <f t="shared" si="2"/>
        <v>0</v>
      </c>
      <c r="AF21" s="1287">
        <f t="shared" si="3"/>
        <v>0</v>
      </c>
      <c r="AG21" s="1288">
        <v>16.0</v>
      </c>
      <c r="AH21" s="1222"/>
      <c r="AI21" s="1304"/>
      <c r="AJ21" s="110"/>
      <c r="AK21" s="111"/>
      <c r="AL21" s="14"/>
    </row>
    <row r="22" ht="12.75" customHeight="1">
      <c r="A22" s="1366"/>
      <c r="B22" s="1367"/>
      <c r="C22" s="1290"/>
      <c r="D22" s="1290"/>
      <c r="E22" s="1290"/>
      <c r="F22" s="1368"/>
      <c r="G22" s="1369" t="str">
        <f>IF(A22=ISBLANK(TRUE),IF(B22=ISBLANK(TRUE)," ","Input"),VLOOKUP(A22,INVENTORY!$A$31:$Y$948,6,FALSE))</f>
        <v> </v>
      </c>
      <c r="H22" s="1369" t="str">
        <f>IF(A22=ISBLANK(TRUE),IF(B22=ISBLANK(TRUE)," ","Input"),VLOOKUP(A22,INVENTORY!$A$31:$Y$948,7,FALSE))</f>
        <v> </v>
      </c>
      <c r="I22" s="1369" t="str">
        <f>IF(A22=ISBLANK(TRUE),IF(B22=ISBLANK(TRUE)," ","Input"),VLOOKUP(A22,INVENTORY!$A$31:$Y$948,8,FALSE))</f>
        <v> </v>
      </c>
      <c r="J22" s="1369" t="str">
        <f>IF(A22=ISBLANK(TRUE),IF(B22=ISBLANK(TRUE)," ","Input"),VLOOKUP(A22,INVENTORY!$A$31:$Y$948,9,FALSE))</f>
        <v> </v>
      </c>
      <c r="K22" s="1302" t="str">
        <f>IF(A22=ISBLANK(TRUE),IF(B22=ISBLANK(TRUE)," ","Input"),VLOOKUP(B22,INVENTORY!$A$31:$Y$948,19,FALSE))</f>
        <v> </v>
      </c>
      <c r="L22" s="1290"/>
      <c r="M22" s="1290"/>
      <c r="N22" s="1290"/>
      <c r="O22" s="1290"/>
      <c r="P22" s="1290"/>
      <c r="Q22" s="1370"/>
      <c r="R22" s="1290"/>
      <c r="S22" s="1362"/>
      <c r="T22" s="1290"/>
      <c r="U22" s="1281">
        <f t="shared" si="1"/>
        <v>0</v>
      </c>
      <c r="V22" s="1284"/>
      <c r="W22" s="1290"/>
      <c r="X22" s="1371"/>
      <c r="Y22" s="1284"/>
      <c r="Z22" s="1284"/>
      <c r="AA22" s="1284"/>
      <c r="AB22" s="1284"/>
      <c r="AC22" s="1284"/>
      <c r="AD22" s="1286">
        <f>IF(B22=ISBLANK(0),0,'Roster &amp; Tables'!J27)</f>
        <v>0</v>
      </c>
      <c r="AE22" s="1286">
        <f t="shared" si="2"/>
        <v>0</v>
      </c>
      <c r="AF22" s="1287">
        <f t="shared" si="3"/>
        <v>0</v>
      </c>
      <c r="AG22" s="1288">
        <v>17.0</v>
      </c>
      <c r="AH22" s="1222"/>
      <c r="AI22" s="1304"/>
      <c r="AJ22" s="110"/>
      <c r="AK22" s="111"/>
      <c r="AL22" s="14"/>
    </row>
    <row r="23" ht="12.75" customHeight="1">
      <c r="A23" s="1372"/>
      <c r="B23" s="1373"/>
      <c r="C23" s="1348"/>
      <c r="D23" s="1348"/>
      <c r="E23" s="1348"/>
      <c r="F23" s="1374"/>
      <c r="G23" s="1355" t="str">
        <f>IF(A23=ISBLANK(TRUE),IF(B23=ISBLANK(TRUE)," ","Input"),VLOOKUP(A23,INVENTORY!$A$31:$Y$948,6,FALSE))</f>
        <v> </v>
      </c>
      <c r="H23" s="1355" t="str">
        <f>IF(A23=ISBLANK(TRUE),IF(B23=ISBLANK(TRUE)," ","Input"),VLOOKUP(A23,INVENTORY!$A$31:$Y$948,7,FALSE))</f>
        <v> </v>
      </c>
      <c r="I23" s="1355" t="str">
        <f>IF(A23=ISBLANK(TRUE),IF(B23=ISBLANK(TRUE)," ","Input"),VLOOKUP(A23,INVENTORY!$A$31:$Y$948,8,FALSE))</f>
        <v> </v>
      </c>
      <c r="J23" s="1355" t="str">
        <f>IF(A23=ISBLANK(TRUE),IF(B23=ISBLANK(TRUE)," ","Input"),VLOOKUP(A23,INVENTORY!$A$31:$Y$948,9,FALSE))</f>
        <v> </v>
      </c>
      <c r="K23" s="1355" t="str">
        <f>IF(A23=ISBLANK(TRUE),IF(B23=ISBLANK(TRUE)," ","Input"),VLOOKUP(B23,INVENTORY!$A$31:$Y$948,19,FALSE))</f>
        <v> </v>
      </c>
      <c r="L23" s="1348"/>
      <c r="M23" s="1348"/>
      <c r="N23" s="1348"/>
      <c r="O23" s="1348"/>
      <c r="P23" s="1348"/>
      <c r="Q23" s="1375"/>
      <c r="R23" s="1348"/>
      <c r="S23" s="1356"/>
      <c r="T23" s="1348"/>
      <c r="U23" s="1281">
        <f t="shared" si="1"/>
        <v>0</v>
      </c>
      <c r="V23" s="1352"/>
      <c r="W23" s="1348"/>
      <c r="X23" s="1376"/>
      <c r="Y23" s="1352"/>
      <c r="Z23" s="1352"/>
      <c r="AA23" s="1352"/>
      <c r="AB23" s="1352"/>
      <c r="AC23" s="1352"/>
      <c r="AD23" s="1286">
        <f>IF(B23=ISBLANK(0),0,'Roster &amp; Tables'!J27)</f>
        <v>0</v>
      </c>
      <c r="AE23" s="1286">
        <f t="shared" si="2"/>
        <v>0</v>
      </c>
      <c r="AF23" s="1287">
        <f t="shared" si="3"/>
        <v>0</v>
      </c>
      <c r="AG23" s="1288">
        <v>18.0</v>
      </c>
      <c r="AH23" s="1222"/>
      <c r="AI23" s="1304"/>
      <c r="AJ23" s="110"/>
      <c r="AK23" s="111"/>
      <c r="AL23" s="14"/>
    </row>
    <row r="24" ht="12.75" customHeight="1">
      <c r="A24" s="1366"/>
      <c r="B24" s="1367"/>
      <c r="C24" s="1290"/>
      <c r="D24" s="1290"/>
      <c r="E24" s="1290"/>
      <c r="F24" s="1368"/>
      <c r="G24" s="1369" t="str">
        <f>IF(A24=ISBLANK(TRUE),IF(B24=ISBLANK(TRUE)," ","Input"),VLOOKUP(A24,INVENTORY!$A$31:$Y$948,6,FALSE))</f>
        <v> </v>
      </c>
      <c r="H24" s="1369" t="str">
        <f>IF(A24=ISBLANK(TRUE),IF(B24=ISBLANK(TRUE)," ","Input"),VLOOKUP(A24,INVENTORY!$A$31:$Y$948,7,FALSE))</f>
        <v> </v>
      </c>
      <c r="I24" s="1369" t="str">
        <f>IF(A24=ISBLANK(TRUE),IF(B24=ISBLANK(TRUE)," ","Input"),VLOOKUP(A24,INVENTORY!$A$31:$Y$948,8,FALSE))</f>
        <v> </v>
      </c>
      <c r="J24" s="1369" t="str">
        <f>IF(A24=ISBLANK(TRUE),IF(B24=ISBLANK(TRUE)," ","Input"),VLOOKUP(A24,INVENTORY!$A$31:$Y$948,9,FALSE))</f>
        <v> </v>
      </c>
      <c r="K24" s="1302" t="str">
        <f>IF(A24=ISBLANK(TRUE),IF(B24=ISBLANK(TRUE)," ","Input"),VLOOKUP(B24,INVENTORY!$A$31:$Y$948,19,FALSE))</f>
        <v> </v>
      </c>
      <c r="L24" s="1290"/>
      <c r="M24" s="1290"/>
      <c r="N24" s="1290"/>
      <c r="O24" s="1290"/>
      <c r="P24" s="1290"/>
      <c r="Q24" s="1370"/>
      <c r="R24" s="1290"/>
      <c r="S24" s="1362"/>
      <c r="T24" s="1290"/>
      <c r="U24" s="1281">
        <f t="shared" si="1"/>
        <v>0</v>
      </c>
      <c r="V24" s="1284"/>
      <c r="W24" s="1290"/>
      <c r="X24" s="1371"/>
      <c r="Y24" s="1284"/>
      <c r="Z24" s="1284"/>
      <c r="AA24" s="1284"/>
      <c r="AB24" s="1284"/>
      <c r="AC24" s="1284"/>
      <c r="AD24" s="1286">
        <f>IF(B24=ISBLANK(0),0,'Roster &amp; Tables'!J27)</f>
        <v>0</v>
      </c>
      <c r="AE24" s="1286">
        <f t="shared" si="2"/>
        <v>0</v>
      </c>
      <c r="AF24" s="1287">
        <f t="shared" si="3"/>
        <v>0</v>
      </c>
      <c r="AG24" s="1288">
        <v>19.0</v>
      </c>
      <c r="AH24" s="1222"/>
      <c r="AI24" s="1304"/>
      <c r="AJ24" s="110"/>
      <c r="AK24" s="111"/>
      <c r="AL24" s="14"/>
    </row>
    <row r="25" ht="12.75" customHeight="1">
      <c r="A25" s="1372"/>
      <c r="B25" s="1373"/>
      <c r="C25" s="1348"/>
      <c r="D25" s="1348"/>
      <c r="E25" s="1348"/>
      <c r="F25" s="1374"/>
      <c r="G25" s="1355" t="str">
        <f>IF(A25=ISBLANK(TRUE),IF(B25=ISBLANK(TRUE)," ","Input"),VLOOKUP(A25,INVENTORY!$A$31:$Y$948,6,FALSE))</f>
        <v> </v>
      </c>
      <c r="H25" s="1355" t="str">
        <f>IF(A25=ISBLANK(TRUE),IF(B25=ISBLANK(TRUE)," ","Input"),VLOOKUP(A25,INVENTORY!$A$31:$Y$948,7,FALSE))</f>
        <v> </v>
      </c>
      <c r="I25" s="1355" t="str">
        <f>IF(A25=ISBLANK(TRUE),IF(B25=ISBLANK(TRUE)," ","Input"),VLOOKUP(A25,INVENTORY!$A$31:$Y$948,8,FALSE))</f>
        <v> </v>
      </c>
      <c r="J25" s="1355" t="str">
        <f>IF(A25=ISBLANK(TRUE),IF(B25=ISBLANK(TRUE)," ","Input"),VLOOKUP(A25,INVENTORY!$A$31:$Y$948,9,FALSE))</f>
        <v> </v>
      </c>
      <c r="K25" s="1355" t="str">
        <f>IF(A25=ISBLANK(TRUE),IF(B25=ISBLANK(TRUE)," ","Input"),VLOOKUP(B25,INVENTORY!$A$31:$Y$948,19,FALSE))</f>
        <v> </v>
      </c>
      <c r="L25" s="1348"/>
      <c r="M25" s="1348"/>
      <c r="N25" s="1348"/>
      <c r="O25" s="1348"/>
      <c r="P25" s="1348"/>
      <c r="Q25" s="1375"/>
      <c r="R25" s="1348"/>
      <c r="S25" s="1356"/>
      <c r="T25" s="1348"/>
      <c r="U25" s="1281">
        <f t="shared" si="1"/>
        <v>0</v>
      </c>
      <c r="V25" s="1352"/>
      <c r="W25" s="1348"/>
      <c r="X25" s="1376"/>
      <c r="Y25" s="1352"/>
      <c r="Z25" s="1352"/>
      <c r="AA25" s="1352"/>
      <c r="AB25" s="1352"/>
      <c r="AC25" s="1352"/>
      <c r="AD25" s="1286">
        <f>IF(B25=ISBLANK(0),0,'Roster &amp; Tables'!J27)</f>
        <v>0</v>
      </c>
      <c r="AE25" s="1286">
        <f t="shared" si="2"/>
        <v>0</v>
      </c>
      <c r="AF25" s="1287">
        <f t="shared" si="3"/>
        <v>0</v>
      </c>
      <c r="AG25" s="1288">
        <v>20.0</v>
      </c>
      <c r="AH25" s="1222"/>
      <c r="AI25" s="1304"/>
      <c r="AJ25" s="110"/>
      <c r="AK25" s="111"/>
      <c r="AL25" s="14"/>
    </row>
    <row r="26" ht="12.75" customHeight="1">
      <c r="A26" s="1366"/>
      <c r="B26" s="1367"/>
      <c r="C26" s="1290"/>
      <c r="D26" s="1290"/>
      <c r="E26" s="1290"/>
      <c r="F26" s="1368"/>
      <c r="G26" s="1369" t="str">
        <f>IF(A26=ISBLANK(TRUE),IF(B26=ISBLANK(TRUE)," ","Input"),VLOOKUP(A26,INVENTORY!$A$31:$Y$948,6,FALSE))</f>
        <v> </v>
      </c>
      <c r="H26" s="1369" t="str">
        <f>IF(A26=ISBLANK(TRUE),IF(B26=ISBLANK(TRUE)," ","Input"),VLOOKUP(A26,INVENTORY!$A$31:$Y$948,7,FALSE))</f>
        <v> </v>
      </c>
      <c r="I26" s="1369" t="str">
        <f>IF(A26=ISBLANK(TRUE),IF(B26=ISBLANK(TRUE)," ","Input"),VLOOKUP(A26,INVENTORY!$A$31:$Y$948,8,FALSE))</f>
        <v> </v>
      </c>
      <c r="J26" s="1369" t="str">
        <f>IF(A26=ISBLANK(TRUE),IF(B26=ISBLANK(TRUE)," ","Input"),VLOOKUP(A26,INVENTORY!$A$31:$Y$948,9,FALSE))</f>
        <v> </v>
      </c>
      <c r="K26" s="1302" t="str">
        <f>IF(A26=ISBLANK(TRUE),IF(B26=ISBLANK(TRUE)," ","Input"),VLOOKUP(B26,INVENTORY!$A$31:$Y$948,19,FALSE))</f>
        <v> </v>
      </c>
      <c r="L26" s="1290"/>
      <c r="M26" s="1290"/>
      <c r="N26" s="1290"/>
      <c r="O26" s="1290"/>
      <c r="P26" s="1290"/>
      <c r="Q26" s="1370"/>
      <c r="R26" s="1290"/>
      <c r="S26" s="1362"/>
      <c r="T26" s="1290"/>
      <c r="U26" s="1281">
        <f t="shared" si="1"/>
        <v>0</v>
      </c>
      <c r="V26" s="1284"/>
      <c r="W26" s="1290"/>
      <c r="X26" s="1371"/>
      <c r="Y26" s="1284"/>
      <c r="Z26" s="1284"/>
      <c r="AA26" s="1284"/>
      <c r="AB26" s="1284"/>
      <c r="AC26" s="1284"/>
      <c r="AD26" s="1286">
        <f>IF(B26=ISBLANK(0),0,'Roster &amp; Tables'!J27)</f>
        <v>0</v>
      </c>
      <c r="AE26" s="1286">
        <f t="shared" si="2"/>
        <v>0</v>
      </c>
      <c r="AF26" s="1287">
        <f t="shared" si="3"/>
        <v>0</v>
      </c>
      <c r="AG26" s="1288">
        <v>21.0</v>
      </c>
      <c r="AH26" s="1222"/>
      <c r="AI26" s="1304"/>
      <c r="AJ26" s="110"/>
      <c r="AK26" s="111"/>
      <c r="AL26" s="14"/>
    </row>
    <row r="27" ht="12.75" customHeight="1">
      <c r="A27" s="1372"/>
      <c r="B27" s="1373"/>
      <c r="C27" s="1348"/>
      <c r="D27" s="1348"/>
      <c r="E27" s="1348"/>
      <c r="F27" s="1374"/>
      <c r="G27" s="1355" t="str">
        <f>IF(A27=ISBLANK(TRUE),IF(B27=ISBLANK(TRUE)," ","Input"),VLOOKUP(A27,INVENTORY!$A$31:$Y$948,6,FALSE))</f>
        <v> </v>
      </c>
      <c r="H27" s="1355" t="str">
        <f>IF(A27=ISBLANK(TRUE),IF(B27=ISBLANK(TRUE)," ","Input"),VLOOKUP(A27,INVENTORY!$A$31:$Y$948,7,FALSE))</f>
        <v> </v>
      </c>
      <c r="I27" s="1355" t="str">
        <f>IF(A27=ISBLANK(TRUE),IF(B27=ISBLANK(TRUE)," ","Input"),VLOOKUP(A27,INVENTORY!$A$31:$Y$948,8,FALSE))</f>
        <v> </v>
      </c>
      <c r="J27" s="1355" t="str">
        <f>IF(A27=ISBLANK(TRUE),IF(B27=ISBLANK(TRUE)," ","Input"),VLOOKUP(A27,INVENTORY!$A$31:$Y$948,9,FALSE))</f>
        <v> </v>
      </c>
      <c r="K27" s="1355" t="str">
        <f>IF(A27=ISBLANK(TRUE),IF(B27=ISBLANK(TRUE)," ","Input"),VLOOKUP(B27,INVENTORY!$A$31:$Y$948,19,FALSE))</f>
        <v> </v>
      </c>
      <c r="L27" s="1348"/>
      <c r="M27" s="1348"/>
      <c r="N27" s="1348"/>
      <c r="O27" s="1348"/>
      <c r="P27" s="1348"/>
      <c r="Q27" s="1375"/>
      <c r="R27" s="1348"/>
      <c r="S27" s="1356"/>
      <c r="T27" s="1348"/>
      <c r="U27" s="1281">
        <f t="shared" si="1"/>
        <v>0</v>
      </c>
      <c r="V27" s="1352"/>
      <c r="W27" s="1348"/>
      <c r="X27" s="1376"/>
      <c r="Y27" s="1352"/>
      <c r="Z27" s="1352"/>
      <c r="AA27" s="1352"/>
      <c r="AB27" s="1352"/>
      <c r="AC27" s="1352"/>
      <c r="AD27" s="1286">
        <f>IF(B27=ISBLANK(0),0,'Roster &amp; Tables'!J27)</f>
        <v>0</v>
      </c>
      <c r="AE27" s="1286">
        <f t="shared" si="2"/>
        <v>0</v>
      </c>
      <c r="AF27" s="1287">
        <f t="shared" si="3"/>
        <v>0</v>
      </c>
      <c r="AG27" s="1288">
        <v>22.0</v>
      </c>
      <c r="AH27" s="1222"/>
      <c r="AI27" s="1304"/>
      <c r="AJ27" s="110"/>
      <c r="AK27" s="111"/>
      <c r="AL27" s="14"/>
    </row>
    <row r="28" ht="12.75" customHeight="1">
      <c r="A28" s="1366"/>
      <c r="B28" s="1367"/>
      <c r="C28" s="1290"/>
      <c r="D28" s="1290"/>
      <c r="E28" s="1290"/>
      <c r="F28" s="1368"/>
      <c r="G28" s="1369" t="str">
        <f>IF(A28=ISBLANK(TRUE),IF(B28=ISBLANK(TRUE)," ","Input"),VLOOKUP(A28,INVENTORY!$A$31:$Y$948,6,FALSE))</f>
        <v> </v>
      </c>
      <c r="H28" s="1369" t="str">
        <f>IF(A28=ISBLANK(TRUE),IF(B28=ISBLANK(TRUE)," ","Input"),VLOOKUP(A28,INVENTORY!$A$31:$Y$948,7,FALSE))</f>
        <v> </v>
      </c>
      <c r="I28" s="1369" t="str">
        <f>IF(A28=ISBLANK(TRUE),IF(B28=ISBLANK(TRUE)," ","Input"),VLOOKUP(A28,INVENTORY!$A$31:$Y$948,8,FALSE))</f>
        <v> </v>
      </c>
      <c r="J28" s="1369" t="str">
        <f>IF(A28=ISBLANK(TRUE),IF(B28=ISBLANK(TRUE)," ","Input"),VLOOKUP(A28,INVENTORY!$A$31:$Y$948,9,FALSE))</f>
        <v> </v>
      </c>
      <c r="K28" s="1302" t="str">
        <f>IF(A28=ISBLANK(TRUE),IF(B28=ISBLANK(TRUE)," ","Input"),VLOOKUP(B28,INVENTORY!$A$31:$Y$948,19,FALSE))</f>
        <v> </v>
      </c>
      <c r="L28" s="1290"/>
      <c r="M28" s="1290"/>
      <c r="N28" s="1290"/>
      <c r="O28" s="1290"/>
      <c r="P28" s="1290"/>
      <c r="Q28" s="1370"/>
      <c r="R28" s="1290"/>
      <c r="S28" s="1362"/>
      <c r="T28" s="1290"/>
      <c r="U28" s="1281">
        <f t="shared" si="1"/>
        <v>0</v>
      </c>
      <c r="V28" s="1284"/>
      <c r="W28" s="1290"/>
      <c r="X28" s="1371"/>
      <c r="Y28" s="1284"/>
      <c r="Z28" s="1284"/>
      <c r="AA28" s="1284"/>
      <c r="AB28" s="1284"/>
      <c r="AC28" s="1284"/>
      <c r="AD28" s="1286">
        <f>IF(B28=ISBLANK(0),0,'Roster &amp; Tables'!J27)</f>
        <v>0</v>
      </c>
      <c r="AE28" s="1286">
        <f t="shared" si="2"/>
        <v>0</v>
      </c>
      <c r="AF28" s="1287">
        <f t="shared" si="3"/>
        <v>0</v>
      </c>
      <c r="AG28" s="1288">
        <v>23.0</v>
      </c>
      <c r="AH28" s="1222"/>
      <c r="AI28" s="1304"/>
      <c r="AJ28" s="110"/>
      <c r="AK28" s="111"/>
      <c r="AL28" s="14"/>
    </row>
    <row r="29" ht="12.75" customHeight="1">
      <c r="A29" s="1372"/>
      <c r="B29" s="1373"/>
      <c r="C29" s="1348"/>
      <c r="D29" s="1348"/>
      <c r="E29" s="1348"/>
      <c r="F29" s="1374"/>
      <c r="G29" s="1355" t="str">
        <f>IF(A29=ISBLANK(TRUE),IF(B29=ISBLANK(TRUE)," ","Input"),VLOOKUP(A29,INVENTORY!$A$31:$Y$948,6,FALSE))</f>
        <v> </v>
      </c>
      <c r="H29" s="1355" t="str">
        <f>IF(A29=ISBLANK(TRUE),IF(B29=ISBLANK(TRUE)," ","Input"),VLOOKUP(A29,INVENTORY!$A$31:$Y$948,7,FALSE))</f>
        <v> </v>
      </c>
      <c r="I29" s="1355" t="str">
        <f>IF(A29=ISBLANK(TRUE),IF(B29=ISBLANK(TRUE)," ","Input"),VLOOKUP(A29,INVENTORY!$A$31:$Y$948,8,FALSE))</f>
        <v> </v>
      </c>
      <c r="J29" s="1355" t="str">
        <f>IF(A29=ISBLANK(TRUE),IF(B29=ISBLANK(TRUE)," ","Input"),VLOOKUP(A29,INVENTORY!$A$31:$Y$948,9,FALSE))</f>
        <v> </v>
      </c>
      <c r="K29" s="1355" t="str">
        <f>IF(A29=ISBLANK(TRUE),IF(B29=ISBLANK(TRUE)," ","Input"),VLOOKUP(B29,INVENTORY!$A$31:$Y$948,19,FALSE))</f>
        <v> </v>
      </c>
      <c r="L29" s="1348"/>
      <c r="M29" s="1348"/>
      <c r="N29" s="1348"/>
      <c r="O29" s="1348"/>
      <c r="P29" s="1348"/>
      <c r="Q29" s="1375"/>
      <c r="R29" s="1348"/>
      <c r="S29" s="1356"/>
      <c r="T29" s="1348"/>
      <c r="U29" s="1281">
        <f t="shared" si="1"/>
        <v>0</v>
      </c>
      <c r="V29" s="1352"/>
      <c r="W29" s="1348"/>
      <c r="X29" s="1376"/>
      <c r="Y29" s="1352"/>
      <c r="Z29" s="1352"/>
      <c r="AA29" s="1352"/>
      <c r="AB29" s="1352"/>
      <c r="AC29" s="1352"/>
      <c r="AD29" s="1286">
        <f>IF(B29=ISBLANK(0),0,'Roster &amp; Tables'!J27)</f>
        <v>0</v>
      </c>
      <c r="AE29" s="1286">
        <f t="shared" si="2"/>
        <v>0</v>
      </c>
      <c r="AF29" s="1287">
        <f t="shared" si="3"/>
        <v>0</v>
      </c>
      <c r="AG29" s="1288">
        <v>24.0</v>
      </c>
      <c r="AH29" s="1222"/>
      <c r="AI29" s="1304"/>
      <c r="AJ29" s="110"/>
      <c r="AK29" s="111"/>
      <c r="AL29" s="14"/>
    </row>
    <row r="30" ht="12.75" customHeight="1">
      <c r="A30" s="1366"/>
      <c r="B30" s="1367"/>
      <c r="C30" s="1290"/>
      <c r="D30" s="1290"/>
      <c r="E30" s="1290"/>
      <c r="F30" s="1368"/>
      <c r="G30" s="1369" t="str">
        <f>IF(A30=ISBLANK(TRUE),IF(B30=ISBLANK(TRUE)," ","Input"),VLOOKUP(A30,INVENTORY!$A$31:$Y$948,6,FALSE))</f>
        <v> </v>
      </c>
      <c r="H30" s="1369" t="str">
        <f>IF(A30=ISBLANK(TRUE),IF(B30=ISBLANK(TRUE)," ","Input"),VLOOKUP(A30,INVENTORY!$A$31:$Y$948,7,FALSE))</f>
        <v> </v>
      </c>
      <c r="I30" s="1369" t="str">
        <f>IF(A30=ISBLANK(TRUE),IF(B30=ISBLANK(TRUE)," ","Input"),VLOOKUP(A30,INVENTORY!$A$31:$Y$948,8,FALSE))</f>
        <v> </v>
      </c>
      <c r="J30" s="1369" t="str">
        <f>IF(A30=ISBLANK(TRUE),IF(B30=ISBLANK(TRUE)," ","Input"),VLOOKUP(A30,INVENTORY!$A$31:$Y$948,9,FALSE))</f>
        <v> </v>
      </c>
      <c r="K30" s="1302" t="str">
        <f>IF(A30=ISBLANK(TRUE),IF(B30=ISBLANK(TRUE)," ","Input"),VLOOKUP(B30,INVENTORY!$A$31:$Y$948,19,FALSE))</f>
        <v> </v>
      </c>
      <c r="L30" s="1290"/>
      <c r="M30" s="1290"/>
      <c r="N30" s="1290"/>
      <c r="O30" s="1290"/>
      <c r="P30" s="1290"/>
      <c r="Q30" s="1370"/>
      <c r="R30" s="1290"/>
      <c r="S30" s="1362"/>
      <c r="T30" s="1290"/>
      <c r="U30" s="1281">
        <f t="shared" si="1"/>
        <v>0</v>
      </c>
      <c r="V30" s="1284"/>
      <c r="W30" s="1290"/>
      <c r="X30" s="1371"/>
      <c r="Y30" s="1284"/>
      <c r="Z30" s="1284"/>
      <c r="AA30" s="1284"/>
      <c r="AB30" s="1284"/>
      <c r="AC30" s="1284"/>
      <c r="AD30" s="1286">
        <f>IF(B30=ISBLANK(0),0,'Roster &amp; Tables'!J27)</f>
        <v>0</v>
      </c>
      <c r="AE30" s="1286">
        <f t="shared" si="2"/>
        <v>0</v>
      </c>
      <c r="AF30" s="1287">
        <f t="shared" si="3"/>
        <v>0</v>
      </c>
      <c r="AG30" s="1288">
        <v>25.0</v>
      </c>
      <c r="AH30" s="1222"/>
      <c r="AI30" s="1304"/>
      <c r="AJ30" s="110"/>
      <c r="AK30" s="111"/>
      <c r="AL30" s="14"/>
    </row>
    <row r="31" ht="12.75" customHeight="1">
      <c r="A31" s="1372"/>
      <c r="B31" s="1373"/>
      <c r="C31" s="1348"/>
      <c r="D31" s="1348"/>
      <c r="E31" s="1348"/>
      <c r="F31" s="1374"/>
      <c r="G31" s="1355" t="str">
        <f>IF(A31=ISBLANK(TRUE),IF(B31=ISBLANK(TRUE)," ","Input"),VLOOKUP(A31,INVENTORY!$A$31:$Y$948,6,FALSE))</f>
        <v> </v>
      </c>
      <c r="H31" s="1355" t="str">
        <f>IF(A31=ISBLANK(TRUE),IF(B31=ISBLANK(TRUE)," ","Input"),VLOOKUP(A31,INVENTORY!$A$31:$Y$948,7,FALSE))</f>
        <v> </v>
      </c>
      <c r="I31" s="1355" t="str">
        <f>IF(A31=ISBLANK(TRUE),IF(B31=ISBLANK(TRUE)," ","Input"),VLOOKUP(A31,INVENTORY!$A$31:$Y$948,8,FALSE))</f>
        <v> </v>
      </c>
      <c r="J31" s="1355" t="str">
        <f>IF(A31=ISBLANK(TRUE),IF(B31=ISBLANK(TRUE)," ","Input"),VLOOKUP(A31,INVENTORY!$A$31:$Y$948,9,FALSE))</f>
        <v> </v>
      </c>
      <c r="K31" s="1355" t="str">
        <f>IF(A31=ISBLANK(TRUE),IF(B31=ISBLANK(TRUE)," ","Input"),VLOOKUP(B31,INVENTORY!$A$31:$Y$948,19,FALSE))</f>
        <v> </v>
      </c>
      <c r="L31" s="1348"/>
      <c r="M31" s="1348"/>
      <c r="N31" s="1348"/>
      <c r="O31" s="1348"/>
      <c r="P31" s="1348"/>
      <c r="Q31" s="1375"/>
      <c r="R31" s="1348"/>
      <c r="S31" s="1356"/>
      <c r="T31" s="1348"/>
      <c r="U31" s="1281">
        <f t="shared" si="1"/>
        <v>0</v>
      </c>
      <c r="V31" s="1352"/>
      <c r="W31" s="1348"/>
      <c r="X31" s="1376"/>
      <c r="Y31" s="1352"/>
      <c r="Z31" s="1352"/>
      <c r="AA31" s="1352"/>
      <c r="AB31" s="1352"/>
      <c r="AC31" s="1352"/>
      <c r="AD31" s="1286">
        <f>IF(B31=ISBLANK(0),0,'Roster &amp; Tables'!J27)</f>
        <v>0</v>
      </c>
      <c r="AE31" s="1286">
        <f t="shared" si="2"/>
        <v>0</v>
      </c>
      <c r="AF31" s="1287">
        <f t="shared" si="3"/>
        <v>0</v>
      </c>
      <c r="AG31" s="1288">
        <v>26.0</v>
      </c>
      <c r="AH31" s="1222"/>
      <c r="AI31" s="1304"/>
      <c r="AJ31" s="110"/>
      <c r="AK31" s="111"/>
      <c r="AL31" s="14"/>
    </row>
    <row r="32" ht="12.75" customHeight="1">
      <c r="A32" s="1366"/>
      <c r="B32" s="1367"/>
      <c r="C32" s="1290"/>
      <c r="D32" s="1290"/>
      <c r="E32" s="1290"/>
      <c r="F32" s="1368"/>
      <c r="G32" s="1369" t="str">
        <f>IF(A32=ISBLANK(TRUE),IF(B32=ISBLANK(TRUE)," ","Input"),VLOOKUP(A32,INVENTORY!$A$31:$Y$948,6,FALSE))</f>
        <v> </v>
      </c>
      <c r="H32" s="1369" t="str">
        <f>IF(A32=ISBLANK(TRUE),IF(B32=ISBLANK(TRUE)," ","Input"),VLOOKUP(A32,INVENTORY!$A$31:$Y$948,7,FALSE))</f>
        <v> </v>
      </c>
      <c r="I32" s="1369" t="str">
        <f>IF(A32=ISBLANK(TRUE),IF(B32=ISBLANK(TRUE)," ","Input"),VLOOKUP(A32,INVENTORY!$A$31:$Y$948,8,FALSE))</f>
        <v> </v>
      </c>
      <c r="J32" s="1369" t="str">
        <f>IF(A32=ISBLANK(TRUE),IF(B32=ISBLANK(TRUE)," ","Input"),VLOOKUP(A32,INVENTORY!$A$31:$Y$948,9,FALSE))</f>
        <v> </v>
      </c>
      <c r="K32" s="1302" t="str">
        <f>IF(A32=ISBLANK(TRUE),IF(B32=ISBLANK(TRUE)," ","Input"),VLOOKUP(B32,INVENTORY!$A$31:$Y$948,19,FALSE))</f>
        <v> </v>
      </c>
      <c r="L32" s="1290"/>
      <c r="M32" s="1290"/>
      <c r="N32" s="1290"/>
      <c r="O32" s="1290"/>
      <c r="P32" s="1290"/>
      <c r="Q32" s="1370"/>
      <c r="R32" s="1290"/>
      <c r="S32" s="1362"/>
      <c r="T32" s="1290"/>
      <c r="U32" s="1281">
        <f t="shared" si="1"/>
        <v>0</v>
      </c>
      <c r="V32" s="1284"/>
      <c r="W32" s="1290"/>
      <c r="X32" s="1371"/>
      <c r="Y32" s="1284"/>
      <c r="Z32" s="1284"/>
      <c r="AA32" s="1284"/>
      <c r="AB32" s="1284"/>
      <c r="AC32" s="1284"/>
      <c r="AD32" s="1286">
        <f>IF(B32=ISBLANK(0),0,'Roster &amp; Tables'!J27)</f>
        <v>0</v>
      </c>
      <c r="AE32" s="1286">
        <f t="shared" si="2"/>
        <v>0</v>
      </c>
      <c r="AF32" s="1287">
        <f t="shared" si="3"/>
        <v>0</v>
      </c>
      <c r="AG32" s="1288">
        <v>27.0</v>
      </c>
      <c r="AH32" s="1222"/>
      <c r="AI32" s="1304"/>
      <c r="AJ32" s="110"/>
      <c r="AK32" s="111"/>
      <c r="AL32" s="14"/>
    </row>
    <row r="33" ht="12.75" customHeight="1">
      <c r="A33" s="1372"/>
      <c r="B33" s="1373"/>
      <c r="C33" s="1348"/>
      <c r="D33" s="1348"/>
      <c r="E33" s="1348"/>
      <c r="F33" s="1374"/>
      <c r="G33" s="1355" t="str">
        <f>IF(A33=ISBLANK(TRUE),IF(B33=ISBLANK(TRUE)," ","Input"),VLOOKUP(A33,INVENTORY!$A$31:$Y$948,6,FALSE))</f>
        <v> </v>
      </c>
      <c r="H33" s="1355" t="str">
        <f>IF(A33=ISBLANK(TRUE),IF(B33=ISBLANK(TRUE)," ","Input"),VLOOKUP(A33,INVENTORY!$A$31:$Y$948,7,FALSE))</f>
        <v> </v>
      </c>
      <c r="I33" s="1355" t="str">
        <f>IF(A33=ISBLANK(TRUE),IF(B33=ISBLANK(TRUE)," ","Input"),VLOOKUP(A33,INVENTORY!$A$31:$Y$948,8,FALSE))</f>
        <v> </v>
      </c>
      <c r="J33" s="1355" t="str">
        <f>IF(A33=ISBLANK(TRUE),IF(B33=ISBLANK(TRUE)," ","Input"),VLOOKUP(A33,INVENTORY!$A$31:$Y$948,9,FALSE))</f>
        <v> </v>
      </c>
      <c r="K33" s="1355" t="str">
        <f>IF(A33=ISBLANK(TRUE),IF(B33=ISBLANK(TRUE)," ","Input"),VLOOKUP(B33,INVENTORY!$A$31:$Y$948,19,FALSE))</f>
        <v> </v>
      </c>
      <c r="L33" s="1348"/>
      <c r="M33" s="1348"/>
      <c r="N33" s="1348"/>
      <c r="O33" s="1348"/>
      <c r="P33" s="1348"/>
      <c r="Q33" s="1375"/>
      <c r="R33" s="1348"/>
      <c r="S33" s="1356"/>
      <c r="T33" s="1348"/>
      <c r="U33" s="1281">
        <f t="shared" si="1"/>
        <v>0</v>
      </c>
      <c r="V33" s="1352"/>
      <c r="W33" s="1348"/>
      <c r="X33" s="1376"/>
      <c r="Y33" s="1352"/>
      <c r="Z33" s="1352"/>
      <c r="AA33" s="1352"/>
      <c r="AB33" s="1352"/>
      <c r="AC33" s="1352"/>
      <c r="AD33" s="1286">
        <f>IF(B33=ISBLANK(0),0,'Roster &amp; Tables'!J27)</f>
        <v>0</v>
      </c>
      <c r="AE33" s="1286">
        <f t="shared" si="2"/>
        <v>0</v>
      </c>
      <c r="AF33" s="1287">
        <f t="shared" si="3"/>
        <v>0</v>
      </c>
      <c r="AG33" s="1288">
        <v>28.0</v>
      </c>
      <c r="AH33" s="1222"/>
      <c r="AI33" s="1304"/>
      <c r="AJ33" s="110"/>
      <c r="AK33" s="111"/>
      <c r="AL33" s="14"/>
    </row>
    <row r="34" ht="12.75" customHeight="1">
      <c r="A34" s="1410"/>
      <c r="B34" s="1411"/>
      <c r="C34" s="1412"/>
      <c r="D34" s="1412"/>
      <c r="E34" s="1412"/>
      <c r="F34" s="1413"/>
      <c r="G34" s="1414" t="str">
        <f>IF(A34=ISBLANK(TRUE),IF(B34=ISBLANK(TRUE)," ","Input"),VLOOKUP(A34,INVENTORY!$A$31:$Y$948,6,FALSE))</f>
        <v> </v>
      </c>
      <c r="H34" s="1414" t="str">
        <f>IF(A34=ISBLANK(TRUE),IF(B34=ISBLANK(TRUE)," ","Input"),VLOOKUP(A34,INVENTORY!$A$31:$Y$948,7,FALSE))</f>
        <v> </v>
      </c>
      <c r="I34" s="1414" t="str">
        <f>IF(A34=ISBLANK(TRUE),IF(B34=ISBLANK(TRUE)," ","Input"),VLOOKUP(A34,INVENTORY!$A$31:$Y$948,8,FALSE))</f>
        <v> </v>
      </c>
      <c r="J34" s="1369" t="str">
        <f>IF(A34=ISBLANK(TRUE),IF(B34=ISBLANK(TRUE)," ","Input"),VLOOKUP(A34,INVENTORY!$A$31:$Y$948,9,FALSE))</f>
        <v> </v>
      </c>
      <c r="K34" s="1302" t="str">
        <f>IF(A34=ISBLANK(TRUE),IF(B34=ISBLANK(TRUE)," ","Input"),VLOOKUP(B34,INVENTORY!$A$31:$Y$948,19,FALSE))</f>
        <v> </v>
      </c>
      <c r="L34" s="1412"/>
      <c r="M34" s="1412"/>
      <c r="N34" s="1412"/>
      <c r="O34" s="1412"/>
      <c r="P34" s="1412"/>
      <c r="Q34" s="1415"/>
      <c r="R34" s="1412"/>
      <c r="S34" s="1416"/>
      <c r="T34" s="1412"/>
      <c r="U34" s="1384">
        <f t="shared" si="1"/>
        <v>0</v>
      </c>
      <c r="V34" s="1284"/>
      <c r="W34" s="1290"/>
      <c r="X34" s="1371"/>
      <c r="Y34" s="1284"/>
      <c r="Z34" s="1284"/>
      <c r="AA34" s="1284"/>
      <c r="AB34" s="1284"/>
      <c r="AC34" s="1284"/>
      <c r="AD34" s="1286">
        <f>IF(B34=ISBLANK(0),0,'Roster &amp; Tables'!J27)</f>
        <v>0</v>
      </c>
      <c r="AE34" s="1286">
        <f t="shared" si="2"/>
        <v>0</v>
      </c>
      <c r="AF34" s="1287">
        <f t="shared" si="3"/>
        <v>0</v>
      </c>
      <c r="AG34" s="1288">
        <v>29.0</v>
      </c>
      <c r="AH34" s="1222"/>
      <c r="AI34" s="1304"/>
      <c r="AJ34" s="110"/>
      <c r="AK34" s="111"/>
      <c r="AL34" s="14"/>
    </row>
    <row r="35" ht="12.75" customHeight="1">
      <c r="A35" s="1372"/>
      <c r="B35" s="1396"/>
      <c r="C35" s="1348"/>
      <c r="D35" s="1348"/>
      <c r="E35" s="1348"/>
      <c r="F35" s="1374"/>
      <c r="G35" s="1355" t="str">
        <f>IF(A35=ISBLANK(TRUE),IF(B35=ISBLANK(TRUE)," ","Input"),VLOOKUP(A35,INVENTORY!$A$31:$Y$948,6,FALSE))</f>
        <v> </v>
      </c>
      <c r="H35" s="1355" t="str">
        <f>IF(A35=ISBLANK(TRUE),IF(B35=ISBLANK(TRUE)," ","Input"),VLOOKUP(A35,INVENTORY!$A$31:$Y$948,7,FALSE))</f>
        <v> </v>
      </c>
      <c r="I35" s="1355" t="str">
        <f>IF(A35=ISBLANK(TRUE),IF(B35=ISBLANK(TRUE)," ","Input"),VLOOKUP(A35,INVENTORY!$A$31:$Y$948,8,FALSE))</f>
        <v> </v>
      </c>
      <c r="J35" s="1355" t="str">
        <f>IF(A35=ISBLANK(TRUE),IF(B35=ISBLANK(TRUE)," ","Input"),VLOOKUP(A35,INVENTORY!$A$31:$Y$948,9,FALSE))</f>
        <v> </v>
      </c>
      <c r="K35" s="1355" t="str">
        <f>IF(A35=ISBLANK(TRUE),IF(B35=ISBLANK(TRUE)," ","Input"),VLOOKUP(B35,INVENTORY!$A$31:$Y$948,19,FALSE))</f>
        <v> </v>
      </c>
      <c r="L35" s="1348"/>
      <c r="M35" s="1348"/>
      <c r="N35" s="1348"/>
      <c r="O35" s="1348"/>
      <c r="P35" s="1348"/>
      <c r="Q35" s="1375"/>
      <c r="R35" s="1348"/>
      <c r="S35" s="1356"/>
      <c r="T35" s="1348"/>
      <c r="U35" s="1281">
        <f t="shared" si="1"/>
        <v>0</v>
      </c>
      <c r="V35" s="1397"/>
      <c r="W35" s="1348"/>
      <c r="X35" s="1376"/>
      <c r="Y35" s="1352"/>
      <c r="Z35" s="1352"/>
      <c r="AA35" s="1352"/>
      <c r="AB35" s="1352"/>
      <c r="AC35" s="1352"/>
      <c r="AD35" s="1286">
        <f>IF(B35=ISBLANK(0),0,'Roster &amp; Tables'!J27)</f>
        <v>0</v>
      </c>
      <c r="AE35" s="1286">
        <f t="shared" si="2"/>
        <v>0</v>
      </c>
      <c r="AF35" s="1287">
        <f t="shared" si="3"/>
        <v>0</v>
      </c>
      <c r="AG35" s="1288">
        <v>30.0</v>
      </c>
      <c r="AH35" s="1222"/>
      <c r="AI35" s="1304"/>
      <c r="AJ35" s="110"/>
      <c r="AK35" s="111"/>
      <c r="AL35" s="14"/>
    </row>
    <row r="36" ht="12.75" customHeight="1">
      <c r="A36" s="1325" t="s">
        <v>958</v>
      </c>
      <c r="B36" s="110"/>
      <c r="C36" s="110"/>
      <c r="D36" s="110"/>
      <c r="E36" s="110"/>
      <c r="F36" s="110"/>
      <c r="G36" s="110"/>
      <c r="H36" s="110"/>
      <c r="I36" s="110"/>
      <c r="J36" s="110"/>
      <c r="K36" s="110"/>
      <c r="L36" s="110"/>
      <c r="M36" s="110"/>
      <c r="N36" s="110"/>
      <c r="O36" s="110"/>
      <c r="P36" s="110"/>
      <c r="Q36" s="110"/>
      <c r="R36" s="110"/>
      <c r="S36" s="110"/>
      <c r="T36" s="110"/>
      <c r="U36" s="111"/>
      <c r="V36" s="1326">
        <f>SUM(V6:V35)</f>
        <v>0</v>
      </c>
      <c r="W36" s="1327"/>
      <c r="X36" s="1327"/>
      <c r="Y36" s="1328">
        <f t="shared" ref="Y36:AF36" si="4">SUM(Y6:Y35)</f>
        <v>0</v>
      </c>
      <c r="Z36" s="1328">
        <f t="shared" si="4"/>
        <v>0</v>
      </c>
      <c r="AA36" s="1328">
        <f t="shared" si="4"/>
        <v>0</v>
      </c>
      <c r="AB36" s="1328">
        <f t="shared" si="4"/>
        <v>0</v>
      </c>
      <c r="AC36" s="1328">
        <f t="shared" si="4"/>
        <v>0</v>
      </c>
      <c r="AD36" s="1328">
        <f t="shared" si="4"/>
        <v>0</v>
      </c>
      <c r="AE36" s="1328">
        <f t="shared" si="4"/>
        <v>0</v>
      </c>
      <c r="AF36" s="1328">
        <f t="shared" si="4"/>
        <v>0</v>
      </c>
      <c r="AG36" s="1246"/>
      <c r="AH36" s="1246"/>
      <c r="AI36" s="1246"/>
      <c r="AJ36" s="102"/>
      <c r="AK36" s="60"/>
      <c r="AL36" s="104"/>
    </row>
    <row r="37" ht="12.75" customHeight="1">
      <c r="A37" s="1330" t="s">
        <v>959</v>
      </c>
      <c r="B37" s="110"/>
      <c r="C37" s="110"/>
      <c r="D37" s="110"/>
      <c r="E37" s="110"/>
      <c r="F37" s="110"/>
      <c r="G37" s="110"/>
      <c r="H37" s="110"/>
      <c r="I37" s="110"/>
      <c r="J37" s="110"/>
      <c r="K37" s="110"/>
      <c r="L37" s="110"/>
      <c r="M37" s="110"/>
      <c r="N37" s="110"/>
      <c r="O37" s="110"/>
      <c r="P37" s="110"/>
      <c r="Q37" s="110"/>
      <c r="R37" s="110"/>
      <c r="S37" s="110"/>
      <c r="T37" s="110"/>
      <c r="U37" s="111"/>
      <c r="V37" s="1331" t="str">
        <f>'DEAL LOG'!Y118+'Day 2'!W36+'Day 3'!W35+'Day 4'!W36+'Day 5'!V36+'Day 6'!V36+V36</f>
        <v>#VALUE!</v>
      </c>
      <c r="W37" s="1387"/>
      <c r="X37" s="1387"/>
      <c r="Y37" s="1331">
        <f>'DEAL LOG'!AB118+'Day 2'!Z36+'Day 3'!Z35+'Day 4'!Z36+'Day 5'!Y36+'Day 6'!Y36+Y36</f>
        <v>0</v>
      </c>
      <c r="Z37" s="1331">
        <f>'DEAL LOG'!AC118+'Day 2'!AA36+'Day 3'!AA35+'Day 4'!AA36+'Day 5'!Z36+'Day 6'!Z36+Z36</f>
        <v>0</v>
      </c>
      <c r="AA37" s="1331">
        <f>'DEAL LOG'!AD118+'Day 2'!AB36+'Day 3'!AB35+'Day 4'!AB36+'Day 5'!AA36+'Day 6'!AA36+AA36</f>
        <v>0</v>
      </c>
      <c r="AB37" s="1331" t="str">
        <f>#REF!+'Day 2'!AC36+'Day 3'!AC35+'Day 4'!AC36+'Day 5'!AB36+'Day 6'!AB36+AB36</f>
        <v>#REF!</v>
      </c>
      <c r="AC37" s="1331">
        <f>'DEAL LOG'!AE118+'Day 2'!AD36+'Day 3'!AD35+'Day 4'!AD36+'Day 5'!AC36+'Day 6'!AC36+AC36</f>
        <v>0</v>
      </c>
      <c r="AD37" s="1331" t="str">
        <f>#REF!+'Day 2'!AE36+'Day 3'!AE35+'Day 4'!AE36+'Day 5'!AD36+'Day 6'!AD36+AD36</f>
        <v>#REF!</v>
      </c>
      <c r="AE37" s="1331">
        <f>'DEAL LOG'!AF118+'Day 2'!AF36+'Day 3'!AF35+'Day 4'!AF36+'Day 5'!AE36+'Day 6'!AE36+AE36</f>
        <v>0</v>
      </c>
      <c r="AF37" s="1331" t="str">
        <f>'DEAL LOG'!AG118+'Day 2'!AG36+'Day 3'!AG35+'Day 4'!AG36+'Day 5'!AF36+'Day 6'!AF36+AF36</f>
        <v>#VALUE!</v>
      </c>
      <c r="AG37" s="1332"/>
      <c r="AH37" s="1332"/>
      <c r="AI37" s="1332"/>
      <c r="AJ37" s="14"/>
      <c r="AK37" s="14"/>
      <c r="AL37" s="14"/>
    </row>
    <row r="38" ht="12.7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4"/>
      <c r="Y38" s="104"/>
      <c r="Z38" s="104"/>
      <c r="AA38" s="104"/>
      <c r="AB38" s="104"/>
      <c r="AC38" s="104"/>
      <c r="AD38" s="104"/>
      <c r="AE38" s="104"/>
      <c r="AF38" s="104"/>
      <c r="AG38" s="104"/>
      <c r="AH38" s="104"/>
      <c r="AI38" s="14"/>
      <c r="AJ38" s="14"/>
      <c r="AK38" s="14"/>
      <c r="AL38" s="14"/>
    </row>
    <row r="39" ht="12.75" customHeight="1">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4"/>
      <c r="AJ39" s="14"/>
      <c r="AK39" s="14"/>
      <c r="AL39" s="14"/>
    </row>
    <row r="40" ht="12.75" customHeight="1">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4"/>
      <c r="AJ40" s="14"/>
      <c r="AK40" s="14"/>
      <c r="AL40" s="14"/>
    </row>
    <row r="41" ht="12.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4"/>
      <c r="X41" s="104"/>
      <c r="Y41" s="104"/>
      <c r="Z41" s="104"/>
      <c r="AA41" s="104"/>
      <c r="AB41" s="104"/>
      <c r="AC41" s="104"/>
      <c r="AD41" s="104"/>
      <c r="AE41" s="104"/>
      <c r="AF41" s="104"/>
      <c r="AG41" s="104"/>
      <c r="AH41" s="104"/>
      <c r="AI41" s="14"/>
      <c r="AJ41" s="14"/>
      <c r="AK41" s="14"/>
      <c r="AL41" s="14"/>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4"/>
      <c r="Y42" s="104"/>
      <c r="Z42" s="104"/>
      <c r="AA42" s="104"/>
      <c r="AB42" s="104"/>
      <c r="AC42" s="104"/>
      <c r="AD42" s="104"/>
      <c r="AE42" s="104"/>
      <c r="AF42" s="104"/>
      <c r="AG42" s="104"/>
      <c r="AH42" s="104"/>
      <c r="AI42" s="14"/>
      <c r="AJ42" s="14"/>
      <c r="AK42" s="14"/>
      <c r="AL42" s="14"/>
    </row>
    <row r="43" ht="12.75" customHeight="1">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4"/>
      <c r="AJ43" s="14"/>
      <c r="AK43" s="14"/>
      <c r="AL43" s="14"/>
    </row>
    <row r="44" ht="12.75" customHeight="1">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4"/>
      <c r="AJ44" s="14"/>
      <c r="AK44" s="14"/>
      <c r="AL44" s="14"/>
    </row>
    <row r="45" ht="12.75" customHeight="1">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4"/>
      <c r="AJ45" s="14"/>
      <c r="AK45" s="14"/>
      <c r="AL45" s="14"/>
    </row>
    <row r="46" ht="12.75" customHeight="1">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4"/>
      <c r="AJ46" s="14"/>
      <c r="AK46" s="14"/>
      <c r="AL46" s="14"/>
    </row>
    <row r="47" ht="12.75" customHeight="1">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4"/>
      <c r="AJ47" s="14"/>
      <c r="AK47" s="14"/>
      <c r="AL47" s="14"/>
    </row>
    <row r="48" ht="12.75" customHeight="1">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4"/>
      <c r="AJ48" s="14"/>
      <c r="AK48" s="14"/>
      <c r="AL48" s="14"/>
    </row>
    <row r="49" ht="12.75" customHeight="1">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4"/>
      <c r="AJ49" s="14"/>
      <c r="AK49" s="14"/>
      <c r="AL49" s="14"/>
    </row>
    <row r="50" ht="12.75" customHeight="1">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4"/>
      <c r="AJ50" s="14"/>
      <c r="AK50" s="14"/>
      <c r="AL50" s="14"/>
    </row>
    <row r="51" ht="12.75" customHeight="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4"/>
      <c r="AJ51" s="14"/>
      <c r="AK51" s="14"/>
      <c r="AL51" s="14"/>
    </row>
    <row r="52" ht="12.75" customHeight="1">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4"/>
      <c r="AJ52" s="14"/>
      <c r="AK52" s="14"/>
      <c r="AL52" s="14"/>
    </row>
    <row r="53" ht="12.75" customHeight="1">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4"/>
      <c r="AJ53" s="14"/>
      <c r="AK53" s="14"/>
      <c r="AL53" s="14"/>
    </row>
    <row r="54" ht="12.75" customHeight="1">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c r="AI54" s="14"/>
      <c r="AJ54" s="14"/>
      <c r="AK54" s="14"/>
      <c r="AL54" s="14"/>
    </row>
    <row r="55" ht="12.75" customHeight="1">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4"/>
      <c r="AJ55" s="14"/>
      <c r="AK55" s="14"/>
      <c r="AL55" s="14"/>
    </row>
    <row r="56" ht="12.75" customHeight="1">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4"/>
      <c r="AJ56" s="14"/>
      <c r="AK56" s="14"/>
      <c r="AL56" s="14"/>
    </row>
    <row r="57" ht="12.75" customHeight="1">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4"/>
      <c r="AJ57" s="14"/>
      <c r="AK57" s="14"/>
      <c r="AL57" s="14"/>
    </row>
    <row r="58" ht="12.75" customHeight="1">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4"/>
      <c r="AJ58" s="14"/>
      <c r="AK58" s="14"/>
      <c r="AL58" s="14"/>
    </row>
    <row r="59" ht="12.75" customHeight="1">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4"/>
      <c r="AJ59" s="14"/>
      <c r="AK59" s="14"/>
      <c r="AL59" s="14"/>
    </row>
    <row r="60" ht="12.75" customHeight="1">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4"/>
      <c r="AJ60" s="14"/>
      <c r="AK60" s="14"/>
      <c r="AL60" s="14"/>
    </row>
    <row r="61" ht="12.75" customHeight="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4"/>
      <c r="AJ61" s="14"/>
      <c r="AK61" s="14"/>
      <c r="AL61" s="14"/>
    </row>
    <row r="62" ht="12.75" customHeight="1">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4"/>
      <c r="AJ62" s="14"/>
      <c r="AK62" s="14"/>
      <c r="AL62" s="14"/>
    </row>
    <row r="63" ht="12.75" customHeight="1">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4"/>
      <c r="AJ63" s="14"/>
      <c r="AK63" s="14"/>
      <c r="AL63" s="14"/>
    </row>
    <row r="64" ht="12.75" customHeight="1">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4"/>
      <c r="AJ64" s="14"/>
      <c r="AK64" s="14"/>
      <c r="AL64" s="14"/>
    </row>
    <row r="65" ht="12.75" customHeight="1">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14"/>
      <c r="AJ65" s="14"/>
      <c r="AK65" s="14"/>
      <c r="AL65" s="14"/>
    </row>
    <row r="66" ht="12.75" customHeight="1">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4"/>
      <c r="AJ66" s="14"/>
      <c r="AK66" s="14"/>
      <c r="AL66" s="14"/>
    </row>
    <row r="67" ht="12.75" customHeight="1">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4"/>
      <c r="AJ67" s="14"/>
      <c r="AK67" s="14"/>
      <c r="AL67" s="14"/>
    </row>
    <row r="68" ht="12.75" customHeight="1">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4"/>
      <c r="AJ68" s="14"/>
      <c r="AK68" s="14"/>
      <c r="AL68" s="14"/>
    </row>
    <row r="69" ht="12.75" customHeight="1">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4"/>
      <c r="AJ69" s="14"/>
      <c r="AK69" s="14"/>
      <c r="AL69" s="14"/>
    </row>
    <row r="70" ht="12.75" customHeight="1">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4"/>
      <c r="AJ70" s="14"/>
      <c r="AK70" s="14"/>
      <c r="AL70" s="14"/>
    </row>
    <row r="71" ht="12.75" customHeight="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4"/>
      <c r="AJ71" s="14"/>
      <c r="AK71" s="14"/>
      <c r="AL71" s="14"/>
    </row>
    <row r="72" ht="12.75" customHeight="1">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14"/>
      <c r="AJ72" s="14"/>
      <c r="AK72" s="14"/>
      <c r="AL72" s="14"/>
    </row>
    <row r="73" ht="12.75" customHeight="1">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4"/>
      <c r="AJ73" s="14"/>
      <c r="AK73" s="14"/>
      <c r="AL73" s="14"/>
    </row>
    <row r="74" ht="12.75" customHeight="1">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4"/>
      <c r="AJ74" s="14"/>
      <c r="AK74" s="14"/>
      <c r="AL74" s="14"/>
    </row>
    <row r="75" ht="12.75" customHeight="1">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14"/>
      <c r="AJ75" s="14"/>
      <c r="AK75" s="14"/>
      <c r="AL75" s="14"/>
    </row>
    <row r="76" ht="12.75" customHeight="1">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4"/>
      <c r="AJ76" s="14"/>
      <c r="AK76" s="14"/>
      <c r="AL76" s="14"/>
    </row>
    <row r="77" ht="12.75" customHeight="1">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14"/>
      <c r="AJ77" s="14"/>
      <c r="AK77" s="14"/>
      <c r="AL77" s="14"/>
    </row>
    <row r="78" ht="12.75" customHeight="1">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14"/>
      <c r="AJ78" s="14"/>
      <c r="AK78" s="14"/>
      <c r="AL78" s="14"/>
    </row>
    <row r="79" ht="12.75" customHeight="1">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14"/>
      <c r="AJ79" s="14"/>
      <c r="AK79" s="14"/>
      <c r="AL79" s="14"/>
    </row>
    <row r="80" ht="12.75" customHeight="1">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14"/>
      <c r="AJ80" s="14"/>
      <c r="AK80" s="14"/>
      <c r="AL80" s="14"/>
    </row>
    <row r="81" ht="12.75" customHeight="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14"/>
      <c r="AJ81" s="14"/>
      <c r="AK81" s="14"/>
      <c r="AL81" s="14"/>
    </row>
    <row r="82" ht="12.75" customHeight="1">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4"/>
      <c r="AJ82" s="14"/>
      <c r="AK82" s="14"/>
      <c r="AL82" s="14"/>
    </row>
    <row r="83" ht="12.75" customHeight="1">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4"/>
      <c r="AJ83" s="14"/>
      <c r="AK83" s="14"/>
      <c r="AL83" s="14"/>
    </row>
    <row r="84" ht="12.75" customHeight="1">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14"/>
      <c r="AJ84" s="14"/>
      <c r="AK84" s="14"/>
      <c r="AL84" s="14"/>
    </row>
    <row r="85" ht="12.75" customHeight="1">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4"/>
      <c r="AJ85" s="14"/>
      <c r="AK85" s="14"/>
      <c r="AL85" s="14"/>
    </row>
    <row r="86" ht="12.75" customHeight="1">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4"/>
      <c r="AJ86" s="14"/>
      <c r="AK86" s="14"/>
      <c r="AL86" s="14"/>
    </row>
    <row r="87" ht="12.75" customHeight="1">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4"/>
      <c r="AJ87" s="14"/>
      <c r="AK87" s="14"/>
      <c r="AL87" s="14"/>
    </row>
    <row r="88" ht="12.75" customHeight="1">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4"/>
      <c r="AJ88" s="14"/>
      <c r="AK88" s="14"/>
      <c r="AL88" s="14"/>
    </row>
    <row r="89" ht="12.75" customHeight="1">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4"/>
      <c r="AJ89" s="14"/>
      <c r="AK89" s="14"/>
      <c r="AL89" s="14"/>
    </row>
    <row r="90" ht="12.75" customHeight="1">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4"/>
      <c r="AJ90" s="14"/>
      <c r="AK90" s="14"/>
      <c r="AL90" s="14"/>
    </row>
    <row r="91" ht="12.75" customHeight="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4"/>
      <c r="AJ91" s="14"/>
      <c r="AK91" s="14"/>
      <c r="AL91" s="14"/>
    </row>
    <row r="92" ht="12.75" customHeight="1">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4"/>
      <c r="AJ92" s="14"/>
      <c r="AK92" s="14"/>
      <c r="AL92" s="14"/>
    </row>
    <row r="93" ht="12.75" customHeight="1">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4"/>
      <c r="AJ93" s="14"/>
      <c r="AK93" s="14"/>
      <c r="AL93" s="14"/>
    </row>
    <row r="94" ht="12.75" customHeight="1">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4"/>
      <c r="AJ94" s="14"/>
      <c r="AK94" s="14"/>
      <c r="AL94" s="14"/>
    </row>
    <row r="95" ht="12.75" customHeight="1">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4"/>
      <c r="AJ95" s="14"/>
      <c r="AK95" s="14"/>
      <c r="AL95" s="14"/>
    </row>
    <row r="96" ht="12.75" customHeight="1">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4"/>
      <c r="AJ96" s="14"/>
      <c r="AK96" s="14"/>
      <c r="AL96" s="14"/>
    </row>
    <row r="97" ht="12.75" customHeight="1">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4"/>
      <c r="AJ97" s="14"/>
      <c r="AK97" s="14"/>
      <c r="AL97" s="14"/>
    </row>
    <row r="98" ht="12.75" customHeight="1">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4"/>
      <c r="AJ98" s="14"/>
      <c r="AK98" s="14"/>
      <c r="AL98" s="14"/>
    </row>
    <row r="99" ht="12.75" customHeight="1">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4"/>
      <c r="AJ99" s="14"/>
      <c r="AK99" s="14"/>
      <c r="AL99" s="14"/>
    </row>
    <row r="100" ht="12.75" customHeight="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14"/>
      <c r="AJ100" s="14"/>
      <c r="AK100" s="14"/>
      <c r="AL100" s="14"/>
    </row>
    <row r="101" ht="12.75" customHeight="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14"/>
      <c r="AJ101" s="14"/>
      <c r="AK101" s="14"/>
      <c r="AL101" s="14"/>
    </row>
    <row r="102" ht="12.75" customHeight="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14"/>
      <c r="AJ102" s="14"/>
      <c r="AK102" s="14"/>
      <c r="AL102" s="14"/>
    </row>
    <row r="103" ht="12.75" customHeight="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4"/>
      <c r="AJ103" s="14"/>
      <c r="AK103" s="14"/>
      <c r="AL103" s="14"/>
    </row>
    <row r="104" ht="12.75" customHeight="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4"/>
      <c r="AJ104" s="14"/>
      <c r="AK104" s="14"/>
      <c r="AL104" s="14"/>
    </row>
    <row r="105" ht="12.75" customHeight="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4"/>
      <c r="AJ105" s="14"/>
      <c r="AK105" s="14"/>
      <c r="AL105" s="14"/>
    </row>
    <row r="106" ht="12.75" customHeight="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4"/>
      <c r="AJ106" s="14"/>
      <c r="AK106" s="14"/>
      <c r="AL106" s="14"/>
    </row>
    <row r="107" ht="12.75" customHeight="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4"/>
      <c r="AJ107" s="14"/>
      <c r="AK107" s="14"/>
      <c r="AL107" s="14"/>
    </row>
    <row r="108" ht="12.75" customHeight="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4"/>
      <c r="AJ108" s="14"/>
      <c r="AK108" s="14"/>
      <c r="AL108" s="14"/>
    </row>
    <row r="109" ht="12.75" customHeight="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4"/>
      <c r="AJ109" s="14"/>
      <c r="AK109" s="14"/>
      <c r="AL109" s="14"/>
    </row>
    <row r="110" ht="12.75" customHeight="1">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4"/>
      <c r="AJ110" s="14"/>
      <c r="AK110" s="14"/>
      <c r="AL110" s="14"/>
    </row>
    <row r="111" ht="12.75" customHeight="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4"/>
      <c r="AJ111" s="14"/>
      <c r="AK111" s="14"/>
      <c r="AL111" s="14"/>
    </row>
    <row r="112" ht="12.75" customHeight="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4"/>
      <c r="AH112" s="104"/>
      <c r="AI112" s="14"/>
      <c r="AJ112" s="14"/>
      <c r="AK112" s="14"/>
      <c r="AL112" s="14"/>
    </row>
    <row r="113" ht="12.75" customHeight="1">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4"/>
      <c r="AJ113" s="14"/>
      <c r="AK113" s="14"/>
      <c r="AL113" s="14"/>
    </row>
    <row r="114" ht="12.75" customHeight="1">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104"/>
      <c r="AH114" s="104"/>
      <c r="AI114" s="14"/>
      <c r="AJ114" s="14"/>
      <c r="AK114" s="14"/>
      <c r="AL114" s="14"/>
    </row>
    <row r="115" ht="12.75" customHeight="1">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c r="AG115" s="104"/>
      <c r="AH115" s="104"/>
      <c r="AI115" s="14"/>
      <c r="AJ115" s="14"/>
      <c r="AK115" s="14"/>
      <c r="AL115" s="14"/>
    </row>
    <row r="116" ht="12.75" customHeight="1">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c r="AF116" s="104"/>
      <c r="AG116" s="104"/>
      <c r="AH116" s="104"/>
      <c r="AI116" s="14"/>
      <c r="AJ116" s="14"/>
      <c r="AK116" s="14"/>
      <c r="AL116" s="14"/>
    </row>
    <row r="117" ht="12.75" customHeight="1">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4"/>
      <c r="AJ117" s="14"/>
      <c r="AK117" s="14"/>
      <c r="AL117" s="14"/>
    </row>
    <row r="118" ht="12.75" customHeight="1">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4"/>
      <c r="AJ118" s="14"/>
      <c r="AK118" s="14"/>
      <c r="AL118" s="14"/>
    </row>
    <row r="119" ht="12.75" customHeight="1">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4"/>
      <c r="AJ119" s="14"/>
      <c r="AK119" s="14"/>
      <c r="AL119" s="14"/>
    </row>
    <row r="120" ht="12.75" customHeight="1">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4"/>
      <c r="AJ120" s="14"/>
      <c r="AK120" s="14"/>
      <c r="AL120" s="14"/>
    </row>
    <row r="121" ht="12.75" customHeight="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4"/>
      <c r="AJ121" s="14"/>
      <c r="AK121" s="14"/>
      <c r="AL121" s="14"/>
    </row>
    <row r="122" ht="12.75" customHeight="1">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4"/>
      <c r="AJ122" s="14"/>
      <c r="AK122" s="14"/>
      <c r="AL122" s="14"/>
    </row>
    <row r="123" ht="12.75" customHeight="1">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4"/>
      <c r="AJ123" s="14"/>
      <c r="AK123" s="14"/>
      <c r="AL123" s="14"/>
    </row>
    <row r="124" ht="12.75" customHeight="1">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4"/>
      <c r="AJ124" s="14"/>
      <c r="AK124" s="14"/>
      <c r="AL124" s="14"/>
    </row>
    <row r="125" ht="12.75" customHeight="1">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4"/>
      <c r="AJ125" s="14"/>
      <c r="AK125" s="14"/>
      <c r="AL125" s="14"/>
    </row>
    <row r="126" ht="12.75" customHeight="1">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14"/>
      <c r="AJ126" s="14"/>
      <c r="AK126" s="14"/>
      <c r="AL126" s="14"/>
    </row>
    <row r="127" ht="12.75" customHeight="1">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14"/>
      <c r="AJ127" s="14"/>
      <c r="AK127" s="14"/>
      <c r="AL127" s="14"/>
    </row>
    <row r="128" ht="12.75" customHeigh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4"/>
      <c r="AJ128" s="14"/>
      <c r="AK128" s="14"/>
      <c r="AL128" s="14"/>
    </row>
    <row r="129" ht="12.75" customHeigh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4"/>
      <c r="AJ129" s="14"/>
      <c r="AK129" s="14"/>
      <c r="AL129" s="14"/>
    </row>
    <row r="130" ht="12.75" customHeight="1">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4"/>
      <c r="AJ130" s="14"/>
      <c r="AK130" s="14"/>
      <c r="AL130" s="14"/>
    </row>
    <row r="131" ht="12.75" customHeight="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4"/>
      <c r="AJ131" s="14"/>
      <c r="AK131" s="14"/>
      <c r="AL131" s="14"/>
    </row>
    <row r="132" ht="12.75" customHeigh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4"/>
      <c r="AJ132" s="14"/>
      <c r="AK132" s="14"/>
      <c r="AL132" s="14"/>
    </row>
    <row r="133" ht="12.75" customHeight="1">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4"/>
      <c r="AJ133" s="14"/>
      <c r="AK133" s="14"/>
      <c r="AL133" s="14"/>
    </row>
    <row r="134" ht="12.75" customHeight="1">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4"/>
      <c r="AJ134" s="14"/>
      <c r="AK134" s="14"/>
      <c r="AL134" s="14"/>
    </row>
    <row r="135" ht="12.75" customHeight="1">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14"/>
      <c r="AJ135" s="14"/>
      <c r="AK135" s="14"/>
      <c r="AL135" s="14"/>
    </row>
    <row r="136" ht="12.75" customHeight="1">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4"/>
      <c r="AJ136" s="14"/>
      <c r="AK136" s="14"/>
      <c r="AL136" s="14"/>
    </row>
    <row r="137" ht="12.75" customHeight="1">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14"/>
      <c r="AJ137" s="14"/>
      <c r="AK137" s="14"/>
      <c r="AL137" s="14"/>
    </row>
    <row r="138" ht="12.75" customHeight="1">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14"/>
      <c r="AJ138" s="14"/>
      <c r="AK138" s="14"/>
      <c r="AL138" s="14"/>
    </row>
    <row r="139" ht="12.75" customHeight="1">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4"/>
      <c r="AJ139" s="14"/>
      <c r="AK139" s="14"/>
      <c r="AL139" s="14"/>
    </row>
    <row r="140" ht="12.75" customHeight="1">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4"/>
      <c r="AJ140" s="14"/>
      <c r="AK140" s="14"/>
      <c r="AL140" s="14"/>
    </row>
    <row r="141" ht="12.75" customHeight="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4"/>
      <c r="AJ141" s="14"/>
      <c r="AK141" s="14"/>
      <c r="AL141" s="14"/>
    </row>
    <row r="142" ht="12.75" customHeigh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4"/>
      <c r="AJ142" s="14"/>
      <c r="AK142" s="14"/>
      <c r="AL142" s="14"/>
    </row>
    <row r="143" ht="12.75" customHeight="1">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4"/>
      <c r="AJ143" s="14"/>
      <c r="AK143" s="14"/>
      <c r="AL143" s="14"/>
    </row>
    <row r="144" ht="12.75" customHeigh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4"/>
      <c r="AJ144" s="14"/>
      <c r="AK144" s="14"/>
      <c r="AL144" s="14"/>
    </row>
    <row r="145" ht="12.75" customHeight="1">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4"/>
      <c r="AJ145" s="14"/>
      <c r="AK145" s="14"/>
      <c r="AL145" s="14"/>
    </row>
    <row r="146" ht="12.75" customHeight="1">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4"/>
      <c r="AJ146" s="14"/>
      <c r="AK146" s="14"/>
      <c r="AL146" s="14"/>
    </row>
    <row r="147" ht="12.75" customHeight="1">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4"/>
      <c r="AJ147" s="14"/>
      <c r="AK147" s="14"/>
      <c r="AL147" s="14"/>
    </row>
    <row r="148" ht="12.75"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4"/>
      <c r="AJ148" s="14"/>
      <c r="AK148" s="14"/>
      <c r="AL148" s="14"/>
    </row>
    <row r="149" ht="12.75" customHeigh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4"/>
      <c r="AJ149" s="14"/>
      <c r="AK149" s="14"/>
      <c r="AL149" s="14"/>
    </row>
    <row r="150" ht="12.75"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4"/>
      <c r="AJ150" s="14"/>
      <c r="AK150" s="14"/>
      <c r="AL150" s="14"/>
    </row>
    <row r="151" ht="12.75" customHeight="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4"/>
      <c r="AJ151" s="14"/>
      <c r="AK151" s="14"/>
      <c r="AL151" s="14"/>
    </row>
    <row r="152" ht="12.75"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4"/>
      <c r="AJ152" s="14"/>
      <c r="AK152" s="14"/>
      <c r="AL152" s="14"/>
    </row>
    <row r="153" ht="12.75" customHeight="1">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4"/>
      <c r="AJ153" s="14"/>
      <c r="AK153" s="14"/>
      <c r="AL153" s="14"/>
    </row>
    <row r="154" ht="12.75" customHeight="1">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4"/>
      <c r="AJ154" s="14"/>
      <c r="AK154" s="14"/>
      <c r="AL154" s="14"/>
    </row>
    <row r="155" ht="12.75" customHeight="1">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4"/>
      <c r="AJ155" s="14"/>
      <c r="AK155" s="14"/>
      <c r="AL155" s="14"/>
    </row>
    <row r="156" ht="12.75" customHeight="1">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4"/>
      <c r="AJ156" s="14"/>
      <c r="AK156" s="14"/>
      <c r="AL156" s="14"/>
    </row>
    <row r="157" ht="12.75" customHeight="1">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4"/>
      <c r="AJ157" s="14"/>
      <c r="AK157" s="14"/>
      <c r="AL157" s="14"/>
    </row>
    <row r="158" ht="12.75" customHeight="1">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4"/>
      <c r="AJ158" s="14"/>
      <c r="AK158" s="14"/>
      <c r="AL158" s="14"/>
    </row>
    <row r="159" ht="12.75" customHeight="1">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4"/>
      <c r="AJ159" s="14"/>
      <c r="AK159" s="14"/>
      <c r="AL159" s="14"/>
    </row>
    <row r="160" ht="12.75" customHeight="1">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4"/>
      <c r="AJ160" s="14"/>
      <c r="AK160" s="14"/>
      <c r="AL160" s="14"/>
    </row>
    <row r="161" ht="12.75" customHeight="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4"/>
      <c r="AJ161" s="14"/>
      <c r="AK161" s="14"/>
      <c r="AL161" s="14"/>
    </row>
    <row r="162" ht="12.75" customHeight="1">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4"/>
      <c r="AJ162" s="14"/>
      <c r="AK162" s="14"/>
      <c r="AL162" s="14"/>
    </row>
    <row r="163" ht="12.75" customHeight="1">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4"/>
      <c r="AJ163" s="14"/>
      <c r="AK163" s="14"/>
      <c r="AL163" s="14"/>
    </row>
    <row r="164" ht="12.75" customHeight="1">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4"/>
      <c r="AJ164" s="14"/>
      <c r="AK164" s="14"/>
      <c r="AL164" s="14"/>
    </row>
    <row r="165" ht="12.75" customHeight="1">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4"/>
      <c r="AJ165" s="14"/>
      <c r="AK165" s="14"/>
      <c r="AL165" s="14"/>
    </row>
    <row r="166" ht="12.75" customHeight="1">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4"/>
      <c r="AJ166" s="14"/>
      <c r="AK166" s="14"/>
      <c r="AL166" s="14"/>
    </row>
    <row r="167" ht="12.75" customHeight="1">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4"/>
      <c r="AJ167" s="14"/>
      <c r="AK167" s="14"/>
      <c r="AL167" s="14"/>
    </row>
    <row r="168" ht="12.75" customHeight="1">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4"/>
      <c r="AJ168" s="14"/>
      <c r="AK168" s="14"/>
      <c r="AL168" s="14"/>
    </row>
    <row r="169" ht="12.75" customHeight="1">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4"/>
      <c r="AJ169" s="14"/>
      <c r="AK169" s="14"/>
      <c r="AL169" s="14"/>
    </row>
    <row r="170" ht="12.75" customHeight="1">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4"/>
      <c r="AJ170" s="14"/>
      <c r="AK170" s="14"/>
      <c r="AL170" s="14"/>
    </row>
    <row r="171" ht="12.75" customHeight="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4"/>
      <c r="AJ171" s="14"/>
      <c r="AK171" s="14"/>
      <c r="AL171" s="14"/>
    </row>
    <row r="172" ht="12.75"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4"/>
      <c r="AJ172" s="14"/>
      <c r="AK172" s="14"/>
      <c r="AL172" s="14"/>
    </row>
    <row r="173" ht="12.75" customHeight="1">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4"/>
      <c r="AJ173" s="14"/>
      <c r="AK173" s="14"/>
      <c r="AL173" s="14"/>
    </row>
    <row r="174" ht="12.75" customHeight="1">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4"/>
      <c r="AJ174" s="14"/>
      <c r="AK174" s="14"/>
      <c r="AL174" s="14"/>
    </row>
    <row r="175" ht="12.75" customHeight="1">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4"/>
      <c r="AJ175" s="14"/>
      <c r="AK175" s="14"/>
      <c r="AL175" s="14"/>
    </row>
    <row r="176" ht="12.75" customHeight="1">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4"/>
      <c r="AJ176" s="14"/>
      <c r="AK176" s="14"/>
      <c r="AL176" s="14"/>
    </row>
    <row r="177" ht="12.75" customHeight="1">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4"/>
      <c r="AJ177" s="14"/>
      <c r="AK177" s="14"/>
      <c r="AL177" s="14"/>
    </row>
    <row r="178" ht="12.75" customHeight="1">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4"/>
      <c r="AJ178" s="14"/>
      <c r="AK178" s="14"/>
      <c r="AL178" s="14"/>
    </row>
    <row r="179" ht="12.75" customHeight="1">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4"/>
      <c r="AJ179" s="14"/>
      <c r="AK179" s="14"/>
      <c r="AL179" s="14"/>
    </row>
    <row r="180" ht="12.75" customHeight="1">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4"/>
      <c r="AJ180" s="14"/>
      <c r="AK180" s="14"/>
      <c r="AL180" s="14"/>
    </row>
    <row r="181" ht="12.75" customHeight="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4"/>
      <c r="AJ181" s="14"/>
      <c r="AK181" s="14"/>
      <c r="AL181" s="14"/>
    </row>
    <row r="182" ht="12.75" customHeight="1">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4"/>
      <c r="AJ182" s="14"/>
      <c r="AK182" s="14"/>
      <c r="AL182" s="14"/>
    </row>
    <row r="183" ht="12.75" customHeight="1">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4"/>
      <c r="AJ183" s="14"/>
      <c r="AK183" s="14"/>
      <c r="AL183" s="14"/>
    </row>
    <row r="184" ht="12.75" customHeight="1">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4"/>
      <c r="AJ184" s="14"/>
      <c r="AK184" s="14"/>
      <c r="AL184" s="14"/>
    </row>
    <row r="185" ht="12.75" customHeight="1">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4"/>
      <c r="AJ185" s="14"/>
      <c r="AK185" s="14"/>
      <c r="AL185" s="14"/>
    </row>
    <row r="186" ht="12.75" customHeight="1">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4"/>
      <c r="AJ186" s="14"/>
      <c r="AK186" s="14"/>
      <c r="AL186" s="14"/>
    </row>
    <row r="187" ht="12.75" customHeight="1">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4"/>
      <c r="AJ187" s="14"/>
      <c r="AK187" s="14"/>
      <c r="AL187" s="14"/>
    </row>
    <row r="188" ht="12.75" customHeight="1">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4"/>
      <c r="AJ188" s="14"/>
      <c r="AK188" s="14"/>
      <c r="AL188" s="14"/>
    </row>
    <row r="189" ht="12.75" customHeight="1">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4"/>
      <c r="AJ189" s="14"/>
      <c r="AK189" s="14"/>
      <c r="AL189" s="14"/>
    </row>
    <row r="190" ht="12.75" customHeight="1">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4"/>
      <c r="AJ190" s="14"/>
      <c r="AK190" s="14"/>
      <c r="AL190" s="14"/>
    </row>
    <row r="191" ht="12.75" customHeight="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4"/>
      <c r="AJ191" s="14"/>
      <c r="AK191" s="14"/>
      <c r="AL191" s="14"/>
    </row>
    <row r="192" ht="12.75" customHeight="1">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4"/>
      <c r="AJ192" s="14"/>
      <c r="AK192" s="14"/>
      <c r="AL192" s="14"/>
    </row>
    <row r="193" ht="12.75" customHeight="1">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4"/>
      <c r="AJ193" s="14"/>
      <c r="AK193" s="14"/>
      <c r="AL193" s="14"/>
    </row>
    <row r="194" ht="12.75" customHeight="1">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4"/>
      <c r="AJ194" s="14"/>
      <c r="AK194" s="14"/>
      <c r="AL194" s="14"/>
    </row>
    <row r="195" ht="12.75" customHeight="1">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4"/>
      <c r="AJ195" s="14"/>
      <c r="AK195" s="14"/>
      <c r="AL195" s="14"/>
    </row>
    <row r="196" ht="12.75" customHeight="1">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4"/>
      <c r="AJ196" s="14"/>
      <c r="AK196" s="14"/>
      <c r="AL196" s="14"/>
    </row>
    <row r="197" ht="12.75" customHeight="1">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4"/>
      <c r="AJ197" s="14"/>
      <c r="AK197" s="14"/>
      <c r="AL197" s="14"/>
    </row>
    <row r="198" ht="12.75" customHeight="1">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4"/>
      <c r="AJ198" s="14"/>
      <c r="AK198" s="14"/>
      <c r="AL198" s="14"/>
    </row>
    <row r="199" ht="12.75" customHeight="1">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4"/>
      <c r="AJ199" s="14"/>
      <c r="AK199" s="14"/>
      <c r="AL199" s="14"/>
    </row>
    <row r="200" ht="12.75" customHeight="1">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4"/>
      <c r="AJ200" s="14"/>
      <c r="AK200" s="14"/>
      <c r="AL200" s="14"/>
    </row>
    <row r="201" ht="12.75" customHeight="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4"/>
      <c r="AJ201" s="14"/>
      <c r="AK201" s="14"/>
      <c r="AL201" s="14"/>
    </row>
    <row r="202" ht="12.75" customHeight="1">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4"/>
      <c r="AJ202" s="14"/>
      <c r="AK202" s="14"/>
      <c r="AL202" s="14"/>
    </row>
    <row r="203" ht="12.75" customHeight="1">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4"/>
      <c r="AJ203" s="14"/>
      <c r="AK203" s="14"/>
      <c r="AL203" s="14"/>
    </row>
    <row r="204" ht="12.75" customHeight="1">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4"/>
      <c r="AJ204" s="14"/>
      <c r="AK204" s="14"/>
      <c r="AL204" s="14"/>
    </row>
    <row r="205" ht="12.75" customHeight="1">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4"/>
      <c r="AJ205" s="14"/>
      <c r="AK205" s="14"/>
      <c r="AL205" s="14"/>
    </row>
    <row r="206" ht="12.75" customHeight="1">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4"/>
      <c r="AJ206" s="14"/>
      <c r="AK206" s="14"/>
      <c r="AL206" s="14"/>
    </row>
    <row r="207" ht="12.75" customHeight="1">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4"/>
      <c r="AJ207" s="14"/>
      <c r="AK207" s="14"/>
      <c r="AL207" s="14"/>
    </row>
    <row r="208" ht="12.75" customHeight="1">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4"/>
      <c r="AJ208" s="14"/>
      <c r="AK208" s="14"/>
      <c r="AL208" s="14"/>
    </row>
    <row r="209" ht="12.75" customHeight="1">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4"/>
      <c r="AJ209" s="14"/>
      <c r="AK209" s="14"/>
      <c r="AL209" s="14"/>
    </row>
    <row r="210" ht="12.75" customHeight="1">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4"/>
      <c r="AJ210" s="14"/>
      <c r="AK210" s="14"/>
      <c r="AL210" s="14"/>
    </row>
    <row r="211" ht="12.75" customHeight="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4"/>
      <c r="AJ211" s="14"/>
      <c r="AK211" s="14"/>
      <c r="AL211" s="14"/>
    </row>
    <row r="212" ht="12.75" customHeight="1">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4"/>
      <c r="AJ212" s="14"/>
      <c r="AK212" s="14"/>
      <c r="AL212" s="14"/>
    </row>
    <row r="213" ht="12.75" customHeight="1">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4"/>
      <c r="AJ213" s="14"/>
      <c r="AK213" s="14"/>
      <c r="AL213" s="14"/>
    </row>
    <row r="214" ht="12.75" customHeight="1">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4"/>
      <c r="AJ214" s="14"/>
      <c r="AK214" s="14"/>
      <c r="AL214" s="14"/>
    </row>
    <row r="215" ht="12.75" customHeight="1">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4"/>
      <c r="AJ215" s="14"/>
      <c r="AK215" s="14"/>
      <c r="AL215" s="14"/>
    </row>
    <row r="216" ht="12.75" customHeight="1">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4"/>
      <c r="AJ216" s="14"/>
      <c r="AK216" s="14"/>
      <c r="AL216" s="14"/>
    </row>
    <row r="217" ht="12.75" customHeight="1">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4"/>
      <c r="AJ217" s="14"/>
      <c r="AK217" s="14"/>
      <c r="AL217" s="14"/>
    </row>
    <row r="218" ht="12.75" customHeight="1">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4"/>
      <c r="AJ218" s="14"/>
      <c r="AK218" s="14"/>
      <c r="AL218" s="14"/>
    </row>
    <row r="219" ht="12.75" customHeight="1">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4"/>
      <c r="AJ219" s="14"/>
      <c r="AK219" s="14"/>
      <c r="AL219" s="14"/>
    </row>
    <row r="220" ht="12.75" customHeight="1">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4"/>
      <c r="AJ220" s="14"/>
      <c r="AK220" s="14"/>
      <c r="AL220" s="14"/>
    </row>
    <row r="221" ht="12.75" customHeight="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4"/>
      <c r="AJ221" s="14"/>
      <c r="AK221" s="14"/>
      <c r="AL221" s="14"/>
    </row>
    <row r="222" ht="12.75" customHeight="1">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4"/>
      <c r="AJ222" s="14"/>
      <c r="AK222" s="14"/>
      <c r="AL222" s="14"/>
    </row>
    <row r="223" ht="12.75" customHeight="1">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4"/>
      <c r="AJ223" s="14"/>
      <c r="AK223" s="14"/>
      <c r="AL223" s="14"/>
    </row>
    <row r="224" ht="12.75" customHeight="1">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4"/>
      <c r="AJ224" s="14"/>
      <c r="AK224" s="14"/>
      <c r="AL224" s="14"/>
    </row>
    <row r="225" ht="12.75" customHeight="1">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4"/>
      <c r="AJ225" s="14"/>
      <c r="AK225" s="14"/>
      <c r="AL225" s="14"/>
    </row>
    <row r="226" ht="12.75" customHeight="1">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4"/>
      <c r="AJ226" s="14"/>
      <c r="AK226" s="14"/>
      <c r="AL226" s="14"/>
    </row>
    <row r="227" ht="12.75" customHeight="1">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4"/>
      <c r="AJ227" s="14"/>
      <c r="AK227" s="14"/>
      <c r="AL227" s="14"/>
    </row>
    <row r="228" ht="12.75" customHeight="1">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4"/>
      <c r="AJ228" s="14"/>
      <c r="AK228" s="14"/>
      <c r="AL228" s="14"/>
    </row>
    <row r="229" ht="12.75" customHeight="1">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4"/>
      <c r="AJ229" s="14"/>
      <c r="AK229" s="14"/>
      <c r="AL229" s="14"/>
    </row>
    <row r="230" ht="12.75" customHeight="1">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4"/>
      <c r="AJ230" s="14"/>
      <c r="AK230" s="14"/>
      <c r="AL230" s="14"/>
    </row>
    <row r="231" ht="12.75" customHeight="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4"/>
      <c r="AJ231" s="14"/>
      <c r="AK231" s="14"/>
      <c r="AL231" s="14"/>
    </row>
    <row r="232" ht="12.75" customHeight="1">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4"/>
      <c r="AJ232" s="14"/>
      <c r="AK232" s="14"/>
      <c r="AL232" s="14"/>
    </row>
    <row r="233" ht="12.75" customHeight="1">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4"/>
      <c r="AJ233" s="14"/>
      <c r="AK233" s="14"/>
      <c r="AL233" s="14"/>
    </row>
    <row r="234" ht="12.75" customHeight="1">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4"/>
      <c r="AJ234" s="14"/>
      <c r="AK234" s="14"/>
      <c r="AL234" s="14"/>
    </row>
    <row r="235" ht="12.75" customHeight="1">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4"/>
      <c r="AJ235" s="14"/>
      <c r="AK235" s="14"/>
      <c r="AL235" s="14"/>
    </row>
    <row r="236" ht="12.75" customHeight="1">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4"/>
      <c r="AJ236" s="14"/>
      <c r="AK236" s="14"/>
      <c r="AL236" s="14"/>
    </row>
    <row r="237" ht="12.75" customHeight="1">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4"/>
      <c r="AJ237" s="14"/>
      <c r="AK237" s="14"/>
      <c r="AL237" s="14"/>
    </row>
    <row r="238" ht="12.75" customHeight="1">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4"/>
      <c r="AJ238" s="14"/>
      <c r="AK238" s="14"/>
      <c r="AL238" s="14"/>
    </row>
    <row r="239" ht="12.75" customHeight="1">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4"/>
      <c r="AJ239" s="14"/>
      <c r="AK239" s="14"/>
      <c r="AL239" s="14"/>
    </row>
    <row r="240" ht="12.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4"/>
      <c r="AJ240" s="14"/>
      <c r="AK240" s="14"/>
      <c r="AL240" s="14"/>
    </row>
    <row r="241" ht="12.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4"/>
      <c r="AJ241" s="14"/>
      <c r="AK241" s="14"/>
      <c r="AL241" s="14"/>
    </row>
    <row r="242" ht="12.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4"/>
      <c r="AJ242" s="14"/>
      <c r="AK242" s="14"/>
      <c r="AL242" s="14"/>
    </row>
    <row r="243" ht="12.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4"/>
      <c r="AJ243" s="14"/>
      <c r="AK243" s="14"/>
      <c r="AL243" s="14"/>
    </row>
    <row r="244" ht="12.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4"/>
      <c r="AJ244" s="14"/>
      <c r="AK244" s="14"/>
      <c r="AL244" s="14"/>
    </row>
    <row r="245" ht="12.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4"/>
      <c r="AJ245" s="14"/>
      <c r="AK245" s="14"/>
      <c r="AL245" s="14"/>
    </row>
    <row r="246" ht="12.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4"/>
      <c r="AJ246" s="14"/>
      <c r="AK246" s="14"/>
      <c r="AL246" s="14"/>
    </row>
    <row r="247" ht="12.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4"/>
      <c r="AJ247" s="14"/>
      <c r="AK247" s="14"/>
      <c r="AL247" s="14"/>
    </row>
    <row r="248" ht="12.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4"/>
      <c r="AJ248" s="14"/>
      <c r="AK248" s="14"/>
      <c r="AL248" s="14"/>
    </row>
    <row r="249" ht="12.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4"/>
      <c r="AJ249" s="14"/>
      <c r="AK249" s="14"/>
      <c r="AL249" s="14"/>
    </row>
    <row r="250" ht="12.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4"/>
      <c r="AJ250" s="14"/>
      <c r="AK250" s="14"/>
      <c r="AL250" s="14"/>
    </row>
    <row r="251" ht="12.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4"/>
      <c r="AJ251" s="14"/>
      <c r="AK251" s="14"/>
      <c r="AL251" s="14"/>
    </row>
    <row r="252" ht="12.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4"/>
      <c r="AJ252" s="14"/>
      <c r="AK252" s="14"/>
      <c r="AL252" s="14"/>
    </row>
    <row r="253" ht="12.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4"/>
      <c r="AJ253" s="14"/>
      <c r="AK253" s="14"/>
      <c r="AL253" s="14"/>
    </row>
    <row r="254" ht="12.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4"/>
      <c r="AJ254" s="14"/>
      <c r="AK254" s="14"/>
      <c r="AL254" s="14"/>
    </row>
    <row r="255" ht="12.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4"/>
      <c r="AJ255" s="14"/>
      <c r="AK255" s="14"/>
      <c r="AL255" s="14"/>
    </row>
    <row r="256" ht="12.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4"/>
      <c r="AJ256" s="14"/>
      <c r="AK256" s="14"/>
      <c r="AL256" s="14"/>
    </row>
    <row r="257" ht="12.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4"/>
      <c r="AJ257" s="14"/>
      <c r="AK257" s="14"/>
      <c r="AL257" s="14"/>
    </row>
    <row r="258" ht="12.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4"/>
      <c r="AJ258" s="14"/>
      <c r="AK258" s="14"/>
      <c r="AL258" s="14"/>
    </row>
    <row r="259" ht="12.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4"/>
      <c r="AJ259" s="14"/>
      <c r="AK259" s="14"/>
      <c r="AL259" s="14"/>
    </row>
    <row r="260" ht="12.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4"/>
      <c r="AJ260" s="14"/>
      <c r="AK260" s="14"/>
      <c r="AL260" s="14"/>
    </row>
    <row r="261" ht="12.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4"/>
      <c r="AJ261" s="14"/>
      <c r="AK261" s="14"/>
      <c r="AL261" s="14"/>
    </row>
    <row r="262" ht="12.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4"/>
      <c r="AJ262" s="14"/>
      <c r="AK262" s="14"/>
      <c r="AL262" s="14"/>
    </row>
    <row r="263" ht="12.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4"/>
      <c r="AJ263" s="14"/>
      <c r="AK263" s="14"/>
      <c r="AL263" s="14"/>
    </row>
    <row r="264" ht="12.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4"/>
      <c r="AJ264" s="14"/>
      <c r="AK264" s="14"/>
      <c r="AL264" s="14"/>
    </row>
    <row r="265" ht="12.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4"/>
      <c r="AJ265" s="14"/>
      <c r="AK265" s="14"/>
      <c r="AL265" s="14"/>
    </row>
    <row r="266" ht="12.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4"/>
      <c r="AJ266" s="14"/>
      <c r="AK266" s="14"/>
      <c r="AL266" s="14"/>
    </row>
    <row r="267" ht="12.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4"/>
      <c r="AJ267" s="14"/>
      <c r="AK267" s="14"/>
      <c r="AL267" s="14"/>
    </row>
    <row r="268" ht="12.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4"/>
      <c r="AJ268" s="14"/>
      <c r="AK268" s="14"/>
      <c r="AL268" s="14"/>
    </row>
    <row r="269" ht="12.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4"/>
      <c r="AJ269" s="14"/>
      <c r="AK269" s="14"/>
      <c r="AL269" s="14"/>
    </row>
    <row r="270" ht="12.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4"/>
      <c r="AJ270" s="14"/>
      <c r="AK270" s="14"/>
      <c r="AL270" s="14"/>
    </row>
    <row r="271" ht="12.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4"/>
      <c r="AJ271" s="14"/>
      <c r="AK271" s="14"/>
      <c r="AL271" s="14"/>
    </row>
    <row r="272" ht="12.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4"/>
      <c r="AJ272" s="14"/>
      <c r="AK272" s="14"/>
      <c r="AL272" s="14"/>
    </row>
    <row r="273" ht="12.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4"/>
      <c r="AJ273" s="14"/>
      <c r="AK273" s="14"/>
      <c r="AL273" s="14"/>
    </row>
    <row r="274" ht="12.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4"/>
      <c r="AJ274" s="14"/>
      <c r="AK274" s="14"/>
      <c r="AL274" s="14"/>
    </row>
    <row r="275" ht="12.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4"/>
      <c r="AJ275" s="14"/>
      <c r="AK275" s="14"/>
      <c r="AL275" s="14"/>
    </row>
    <row r="276" ht="12.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4"/>
      <c r="AJ276" s="14"/>
      <c r="AK276" s="14"/>
      <c r="AL276" s="14"/>
    </row>
    <row r="277" ht="12.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4"/>
      <c r="AJ277" s="14"/>
      <c r="AK277" s="14"/>
      <c r="AL277" s="14"/>
    </row>
    <row r="278" ht="12.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4"/>
      <c r="AJ278" s="14"/>
      <c r="AK278" s="14"/>
      <c r="AL278" s="14"/>
    </row>
    <row r="279" ht="12.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4"/>
      <c r="AJ279" s="14"/>
      <c r="AK279" s="14"/>
      <c r="AL279" s="14"/>
    </row>
    <row r="280" ht="12.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4"/>
      <c r="AJ280" s="14"/>
      <c r="AK280" s="14"/>
      <c r="AL280" s="14"/>
    </row>
    <row r="281" ht="12.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4"/>
      <c r="AJ281" s="14"/>
      <c r="AK281" s="14"/>
      <c r="AL281" s="14"/>
    </row>
    <row r="282" ht="12.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4"/>
      <c r="AJ282" s="14"/>
      <c r="AK282" s="14"/>
      <c r="AL282" s="14"/>
    </row>
    <row r="283" ht="12.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4"/>
      <c r="AJ283" s="14"/>
      <c r="AK283" s="14"/>
      <c r="AL283" s="14"/>
    </row>
    <row r="284" ht="12.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4"/>
      <c r="AJ284" s="14"/>
      <c r="AK284" s="14"/>
      <c r="AL284" s="14"/>
    </row>
    <row r="285" ht="12.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4"/>
      <c r="AJ285" s="14"/>
      <c r="AK285" s="14"/>
      <c r="AL285" s="14"/>
    </row>
    <row r="286" ht="12.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4"/>
      <c r="AJ286" s="14"/>
      <c r="AK286" s="14"/>
      <c r="AL286" s="14"/>
    </row>
    <row r="287" ht="12.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4"/>
      <c r="AJ287" s="14"/>
      <c r="AK287" s="14"/>
      <c r="AL287" s="14"/>
    </row>
    <row r="288" ht="12.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4"/>
      <c r="AJ288" s="14"/>
      <c r="AK288" s="14"/>
      <c r="AL288" s="14"/>
    </row>
    <row r="289" ht="12.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4"/>
      <c r="AJ289" s="14"/>
      <c r="AK289" s="14"/>
      <c r="AL289" s="14"/>
    </row>
    <row r="290" ht="12.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4"/>
      <c r="AJ290" s="14"/>
      <c r="AK290" s="14"/>
      <c r="AL290" s="14"/>
    </row>
    <row r="291" ht="12.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4"/>
      <c r="AJ291" s="14"/>
      <c r="AK291" s="14"/>
      <c r="AL291" s="14"/>
    </row>
    <row r="292" ht="12.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4"/>
      <c r="AJ292" s="14"/>
      <c r="AK292" s="14"/>
      <c r="AL292" s="14"/>
    </row>
    <row r="293" ht="12.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4"/>
      <c r="AJ293" s="14"/>
      <c r="AK293" s="14"/>
      <c r="AL293" s="14"/>
    </row>
    <row r="294" ht="12.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4"/>
      <c r="AJ294" s="14"/>
      <c r="AK294" s="14"/>
      <c r="AL294" s="14"/>
    </row>
    <row r="295" ht="12.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4"/>
      <c r="AJ295" s="14"/>
      <c r="AK295" s="14"/>
      <c r="AL295" s="14"/>
    </row>
    <row r="296" ht="12.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4"/>
      <c r="AJ296" s="14"/>
      <c r="AK296" s="14"/>
      <c r="AL296" s="14"/>
    </row>
    <row r="297" ht="12.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4"/>
      <c r="AJ297" s="14"/>
      <c r="AK297" s="14"/>
      <c r="AL297" s="14"/>
    </row>
    <row r="298" ht="12.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4"/>
      <c r="AJ298" s="14"/>
      <c r="AK298" s="14"/>
      <c r="AL298" s="14"/>
    </row>
    <row r="299" ht="12.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4"/>
      <c r="AJ299" s="14"/>
      <c r="AK299" s="14"/>
      <c r="AL299" s="14"/>
    </row>
    <row r="300" ht="12.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4"/>
      <c r="AJ300" s="14"/>
      <c r="AK300" s="14"/>
      <c r="AL300" s="14"/>
    </row>
    <row r="301" ht="12.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4"/>
      <c r="AJ301" s="14"/>
      <c r="AK301" s="14"/>
      <c r="AL301" s="14"/>
    </row>
    <row r="302" ht="12.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4"/>
      <c r="AJ302" s="14"/>
      <c r="AK302" s="14"/>
      <c r="AL302" s="14"/>
    </row>
    <row r="303" ht="12.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4"/>
      <c r="AJ303" s="14"/>
      <c r="AK303" s="14"/>
      <c r="AL303" s="14"/>
    </row>
    <row r="304" ht="12.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4"/>
      <c r="AJ304" s="14"/>
      <c r="AK304" s="14"/>
      <c r="AL304" s="14"/>
    </row>
    <row r="305" ht="12.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4"/>
      <c r="AJ305" s="14"/>
      <c r="AK305" s="14"/>
      <c r="AL305" s="14"/>
    </row>
    <row r="306" ht="12.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4"/>
      <c r="AJ306" s="14"/>
      <c r="AK306" s="14"/>
      <c r="AL306" s="14"/>
    </row>
    <row r="307" ht="12.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4"/>
      <c r="AJ307" s="14"/>
      <c r="AK307" s="14"/>
      <c r="AL307" s="14"/>
    </row>
    <row r="308" ht="12.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4"/>
      <c r="AJ308" s="14"/>
      <c r="AK308" s="14"/>
      <c r="AL308" s="14"/>
    </row>
    <row r="309" ht="12.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4"/>
      <c r="AJ309" s="14"/>
      <c r="AK309" s="14"/>
      <c r="AL309" s="14"/>
    </row>
    <row r="310" ht="12.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4"/>
      <c r="AJ310" s="14"/>
      <c r="AK310" s="14"/>
      <c r="AL310" s="14"/>
    </row>
    <row r="311" ht="12.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4"/>
      <c r="AJ311" s="14"/>
      <c r="AK311" s="14"/>
      <c r="AL311" s="14"/>
    </row>
    <row r="312" ht="12.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4"/>
      <c r="AJ312" s="14"/>
      <c r="AK312" s="14"/>
      <c r="AL312" s="14"/>
    </row>
    <row r="313" ht="12.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4"/>
      <c r="AJ313" s="14"/>
      <c r="AK313" s="14"/>
      <c r="AL313" s="14"/>
    </row>
    <row r="314" ht="12.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4"/>
      <c r="AJ314" s="14"/>
      <c r="AK314" s="14"/>
      <c r="AL314" s="14"/>
    </row>
    <row r="315" ht="12.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4"/>
      <c r="AJ315" s="14"/>
      <c r="AK315" s="14"/>
      <c r="AL315" s="14"/>
    </row>
    <row r="316" ht="12.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4"/>
      <c r="AJ316" s="14"/>
      <c r="AK316" s="14"/>
      <c r="AL316" s="14"/>
    </row>
    <row r="317" ht="12.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4"/>
      <c r="AJ317" s="14"/>
      <c r="AK317" s="14"/>
      <c r="AL317" s="14"/>
    </row>
    <row r="318" ht="12.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4"/>
      <c r="AJ318" s="14"/>
      <c r="AK318" s="14"/>
      <c r="AL318" s="14"/>
    </row>
    <row r="319" ht="12.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4"/>
      <c r="AJ319" s="14"/>
      <c r="AK319" s="14"/>
      <c r="AL319" s="14"/>
    </row>
    <row r="320" ht="12.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4"/>
      <c r="AJ320" s="14"/>
      <c r="AK320" s="14"/>
      <c r="AL320" s="14"/>
    </row>
    <row r="321" ht="12.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4"/>
      <c r="AJ321" s="14"/>
      <c r="AK321" s="14"/>
      <c r="AL321" s="14"/>
    </row>
    <row r="322" ht="12.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4"/>
      <c r="AJ322" s="14"/>
      <c r="AK322" s="14"/>
      <c r="AL322" s="14"/>
    </row>
    <row r="323" ht="12.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4"/>
      <c r="AJ323" s="14"/>
      <c r="AK323" s="14"/>
      <c r="AL323" s="14"/>
    </row>
    <row r="324" ht="12.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4"/>
      <c r="AJ324" s="14"/>
      <c r="AK324" s="14"/>
      <c r="AL324" s="14"/>
    </row>
    <row r="325" ht="12.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4"/>
      <c r="AJ325" s="14"/>
      <c r="AK325" s="14"/>
      <c r="AL325" s="14"/>
    </row>
    <row r="326" ht="12.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4"/>
      <c r="AJ326" s="14"/>
      <c r="AK326" s="14"/>
      <c r="AL326" s="14"/>
    </row>
    <row r="327" ht="12.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4"/>
      <c r="AJ327" s="14"/>
      <c r="AK327" s="14"/>
      <c r="AL327" s="14"/>
    </row>
    <row r="328" ht="12.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4"/>
      <c r="AJ328" s="14"/>
      <c r="AK328" s="14"/>
      <c r="AL328" s="14"/>
    </row>
    <row r="329" ht="12.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4"/>
      <c r="AJ329" s="14"/>
      <c r="AK329" s="14"/>
      <c r="AL329" s="14"/>
    </row>
    <row r="330" ht="12.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4"/>
      <c r="AJ330" s="14"/>
      <c r="AK330" s="14"/>
      <c r="AL330" s="14"/>
    </row>
    <row r="331" ht="12.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4"/>
      <c r="AJ331" s="14"/>
      <c r="AK331" s="14"/>
      <c r="AL331" s="14"/>
    </row>
    <row r="332" ht="12.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4"/>
      <c r="AJ332" s="14"/>
      <c r="AK332" s="14"/>
      <c r="AL332" s="14"/>
    </row>
    <row r="333" ht="12.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4"/>
      <c r="AJ333" s="14"/>
      <c r="AK333" s="14"/>
      <c r="AL333" s="14"/>
    </row>
    <row r="334" ht="12.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4"/>
      <c r="AJ334" s="14"/>
      <c r="AK334" s="14"/>
      <c r="AL334" s="14"/>
    </row>
    <row r="335" ht="12.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4"/>
      <c r="AJ335" s="14"/>
      <c r="AK335" s="14"/>
      <c r="AL335" s="14"/>
    </row>
    <row r="336" ht="12.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4"/>
      <c r="AJ336" s="14"/>
      <c r="AK336" s="14"/>
      <c r="AL336" s="14"/>
    </row>
    <row r="337" ht="12.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4"/>
      <c r="AJ337" s="14"/>
      <c r="AK337" s="14"/>
      <c r="AL337" s="14"/>
    </row>
    <row r="338" ht="12.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4"/>
      <c r="AJ338" s="14"/>
      <c r="AK338" s="14"/>
      <c r="AL338" s="14"/>
    </row>
    <row r="339" ht="12.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4"/>
      <c r="AJ339" s="14"/>
      <c r="AK339" s="14"/>
      <c r="AL339" s="14"/>
    </row>
    <row r="340" ht="12.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4"/>
      <c r="AJ340" s="14"/>
      <c r="AK340" s="14"/>
      <c r="AL340" s="14"/>
    </row>
    <row r="341" ht="12.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4"/>
      <c r="AJ341" s="14"/>
      <c r="AK341" s="14"/>
      <c r="AL341" s="14"/>
    </row>
    <row r="342" ht="12.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4"/>
      <c r="AJ342" s="14"/>
      <c r="AK342" s="14"/>
      <c r="AL342" s="14"/>
    </row>
    <row r="343" ht="12.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4"/>
      <c r="AJ343" s="14"/>
      <c r="AK343" s="14"/>
      <c r="AL343" s="14"/>
    </row>
    <row r="344" ht="12.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4"/>
      <c r="AJ344" s="14"/>
      <c r="AK344" s="14"/>
      <c r="AL344" s="14"/>
    </row>
    <row r="345" ht="12.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4"/>
      <c r="AJ345" s="14"/>
      <c r="AK345" s="14"/>
      <c r="AL345" s="14"/>
    </row>
    <row r="346" ht="12.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4"/>
      <c r="AJ346" s="14"/>
      <c r="AK346" s="14"/>
      <c r="AL346" s="14"/>
    </row>
    <row r="347" ht="12.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4"/>
      <c r="AJ347" s="14"/>
      <c r="AK347" s="14"/>
      <c r="AL347" s="14"/>
    </row>
    <row r="348" ht="12.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4"/>
      <c r="AJ348" s="14"/>
      <c r="AK348" s="14"/>
      <c r="AL348" s="14"/>
    </row>
    <row r="349" ht="12.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4"/>
      <c r="AJ349" s="14"/>
      <c r="AK349" s="14"/>
      <c r="AL349" s="14"/>
    </row>
    <row r="350" ht="12.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4"/>
      <c r="AJ350" s="14"/>
      <c r="AK350" s="14"/>
      <c r="AL350" s="14"/>
    </row>
    <row r="351" ht="12.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4"/>
      <c r="AJ351" s="14"/>
      <c r="AK351" s="14"/>
      <c r="AL351" s="14"/>
    </row>
    <row r="352" ht="12.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4"/>
      <c r="AJ352" s="14"/>
      <c r="AK352" s="14"/>
      <c r="AL352" s="14"/>
    </row>
    <row r="353" ht="12.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4"/>
      <c r="AJ353" s="14"/>
      <c r="AK353" s="14"/>
      <c r="AL353" s="14"/>
    </row>
    <row r="354" ht="12.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4"/>
      <c r="AJ354" s="14"/>
      <c r="AK354" s="14"/>
      <c r="AL354" s="14"/>
    </row>
    <row r="355" ht="12.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4"/>
      <c r="AJ355" s="14"/>
      <c r="AK355" s="14"/>
      <c r="AL355" s="14"/>
    </row>
    <row r="356" ht="12.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4"/>
      <c r="AJ356" s="14"/>
      <c r="AK356" s="14"/>
      <c r="AL356" s="14"/>
    </row>
    <row r="357" ht="12.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4"/>
      <c r="AJ357" s="14"/>
      <c r="AK357" s="14"/>
      <c r="AL357" s="14"/>
    </row>
    <row r="358" ht="12.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4"/>
      <c r="AJ358" s="14"/>
      <c r="AK358" s="14"/>
      <c r="AL358" s="14"/>
    </row>
    <row r="359" ht="12.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4"/>
      <c r="AJ359" s="14"/>
      <c r="AK359" s="14"/>
      <c r="AL359" s="14"/>
    </row>
    <row r="360" ht="12.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4"/>
      <c r="AJ360" s="14"/>
      <c r="AK360" s="14"/>
      <c r="AL360" s="14"/>
    </row>
    <row r="361" ht="12.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4"/>
      <c r="AJ361" s="14"/>
      <c r="AK361" s="14"/>
      <c r="AL361" s="14"/>
    </row>
    <row r="362" ht="12.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4"/>
      <c r="AJ362" s="14"/>
      <c r="AK362" s="14"/>
      <c r="AL362" s="14"/>
    </row>
    <row r="363" ht="12.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4"/>
      <c r="AJ363" s="14"/>
      <c r="AK363" s="14"/>
      <c r="AL363" s="14"/>
    </row>
    <row r="364" ht="12.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4"/>
      <c r="AJ364" s="14"/>
      <c r="AK364" s="14"/>
      <c r="AL364" s="14"/>
    </row>
    <row r="365" ht="12.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4"/>
      <c r="AJ365" s="14"/>
      <c r="AK365" s="14"/>
      <c r="AL365" s="14"/>
    </row>
    <row r="366" ht="12.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4"/>
      <c r="AJ366" s="14"/>
      <c r="AK366" s="14"/>
      <c r="AL366" s="14"/>
    </row>
    <row r="367" ht="12.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4"/>
      <c r="AJ367" s="14"/>
      <c r="AK367" s="14"/>
      <c r="AL367" s="14"/>
    </row>
    <row r="368" ht="12.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4"/>
      <c r="AJ368" s="14"/>
      <c r="AK368" s="14"/>
      <c r="AL368" s="14"/>
    </row>
    <row r="369" ht="12.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4"/>
      <c r="AJ369" s="14"/>
      <c r="AK369" s="14"/>
      <c r="AL369" s="14"/>
    </row>
    <row r="370" ht="12.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4"/>
      <c r="AJ370" s="14"/>
      <c r="AK370" s="14"/>
      <c r="AL370" s="14"/>
    </row>
    <row r="371" ht="12.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4"/>
      <c r="AJ371" s="14"/>
      <c r="AK371" s="14"/>
      <c r="AL371" s="14"/>
    </row>
    <row r="372" ht="12.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4"/>
      <c r="AJ372" s="14"/>
      <c r="AK372" s="14"/>
      <c r="AL372" s="14"/>
    </row>
    <row r="373" ht="12.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4"/>
      <c r="AJ373" s="14"/>
      <c r="AK373" s="14"/>
      <c r="AL373" s="14"/>
    </row>
    <row r="374" ht="12.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4"/>
      <c r="AJ374" s="14"/>
      <c r="AK374" s="14"/>
      <c r="AL374" s="14"/>
    </row>
    <row r="375" ht="12.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4"/>
      <c r="AJ375" s="14"/>
      <c r="AK375" s="14"/>
      <c r="AL375" s="14"/>
    </row>
    <row r="376" ht="12.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4"/>
      <c r="AJ376" s="14"/>
      <c r="AK376" s="14"/>
      <c r="AL376" s="14"/>
    </row>
    <row r="377" ht="12.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4"/>
      <c r="AJ377" s="14"/>
      <c r="AK377" s="14"/>
      <c r="AL377" s="14"/>
    </row>
    <row r="378" ht="12.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4"/>
      <c r="AJ378" s="14"/>
      <c r="AK378" s="14"/>
      <c r="AL378" s="14"/>
    </row>
    <row r="379" ht="12.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4"/>
      <c r="AJ379" s="14"/>
      <c r="AK379" s="14"/>
      <c r="AL379" s="14"/>
    </row>
    <row r="380" ht="12.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4"/>
      <c r="AJ380" s="14"/>
      <c r="AK380" s="14"/>
      <c r="AL380" s="14"/>
    </row>
    <row r="381" ht="12.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4"/>
      <c r="AJ381" s="14"/>
      <c r="AK381" s="14"/>
      <c r="AL381" s="14"/>
    </row>
    <row r="382" ht="12.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4"/>
      <c r="AJ382" s="14"/>
      <c r="AK382" s="14"/>
      <c r="AL382" s="14"/>
    </row>
    <row r="383" ht="12.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4"/>
      <c r="AJ383" s="14"/>
      <c r="AK383" s="14"/>
      <c r="AL383" s="14"/>
    </row>
    <row r="384" ht="12.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4"/>
      <c r="AJ384" s="14"/>
      <c r="AK384" s="14"/>
      <c r="AL384" s="14"/>
    </row>
    <row r="385" ht="12.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4"/>
      <c r="AJ385" s="14"/>
      <c r="AK385" s="14"/>
      <c r="AL385" s="14"/>
    </row>
    <row r="386" ht="12.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4"/>
      <c r="AJ386" s="14"/>
      <c r="AK386" s="14"/>
      <c r="AL386" s="14"/>
    </row>
    <row r="387" ht="12.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4"/>
      <c r="AJ387" s="14"/>
      <c r="AK387" s="14"/>
      <c r="AL387" s="14"/>
    </row>
    <row r="388" ht="12.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4"/>
      <c r="AJ388" s="14"/>
      <c r="AK388" s="14"/>
      <c r="AL388" s="14"/>
    </row>
    <row r="389" ht="12.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4"/>
      <c r="AJ389" s="14"/>
      <c r="AK389" s="14"/>
      <c r="AL389" s="14"/>
    </row>
    <row r="390" ht="12.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4"/>
      <c r="AJ390" s="14"/>
      <c r="AK390" s="14"/>
      <c r="AL390" s="14"/>
    </row>
    <row r="391" ht="12.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4"/>
      <c r="AJ391" s="14"/>
      <c r="AK391" s="14"/>
      <c r="AL391" s="14"/>
    </row>
    <row r="392" ht="12.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4"/>
      <c r="AJ392" s="14"/>
      <c r="AK392" s="14"/>
      <c r="AL392" s="14"/>
    </row>
    <row r="393" ht="12.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4"/>
      <c r="AJ393" s="14"/>
      <c r="AK393" s="14"/>
      <c r="AL393" s="14"/>
    </row>
    <row r="394" ht="12.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4"/>
      <c r="AJ394" s="14"/>
      <c r="AK394" s="14"/>
      <c r="AL394" s="14"/>
    </row>
    <row r="395" ht="12.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4"/>
      <c r="AJ395" s="14"/>
      <c r="AK395" s="14"/>
      <c r="AL395" s="14"/>
    </row>
    <row r="396" ht="12.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4"/>
      <c r="AJ396" s="14"/>
      <c r="AK396" s="14"/>
      <c r="AL396" s="14"/>
    </row>
    <row r="397" ht="12.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4"/>
      <c r="AJ397" s="14"/>
      <c r="AK397" s="14"/>
      <c r="AL397" s="14"/>
    </row>
    <row r="398" ht="12.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4"/>
      <c r="AJ398" s="14"/>
      <c r="AK398" s="14"/>
      <c r="AL398" s="14"/>
    </row>
    <row r="399" ht="12.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4"/>
      <c r="AJ399" s="14"/>
      <c r="AK399" s="14"/>
      <c r="AL399" s="14"/>
    </row>
    <row r="400" ht="12.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4"/>
      <c r="AJ400" s="14"/>
      <c r="AK400" s="14"/>
      <c r="AL400" s="14"/>
    </row>
    <row r="401" ht="12.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4"/>
      <c r="AJ401" s="14"/>
      <c r="AK401" s="14"/>
      <c r="AL401" s="14"/>
    </row>
    <row r="402" ht="12.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4"/>
      <c r="AJ402" s="14"/>
      <c r="AK402" s="14"/>
      <c r="AL402" s="14"/>
    </row>
    <row r="403" ht="12.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4"/>
      <c r="AJ403" s="14"/>
      <c r="AK403" s="14"/>
      <c r="AL403" s="14"/>
    </row>
    <row r="404" ht="12.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4"/>
      <c r="AJ404" s="14"/>
      <c r="AK404" s="14"/>
      <c r="AL404" s="14"/>
    </row>
    <row r="405" ht="12.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4"/>
      <c r="AJ405" s="14"/>
      <c r="AK405" s="14"/>
      <c r="AL405" s="14"/>
    </row>
    <row r="406" ht="12.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4"/>
      <c r="AJ406" s="14"/>
      <c r="AK406" s="14"/>
      <c r="AL406" s="14"/>
    </row>
    <row r="407" ht="12.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4"/>
      <c r="AJ407" s="14"/>
      <c r="AK407" s="14"/>
      <c r="AL407" s="14"/>
    </row>
    <row r="408" ht="12.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4"/>
      <c r="AJ408" s="14"/>
      <c r="AK408" s="14"/>
      <c r="AL408" s="14"/>
    </row>
    <row r="409" ht="12.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4"/>
      <c r="AJ409" s="14"/>
      <c r="AK409" s="14"/>
      <c r="AL409" s="14"/>
    </row>
    <row r="410" ht="12.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4"/>
      <c r="AJ410" s="14"/>
      <c r="AK410" s="14"/>
      <c r="AL410" s="14"/>
    </row>
    <row r="411" ht="12.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4"/>
      <c r="AJ411" s="14"/>
      <c r="AK411" s="14"/>
      <c r="AL411" s="14"/>
    </row>
    <row r="412" ht="12.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4"/>
      <c r="AJ412" s="14"/>
      <c r="AK412" s="14"/>
      <c r="AL412" s="14"/>
    </row>
    <row r="413" ht="12.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4"/>
      <c r="AJ413" s="14"/>
      <c r="AK413" s="14"/>
      <c r="AL413" s="14"/>
    </row>
    <row r="414" ht="12.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4"/>
      <c r="AJ414" s="14"/>
      <c r="AK414" s="14"/>
      <c r="AL414" s="14"/>
    </row>
    <row r="415" ht="12.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4"/>
      <c r="AJ415" s="14"/>
      <c r="AK415" s="14"/>
      <c r="AL415" s="14"/>
    </row>
    <row r="416" ht="12.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4"/>
      <c r="AJ416" s="14"/>
      <c r="AK416" s="14"/>
      <c r="AL416" s="14"/>
    </row>
    <row r="417" ht="12.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4"/>
      <c r="AJ417" s="14"/>
      <c r="AK417" s="14"/>
      <c r="AL417" s="14"/>
    </row>
    <row r="418" ht="12.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4"/>
      <c r="AJ418" s="14"/>
      <c r="AK418" s="14"/>
      <c r="AL418" s="14"/>
    </row>
    <row r="419" ht="12.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4"/>
      <c r="AJ419" s="14"/>
      <c r="AK419" s="14"/>
      <c r="AL419" s="14"/>
    </row>
    <row r="420" ht="12.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4"/>
      <c r="AJ420" s="14"/>
      <c r="AK420" s="14"/>
      <c r="AL420" s="14"/>
    </row>
    <row r="421" ht="12.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4"/>
      <c r="AJ421" s="14"/>
      <c r="AK421" s="14"/>
      <c r="AL421" s="14"/>
    </row>
    <row r="422" ht="12.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4"/>
      <c r="AJ422" s="14"/>
      <c r="AK422" s="14"/>
      <c r="AL422" s="14"/>
    </row>
    <row r="423" ht="12.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4"/>
      <c r="AJ423" s="14"/>
      <c r="AK423" s="14"/>
      <c r="AL423" s="14"/>
    </row>
    <row r="424" ht="12.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4"/>
      <c r="AJ424" s="14"/>
      <c r="AK424" s="14"/>
      <c r="AL424" s="14"/>
    </row>
    <row r="425" ht="12.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4"/>
      <c r="AJ425" s="14"/>
      <c r="AK425" s="14"/>
      <c r="AL425" s="14"/>
    </row>
    <row r="426" ht="12.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4"/>
      <c r="AJ426" s="14"/>
      <c r="AK426" s="14"/>
      <c r="AL426" s="14"/>
    </row>
    <row r="427" ht="12.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4"/>
      <c r="AJ427" s="14"/>
      <c r="AK427" s="14"/>
      <c r="AL427" s="14"/>
    </row>
    <row r="428" ht="12.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4"/>
      <c r="AJ428" s="14"/>
      <c r="AK428" s="14"/>
      <c r="AL428" s="14"/>
    </row>
    <row r="429" ht="12.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4"/>
      <c r="AJ429" s="14"/>
      <c r="AK429" s="14"/>
      <c r="AL429" s="14"/>
    </row>
    <row r="430" ht="12.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4"/>
      <c r="AJ430" s="14"/>
      <c r="AK430" s="14"/>
      <c r="AL430" s="14"/>
    </row>
    <row r="431" ht="12.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4"/>
      <c r="AJ431" s="14"/>
      <c r="AK431" s="14"/>
      <c r="AL431" s="14"/>
    </row>
    <row r="432" ht="12.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4"/>
      <c r="AJ432" s="14"/>
      <c r="AK432" s="14"/>
      <c r="AL432" s="14"/>
    </row>
    <row r="433" ht="12.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4"/>
      <c r="AJ433" s="14"/>
      <c r="AK433" s="14"/>
      <c r="AL433" s="14"/>
    </row>
    <row r="434" ht="12.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4"/>
      <c r="AJ434" s="14"/>
      <c r="AK434" s="14"/>
      <c r="AL434" s="14"/>
    </row>
    <row r="435" ht="12.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4"/>
      <c r="AJ435" s="14"/>
      <c r="AK435" s="14"/>
      <c r="AL435" s="14"/>
    </row>
    <row r="436" ht="12.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4"/>
      <c r="AJ436" s="14"/>
      <c r="AK436" s="14"/>
      <c r="AL436" s="14"/>
    </row>
    <row r="437" ht="12.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4"/>
      <c r="AJ437" s="14"/>
      <c r="AK437" s="14"/>
      <c r="AL437" s="14"/>
    </row>
    <row r="438" ht="12.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4"/>
      <c r="AJ438" s="14"/>
      <c r="AK438" s="14"/>
      <c r="AL438" s="14"/>
    </row>
    <row r="439" ht="12.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4"/>
      <c r="AJ439" s="14"/>
      <c r="AK439" s="14"/>
      <c r="AL439" s="14"/>
    </row>
    <row r="440" ht="12.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4"/>
      <c r="AJ440" s="14"/>
      <c r="AK440" s="14"/>
      <c r="AL440" s="14"/>
    </row>
    <row r="441" ht="12.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4"/>
      <c r="AJ441" s="14"/>
      <c r="AK441" s="14"/>
      <c r="AL441" s="14"/>
    </row>
    <row r="442" ht="12.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4"/>
      <c r="AJ442" s="14"/>
      <c r="AK442" s="14"/>
      <c r="AL442" s="14"/>
    </row>
    <row r="443" ht="12.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4"/>
      <c r="AJ443" s="14"/>
      <c r="AK443" s="14"/>
      <c r="AL443" s="14"/>
    </row>
    <row r="444" ht="12.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4"/>
      <c r="AJ444" s="14"/>
      <c r="AK444" s="14"/>
      <c r="AL444" s="14"/>
    </row>
    <row r="445" ht="12.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4"/>
      <c r="AJ445" s="14"/>
      <c r="AK445" s="14"/>
      <c r="AL445" s="14"/>
    </row>
    <row r="446" ht="12.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4"/>
      <c r="AJ446" s="14"/>
      <c r="AK446" s="14"/>
      <c r="AL446" s="14"/>
    </row>
    <row r="447" ht="12.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4"/>
      <c r="AJ447" s="14"/>
      <c r="AK447" s="14"/>
      <c r="AL447" s="14"/>
    </row>
    <row r="448" ht="12.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4"/>
      <c r="AJ448" s="14"/>
      <c r="AK448" s="14"/>
      <c r="AL448" s="14"/>
    </row>
    <row r="449" ht="12.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4"/>
      <c r="AJ449" s="14"/>
      <c r="AK449" s="14"/>
      <c r="AL449" s="14"/>
    </row>
    <row r="450" ht="12.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4"/>
      <c r="AJ450" s="14"/>
      <c r="AK450" s="14"/>
      <c r="AL450" s="14"/>
    </row>
    <row r="451" ht="12.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4"/>
      <c r="AJ451" s="14"/>
      <c r="AK451" s="14"/>
      <c r="AL451" s="14"/>
    </row>
    <row r="452" ht="12.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4"/>
      <c r="AJ452" s="14"/>
      <c r="AK452" s="14"/>
      <c r="AL452" s="14"/>
    </row>
    <row r="453" ht="12.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4"/>
      <c r="AJ453" s="14"/>
      <c r="AK453" s="14"/>
      <c r="AL453" s="14"/>
    </row>
    <row r="454" ht="12.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4"/>
      <c r="AJ454" s="14"/>
      <c r="AK454" s="14"/>
      <c r="AL454" s="14"/>
    </row>
    <row r="455" ht="12.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4"/>
      <c r="AJ455" s="14"/>
      <c r="AK455" s="14"/>
      <c r="AL455" s="14"/>
    </row>
    <row r="456" ht="12.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4"/>
      <c r="AJ456" s="14"/>
      <c r="AK456" s="14"/>
      <c r="AL456" s="14"/>
    </row>
    <row r="457" ht="12.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4"/>
      <c r="AJ457" s="14"/>
      <c r="AK457" s="14"/>
      <c r="AL457" s="14"/>
    </row>
    <row r="458" ht="12.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4"/>
      <c r="AJ458" s="14"/>
      <c r="AK458" s="14"/>
      <c r="AL458" s="14"/>
    </row>
    <row r="459" ht="12.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4"/>
      <c r="AJ459" s="14"/>
      <c r="AK459" s="14"/>
      <c r="AL459" s="14"/>
    </row>
    <row r="460" ht="12.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4"/>
      <c r="AJ460" s="14"/>
      <c r="AK460" s="14"/>
      <c r="AL460" s="14"/>
    </row>
    <row r="461" ht="12.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4"/>
      <c r="AJ461" s="14"/>
      <c r="AK461" s="14"/>
      <c r="AL461" s="14"/>
    </row>
    <row r="462" ht="12.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4"/>
      <c r="AJ462" s="14"/>
      <c r="AK462" s="14"/>
      <c r="AL462" s="14"/>
    </row>
    <row r="463" ht="12.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4"/>
      <c r="AJ463" s="14"/>
      <c r="AK463" s="14"/>
      <c r="AL463" s="14"/>
    </row>
    <row r="464" ht="12.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4"/>
      <c r="AJ464" s="14"/>
      <c r="AK464" s="14"/>
      <c r="AL464" s="14"/>
    </row>
    <row r="465" ht="12.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4"/>
      <c r="AJ465" s="14"/>
      <c r="AK465" s="14"/>
      <c r="AL465" s="14"/>
    </row>
    <row r="466" ht="12.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4"/>
      <c r="AJ466" s="14"/>
      <c r="AK466" s="14"/>
      <c r="AL466" s="14"/>
    </row>
    <row r="467" ht="12.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4"/>
      <c r="AJ467" s="14"/>
      <c r="AK467" s="14"/>
      <c r="AL467" s="14"/>
    </row>
    <row r="468" ht="12.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4"/>
      <c r="AJ468" s="14"/>
      <c r="AK468" s="14"/>
      <c r="AL468" s="14"/>
    </row>
    <row r="469" ht="12.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4"/>
      <c r="AJ469" s="14"/>
      <c r="AK469" s="14"/>
      <c r="AL469" s="14"/>
    </row>
    <row r="470" ht="12.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4"/>
      <c r="AJ470" s="14"/>
      <c r="AK470" s="14"/>
      <c r="AL470" s="14"/>
    </row>
    <row r="471" ht="12.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4"/>
      <c r="AJ471" s="14"/>
      <c r="AK471" s="14"/>
      <c r="AL471" s="14"/>
    </row>
    <row r="472" ht="12.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4"/>
      <c r="AJ472" s="14"/>
      <c r="AK472" s="14"/>
      <c r="AL472" s="14"/>
    </row>
    <row r="473" ht="12.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4"/>
      <c r="AJ473" s="14"/>
      <c r="AK473" s="14"/>
      <c r="AL473" s="14"/>
    </row>
    <row r="474" ht="12.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4"/>
      <c r="AJ474" s="14"/>
      <c r="AK474" s="14"/>
      <c r="AL474" s="14"/>
    </row>
    <row r="475" ht="12.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4"/>
      <c r="AJ475" s="14"/>
      <c r="AK475" s="14"/>
      <c r="AL475" s="14"/>
    </row>
    <row r="476" ht="12.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4"/>
      <c r="AJ476" s="14"/>
      <c r="AK476" s="14"/>
      <c r="AL476" s="14"/>
    </row>
    <row r="477" ht="12.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4"/>
      <c r="AJ477" s="14"/>
      <c r="AK477" s="14"/>
      <c r="AL477" s="14"/>
    </row>
    <row r="478" ht="12.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4"/>
      <c r="AJ478" s="14"/>
      <c r="AK478" s="14"/>
      <c r="AL478" s="14"/>
    </row>
    <row r="479" ht="12.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4"/>
      <c r="AJ479" s="14"/>
      <c r="AK479" s="14"/>
      <c r="AL479" s="14"/>
    </row>
    <row r="480" ht="12.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4"/>
      <c r="AJ480" s="14"/>
      <c r="AK480" s="14"/>
      <c r="AL480" s="14"/>
    </row>
    <row r="481" ht="12.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4"/>
      <c r="AJ481" s="14"/>
      <c r="AK481" s="14"/>
      <c r="AL481" s="14"/>
    </row>
    <row r="482" ht="12.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4"/>
      <c r="AJ482" s="14"/>
      <c r="AK482" s="14"/>
      <c r="AL482" s="14"/>
    </row>
    <row r="483" ht="12.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4"/>
      <c r="AJ483" s="14"/>
      <c r="AK483" s="14"/>
      <c r="AL483" s="14"/>
    </row>
    <row r="484" ht="12.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4"/>
      <c r="AJ484" s="14"/>
      <c r="AK484" s="14"/>
      <c r="AL484" s="14"/>
    </row>
    <row r="485" ht="12.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4"/>
      <c r="AJ485" s="14"/>
      <c r="AK485" s="14"/>
      <c r="AL485" s="14"/>
    </row>
    <row r="486" ht="12.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4"/>
      <c r="AJ486" s="14"/>
      <c r="AK486" s="14"/>
      <c r="AL486" s="14"/>
    </row>
    <row r="487" ht="12.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4"/>
      <c r="AJ487" s="14"/>
      <c r="AK487" s="14"/>
      <c r="AL487" s="14"/>
    </row>
    <row r="488" ht="12.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4"/>
      <c r="AJ488" s="14"/>
      <c r="AK488" s="14"/>
      <c r="AL488" s="14"/>
    </row>
    <row r="489" ht="12.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4"/>
      <c r="AJ489" s="14"/>
      <c r="AK489" s="14"/>
      <c r="AL489" s="14"/>
    </row>
    <row r="490" ht="12.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4"/>
      <c r="AJ490" s="14"/>
      <c r="AK490" s="14"/>
      <c r="AL490" s="14"/>
    </row>
    <row r="491" ht="12.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4"/>
      <c r="AJ491" s="14"/>
      <c r="AK491" s="14"/>
      <c r="AL491" s="14"/>
    </row>
    <row r="492" ht="12.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4"/>
      <c r="AJ492" s="14"/>
      <c r="AK492" s="14"/>
      <c r="AL492" s="14"/>
    </row>
    <row r="493" ht="12.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4"/>
      <c r="AJ493" s="14"/>
      <c r="AK493" s="14"/>
      <c r="AL493" s="14"/>
    </row>
    <row r="494" ht="12.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4"/>
      <c r="AJ494" s="14"/>
      <c r="AK494" s="14"/>
      <c r="AL494" s="14"/>
    </row>
    <row r="495" ht="12.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4"/>
      <c r="AJ495" s="14"/>
      <c r="AK495" s="14"/>
      <c r="AL495" s="14"/>
    </row>
    <row r="496" ht="12.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4"/>
      <c r="AJ496" s="14"/>
      <c r="AK496" s="14"/>
      <c r="AL496" s="14"/>
    </row>
    <row r="497" ht="12.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4"/>
      <c r="AJ497" s="14"/>
      <c r="AK497" s="14"/>
      <c r="AL497" s="14"/>
    </row>
    <row r="498" ht="12.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4"/>
      <c r="AJ498" s="14"/>
      <c r="AK498" s="14"/>
      <c r="AL498" s="14"/>
    </row>
    <row r="499" ht="12.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4"/>
      <c r="AJ499" s="14"/>
      <c r="AK499" s="14"/>
      <c r="AL499" s="14"/>
    </row>
    <row r="500" ht="12.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4"/>
      <c r="AJ500" s="14"/>
      <c r="AK500" s="14"/>
      <c r="AL500" s="14"/>
    </row>
    <row r="501" ht="12.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4"/>
      <c r="AJ501" s="14"/>
      <c r="AK501" s="14"/>
      <c r="AL501" s="14"/>
    </row>
    <row r="502" ht="12.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4"/>
      <c r="AJ502" s="14"/>
      <c r="AK502" s="14"/>
      <c r="AL502" s="14"/>
    </row>
    <row r="503" ht="12.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4"/>
      <c r="AJ503" s="14"/>
      <c r="AK503" s="14"/>
      <c r="AL503" s="14"/>
    </row>
    <row r="504" ht="12.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4"/>
      <c r="AJ504" s="14"/>
      <c r="AK504" s="14"/>
      <c r="AL504" s="14"/>
    </row>
    <row r="505" ht="12.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4"/>
      <c r="AJ505" s="14"/>
      <c r="AK505" s="14"/>
      <c r="AL505" s="14"/>
    </row>
    <row r="506" ht="12.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4"/>
      <c r="AJ506" s="14"/>
      <c r="AK506" s="14"/>
      <c r="AL506" s="14"/>
    </row>
    <row r="507" ht="12.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4"/>
      <c r="AJ507" s="14"/>
      <c r="AK507" s="14"/>
      <c r="AL507" s="14"/>
    </row>
    <row r="508" ht="12.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4"/>
      <c r="AJ508" s="14"/>
      <c r="AK508" s="14"/>
      <c r="AL508" s="14"/>
    </row>
    <row r="509" ht="12.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4"/>
      <c r="AJ509" s="14"/>
      <c r="AK509" s="14"/>
      <c r="AL509" s="14"/>
    </row>
    <row r="510" ht="12.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4"/>
      <c r="AJ510" s="14"/>
      <c r="AK510" s="14"/>
      <c r="AL510" s="14"/>
    </row>
    <row r="511" ht="12.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4"/>
      <c r="AJ511" s="14"/>
      <c r="AK511" s="14"/>
      <c r="AL511" s="14"/>
    </row>
    <row r="512" ht="12.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4"/>
      <c r="AJ512" s="14"/>
      <c r="AK512" s="14"/>
      <c r="AL512" s="14"/>
    </row>
    <row r="513" ht="12.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4"/>
      <c r="AJ513" s="14"/>
      <c r="AK513" s="14"/>
      <c r="AL513" s="14"/>
    </row>
    <row r="514" ht="12.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4"/>
      <c r="AJ514" s="14"/>
      <c r="AK514" s="14"/>
      <c r="AL514" s="14"/>
    </row>
    <row r="515" ht="12.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4"/>
      <c r="AJ515" s="14"/>
      <c r="AK515" s="14"/>
      <c r="AL515" s="14"/>
    </row>
    <row r="516" ht="12.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4"/>
      <c r="AJ516" s="14"/>
      <c r="AK516" s="14"/>
      <c r="AL516" s="14"/>
    </row>
    <row r="517" ht="12.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4"/>
      <c r="AJ517" s="14"/>
      <c r="AK517" s="14"/>
      <c r="AL517" s="14"/>
    </row>
    <row r="518" ht="12.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4"/>
      <c r="AJ518" s="14"/>
      <c r="AK518" s="14"/>
      <c r="AL518" s="14"/>
    </row>
    <row r="519" ht="12.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4"/>
      <c r="AJ519" s="14"/>
      <c r="AK519" s="14"/>
      <c r="AL519" s="14"/>
    </row>
    <row r="520" ht="12.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4"/>
      <c r="AJ520" s="14"/>
      <c r="AK520" s="14"/>
      <c r="AL520" s="14"/>
    </row>
    <row r="521" ht="12.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4"/>
      <c r="AJ521" s="14"/>
      <c r="AK521" s="14"/>
      <c r="AL521" s="14"/>
    </row>
    <row r="522" ht="12.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4"/>
      <c r="AJ522" s="14"/>
      <c r="AK522" s="14"/>
      <c r="AL522" s="14"/>
    </row>
    <row r="523" ht="12.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4"/>
      <c r="AJ523" s="14"/>
      <c r="AK523" s="14"/>
      <c r="AL523" s="14"/>
    </row>
    <row r="524" ht="12.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4"/>
      <c r="AJ524" s="14"/>
      <c r="AK524" s="14"/>
      <c r="AL524" s="14"/>
    </row>
    <row r="525" ht="12.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4"/>
      <c r="AJ525" s="14"/>
      <c r="AK525" s="14"/>
      <c r="AL525" s="14"/>
    </row>
    <row r="526" ht="12.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4"/>
      <c r="AJ526" s="14"/>
      <c r="AK526" s="14"/>
      <c r="AL526" s="14"/>
    </row>
    <row r="527" ht="12.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4"/>
      <c r="AJ527" s="14"/>
      <c r="AK527" s="14"/>
      <c r="AL527" s="14"/>
    </row>
    <row r="528" ht="12.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4"/>
      <c r="AJ528" s="14"/>
      <c r="AK528" s="14"/>
      <c r="AL528" s="14"/>
    </row>
    <row r="529" ht="12.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4"/>
      <c r="AJ529" s="14"/>
      <c r="AK529" s="14"/>
      <c r="AL529" s="14"/>
    </row>
    <row r="530" ht="12.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4"/>
      <c r="AJ530" s="14"/>
      <c r="AK530" s="14"/>
      <c r="AL530" s="14"/>
    </row>
    <row r="531" ht="12.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4"/>
      <c r="AJ531" s="14"/>
      <c r="AK531" s="14"/>
      <c r="AL531" s="14"/>
    </row>
    <row r="532" ht="12.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4"/>
      <c r="AJ532" s="14"/>
      <c r="AK532" s="14"/>
      <c r="AL532" s="14"/>
    </row>
    <row r="533" ht="12.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4"/>
      <c r="AJ533" s="14"/>
      <c r="AK533" s="14"/>
      <c r="AL533" s="14"/>
    </row>
    <row r="534" ht="12.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4"/>
      <c r="AJ534" s="14"/>
      <c r="AK534" s="14"/>
      <c r="AL534" s="14"/>
    </row>
    <row r="535" ht="12.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4"/>
      <c r="AJ535" s="14"/>
      <c r="AK535" s="14"/>
      <c r="AL535" s="14"/>
    </row>
    <row r="536" ht="12.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4"/>
      <c r="AJ536" s="14"/>
      <c r="AK536" s="14"/>
      <c r="AL536" s="14"/>
    </row>
    <row r="537" ht="12.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4"/>
      <c r="AJ537" s="14"/>
      <c r="AK537" s="14"/>
      <c r="AL537" s="14"/>
    </row>
    <row r="538" ht="12.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4"/>
      <c r="AJ538" s="14"/>
      <c r="AK538" s="14"/>
      <c r="AL538" s="14"/>
    </row>
    <row r="539" ht="12.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4"/>
      <c r="AJ539" s="14"/>
      <c r="AK539" s="14"/>
      <c r="AL539" s="14"/>
    </row>
    <row r="540" ht="12.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4"/>
      <c r="AJ540" s="14"/>
      <c r="AK540" s="14"/>
      <c r="AL540" s="14"/>
    </row>
    <row r="541" ht="12.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4"/>
      <c r="AJ541" s="14"/>
      <c r="AK541" s="14"/>
      <c r="AL541" s="14"/>
    </row>
    <row r="542" ht="12.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4"/>
      <c r="AJ542" s="14"/>
      <c r="AK542" s="14"/>
      <c r="AL542" s="14"/>
    </row>
    <row r="543" ht="12.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4"/>
      <c r="AJ543" s="14"/>
      <c r="AK543" s="14"/>
      <c r="AL543" s="14"/>
    </row>
    <row r="544" ht="12.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4"/>
      <c r="AJ544" s="14"/>
      <c r="AK544" s="14"/>
      <c r="AL544" s="14"/>
    </row>
    <row r="545" ht="12.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4"/>
      <c r="AJ545" s="14"/>
      <c r="AK545" s="14"/>
      <c r="AL545" s="14"/>
    </row>
    <row r="546" ht="12.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4"/>
      <c r="AJ546" s="14"/>
      <c r="AK546" s="14"/>
      <c r="AL546" s="14"/>
    </row>
    <row r="547" ht="12.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4"/>
      <c r="AJ547" s="14"/>
      <c r="AK547" s="14"/>
      <c r="AL547" s="14"/>
    </row>
    <row r="548" ht="12.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4"/>
      <c r="AJ548" s="14"/>
      <c r="AK548" s="14"/>
      <c r="AL548" s="14"/>
    </row>
    <row r="549" ht="12.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4"/>
      <c r="AJ549" s="14"/>
      <c r="AK549" s="14"/>
      <c r="AL549" s="14"/>
    </row>
    <row r="550" ht="12.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4"/>
      <c r="AJ550" s="14"/>
      <c r="AK550" s="14"/>
      <c r="AL550" s="14"/>
    </row>
    <row r="551" ht="12.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4"/>
      <c r="AJ551" s="14"/>
      <c r="AK551" s="14"/>
      <c r="AL551" s="14"/>
    </row>
    <row r="552" ht="12.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4"/>
      <c r="AJ552" s="14"/>
      <c r="AK552" s="14"/>
      <c r="AL552" s="14"/>
    </row>
    <row r="553" ht="12.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4"/>
      <c r="AJ553" s="14"/>
      <c r="AK553" s="14"/>
      <c r="AL553" s="14"/>
    </row>
    <row r="554" ht="12.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4"/>
      <c r="AJ554" s="14"/>
      <c r="AK554" s="14"/>
      <c r="AL554" s="14"/>
    </row>
    <row r="555" ht="12.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4"/>
      <c r="AJ555" s="14"/>
      <c r="AK555" s="14"/>
      <c r="AL555" s="14"/>
    </row>
    <row r="556" ht="12.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4"/>
      <c r="AJ556" s="14"/>
      <c r="AK556" s="14"/>
      <c r="AL556" s="14"/>
    </row>
    <row r="557" ht="12.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4"/>
      <c r="AJ557" s="14"/>
      <c r="AK557" s="14"/>
      <c r="AL557" s="14"/>
    </row>
    <row r="558" ht="12.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4"/>
      <c r="AJ558" s="14"/>
      <c r="AK558" s="14"/>
      <c r="AL558" s="14"/>
    </row>
    <row r="559" ht="12.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4"/>
      <c r="AJ559" s="14"/>
      <c r="AK559" s="14"/>
      <c r="AL559" s="14"/>
    </row>
    <row r="560" ht="12.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4"/>
      <c r="AJ560" s="14"/>
      <c r="AK560" s="14"/>
      <c r="AL560" s="14"/>
    </row>
    <row r="561" ht="12.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4"/>
      <c r="AJ561" s="14"/>
      <c r="AK561" s="14"/>
      <c r="AL561" s="14"/>
    </row>
    <row r="562" ht="12.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4"/>
      <c r="AJ562" s="14"/>
      <c r="AK562" s="14"/>
      <c r="AL562" s="14"/>
    </row>
    <row r="563" ht="12.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4"/>
      <c r="AJ563" s="14"/>
      <c r="AK563" s="14"/>
      <c r="AL563" s="14"/>
    </row>
    <row r="564" ht="12.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4"/>
      <c r="AJ564" s="14"/>
      <c r="AK564" s="14"/>
      <c r="AL564" s="14"/>
    </row>
    <row r="565" ht="12.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4"/>
      <c r="AJ565" s="14"/>
      <c r="AK565" s="14"/>
      <c r="AL565" s="14"/>
    </row>
    <row r="566" ht="12.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4"/>
      <c r="AJ566" s="14"/>
      <c r="AK566" s="14"/>
      <c r="AL566" s="14"/>
    </row>
    <row r="567" ht="12.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4"/>
      <c r="AJ567" s="14"/>
      <c r="AK567" s="14"/>
      <c r="AL567" s="14"/>
    </row>
    <row r="568" ht="12.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4"/>
      <c r="AJ568" s="14"/>
      <c r="AK568" s="14"/>
      <c r="AL568" s="14"/>
    </row>
    <row r="569" ht="12.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4"/>
      <c r="AJ569" s="14"/>
      <c r="AK569" s="14"/>
      <c r="AL569" s="14"/>
    </row>
    <row r="570" ht="12.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4"/>
      <c r="AJ570" s="14"/>
      <c r="AK570" s="14"/>
      <c r="AL570" s="14"/>
    </row>
    <row r="571" ht="12.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4"/>
      <c r="AJ571" s="14"/>
      <c r="AK571" s="14"/>
      <c r="AL571" s="14"/>
    </row>
    <row r="572" ht="12.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4"/>
      <c r="AJ572" s="14"/>
      <c r="AK572" s="14"/>
      <c r="AL572" s="14"/>
    </row>
    <row r="573" ht="12.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4"/>
      <c r="AJ573" s="14"/>
      <c r="AK573" s="14"/>
      <c r="AL573" s="14"/>
    </row>
    <row r="574" ht="12.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4"/>
      <c r="AJ574" s="14"/>
      <c r="AK574" s="14"/>
      <c r="AL574" s="14"/>
    </row>
    <row r="575" ht="12.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4"/>
      <c r="AJ575" s="14"/>
      <c r="AK575" s="14"/>
      <c r="AL575" s="14"/>
    </row>
    <row r="576" ht="12.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4"/>
      <c r="AJ576" s="14"/>
      <c r="AK576" s="14"/>
      <c r="AL576" s="14"/>
    </row>
    <row r="577" ht="12.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4"/>
      <c r="AJ577" s="14"/>
      <c r="AK577" s="14"/>
      <c r="AL577" s="14"/>
    </row>
    <row r="578" ht="12.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4"/>
      <c r="AJ578" s="14"/>
      <c r="AK578" s="14"/>
      <c r="AL578" s="14"/>
    </row>
    <row r="579" ht="12.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4"/>
      <c r="AJ579" s="14"/>
      <c r="AK579" s="14"/>
      <c r="AL579" s="14"/>
    </row>
    <row r="580" ht="12.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4"/>
      <c r="AJ580" s="14"/>
      <c r="AK580" s="14"/>
      <c r="AL580" s="14"/>
    </row>
    <row r="581" ht="12.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4"/>
      <c r="AJ581" s="14"/>
      <c r="AK581" s="14"/>
      <c r="AL581" s="14"/>
    </row>
    <row r="582" ht="12.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4"/>
      <c r="AJ582" s="14"/>
      <c r="AK582" s="14"/>
      <c r="AL582" s="14"/>
    </row>
    <row r="583" ht="12.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4"/>
      <c r="AJ583" s="14"/>
      <c r="AK583" s="14"/>
      <c r="AL583" s="14"/>
    </row>
    <row r="584" ht="12.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4"/>
      <c r="AJ584" s="14"/>
      <c r="AK584" s="14"/>
      <c r="AL584" s="14"/>
    </row>
    <row r="585" ht="12.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4"/>
      <c r="AJ585" s="14"/>
      <c r="AK585" s="14"/>
      <c r="AL585" s="14"/>
    </row>
    <row r="586" ht="12.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4"/>
      <c r="AJ586" s="14"/>
      <c r="AK586" s="14"/>
      <c r="AL586" s="14"/>
    </row>
    <row r="587" ht="12.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4"/>
      <c r="AJ587" s="14"/>
      <c r="AK587" s="14"/>
      <c r="AL587" s="14"/>
    </row>
    <row r="588" ht="12.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4"/>
      <c r="AJ588" s="14"/>
      <c r="AK588" s="14"/>
      <c r="AL588" s="14"/>
    </row>
    <row r="589" ht="12.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4"/>
      <c r="AJ589" s="14"/>
      <c r="AK589" s="14"/>
      <c r="AL589" s="14"/>
    </row>
    <row r="590" ht="12.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4"/>
      <c r="AJ590" s="14"/>
      <c r="AK590" s="14"/>
      <c r="AL590" s="14"/>
    </row>
    <row r="591" ht="12.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4"/>
      <c r="AJ591" s="14"/>
      <c r="AK591" s="14"/>
      <c r="AL591" s="14"/>
    </row>
    <row r="592" ht="12.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4"/>
      <c r="AJ592" s="14"/>
      <c r="AK592" s="14"/>
      <c r="AL592" s="14"/>
    </row>
    <row r="593" ht="12.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4"/>
      <c r="AJ593" s="14"/>
      <c r="AK593" s="14"/>
      <c r="AL593" s="14"/>
    </row>
    <row r="594" ht="12.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4"/>
      <c r="AJ594" s="14"/>
      <c r="AK594" s="14"/>
      <c r="AL594" s="14"/>
    </row>
    <row r="595" ht="12.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4"/>
      <c r="AJ595" s="14"/>
      <c r="AK595" s="14"/>
      <c r="AL595" s="14"/>
    </row>
    <row r="596" ht="12.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4"/>
      <c r="AJ596" s="14"/>
      <c r="AK596" s="14"/>
      <c r="AL596" s="14"/>
    </row>
    <row r="597" ht="12.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4"/>
      <c r="AJ597" s="14"/>
      <c r="AK597" s="14"/>
      <c r="AL597" s="14"/>
    </row>
    <row r="598" ht="12.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4"/>
      <c r="AJ598" s="14"/>
      <c r="AK598" s="14"/>
      <c r="AL598" s="14"/>
    </row>
    <row r="599" ht="12.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4"/>
      <c r="AJ599" s="14"/>
      <c r="AK599" s="14"/>
      <c r="AL599" s="14"/>
    </row>
    <row r="600" ht="12.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4"/>
      <c r="AJ600" s="14"/>
      <c r="AK600" s="14"/>
      <c r="AL600" s="14"/>
    </row>
    <row r="601" ht="12.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4"/>
      <c r="AJ601" s="14"/>
      <c r="AK601" s="14"/>
      <c r="AL601" s="14"/>
    </row>
    <row r="602" ht="12.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4"/>
      <c r="AJ602" s="14"/>
      <c r="AK602" s="14"/>
      <c r="AL602" s="14"/>
    </row>
    <row r="603" ht="12.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4"/>
      <c r="AJ603" s="14"/>
      <c r="AK603" s="14"/>
      <c r="AL603" s="14"/>
    </row>
    <row r="604" ht="12.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4"/>
      <c r="AJ604" s="14"/>
      <c r="AK604" s="14"/>
      <c r="AL604" s="14"/>
    </row>
    <row r="605" ht="12.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4"/>
      <c r="AJ605" s="14"/>
      <c r="AK605" s="14"/>
      <c r="AL605" s="14"/>
    </row>
    <row r="606" ht="12.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4"/>
      <c r="AJ606" s="14"/>
      <c r="AK606" s="14"/>
      <c r="AL606" s="14"/>
    </row>
    <row r="607" ht="12.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4"/>
      <c r="AJ607" s="14"/>
      <c r="AK607" s="14"/>
      <c r="AL607" s="14"/>
    </row>
    <row r="608" ht="12.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4"/>
      <c r="AJ608" s="14"/>
      <c r="AK608" s="14"/>
      <c r="AL608" s="14"/>
    </row>
    <row r="609" ht="12.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4"/>
      <c r="AJ609" s="14"/>
      <c r="AK609" s="14"/>
      <c r="AL609" s="14"/>
    </row>
    <row r="610" ht="12.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4"/>
      <c r="AJ610" s="14"/>
      <c r="AK610" s="14"/>
      <c r="AL610" s="14"/>
    </row>
    <row r="611" ht="12.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4"/>
      <c r="AJ611" s="14"/>
      <c r="AK611" s="14"/>
      <c r="AL611" s="14"/>
    </row>
    <row r="612" ht="12.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4"/>
      <c r="AJ612" s="14"/>
      <c r="AK612" s="14"/>
      <c r="AL612" s="14"/>
    </row>
    <row r="613" ht="12.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4"/>
      <c r="AJ613" s="14"/>
      <c r="AK613" s="14"/>
      <c r="AL613" s="14"/>
    </row>
    <row r="614" ht="12.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4"/>
      <c r="AJ614" s="14"/>
      <c r="AK614" s="14"/>
      <c r="AL614" s="14"/>
    </row>
    <row r="615" ht="12.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4"/>
      <c r="AJ615" s="14"/>
      <c r="AK615" s="14"/>
      <c r="AL615" s="14"/>
    </row>
    <row r="616" ht="12.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4"/>
      <c r="AJ616" s="14"/>
      <c r="AK616" s="14"/>
      <c r="AL616" s="14"/>
    </row>
    <row r="617" ht="12.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4"/>
      <c r="AJ617" s="14"/>
      <c r="AK617" s="14"/>
      <c r="AL617" s="14"/>
    </row>
    <row r="618" ht="12.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4"/>
      <c r="AJ618" s="14"/>
      <c r="AK618" s="14"/>
      <c r="AL618" s="14"/>
    </row>
    <row r="619" ht="12.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4"/>
      <c r="AJ619" s="14"/>
      <c r="AK619" s="14"/>
      <c r="AL619" s="14"/>
    </row>
    <row r="620" ht="12.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4"/>
      <c r="AJ620" s="14"/>
      <c r="AK620" s="14"/>
      <c r="AL620" s="14"/>
    </row>
    <row r="621" ht="12.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4"/>
      <c r="AJ621" s="14"/>
      <c r="AK621" s="14"/>
      <c r="AL621" s="14"/>
    </row>
    <row r="622" ht="12.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4"/>
      <c r="AJ622" s="14"/>
      <c r="AK622" s="14"/>
      <c r="AL622" s="14"/>
    </row>
    <row r="623" ht="12.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4"/>
      <c r="AJ623" s="14"/>
      <c r="AK623" s="14"/>
      <c r="AL623" s="14"/>
    </row>
    <row r="624" ht="12.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4"/>
      <c r="AJ624" s="14"/>
      <c r="AK624" s="14"/>
      <c r="AL624" s="14"/>
    </row>
    <row r="625" ht="12.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4"/>
      <c r="AJ625" s="14"/>
      <c r="AK625" s="14"/>
      <c r="AL625" s="14"/>
    </row>
    <row r="626" ht="12.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4"/>
      <c r="AJ626" s="14"/>
      <c r="AK626" s="14"/>
      <c r="AL626" s="14"/>
    </row>
    <row r="627" ht="12.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4"/>
      <c r="AJ627" s="14"/>
      <c r="AK627" s="14"/>
      <c r="AL627" s="14"/>
    </row>
    <row r="628" ht="12.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4"/>
      <c r="AJ628" s="14"/>
      <c r="AK628" s="14"/>
      <c r="AL628" s="14"/>
    </row>
    <row r="629" ht="12.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4"/>
      <c r="AJ629" s="14"/>
      <c r="AK629" s="14"/>
      <c r="AL629" s="14"/>
    </row>
    <row r="630" ht="12.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4"/>
      <c r="AJ630" s="14"/>
      <c r="AK630" s="14"/>
      <c r="AL630" s="14"/>
    </row>
    <row r="631" ht="12.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4"/>
      <c r="AJ631" s="14"/>
      <c r="AK631" s="14"/>
      <c r="AL631" s="14"/>
    </row>
    <row r="632" ht="12.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4"/>
      <c r="AJ632" s="14"/>
      <c r="AK632" s="14"/>
      <c r="AL632" s="14"/>
    </row>
    <row r="633" ht="12.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4"/>
      <c r="AJ633" s="14"/>
      <c r="AK633" s="14"/>
      <c r="AL633" s="14"/>
    </row>
    <row r="634" ht="12.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4"/>
      <c r="AJ634" s="14"/>
      <c r="AK634" s="14"/>
      <c r="AL634" s="14"/>
    </row>
    <row r="635" ht="12.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4"/>
      <c r="AJ635" s="14"/>
      <c r="AK635" s="14"/>
      <c r="AL635" s="14"/>
    </row>
    <row r="636" ht="12.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4"/>
      <c r="AJ636" s="14"/>
      <c r="AK636" s="14"/>
      <c r="AL636" s="14"/>
    </row>
    <row r="637" ht="12.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4"/>
      <c r="AJ637" s="14"/>
      <c r="AK637" s="14"/>
      <c r="AL637" s="14"/>
    </row>
    <row r="638" ht="12.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4"/>
      <c r="AJ638" s="14"/>
      <c r="AK638" s="14"/>
      <c r="AL638" s="14"/>
    </row>
    <row r="639" ht="12.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4"/>
      <c r="AJ639" s="14"/>
      <c r="AK639" s="14"/>
      <c r="AL639" s="14"/>
    </row>
    <row r="640" ht="12.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4"/>
      <c r="AJ640" s="14"/>
      <c r="AK640" s="14"/>
      <c r="AL640" s="14"/>
    </row>
    <row r="641" ht="12.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4"/>
      <c r="AJ641" s="14"/>
      <c r="AK641" s="14"/>
      <c r="AL641" s="14"/>
    </row>
    <row r="642" ht="12.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4"/>
      <c r="AJ642" s="14"/>
      <c r="AK642" s="14"/>
      <c r="AL642" s="14"/>
    </row>
    <row r="643" ht="12.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4"/>
      <c r="AJ643" s="14"/>
      <c r="AK643" s="14"/>
      <c r="AL643" s="14"/>
    </row>
    <row r="644" ht="12.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4"/>
      <c r="AJ644" s="14"/>
      <c r="AK644" s="14"/>
      <c r="AL644" s="14"/>
    </row>
    <row r="645" ht="12.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4"/>
      <c r="AJ645" s="14"/>
      <c r="AK645" s="14"/>
      <c r="AL645" s="14"/>
    </row>
    <row r="646" ht="12.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4"/>
      <c r="AJ646" s="14"/>
      <c r="AK646" s="14"/>
      <c r="AL646" s="14"/>
    </row>
    <row r="647" ht="12.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4"/>
      <c r="AJ647" s="14"/>
      <c r="AK647" s="14"/>
      <c r="AL647" s="14"/>
    </row>
    <row r="648" ht="12.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4"/>
      <c r="AJ648" s="14"/>
      <c r="AK648" s="14"/>
      <c r="AL648" s="14"/>
    </row>
    <row r="649" ht="12.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4"/>
      <c r="AJ649" s="14"/>
      <c r="AK649" s="14"/>
      <c r="AL649" s="14"/>
    </row>
    <row r="650" ht="12.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4"/>
      <c r="AJ650" s="14"/>
      <c r="AK650" s="14"/>
      <c r="AL650" s="14"/>
    </row>
    <row r="651" ht="12.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4"/>
      <c r="AJ651" s="14"/>
      <c r="AK651" s="14"/>
      <c r="AL651" s="14"/>
    </row>
    <row r="652" ht="12.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4"/>
      <c r="AJ652" s="14"/>
      <c r="AK652" s="14"/>
      <c r="AL652" s="14"/>
    </row>
    <row r="653" ht="12.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4"/>
      <c r="AJ653" s="14"/>
      <c r="AK653" s="14"/>
      <c r="AL653" s="14"/>
    </row>
    <row r="654" ht="12.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4"/>
      <c r="AJ654" s="14"/>
      <c r="AK654" s="14"/>
      <c r="AL654" s="14"/>
    </row>
    <row r="655" ht="12.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4"/>
      <c r="AJ655" s="14"/>
      <c r="AK655" s="14"/>
      <c r="AL655" s="14"/>
    </row>
    <row r="656" ht="12.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4"/>
      <c r="AJ656" s="14"/>
      <c r="AK656" s="14"/>
      <c r="AL656" s="14"/>
    </row>
    <row r="657" ht="12.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4"/>
      <c r="AJ657" s="14"/>
      <c r="AK657" s="14"/>
      <c r="AL657" s="14"/>
    </row>
    <row r="658" ht="12.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4"/>
      <c r="AJ658" s="14"/>
      <c r="AK658" s="14"/>
      <c r="AL658" s="14"/>
    </row>
    <row r="659" ht="12.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4"/>
      <c r="AJ659" s="14"/>
      <c r="AK659" s="14"/>
      <c r="AL659" s="14"/>
    </row>
    <row r="660" ht="12.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4"/>
      <c r="AJ660" s="14"/>
      <c r="AK660" s="14"/>
      <c r="AL660" s="14"/>
    </row>
    <row r="661" ht="12.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4"/>
      <c r="AJ661" s="14"/>
      <c r="AK661" s="14"/>
      <c r="AL661" s="14"/>
    </row>
    <row r="662" ht="12.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4"/>
      <c r="AJ662" s="14"/>
      <c r="AK662" s="14"/>
      <c r="AL662" s="14"/>
    </row>
    <row r="663" ht="12.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4"/>
      <c r="AJ663" s="14"/>
      <c r="AK663" s="14"/>
      <c r="AL663" s="14"/>
    </row>
    <row r="664" ht="12.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4"/>
      <c r="AJ664" s="14"/>
      <c r="AK664" s="14"/>
      <c r="AL664" s="14"/>
    </row>
    <row r="665" ht="12.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4"/>
      <c r="AJ665" s="14"/>
      <c r="AK665" s="14"/>
      <c r="AL665" s="14"/>
    </row>
    <row r="666" ht="12.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4"/>
      <c r="AJ666" s="14"/>
      <c r="AK666" s="14"/>
      <c r="AL666" s="14"/>
    </row>
    <row r="667" ht="12.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4"/>
      <c r="AJ667" s="14"/>
      <c r="AK667" s="14"/>
      <c r="AL667" s="14"/>
    </row>
    <row r="668" ht="12.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4"/>
      <c r="AJ668" s="14"/>
      <c r="AK668" s="14"/>
      <c r="AL668" s="14"/>
    </row>
    <row r="669" ht="12.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4"/>
      <c r="AJ669" s="14"/>
      <c r="AK669" s="14"/>
      <c r="AL669" s="14"/>
    </row>
    <row r="670" ht="12.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4"/>
      <c r="AJ670" s="14"/>
      <c r="AK670" s="14"/>
      <c r="AL670" s="14"/>
    </row>
    <row r="671" ht="12.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4"/>
      <c r="AJ671" s="14"/>
      <c r="AK671" s="14"/>
      <c r="AL671" s="14"/>
    </row>
    <row r="672" ht="12.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4"/>
      <c r="AJ672" s="14"/>
      <c r="AK672" s="14"/>
      <c r="AL672" s="14"/>
    </row>
    <row r="673" ht="12.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4"/>
      <c r="AJ673" s="14"/>
      <c r="AK673" s="14"/>
      <c r="AL673" s="14"/>
    </row>
    <row r="674" ht="12.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4"/>
      <c r="AJ674" s="14"/>
      <c r="AK674" s="14"/>
      <c r="AL674" s="14"/>
    </row>
    <row r="675" ht="12.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4"/>
      <c r="AJ675" s="14"/>
      <c r="AK675" s="14"/>
      <c r="AL675" s="14"/>
    </row>
    <row r="676" ht="12.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4"/>
      <c r="AJ676" s="14"/>
      <c r="AK676" s="14"/>
      <c r="AL676" s="14"/>
    </row>
    <row r="677" ht="12.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4"/>
      <c r="AJ677" s="14"/>
      <c r="AK677" s="14"/>
      <c r="AL677" s="14"/>
    </row>
    <row r="678" ht="12.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4"/>
      <c r="AJ678" s="14"/>
      <c r="AK678" s="14"/>
      <c r="AL678" s="14"/>
    </row>
    <row r="679" ht="12.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4"/>
      <c r="AJ679" s="14"/>
      <c r="AK679" s="14"/>
      <c r="AL679" s="14"/>
    </row>
    <row r="680" ht="12.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4"/>
      <c r="AJ680" s="14"/>
      <c r="AK680" s="14"/>
      <c r="AL680" s="14"/>
    </row>
    <row r="681" ht="12.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4"/>
      <c r="AJ681" s="14"/>
      <c r="AK681" s="14"/>
      <c r="AL681" s="14"/>
    </row>
    <row r="682" ht="12.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4"/>
      <c r="AJ682" s="14"/>
      <c r="AK682" s="14"/>
      <c r="AL682" s="14"/>
    </row>
    <row r="683" ht="12.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4"/>
      <c r="AJ683" s="14"/>
      <c r="AK683" s="14"/>
      <c r="AL683" s="14"/>
    </row>
    <row r="684" ht="12.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4"/>
      <c r="AJ684" s="14"/>
      <c r="AK684" s="14"/>
      <c r="AL684" s="14"/>
    </row>
    <row r="685" ht="12.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4"/>
      <c r="AJ685" s="14"/>
      <c r="AK685" s="14"/>
      <c r="AL685" s="14"/>
    </row>
    <row r="686" ht="12.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4"/>
      <c r="AJ686" s="14"/>
      <c r="AK686" s="14"/>
      <c r="AL686" s="14"/>
    </row>
    <row r="687" ht="12.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4"/>
      <c r="AJ687" s="14"/>
      <c r="AK687" s="14"/>
      <c r="AL687" s="14"/>
    </row>
    <row r="688" ht="12.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4"/>
      <c r="AJ688" s="14"/>
      <c r="AK688" s="14"/>
      <c r="AL688" s="14"/>
    </row>
    <row r="689" ht="12.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4"/>
      <c r="AJ689" s="14"/>
      <c r="AK689" s="14"/>
      <c r="AL689" s="14"/>
    </row>
    <row r="690" ht="12.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4"/>
      <c r="AJ690" s="14"/>
      <c r="AK690" s="14"/>
      <c r="AL690" s="14"/>
    </row>
    <row r="691" ht="12.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4"/>
      <c r="AJ691" s="14"/>
      <c r="AK691" s="14"/>
      <c r="AL691" s="14"/>
    </row>
    <row r="692" ht="12.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4"/>
      <c r="AJ692" s="14"/>
      <c r="AK692" s="14"/>
      <c r="AL692" s="14"/>
    </row>
    <row r="693" ht="12.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4"/>
      <c r="AJ693" s="14"/>
      <c r="AK693" s="14"/>
      <c r="AL693" s="14"/>
    </row>
    <row r="694" ht="12.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4"/>
      <c r="AJ694" s="14"/>
      <c r="AK694" s="14"/>
      <c r="AL694" s="14"/>
    </row>
    <row r="695" ht="12.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4"/>
      <c r="AJ695" s="14"/>
      <c r="AK695" s="14"/>
      <c r="AL695" s="14"/>
    </row>
    <row r="696" ht="12.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4"/>
      <c r="AJ696" s="14"/>
      <c r="AK696" s="14"/>
      <c r="AL696" s="14"/>
    </row>
    <row r="697" ht="12.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4"/>
      <c r="AJ697" s="14"/>
      <c r="AK697" s="14"/>
      <c r="AL697" s="14"/>
    </row>
    <row r="698" ht="12.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4"/>
      <c r="AJ698" s="14"/>
      <c r="AK698" s="14"/>
      <c r="AL698" s="14"/>
    </row>
    <row r="699" ht="12.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4"/>
      <c r="AJ699" s="14"/>
      <c r="AK699" s="14"/>
      <c r="AL699" s="14"/>
    </row>
    <row r="700" ht="12.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4"/>
      <c r="AJ700" s="14"/>
      <c r="AK700" s="14"/>
      <c r="AL700" s="14"/>
    </row>
    <row r="701" ht="12.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4"/>
      <c r="AJ701" s="14"/>
      <c r="AK701" s="14"/>
      <c r="AL701" s="14"/>
    </row>
    <row r="702" ht="12.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4"/>
      <c r="AJ702" s="14"/>
      <c r="AK702" s="14"/>
      <c r="AL702" s="14"/>
    </row>
    <row r="703" ht="12.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4"/>
      <c r="AJ703" s="14"/>
      <c r="AK703" s="14"/>
      <c r="AL703" s="14"/>
    </row>
    <row r="704" ht="12.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4"/>
      <c r="AJ704" s="14"/>
      <c r="AK704" s="14"/>
      <c r="AL704" s="14"/>
    </row>
    <row r="705" ht="12.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4"/>
      <c r="AJ705" s="14"/>
      <c r="AK705" s="14"/>
      <c r="AL705" s="14"/>
    </row>
    <row r="706" ht="12.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4"/>
      <c r="AJ706" s="14"/>
      <c r="AK706" s="14"/>
      <c r="AL706" s="14"/>
    </row>
    <row r="707" ht="12.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4"/>
      <c r="AJ707" s="14"/>
      <c r="AK707" s="14"/>
      <c r="AL707" s="14"/>
    </row>
    <row r="708" ht="12.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4"/>
      <c r="AJ708" s="14"/>
      <c r="AK708" s="14"/>
      <c r="AL708" s="14"/>
    </row>
    <row r="709" ht="12.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4"/>
      <c r="AJ709" s="14"/>
      <c r="AK709" s="14"/>
      <c r="AL709" s="14"/>
    </row>
    <row r="710" ht="12.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4"/>
      <c r="AJ710" s="14"/>
      <c r="AK710" s="14"/>
      <c r="AL710" s="14"/>
    </row>
    <row r="711" ht="12.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4"/>
      <c r="AJ711" s="14"/>
      <c r="AK711" s="14"/>
      <c r="AL711" s="14"/>
    </row>
    <row r="712" ht="12.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4"/>
      <c r="AJ712" s="14"/>
      <c r="AK712" s="14"/>
      <c r="AL712" s="14"/>
    </row>
    <row r="713" ht="12.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4"/>
      <c r="AJ713" s="14"/>
      <c r="AK713" s="14"/>
      <c r="AL713" s="14"/>
    </row>
    <row r="714" ht="12.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4"/>
      <c r="AJ714" s="14"/>
      <c r="AK714" s="14"/>
      <c r="AL714" s="14"/>
    </row>
    <row r="715" ht="12.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4"/>
      <c r="AJ715" s="14"/>
      <c r="AK715" s="14"/>
      <c r="AL715" s="14"/>
    </row>
    <row r="716" ht="12.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4"/>
      <c r="AJ716" s="14"/>
      <c r="AK716" s="14"/>
      <c r="AL716" s="14"/>
    </row>
    <row r="717" ht="12.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4"/>
      <c r="AJ717" s="14"/>
      <c r="AK717" s="14"/>
      <c r="AL717" s="14"/>
    </row>
    <row r="718" ht="12.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4"/>
      <c r="AJ718" s="14"/>
      <c r="AK718" s="14"/>
      <c r="AL718" s="14"/>
    </row>
    <row r="719" ht="12.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4"/>
      <c r="AJ719" s="14"/>
      <c r="AK719" s="14"/>
      <c r="AL719" s="14"/>
    </row>
    <row r="720" ht="12.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4"/>
      <c r="AJ720" s="14"/>
      <c r="AK720" s="14"/>
      <c r="AL720" s="14"/>
    </row>
    <row r="721" ht="12.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4"/>
      <c r="AJ721" s="14"/>
      <c r="AK721" s="14"/>
      <c r="AL721" s="14"/>
    </row>
    <row r="722" ht="12.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4"/>
      <c r="AJ722" s="14"/>
      <c r="AK722" s="14"/>
      <c r="AL722" s="14"/>
    </row>
    <row r="723" ht="12.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4"/>
      <c r="AJ723" s="14"/>
      <c r="AK723" s="14"/>
      <c r="AL723" s="14"/>
    </row>
    <row r="724" ht="12.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4"/>
      <c r="AJ724" s="14"/>
      <c r="AK724" s="14"/>
      <c r="AL724" s="14"/>
    </row>
    <row r="725" ht="12.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4"/>
      <c r="AJ725" s="14"/>
      <c r="AK725" s="14"/>
      <c r="AL725" s="14"/>
    </row>
    <row r="726" ht="12.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4"/>
      <c r="AJ726" s="14"/>
      <c r="AK726" s="14"/>
      <c r="AL726" s="14"/>
    </row>
    <row r="727" ht="12.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4"/>
      <c r="AJ727" s="14"/>
      <c r="AK727" s="14"/>
      <c r="AL727" s="14"/>
    </row>
    <row r="728" ht="12.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4"/>
      <c r="AJ728" s="14"/>
      <c r="AK728" s="14"/>
      <c r="AL728" s="14"/>
    </row>
    <row r="729" ht="12.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4"/>
      <c r="AJ729" s="14"/>
      <c r="AK729" s="14"/>
      <c r="AL729" s="14"/>
    </row>
    <row r="730" ht="12.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4"/>
      <c r="AJ730" s="14"/>
      <c r="AK730" s="14"/>
      <c r="AL730" s="14"/>
    </row>
    <row r="731" ht="12.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4"/>
      <c r="AJ731" s="14"/>
      <c r="AK731" s="14"/>
      <c r="AL731" s="14"/>
    </row>
    <row r="732" ht="12.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4"/>
      <c r="AJ732" s="14"/>
      <c r="AK732" s="14"/>
      <c r="AL732" s="14"/>
    </row>
    <row r="733" ht="12.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4"/>
      <c r="AJ733" s="14"/>
      <c r="AK733" s="14"/>
      <c r="AL733" s="14"/>
    </row>
    <row r="734" ht="12.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4"/>
      <c r="AJ734" s="14"/>
      <c r="AK734" s="14"/>
      <c r="AL734" s="14"/>
    </row>
    <row r="735" ht="12.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4"/>
      <c r="AJ735" s="14"/>
      <c r="AK735" s="14"/>
      <c r="AL735" s="14"/>
    </row>
    <row r="736" ht="12.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4"/>
      <c r="AJ736" s="14"/>
      <c r="AK736" s="14"/>
      <c r="AL736" s="14"/>
    </row>
    <row r="737" ht="12.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4"/>
      <c r="AJ737" s="14"/>
      <c r="AK737" s="14"/>
      <c r="AL737" s="14"/>
    </row>
    <row r="738" ht="12.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4"/>
      <c r="AJ738" s="14"/>
      <c r="AK738" s="14"/>
      <c r="AL738" s="14"/>
    </row>
    <row r="739" ht="12.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4"/>
      <c r="AJ739" s="14"/>
      <c r="AK739" s="14"/>
      <c r="AL739" s="14"/>
    </row>
    <row r="740" ht="12.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4"/>
      <c r="AJ740" s="14"/>
      <c r="AK740" s="14"/>
      <c r="AL740" s="14"/>
    </row>
    <row r="741" ht="12.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4"/>
      <c r="AJ741" s="14"/>
      <c r="AK741" s="14"/>
      <c r="AL741" s="14"/>
    </row>
    <row r="742" ht="12.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4"/>
      <c r="AJ742" s="14"/>
      <c r="AK742" s="14"/>
      <c r="AL742" s="14"/>
    </row>
    <row r="743" ht="12.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4"/>
      <c r="AJ743" s="14"/>
      <c r="AK743" s="14"/>
      <c r="AL743" s="14"/>
    </row>
    <row r="744" ht="12.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4"/>
      <c r="AJ744" s="14"/>
      <c r="AK744" s="14"/>
      <c r="AL744" s="14"/>
    </row>
    <row r="745" ht="12.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4"/>
      <c r="AJ745" s="14"/>
      <c r="AK745" s="14"/>
      <c r="AL745" s="14"/>
    </row>
    <row r="746" ht="12.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4"/>
      <c r="AJ746" s="14"/>
      <c r="AK746" s="14"/>
      <c r="AL746" s="14"/>
    </row>
    <row r="747" ht="12.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4"/>
      <c r="AJ747" s="14"/>
      <c r="AK747" s="14"/>
      <c r="AL747" s="14"/>
    </row>
    <row r="748" ht="12.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4"/>
      <c r="AJ748" s="14"/>
      <c r="AK748" s="14"/>
      <c r="AL748" s="14"/>
    </row>
    <row r="749" ht="12.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4"/>
      <c r="AJ749" s="14"/>
      <c r="AK749" s="14"/>
      <c r="AL749" s="14"/>
    </row>
    <row r="750" ht="12.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4"/>
      <c r="AJ750" s="14"/>
      <c r="AK750" s="14"/>
      <c r="AL750" s="14"/>
    </row>
    <row r="751" ht="12.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4"/>
      <c r="AJ751" s="14"/>
      <c r="AK751" s="14"/>
      <c r="AL751" s="14"/>
    </row>
    <row r="752" ht="12.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4"/>
      <c r="AJ752" s="14"/>
      <c r="AK752" s="14"/>
      <c r="AL752" s="14"/>
    </row>
    <row r="753" ht="12.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4"/>
      <c r="AJ753" s="14"/>
      <c r="AK753" s="14"/>
      <c r="AL753" s="14"/>
    </row>
    <row r="754" ht="12.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4"/>
      <c r="AJ754" s="14"/>
      <c r="AK754" s="14"/>
      <c r="AL754" s="14"/>
    </row>
    <row r="755" ht="12.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4"/>
      <c r="AJ755" s="14"/>
      <c r="AK755" s="14"/>
      <c r="AL755" s="14"/>
    </row>
    <row r="756" ht="12.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4"/>
      <c r="AJ756" s="14"/>
      <c r="AK756" s="14"/>
      <c r="AL756" s="14"/>
    </row>
    <row r="757" ht="12.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4"/>
      <c r="AJ757" s="14"/>
      <c r="AK757" s="14"/>
      <c r="AL757" s="14"/>
    </row>
    <row r="758" ht="12.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4"/>
      <c r="AJ758" s="14"/>
      <c r="AK758" s="14"/>
      <c r="AL758" s="14"/>
    </row>
    <row r="759" ht="12.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4"/>
      <c r="AJ759" s="14"/>
      <c r="AK759" s="14"/>
      <c r="AL759" s="14"/>
    </row>
    <row r="760" ht="12.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4"/>
      <c r="AJ760" s="14"/>
      <c r="AK760" s="14"/>
      <c r="AL760" s="14"/>
    </row>
    <row r="761" ht="12.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4"/>
      <c r="AJ761" s="14"/>
      <c r="AK761" s="14"/>
      <c r="AL761" s="14"/>
    </row>
    <row r="762" ht="12.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4"/>
      <c r="AJ762" s="14"/>
      <c r="AK762" s="14"/>
      <c r="AL762" s="14"/>
    </row>
    <row r="763" ht="12.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4"/>
      <c r="AJ763" s="14"/>
      <c r="AK763" s="14"/>
      <c r="AL763" s="14"/>
    </row>
    <row r="764" ht="12.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4"/>
      <c r="AJ764" s="14"/>
      <c r="AK764" s="14"/>
      <c r="AL764" s="14"/>
    </row>
    <row r="765" ht="12.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4"/>
      <c r="AJ765" s="14"/>
      <c r="AK765" s="14"/>
      <c r="AL765" s="14"/>
    </row>
    <row r="766" ht="12.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4"/>
      <c r="AJ766" s="14"/>
      <c r="AK766" s="14"/>
      <c r="AL766" s="14"/>
    </row>
    <row r="767" ht="12.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4"/>
      <c r="AJ767" s="14"/>
      <c r="AK767" s="14"/>
      <c r="AL767" s="14"/>
    </row>
    <row r="768" ht="12.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4"/>
      <c r="AJ768" s="14"/>
      <c r="AK768" s="14"/>
      <c r="AL768" s="14"/>
    </row>
    <row r="769" ht="12.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4"/>
      <c r="AJ769" s="14"/>
      <c r="AK769" s="14"/>
      <c r="AL769" s="14"/>
    </row>
    <row r="770" ht="12.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4"/>
      <c r="AJ770" s="14"/>
      <c r="AK770" s="14"/>
      <c r="AL770" s="14"/>
    </row>
    <row r="771" ht="12.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4"/>
      <c r="AJ771" s="14"/>
      <c r="AK771" s="14"/>
      <c r="AL771" s="14"/>
    </row>
    <row r="772" ht="12.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4"/>
      <c r="AJ772" s="14"/>
      <c r="AK772" s="14"/>
      <c r="AL772" s="14"/>
    </row>
    <row r="773" ht="12.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4"/>
      <c r="AJ773" s="14"/>
      <c r="AK773" s="14"/>
      <c r="AL773" s="14"/>
    </row>
    <row r="774" ht="12.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4"/>
      <c r="AJ774" s="14"/>
      <c r="AK774" s="14"/>
      <c r="AL774" s="14"/>
    </row>
    <row r="775" ht="12.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4"/>
      <c r="AJ775" s="14"/>
      <c r="AK775" s="14"/>
      <c r="AL775" s="14"/>
    </row>
    <row r="776" ht="12.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4"/>
      <c r="AJ776" s="14"/>
      <c r="AK776" s="14"/>
      <c r="AL776" s="14"/>
    </row>
    <row r="777" ht="12.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4"/>
      <c r="AJ777" s="14"/>
      <c r="AK777" s="14"/>
      <c r="AL777" s="14"/>
    </row>
    <row r="778" ht="12.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4"/>
      <c r="AJ778" s="14"/>
      <c r="AK778" s="14"/>
      <c r="AL778" s="14"/>
    </row>
    <row r="779" ht="12.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4"/>
      <c r="AJ779" s="14"/>
      <c r="AK779" s="14"/>
      <c r="AL779" s="14"/>
    </row>
    <row r="780" ht="12.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4"/>
      <c r="AJ780" s="14"/>
      <c r="AK780" s="14"/>
      <c r="AL780" s="14"/>
    </row>
    <row r="781" ht="12.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4"/>
      <c r="AJ781" s="14"/>
      <c r="AK781" s="14"/>
      <c r="AL781" s="14"/>
    </row>
    <row r="782" ht="12.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4"/>
      <c r="AJ782" s="14"/>
      <c r="AK782" s="14"/>
      <c r="AL782" s="14"/>
    </row>
    <row r="783" ht="12.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4"/>
      <c r="AJ783" s="14"/>
      <c r="AK783" s="14"/>
      <c r="AL783" s="14"/>
    </row>
    <row r="784" ht="12.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4"/>
      <c r="AJ784" s="14"/>
      <c r="AK784" s="14"/>
      <c r="AL784" s="14"/>
    </row>
    <row r="785" ht="12.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4"/>
      <c r="AJ785" s="14"/>
      <c r="AK785" s="14"/>
      <c r="AL785" s="14"/>
    </row>
    <row r="786" ht="12.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4"/>
      <c r="AJ786" s="14"/>
      <c r="AK786" s="14"/>
      <c r="AL786" s="14"/>
    </row>
    <row r="787" ht="12.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4"/>
      <c r="AJ787" s="14"/>
      <c r="AK787" s="14"/>
      <c r="AL787" s="14"/>
    </row>
    <row r="788" ht="12.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4"/>
      <c r="AJ788" s="14"/>
      <c r="AK788" s="14"/>
      <c r="AL788" s="14"/>
    </row>
    <row r="789" ht="12.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4"/>
      <c r="AJ789" s="14"/>
      <c r="AK789" s="14"/>
      <c r="AL789" s="14"/>
    </row>
    <row r="790" ht="12.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4"/>
      <c r="AJ790" s="14"/>
      <c r="AK790" s="14"/>
      <c r="AL790" s="14"/>
    </row>
    <row r="791" ht="12.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4"/>
      <c r="AJ791" s="14"/>
      <c r="AK791" s="14"/>
      <c r="AL791" s="14"/>
    </row>
    <row r="792" ht="12.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4"/>
      <c r="AJ792" s="14"/>
      <c r="AK792" s="14"/>
      <c r="AL792" s="14"/>
    </row>
    <row r="793" ht="12.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4"/>
      <c r="AJ793" s="14"/>
      <c r="AK793" s="14"/>
      <c r="AL793" s="14"/>
    </row>
    <row r="794" ht="12.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4"/>
      <c r="AJ794" s="14"/>
      <c r="AK794" s="14"/>
      <c r="AL794" s="14"/>
    </row>
    <row r="795" ht="12.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4"/>
      <c r="AJ795" s="14"/>
      <c r="AK795" s="14"/>
      <c r="AL795" s="14"/>
    </row>
    <row r="796" ht="12.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4"/>
      <c r="AJ796" s="14"/>
      <c r="AK796" s="14"/>
      <c r="AL796" s="14"/>
    </row>
    <row r="797" ht="12.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4"/>
      <c r="AJ797" s="14"/>
      <c r="AK797" s="14"/>
      <c r="AL797" s="14"/>
    </row>
    <row r="798" ht="12.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4"/>
      <c r="AJ798" s="14"/>
      <c r="AK798" s="14"/>
      <c r="AL798" s="14"/>
    </row>
    <row r="799" ht="12.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4"/>
      <c r="AJ799" s="14"/>
      <c r="AK799" s="14"/>
      <c r="AL799" s="14"/>
    </row>
    <row r="800" ht="12.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4"/>
      <c r="AJ800" s="14"/>
      <c r="AK800" s="14"/>
      <c r="AL800" s="14"/>
    </row>
    <row r="801" ht="12.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4"/>
      <c r="AJ801" s="14"/>
      <c r="AK801" s="14"/>
      <c r="AL801" s="14"/>
    </row>
    <row r="802" ht="12.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4"/>
      <c r="AJ802" s="14"/>
      <c r="AK802" s="14"/>
      <c r="AL802" s="14"/>
    </row>
    <row r="803" ht="12.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4"/>
      <c r="AJ803" s="14"/>
      <c r="AK803" s="14"/>
      <c r="AL803" s="14"/>
    </row>
    <row r="804" ht="12.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4"/>
      <c r="AJ804" s="14"/>
      <c r="AK804" s="14"/>
      <c r="AL804" s="14"/>
    </row>
    <row r="805" ht="12.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4"/>
      <c r="AJ805" s="14"/>
      <c r="AK805" s="14"/>
      <c r="AL805" s="14"/>
    </row>
    <row r="806" ht="12.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4"/>
      <c r="AJ806" s="14"/>
      <c r="AK806" s="14"/>
      <c r="AL806" s="14"/>
    </row>
    <row r="807" ht="12.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4"/>
      <c r="AJ807" s="14"/>
      <c r="AK807" s="14"/>
      <c r="AL807" s="14"/>
    </row>
    <row r="808" ht="12.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4"/>
      <c r="AJ808" s="14"/>
      <c r="AK808" s="14"/>
      <c r="AL808" s="14"/>
    </row>
    <row r="809" ht="12.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4"/>
      <c r="AJ809" s="14"/>
      <c r="AK809" s="14"/>
      <c r="AL809" s="14"/>
    </row>
    <row r="810" ht="12.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4"/>
      <c r="AJ810" s="14"/>
      <c r="AK810" s="14"/>
      <c r="AL810" s="14"/>
    </row>
    <row r="811" ht="12.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4"/>
      <c r="AJ811" s="14"/>
      <c r="AK811" s="14"/>
      <c r="AL811" s="14"/>
    </row>
    <row r="812" ht="12.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4"/>
      <c r="AJ812" s="14"/>
      <c r="AK812" s="14"/>
      <c r="AL812" s="14"/>
    </row>
    <row r="813" ht="12.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4"/>
      <c r="AJ813" s="14"/>
      <c r="AK813" s="14"/>
      <c r="AL813" s="14"/>
    </row>
    <row r="814" ht="12.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4"/>
      <c r="AJ814" s="14"/>
      <c r="AK814" s="14"/>
      <c r="AL814" s="14"/>
    </row>
    <row r="815" ht="12.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4"/>
      <c r="AJ815" s="14"/>
      <c r="AK815" s="14"/>
      <c r="AL815" s="14"/>
    </row>
    <row r="816" ht="12.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4"/>
      <c r="AJ816" s="14"/>
      <c r="AK816" s="14"/>
      <c r="AL816" s="14"/>
    </row>
    <row r="817" ht="12.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4"/>
      <c r="AJ817" s="14"/>
      <c r="AK817" s="14"/>
      <c r="AL817" s="14"/>
    </row>
    <row r="818" ht="12.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4"/>
      <c r="AJ818" s="14"/>
      <c r="AK818" s="14"/>
      <c r="AL818" s="14"/>
    </row>
    <row r="819" ht="12.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4"/>
      <c r="AJ819" s="14"/>
      <c r="AK819" s="14"/>
      <c r="AL819" s="14"/>
    </row>
    <row r="820" ht="12.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4"/>
      <c r="AJ820" s="14"/>
      <c r="AK820" s="14"/>
      <c r="AL820" s="14"/>
    </row>
    <row r="821" ht="12.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4"/>
      <c r="AJ821" s="14"/>
      <c r="AK821" s="14"/>
      <c r="AL821" s="14"/>
    </row>
    <row r="822" ht="12.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4"/>
      <c r="AJ822" s="14"/>
      <c r="AK822" s="14"/>
      <c r="AL822" s="14"/>
    </row>
    <row r="823" ht="12.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4"/>
      <c r="AJ823" s="14"/>
      <c r="AK823" s="14"/>
      <c r="AL823" s="14"/>
    </row>
    <row r="824" ht="12.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4"/>
      <c r="AJ824" s="14"/>
      <c r="AK824" s="14"/>
      <c r="AL824" s="14"/>
    </row>
    <row r="825" ht="12.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4"/>
      <c r="AJ825" s="14"/>
      <c r="AK825" s="14"/>
      <c r="AL825" s="14"/>
    </row>
    <row r="826" ht="12.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4"/>
      <c r="AJ826" s="14"/>
      <c r="AK826" s="14"/>
      <c r="AL826" s="14"/>
    </row>
    <row r="827" ht="12.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4"/>
      <c r="AJ827" s="14"/>
      <c r="AK827" s="14"/>
      <c r="AL827" s="14"/>
    </row>
    <row r="828" ht="12.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4"/>
      <c r="AJ828" s="14"/>
      <c r="AK828" s="14"/>
      <c r="AL828" s="14"/>
    </row>
    <row r="829" ht="12.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4"/>
      <c r="AJ829" s="14"/>
      <c r="AK829" s="14"/>
      <c r="AL829" s="14"/>
    </row>
    <row r="830" ht="12.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4"/>
      <c r="AJ830" s="14"/>
      <c r="AK830" s="14"/>
      <c r="AL830" s="14"/>
    </row>
    <row r="831" ht="12.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4"/>
      <c r="AJ831" s="14"/>
      <c r="AK831" s="14"/>
      <c r="AL831" s="14"/>
    </row>
    <row r="832" ht="12.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4"/>
      <c r="AJ832" s="14"/>
      <c r="AK832" s="14"/>
      <c r="AL832" s="14"/>
    </row>
    <row r="833" ht="12.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4"/>
      <c r="AJ833" s="14"/>
      <c r="AK833" s="14"/>
      <c r="AL833" s="14"/>
    </row>
    <row r="834" ht="12.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4"/>
      <c r="AJ834" s="14"/>
      <c r="AK834" s="14"/>
      <c r="AL834" s="14"/>
    </row>
    <row r="835" ht="12.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4"/>
      <c r="AJ835" s="14"/>
      <c r="AK835" s="14"/>
      <c r="AL835" s="14"/>
    </row>
    <row r="836" ht="12.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4"/>
      <c r="AJ836" s="14"/>
      <c r="AK836" s="14"/>
      <c r="AL836" s="14"/>
    </row>
    <row r="837" ht="12.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4"/>
      <c r="AJ837" s="14"/>
      <c r="AK837" s="14"/>
      <c r="AL837" s="14"/>
    </row>
    <row r="838" ht="12.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4"/>
      <c r="AJ838" s="14"/>
      <c r="AK838" s="14"/>
      <c r="AL838" s="14"/>
    </row>
    <row r="839" ht="12.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4"/>
      <c r="AJ839" s="14"/>
      <c r="AK839" s="14"/>
      <c r="AL839" s="14"/>
    </row>
    <row r="840" ht="12.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4"/>
      <c r="AJ840" s="14"/>
      <c r="AK840" s="14"/>
      <c r="AL840" s="14"/>
    </row>
    <row r="841" ht="12.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4"/>
      <c r="AJ841" s="14"/>
      <c r="AK841" s="14"/>
      <c r="AL841" s="14"/>
    </row>
    <row r="842" ht="12.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4"/>
      <c r="AJ842" s="14"/>
      <c r="AK842" s="14"/>
      <c r="AL842" s="14"/>
    </row>
    <row r="843" ht="12.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4"/>
      <c r="AJ843" s="14"/>
      <c r="AK843" s="14"/>
      <c r="AL843" s="14"/>
    </row>
    <row r="844" ht="12.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4"/>
      <c r="AJ844" s="14"/>
      <c r="AK844" s="14"/>
      <c r="AL844" s="14"/>
    </row>
    <row r="845" ht="12.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4"/>
      <c r="AJ845" s="14"/>
      <c r="AK845" s="14"/>
      <c r="AL845" s="14"/>
    </row>
    <row r="846" ht="12.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4"/>
      <c r="AJ846" s="14"/>
      <c r="AK846" s="14"/>
      <c r="AL846" s="14"/>
    </row>
    <row r="847" ht="12.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4"/>
      <c r="AJ847" s="14"/>
      <c r="AK847" s="14"/>
      <c r="AL847" s="14"/>
    </row>
    <row r="848" ht="12.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4"/>
      <c r="AJ848" s="14"/>
      <c r="AK848" s="14"/>
      <c r="AL848" s="14"/>
    </row>
    <row r="849" ht="12.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4"/>
      <c r="AJ849" s="14"/>
      <c r="AK849" s="14"/>
      <c r="AL849" s="14"/>
    </row>
    <row r="850" ht="12.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4"/>
      <c r="AJ850" s="14"/>
      <c r="AK850" s="14"/>
      <c r="AL850" s="14"/>
    </row>
    <row r="851" ht="12.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4"/>
      <c r="AJ851" s="14"/>
      <c r="AK851" s="14"/>
      <c r="AL851" s="14"/>
    </row>
    <row r="852" ht="12.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4"/>
      <c r="AJ852" s="14"/>
      <c r="AK852" s="14"/>
      <c r="AL852" s="14"/>
    </row>
    <row r="853" ht="12.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4"/>
      <c r="AJ853" s="14"/>
      <c r="AK853" s="14"/>
      <c r="AL853" s="14"/>
    </row>
    <row r="854" ht="12.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4"/>
      <c r="AJ854" s="14"/>
      <c r="AK854" s="14"/>
      <c r="AL854" s="14"/>
    </row>
    <row r="855" ht="12.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4"/>
      <c r="AJ855" s="14"/>
      <c r="AK855" s="14"/>
      <c r="AL855" s="14"/>
    </row>
    <row r="856" ht="12.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4"/>
      <c r="AJ856" s="14"/>
      <c r="AK856" s="14"/>
      <c r="AL856" s="14"/>
    </row>
    <row r="857" ht="12.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4"/>
      <c r="AJ857" s="14"/>
      <c r="AK857" s="14"/>
      <c r="AL857" s="14"/>
    </row>
    <row r="858" ht="12.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4"/>
      <c r="AJ858" s="14"/>
      <c r="AK858" s="14"/>
      <c r="AL858" s="14"/>
    </row>
    <row r="859" ht="12.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4"/>
      <c r="AJ859" s="14"/>
      <c r="AK859" s="14"/>
      <c r="AL859" s="14"/>
    </row>
    <row r="860" ht="12.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4"/>
      <c r="AJ860" s="14"/>
      <c r="AK860" s="14"/>
      <c r="AL860" s="14"/>
    </row>
    <row r="861" ht="12.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4"/>
      <c r="AJ861" s="14"/>
      <c r="AK861" s="14"/>
      <c r="AL861" s="14"/>
    </row>
    <row r="862" ht="12.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4"/>
      <c r="AJ862" s="14"/>
      <c r="AK862" s="14"/>
      <c r="AL862" s="14"/>
    </row>
    <row r="863" ht="12.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4"/>
      <c r="AJ863" s="14"/>
      <c r="AK863" s="14"/>
      <c r="AL863" s="14"/>
    </row>
    <row r="864" ht="12.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4"/>
      <c r="AJ864" s="14"/>
      <c r="AK864" s="14"/>
      <c r="AL864" s="14"/>
    </row>
    <row r="865" ht="12.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4"/>
      <c r="AJ865" s="14"/>
      <c r="AK865" s="14"/>
      <c r="AL865" s="14"/>
    </row>
    <row r="866" ht="12.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4"/>
      <c r="AJ866" s="14"/>
      <c r="AK866" s="14"/>
      <c r="AL866" s="14"/>
    </row>
    <row r="867" ht="12.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4"/>
      <c r="AJ867" s="14"/>
      <c r="AK867" s="14"/>
      <c r="AL867" s="14"/>
    </row>
    <row r="868" ht="12.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4"/>
      <c r="AJ868" s="14"/>
      <c r="AK868" s="14"/>
      <c r="AL868" s="14"/>
    </row>
    <row r="869" ht="12.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4"/>
      <c r="AJ869" s="14"/>
      <c r="AK869" s="14"/>
      <c r="AL869" s="14"/>
    </row>
    <row r="870" ht="12.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4"/>
      <c r="AJ870" s="14"/>
      <c r="AK870" s="14"/>
      <c r="AL870" s="14"/>
    </row>
    <row r="871" ht="12.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4"/>
      <c r="AJ871" s="14"/>
      <c r="AK871" s="14"/>
      <c r="AL871" s="14"/>
    </row>
    <row r="872" ht="12.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4"/>
      <c r="AJ872" s="14"/>
      <c r="AK872" s="14"/>
      <c r="AL872" s="14"/>
    </row>
    <row r="873" ht="12.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4"/>
      <c r="AJ873" s="14"/>
      <c r="AK873" s="14"/>
      <c r="AL873" s="14"/>
    </row>
    <row r="874" ht="12.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4"/>
      <c r="AJ874" s="14"/>
      <c r="AK874" s="14"/>
      <c r="AL874" s="14"/>
    </row>
    <row r="875" ht="12.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4"/>
      <c r="AJ875" s="14"/>
      <c r="AK875" s="14"/>
      <c r="AL875" s="14"/>
    </row>
    <row r="876" ht="12.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4"/>
      <c r="AJ876" s="14"/>
      <c r="AK876" s="14"/>
      <c r="AL876" s="14"/>
    </row>
    <row r="877" ht="12.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4"/>
      <c r="AJ877" s="14"/>
      <c r="AK877" s="14"/>
      <c r="AL877" s="14"/>
    </row>
    <row r="878" ht="12.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4"/>
      <c r="AJ878" s="14"/>
      <c r="AK878" s="14"/>
      <c r="AL878" s="14"/>
    </row>
    <row r="879" ht="12.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4"/>
      <c r="AJ879" s="14"/>
      <c r="AK879" s="14"/>
      <c r="AL879" s="14"/>
    </row>
    <row r="880" ht="12.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4"/>
      <c r="AJ880" s="14"/>
      <c r="AK880" s="14"/>
      <c r="AL880" s="14"/>
    </row>
    <row r="881" ht="12.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4"/>
      <c r="AJ881" s="14"/>
      <c r="AK881" s="14"/>
      <c r="AL881" s="14"/>
    </row>
    <row r="882" ht="12.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4"/>
      <c r="AJ882" s="14"/>
      <c r="AK882" s="14"/>
      <c r="AL882" s="14"/>
    </row>
    <row r="883" ht="12.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4"/>
      <c r="AJ883" s="14"/>
      <c r="AK883" s="14"/>
      <c r="AL883" s="14"/>
    </row>
    <row r="884" ht="12.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4"/>
      <c r="AJ884" s="14"/>
      <c r="AK884" s="14"/>
      <c r="AL884" s="14"/>
    </row>
    <row r="885" ht="12.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4"/>
      <c r="AJ885" s="14"/>
      <c r="AK885" s="14"/>
      <c r="AL885" s="14"/>
    </row>
    <row r="886" ht="12.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4"/>
      <c r="AJ886" s="14"/>
      <c r="AK886" s="14"/>
      <c r="AL886" s="14"/>
    </row>
    <row r="887" ht="12.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4"/>
      <c r="AJ887" s="14"/>
      <c r="AK887" s="14"/>
      <c r="AL887" s="14"/>
    </row>
    <row r="888" ht="12.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4"/>
      <c r="AJ888" s="14"/>
      <c r="AK888" s="14"/>
      <c r="AL888" s="14"/>
    </row>
    <row r="889" ht="12.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4"/>
      <c r="AJ889" s="14"/>
      <c r="AK889" s="14"/>
      <c r="AL889" s="14"/>
    </row>
    <row r="890" ht="12.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4"/>
      <c r="AJ890" s="14"/>
      <c r="AK890" s="14"/>
      <c r="AL890" s="14"/>
    </row>
    <row r="891" ht="12.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4"/>
      <c r="AJ891" s="14"/>
      <c r="AK891" s="14"/>
      <c r="AL891" s="14"/>
    </row>
    <row r="892" ht="12.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4"/>
      <c r="AJ892" s="14"/>
      <c r="AK892" s="14"/>
      <c r="AL892" s="14"/>
    </row>
    <row r="893" ht="12.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4"/>
      <c r="AJ893" s="14"/>
      <c r="AK893" s="14"/>
      <c r="AL893" s="14"/>
    </row>
    <row r="894" ht="12.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4"/>
      <c r="AJ894" s="14"/>
      <c r="AK894" s="14"/>
      <c r="AL894" s="14"/>
    </row>
    <row r="895" ht="12.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4"/>
      <c r="AJ895" s="14"/>
      <c r="AK895" s="14"/>
      <c r="AL895" s="14"/>
    </row>
    <row r="896" ht="12.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4"/>
      <c r="AJ896" s="14"/>
      <c r="AK896" s="14"/>
      <c r="AL896" s="14"/>
    </row>
    <row r="897" ht="12.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4"/>
      <c r="AJ897" s="14"/>
      <c r="AK897" s="14"/>
      <c r="AL897" s="14"/>
    </row>
    <row r="898" ht="12.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4"/>
      <c r="AJ898" s="14"/>
      <c r="AK898" s="14"/>
      <c r="AL898" s="14"/>
    </row>
    <row r="899" ht="12.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4"/>
      <c r="AJ899" s="14"/>
      <c r="AK899" s="14"/>
      <c r="AL899" s="14"/>
    </row>
    <row r="900" ht="12.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4"/>
      <c r="AJ900" s="14"/>
      <c r="AK900" s="14"/>
      <c r="AL900" s="14"/>
    </row>
    <row r="901" ht="12.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4"/>
      <c r="AJ901" s="14"/>
      <c r="AK901" s="14"/>
      <c r="AL901" s="14"/>
    </row>
    <row r="902" ht="12.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4"/>
      <c r="AJ902" s="14"/>
      <c r="AK902" s="14"/>
      <c r="AL902" s="14"/>
    </row>
    <row r="903" ht="12.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4"/>
      <c r="AJ903" s="14"/>
      <c r="AK903" s="14"/>
      <c r="AL903" s="14"/>
    </row>
    <row r="904" ht="12.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4"/>
      <c r="AJ904" s="14"/>
      <c r="AK904" s="14"/>
      <c r="AL904" s="14"/>
    </row>
    <row r="905" ht="12.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4"/>
      <c r="AJ905" s="14"/>
      <c r="AK905" s="14"/>
      <c r="AL905" s="14"/>
    </row>
    <row r="906" ht="12.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4"/>
      <c r="AJ906" s="14"/>
      <c r="AK906" s="14"/>
      <c r="AL906" s="14"/>
    </row>
    <row r="907" ht="12.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4"/>
      <c r="AJ907" s="14"/>
      <c r="AK907" s="14"/>
      <c r="AL907" s="14"/>
    </row>
    <row r="908" ht="12.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4"/>
      <c r="AJ908" s="14"/>
      <c r="AK908" s="14"/>
      <c r="AL908" s="14"/>
    </row>
    <row r="909" ht="12.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4"/>
      <c r="AJ909" s="14"/>
      <c r="AK909" s="14"/>
      <c r="AL909" s="14"/>
    </row>
    <row r="910" ht="12.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4"/>
      <c r="AJ910" s="14"/>
      <c r="AK910" s="14"/>
      <c r="AL910" s="14"/>
    </row>
    <row r="911" ht="12.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4"/>
      <c r="AJ911" s="14"/>
      <c r="AK911" s="14"/>
      <c r="AL911" s="14"/>
    </row>
    <row r="912" ht="12.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4"/>
      <c r="AJ912" s="14"/>
      <c r="AK912" s="14"/>
      <c r="AL912" s="14"/>
    </row>
    <row r="913" ht="12.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4"/>
      <c r="AJ913" s="14"/>
      <c r="AK913" s="14"/>
      <c r="AL913" s="14"/>
    </row>
    <row r="914" ht="12.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4"/>
      <c r="AJ914" s="14"/>
      <c r="AK914" s="14"/>
      <c r="AL914" s="14"/>
    </row>
    <row r="915" ht="12.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4"/>
      <c r="AJ915" s="14"/>
      <c r="AK915" s="14"/>
      <c r="AL915" s="14"/>
    </row>
    <row r="916" ht="12.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4"/>
      <c r="AJ916" s="14"/>
      <c r="AK916" s="14"/>
      <c r="AL916" s="14"/>
    </row>
    <row r="917" ht="12.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4"/>
      <c r="AJ917" s="14"/>
      <c r="AK917" s="14"/>
      <c r="AL917" s="14"/>
    </row>
    <row r="918" ht="12.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4"/>
      <c r="AJ918" s="14"/>
      <c r="AK918" s="14"/>
      <c r="AL918" s="14"/>
    </row>
    <row r="919" ht="12.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4"/>
      <c r="AJ919" s="14"/>
      <c r="AK919" s="14"/>
      <c r="AL919" s="14"/>
    </row>
    <row r="920" ht="12.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4"/>
      <c r="AJ920" s="14"/>
      <c r="AK920" s="14"/>
      <c r="AL920" s="14"/>
    </row>
    <row r="921" ht="12.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4"/>
      <c r="AJ921" s="14"/>
      <c r="AK921" s="14"/>
      <c r="AL921" s="14"/>
    </row>
    <row r="922" ht="12.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4"/>
      <c r="AJ922" s="14"/>
      <c r="AK922" s="14"/>
      <c r="AL922" s="14"/>
    </row>
    <row r="923" ht="12.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4"/>
      <c r="AJ923" s="14"/>
      <c r="AK923" s="14"/>
      <c r="AL923" s="14"/>
    </row>
    <row r="924" ht="12.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4"/>
      <c r="AJ924" s="14"/>
      <c r="AK924" s="14"/>
      <c r="AL924" s="14"/>
    </row>
    <row r="925" ht="12.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4"/>
      <c r="AJ925" s="14"/>
      <c r="AK925" s="14"/>
      <c r="AL925" s="14"/>
    </row>
    <row r="926" ht="12.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4"/>
      <c r="AJ926" s="14"/>
      <c r="AK926" s="14"/>
      <c r="AL926" s="14"/>
    </row>
    <row r="927" ht="12.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4"/>
      <c r="AJ927" s="14"/>
      <c r="AK927" s="14"/>
      <c r="AL927" s="14"/>
    </row>
    <row r="928" ht="12.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4"/>
      <c r="AJ928" s="14"/>
      <c r="AK928" s="14"/>
      <c r="AL928" s="14"/>
    </row>
    <row r="929" ht="12.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4"/>
      <c r="AJ929" s="14"/>
      <c r="AK929" s="14"/>
      <c r="AL929" s="14"/>
    </row>
    <row r="930" ht="12.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4"/>
      <c r="AJ930" s="14"/>
      <c r="AK930" s="14"/>
      <c r="AL930" s="14"/>
    </row>
    <row r="931" ht="12.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4"/>
      <c r="AJ931" s="14"/>
      <c r="AK931" s="14"/>
      <c r="AL931" s="14"/>
    </row>
    <row r="932" ht="12.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4"/>
      <c r="AJ932" s="14"/>
      <c r="AK932" s="14"/>
      <c r="AL932" s="14"/>
    </row>
    <row r="933" ht="12.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4"/>
      <c r="AJ933" s="14"/>
      <c r="AK933" s="14"/>
      <c r="AL933" s="14"/>
    </row>
    <row r="934" ht="12.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4"/>
      <c r="AJ934" s="14"/>
      <c r="AK934" s="14"/>
      <c r="AL934" s="14"/>
    </row>
    <row r="935" ht="12.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4"/>
      <c r="AJ935" s="14"/>
      <c r="AK935" s="14"/>
      <c r="AL935" s="14"/>
    </row>
    <row r="936" ht="12.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4"/>
      <c r="AJ936" s="14"/>
      <c r="AK936" s="14"/>
      <c r="AL936" s="14"/>
    </row>
    <row r="937" ht="12.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4"/>
      <c r="AJ937" s="14"/>
      <c r="AK937" s="14"/>
      <c r="AL937" s="14"/>
    </row>
    <row r="938" ht="12.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4"/>
      <c r="AJ938" s="14"/>
      <c r="AK938" s="14"/>
      <c r="AL938" s="14"/>
    </row>
    <row r="939" ht="12.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4"/>
      <c r="AJ939" s="14"/>
      <c r="AK939" s="14"/>
      <c r="AL939" s="14"/>
    </row>
    <row r="940" ht="12.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4"/>
      <c r="AJ940" s="14"/>
      <c r="AK940" s="14"/>
      <c r="AL940" s="14"/>
    </row>
    <row r="941" ht="12.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4"/>
      <c r="AJ941" s="14"/>
      <c r="AK941" s="14"/>
      <c r="AL941" s="14"/>
    </row>
    <row r="942" ht="12.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4"/>
      <c r="AJ942" s="14"/>
      <c r="AK942" s="14"/>
      <c r="AL942" s="14"/>
    </row>
    <row r="943" ht="12.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4"/>
      <c r="AJ943" s="14"/>
      <c r="AK943" s="14"/>
      <c r="AL943" s="14"/>
    </row>
    <row r="944" ht="12.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4"/>
      <c r="AJ944" s="14"/>
      <c r="AK944" s="14"/>
      <c r="AL944" s="14"/>
    </row>
    <row r="945" ht="12.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4"/>
      <c r="AJ945" s="14"/>
      <c r="AK945" s="14"/>
      <c r="AL945" s="14"/>
    </row>
    <row r="946" ht="12.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4"/>
      <c r="AJ946" s="14"/>
      <c r="AK946" s="14"/>
      <c r="AL946" s="14"/>
    </row>
    <row r="947" ht="12.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4"/>
      <c r="AJ947" s="14"/>
      <c r="AK947" s="14"/>
      <c r="AL947" s="14"/>
    </row>
    <row r="948" ht="12.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4"/>
      <c r="AJ948" s="14"/>
      <c r="AK948" s="14"/>
      <c r="AL948" s="14"/>
    </row>
    <row r="949" ht="12.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4"/>
      <c r="AJ949" s="14"/>
      <c r="AK949" s="14"/>
      <c r="AL949" s="14"/>
    </row>
    <row r="950" ht="12.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4"/>
      <c r="AJ950" s="14"/>
      <c r="AK950" s="14"/>
      <c r="AL950" s="14"/>
    </row>
    <row r="951" ht="12.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4"/>
      <c r="AJ951" s="14"/>
      <c r="AK951" s="14"/>
      <c r="AL951" s="14"/>
    </row>
    <row r="952" ht="12.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4"/>
      <c r="AJ952" s="14"/>
      <c r="AK952" s="14"/>
      <c r="AL952" s="14"/>
    </row>
    <row r="953" ht="12.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4"/>
      <c r="AJ953" s="14"/>
      <c r="AK953" s="14"/>
      <c r="AL953" s="14"/>
    </row>
    <row r="954" ht="12.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4"/>
      <c r="AJ954" s="14"/>
      <c r="AK954" s="14"/>
      <c r="AL954" s="14"/>
    </row>
    <row r="955" ht="12.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4"/>
      <c r="AJ955" s="14"/>
      <c r="AK955" s="14"/>
      <c r="AL955" s="14"/>
    </row>
    <row r="956" ht="12.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4"/>
      <c r="AJ956" s="14"/>
      <c r="AK956" s="14"/>
      <c r="AL956" s="14"/>
    </row>
    <row r="957" ht="12.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4"/>
      <c r="AJ957" s="14"/>
      <c r="AK957" s="14"/>
      <c r="AL957" s="14"/>
    </row>
    <row r="958" ht="12.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4"/>
      <c r="AJ958" s="14"/>
      <c r="AK958" s="14"/>
      <c r="AL958" s="14"/>
    </row>
    <row r="959" ht="12.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4"/>
      <c r="AJ959" s="14"/>
      <c r="AK959" s="14"/>
      <c r="AL959" s="14"/>
    </row>
    <row r="960" ht="12.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4"/>
      <c r="AJ960" s="14"/>
      <c r="AK960" s="14"/>
      <c r="AL960" s="14"/>
    </row>
    <row r="961" ht="12.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4"/>
      <c r="AJ961" s="14"/>
      <c r="AK961" s="14"/>
      <c r="AL961" s="14"/>
    </row>
    <row r="962" ht="12.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4"/>
      <c r="AJ962" s="14"/>
      <c r="AK962" s="14"/>
      <c r="AL962" s="14"/>
    </row>
    <row r="963" ht="12.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4"/>
      <c r="AJ963" s="14"/>
      <c r="AK963" s="14"/>
      <c r="AL963" s="14"/>
    </row>
    <row r="964" ht="12.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4"/>
      <c r="AJ964" s="14"/>
      <c r="AK964" s="14"/>
      <c r="AL964" s="14"/>
    </row>
    <row r="965" ht="12.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4"/>
      <c r="AJ965" s="14"/>
      <c r="AK965" s="14"/>
      <c r="AL965" s="14"/>
    </row>
    <row r="966" ht="12.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4"/>
      <c r="AJ966" s="14"/>
      <c r="AK966" s="14"/>
      <c r="AL966" s="14"/>
    </row>
    <row r="967" ht="12.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4"/>
      <c r="AJ967" s="14"/>
      <c r="AK967" s="14"/>
      <c r="AL967" s="14"/>
    </row>
    <row r="968" ht="12.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4"/>
      <c r="AJ968" s="14"/>
      <c r="AK968" s="14"/>
      <c r="AL968" s="14"/>
    </row>
    <row r="969" ht="12.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4"/>
      <c r="AJ969" s="14"/>
      <c r="AK969" s="14"/>
      <c r="AL969" s="14"/>
    </row>
    <row r="970" ht="12.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4"/>
      <c r="AJ970" s="14"/>
      <c r="AK970" s="14"/>
      <c r="AL970" s="14"/>
    </row>
    <row r="971" ht="12.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4"/>
      <c r="AJ971" s="14"/>
      <c r="AK971" s="14"/>
      <c r="AL971" s="14"/>
    </row>
    <row r="972" ht="12.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4"/>
      <c r="AJ972" s="14"/>
      <c r="AK972" s="14"/>
      <c r="AL972" s="14"/>
    </row>
    <row r="973" ht="12.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4"/>
      <c r="AJ973" s="14"/>
      <c r="AK973" s="14"/>
      <c r="AL973" s="14"/>
    </row>
    <row r="974" ht="12.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4"/>
      <c r="AJ974" s="14"/>
      <c r="AK974" s="14"/>
      <c r="AL974" s="14"/>
    </row>
    <row r="975" ht="12.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4"/>
      <c r="AJ975" s="14"/>
      <c r="AK975" s="14"/>
      <c r="AL975" s="14"/>
    </row>
    <row r="976" ht="12.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4"/>
      <c r="AJ976" s="14"/>
      <c r="AK976" s="14"/>
      <c r="AL976" s="14"/>
    </row>
    <row r="977" ht="12.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4"/>
      <c r="AJ977" s="14"/>
      <c r="AK977" s="14"/>
      <c r="AL977" s="14"/>
    </row>
    <row r="978" ht="12.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4"/>
      <c r="AJ978" s="14"/>
      <c r="AK978" s="14"/>
      <c r="AL978" s="14"/>
    </row>
    <row r="979" ht="12.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4"/>
      <c r="AJ979" s="14"/>
      <c r="AK979" s="14"/>
      <c r="AL979" s="14"/>
    </row>
    <row r="980" ht="12.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4"/>
      <c r="AJ980" s="14"/>
      <c r="AK980" s="14"/>
      <c r="AL980" s="14"/>
    </row>
    <row r="981" ht="12.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4"/>
      <c r="AJ981" s="14"/>
      <c r="AK981" s="14"/>
      <c r="AL981" s="14"/>
    </row>
    <row r="982" ht="12.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4"/>
      <c r="AJ982" s="14"/>
      <c r="AK982" s="14"/>
      <c r="AL982" s="14"/>
    </row>
    <row r="983" ht="12.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4"/>
      <c r="AJ983" s="14"/>
      <c r="AK983" s="14"/>
      <c r="AL983" s="14"/>
    </row>
    <row r="984" ht="12.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4"/>
      <c r="AJ984" s="14"/>
      <c r="AK984" s="14"/>
      <c r="AL984" s="14"/>
    </row>
    <row r="985" ht="12.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4"/>
      <c r="AJ985" s="14"/>
      <c r="AK985" s="14"/>
      <c r="AL985" s="14"/>
    </row>
    <row r="986" ht="12.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4"/>
      <c r="AJ986" s="14"/>
      <c r="AK986" s="14"/>
      <c r="AL986" s="14"/>
    </row>
    <row r="987" ht="12.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4"/>
      <c r="AJ987" s="14"/>
      <c r="AK987" s="14"/>
      <c r="AL987" s="14"/>
    </row>
    <row r="988" ht="12.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4"/>
      <c r="AJ988" s="14"/>
      <c r="AK988" s="14"/>
      <c r="AL988" s="14"/>
    </row>
    <row r="989" ht="12.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4"/>
      <c r="AJ989" s="14"/>
      <c r="AK989" s="14"/>
      <c r="AL989" s="14"/>
    </row>
    <row r="990" ht="12.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4"/>
      <c r="AJ990" s="14"/>
      <c r="AK990" s="14"/>
      <c r="AL990" s="14"/>
    </row>
    <row r="991" ht="12.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4"/>
      <c r="AJ991" s="14"/>
      <c r="AK991" s="14"/>
      <c r="AL991" s="14"/>
    </row>
    <row r="992" ht="12.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4"/>
      <c r="AJ992" s="14"/>
      <c r="AK992" s="14"/>
      <c r="AL992" s="14"/>
    </row>
    <row r="993" ht="12.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4"/>
      <c r="AJ993" s="14"/>
      <c r="AK993" s="14"/>
      <c r="AL993" s="14"/>
    </row>
    <row r="994" ht="12.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4"/>
      <c r="AJ994" s="14"/>
      <c r="AK994" s="14"/>
      <c r="AL994" s="14"/>
    </row>
    <row r="995" ht="12.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4"/>
      <c r="AJ995" s="14"/>
      <c r="AK995" s="14"/>
      <c r="AL995" s="14"/>
    </row>
    <row r="996" ht="12.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4"/>
      <c r="AJ996" s="14"/>
      <c r="AK996" s="14"/>
      <c r="AL996" s="14"/>
    </row>
    <row r="997" ht="12.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4"/>
      <c r="AJ997" s="14"/>
      <c r="AK997" s="14"/>
      <c r="AL997" s="14"/>
    </row>
    <row r="998" ht="12.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4"/>
      <c r="AJ998" s="14"/>
      <c r="AK998" s="14"/>
      <c r="AL998" s="14"/>
    </row>
    <row r="999" ht="12.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4"/>
      <c r="AJ999" s="14"/>
      <c r="AK999" s="14"/>
      <c r="AL999" s="14"/>
    </row>
    <row r="1000" ht="12.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c r="AD1000" s="104"/>
      <c r="AE1000" s="104"/>
      <c r="AF1000" s="104"/>
      <c r="AG1000" s="104"/>
      <c r="AH1000" s="104"/>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R6:R35 T6:T35">
      <formula1>SalesRoster</formula1>
    </dataValidation>
    <dataValidation type="list" allowBlank="1" showErrorMessage="1" sqref="P6:P35">
      <formula1>"Retail,Wholesale"</formula1>
    </dataValidation>
    <dataValidation type="list" allowBlank="1" showErrorMessage="1" sqref="W6:W35">
      <formula1>Lenders</formula1>
    </dataValidation>
    <dataValidation type="list" allowBlank="1" showErrorMessage="1" sqref="S6:S35">
      <formula1>Percent</formula1>
    </dataValidation>
    <dataValidation type="list" allowBlank="1" showErrorMessage="1" sqref="F6:F35">
      <formula1>"Used,Trade,New"</formula1>
    </dataValidation>
    <dataValidation type="list" allowBlank="1" showErrorMessage="1" sqref="H6:H35 M6:M35">
      <formula1>Makes</formula1>
    </dataValidation>
    <dataValidation type="list" allowBlank="1" showErrorMessage="1" sqref="J6:J35 N6:N35">
      <formula1>Type</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13"/>
    <col customWidth="1" min="3" max="3" width="10.5"/>
    <col customWidth="1" min="4" max="4" width="8.25"/>
    <col customWidth="1" min="5" max="5" width="6.38"/>
    <col customWidth="1" min="6" max="6" width="8.5"/>
    <col customWidth="1" min="7" max="7" width="6.25"/>
    <col customWidth="1" min="8" max="8" width="7.38"/>
    <col customWidth="1" min="9" max="9" width="7.75"/>
    <col customWidth="1" min="10" max="10" width="6.0"/>
    <col customWidth="1" min="11" max="11" width="9.75"/>
    <col customWidth="1" min="12" max="15" width="7.5"/>
    <col customWidth="1" min="16" max="16" width="6.13"/>
    <col customWidth="1" min="17" max="17" width="7.5"/>
    <col customWidth="1" min="18" max="18" width="13.5"/>
    <col customWidth="1" min="19" max="19" width="7.0"/>
    <col customWidth="1" min="20" max="20" width="13.5"/>
    <col customWidth="1" min="21" max="21" width="6.88"/>
    <col customWidth="1" min="22" max="22" width="9.75"/>
    <col customWidth="1" min="23" max="23" width="8.88"/>
    <col customWidth="1" min="24" max="24" width="5.75"/>
    <col customWidth="1" min="25" max="28" width="8.0"/>
    <col customWidth="1" min="29" max="29" width="8.88"/>
    <col customWidth="1" min="30" max="30" width="9.0"/>
    <col customWidth="1" min="31" max="31" width="8.88"/>
    <col customWidth="1" min="32" max="32" width="10.5"/>
    <col customWidth="1" min="33" max="33" width="2.63"/>
    <col customWidth="1" min="34" max="34" width="10.5"/>
    <col customWidth="1" min="35" max="38" width="15.13"/>
  </cols>
  <sheetData>
    <row r="1" ht="12.75" customHeight="1">
      <c r="A1" s="1242" t="s">
        <v>933</v>
      </c>
      <c r="B1" s="111"/>
      <c r="C1" s="1417" t="str">
        <f>'DEAL LOG'!I2:J2+7</f>
        <v>#VALUE!</v>
      </c>
      <c r="D1" s="110"/>
      <c r="E1" s="110"/>
      <c r="F1" s="1242" t="s">
        <v>965</v>
      </c>
      <c r="G1" s="110"/>
      <c r="H1" s="1418"/>
      <c r="I1" s="1246"/>
      <c r="J1" s="1246"/>
      <c r="K1" s="1246"/>
      <c r="L1" s="1246"/>
      <c r="M1" s="1246"/>
      <c r="N1" s="1246"/>
      <c r="O1" s="1246"/>
      <c r="P1" s="104"/>
      <c r="Q1" s="104"/>
      <c r="R1" s="104"/>
      <c r="S1" s="104"/>
      <c r="T1" s="104"/>
      <c r="U1" s="104"/>
      <c r="V1" s="104"/>
      <c r="W1" s="104"/>
      <c r="X1" s="104"/>
      <c r="Y1" s="104"/>
      <c r="Z1" s="104"/>
      <c r="AA1" s="104"/>
      <c r="AB1" s="104"/>
      <c r="AC1" s="14"/>
      <c r="AD1" s="14"/>
      <c r="AE1" s="14"/>
      <c r="AF1" s="14"/>
    </row>
    <row r="2" ht="12.75" customHeight="1">
      <c r="A2" s="1242" t="s">
        <v>935</v>
      </c>
      <c r="B2" s="111"/>
      <c r="C2" s="1389" t="str">
        <f>'DEAL LOG'!I3:J3</f>
        <v>#VALUE!</v>
      </c>
      <c r="D2" s="110"/>
      <c r="E2" s="110"/>
      <c r="F2" s="1249" t="s">
        <v>937</v>
      </c>
      <c r="G2" s="110"/>
      <c r="H2" s="1418">
        <f>COUNT(B6:B35)</f>
        <v>0</v>
      </c>
      <c r="I2" s="1246"/>
      <c r="J2" s="1246"/>
      <c r="K2" s="1246"/>
      <c r="L2" s="1246"/>
      <c r="M2" s="1246"/>
      <c r="N2" s="1264"/>
      <c r="O2" s="1264"/>
      <c r="P2" s="104"/>
      <c r="Q2" s="104"/>
      <c r="R2" s="104"/>
      <c r="S2" s="104"/>
      <c r="T2" s="104"/>
      <c r="U2" s="104"/>
      <c r="V2" s="104"/>
      <c r="W2" s="104"/>
      <c r="X2" s="104"/>
      <c r="Y2" s="104"/>
      <c r="Z2" s="104"/>
      <c r="AA2" s="104"/>
      <c r="AB2" s="104"/>
      <c r="AC2" s="14"/>
      <c r="AD2" s="14"/>
      <c r="AE2" s="14"/>
      <c r="AF2" s="14"/>
    </row>
    <row r="3" ht="12.75" customHeight="1">
      <c r="A3" s="1253"/>
      <c r="C3" s="1254"/>
      <c r="F3" s="1255"/>
      <c r="G3" s="1246"/>
      <c r="H3" s="1246"/>
      <c r="I3" s="1246"/>
      <c r="J3" s="1246"/>
      <c r="K3" s="1246"/>
      <c r="L3" s="1246"/>
      <c r="M3" s="1246"/>
      <c r="N3" s="1246"/>
      <c r="O3" s="1246"/>
      <c r="P3" s="1246"/>
      <c r="Q3" s="1419"/>
      <c r="R3" s="1419"/>
      <c r="S3" s="1246"/>
      <c r="T3" s="1246"/>
      <c r="U3" s="1246"/>
      <c r="V3" s="1246"/>
      <c r="W3" s="1256"/>
      <c r="X3" s="1256"/>
      <c r="Y3" s="1255"/>
      <c r="Z3" s="1255"/>
      <c r="AA3" s="60"/>
      <c r="AB3" s="104"/>
      <c r="AC3" s="104"/>
      <c r="AD3" s="104"/>
      <c r="AE3" s="104"/>
      <c r="AF3" s="104"/>
      <c r="AG3" s="104"/>
      <c r="AH3" s="104"/>
      <c r="AI3" s="14"/>
      <c r="AJ3" s="14"/>
      <c r="AK3" s="14"/>
      <c r="AL3" s="14"/>
    </row>
    <row r="4" ht="12.75" customHeight="1">
      <c r="A4" s="785" t="s">
        <v>969</v>
      </c>
      <c r="B4" s="785" t="s">
        <v>941</v>
      </c>
      <c r="C4" s="785" t="s">
        <v>916</v>
      </c>
      <c r="D4" s="785" t="s">
        <v>767</v>
      </c>
      <c r="E4" s="786" t="s">
        <v>768</v>
      </c>
      <c r="F4" s="785" t="s">
        <v>942</v>
      </c>
      <c r="G4" s="787"/>
      <c r="H4" s="110"/>
      <c r="I4" s="110"/>
      <c r="J4" s="110"/>
      <c r="K4" s="111"/>
      <c r="L4" s="1334" t="s">
        <v>943</v>
      </c>
      <c r="M4" s="110"/>
      <c r="N4" s="110"/>
      <c r="O4" s="110"/>
      <c r="P4" s="110"/>
      <c r="Q4" s="111"/>
      <c r="R4" s="786" t="s">
        <v>790</v>
      </c>
      <c r="S4" s="785" t="s">
        <v>918</v>
      </c>
      <c r="T4" s="785" t="s">
        <v>771</v>
      </c>
      <c r="U4" s="1262" t="s">
        <v>921</v>
      </c>
      <c r="V4" s="785" t="s">
        <v>772</v>
      </c>
      <c r="W4" s="785" t="s">
        <v>945</v>
      </c>
      <c r="X4" s="786" t="s">
        <v>946</v>
      </c>
      <c r="Y4" s="786" t="s">
        <v>947</v>
      </c>
      <c r="Z4" s="786" t="s">
        <v>888</v>
      </c>
      <c r="AA4" s="786" t="s">
        <v>565</v>
      </c>
      <c r="AB4" s="786" t="s">
        <v>948</v>
      </c>
      <c r="AC4" s="786" t="s">
        <v>949</v>
      </c>
      <c r="AD4" s="1262" t="s">
        <v>950</v>
      </c>
      <c r="AE4" s="1263" t="s">
        <v>951</v>
      </c>
      <c r="AF4" s="1263" t="s">
        <v>952</v>
      </c>
      <c r="AG4" s="1264"/>
      <c r="AH4" s="1265" t="s">
        <v>953</v>
      </c>
      <c r="AI4" s="1266" t="s">
        <v>954</v>
      </c>
      <c r="AJ4" s="1267"/>
      <c r="AK4" s="1268"/>
      <c r="AL4" s="14"/>
    </row>
    <row r="5" ht="12.75" customHeight="1">
      <c r="A5" s="1269"/>
      <c r="B5" s="794"/>
      <c r="C5" s="794"/>
      <c r="D5" s="794"/>
      <c r="E5" s="794"/>
      <c r="F5" s="794"/>
      <c r="G5" s="1406" t="s">
        <v>191</v>
      </c>
      <c r="H5" s="1406" t="s">
        <v>192</v>
      </c>
      <c r="I5" s="1406" t="s">
        <v>193</v>
      </c>
      <c r="J5" s="1406" t="s">
        <v>9</v>
      </c>
      <c r="K5" s="1406" t="s">
        <v>955</v>
      </c>
      <c r="L5" s="1407" t="s">
        <v>191</v>
      </c>
      <c r="M5" s="1407" t="s">
        <v>192</v>
      </c>
      <c r="N5" s="1407" t="s">
        <v>9</v>
      </c>
      <c r="O5" s="1407" t="s">
        <v>956</v>
      </c>
      <c r="P5" s="1407" t="s">
        <v>957</v>
      </c>
      <c r="Q5" s="1407" t="s">
        <v>556</v>
      </c>
      <c r="R5" s="794"/>
      <c r="S5" s="794"/>
      <c r="T5" s="794"/>
      <c r="U5" s="794"/>
      <c r="V5" s="794"/>
      <c r="W5" s="794"/>
      <c r="X5" s="794"/>
      <c r="Y5" s="794"/>
      <c r="Z5" s="794"/>
      <c r="AA5" s="794"/>
      <c r="AB5" s="794"/>
      <c r="AC5" s="794"/>
      <c r="AD5" s="794"/>
      <c r="AE5" s="794"/>
      <c r="AF5" s="794"/>
      <c r="AG5" s="1264"/>
      <c r="AH5" s="794"/>
      <c r="AI5" s="797"/>
      <c r="AJ5" s="418"/>
      <c r="AK5" s="415"/>
      <c r="AL5" s="14"/>
    </row>
    <row r="6" ht="12.75" customHeight="1">
      <c r="A6" s="1366"/>
      <c r="B6" s="1367"/>
      <c r="C6" s="1290"/>
      <c r="D6" s="1290"/>
      <c r="E6" s="1290"/>
      <c r="F6" s="1368"/>
      <c r="G6" s="1369" t="str">
        <f>IF(A6=ISBLANK(TRUE),IF(B6=ISBLANK(TRUE)," ","Input"),VLOOKUP(A6,INVENTORY!$A$31:$Y$948,6,FALSE))</f>
        <v> </v>
      </c>
      <c r="H6" s="1369" t="str">
        <f>IF(A6=ISBLANK(TRUE),IF(B6=ISBLANK(TRUE)," ","Input"),VLOOKUP(A6,INVENTORY!$A$31:$Y$948,7,FALSE))</f>
        <v> </v>
      </c>
      <c r="I6" s="1369" t="str">
        <f>IF(A6=ISBLANK(TRUE),IF(B6=ISBLANK(TRUE)," ","Input"),VLOOKUP(A6,INVENTORY!$A$31:$Y$948,8,FALSE))</f>
        <v> </v>
      </c>
      <c r="J6" s="1369" t="str">
        <f>IF(A6=ISBLANK(TRUE),IF(B6=ISBLANK(TRUE)," ","Input"),VLOOKUP(A6,INVENTORY!$A$31:$Y$948,9,FALSE))</f>
        <v> </v>
      </c>
      <c r="K6" s="1302" t="str">
        <f>IF(A6=ISBLANK(TRUE),IF(B6=ISBLANK(TRUE)," ","Input"),VLOOKUP(B6,INVENTORY!$A$31:$Y$948,19,FALSE))</f>
        <v> </v>
      </c>
      <c r="L6" s="1290"/>
      <c r="M6" s="1290"/>
      <c r="N6" s="1290"/>
      <c r="O6" s="1290"/>
      <c r="P6" s="1290"/>
      <c r="Q6" s="1370"/>
      <c r="R6" s="1290"/>
      <c r="S6" s="1362"/>
      <c r="T6" s="1290"/>
      <c r="U6" s="1281">
        <f t="shared" ref="U6:U35" si="1">IF(S6=ISBLANK(0),0,1-S6)</f>
        <v>0</v>
      </c>
      <c r="V6" s="1284"/>
      <c r="W6" s="1290"/>
      <c r="X6" s="1371"/>
      <c r="Y6" s="1284"/>
      <c r="Z6" s="1284"/>
      <c r="AA6" s="1284"/>
      <c r="AB6" s="1284"/>
      <c r="AC6" s="1284"/>
      <c r="AD6" s="1286">
        <f>IF(B6=ISBLANK(0),0,'Roster &amp; Tables'!J27)</f>
        <v>0</v>
      </c>
      <c r="AE6" s="1286">
        <f t="shared" ref="AE6:AE35" si="2">SUM(Y6:AD6)</f>
        <v>0</v>
      </c>
      <c r="AF6" s="1287">
        <f t="shared" ref="AF6:AF35" si="3">SUM(V6+AE6)</f>
        <v>0</v>
      </c>
      <c r="AG6" s="1288">
        <v>1.0</v>
      </c>
      <c r="AH6" s="1222"/>
      <c r="AI6" s="1304"/>
      <c r="AJ6" s="110"/>
      <c r="AK6" s="111"/>
      <c r="AL6" s="14"/>
    </row>
    <row r="7" ht="12.75" customHeight="1">
      <c r="A7" s="1372"/>
      <c r="B7" s="1373"/>
      <c r="C7" s="1348"/>
      <c r="D7" s="1348"/>
      <c r="E7" s="1348"/>
      <c r="F7" s="1374"/>
      <c r="G7" s="1355" t="str">
        <f>IF(A7=ISBLANK(TRUE),IF(B7=ISBLANK(TRUE)," ","Input"),VLOOKUP(A7,INVENTORY!$A$31:$Y$948,6,FALSE))</f>
        <v> </v>
      </c>
      <c r="H7" s="1355" t="str">
        <f>IF(A7=ISBLANK(TRUE),IF(B7=ISBLANK(TRUE)," ","Input"),VLOOKUP(A7,INVENTORY!$A$31:$Y$948,7,FALSE))</f>
        <v> </v>
      </c>
      <c r="I7" s="1355" t="str">
        <f>IF(A7=ISBLANK(TRUE),IF(B7=ISBLANK(TRUE)," ","Input"),VLOOKUP(A7,INVENTORY!$A$31:$Y$948,8,FALSE))</f>
        <v> </v>
      </c>
      <c r="J7" s="1355" t="str">
        <f>IF(A7=ISBLANK(TRUE),IF(B7=ISBLANK(TRUE)," ","Input"),VLOOKUP(A7,INVENTORY!$A$31:$Y$948,9,FALSE))</f>
        <v> </v>
      </c>
      <c r="K7" s="1355" t="str">
        <f>IF(A7=ISBLANK(TRUE),IF(B7=ISBLANK(TRUE)," ","Input"),VLOOKUP(B7,INVENTORY!$A$31:$Y$948,19,FALSE))</f>
        <v> </v>
      </c>
      <c r="L7" s="1348"/>
      <c r="M7" s="1348"/>
      <c r="N7" s="1348"/>
      <c r="O7" s="1348"/>
      <c r="P7" s="1348"/>
      <c r="Q7" s="1375"/>
      <c r="R7" s="1348"/>
      <c r="S7" s="1356"/>
      <c r="T7" s="1348"/>
      <c r="U7" s="1281">
        <f t="shared" si="1"/>
        <v>0</v>
      </c>
      <c r="V7" s="1352"/>
      <c r="W7" s="1348"/>
      <c r="X7" s="1376"/>
      <c r="Y7" s="1352"/>
      <c r="Z7" s="1352"/>
      <c r="AA7" s="1352"/>
      <c r="AB7" s="1352"/>
      <c r="AC7" s="1352"/>
      <c r="AD7" s="1286">
        <f>IF(B7=ISBLANK(0),0,'Roster &amp; Tables'!J27)</f>
        <v>0</v>
      </c>
      <c r="AE7" s="1286">
        <f t="shared" si="2"/>
        <v>0</v>
      </c>
      <c r="AF7" s="1287">
        <f t="shared" si="3"/>
        <v>0</v>
      </c>
      <c r="AG7" s="1288">
        <v>2.0</v>
      </c>
      <c r="AH7" s="1222"/>
      <c r="AI7" s="1304"/>
      <c r="AJ7" s="110"/>
      <c r="AK7" s="111"/>
      <c r="AL7" s="14"/>
    </row>
    <row r="8" ht="12.75" customHeight="1">
      <c r="A8" s="1366"/>
      <c r="B8" s="1367"/>
      <c r="C8" s="1290"/>
      <c r="D8" s="1290"/>
      <c r="E8" s="1290"/>
      <c r="F8" s="1368"/>
      <c r="G8" s="1302" t="str">
        <f>IF(A8=ISBLANK(TRUE),IF(B8=ISBLANK(TRUE)," ","Input"),VLOOKUP(A8,INVENTORY!$A$31:$Y$948,6,FALSE))</f>
        <v> </v>
      </c>
      <c r="H8" s="1302" t="str">
        <f>IF(A8=ISBLANK(TRUE),IF(B8=ISBLANK(TRUE)," ","Input"),VLOOKUP(A8,INVENTORY!$A$31:$Y$948,7,FALSE))</f>
        <v> </v>
      </c>
      <c r="I8" s="1302" t="str">
        <f>IF(A8=ISBLANK(TRUE),IF(B8=ISBLANK(TRUE)," ","Input"),VLOOKUP(A8,INVENTORY!$A$31:$Y$948,8,FALSE))</f>
        <v> </v>
      </c>
      <c r="J8" s="1369" t="str">
        <f>IF(A8=ISBLANK(TRUE),IF(B8=ISBLANK(TRUE)," ","Input"),VLOOKUP(A8,INVENTORY!$A$31:$Y$948,9,FALSE))</f>
        <v> </v>
      </c>
      <c r="K8" s="1302" t="str">
        <f>IF(A8=ISBLANK(TRUE),IF(B8=ISBLANK(TRUE)," ","Input"),VLOOKUP(B8,INVENTORY!$A$31:$Y$948,19,FALSE))</f>
        <v> </v>
      </c>
      <c r="L8" s="1290"/>
      <c r="M8" s="1290"/>
      <c r="N8" s="1290"/>
      <c r="O8" s="1290"/>
      <c r="P8" s="1290"/>
      <c r="Q8" s="1370"/>
      <c r="R8" s="1290"/>
      <c r="S8" s="1362"/>
      <c r="T8" s="1290"/>
      <c r="U8" s="1281">
        <f t="shared" si="1"/>
        <v>0</v>
      </c>
      <c r="V8" s="1284"/>
      <c r="W8" s="1290"/>
      <c r="X8" s="1371"/>
      <c r="Y8" s="1284"/>
      <c r="Z8" s="1284"/>
      <c r="AA8" s="1284"/>
      <c r="AB8" s="1284"/>
      <c r="AC8" s="1284"/>
      <c r="AD8" s="1286">
        <f>IF(B8=ISBLANK(0),0,'Roster &amp; Tables'!J27)</f>
        <v>0</v>
      </c>
      <c r="AE8" s="1286">
        <f t="shared" si="2"/>
        <v>0</v>
      </c>
      <c r="AF8" s="1287">
        <f t="shared" si="3"/>
        <v>0</v>
      </c>
      <c r="AG8" s="1288">
        <v>3.0</v>
      </c>
      <c r="AH8" s="1222"/>
      <c r="AI8" s="1304"/>
      <c r="AJ8" s="110"/>
      <c r="AK8" s="111"/>
      <c r="AL8" s="14"/>
    </row>
    <row r="9" ht="12.75" customHeight="1">
      <c r="A9" s="1372"/>
      <c r="B9" s="1373"/>
      <c r="C9" s="1348"/>
      <c r="D9" s="1348"/>
      <c r="E9" s="1348"/>
      <c r="F9" s="1374"/>
      <c r="G9" s="1355" t="str">
        <f>IF(A9=ISBLANK(TRUE),IF(B9=ISBLANK(TRUE)," ","Input"),VLOOKUP(A9,INVENTORY!$A$31:$Y$948,6,FALSE))</f>
        <v> </v>
      </c>
      <c r="H9" s="1355" t="str">
        <f>IF(A9=ISBLANK(TRUE),IF(B9=ISBLANK(TRUE)," ","Input"),VLOOKUP(A9,INVENTORY!$A$31:$Y$948,7,FALSE))</f>
        <v> </v>
      </c>
      <c r="I9" s="1355" t="str">
        <f>IF(A9=ISBLANK(TRUE),IF(B9=ISBLANK(TRUE)," ","Input"),VLOOKUP(A9,INVENTORY!$A$31:$Y$948,8,FALSE))</f>
        <v> </v>
      </c>
      <c r="J9" s="1355" t="str">
        <f>IF(A9=ISBLANK(TRUE),IF(B9=ISBLANK(TRUE)," ","Input"),VLOOKUP(A9,INVENTORY!$A$31:$Y$948,9,FALSE))</f>
        <v> </v>
      </c>
      <c r="K9" s="1355" t="str">
        <f>IF(A9=ISBLANK(TRUE),IF(B9=ISBLANK(TRUE)," ","Input"),VLOOKUP(B9,INVENTORY!$A$31:$Y$948,19,FALSE))</f>
        <v> </v>
      </c>
      <c r="L9" s="1348"/>
      <c r="M9" s="1348"/>
      <c r="N9" s="1348"/>
      <c r="O9" s="1348"/>
      <c r="P9" s="1348"/>
      <c r="Q9" s="1375"/>
      <c r="R9" s="1348"/>
      <c r="S9" s="1356"/>
      <c r="T9" s="1348"/>
      <c r="U9" s="1281">
        <f t="shared" si="1"/>
        <v>0</v>
      </c>
      <c r="V9" s="1352"/>
      <c r="W9" s="1348"/>
      <c r="X9" s="1376"/>
      <c r="Y9" s="1352"/>
      <c r="Z9" s="1352"/>
      <c r="AA9" s="1352"/>
      <c r="AB9" s="1352"/>
      <c r="AC9" s="1352"/>
      <c r="AD9" s="1286">
        <f>IF(B9=ISBLANK(0),0,'Roster &amp; Tables'!J27)</f>
        <v>0</v>
      </c>
      <c r="AE9" s="1286">
        <f t="shared" si="2"/>
        <v>0</v>
      </c>
      <c r="AF9" s="1287">
        <f t="shared" si="3"/>
        <v>0</v>
      </c>
      <c r="AG9" s="1288">
        <v>4.0</v>
      </c>
      <c r="AH9" s="1222"/>
      <c r="AI9" s="1304"/>
      <c r="AJ9" s="110"/>
      <c r="AK9" s="111"/>
      <c r="AL9" s="14"/>
    </row>
    <row r="10" ht="12.75" customHeight="1">
      <c r="A10" s="1366"/>
      <c r="B10" s="1367"/>
      <c r="C10" s="1290"/>
      <c r="D10" s="1290"/>
      <c r="E10" s="1290"/>
      <c r="F10" s="1368"/>
      <c r="G10" s="1369" t="str">
        <f>IF(A10=ISBLANK(TRUE),IF(B10=ISBLANK(TRUE)," ","Input"),VLOOKUP(A10,INVENTORY!$A$31:$Y$948,6,FALSE))</f>
        <v> </v>
      </c>
      <c r="H10" s="1369" t="str">
        <f>IF(A10=ISBLANK(TRUE),IF(B10=ISBLANK(TRUE)," ","Input"),VLOOKUP(A10,INVENTORY!$A$31:$Y$948,7,FALSE))</f>
        <v> </v>
      </c>
      <c r="I10" s="1369" t="str">
        <f>IF(A10=ISBLANK(TRUE),IF(B10=ISBLANK(TRUE)," ","Input"),VLOOKUP(A10,INVENTORY!$A$31:$Y$948,8,FALSE))</f>
        <v> </v>
      </c>
      <c r="J10" s="1369" t="str">
        <f>IF(A10=ISBLANK(TRUE),IF(B10=ISBLANK(TRUE)," ","Input"),VLOOKUP(A10,INVENTORY!$A$31:$Y$948,9,FALSE))</f>
        <v> </v>
      </c>
      <c r="K10" s="1302" t="str">
        <f>IF(A10=ISBLANK(TRUE),IF(B10=ISBLANK(TRUE)," ","Input"),VLOOKUP(B10,INVENTORY!$A$31:$Y$948,19,FALSE))</f>
        <v> </v>
      </c>
      <c r="L10" s="1290"/>
      <c r="M10" s="1290"/>
      <c r="N10" s="1290"/>
      <c r="O10" s="1290"/>
      <c r="P10" s="1290"/>
      <c r="Q10" s="1370"/>
      <c r="R10" s="1290"/>
      <c r="S10" s="1362"/>
      <c r="T10" s="1290"/>
      <c r="U10" s="1281">
        <f t="shared" si="1"/>
        <v>0</v>
      </c>
      <c r="V10" s="1284"/>
      <c r="W10" s="1290"/>
      <c r="X10" s="1371"/>
      <c r="Y10" s="1284"/>
      <c r="Z10" s="1284"/>
      <c r="AA10" s="1284"/>
      <c r="AB10" s="1284"/>
      <c r="AC10" s="1284"/>
      <c r="AD10" s="1286">
        <f>IF(B10=ISBLANK(0),0,'Roster &amp; Tables'!J27)</f>
        <v>0</v>
      </c>
      <c r="AE10" s="1286">
        <f t="shared" si="2"/>
        <v>0</v>
      </c>
      <c r="AF10" s="1287">
        <f t="shared" si="3"/>
        <v>0</v>
      </c>
      <c r="AG10" s="1288">
        <v>5.0</v>
      </c>
      <c r="AH10" s="1222"/>
      <c r="AI10" s="1304"/>
      <c r="AJ10" s="110"/>
      <c r="AK10" s="111"/>
      <c r="AL10" s="14"/>
    </row>
    <row r="11" ht="12.75" customHeight="1">
      <c r="A11" s="1372"/>
      <c r="B11" s="1373"/>
      <c r="C11" s="1348"/>
      <c r="D11" s="1348"/>
      <c r="E11" s="1348"/>
      <c r="F11" s="1374"/>
      <c r="G11" s="1355" t="str">
        <f>IF(A11=ISBLANK(TRUE),IF(B11=ISBLANK(TRUE)," ","Input"),VLOOKUP(A11,INVENTORY!$A$31:$Y$948,6,FALSE))</f>
        <v> </v>
      </c>
      <c r="H11" s="1355" t="str">
        <f>IF(A11=ISBLANK(TRUE),IF(B11=ISBLANK(TRUE)," ","Input"),VLOOKUP(A11,INVENTORY!$A$31:$Y$948,7,FALSE))</f>
        <v> </v>
      </c>
      <c r="I11" s="1355" t="str">
        <f>IF(A11=ISBLANK(TRUE),IF(B11=ISBLANK(TRUE)," ","Input"),VLOOKUP(A11,INVENTORY!$A$31:$Y$948,8,FALSE))</f>
        <v> </v>
      </c>
      <c r="J11" s="1355" t="str">
        <f>IF(A11=ISBLANK(TRUE),IF(B11=ISBLANK(TRUE)," ","Input"),VLOOKUP(A11,INVENTORY!$A$31:$Y$948,9,FALSE))</f>
        <v> </v>
      </c>
      <c r="K11" s="1355" t="str">
        <f>IF(A11=ISBLANK(TRUE),IF(B11=ISBLANK(TRUE)," ","Input"),VLOOKUP(B11,INVENTORY!$A$31:$Y$948,19,FALSE))</f>
        <v> </v>
      </c>
      <c r="L11" s="1348"/>
      <c r="M11" s="1348"/>
      <c r="N11" s="1348"/>
      <c r="O11" s="1348"/>
      <c r="P11" s="1348"/>
      <c r="Q11" s="1375"/>
      <c r="R11" s="1348"/>
      <c r="S11" s="1356"/>
      <c r="T11" s="1348"/>
      <c r="U11" s="1281">
        <f t="shared" si="1"/>
        <v>0</v>
      </c>
      <c r="V11" s="1352"/>
      <c r="W11" s="1348"/>
      <c r="X11" s="1376"/>
      <c r="Y11" s="1352"/>
      <c r="Z11" s="1352"/>
      <c r="AA11" s="1352"/>
      <c r="AB11" s="1352"/>
      <c r="AC11" s="1352"/>
      <c r="AD11" s="1286">
        <f>IF(B11=ISBLANK(0),0,'Roster &amp; Tables'!J27)</f>
        <v>0</v>
      </c>
      <c r="AE11" s="1286">
        <f t="shared" si="2"/>
        <v>0</v>
      </c>
      <c r="AF11" s="1287">
        <f t="shared" si="3"/>
        <v>0</v>
      </c>
      <c r="AG11" s="1288">
        <v>6.0</v>
      </c>
      <c r="AH11" s="1222"/>
      <c r="AI11" s="1304"/>
      <c r="AJ11" s="110"/>
      <c r="AK11" s="111"/>
      <c r="AL11" s="14"/>
    </row>
    <row r="12" ht="12.75" customHeight="1">
      <c r="A12" s="1366"/>
      <c r="B12" s="1367"/>
      <c r="C12" s="1290"/>
      <c r="D12" s="1290"/>
      <c r="E12" s="1290"/>
      <c r="F12" s="1368"/>
      <c r="G12" s="1369" t="str">
        <f>IF(A12=ISBLANK(TRUE),IF(B12=ISBLANK(TRUE)," ","Input"),VLOOKUP(A12,INVENTORY!$A$31:$Y$948,6,FALSE))</f>
        <v> </v>
      </c>
      <c r="H12" s="1369" t="str">
        <f>IF(A12=ISBLANK(TRUE),IF(B12=ISBLANK(TRUE)," ","Input"),VLOOKUP(A12,INVENTORY!$A$31:$Y$948,7,FALSE))</f>
        <v> </v>
      </c>
      <c r="I12" s="1369" t="str">
        <f>IF(A12=ISBLANK(TRUE),IF(B12=ISBLANK(TRUE)," ","Input"),VLOOKUP(A12,INVENTORY!$A$31:$Y$948,8,FALSE))</f>
        <v> </v>
      </c>
      <c r="J12" s="1369" t="str">
        <f>IF(A12=ISBLANK(TRUE),IF(B12=ISBLANK(TRUE)," ","Input"),VLOOKUP(A12,INVENTORY!$A$31:$Y$948,9,FALSE))</f>
        <v> </v>
      </c>
      <c r="K12" s="1302" t="str">
        <f>IF(A12=ISBLANK(TRUE),IF(B12=ISBLANK(TRUE)," ","Input"),VLOOKUP(B12,INVENTORY!$A$31:$Y$948,19,FALSE))</f>
        <v> </v>
      </c>
      <c r="L12" s="1290"/>
      <c r="M12" s="1290"/>
      <c r="N12" s="1290"/>
      <c r="O12" s="1290"/>
      <c r="P12" s="1290"/>
      <c r="Q12" s="1370"/>
      <c r="R12" s="1290"/>
      <c r="S12" s="1362"/>
      <c r="T12" s="1290"/>
      <c r="U12" s="1281">
        <f t="shared" si="1"/>
        <v>0</v>
      </c>
      <c r="V12" s="1284"/>
      <c r="W12" s="1290"/>
      <c r="X12" s="1371"/>
      <c r="Y12" s="1284"/>
      <c r="Z12" s="1284"/>
      <c r="AA12" s="1284"/>
      <c r="AB12" s="1284"/>
      <c r="AC12" s="1284"/>
      <c r="AD12" s="1286">
        <f>IF(B12=ISBLANK(0),0,'Roster &amp; Tables'!J27)</f>
        <v>0</v>
      </c>
      <c r="AE12" s="1286">
        <f t="shared" si="2"/>
        <v>0</v>
      </c>
      <c r="AF12" s="1287">
        <f t="shared" si="3"/>
        <v>0</v>
      </c>
      <c r="AG12" s="1288">
        <v>7.0</v>
      </c>
      <c r="AH12" s="1222"/>
      <c r="AI12" s="1304"/>
      <c r="AJ12" s="110"/>
      <c r="AK12" s="111"/>
      <c r="AL12" s="14"/>
    </row>
    <row r="13" ht="12.75" customHeight="1">
      <c r="A13" s="1372"/>
      <c r="B13" s="1373"/>
      <c r="C13" s="1348"/>
      <c r="D13" s="1348"/>
      <c r="E13" s="1348"/>
      <c r="F13" s="1374"/>
      <c r="G13" s="1355" t="str">
        <f>IF(A13=ISBLANK(TRUE),IF(B13=ISBLANK(TRUE)," ","Input"),VLOOKUP(A13,INVENTORY!$A$31:$Y$948,6,FALSE))</f>
        <v> </v>
      </c>
      <c r="H13" s="1355" t="str">
        <f>IF(A13=ISBLANK(TRUE),IF(B13=ISBLANK(TRUE)," ","Input"),VLOOKUP(A13,INVENTORY!$A$31:$Y$948,7,FALSE))</f>
        <v> </v>
      </c>
      <c r="I13" s="1355" t="str">
        <f>IF(A13=ISBLANK(TRUE),IF(B13=ISBLANK(TRUE)," ","Input"),VLOOKUP(A13,INVENTORY!$A$31:$Y$948,8,FALSE))</f>
        <v> </v>
      </c>
      <c r="J13" s="1355" t="str">
        <f>IF(A13=ISBLANK(TRUE),IF(B13=ISBLANK(TRUE)," ","Input"),VLOOKUP(A13,INVENTORY!$A$31:$Y$948,9,FALSE))</f>
        <v> </v>
      </c>
      <c r="K13" s="1355" t="str">
        <f>IF(A13=ISBLANK(TRUE),IF(B13=ISBLANK(TRUE)," ","Input"),VLOOKUP(B13,INVENTORY!$A$31:$Y$948,19,FALSE))</f>
        <v> </v>
      </c>
      <c r="L13" s="1348"/>
      <c r="M13" s="1348"/>
      <c r="N13" s="1348"/>
      <c r="O13" s="1348"/>
      <c r="P13" s="1348"/>
      <c r="Q13" s="1375"/>
      <c r="R13" s="1348"/>
      <c r="S13" s="1356"/>
      <c r="T13" s="1348"/>
      <c r="U13" s="1281">
        <f t="shared" si="1"/>
        <v>0</v>
      </c>
      <c r="V13" s="1352"/>
      <c r="W13" s="1348"/>
      <c r="X13" s="1376"/>
      <c r="Y13" s="1352"/>
      <c r="Z13" s="1352"/>
      <c r="AA13" s="1352"/>
      <c r="AB13" s="1352"/>
      <c r="AC13" s="1352"/>
      <c r="AD13" s="1286">
        <f>IF(B13=ISBLANK(0),0,'Roster &amp; Tables'!J27)</f>
        <v>0</v>
      </c>
      <c r="AE13" s="1286">
        <f t="shared" si="2"/>
        <v>0</v>
      </c>
      <c r="AF13" s="1287">
        <f t="shared" si="3"/>
        <v>0</v>
      </c>
      <c r="AG13" s="1288">
        <v>8.0</v>
      </c>
      <c r="AH13" s="1222"/>
      <c r="AI13" s="1304"/>
      <c r="AJ13" s="110"/>
      <c r="AK13" s="111"/>
      <c r="AL13" s="14"/>
    </row>
    <row r="14" ht="12.75" customHeight="1">
      <c r="A14" s="1366"/>
      <c r="B14" s="1367"/>
      <c r="C14" s="1290"/>
      <c r="D14" s="1290"/>
      <c r="E14" s="1290"/>
      <c r="F14" s="1368"/>
      <c r="G14" s="1369" t="str">
        <f>IF(A14=ISBLANK(TRUE),IF(B14=ISBLANK(TRUE)," ","Input"),VLOOKUP(A14,INVENTORY!$A$31:$Y$948,6,FALSE))</f>
        <v> </v>
      </c>
      <c r="H14" s="1369" t="str">
        <f>IF(A14=ISBLANK(TRUE),IF(B14=ISBLANK(TRUE)," ","Input"),VLOOKUP(A14,INVENTORY!$A$31:$Y$948,7,FALSE))</f>
        <v> </v>
      </c>
      <c r="I14" s="1369" t="str">
        <f>IF(A14=ISBLANK(TRUE),IF(B14=ISBLANK(TRUE)," ","Input"),VLOOKUP(A14,INVENTORY!$A$31:$Y$948,8,FALSE))</f>
        <v> </v>
      </c>
      <c r="J14" s="1369" t="str">
        <f>IF(A14=ISBLANK(TRUE),IF(B14=ISBLANK(TRUE)," ","Input"),VLOOKUP(A14,INVENTORY!$A$31:$Y$948,9,FALSE))</f>
        <v> </v>
      </c>
      <c r="K14" s="1302" t="str">
        <f>IF(A14=ISBLANK(TRUE),IF(B14=ISBLANK(TRUE)," ","Input"),VLOOKUP(B14,INVENTORY!$A$31:$Y$948,19,FALSE))</f>
        <v> </v>
      </c>
      <c r="L14" s="1290"/>
      <c r="M14" s="1290"/>
      <c r="N14" s="1290"/>
      <c r="O14" s="1290"/>
      <c r="P14" s="1290"/>
      <c r="Q14" s="1370"/>
      <c r="R14" s="1290"/>
      <c r="S14" s="1362"/>
      <c r="T14" s="1290"/>
      <c r="U14" s="1281">
        <f t="shared" si="1"/>
        <v>0</v>
      </c>
      <c r="V14" s="1284"/>
      <c r="W14" s="1290"/>
      <c r="X14" s="1371"/>
      <c r="Y14" s="1284"/>
      <c r="Z14" s="1284"/>
      <c r="AA14" s="1284"/>
      <c r="AB14" s="1284"/>
      <c r="AC14" s="1284"/>
      <c r="AD14" s="1286">
        <f>IF(B14=ISBLANK(0),0,'Roster &amp; Tables'!J27)</f>
        <v>0</v>
      </c>
      <c r="AE14" s="1286">
        <f t="shared" si="2"/>
        <v>0</v>
      </c>
      <c r="AF14" s="1287">
        <f t="shared" si="3"/>
        <v>0</v>
      </c>
      <c r="AG14" s="1288">
        <v>9.0</v>
      </c>
      <c r="AH14" s="1222"/>
      <c r="AI14" s="1304"/>
      <c r="AJ14" s="110"/>
      <c r="AK14" s="111"/>
      <c r="AL14" s="14"/>
    </row>
    <row r="15" ht="12.75" customHeight="1">
      <c r="A15" s="1372"/>
      <c r="B15" s="1373"/>
      <c r="C15" s="1348"/>
      <c r="D15" s="1348"/>
      <c r="E15" s="1348"/>
      <c r="F15" s="1374"/>
      <c r="G15" s="1355" t="str">
        <f>IF(A15=ISBLANK(TRUE),IF(B15=ISBLANK(TRUE)," ","Input"),VLOOKUP(A15,INVENTORY!$A$31:$Y$948,6,FALSE))</f>
        <v> </v>
      </c>
      <c r="H15" s="1355" t="str">
        <f>IF(A15=ISBLANK(TRUE),IF(B15=ISBLANK(TRUE)," ","Input"),VLOOKUP(A15,INVENTORY!$A$31:$Y$948,7,FALSE))</f>
        <v> </v>
      </c>
      <c r="I15" s="1355" t="str">
        <f>IF(A15=ISBLANK(TRUE),IF(B15=ISBLANK(TRUE)," ","Input"),VLOOKUP(A15,INVENTORY!$A$31:$Y$948,8,FALSE))</f>
        <v> </v>
      </c>
      <c r="J15" s="1355" t="str">
        <f>IF(A15=ISBLANK(TRUE),IF(B15=ISBLANK(TRUE)," ","Input"),VLOOKUP(A15,INVENTORY!$A$31:$Y$948,9,FALSE))</f>
        <v> </v>
      </c>
      <c r="K15" s="1355" t="str">
        <f>IF(A15=ISBLANK(TRUE),IF(B15=ISBLANK(TRUE)," ","Input"),VLOOKUP(B15,INVENTORY!$A$31:$Y$948,19,FALSE))</f>
        <v> </v>
      </c>
      <c r="L15" s="1348"/>
      <c r="M15" s="1348"/>
      <c r="N15" s="1348"/>
      <c r="O15" s="1348"/>
      <c r="P15" s="1348"/>
      <c r="Q15" s="1375"/>
      <c r="R15" s="1348"/>
      <c r="S15" s="1356"/>
      <c r="T15" s="1348"/>
      <c r="U15" s="1281">
        <f t="shared" si="1"/>
        <v>0</v>
      </c>
      <c r="V15" s="1352"/>
      <c r="W15" s="1348"/>
      <c r="X15" s="1376"/>
      <c r="Y15" s="1352"/>
      <c r="Z15" s="1352"/>
      <c r="AA15" s="1352"/>
      <c r="AB15" s="1352"/>
      <c r="AC15" s="1352"/>
      <c r="AD15" s="1286">
        <f>IF(B15=ISBLANK(0),0,'Roster &amp; Tables'!J27)</f>
        <v>0</v>
      </c>
      <c r="AE15" s="1286">
        <f t="shared" si="2"/>
        <v>0</v>
      </c>
      <c r="AF15" s="1287">
        <f t="shared" si="3"/>
        <v>0</v>
      </c>
      <c r="AG15" s="1288">
        <v>10.0</v>
      </c>
      <c r="AH15" s="1222"/>
      <c r="AI15" s="1304"/>
      <c r="AJ15" s="110"/>
      <c r="AK15" s="111"/>
      <c r="AL15" s="14"/>
    </row>
    <row r="16" ht="12.75" customHeight="1">
      <c r="A16" s="1366"/>
      <c r="B16" s="1367"/>
      <c r="C16" s="1290"/>
      <c r="D16" s="1290"/>
      <c r="E16" s="1290"/>
      <c r="F16" s="1368"/>
      <c r="G16" s="1369" t="str">
        <f>IF(A16=ISBLANK(TRUE),IF(B16=ISBLANK(TRUE)," ","Input"),VLOOKUP(A16,INVENTORY!$A$31:$Y$948,6,FALSE))</f>
        <v> </v>
      </c>
      <c r="H16" s="1369" t="str">
        <f>IF(A16=ISBLANK(TRUE),IF(B16=ISBLANK(TRUE)," ","Input"),VLOOKUP(A16,INVENTORY!$A$31:$Y$948,7,FALSE))</f>
        <v> </v>
      </c>
      <c r="I16" s="1369" t="str">
        <f>IF(A16=ISBLANK(TRUE),IF(B16=ISBLANK(TRUE)," ","Input"),VLOOKUP(A16,INVENTORY!$A$31:$Y$948,8,FALSE))</f>
        <v> </v>
      </c>
      <c r="J16" s="1369" t="str">
        <f>IF(A16=ISBLANK(TRUE),IF(B16=ISBLANK(TRUE)," ","Input"),VLOOKUP(A16,INVENTORY!$A$31:$Y$948,9,FALSE))</f>
        <v> </v>
      </c>
      <c r="K16" s="1302" t="str">
        <f>IF(A16=ISBLANK(TRUE),IF(B16=ISBLANK(TRUE)," ","Input"),VLOOKUP(B16,INVENTORY!$A$31:$Y$948,19,FALSE))</f>
        <v> </v>
      </c>
      <c r="L16" s="1290"/>
      <c r="M16" s="1290"/>
      <c r="N16" s="1290"/>
      <c r="O16" s="1290"/>
      <c r="P16" s="1290"/>
      <c r="Q16" s="1370"/>
      <c r="R16" s="1290"/>
      <c r="S16" s="1362"/>
      <c r="T16" s="1290"/>
      <c r="U16" s="1281">
        <f t="shared" si="1"/>
        <v>0</v>
      </c>
      <c r="V16" s="1284"/>
      <c r="W16" s="1290"/>
      <c r="X16" s="1371"/>
      <c r="Y16" s="1284"/>
      <c r="Z16" s="1284"/>
      <c r="AA16" s="1284"/>
      <c r="AB16" s="1284"/>
      <c r="AC16" s="1284"/>
      <c r="AD16" s="1286">
        <f>IF(B16=ISBLANK(0),0,'Roster &amp; Tables'!J27)</f>
        <v>0</v>
      </c>
      <c r="AE16" s="1286">
        <f t="shared" si="2"/>
        <v>0</v>
      </c>
      <c r="AF16" s="1287">
        <f t="shared" si="3"/>
        <v>0</v>
      </c>
      <c r="AG16" s="1288">
        <v>11.0</v>
      </c>
      <c r="AH16" s="1222"/>
      <c r="AI16" s="1304"/>
      <c r="AJ16" s="110"/>
      <c r="AK16" s="111"/>
      <c r="AL16" s="14"/>
    </row>
    <row r="17" ht="12.75" customHeight="1">
      <c r="A17" s="1372"/>
      <c r="B17" s="1373"/>
      <c r="C17" s="1348"/>
      <c r="D17" s="1348"/>
      <c r="E17" s="1348"/>
      <c r="F17" s="1374"/>
      <c r="G17" s="1355" t="str">
        <f>IF(A17=ISBLANK(TRUE),IF(B17=ISBLANK(TRUE)," ","Input"),VLOOKUP(A17,INVENTORY!$A$31:$Y$948,6,FALSE))</f>
        <v> </v>
      </c>
      <c r="H17" s="1355" t="str">
        <f>IF(A17=ISBLANK(TRUE),IF(B17=ISBLANK(TRUE)," ","Input"),VLOOKUP(A17,INVENTORY!$A$31:$Y$948,7,FALSE))</f>
        <v> </v>
      </c>
      <c r="I17" s="1355" t="str">
        <f>IF(A17=ISBLANK(TRUE),IF(B17=ISBLANK(TRUE)," ","Input"),VLOOKUP(A17,INVENTORY!$A$31:$Y$948,8,FALSE))</f>
        <v> </v>
      </c>
      <c r="J17" s="1355" t="str">
        <f>IF(A17=ISBLANK(TRUE),IF(B17=ISBLANK(TRUE)," ","Input"),VLOOKUP(A17,INVENTORY!$A$31:$Y$948,9,FALSE))</f>
        <v> </v>
      </c>
      <c r="K17" s="1355" t="str">
        <f>IF(A17=ISBLANK(TRUE),IF(B17=ISBLANK(TRUE)," ","Input"),VLOOKUP(B17,INVENTORY!$A$31:$Y$948,19,FALSE))</f>
        <v> </v>
      </c>
      <c r="L17" s="1348"/>
      <c r="M17" s="1348"/>
      <c r="N17" s="1348"/>
      <c r="O17" s="1348"/>
      <c r="P17" s="1348"/>
      <c r="Q17" s="1375"/>
      <c r="R17" s="1348"/>
      <c r="S17" s="1356"/>
      <c r="T17" s="1348"/>
      <c r="U17" s="1281">
        <f t="shared" si="1"/>
        <v>0</v>
      </c>
      <c r="V17" s="1352"/>
      <c r="W17" s="1348"/>
      <c r="X17" s="1376"/>
      <c r="Y17" s="1352"/>
      <c r="Z17" s="1352"/>
      <c r="AA17" s="1352"/>
      <c r="AB17" s="1352"/>
      <c r="AC17" s="1352"/>
      <c r="AD17" s="1286">
        <f>IF(B17=ISBLANK(0),0,'Roster &amp; Tables'!J27)</f>
        <v>0</v>
      </c>
      <c r="AE17" s="1286">
        <f t="shared" si="2"/>
        <v>0</v>
      </c>
      <c r="AF17" s="1287">
        <f t="shared" si="3"/>
        <v>0</v>
      </c>
      <c r="AG17" s="1288">
        <v>12.0</v>
      </c>
      <c r="AH17" s="1222"/>
      <c r="AI17" s="1304"/>
      <c r="AJ17" s="110"/>
      <c r="AK17" s="111"/>
      <c r="AL17" s="14"/>
    </row>
    <row r="18" ht="12.75" customHeight="1">
      <c r="A18" s="1366"/>
      <c r="B18" s="1367"/>
      <c r="C18" s="1290"/>
      <c r="D18" s="1290"/>
      <c r="E18" s="1290"/>
      <c r="F18" s="1368"/>
      <c r="G18" s="1369" t="str">
        <f>IF(A18=ISBLANK(TRUE),IF(B18=ISBLANK(TRUE)," ","Input"),VLOOKUP(A18,INVENTORY!$A$31:$Y$948,6,FALSE))</f>
        <v> </v>
      </c>
      <c r="H18" s="1369" t="str">
        <f>IF(A18=ISBLANK(TRUE),IF(B18=ISBLANK(TRUE)," ","Input"),VLOOKUP(A18,INVENTORY!$A$31:$Y$948,7,FALSE))</f>
        <v> </v>
      </c>
      <c r="I18" s="1369" t="str">
        <f>IF(A18=ISBLANK(TRUE),IF(B18=ISBLANK(TRUE)," ","Input"),VLOOKUP(A18,INVENTORY!$A$31:$Y$948,8,FALSE))</f>
        <v> </v>
      </c>
      <c r="J18" s="1369" t="str">
        <f>IF(A18=ISBLANK(TRUE),IF(B18=ISBLANK(TRUE)," ","Input"),VLOOKUP(A18,INVENTORY!$A$31:$Y$948,9,FALSE))</f>
        <v> </v>
      </c>
      <c r="K18" s="1302" t="str">
        <f>IF(A18=ISBLANK(TRUE),IF(B18=ISBLANK(TRUE)," ","Input"),VLOOKUP(B18,INVENTORY!$A$31:$Y$948,19,FALSE))</f>
        <v> </v>
      </c>
      <c r="L18" s="1290"/>
      <c r="M18" s="1290"/>
      <c r="N18" s="1290"/>
      <c r="O18" s="1290"/>
      <c r="P18" s="1290"/>
      <c r="Q18" s="1370"/>
      <c r="R18" s="1290"/>
      <c r="S18" s="1362"/>
      <c r="T18" s="1290"/>
      <c r="U18" s="1281">
        <f t="shared" si="1"/>
        <v>0</v>
      </c>
      <c r="V18" s="1284"/>
      <c r="W18" s="1290"/>
      <c r="X18" s="1371"/>
      <c r="Y18" s="1284"/>
      <c r="Z18" s="1284"/>
      <c r="AA18" s="1284"/>
      <c r="AB18" s="1284"/>
      <c r="AC18" s="1284"/>
      <c r="AD18" s="1286">
        <f>IF(B18=ISBLANK(0),0,'Roster &amp; Tables'!J27)</f>
        <v>0</v>
      </c>
      <c r="AE18" s="1286">
        <f t="shared" si="2"/>
        <v>0</v>
      </c>
      <c r="AF18" s="1287">
        <f t="shared" si="3"/>
        <v>0</v>
      </c>
      <c r="AG18" s="1288">
        <v>13.0</v>
      </c>
      <c r="AH18" s="1222"/>
      <c r="AI18" s="1304"/>
      <c r="AJ18" s="110"/>
      <c r="AK18" s="111"/>
      <c r="AL18" s="14"/>
    </row>
    <row r="19" ht="12.75" customHeight="1">
      <c r="A19" s="1372"/>
      <c r="B19" s="1373"/>
      <c r="C19" s="1348"/>
      <c r="D19" s="1348"/>
      <c r="E19" s="1348"/>
      <c r="F19" s="1374"/>
      <c r="G19" s="1355" t="str">
        <f>IF(A19=ISBLANK(TRUE),IF(B19=ISBLANK(TRUE)," ","Input"),VLOOKUP(A19,INVENTORY!$A$31:$Y$948,6,FALSE))</f>
        <v> </v>
      </c>
      <c r="H19" s="1355" t="str">
        <f>IF(A19=ISBLANK(TRUE),IF(B19=ISBLANK(TRUE)," ","Input"),VLOOKUP(A19,INVENTORY!$A$31:$Y$948,7,FALSE))</f>
        <v> </v>
      </c>
      <c r="I19" s="1355" t="str">
        <f>IF(A19=ISBLANK(TRUE),IF(B19=ISBLANK(TRUE)," ","Input"),VLOOKUP(A19,INVENTORY!$A$31:$Y$948,8,FALSE))</f>
        <v> </v>
      </c>
      <c r="J19" s="1355" t="str">
        <f>IF(A19=ISBLANK(TRUE),IF(B19=ISBLANK(TRUE)," ","Input"),VLOOKUP(A19,INVENTORY!$A$31:$Y$948,9,FALSE))</f>
        <v> </v>
      </c>
      <c r="K19" s="1355" t="str">
        <f>IF(A19=ISBLANK(TRUE),IF(B19=ISBLANK(TRUE)," ","Input"),VLOOKUP(B19,INVENTORY!$A$31:$Y$948,19,FALSE))</f>
        <v> </v>
      </c>
      <c r="L19" s="1348"/>
      <c r="M19" s="1348"/>
      <c r="N19" s="1348"/>
      <c r="O19" s="1348"/>
      <c r="P19" s="1348"/>
      <c r="Q19" s="1375"/>
      <c r="R19" s="1348"/>
      <c r="S19" s="1356"/>
      <c r="T19" s="1348"/>
      <c r="U19" s="1281">
        <f t="shared" si="1"/>
        <v>0</v>
      </c>
      <c r="V19" s="1352"/>
      <c r="W19" s="1348"/>
      <c r="X19" s="1376"/>
      <c r="Y19" s="1352"/>
      <c r="Z19" s="1352"/>
      <c r="AA19" s="1352"/>
      <c r="AB19" s="1352"/>
      <c r="AC19" s="1352"/>
      <c r="AD19" s="1286">
        <f>IF(B19=ISBLANK(0),0,'Roster &amp; Tables'!J27)</f>
        <v>0</v>
      </c>
      <c r="AE19" s="1286">
        <f t="shared" si="2"/>
        <v>0</v>
      </c>
      <c r="AF19" s="1287">
        <f t="shared" si="3"/>
        <v>0</v>
      </c>
      <c r="AG19" s="1288">
        <v>14.0</v>
      </c>
      <c r="AH19" s="1222"/>
      <c r="AI19" s="1304"/>
      <c r="AJ19" s="110"/>
      <c r="AK19" s="111"/>
      <c r="AL19" s="14"/>
    </row>
    <row r="20" ht="12.75" customHeight="1">
      <c r="A20" s="1366"/>
      <c r="B20" s="1367"/>
      <c r="C20" s="1290"/>
      <c r="D20" s="1290"/>
      <c r="E20" s="1290"/>
      <c r="F20" s="1368"/>
      <c r="G20" s="1369" t="str">
        <f>IF(A20=ISBLANK(TRUE),IF(B20=ISBLANK(TRUE)," ","Input"),VLOOKUP(A20,INVENTORY!$A$31:$Y$948,6,FALSE))</f>
        <v> </v>
      </c>
      <c r="H20" s="1369" t="str">
        <f>IF(A20=ISBLANK(TRUE),IF(B20=ISBLANK(TRUE)," ","Input"),VLOOKUP(A20,INVENTORY!$A$31:$Y$948,7,FALSE))</f>
        <v> </v>
      </c>
      <c r="I20" s="1369" t="str">
        <f>IF(A20=ISBLANK(TRUE),IF(B20=ISBLANK(TRUE)," ","Input"),VLOOKUP(A20,INVENTORY!$A$31:$Y$948,8,FALSE))</f>
        <v> </v>
      </c>
      <c r="J20" s="1369" t="str">
        <f>IF(A20=ISBLANK(TRUE),IF(B20=ISBLANK(TRUE)," ","Input"),VLOOKUP(A20,INVENTORY!$A$31:$Y$948,9,FALSE))</f>
        <v> </v>
      </c>
      <c r="K20" s="1302" t="str">
        <f>IF(A20=ISBLANK(TRUE),IF(B20=ISBLANK(TRUE)," ","Input"),VLOOKUP(B20,INVENTORY!$A$31:$Y$948,19,FALSE))</f>
        <v> </v>
      </c>
      <c r="L20" s="1290"/>
      <c r="M20" s="1290"/>
      <c r="N20" s="1290"/>
      <c r="O20" s="1290"/>
      <c r="P20" s="1290"/>
      <c r="Q20" s="1370"/>
      <c r="R20" s="1290"/>
      <c r="S20" s="1362"/>
      <c r="T20" s="1290"/>
      <c r="U20" s="1281">
        <f t="shared" si="1"/>
        <v>0</v>
      </c>
      <c r="V20" s="1284"/>
      <c r="W20" s="1290"/>
      <c r="X20" s="1371"/>
      <c r="Y20" s="1284"/>
      <c r="Z20" s="1284"/>
      <c r="AA20" s="1284"/>
      <c r="AB20" s="1284"/>
      <c r="AC20" s="1284"/>
      <c r="AD20" s="1286">
        <f>IF(B20=ISBLANK(0),0,'Roster &amp; Tables'!J27)</f>
        <v>0</v>
      </c>
      <c r="AE20" s="1286">
        <f t="shared" si="2"/>
        <v>0</v>
      </c>
      <c r="AF20" s="1287">
        <f t="shared" si="3"/>
        <v>0</v>
      </c>
      <c r="AG20" s="1288">
        <v>15.0</v>
      </c>
      <c r="AH20" s="1222"/>
      <c r="AI20" s="1304"/>
      <c r="AJ20" s="110"/>
      <c r="AK20" s="111"/>
      <c r="AL20" s="14"/>
    </row>
    <row r="21" ht="12.75" customHeight="1">
      <c r="A21" s="1372"/>
      <c r="B21" s="1373"/>
      <c r="C21" s="1348"/>
      <c r="D21" s="1348"/>
      <c r="E21" s="1348"/>
      <c r="F21" s="1374"/>
      <c r="G21" s="1355" t="str">
        <f>IF(A21=ISBLANK(TRUE),IF(B21=ISBLANK(TRUE)," ","Input"),VLOOKUP(A21,INVENTORY!$A$31:$Y$948,6,FALSE))</f>
        <v> </v>
      </c>
      <c r="H21" s="1355" t="str">
        <f>IF(A21=ISBLANK(TRUE),IF(B21=ISBLANK(TRUE)," ","Input"),VLOOKUP(A21,INVENTORY!$A$31:$Y$948,7,FALSE))</f>
        <v> </v>
      </c>
      <c r="I21" s="1355" t="str">
        <f>IF(A21=ISBLANK(TRUE),IF(B21=ISBLANK(TRUE)," ","Input"),VLOOKUP(A21,INVENTORY!$A$31:$Y$948,8,FALSE))</f>
        <v> </v>
      </c>
      <c r="J21" s="1355" t="str">
        <f>IF(A21=ISBLANK(TRUE),IF(B21=ISBLANK(TRUE)," ","Input"),VLOOKUP(A21,INVENTORY!$A$31:$Y$948,9,FALSE))</f>
        <v> </v>
      </c>
      <c r="K21" s="1355" t="str">
        <f>IF(A21=ISBLANK(TRUE),IF(B21=ISBLANK(TRUE)," ","Input"),VLOOKUP(B21,INVENTORY!$A$31:$Y$948,19,FALSE))</f>
        <v> </v>
      </c>
      <c r="L21" s="1348"/>
      <c r="M21" s="1348"/>
      <c r="N21" s="1348"/>
      <c r="O21" s="1348"/>
      <c r="P21" s="1348"/>
      <c r="Q21" s="1375"/>
      <c r="R21" s="1348"/>
      <c r="S21" s="1356"/>
      <c r="T21" s="1348"/>
      <c r="U21" s="1281">
        <f t="shared" si="1"/>
        <v>0</v>
      </c>
      <c r="V21" s="1352"/>
      <c r="W21" s="1348"/>
      <c r="X21" s="1376"/>
      <c r="Y21" s="1352"/>
      <c r="Z21" s="1352"/>
      <c r="AA21" s="1352"/>
      <c r="AB21" s="1352"/>
      <c r="AC21" s="1352"/>
      <c r="AD21" s="1286">
        <f>IF(B21=ISBLANK(0),0,'Roster &amp; Tables'!J27)</f>
        <v>0</v>
      </c>
      <c r="AE21" s="1286">
        <f t="shared" si="2"/>
        <v>0</v>
      </c>
      <c r="AF21" s="1287">
        <f t="shared" si="3"/>
        <v>0</v>
      </c>
      <c r="AG21" s="1288">
        <v>16.0</v>
      </c>
      <c r="AH21" s="1222"/>
      <c r="AI21" s="1304"/>
      <c r="AJ21" s="110"/>
      <c r="AK21" s="111"/>
      <c r="AL21" s="14"/>
    </row>
    <row r="22" ht="12.75" customHeight="1">
      <c r="A22" s="1366"/>
      <c r="B22" s="1367"/>
      <c r="C22" s="1290"/>
      <c r="D22" s="1290"/>
      <c r="E22" s="1290"/>
      <c r="F22" s="1368"/>
      <c r="G22" s="1369" t="str">
        <f>IF(A22=ISBLANK(TRUE),IF(B22=ISBLANK(TRUE)," ","Input"),VLOOKUP(A22,INVENTORY!$A$31:$Y$948,6,FALSE))</f>
        <v> </v>
      </c>
      <c r="H22" s="1369" t="str">
        <f>IF(A22=ISBLANK(TRUE),IF(B22=ISBLANK(TRUE)," ","Input"),VLOOKUP(A22,INVENTORY!$A$31:$Y$948,7,FALSE))</f>
        <v> </v>
      </c>
      <c r="I22" s="1369" t="str">
        <f>IF(A22=ISBLANK(TRUE),IF(B22=ISBLANK(TRUE)," ","Input"),VLOOKUP(A22,INVENTORY!$A$31:$Y$948,8,FALSE))</f>
        <v> </v>
      </c>
      <c r="J22" s="1369" t="str">
        <f>IF(A22=ISBLANK(TRUE),IF(B22=ISBLANK(TRUE)," ","Input"),VLOOKUP(A22,INVENTORY!$A$31:$Y$948,9,FALSE))</f>
        <v> </v>
      </c>
      <c r="K22" s="1302" t="str">
        <f>IF(A22=ISBLANK(TRUE),IF(B22=ISBLANK(TRUE)," ","Input"),VLOOKUP(B22,INVENTORY!$A$31:$Y$948,19,FALSE))</f>
        <v> </v>
      </c>
      <c r="L22" s="1290"/>
      <c r="M22" s="1290"/>
      <c r="N22" s="1290"/>
      <c r="O22" s="1290"/>
      <c r="P22" s="1290"/>
      <c r="Q22" s="1370"/>
      <c r="R22" s="1290"/>
      <c r="S22" s="1362"/>
      <c r="T22" s="1290"/>
      <c r="U22" s="1281">
        <f t="shared" si="1"/>
        <v>0</v>
      </c>
      <c r="V22" s="1284"/>
      <c r="W22" s="1290"/>
      <c r="X22" s="1371"/>
      <c r="Y22" s="1284"/>
      <c r="Z22" s="1284"/>
      <c r="AA22" s="1284"/>
      <c r="AB22" s="1284"/>
      <c r="AC22" s="1284"/>
      <c r="AD22" s="1286">
        <f>IF(B22=ISBLANK(0),0,'Roster &amp; Tables'!J27)</f>
        <v>0</v>
      </c>
      <c r="AE22" s="1286">
        <f t="shared" si="2"/>
        <v>0</v>
      </c>
      <c r="AF22" s="1287">
        <f t="shared" si="3"/>
        <v>0</v>
      </c>
      <c r="AG22" s="1288">
        <v>17.0</v>
      </c>
      <c r="AH22" s="1222"/>
      <c r="AI22" s="1304"/>
      <c r="AJ22" s="110"/>
      <c r="AK22" s="111"/>
      <c r="AL22" s="14"/>
    </row>
    <row r="23" ht="12.75" customHeight="1">
      <c r="A23" s="1372"/>
      <c r="B23" s="1373"/>
      <c r="C23" s="1348"/>
      <c r="D23" s="1348"/>
      <c r="E23" s="1348"/>
      <c r="F23" s="1374"/>
      <c r="G23" s="1355" t="str">
        <f>IF(A23=ISBLANK(TRUE),IF(B23=ISBLANK(TRUE)," ","Input"),VLOOKUP(A23,INVENTORY!$A$31:$Y$948,6,FALSE))</f>
        <v> </v>
      </c>
      <c r="H23" s="1355" t="str">
        <f>IF(A23=ISBLANK(TRUE),IF(B23=ISBLANK(TRUE)," ","Input"),VLOOKUP(A23,INVENTORY!$A$31:$Y$948,7,FALSE))</f>
        <v> </v>
      </c>
      <c r="I23" s="1355" t="str">
        <f>IF(A23=ISBLANK(TRUE),IF(B23=ISBLANK(TRUE)," ","Input"),VLOOKUP(A23,INVENTORY!$A$31:$Y$948,8,FALSE))</f>
        <v> </v>
      </c>
      <c r="J23" s="1355" t="str">
        <f>IF(A23=ISBLANK(TRUE),IF(B23=ISBLANK(TRUE)," ","Input"),VLOOKUP(A23,INVENTORY!$A$31:$Y$948,9,FALSE))</f>
        <v> </v>
      </c>
      <c r="K23" s="1355" t="str">
        <f>IF(A23=ISBLANK(TRUE),IF(B23=ISBLANK(TRUE)," ","Input"),VLOOKUP(B23,INVENTORY!$A$31:$Y$948,19,FALSE))</f>
        <v> </v>
      </c>
      <c r="L23" s="1348"/>
      <c r="M23" s="1348"/>
      <c r="N23" s="1348"/>
      <c r="O23" s="1348"/>
      <c r="P23" s="1348"/>
      <c r="Q23" s="1375"/>
      <c r="R23" s="1348"/>
      <c r="S23" s="1356"/>
      <c r="T23" s="1348"/>
      <c r="U23" s="1281">
        <f t="shared" si="1"/>
        <v>0</v>
      </c>
      <c r="V23" s="1352"/>
      <c r="W23" s="1348"/>
      <c r="X23" s="1376"/>
      <c r="Y23" s="1352"/>
      <c r="Z23" s="1352"/>
      <c r="AA23" s="1352"/>
      <c r="AB23" s="1352"/>
      <c r="AC23" s="1352"/>
      <c r="AD23" s="1286">
        <f>IF(B23=ISBLANK(0),0,'Roster &amp; Tables'!J27)</f>
        <v>0</v>
      </c>
      <c r="AE23" s="1286">
        <f t="shared" si="2"/>
        <v>0</v>
      </c>
      <c r="AF23" s="1287">
        <f t="shared" si="3"/>
        <v>0</v>
      </c>
      <c r="AG23" s="1288">
        <v>18.0</v>
      </c>
      <c r="AH23" s="1222"/>
      <c r="AI23" s="1304"/>
      <c r="AJ23" s="110"/>
      <c r="AK23" s="111"/>
      <c r="AL23" s="14"/>
    </row>
    <row r="24" ht="12.75" customHeight="1">
      <c r="A24" s="1366"/>
      <c r="B24" s="1367"/>
      <c r="C24" s="1290"/>
      <c r="D24" s="1290"/>
      <c r="E24" s="1290"/>
      <c r="F24" s="1368"/>
      <c r="G24" s="1369" t="str">
        <f>IF(A24=ISBLANK(TRUE),IF(B24=ISBLANK(TRUE)," ","Input"),VLOOKUP(A24,INVENTORY!$A$31:$Y$948,6,FALSE))</f>
        <v> </v>
      </c>
      <c r="H24" s="1369" t="str">
        <f>IF(A24=ISBLANK(TRUE),IF(B24=ISBLANK(TRUE)," ","Input"),VLOOKUP(A24,INVENTORY!$A$31:$Y$948,7,FALSE))</f>
        <v> </v>
      </c>
      <c r="I24" s="1369" t="str">
        <f>IF(A24=ISBLANK(TRUE),IF(B24=ISBLANK(TRUE)," ","Input"),VLOOKUP(A24,INVENTORY!$A$31:$Y$948,8,FALSE))</f>
        <v> </v>
      </c>
      <c r="J24" s="1369" t="str">
        <f>IF(A24=ISBLANK(TRUE),IF(B24=ISBLANK(TRUE)," ","Input"),VLOOKUP(A24,INVENTORY!$A$31:$Y$948,9,FALSE))</f>
        <v> </v>
      </c>
      <c r="K24" s="1302" t="str">
        <f>IF(A24=ISBLANK(TRUE),IF(B24=ISBLANK(TRUE)," ","Input"),VLOOKUP(B24,INVENTORY!$A$31:$Y$948,19,FALSE))</f>
        <v> </v>
      </c>
      <c r="L24" s="1290"/>
      <c r="M24" s="1290"/>
      <c r="N24" s="1290"/>
      <c r="O24" s="1290"/>
      <c r="P24" s="1290"/>
      <c r="Q24" s="1370"/>
      <c r="R24" s="1290"/>
      <c r="S24" s="1362"/>
      <c r="T24" s="1290"/>
      <c r="U24" s="1281">
        <f t="shared" si="1"/>
        <v>0</v>
      </c>
      <c r="V24" s="1284"/>
      <c r="W24" s="1290"/>
      <c r="X24" s="1371"/>
      <c r="Y24" s="1284"/>
      <c r="Z24" s="1284"/>
      <c r="AA24" s="1284"/>
      <c r="AB24" s="1284"/>
      <c r="AC24" s="1284"/>
      <c r="AD24" s="1286">
        <f>IF(B24=ISBLANK(0),0,'Roster &amp; Tables'!J27)</f>
        <v>0</v>
      </c>
      <c r="AE24" s="1286">
        <f t="shared" si="2"/>
        <v>0</v>
      </c>
      <c r="AF24" s="1287">
        <f t="shared" si="3"/>
        <v>0</v>
      </c>
      <c r="AG24" s="1288">
        <v>19.0</v>
      </c>
      <c r="AH24" s="1222"/>
      <c r="AI24" s="1304"/>
      <c r="AJ24" s="110"/>
      <c r="AK24" s="111"/>
      <c r="AL24" s="14"/>
    </row>
    <row r="25" ht="12.75" customHeight="1">
      <c r="A25" s="1372"/>
      <c r="B25" s="1373"/>
      <c r="C25" s="1348"/>
      <c r="D25" s="1348"/>
      <c r="E25" s="1348"/>
      <c r="F25" s="1374"/>
      <c r="G25" s="1355" t="str">
        <f>IF(A25=ISBLANK(TRUE),IF(B25=ISBLANK(TRUE)," ","Input"),VLOOKUP(A25,INVENTORY!$A$31:$Y$948,6,FALSE))</f>
        <v> </v>
      </c>
      <c r="H25" s="1355" t="str">
        <f>IF(A25=ISBLANK(TRUE),IF(B25=ISBLANK(TRUE)," ","Input"),VLOOKUP(A25,INVENTORY!$A$31:$Y$948,7,FALSE))</f>
        <v> </v>
      </c>
      <c r="I25" s="1355" t="str">
        <f>IF(A25=ISBLANK(TRUE),IF(B25=ISBLANK(TRUE)," ","Input"),VLOOKUP(A25,INVENTORY!$A$31:$Y$948,8,FALSE))</f>
        <v> </v>
      </c>
      <c r="J25" s="1355" t="str">
        <f>IF(A25=ISBLANK(TRUE),IF(B25=ISBLANK(TRUE)," ","Input"),VLOOKUP(A25,INVENTORY!$A$31:$Y$948,9,FALSE))</f>
        <v> </v>
      </c>
      <c r="K25" s="1355" t="str">
        <f>IF(A25=ISBLANK(TRUE),IF(B25=ISBLANK(TRUE)," ","Input"),VLOOKUP(B25,INVENTORY!$A$31:$Y$948,19,FALSE))</f>
        <v> </v>
      </c>
      <c r="L25" s="1348"/>
      <c r="M25" s="1348"/>
      <c r="N25" s="1348"/>
      <c r="O25" s="1348"/>
      <c r="P25" s="1348"/>
      <c r="Q25" s="1375"/>
      <c r="R25" s="1348"/>
      <c r="S25" s="1356"/>
      <c r="T25" s="1348"/>
      <c r="U25" s="1281">
        <f t="shared" si="1"/>
        <v>0</v>
      </c>
      <c r="V25" s="1352"/>
      <c r="W25" s="1348"/>
      <c r="X25" s="1376"/>
      <c r="Y25" s="1352"/>
      <c r="Z25" s="1352"/>
      <c r="AA25" s="1352"/>
      <c r="AB25" s="1352"/>
      <c r="AC25" s="1352"/>
      <c r="AD25" s="1286">
        <f>IF(B25=ISBLANK(0),0,'Roster &amp; Tables'!J27)</f>
        <v>0</v>
      </c>
      <c r="AE25" s="1286">
        <f t="shared" si="2"/>
        <v>0</v>
      </c>
      <c r="AF25" s="1287">
        <f t="shared" si="3"/>
        <v>0</v>
      </c>
      <c r="AG25" s="1288">
        <v>20.0</v>
      </c>
      <c r="AH25" s="1222"/>
      <c r="AI25" s="1304"/>
      <c r="AJ25" s="110"/>
      <c r="AK25" s="111"/>
      <c r="AL25" s="14"/>
    </row>
    <row r="26" ht="12.75" customHeight="1">
      <c r="A26" s="1366"/>
      <c r="B26" s="1367"/>
      <c r="C26" s="1290"/>
      <c r="D26" s="1290"/>
      <c r="E26" s="1290"/>
      <c r="F26" s="1368"/>
      <c r="G26" s="1369" t="str">
        <f>IF(A26=ISBLANK(TRUE),IF(B26=ISBLANK(TRUE)," ","Input"),VLOOKUP(A26,INVENTORY!$A$31:$Y$948,6,FALSE))</f>
        <v> </v>
      </c>
      <c r="H26" s="1369" t="str">
        <f>IF(A26=ISBLANK(TRUE),IF(B26=ISBLANK(TRUE)," ","Input"),VLOOKUP(A26,INVENTORY!$A$31:$Y$948,7,FALSE))</f>
        <v> </v>
      </c>
      <c r="I26" s="1369" t="str">
        <f>IF(A26=ISBLANK(TRUE),IF(B26=ISBLANK(TRUE)," ","Input"),VLOOKUP(A26,INVENTORY!$A$31:$Y$948,8,FALSE))</f>
        <v> </v>
      </c>
      <c r="J26" s="1369" t="str">
        <f>IF(A26=ISBLANK(TRUE),IF(B26=ISBLANK(TRUE)," ","Input"),VLOOKUP(A26,INVENTORY!$A$31:$Y$948,9,FALSE))</f>
        <v> </v>
      </c>
      <c r="K26" s="1302" t="str">
        <f>IF(A26=ISBLANK(TRUE),IF(B26=ISBLANK(TRUE)," ","Input"),VLOOKUP(B26,INVENTORY!$A$31:$Y$948,19,FALSE))</f>
        <v> </v>
      </c>
      <c r="L26" s="1290"/>
      <c r="M26" s="1290"/>
      <c r="N26" s="1290"/>
      <c r="O26" s="1290"/>
      <c r="P26" s="1290"/>
      <c r="Q26" s="1370"/>
      <c r="R26" s="1290"/>
      <c r="S26" s="1362"/>
      <c r="T26" s="1290"/>
      <c r="U26" s="1281">
        <f t="shared" si="1"/>
        <v>0</v>
      </c>
      <c r="V26" s="1284"/>
      <c r="W26" s="1290"/>
      <c r="X26" s="1371"/>
      <c r="Y26" s="1284"/>
      <c r="Z26" s="1284"/>
      <c r="AA26" s="1284"/>
      <c r="AB26" s="1284"/>
      <c r="AC26" s="1284"/>
      <c r="AD26" s="1286">
        <f>IF(B26=ISBLANK(0),0,'Roster &amp; Tables'!J27)</f>
        <v>0</v>
      </c>
      <c r="AE26" s="1286">
        <f t="shared" si="2"/>
        <v>0</v>
      </c>
      <c r="AF26" s="1287">
        <f t="shared" si="3"/>
        <v>0</v>
      </c>
      <c r="AG26" s="1288">
        <v>21.0</v>
      </c>
      <c r="AH26" s="1222"/>
      <c r="AI26" s="1304"/>
      <c r="AJ26" s="110"/>
      <c r="AK26" s="111"/>
      <c r="AL26" s="14"/>
    </row>
    <row r="27" ht="12.75" customHeight="1">
      <c r="A27" s="1372"/>
      <c r="B27" s="1373"/>
      <c r="C27" s="1348"/>
      <c r="D27" s="1348"/>
      <c r="E27" s="1348"/>
      <c r="F27" s="1374"/>
      <c r="G27" s="1355" t="str">
        <f>IF(A27=ISBLANK(TRUE),IF(B27=ISBLANK(TRUE)," ","Input"),VLOOKUP(A27,INVENTORY!$A$31:$Y$948,6,FALSE))</f>
        <v> </v>
      </c>
      <c r="H27" s="1355" t="str">
        <f>IF(A27=ISBLANK(TRUE),IF(B27=ISBLANK(TRUE)," ","Input"),VLOOKUP(A27,INVENTORY!$A$31:$Y$948,7,FALSE))</f>
        <v> </v>
      </c>
      <c r="I27" s="1355" t="str">
        <f>IF(A27=ISBLANK(TRUE),IF(B27=ISBLANK(TRUE)," ","Input"),VLOOKUP(A27,INVENTORY!$A$31:$Y$948,8,FALSE))</f>
        <v> </v>
      </c>
      <c r="J27" s="1355" t="str">
        <f>IF(A27=ISBLANK(TRUE),IF(B27=ISBLANK(TRUE)," ","Input"),VLOOKUP(A27,INVENTORY!$A$31:$Y$948,9,FALSE))</f>
        <v> </v>
      </c>
      <c r="K27" s="1355" t="str">
        <f>IF(A27=ISBLANK(TRUE),IF(B27=ISBLANK(TRUE)," ","Input"),VLOOKUP(B27,INVENTORY!$A$31:$Y$948,19,FALSE))</f>
        <v> </v>
      </c>
      <c r="L27" s="1348"/>
      <c r="M27" s="1348"/>
      <c r="N27" s="1348"/>
      <c r="O27" s="1348"/>
      <c r="P27" s="1348"/>
      <c r="Q27" s="1375"/>
      <c r="R27" s="1348"/>
      <c r="S27" s="1356"/>
      <c r="T27" s="1348"/>
      <c r="U27" s="1281">
        <f t="shared" si="1"/>
        <v>0</v>
      </c>
      <c r="V27" s="1352"/>
      <c r="W27" s="1348"/>
      <c r="X27" s="1376"/>
      <c r="Y27" s="1352"/>
      <c r="Z27" s="1352"/>
      <c r="AA27" s="1352"/>
      <c r="AB27" s="1352"/>
      <c r="AC27" s="1352"/>
      <c r="AD27" s="1286">
        <f>IF(B27=ISBLANK(0),0,'Roster &amp; Tables'!J27)</f>
        <v>0</v>
      </c>
      <c r="AE27" s="1286">
        <f t="shared" si="2"/>
        <v>0</v>
      </c>
      <c r="AF27" s="1287">
        <f t="shared" si="3"/>
        <v>0</v>
      </c>
      <c r="AG27" s="1288">
        <v>22.0</v>
      </c>
      <c r="AH27" s="1222"/>
      <c r="AI27" s="1304"/>
      <c r="AJ27" s="110"/>
      <c r="AK27" s="111"/>
      <c r="AL27" s="14"/>
    </row>
    <row r="28" ht="12.75" customHeight="1">
      <c r="A28" s="1366"/>
      <c r="B28" s="1367"/>
      <c r="C28" s="1290"/>
      <c r="D28" s="1290"/>
      <c r="E28" s="1290"/>
      <c r="F28" s="1368"/>
      <c r="G28" s="1369" t="str">
        <f>IF(A28=ISBLANK(TRUE),IF(B28=ISBLANK(TRUE)," ","Input"),VLOOKUP(A28,INVENTORY!$A$31:$Y$948,6,FALSE))</f>
        <v> </v>
      </c>
      <c r="H28" s="1369" t="str">
        <f>IF(A28=ISBLANK(TRUE),IF(B28=ISBLANK(TRUE)," ","Input"),VLOOKUP(A28,INVENTORY!$A$31:$Y$948,7,FALSE))</f>
        <v> </v>
      </c>
      <c r="I28" s="1369" t="str">
        <f>IF(A28=ISBLANK(TRUE),IF(B28=ISBLANK(TRUE)," ","Input"),VLOOKUP(A28,INVENTORY!$A$31:$Y$948,8,FALSE))</f>
        <v> </v>
      </c>
      <c r="J28" s="1369" t="str">
        <f>IF(A28=ISBLANK(TRUE),IF(B28=ISBLANK(TRUE)," ","Input"),VLOOKUP(A28,INVENTORY!$A$31:$Y$948,9,FALSE))</f>
        <v> </v>
      </c>
      <c r="K28" s="1302" t="str">
        <f>IF(A28=ISBLANK(TRUE),IF(B28=ISBLANK(TRUE)," ","Input"),VLOOKUP(B28,INVENTORY!$A$31:$Y$948,19,FALSE))</f>
        <v> </v>
      </c>
      <c r="L28" s="1290"/>
      <c r="M28" s="1290"/>
      <c r="N28" s="1290"/>
      <c r="O28" s="1290"/>
      <c r="P28" s="1290"/>
      <c r="Q28" s="1370"/>
      <c r="R28" s="1290"/>
      <c r="S28" s="1362"/>
      <c r="T28" s="1290"/>
      <c r="U28" s="1281">
        <f t="shared" si="1"/>
        <v>0</v>
      </c>
      <c r="V28" s="1284"/>
      <c r="W28" s="1290"/>
      <c r="X28" s="1371"/>
      <c r="Y28" s="1284"/>
      <c r="Z28" s="1284"/>
      <c r="AA28" s="1284"/>
      <c r="AB28" s="1284"/>
      <c r="AC28" s="1284"/>
      <c r="AD28" s="1286">
        <f>IF(B28=ISBLANK(0),0,'Roster &amp; Tables'!J27)</f>
        <v>0</v>
      </c>
      <c r="AE28" s="1286">
        <f t="shared" si="2"/>
        <v>0</v>
      </c>
      <c r="AF28" s="1287">
        <f t="shared" si="3"/>
        <v>0</v>
      </c>
      <c r="AG28" s="1288">
        <v>23.0</v>
      </c>
      <c r="AH28" s="1222"/>
      <c r="AI28" s="1304"/>
      <c r="AJ28" s="110"/>
      <c r="AK28" s="111"/>
      <c r="AL28" s="14"/>
    </row>
    <row r="29" ht="12.75" customHeight="1">
      <c r="A29" s="1372"/>
      <c r="B29" s="1373"/>
      <c r="C29" s="1348"/>
      <c r="D29" s="1348"/>
      <c r="E29" s="1348"/>
      <c r="F29" s="1374"/>
      <c r="G29" s="1355" t="str">
        <f>IF(A29=ISBLANK(TRUE),IF(B29=ISBLANK(TRUE)," ","Input"),VLOOKUP(A29,INVENTORY!$A$31:$Y$948,6,FALSE))</f>
        <v> </v>
      </c>
      <c r="H29" s="1355" t="str">
        <f>IF(A29=ISBLANK(TRUE),IF(B29=ISBLANK(TRUE)," ","Input"),VLOOKUP(A29,INVENTORY!$A$31:$Y$948,7,FALSE))</f>
        <v> </v>
      </c>
      <c r="I29" s="1355" t="str">
        <f>IF(A29=ISBLANK(TRUE),IF(B29=ISBLANK(TRUE)," ","Input"),VLOOKUP(A29,INVENTORY!$A$31:$Y$948,8,FALSE))</f>
        <v> </v>
      </c>
      <c r="J29" s="1355" t="str">
        <f>IF(A29=ISBLANK(TRUE),IF(B29=ISBLANK(TRUE)," ","Input"),VLOOKUP(A29,INVENTORY!$A$31:$Y$948,9,FALSE))</f>
        <v> </v>
      </c>
      <c r="K29" s="1355" t="str">
        <f>IF(A29=ISBLANK(TRUE),IF(B29=ISBLANK(TRUE)," ","Input"),VLOOKUP(B29,INVENTORY!$A$31:$Y$948,19,FALSE))</f>
        <v> </v>
      </c>
      <c r="L29" s="1348"/>
      <c r="M29" s="1348"/>
      <c r="N29" s="1348"/>
      <c r="O29" s="1348"/>
      <c r="P29" s="1348"/>
      <c r="Q29" s="1375"/>
      <c r="R29" s="1348"/>
      <c r="S29" s="1356"/>
      <c r="T29" s="1348"/>
      <c r="U29" s="1281">
        <f t="shared" si="1"/>
        <v>0</v>
      </c>
      <c r="V29" s="1352"/>
      <c r="W29" s="1348"/>
      <c r="X29" s="1376"/>
      <c r="Y29" s="1352"/>
      <c r="Z29" s="1352"/>
      <c r="AA29" s="1352"/>
      <c r="AB29" s="1352"/>
      <c r="AC29" s="1352"/>
      <c r="AD29" s="1286">
        <f>IF(B29=ISBLANK(0),0,'Roster &amp; Tables'!J27)</f>
        <v>0</v>
      </c>
      <c r="AE29" s="1286">
        <f t="shared" si="2"/>
        <v>0</v>
      </c>
      <c r="AF29" s="1287">
        <f t="shared" si="3"/>
        <v>0</v>
      </c>
      <c r="AG29" s="1288">
        <v>24.0</v>
      </c>
      <c r="AH29" s="1222"/>
      <c r="AI29" s="1304"/>
      <c r="AJ29" s="110"/>
      <c r="AK29" s="111"/>
      <c r="AL29" s="14"/>
    </row>
    <row r="30" ht="12.75" customHeight="1">
      <c r="A30" s="1366"/>
      <c r="B30" s="1367"/>
      <c r="C30" s="1290"/>
      <c r="D30" s="1290"/>
      <c r="E30" s="1290"/>
      <c r="F30" s="1368"/>
      <c r="G30" s="1369" t="str">
        <f>IF(A30=ISBLANK(TRUE),IF(B30=ISBLANK(TRUE)," ","Input"),VLOOKUP(A30,INVENTORY!$A$31:$Y$948,6,FALSE))</f>
        <v> </v>
      </c>
      <c r="H30" s="1369" t="str">
        <f>IF(A30=ISBLANK(TRUE),IF(B30=ISBLANK(TRUE)," ","Input"),VLOOKUP(A30,INVENTORY!$A$31:$Y$948,7,FALSE))</f>
        <v> </v>
      </c>
      <c r="I30" s="1369" t="str">
        <f>IF(A30=ISBLANK(TRUE),IF(B30=ISBLANK(TRUE)," ","Input"),VLOOKUP(A30,INVENTORY!$A$31:$Y$948,8,FALSE))</f>
        <v> </v>
      </c>
      <c r="J30" s="1369" t="str">
        <f>IF(A30=ISBLANK(TRUE),IF(B30=ISBLANK(TRUE)," ","Input"),VLOOKUP(A30,INVENTORY!$A$31:$Y$948,9,FALSE))</f>
        <v> </v>
      </c>
      <c r="K30" s="1302" t="str">
        <f>IF(A30=ISBLANK(TRUE),IF(B30=ISBLANK(TRUE)," ","Input"),VLOOKUP(B30,INVENTORY!$A$31:$Y$948,19,FALSE))</f>
        <v> </v>
      </c>
      <c r="L30" s="1290"/>
      <c r="M30" s="1290"/>
      <c r="N30" s="1290"/>
      <c r="O30" s="1290"/>
      <c r="P30" s="1290"/>
      <c r="Q30" s="1370"/>
      <c r="R30" s="1290"/>
      <c r="S30" s="1362"/>
      <c r="T30" s="1290"/>
      <c r="U30" s="1281">
        <f t="shared" si="1"/>
        <v>0</v>
      </c>
      <c r="V30" s="1284"/>
      <c r="W30" s="1290"/>
      <c r="X30" s="1371"/>
      <c r="Y30" s="1284"/>
      <c r="Z30" s="1284"/>
      <c r="AA30" s="1284"/>
      <c r="AB30" s="1284"/>
      <c r="AC30" s="1284"/>
      <c r="AD30" s="1286">
        <f>IF(B30=ISBLANK(0),0,'Roster &amp; Tables'!J27)</f>
        <v>0</v>
      </c>
      <c r="AE30" s="1286">
        <f t="shared" si="2"/>
        <v>0</v>
      </c>
      <c r="AF30" s="1287">
        <f t="shared" si="3"/>
        <v>0</v>
      </c>
      <c r="AG30" s="1288">
        <v>25.0</v>
      </c>
      <c r="AH30" s="1222"/>
      <c r="AI30" s="1304"/>
      <c r="AJ30" s="110"/>
      <c r="AK30" s="111"/>
      <c r="AL30" s="14"/>
    </row>
    <row r="31" ht="12.75" customHeight="1">
      <c r="A31" s="1372"/>
      <c r="B31" s="1373"/>
      <c r="C31" s="1348"/>
      <c r="D31" s="1348"/>
      <c r="E31" s="1348"/>
      <c r="F31" s="1374"/>
      <c r="G31" s="1355" t="str">
        <f>IF(A31=ISBLANK(TRUE),IF(B31=ISBLANK(TRUE)," ","Input"),VLOOKUP(A31,INVENTORY!$A$31:$Y$948,6,FALSE))</f>
        <v> </v>
      </c>
      <c r="H31" s="1355" t="str">
        <f>IF(A31=ISBLANK(TRUE),IF(B31=ISBLANK(TRUE)," ","Input"),VLOOKUP(A31,INVENTORY!$A$31:$Y$948,7,FALSE))</f>
        <v> </v>
      </c>
      <c r="I31" s="1355" t="str">
        <f>IF(A31=ISBLANK(TRUE),IF(B31=ISBLANK(TRUE)," ","Input"),VLOOKUP(A31,INVENTORY!$A$31:$Y$948,8,FALSE))</f>
        <v> </v>
      </c>
      <c r="J31" s="1355" t="str">
        <f>IF(A31=ISBLANK(TRUE),IF(B31=ISBLANK(TRUE)," ","Input"),VLOOKUP(A31,INVENTORY!$A$31:$Y$948,9,FALSE))</f>
        <v> </v>
      </c>
      <c r="K31" s="1355" t="str">
        <f>IF(A31=ISBLANK(TRUE),IF(B31=ISBLANK(TRUE)," ","Input"),VLOOKUP(B31,INVENTORY!$A$31:$Y$948,19,FALSE))</f>
        <v> </v>
      </c>
      <c r="L31" s="1348"/>
      <c r="M31" s="1348"/>
      <c r="N31" s="1348"/>
      <c r="O31" s="1348"/>
      <c r="P31" s="1348"/>
      <c r="Q31" s="1375"/>
      <c r="R31" s="1348"/>
      <c r="S31" s="1356"/>
      <c r="T31" s="1348"/>
      <c r="U31" s="1281">
        <f t="shared" si="1"/>
        <v>0</v>
      </c>
      <c r="V31" s="1352"/>
      <c r="W31" s="1348"/>
      <c r="X31" s="1376"/>
      <c r="Y31" s="1352"/>
      <c r="Z31" s="1352"/>
      <c r="AA31" s="1352"/>
      <c r="AB31" s="1352"/>
      <c r="AC31" s="1352"/>
      <c r="AD31" s="1286">
        <f>IF(B31=ISBLANK(0),0,'Roster &amp; Tables'!J27)</f>
        <v>0</v>
      </c>
      <c r="AE31" s="1286">
        <f t="shared" si="2"/>
        <v>0</v>
      </c>
      <c r="AF31" s="1287">
        <f t="shared" si="3"/>
        <v>0</v>
      </c>
      <c r="AG31" s="1288">
        <v>26.0</v>
      </c>
      <c r="AH31" s="1222"/>
      <c r="AI31" s="1304"/>
      <c r="AJ31" s="110"/>
      <c r="AK31" s="111"/>
      <c r="AL31" s="14"/>
    </row>
    <row r="32" ht="12.75" customHeight="1">
      <c r="A32" s="1366"/>
      <c r="B32" s="1367"/>
      <c r="C32" s="1290"/>
      <c r="D32" s="1290"/>
      <c r="E32" s="1290"/>
      <c r="F32" s="1368"/>
      <c r="G32" s="1369" t="str">
        <f>IF(A32=ISBLANK(TRUE),IF(B32=ISBLANK(TRUE)," ","Input"),VLOOKUP(A32,INVENTORY!$A$31:$Y$948,6,FALSE))</f>
        <v> </v>
      </c>
      <c r="H32" s="1369" t="str">
        <f>IF(A32=ISBLANK(TRUE),IF(B32=ISBLANK(TRUE)," ","Input"),VLOOKUP(A32,INVENTORY!$A$31:$Y$948,7,FALSE))</f>
        <v> </v>
      </c>
      <c r="I32" s="1369" t="str">
        <f>IF(A32=ISBLANK(TRUE),IF(B32=ISBLANK(TRUE)," ","Input"),VLOOKUP(A32,INVENTORY!$A$31:$Y$948,8,FALSE))</f>
        <v> </v>
      </c>
      <c r="J32" s="1369" t="str">
        <f>IF(A32=ISBLANK(TRUE),IF(B32=ISBLANK(TRUE)," ","Input"),VLOOKUP(A32,INVENTORY!$A$31:$Y$948,9,FALSE))</f>
        <v> </v>
      </c>
      <c r="K32" s="1302" t="str">
        <f>IF(A32=ISBLANK(TRUE),IF(B32=ISBLANK(TRUE)," ","Input"),VLOOKUP(B32,INVENTORY!$A$31:$Y$948,19,FALSE))</f>
        <v> </v>
      </c>
      <c r="L32" s="1290"/>
      <c r="M32" s="1290"/>
      <c r="N32" s="1290"/>
      <c r="O32" s="1290"/>
      <c r="P32" s="1290"/>
      <c r="Q32" s="1370"/>
      <c r="R32" s="1290"/>
      <c r="S32" s="1362"/>
      <c r="T32" s="1290"/>
      <c r="U32" s="1281">
        <f t="shared" si="1"/>
        <v>0</v>
      </c>
      <c r="V32" s="1284"/>
      <c r="W32" s="1290"/>
      <c r="X32" s="1371"/>
      <c r="Y32" s="1284"/>
      <c r="Z32" s="1284"/>
      <c r="AA32" s="1284"/>
      <c r="AB32" s="1284"/>
      <c r="AC32" s="1284"/>
      <c r="AD32" s="1286">
        <f>IF(B32=ISBLANK(0),0,'Roster &amp; Tables'!J27)</f>
        <v>0</v>
      </c>
      <c r="AE32" s="1286">
        <f t="shared" si="2"/>
        <v>0</v>
      </c>
      <c r="AF32" s="1287">
        <f t="shared" si="3"/>
        <v>0</v>
      </c>
      <c r="AG32" s="1288">
        <v>27.0</v>
      </c>
      <c r="AH32" s="1222"/>
      <c r="AI32" s="1304"/>
      <c r="AJ32" s="110"/>
      <c r="AK32" s="111"/>
      <c r="AL32" s="14"/>
    </row>
    <row r="33" ht="12.75" customHeight="1">
      <c r="A33" s="1372"/>
      <c r="B33" s="1373"/>
      <c r="C33" s="1348"/>
      <c r="D33" s="1348"/>
      <c r="E33" s="1348"/>
      <c r="F33" s="1374"/>
      <c r="G33" s="1355" t="str">
        <f>IF(A33=ISBLANK(TRUE),IF(B33=ISBLANK(TRUE)," ","Input"),VLOOKUP(A33,INVENTORY!$A$31:$Y$948,6,FALSE))</f>
        <v> </v>
      </c>
      <c r="H33" s="1355" t="str">
        <f>IF(A33=ISBLANK(TRUE),IF(B33=ISBLANK(TRUE)," ","Input"),VLOOKUP(A33,INVENTORY!$A$31:$Y$948,7,FALSE))</f>
        <v> </v>
      </c>
      <c r="I33" s="1355" t="str">
        <f>IF(A33=ISBLANK(TRUE),IF(B33=ISBLANK(TRUE)," ","Input"),VLOOKUP(A33,INVENTORY!$A$31:$Y$948,8,FALSE))</f>
        <v> </v>
      </c>
      <c r="J33" s="1355" t="str">
        <f>IF(A33=ISBLANK(TRUE),IF(B33=ISBLANK(TRUE)," ","Input"),VLOOKUP(A33,INVENTORY!$A$31:$Y$948,9,FALSE))</f>
        <v> </v>
      </c>
      <c r="K33" s="1355" t="str">
        <f>IF(A33=ISBLANK(TRUE),IF(B33=ISBLANK(TRUE)," ","Input"),VLOOKUP(B33,INVENTORY!$A$31:$Y$948,19,FALSE))</f>
        <v> </v>
      </c>
      <c r="L33" s="1348"/>
      <c r="M33" s="1348"/>
      <c r="N33" s="1348"/>
      <c r="O33" s="1348"/>
      <c r="P33" s="1348"/>
      <c r="Q33" s="1375"/>
      <c r="R33" s="1348"/>
      <c r="S33" s="1356"/>
      <c r="T33" s="1348"/>
      <c r="U33" s="1281">
        <f t="shared" si="1"/>
        <v>0</v>
      </c>
      <c r="V33" s="1352"/>
      <c r="W33" s="1348"/>
      <c r="X33" s="1376"/>
      <c r="Y33" s="1352"/>
      <c r="Z33" s="1352"/>
      <c r="AA33" s="1352"/>
      <c r="AB33" s="1352"/>
      <c r="AC33" s="1352"/>
      <c r="AD33" s="1286">
        <f>IF(B33=ISBLANK(0),0,'Roster &amp; Tables'!J27)</f>
        <v>0</v>
      </c>
      <c r="AE33" s="1286">
        <f t="shared" si="2"/>
        <v>0</v>
      </c>
      <c r="AF33" s="1287">
        <f t="shared" si="3"/>
        <v>0</v>
      </c>
      <c r="AG33" s="1288">
        <v>28.0</v>
      </c>
      <c r="AH33" s="1222"/>
      <c r="AI33" s="1304"/>
      <c r="AJ33" s="110"/>
      <c r="AK33" s="111"/>
      <c r="AL33" s="14"/>
    </row>
    <row r="34" ht="12.75" customHeight="1">
      <c r="A34" s="1410"/>
      <c r="B34" s="1411"/>
      <c r="C34" s="1412"/>
      <c r="D34" s="1412"/>
      <c r="E34" s="1412"/>
      <c r="F34" s="1413"/>
      <c r="G34" s="1414" t="str">
        <f>IF(A34=ISBLANK(TRUE),IF(B34=ISBLANK(TRUE)," ","Input"),VLOOKUP(A34,INVENTORY!$A$31:$Y$948,6,FALSE))</f>
        <v> </v>
      </c>
      <c r="H34" s="1414" t="str">
        <f>IF(A34=ISBLANK(TRUE),IF(B34=ISBLANK(TRUE)," ","Input"),VLOOKUP(A34,INVENTORY!$A$31:$Y$948,7,FALSE))</f>
        <v> </v>
      </c>
      <c r="I34" s="1414" t="str">
        <f>IF(A34=ISBLANK(TRUE),IF(B34=ISBLANK(TRUE)," ","Input"),VLOOKUP(A34,INVENTORY!$A$31:$Y$948,8,FALSE))</f>
        <v> </v>
      </c>
      <c r="J34" s="1369" t="str">
        <f>IF(A34=ISBLANK(TRUE),IF(B34=ISBLANK(TRUE)," ","Input"),VLOOKUP(A34,INVENTORY!$A$31:$Y$948,9,FALSE))</f>
        <v> </v>
      </c>
      <c r="K34" s="1302" t="str">
        <f>IF(A34=ISBLANK(TRUE),IF(B34=ISBLANK(TRUE)," ","Input"),VLOOKUP(B34,INVENTORY!$A$31:$Y$948,19,FALSE))</f>
        <v> </v>
      </c>
      <c r="L34" s="1412"/>
      <c r="M34" s="1412"/>
      <c r="N34" s="1412"/>
      <c r="O34" s="1412"/>
      <c r="P34" s="1412"/>
      <c r="Q34" s="1415"/>
      <c r="R34" s="1412"/>
      <c r="S34" s="1416"/>
      <c r="T34" s="1412"/>
      <c r="U34" s="1384">
        <f t="shared" si="1"/>
        <v>0</v>
      </c>
      <c r="V34" s="1284"/>
      <c r="W34" s="1290"/>
      <c r="X34" s="1371"/>
      <c r="Y34" s="1284"/>
      <c r="Z34" s="1284"/>
      <c r="AA34" s="1284"/>
      <c r="AB34" s="1284"/>
      <c r="AC34" s="1284"/>
      <c r="AD34" s="1286">
        <f>IF(B34=ISBLANK(0),0,'Roster &amp; Tables'!J27)</f>
        <v>0</v>
      </c>
      <c r="AE34" s="1286">
        <f t="shared" si="2"/>
        <v>0</v>
      </c>
      <c r="AF34" s="1287">
        <f t="shared" si="3"/>
        <v>0</v>
      </c>
      <c r="AG34" s="1288">
        <v>29.0</v>
      </c>
      <c r="AH34" s="1222"/>
      <c r="AI34" s="1304"/>
      <c r="AJ34" s="110"/>
      <c r="AK34" s="111"/>
      <c r="AL34" s="14"/>
    </row>
    <row r="35" ht="12.75" customHeight="1">
      <c r="A35" s="1372"/>
      <c r="B35" s="1396"/>
      <c r="C35" s="1348"/>
      <c r="D35" s="1348"/>
      <c r="E35" s="1348"/>
      <c r="F35" s="1374"/>
      <c r="G35" s="1355" t="str">
        <f>IF(A35=ISBLANK(TRUE),IF(B35=ISBLANK(TRUE)," ","Input"),VLOOKUP(A35,INVENTORY!$A$31:$Y$948,6,FALSE))</f>
        <v> </v>
      </c>
      <c r="H35" s="1355" t="str">
        <f>IF(A35=ISBLANK(TRUE),IF(B35=ISBLANK(TRUE)," ","Input"),VLOOKUP(A35,INVENTORY!$A$31:$Y$948,7,FALSE))</f>
        <v> </v>
      </c>
      <c r="I35" s="1355" t="str">
        <f>IF(A35=ISBLANK(TRUE),IF(B35=ISBLANK(TRUE)," ","Input"),VLOOKUP(A35,INVENTORY!$A$31:$Y$948,8,FALSE))</f>
        <v> </v>
      </c>
      <c r="J35" s="1355" t="str">
        <f>IF(A35=ISBLANK(TRUE),IF(B35=ISBLANK(TRUE)," ","Input"),VLOOKUP(A35,INVENTORY!$A$31:$Y$948,9,FALSE))</f>
        <v> </v>
      </c>
      <c r="K35" s="1355" t="str">
        <f>IF(A35=ISBLANK(TRUE),IF(B35=ISBLANK(TRUE)," ","Input"),VLOOKUP(B35,INVENTORY!$A$31:$Y$948,19,FALSE))</f>
        <v> </v>
      </c>
      <c r="L35" s="1348"/>
      <c r="M35" s="1348"/>
      <c r="N35" s="1348"/>
      <c r="O35" s="1348"/>
      <c r="P35" s="1348"/>
      <c r="Q35" s="1375"/>
      <c r="R35" s="1348"/>
      <c r="S35" s="1356"/>
      <c r="T35" s="1348"/>
      <c r="U35" s="1281">
        <f t="shared" si="1"/>
        <v>0</v>
      </c>
      <c r="V35" s="1397"/>
      <c r="W35" s="1348"/>
      <c r="X35" s="1376"/>
      <c r="Y35" s="1352"/>
      <c r="Z35" s="1352"/>
      <c r="AA35" s="1352"/>
      <c r="AB35" s="1352"/>
      <c r="AC35" s="1352"/>
      <c r="AD35" s="1286">
        <f>IF(B35=ISBLANK(0),0,'Roster &amp; Tables'!J27)</f>
        <v>0</v>
      </c>
      <c r="AE35" s="1286">
        <f t="shared" si="2"/>
        <v>0</v>
      </c>
      <c r="AF35" s="1287">
        <f t="shared" si="3"/>
        <v>0</v>
      </c>
      <c r="AG35" s="1288">
        <v>30.0</v>
      </c>
      <c r="AH35" s="1222"/>
      <c r="AI35" s="1304"/>
      <c r="AJ35" s="110"/>
      <c r="AK35" s="111"/>
      <c r="AL35" s="14"/>
    </row>
    <row r="36" ht="12.75" customHeight="1">
      <c r="A36" s="1325" t="s">
        <v>958</v>
      </c>
      <c r="B36" s="110"/>
      <c r="C36" s="110"/>
      <c r="D36" s="110"/>
      <c r="E36" s="110"/>
      <c r="F36" s="110"/>
      <c r="G36" s="110"/>
      <c r="H36" s="110"/>
      <c r="I36" s="110"/>
      <c r="J36" s="110"/>
      <c r="K36" s="110"/>
      <c r="L36" s="110"/>
      <c r="M36" s="110"/>
      <c r="N36" s="110"/>
      <c r="O36" s="110"/>
      <c r="P36" s="110"/>
      <c r="Q36" s="110"/>
      <c r="R36" s="110"/>
      <c r="S36" s="110"/>
      <c r="T36" s="110"/>
      <c r="U36" s="111"/>
      <c r="V36" s="1326">
        <f>SUM(V6:V35)</f>
        <v>0</v>
      </c>
      <c r="W36" s="1327"/>
      <c r="X36" s="1327"/>
      <c r="Y36" s="1328">
        <f t="shared" ref="Y36:AF36" si="4">SUM(Y6:Y35)</f>
        <v>0</v>
      </c>
      <c r="Z36" s="1328">
        <f t="shared" si="4"/>
        <v>0</v>
      </c>
      <c r="AA36" s="1328">
        <f t="shared" si="4"/>
        <v>0</v>
      </c>
      <c r="AB36" s="1328">
        <f t="shared" si="4"/>
        <v>0</v>
      </c>
      <c r="AC36" s="1328">
        <f t="shared" si="4"/>
        <v>0</v>
      </c>
      <c r="AD36" s="1328">
        <f t="shared" si="4"/>
        <v>0</v>
      </c>
      <c r="AE36" s="1328">
        <f t="shared" si="4"/>
        <v>0</v>
      </c>
      <c r="AF36" s="1328">
        <f t="shared" si="4"/>
        <v>0</v>
      </c>
      <c r="AG36" s="1246"/>
      <c r="AH36" s="1246"/>
      <c r="AI36" s="1246"/>
      <c r="AJ36" s="102"/>
      <c r="AK36" s="60"/>
      <c r="AL36" s="104"/>
    </row>
    <row r="37" ht="12.75" customHeight="1">
      <c r="A37" s="1330" t="s">
        <v>959</v>
      </c>
      <c r="B37" s="110"/>
      <c r="C37" s="110"/>
      <c r="D37" s="110"/>
      <c r="E37" s="110"/>
      <c r="F37" s="110"/>
      <c r="G37" s="110"/>
      <c r="H37" s="110"/>
      <c r="I37" s="110"/>
      <c r="J37" s="110"/>
      <c r="K37" s="110"/>
      <c r="L37" s="110"/>
      <c r="M37" s="110"/>
      <c r="N37" s="110"/>
      <c r="O37" s="110"/>
      <c r="P37" s="110"/>
      <c r="Q37" s="110"/>
      <c r="R37" s="110"/>
      <c r="S37" s="110"/>
      <c r="T37" s="110"/>
      <c r="U37" s="111"/>
      <c r="V37" s="1331" t="str">
        <f>'DEAL LOG'!Y118+'Day 2'!W36+'Day 3'!W35+'Day 4'!W36+'Day 5'!V36+'Day 6'!V36+'Day 7'!V36+V36</f>
        <v>#VALUE!</v>
      </c>
      <c r="W37" s="1387"/>
      <c r="X37" s="1387"/>
      <c r="Y37" s="1331">
        <f>'DEAL LOG'!AB118+'Day 2'!Z36+'Day 3'!Z35+'Day 4'!Z36+'Day 5'!Y36+'Day 6'!Y36+'Day 7'!Y36+Y36</f>
        <v>0</v>
      </c>
      <c r="Z37" s="1331">
        <f>'DEAL LOG'!AC118+'Day 2'!AA36+'Day 3'!AA35+'Day 4'!AA36+'Day 5'!Z36+'Day 6'!Z36+'Day 7'!Z36+Z36</f>
        <v>0</v>
      </c>
      <c r="AA37" s="1331">
        <f>'DEAL LOG'!AD118+'Day 2'!AB36+'Day 3'!AB35+'Day 4'!AB36+'Day 5'!AA36+'Day 6'!AA36+'Day 7'!AA36+AA36</f>
        <v>0</v>
      </c>
      <c r="AB37" s="1331" t="str">
        <f>#REF!+'Day 2'!AC36+'Day 3'!AC35+'Day 4'!AC36+'Day 5'!AB36+'Day 6'!AB36+'Day 7'!AB36+AB36</f>
        <v>#REF!</v>
      </c>
      <c r="AC37" s="1331">
        <f>'DEAL LOG'!AE118+'Day 2'!AD36+'Day 3'!AD35+'Day 4'!AD36+'Day 5'!AC36+'Day 6'!AC36+'Day 7'!AC36+AC36</f>
        <v>0</v>
      </c>
      <c r="AD37" s="1331" t="str">
        <f>#REF!+'Day 2'!AE36+'Day 3'!AE35+'Day 4'!AE36+'Day 5'!AD36+'Day 6'!AD36+'Day 7'!AD36+AD36</f>
        <v>#REF!</v>
      </c>
      <c r="AE37" s="1331">
        <f>'DEAL LOG'!AF118+'Day 2'!AF36+'Day 3'!AF35+'Day 4'!AF36+'Day 5'!AE36+'Day 6'!AE36+'Day 7'!AE36+AE36</f>
        <v>0</v>
      </c>
      <c r="AF37" s="1331" t="str">
        <f>'DEAL LOG'!AG118+'Day 2'!AG36+'Day 3'!AG35+'Day 4'!AG36+'Day 5'!AF36+'Day 6'!AF36+'Day 7'!AF36+AF36</f>
        <v>#VALUE!</v>
      </c>
      <c r="AG37" s="1332"/>
      <c r="AH37" s="1332"/>
      <c r="AI37" s="1332"/>
      <c r="AJ37" s="14"/>
      <c r="AK37" s="14"/>
      <c r="AL37" s="14"/>
    </row>
    <row r="38" ht="12.7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4"/>
      <c r="Y38" s="104"/>
      <c r="Z38" s="104"/>
      <c r="AA38" s="104"/>
      <c r="AB38" s="104"/>
      <c r="AC38" s="104"/>
      <c r="AD38" s="104"/>
      <c r="AE38" s="104"/>
      <c r="AF38" s="104"/>
      <c r="AG38" s="104"/>
      <c r="AH38" s="104"/>
      <c r="AI38" s="14"/>
      <c r="AJ38" s="14"/>
      <c r="AK38" s="14"/>
      <c r="AL38" s="14"/>
    </row>
    <row r="39" ht="12.75" customHeight="1">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4"/>
      <c r="AJ39" s="14"/>
      <c r="AK39" s="14"/>
      <c r="AL39" s="14"/>
    </row>
    <row r="40" ht="12.75" customHeight="1">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4"/>
      <c r="AJ40" s="14"/>
      <c r="AK40" s="14"/>
      <c r="AL40" s="14"/>
    </row>
    <row r="41" ht="12.75" customHeight="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4"/>
      <c r="AJ41" s="14"/>
      <c r="AK41" s="14"/>
      <c r="AL41" s="14"/>
    </row>
    <row r="42" ht="12.75" customHeight="1">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4"/>
      <c r="AJ42" s="14"/>
      <c r="AK42" s="14"/>
      <c r="AL42" s="14"/>
    </row>
    <row r="43" ht="12.75" customHeight="1">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4"/>
      <c r="AJ43" s="14"/>
      <c r="AK43" s="14"/>
      <c r="AL43" s="14"/>
    </row>
    <row r="44" ht="12.75" customHeight="1">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4"/>
      <c r="AJ44" s="14"/>
      <c r="AK44" s="14"/>
      <c r="AL44" s="14"/>
    </row>
    <row r="45" ht="12.75" customHeight="1">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4"/>
      <c r="AJ45" s="14"/>
      <c r="AK45" s="14"/>
      <c r="AL45" s="14"/>
    </row>
    <row r="46" ht="12.75" customHeight="1">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4"/>
      <c r="AJ46" s="14"/>
      <c r="AK46" s="14"/>
      <c r="AL46" s="14"/>
    </row>
    <row r="47" ht="12.75" customHeight="1">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4"/>
      <c r="AJ47" s="14"/>
      <c r="AK47" s="14"/>
      <c r="AL47" s="14"/>
    </row>
    <row r="48" ht="12.75" customHeight="1">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4"/>
      <c r="AJ48" s="14"/>
      <c r="AK48" s="14"/>
      <c r="AL48" s="14"/>
    </row>
    <row r="49" ht="12.75" customHeight="1">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4"/>
      <c r="AJ49" s="14"/>
      <c r="AK49" s="14"/>
      <c r="AL49" s="14"/>
    </row>
    <row r="50" ht="12.75" customHeight="1">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4"/>
      <c r="AJ50" s="14"/>
      <c r="AK50" s="14"/>
      <c r="AL50" s="14"/>
    </row>
    <row r="51" ht="12.75" customHeight="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4"/>
      <c r="AJ51" s="14"/>
      <c r="AK51" s="14"/>
      <c r="AL51" s="14"/>
    </row>
    <row r="52" ht="12.75" customHeight="1">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4"/>
      <c r="AJ52" s="14"/>
      <c r="AK52" s="14"/>
      <c r="AL52" s="14"/>
    </row>
    <row r="53" ht="12.75" customHeight="1">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4"/>
      <c r="AJ53" s="14"/>
      <c r="AK53" s="14"/>
      <c r="AL53" s="14"/>
    </row>
    <row r="54" ht="12.75" customHeight="1">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c r="AI54" s="14"/>
      <c r="AJ54" s="14"/>
      <c r="AK54" s="14"/>
      <c r="AL54" s="14"/>
    </row>
    <row r="55" ht="12.75" customHeight="1">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4"/>
      <c r="AJ55" s="14"/>
      <c r="AK55" s="14"/>
      <c r="AL55" s="14"/>
    </row>
    <row r="56" ht="12.75" customHeight="1">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4"/>
      <c r="AJ56" s="14"/>
      <c r="AK56" s="14"/>
      <c r="AL56" s="14"/>
    </row>
    <row r="57" ht="12.75" customHeight="1">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4"/>
      <c r="AJ57" s="14"/>
      <c r="AK57" s="14"/>
      <c r="AL57" s="14"/>
    </row>
    <row r="58" ht="12.75" customHeight="1">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4"/>
      <c r="AJ58" s="14"/>
      <c r="AK58" s="14"/>
      <c r="AL58" s="14"/>
    </row>
    <row r="59" ht="12.75" customHeight="1">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4"/>
      <c r="AJ59" s="14"/>
      <c r="AK59" s="14"/>
      <c r="AL59" s="14"/>
    </row>
    <row r="60" ht="12.75" customHeight="1">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4"/>
      <c r="AJ60" s="14"/>
      <c r="AK60" s="14"/>
      <c r="AL60" s="14"/>
    </row>
    <row r="61" ht="12.75" customHeight="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4"/>
      <c r="AJ61" s="14"/>
      <c r="AK61" s="14"/>
      <c r="AL61" s="14"/>
    </row>
    <row r="62" ht="12.75" customHeight="1">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4"/>
      <c r="AJ62" s="14"/>
      <c r="AK62" s="14"/>
      <c r="AL62" s="14"/>
    </row>
    <row r="63" ht="12.75" customHeight="1">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4"/>
      <c r="AJ63" s="14"/>
      <c r="AK63" s="14"/>
      <c r="AL63" s="14"/>
    </row>
    <row r="64" ht="12.75" customHeight="1">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4"/>
      <c r="AJ64" s="14"/>
      <c r="AK64" s="14"/>
      <c r="AL64" s="14"/>
    </row>
    <row r="65" ht="12.75" customHeight="1">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14"/>
      <c r="AJ65" s="14"/>
      <c r="AK65" s="14"/>
      <c r="AL65" s="14"/>
    </row>
    <row r="66" ht="12.75" customHeight="1">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4"/>
      <c r="AJ66" s="14"/>
      <c r="AK66" s="14"/>
      <c r="AL66" s="14"/>
    </row>
    <row r="67" ht="12.75" customHeight="1">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4"/>
      <c r="AJ67" s="14"/>
      <c r="AK67" s="14"/>
      <c r="AL67" s="14"/>
    </row>
    <row r="68" ht="12.75" customHeight="1">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4"/>
      <c r="AJ68" s="14"/>
      <c r="AK68" s="14"/>
      <c r="AL68" s="14"/>
    </row>
    <row r="69" ht="12.75" customHeight="1">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4"/>
      <c r="AJ69" s="14"/>
      <c r="AK69" s="14"/>
      <c r="AL69" s="14"/>
    </row>
    <row r="70" ht="12.75" customHeight="1">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4"/>
      <c r="AJ70" s="14"/>
      <c r="AK70" s="14"/>
      <c r="AL70" s="14"/>
    </row>
    <row r="71" ht="12.75" customHeight="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4"/>
      <c r="AJ71" s="14"/>
      <c r="AK71" s="14"/>
      <c r="AL71" s="14"/>
    </row>
    <row r="72" ht="12.75" customHeight="1">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14"/>
      <c r="AJ72" s="14"/>
      <c r="AK72" s="14"/>
      <c r="AL72" s="14"/>
    </row>
    <row r="73" ht="12.75" customHeight="1">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4"/>
      <c r="AJ73" s="14"/>
      <c r="AK73" s="14"/>
      <c r="AL73" s="14"/>
    </row>
    <row r="74" ht="12.75" customHeight="1">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4"/>
      <c r="AJ74" s="14"/>
      <c r="AK74" s="14"/>
      <c r="AL74" s="14"/>
    </row>
    <row r="75" ht="12.75" customHeight="1">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14"/>
      <c r="AJ75" s="14"/>
      <c r="AK75" s="14"/>
      <c r="AL75" s="14"/>
    </row>
    <row r="76" ht="12.75" customHeight="1">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4"/>
      <c r="AJ76" s="14"/>
      <c r="AK76" s="14"/>
      <c r="AL76" s="14"/>
    </row>
    <row r="77" ht="12.75" customHeight="1">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14"/>
      <c r="AJ77" s="14"/>
      <c r="AK77" s="14"/>
      <c r="AL77" s="14"/>
    </row>
    <row r="78" ht="12.75" customHeight="1">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14"/>
      <c r="AJ78" s="14"/>
      <c r="AK78" s="14"/>
      <c r="AL78" s="14"/>
    </row>
    <row r="79" ht="12.75" customHeight="1">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14"/>
      <c r="AJ79" s="14"/>
      <c r="AK79" s="14"/>
      <c r="AL79" s="14"/>
    </row>
    <row r="80" ht="12.75" customHeight="1">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14"/>
      <c r="AJ80" s="14"/>
      <c r="AK80" s="14"/>
      <c r="AL80" s="14"/>
    </row>
    <row r="81" ht="12.75" customHeight="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14"/>
      <c r="AJ81" s="14"/>
      <c r="AK81" s="14"/>
      <c r="AL81" s="14"/>
    </row>
    <row r="82" ht="12.75" customHeight="1">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4"/>
      <c r="AJ82" s="14"/>
      <c r="AK82" s="14"/>
      <c r="AL82" s="14"/>
    </row>
    <row r="83" ht="12.75" customHeight="1">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4"/>
      <c r="AJ83" s="14"/>
      <c r="AK83" s="14"/>
      <c r="AL83" s="14"/>
    </row>
    <row r="84" ht="12.75" customHeight="1">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14"/>
      <c r="AJ84" s="14"/>
      <c r="AK84" s="14"/>
      <c r="AL84" s="14"/>
    </row>
    <row r="85" ht="12.75" customHeight="1">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4"/>
      <c r="AJ85" s="14"/>
      <c r="AK85" s="14"/>
      <c r="AL85" s="14"/>
    </row>
    <row r="86" ht="12.75" customHeight="1">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4"/>
      <c r="AJ86" s="14"/>
      <c r="AK86" s="14"/>
      <c r="AL86" s="14"/>
    </row>
    <row r="87" ht="12.75" customHeight="1">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4"/>
      <c r="AJ87" s="14"/>
      <c r="AK87" s="14"/>
      <c r="AL87" s="14"/>
    </row>
    <row r="88" ht="12.75" customHeight="1">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4"/>
      <c r="AJ88" s="14"/>
      <c r="AK88" s="14"/>
      <c r="AL88" s="14"/>
    </row>
    <row r="89" ht="12.75" customHeight="1">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4"/>
      <c r="AJ89" s="14"/>
      <c r="AK89" s="14"/>
      <c r="AL89" s="14"/>
    </row>
    <row r="90" ht="12.75" customHeight="1">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4"/>
      <c r="AJ90" s="14"/>
      <c r="AK90" s="14"/>
      <c r="AL90" s="14"/>
    </row>
    <row r="91" ht="12.75" customHeight="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4"/>
      <c r="AJ91" s="14"/>
      <c r="AK91" s="14"/>
      <c r="AL91" s="14"/>
    </row>
    <row r="92" ht="12.75" customHeight="1">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4"/>
      <c r="AJ92" s="14"/>
      <c r="AK92" s="14"/>
      <c r="AL92" s="14"/>
    </row>
    <row r="93" ht="12.75" customHeight="1">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4"/>
      <c r="AJ93" s="14"/>
      <c r="AK93" s="14"/>
      <c r="AL93" s="14"/>
    </row>
    <row r="94" ht="12.75" customHeight="1">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4"/>
      <c r="AJ94" s="14"/>
      <c r="AK94" s="14"/>
      <c r="AL94" s="14"/>
    </row>
    <row r="95" ht="12.75" customHeight="1">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4"/>
      <c r="AJ95" s="14"/>
      <c r="AK95" s="14"/>
      <c r="AL95" s="14"/>
    </row>
    <row r="96" ht="12.75" customHeight="1">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4"/>
      <c r="AJ96" s="14"/>
      <c r="AK96" s="14"/>
      <c r="AL96" s="14"/>
    </row>
    <row r="97" ht="12.75" customHeight="1">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4"/>
      <c r="AJ97" s="14"/>
      <c r="AK97" s="14"/>
      <c r="AL97" s="14"/>
    </row>
    <row r="98" ht="12.75" customHeight="1">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4"/>
      <c r="AJ98" s="14"/>
      <c r="AK98" s="14"/>
      <c r="AL98" s="14"/>
    </row>
    <row r="99" ht="12.75" customHeight="1">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4"/>
      <c r="AJ99" s="14"/>
      <c r="AK99" s="14"/>
      <c r="AL99" s="14"/>
    </row>
    <row r="100" ht="12.75" customHeight="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14"/>
      <c r="AJ100" s="14"/>
      <c r="AK100" s="14"/>
      <c r="AL100" s="14"/>
    </row>
    <row r="101" ht="12.75" customHeight="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14"/>
      <c r="AJ101" s="14"/>
      <c r="AK101" s="14"/>
      <c r="AL101" s="14"/>
    </row>
    <row r="102" ht="12.75" customHeight="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14"/>
      <c r="AJ102" s="14"/>
      <c r="AK102" s="14"/>
      <c r="AL102" s="14"/>
    </row>
    <row r="103" ht="12.75" customHeight="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4"/>
      <c r="AJ103" s="14"/>
      <c r="AK103" s="14"/>
      <c r="AL103" s="14"/>
    </row>
    <row r="104" ht="12.75" customHeight="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4"/>
      <c r="AJ104" s="14"/>
      <c r="AK104" s="14"/>
      <c r="AL104" s="14"/>
    </row>
    <row r="105" ht="12.75" customHeight="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4"/>
      <c r="AJ105" s="14"/>
      <c r="AK105" s="14"/>
      <c r="AL105" s="14"/>
    </row>
    <row r="106" ht="12.75" customHeight="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4"/>
      <c r="AJ106" s="14"/>
      <c r="AK106" s="14"/>
      <c r="AL106" s="14"/>
    </row>
    <row r="107" ht="12.75" customHeight="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4"/>
      <c r="AJ107" s="14"/>
      <c r="AK107" s="14"/>
      <c r="AL107" s="14"/>
    </row>
    <row r="108" ht="12.75" customHeight="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4"/>
      <c r="AJ108" s="14"/>
      <c r="AK108" s="14"/>
      <c r="AL108" s="14"/>
    </row>
    <row r="109" ht="12.75" customHeight="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4"/>
      <c r="AJ109" s="14"/>
      <c r="AK109" s="14"/>
      <c r="AL109" s="14"/>
    </row>
    <row r="110" ht="12.75" customHeight="1">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4"/>
      <c r="AJ110" s="14"/>
      <c r="AK110" s="14"/>
      <c r="AL110" s="14"/>
    </row>
    <row r="111" ht="12.75" customHeight="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4"/>
      <c r="AJ111" s="14"/>
      <c r="AK111" s="14"/>
      <c r="AL111" s="14"/>
    </row>
    <row r="112" ht="12.75" customHeight="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4"/>
      <c r="AH112" s="104"/>
      <c r="AI112" s="14"/>
      <c r="AJ112" s="14"/>
      <c r="AK112" s="14"/>
      <c r="AL112" s="14"/>
    </row>
    <row r="113" ht="12.75" customHeight="1">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4"/>
      <c r="AJ113" s="14"/>
      <c r="AK113" s="14"/>
      <c r="AL113" s="14"/>
    </row>
    <row r="114" ht="12.75" customHeight="1">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104"/>
      <c r="AH114" s="104"/>
      <c r="AI114" s="14"/>
      <c r="AJ114" s="14"/>
      <c r="AK114" s="14"/>
      <c r="AL114" s="14"/>
    </row>
    <row r="115" ht="12.75" customHeight="1">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c r="AG115" s="104"/>
      <c r="AH115" s="104"/>
      <c r="AI115" s="14"/>
      <c r="AJ115" s="14"/>
      <c r="AK115" s="14"/>
      <c r="AL115" s="14"/>
    </row>
    <row r="116" ht="12.75" customHeight="1">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c r="AF116" s="104"/>
      <c r="AG116" s="104"/>
      <c r="AH116" s="104"/>
      <c r="AI116" s="14"/>
      <c r="AJ116" s="14"/>
      <c r="AK116" s="14"/>
      <c r="AL116" s="14"/>
    </row>
    <row r="117" ht="12.75" customHeight="1">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4"/>
      <c r="AJ117" s="14"/>
      <c r="AK117" s="14"/>
      <c r="AL117" s="14"/>
    </row>
    <row r="118" ht="12.75" customHeight="1">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4"/>
      <c r="AJ118" s="14"/>
      <c r="AK118" s="14"/>
      <c r="AL118" s="14"/>
    </row>
    <row r="119" ht="12.75" customHeight="1">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4"/>
      <c r="AJ119" s="14"/>
      <c r="AK119" s="14"/>
      <c r="AL119" s="14"/>
    </row>
    <row r="120" ht="12.75" customHeight="1">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4"/>
      <c r="AJ120" s="14"/>
      <c r="AK120" s="14"/>
      <c r="AL120" s="14"/>
    </row>
    <row r="121" ht="12.75" customHeight="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4"/>
      <c r="AJ121" s="14"/>
      <c r="AK121" s="14"/>
      <c r="AL121" s="14"/>
    </row>
    <row r="122" ht="12.75" customHeight="1">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4"/>
      <c r="AJ122" s="14"/>
      <c r="AK122" s="14"/>
      <c r="AL122" s="14"/>
    </row>
    <row r="123" ht="12.75" customHeight="1">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4"/>
      <c r="AJ123" s="14"/>
      <c r="AK123" s="14"/>
      <c r="AL123" s="14"/>
    </row>
    <row r="124" ht="12.75" customHeight="1">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4"/>
      <c r="AJ124" s="14"/>
      <c r="AK124" s="14"/>
      <c r="AL124" s="14"/>
    </row>
    <row r="125" ht="12.75" customHeight="1">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4"/>
      <c r="AJ125" s="14"/>
      <c r="AK125" s="14"/>
      <c r="AL125" s="14"/>
    </row>
    <row r="126" ht="12.75" customHeight="1">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14"/>
      <c r="AJ126" s="14"/>
      <c r="AK126" s="14"/>
      <c r="AL126" s="14"/>
    </row>
    <row r="127" ht="12.75" customHeight="1">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14"/>
      <c r="AJ127" s="14"/>
      <c r="AK127" s="14"/>
      <c r="AL127" s="14"/>
    </row>
    <row r="128" ht="12.75" customHeigh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4"/>
      <c r="AJ128" s="14"/>
      <c r="AK128" s="14"/>
      <c r="AL128" s="14"/>
    </row>
    <row r="129" ht="12.75" customHeigh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4"/>
      <c r="AJ129" s="14"/>
      <c r="AK129" s="14"/>
      <c r="AL129" s="14"/>
    </row>
    <row r="130" ht="12.75" customHeight="1">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4"/>
      <c r="AJ130" s="14"/>
      <c r="AK130" s="14"/>
      <c r="AL130" s="14"/>
    </row>
    <row r="131" ht="12.75" customHeight="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4"/>
      <c r="AJ131" s="14"/>
      <c r="AK131" s="14"/>
      <c r="AL131" s="14"/>
    </row>
    <row r="132" ht="12.75" customHeigh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4"/>
      <c r="AJ132" s="14"/>
      <c r="AK132" s="14"/>
      <c r="AL132" s="14"/>
    </row>
    <row r="133" ht="12.75" customHeight="1">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4"/>
      <c r="AJ133" s="14"/>
      <c r="AK133" s="14"/>
      <c r="AL133" s="14"/>
    </row>
    <row r="134" ht="12.75" customHeight="1">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4"/>
      <c r="AJ134" s="14"/>
      <c r="AK134" s="14"/>
      <c r="AL134" s="14"/>
    </row>
    <row r="135" ht="12.75" customHeight="1">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14"/>
      <c r="AJ135" s="14"/>
      <c r="AK135" s="14"/>
      <c r="AL135" s="14"/>
    </row>
    <row r="136" ht="12.75" customHeight="1">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4"/>
      <c r="AJ136" s="14"/>
      <c r="AK136" s="14"/>
      <c r="AL136" s="14"/>
    </row>
    <row r="137" ht="12.75" customHeight="1">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14"/>
      <c r="AJ137" s="14"/>
      <c r="AK137" s="14"/>
      <c r="AL137" s="14"/>
    </row>
    <row r="138" ht="12.75" customHeight="1">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14"/>
      <c r="AJ138" s="14"/>
      <c r="AK138" s="14"/>
      <c r="AL138" s="14"/>
    </row>
    <row r="139" ht="12.75" customHeight="1">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4"/>
      <c r="AJ139" s="14"/>
      <c r="AK139" s="14"/>
      <c r="AL139" s="14"/>
    </row>
    <row r="140" ht="12.75" customHeight="1">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4"/>
      <c r="AJ140" s="14"/>
      <c r="AK140" s="14"/>
      <c r="AL140" s="14"/>
    </row>
    <row r="141" ht="12.75" customHeight="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4"/>
      <c r="AJ141" s="14"/>
      <c r="AK141" s="14"/>
      <c r="AL141" s="14"/>
    </row>
    <row r="142" ht="12.75" customHeigh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4"/>
      <c r="AJ142" s="14"/>
      <c r="AK142" s="14"/>
      <c r="AL142" s="14"/>
    </row>
    <row r="143" ht="12.75" customHeight="1">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4"/>
      <c r="AJ143" s="14"/>
      <c r="AK143" s="14"/>
      <c r="AL143" s="14"/>
    </row>
    <row r="144" ht="12.75" customHeigh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4"/>
      <c r="AJ144" s="14"/>
      <c r="AK144" s="14"/>
      <c r="AL144" s="14"/>
    </row>
    <row r="145" ht="12.75" customHeight="1">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4"/>
      <c r="AJ145" s="14"/>
      <c r="AK145" s="14"/>
      <c r="AL145" s="14"/>
    </row>
    <row r="146" ht="12.75" customHeight="1">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4"/>
      <c r="AJ146" s="14"/>
      <c r="AK146" s="14"/>
      <c r="AL146" s="14"/>
    </row>
    <row r="147" ht="12.75" customHeight="1">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4"/>
      <c r="AJ147" s="14"/>
      <c r="AK147" s="14"/>
      <c r="AL147" s="14"/>
    </row>
    <row r="148" ht="12.75"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4"/>
      <c r="AJ148" s="14"/>
      <c r="AK148" s="14"/>
      <c r="AL148" s="14"/>
    </row>
    <row r="149" ht="12.75" customHeigh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4"/>
      <c r="AJ149" s="14"/>
      <c r="AK149" s="14"/>
      <c r="AL149" s="14"/>
    </row>
    <row r="150" ht="12.75"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4"/>
      <c r="AJ150" s="14"/>
      <c r="AK150" s="14"/>
      <c r="AL150" s="14"/>
    </row>
    <row r="151" ht="12.75" customHeight="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4"/>
      <c r="AJ151" s="14"/>
      <c r="AK151" s="14"/>
      <c r="AL151" s="14"/>
    </row>
    <row r="152" ht="12.75"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4"/>
      <c r="AJ152" s="14"/>
      <c r="AK152" s="14"/>
      <c r="AL152" s="14"/>
    </row>
    <row r="153" ht="12.75" customHeight="1">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4"/>
      <c r="AJ153" s="14"/>
      <c r="AK153" s="14"/>
      <c r="AL153" s="14"/>
    </row>
    <row r="154" ht="12.75" customHeight="1">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4"/>
      <c r="AJ154" s="14"/>
      <c r="AK154" s="14"/>
      <c r="AL154" s="14"/>
    </row>
    <row r="155" ht="12.75" customHeight="1">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4"/>
      <c r="AJ155" s="14"/>
      <c r="AK155" s="14"/>
      <c r="AL155" s="14"/>
    </row>
    <row r="156" ht="12.75" customHeight="1">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4"/>
      <c r="AJ156" s="14"/>
      <c r="AK156" s="14"/>
      <c r="AL156" s="14"/>
    </row>
    <row r="157" ht="12.75" customHeight="1">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4"/>
      <c r="AJ157" s="14"/>
      <c r="AK157" s="14"/>
      <c r="AL157" s="14"/>
    </row>
    <row r="158" ht="12.75" customHeight="1">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4"/>
      <c r="AJ158" s="14"/>
      <c r="AK158" s="14"/>
      <c r="AL158" s="14"/>
    </row>
    <row r="159" ht="12.75" customHeight="1">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4"/>
      <c r="AJ159" s="14"/>
      <c r="AK159" s="14"/>
      <c r="AL159" s="14"/>
    </row>
    <row r="160" ht="12.75" customHeight="1">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4"/>
      <c r="AJ160" s="14"/>
      <c r="AK160" s="14"/>
      <c r="AL160" s="14"/>
    </row>
    <row r="161" ht="12.75" customHeight="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4"/>
      <c r="AJ161" s="14"/>
      <c r="AK161" s="14"/>
      <c r="AL161" s="14"/>
    </row>
    <row r="162" ht="12.75" customHeight="1">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4"/>
      <c r="AJ162" s="14"/>
      <c r="AK162" s="14"/>
      <c r="AL162" s="14"/>
    </row>
    <row r="163" ht="12.75" customHeight="1">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4"/>
      <c r="AJ163" s="14"/>
      <c r="AK163" s="14"/>
      <c r="AL163" s="14"/>
    </row>
    <row r="164" ht="12.75" customHeight="1">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4"/>
      <c r="AJ164" s="14"/>
      <c r="AK164" s="14"/>
      <c r="AL164" s="14"/>
    </row>
    <row r="165" ht="12.75" customHeight="1">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4"/>
      <c r="AJ165" s="14"/>
      <c r="AK165" s="14"/>
      <c r="AL165" s="14"/>
    </row>
    <row r="166" ht="12.75" customHeight="1">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4"/>
      <c r="AJ166" s="14"/>
      <c r="AK166" s="14"/>
      <c r="AL166" s="14"/>
    </row>
    <row r="167" ht="12.75" customHeight="1">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4"/>
      <c r="AJ167" s="14"/>
      <c r="AK167" s="14"/>
      <c r="AL167" s="14"/>
    </row>
    <row r="168" ht="12.75" customHeight="1">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4"/>
      <c r="AJ168" s="14"/>
      <c r="AK168" s="14"/>
      <c r="AL168" s="14"/>
    </row>
    <row r="169" ht="12.75" customHeight="1">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4"/>
      <c r="AJ169" s="14"/>
      <c r="AK169" s="14"/>
      <c r="AL169" s="14"/>
    </row>
    <row r="170" ht="12.75" customHeight="1">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4"/>
      <c r="AJ170" s="14"/>
      <c r="AK170" s="14"/>
      <c r="AL170" s="14"/>
    </row>
    <row r="171" ht="12.75" customHeight="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4"/>
      <c r="AJ171" s="14"/>
      <c r="AK171" s="14"/>
      <c r="AL171" s="14"/>
    </row>
    <row r="172" ht="12.75"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4"/>
      <c r="AJ172" s="14"/>
      <c r="AK172" s="14"/>
      <c r="AL172" s="14"/>
    </row>
    <row r="173" ht="12.75" customHeight="1">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4"/>
      <c r="AJ173" s="14"/>
      <c r="AK173" s="14"/>
      <c r="AL173" s="14"/>
    </row>
    <row r="174" ht="12.75" customHeight="1">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4"/>
      <c r="AJ174" s="14"/>
      <c r="AK174" s="14"/>
      <c r="AL174" s="14"/>
    </row>
    <row r="175" ht="12.75" customHeight="1">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4"/>
      <c r="AJ175" s="14"/>
      <c r="AK175" s="14"/>
      <c r="AL175" s="14"/>
    </row>
    <row r="176" ht="12.75" customHeight="1">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4"/>
      <c r="AJ176" s="14"/>
      <c r="AK176" s="14"/>
      <c r="AL176" s="14"/>
    </row>
    <row r="177" ht="12.75" customHeight="1">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4"/>
      <c r="AJ177" s="14"/>
      <c r="AK177" s="14"/>
      <c r="AL177" s="14"/>
    </row>
    <row r="178" ht="12.75" customHeight="1">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4"/>
      <c r="AJ178" s="14"/>
      <c r="AK178" s="14"/>
      <c r="AL178" s="14"/>
    </row>
    <row r="179" ht="12.75" customHeight="1">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4"/>
      <c r="AJ179" s="14"/>
      <c r="AK179" s="14"/>
      <c r="AL179" s="14"/>
    </row>
    <row r="180" ht="12.75" customHeight="1">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4"/>
      <c r="AJ180" s="14"/>
      <c r="AK180" s="14"/>
      <c r="AL180" s="14"/>
    </row>
    <row r="181" ht="12.75" customHeight="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4"/>
      <c r="AJ181" s="14"/>
      <c r="AK181" s="14"/>
      <c r="AL181" s="14"/>
    </row>
    <row r="182" ht="12.75" customHeight="1">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4"/>
      <c r="AJ182" s="14"/>
      <c r="AK182" s="14"/>
      <c r="AL182" s="14"/>
    </row>
    <row r="183" ht="12.75" customHeight="1">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4"/>
      <c r="AJ183" s="14"/>
      <c r="AK183" s="14"/>
      <c r="AL183" s="14"/>
    </row>
    <row r="184" ht="12.75" customHeight="1">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4"/>
      <c r="AJ184" s="14"/>
      <c r="AK184" s="14"/>
      <c r="AL184" s="14"/>
    </row>
    <row r="185" ht="12.75" customHeight="1">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4"/>
      <c r="AJ185" s="14"/>
      <c r="AK185" s="14"/>
      <c r="AL185" s="14"/>
    </row>
    <row r="186" ht="12.75" customHeight="1">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4"/>
      <c r="AJ186" s="14"/>
      <c r="AK186" s="14"/>
      <c r="AL186" s="14"/>
    </row>
    <row r="187" ht="12.75" customHeight="1">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4"/>
      <c r="AJ187" s="14"/>
      <c r="AK187" s="14"/>
      <c r="AL187" s="14"/>
    </row>
    <row r="188" ht="12.75" customHeight="1">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4"/>
      <c r="AJ188" s="14"/>
      <c r="AK188" s="14"/>
      <c r="AL188" s="14"/>
    </row>
    <row r="189" ht="12.75" customHeight="1">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4"/>
      <c r="AJ189" s="14"/>
      <c r="AK189" s="14"/>
      <c r="AL189" s="14"/>
    </row>
    <row r="190" ht="12.75" customHeight="1">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4"/>
      <c r="AJ190" s="14"/>
      <c r="AK190" s="14"/>
      <c r="AL190" s="14"/>
    </row>
    <row r="191" ht="12.75" customHeight="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4"/>
      <c r="AJ191" s="14"/>
      <c r="AK191" s="14"/>
      <c r="AL191" s="14"/>
    </row>
    <row r="192" ht="12.75" customHeight="1">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4"/>
      <c r="AJ192" s="14"/>
      <c r="AK192" s="14"/>
      <c r="AL192" s="14"/>
    </row>
    <row r="193" ht="12.75" customHeight="1">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4"/>
      <c r="AJ193" s="14"/>
      <c r="AK193" s="14"/>
      <c r="AL193" s="14"/>
    </row>
    <row r="194" ht="12.75" customHeight="1">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4"/>
      <c r="AJ194" s="14"/>
      <c r="AK194" s="14"/>
      <c r="AL194" s="14"/>
    </row>
    <row r="195" ht="12.75" customHeight="1">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4"/>
      <c r="AJ195" s="14"/>
      <c r="AK195" s="14"/>
      <c r="AL195" s="14"/>
    </row>
    <row r="196" ht="12.75" customHeight="1">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4"/>
      <c r="AJ196" s="14"/>
      <c r="AK196" s="14"/>
      <c r="AL196" s="14"/>
    </row>
    <row r="197" ht="12.75" customHeight="1">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4"/>
      <c r="AJ197" s="14"/>
      <c r="AK197" s="14"/>
      <c r="AL197" s="14"/>
    </row>
    <row r="198" ht="12.75" customHeight="1">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4"/>
      <c r="AJ198" s="14"/>
      <c r="AK198" s="14"/>
      <c r="AL198" s="14"/>
    </row>
    <row r="199" ht="12.75" customHeight="1">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4"/>
      <c r="AJ199" s="14"/>
      <c r="AK199" s="14"/>
      <c r="AL199" s="14"/>
    </row>
    <row r="200" ht="12.75" customHeight="1">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4"/>
      <c r="AJ200" s="14"/>
      <c r="AK200" s="14"/>
      <c r="AL200" s="14"/>
    </row>
    <row r="201" ht="12.75" customHeight="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4"/>
      <c r="AJ201" s="14"/>
      <c r="AK201" s="14"/>
      <c r="AL201" s="14"/>
    </row>
    <row r="202" ht="12.75" customHeight="1">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4"/>
      <c r="AJ202" s="14"/>
      <c r="AK202" s="14"/>
      <c r="AL202" s="14"/>
    </row>
    <row r="203" ht="12.75" customHeight="1">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4"/>
      <c r="AJ203" s="14"/>
      <c r="AK203" s="14"/>
      <c r="AL203" s="14"/>
    </row>
    <row r="204" ht="12.75" customHeight="1">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4"/>
      <c r="AJ204" s="14"/>
      <c r="AK204" s="14"/>
      <c r="AL204" s="14"/>
    </row>
    <row r="205" ht="12.75" customHeight="1">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4"/>
      <c r="AJ205" s="14"/>
      <c r="AK205" s="14"/>
      <c r="AL205" s="14"/>
    </row>
    <row r="206" ht="12.75" customHeight="1">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4"/>
      <c r="AJ206" s="14"/>
      <c r="AK206" s="14"/>
      <c r="AL206" s="14"/>
    </row>
    <row r="207" ht="12.75" customHeight="1">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4"/>
      <c r="AJ207" s="14"/>
      <c r="AK207" s="14"/>
      <c r="AL207" s="14"/>
    </row>
    <row r="208" ht="12.75" customHeight="1">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4"/>
      <c r="AJ208" s="14"/>
      <c r="AK208" s="14"/>
      <c r="AL208" s="14"/>
    </row>
    <row r="209" ht="12.75" customHeight="1">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4"/>
      <c r="AJ209" s="14"/>
      <c r="AK209" s="14"/>
      <c r="AL209" s="14"/>
    </row>
    <row r="210" ht="12.75" customHeight="1">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4"/>
      <c r="AJ210" s="14"/>
      <c r="AK210" s="14"/>
      <c r="AL210" s="14"/>
    </row>
    <row r="211" ht="12.75" customHeight="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4"/>
      <c r="AJ211" s="14"/>
      <c r="AK211" s="14"/>
      <c r="AL211" s="14"/>
    </row>
    <row r="212" ht="12.75" customHeight="1">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4"/>
      <c r="AJ212" s="14"/>
      <c r="AK212" s="14"/>
      <c r="AL212" s="14"/>
    </row>
    <row r="213" ht="12.75" customHeight="1">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4"/>
      <c r="AJ213" s="14"/>
      <c r="AK213" s="14"/>
      <c r="AL213" s="14"/>
    </row>
    <row r="214" ht="12.75" customHeight="1">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4"/>
      <c r="AJ214" s="14"/>
      <c r="AK214" s="14"/>
      <c r="AL214" s="14"/>
    </row>
    <row r="215" ht="12.75" customHeight="1">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4"/>
      <c r="AJ215" s="14"/>
      <c r="AK215" s="14"/>
      <c r="AL215" s="14"/>
    </row>
    <row r="216" ht="12.75" customHeight="1">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4"/>
      <c r="AJ216" s="14"/>
      <c r="AK216" s="14"/>
      <c r="AL216" s="14"/>
    </row>
    <row r="217" ht="12.75" customHeight="1">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4"/>
      <c r="AJ217" s="14"/>
      <c r="AK217" s="14"/>
      <c r="AL217" s="14"/>
    </row>
    <row r="218" ht="12.75" customHeight="1">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4"/>
      <c r="AJ218" s="14"/>
      <c r="AK218" s="14"/>
      <c r="AL218" s="14"/>
    </row>
    <row r="219" ht="12.75" customHeight="1">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4"/>
      <c r="AJ219" s="14"/>
      <c r="AK219" s="14"/>
      <c r="AL219" s="14"/>
    </row>
    <row r="220" ht="12.75" customHeight="1">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4"/>
      <c r="AJ220" s="14"/>
      <c r="AK220" s="14"/>
      <c r="AL220" s="14"/>
    </row>
    <row r="221" ht="12.75" customHeight="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4"/>
      <c r="AJ221" s="14"/>
      <c r="AK221" s="14"/>
      <c r="AL221" s="14"/>
    </row>
    <row r="222" ht="12.75" customHeight="1">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4"/>
      <c r="AJ222" s="14"/>
      <c r="AK222" s="14"/>
      <c r="AL222" s="14"/>
    </row>
    <row r="223" ht="12.75" customHeight="1">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4"/>
      <c r="AJ223" s="14"/>
      <c r="AK223" s="14"/>
      <c r="AL223" s="14"/>
    </row>
    <row r="224" ht="12.75" customHeight="1">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4"/>
      <c r="AJ224" s="14"/>
      <c r="AK224" s="14"/>
      <c r="AL224" s="14"/>
    </row>
    <row r="225" ht="12.75" customHeight="1">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4"/>
      <c r="AJ225" s="14"/>
      <c r="AK225" s="14"/>
      <c r="AL225" s="14"/>
    </row>
    <row r="226" ht="12.75" customHeight="1">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4"/>
      <c r="AJ226" s="14"/>
      <c r="AK226" s="14"/>
      <c r="AL226" s="14"/>
    </row>
    <row r="227" ht="12.75" customHeight="1">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4"/>
      <c r="AJ227" s="14"/>
      <c r="AK227" s="14"/>
      <c r="AL227" s="14"/>
    </row>
    <row r="228" ht="12.75" customHeight="1">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4"/>
      <c r="AJ228" s="14"/>
      <c r="AK228" s="14"/>
      <c r="AL228" s="14"/>
    </row>
    <row r="229" ht="12.75" customHeight="1">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4"/>
      <c r="AJ229" s="14"/>
      <c r="AK229" s="14"/>
      <c r="AL229" s="14"/>
    </row>
    <row r="230" ht="12.75" customHeight="1">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4"/>
      <c r="AJ230" s="14"/>
      <c r="AK230" s="14"/>
      <c r="AL230" s="14"/>
    </row>
    <row r="231" ht="12.75" customHeight="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4"/>
      <c r="AJ231" s="14"/>
      <c r="AK231" s="14"/>
      <c r="AL231" s="14"/>
    </row>
    <row r="232" ht="12.75" customHeight="1">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4"/>
      <c r="AJ232" s="14"/>
      <c r="AK232" s="14"/>
      <c r="AL232" s="14"/>
    </row>
    <row r="233" ht="12.75" customHeight="1">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4"/>
      <c r="AJ233" s="14"/>
      <c r="AK233" s="14"/>
      <c r="AL233" s="14"/>
    </row>
    <row r="234" ht="12.75" customHeight="1">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4"/>
      <c r="AJ234" s="14"/>
      <c r="AK234" s="14"/>
      <c r="AL234" s="14"/>
    </row>
    <row r="235" ht="12.75" customHeight="1">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4"/>
      <c r="AJ235" s="14"/>
      <c r="AK235" s="14"/>
      <c r="AL235" s="14"/>
    </row>
    <row r="236" ht="12.75" customHeight="1">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4"/>
      <c r="AJ236" s="14"/>
      <c r="AK236" s="14"/>
      <c r="AL236" s="14"/>
    </row>
    <row r="237" ht="12.75" customHeight="1">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4"/>
      <c r="AJ237" s="14"/>
      <c r="AK237" s="14"/>
      <c r="AL237" s="14"/>
    </row>
    <row r="238" ht="12.75" customHeight="1">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4"/>
      <c r="AJ238" s="14"/>
      <c r="AK238" s="14"/>
      <c r="AL238" s="14"/>
    </row>
    <row r="239" ht="12.75" customHeight="1">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4"/>
      <c r="AJ239" s="14"/>
      <c r="AK239" s="14"/>
      <c r="AL239" s="14"/>
    </row>
    <row r="240" ht="12.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4"/>
      <c r="AJ240" s="14"/>
      <c r="AK240" s="14"/>
      <c r="AL240" s="14"/>
    </row>
    <row r="241" ht="12.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4"/>
      <c r="AJ241" s="14"/>
      <c r="AK241" s="14"/>
      <c r="AL241" s="14"/>
    </row>
    <row r="242" ht="12.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4"/>
      <c r="AJ242" s="14"/>
      <c r="AK242" s="14"/>
      <c r="AL242" s="14"/>
    </row>
    <row r="243" ht="12.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4"/>
      <c r="AJ243" s="14"/>
      <c r="AK243" s="14"/>
      <c r="AL243" s="14"/>
    </row>
    <row r="244" ht="12.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4"/>
      <c r="AJ244" s="14"/>
      <c r="AK244" s="14"/>
      <c r="AL244" s="14"/>
    </row>
    <row r="245" ht="12.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4"/>
      <c r="AJ245" s="14"/>
      <c r="AK245" s="14"/>
      <c r="AL245" s="14"/>
    </row>
    <row r="246" ht="12.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4"/>
      <c r="AJ246" s="14"/>
      <c r="AK246" s="14"/>
      <c r="AL246" s="14"/>
    </row>
    <row r="247" ht="12.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4"/>
      <c r="AJ247" s="14"/>
      <c r="AK247" s="14"/>
      <c r="AL247" s="14"/>
    </row>
    <row r="248" ht="12.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4"/>
      <c r="AJ248" s="14"/>
      <c r="AK248" s="14"/>
      <c r="AL248" s="14"/>
    </row>
    <row r="249" ht="12.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4"/>
      <c r="AJ249" s="14"/>
      <c r="AK249" s="14"/>
      <c r="AL249" s="14"/>
    </row>
    <row r="250" ht="12.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4"/>
      <c r="AJ250" s="14"/>
      <c r="AK250" s="14"/>
      <c r="AL250" s="14"/>
    </row>
    <row r="251" ht="12.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4"/>
      <c r="AJ251" s="14"/>
      <c r="AK251" s="14"/>
      <c r="AL251" s="14"/>
    </row>
    <row r="252" ht="12.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4"/>
      <c r="AJ252" s="14"/>
      <c r="AK252" s="14"/>
      <c r="AL252" s="14"/>
    </row>
    <row r="253" ht="12.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4"/>
      <c r="AJ253" s="14"/>
      <c r="AK253" s="14"/>
      <c r="AL253" s="14"/>
    </row>
    <row r="254" ht="12.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4"/>
      <c r="AJ254" s="14"/>
      <c r="AK254" s="14"/>
      <c r="AL254" s="14"/>
    </row>
    <row r="255" ht="12.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4"/>
      <c r="AJ255" s="14"/>
      <c r="AK255" s="14"/>
      <c r="AL255" s="14"/>
    </row>
    <row r="256" ht="12.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4"/>
      <c r="AJ256" s="14"/>
      <c r="AK256" s="14"/>
      <c r="AL256" s="14"/>
    </row>
    <row r="257" ht="12.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4"/>
      <c r="AJ257" s="14"/>
      <c r="AK257" s="14"/>
      <c r="AL257" s="14"/>
    </row>
    <row r="258" ht="12.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4"/>
      <c r="AJ258" s="14"/>
      <c r="AK258" s="14"/>
      <c r="AL258" s="14"/>
    </row>
    <row r="259" ht="12.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4"/>
      <c r="AJ259" s="14"/>
      <c r="AK259" s="14"/>
      <c r="AL259" s="14"/>
    </row>
    <row r="260" ht="12.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4"/>
      <c r="AJ260" s="14"/>
      <c r="AK260" s="14"/>
      <c r="AL260" s="14"/>
    </row>
    <row r="261" ht="12.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4"/>
      <c r="AJ261" s="14"/>
      <c r="AK261" s="14"/>
      <c r="AL261" s="14"/>
    </row>
    <row r="262" ht="12.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4"/>
      <c r="AJ262" s="14"/>
      <c r="AK262" s="14"/>
      <c r="AL262" s="14"/>
    </row>
    <row r="263" ht="12.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4"/>
      <c r="AJ263" s="14"/>
      <c r="AK263" s="14"/>
      <c r="AL263" s="14"/>
    </row>
    <row r="264" ht="12.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4"/>
      <c r="AJ264" s="14"/>
      <c r="AK264" s="14"/>
      <c r="AL264" s="14"/>
    </row>
    <row r="265" ht="12.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4"/>
      <c r="AJ265" s="14"/>
      <c r="AK265" s="14"/>
      <c r="AL265" s="14"/>
    </row>
    <row r="266" ht="12.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4"/>
      <c r="AJ266" s="14"/>
      <c r="AK266" s="14"/>
      <c r="AL266" s="14"/>
    </row>
    <row r="267" ht="12.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4"/>
      <c r="AJ267" s="14"/>
      <c r="AK267" s="14"/>
      <c r="AL267" s="14"/>
    </row>
    <row r="268" ht="12.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4"/>
      <c r="AJ268" s="14"/>
      <c r="AK268" s="14"/>
      <c r="AL268" s="14"/>
    </row>
    <row r="269" ht="12.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4"/>
      <c r="AJ269" s="14"/>
      <c r="AK269" s="14"/>
      <c r="AL269" s="14"/>
    </row>
    <row r="270" ht="12.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4"/>
      <c r="AJ270" s="14"/>
      <c r="AK270" s="14"/>
      <c r="AL270" s="14"/>
    </row>
    <row r="271" ht="12.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4"/>
      <c r="AJ271" s="14"/>
      <c r="AK271" s="14"/>
      <c r="AL271" s="14"/>
    </row>
    <row r="272" ht="12.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4"/>
      <c r="AJ272" s="14"/>
      <c r="AK272" s="14"/>
      <c r="AL272" s="14"/>
    </row>
    <row r="273" ht="12.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4"/>
      <c r="AJ273" s="14"/>
      <c r="AK273" s="14"/>
      <c r="AL273" s="14"/>
    </row>
    <row r="274" ht="12.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4"/>
      <c r="AJ274" s="14"/>
      <c r="AK274" s="14"/>
      <c r="AL274" s="14"/>
    </row>
    <row r="275" ht="12.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4"/>
      <c r="AJ275" s="14"/>
      <c r="AK275" s="14"/>
      <c r="AL275" s="14"/>
    </row>
    <row r="276" ht="12.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4"/>
      <c r="AJ276" s="14"/>
      <c r="AK276" s="14"/>
      <c r="AL276" s="14"/>
    </row>
    <row r="277" ht="12.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4"/>
      <c r="AJ277" s="14"/>
      <c r="AK277" s="14"/>
      <c r="AL277" s="14"/>
    </row>
    <row r="278" ht="12.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4"/>
      <c r="AJ278" s="14"/>
      <c r="AK278" s="14"/>
      <c r="AL278" s="14"/>
    </row>
    <row r="279" ht="12.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4"/>
      <c r="AJ279" s="14"/>
      <c r="AK279" s="14"/>
      <c r="AL279" s="14"/>
    </row>
    <row r="280" ht="12.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4"/>
      <c r="AJ280" s="14"/>
      <c r="AK280" s="14"/>
      <c r="AL280" s="14"/>
    </row>
    <row r="281" ht="12.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4"/>
      <c r="AJ281" s="14"/>
      <c r="AK281" s="14"/>
      <c r="AL281" s="14"/>
    </row>
    <row r="282" ht="12.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4"/>
      <c r="AJ282" s="14"/>
      <c r="AK282" s="14"/>
      <c r="AL282" s="14"/>
    </row>
    <row r="283" ht="12.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4"/>
      <c r="AJ283" s="14"/>
      <c r="AK283" s="14"/>
      <c r="AL283" s="14"/>
    </row>
    <row r="284" ht="12.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4"/>
      <c r="AJ284" s="14"/>
      <c r="AK284" s="14"/>
      <c r="AL284" s="14"/>
    </row>
    <row r="285" ht="12.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4"/>
      <c r="AJ285" s="14"/>
      <c r="AK285" s="14"/>
      <c r="AL285" s="14"/>
    </row>
    <row r="286" ht="12.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4"/>
      <c r="AJ286" s="14"/>
      <c r="AK286" s="14"/>
      <c r="AL286" s="14"/>
    </row>
    <row r="287" ht="12.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4"/>
      <c r="AJ287" s="14"/>
      <c r="AK287" s="14"/>
      <c r="AL287" s="14"/>
    </row>
    <row r="288" ht="12.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4"/>
      <c r="AJ288" s="14"/>
      <c r="AK288" s="14"/>
      <c r="AL288" s="14"/>
    </row>
    <row r="289" ht="12.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4"/>
      <c r="AJ289" s="14"/>
      <c r="AK289" s="14"/>
      <c r="AL289" s="14"/>
    </row>
    <row r="290" ht="12.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4"/>
      <c r="AJ290" s="14"/>
      <c r="AK290" s="14"/>
      <c r="AL290" s="14"/>
    </row>
    <row r="291" ht="12.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4"/>
      <c r="AJ291" s="14"/>
      <c r="AK291" s="14"/>
      <c r="AL291" s="14"/>
    </row>
    <row r="292" ht="12.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4"/>
      <c r="AJ292" s="14"/>
      <c r="AK292" s="14"/>
      <c r="AL292" s="14"/>
    </row>
    <row r="293" ht="12.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4"/>
      <c r="AJ293" s="14"/>
      <c r="AK293" s="14"/>
      <c r="AL293" s="14"/>
    </row>
    <row r="294" ht="12.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4"/>
      <c r="AJ294" s="14"/>
      <c r="AK294" s="14"/>
      <c r="AL294" s="14"/>
    </row>
    <row r="295" ht="12.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4"/>
      <c r="AJ295" s="14"/>
      <c r="AK295" s="14"/>
      <c r="AL295" s="14"/>
    </row>
    <row r="296" ht="12.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4"/>
      <c r="AJ296" s="14"/>
      <c r="AK296" s="14"/>
      <c r="AL296" s="14"/>
    </row>
    <row r="297" ht="12.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4"/>
      <c r="AJ297" s="14"/>
      <c r="AK297" s="14"/>
      <c r="AL297" s="14"/>
    </row>
    <row r="298" ht="12.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4"/>
      <c r="AJ298" s="14"/>
      <c r="AK298" s="14"/>
      <c r="AL298" s="14"/>
    </row>
    <row r="299" ht="12.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4"/>
      <c r="AJ299" s="14"/>
      <c r="AK299" s="14"/>
      <c r="AL299" s="14"/>
    </row>
    <row r="300" ht="12.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4"/>
      <c r="AJ300" s="14"/>
      <c r="AK300" s="14"/>
      <c r="AL300" s="14"/>
    </row>
    <row r="301" ht="12.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4"/>
      <c r="AJ301" s="14"/>
      <c r="AK301" s="14"/>
      <c r="AL301" s="14"/>
    </row>
    <row r="302" ht="12.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4"/>
      <c r="AJ302" s="14"/>
      <c r="AK302" s="14"/>
      <c r="AL302" s="14"/>
    </row>
    <row r="303" ht="12.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4"/>
      <c r="AJ303" s="14"/>
      <c r="AK303" s="14"/>
      <c r="AL303" s="14"/>
    </row>
    <row r="304" ht="12.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4"/>
      <c r="AJ304" s="14"/>
      <c r="AK304" s="14"/>
      <c r="AL304" s="14"/>
    </row>
    <row r="305" ht="12.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4"/>
      <c r="AJ305" s="14"/>
      <c r="AK305" s="14"/>
      <c r="AL305" s="14"/>
    </row>
    <row r="306" ht="12.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4"/>
      <c r="AJ306" s="14"/>
      <c r="AK306" s="14"/>
      <c r="AL306" s="14"/>
    </row>
    <row r="307" ht="12.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4"/>
      <c r="AJ307" s="14"/>
      <c r="AK307" s="14"/>
      <c r="AL307" s="14"/>
    </row>
    <row r="308" ht="12.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4"/>
      <c r="AJ308" s="14"/>
      <c r="AK308" s="14"/>
      <c r="AL308" s="14"/>
    </row>
    <row r="309" ht="12.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4"/>
      <c r="AJ309" s="14"/>
      <c r="AK309" s="14"/>
      <c r="AL309" s="14"/>
    </row>
    <row r="310" ht="12.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4"/>
      <c r="AJ310" s="14"/>
      <c r="AK310" s="14"/>
      <c r="AL310" s="14"/>
    </row>
    <row r="311" ht="12.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4"/>
      <c r="AJ311" s="14"/>
      <c r="AK311" s="14"/>
      <c r="AL311" s="14"/>
    </row>
    <row r="312" ht="12.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4"/>
      <c r="AJ312" s="14"/>
      <c r="AK312" s="14"/>
      <c r="AL312" s="14"/>
    </row>
    <row r="313" ht="12.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4"/>
      <c r="AJ313" s="14"/>
      <c r="AK313" s="14"/>
      <c r="AL313" s="14"/>
    </row>
    <row r="314" ht="12.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4"/>
      <c r="AJ314" s="14"/>
      <c r="AK314" s="14"/>
      <c r="AL314" s="14"/>
    </row>
    <row r="315" ht="12.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4"/>
      <c r="AJ315" s="14"/>
      <c r="AK315" s="14"/>
      <c r="AL315" s="14"/>
    </row>
    <row r="316" ht="12.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4"/>
      <c r="AJ316" s="14"/>
      <c r="AK316" s="14"/>
      <c r="AL316" s="14"/>
    </row>
    <row r="317" ht="12.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4"/>
      <c r="AJ317" s="14"/>
      <c r="AK317" s="14"/>
      <c r="AL317" s="14"/>
    </row>
    <row r="318" ht="12.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4"/>
      <c r="AJ318" s="14"/>
      <c r="AK318" s="14"/>
      <c r="AL318" s="14"/>
    </row>
    <row r="319" ht="12.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4"/>
      <c r="AJ319" s="14"/>
      <c r="AK319" s="14"/>
      <c r="AL319" s="14"/>
    </row>
    <row r="320" ht="12.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4"/>
      <c r="AJ320" s="14"/>
      <c r="AK320" s="14"/>
      <c r="AL320" s="14"/>
    </row>
    <row r="321" ht="12.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4"/>
      <c r="AJ321" s="14"/>
      <c r="AK321" s="14"/>
      <c r="AL321" s="14"/>
    </row>
    <row r="322" ht="12.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4"/>
      <c r="AJ322" s="14"/>
      <c r="AK322" s="14"/>
      <c r="AL322" s="14"/>
    </row>
    <row r="323" ht="12.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4"/>
      <c r="AJ323" s="14"/>
      <c r="AK323" s="14"/>
      <c r="AL323" s="14"/>
    </row>
    <row r="324" ht="12.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4"/>
      <c r="AJ324" s="14"/>
      <c r="AK324" s="14"/>
      <c r="AL324" s="14"/>
    </row>
    <row r="325" ht="12.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4"/>
      <c r="AJ325" s="14"/>
      <c r="AK325" s="14"/>
      <c r="AL325" s="14"/>
    </row>
    <row r="326" ht="12.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4"/>
      <c r="AJ326" s="14"/>
      <c r="AK326" s="14"/>
      <c r="AL326" s="14"/>
    </row>
    <row r="327" ht="12.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4"/>
      <c r="AJ327" s="14"/>
      <c r="AK327" s="14"/>
      <c r="AL327" s="14"/>
    </row>
    <row r="328" ht="12.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4"/>
      <c r="AJ328" s="14"/>
      <c r="AK328" s="14"/>
      <c r="AL328" s="14"/>
    </row>
    <row r="329" ht="12.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4"/>
      <c r="AJ329" s="14"/>
      <c r="AK329" s="14"/>
      <c r="AL329" s="14"/>
    </row>
    <row r="330" ht="12.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4"/>
      <c r="AJ330" s="14"/>
      <c r="AK330" s="14"/>
      <c r="AL330" s="14"/>
    </row>
    <row r="331" ht="12.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4"/>
      <c r="AJ331" s="14"/>
      <c r="AK331" s="14"/>
      <c r="AL331" s="14"/>
    </row>
    <row r="332" ht="12.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4"/>
      <c r="AJ332" s="14"/>
      <c r="AK332" s="14"/>
      <c r="AL332" s="14"/>
    </row>
    <row r="333" ht="12.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4"/>
      <c r="AJ333" s="14"/>
      <c r="AK333" s="14"/>
      <c r="AL333" s="14"/>
    </row>
    <row r="334" ht="12.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4"/>
      <c r="AJ334" s="14"/>
      <c r="AK334" s="14"/>
      <c r="AL334" s="14"/>
    </row>
    <row r="335" ht="12.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4"/>
      <c r="AJ335" s="14"/>
      <c r="AK335" s="14"/>
      <c r="AL335" s="14"/>
    </row>
    <row r="336" ht="12.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4"/>
      <c r="AJ336" s="14"/>
      <c r="AK336" s="14"/>
      <c r="AL336" s="14"/>
    </row>
    <row r="337" ht="12.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4"/>
      <c r="AJ337" s="14"/>
      <c r="AK337" s="14"/>
      <c r="AL337" s="14"/>
    </row>
    <row r="338" ht="12.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4"/>
      <c r="AJ338" s="14"/>
      <c r="AK338" s="14"/>
      <c r="AL338" s="14"/>
    </row>
    <row r="339" ht="12.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4"/>
      <c r="AJ339" s="14"/>
      <c r="AK339" s="14"/>
      <c r="AL339" s="14"/>
    </row>
    <row r="340" ht="12.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4"/>
      <c r="AJ340" s="14"/>
      <c r="AK340" s="14"/>
      <c r="AL340" s="14"/>
    </row>
    <row r="341" ht="12.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4"/>
      <c r="AJ341" s="14"/>
      <c r="AK341" s="14"/>
      <c r="AL341" s="14"/>
    </row>
    <row r="342" ht="12.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4"/>
      <c r="AJ342" s="14"/>
      <c r="AK342" s="14"/>
      <c r="AL342" s="14"/>
    </row>
    <row r="343" ht="12.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4"/>
      <c r="AJ343" s="14"/>
      <c r="AK343" s="14"/>
      <c r="AL343" s="14"/>
    </row>
    <row r="344" ht="12.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4"/>
      <c r="AJ344" s="14"/>
      <c r="AK344" s="14"/>
      <c r="AL344" s="14"/>
    </row>
    <row r="345" ht="12.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4"/>
      <c r="AJ345" s="14"/>
      <c r="AK345" s="14"/>
      <c r="AL345" s="14"/>
    </row>
    <row r="346" ht="12.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4"/>
      <c r="AJ346" s="14"/>
      <c r="AK346" s="14"/>
      <c r="AL346" s="14"/>
    </row>
    <row r="347" ht="12.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4"/>
      <c r="AJ347" s="14"/>
      <c r="AK347" s="14"/>
      <c r="AL347" s="14"/>
    </row>
    <row r="348" ht="12.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4"/>
      <c r="AJ348" s="14"/>
      <c r="AK348" s="14"/>
      <c r="AL348" s="14"/>
    </row>
    <row r="349" ht="12.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4"/>
      <c r="AJ349" s="14"/>
      <c r="AK349" s="14"/>
      <c r="AL349" s="14"/>
    </row>
    <row r="350" ht="12.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4"/>
      <c r="AJ350" s="14"/>
      <c r="AK350" s="14"/>
      <c r="AL350" s="14"/>
    </row>
    <row r="351" ht="12.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4"/>
      <c r="AJ351" s="14"/>
      <c r="AK351" s="14"/>
      <c r="AL351" s="14"/>
    </row>
    <row r="352" ht="12.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4"/>
      <c r="AJ352" s="14"/>
      <c r="AK352" s="14"/>
      <c r="AL352" s="14"/>
    </row>
    <row r="353" ht="12.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4"/>
      <c r="AJ353" s="14"/>
      <c r="AK353" s="14"/>
      <c r="AL353" s="14"/>
    </row>
    <row r="354" ht="12.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4"/>
      <c r="AJ354" s="14"/>
      <c r="AK354" s="14"/>
      <c r="AL354" s="14"/>
    </row>
    <row r="355" ht="12.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4"/>
      <c r="AJ355" s="14"/>
      <c r="AK355" s="14"/>
      <c r="AL355" s="14"/>
    </row>
    <row r="356" ht="12.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4"/>
      <c r="AJ356" s="14"/>
      <c r="AK356" s="14"/>
      <c r="AL356" s="14"/>
    </row>
    <row r="357" ht="12.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4"/>
      <c r="AJ357" s="14"/>
      <c r="AK357" s="14"/>
      <c r="AL357" s="14"/>
    </row>
    <row r="358" ht="12.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4"/>
      <c r="AJ358" s="14"/>
      <c r="AK358" s="14"/>
      <c r="AL358" s="14"/>
    </row>
    <row r="359" ht="12.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4"/>
      <c r="AJ359" s="14"/>
      <c r="AK359" s="14"/>
      <c r="AL359" s="14"/>
    </row>
    <row r="360" ht="12.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4"/>
      <c r="AJ360" s="14"/>
      <c r="AK360" s="14"/>
      <c r="AL360" s="14"/>
    </row>
    <row r="361" ht="12.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4"/>
      <c r="AJ361" s="14"/>
      <c r="AK361" s="14"/>
      <c r="AL361" s="14"/>
    </row>
    <row r="362" ht="12.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4"/>
      <c r="AJ362" s="14"/>
      <c r="AK362" s="14"/>
      <c r="AL362" s="14"/>
    </row>
    <row r="363" ht="12.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4"/>
      <c r="AJ363" s="14"/>
      <c r="AK363" s="14"/>
      <c r="AL363" s="14"/>
    </row>
    <row r="364" ht="12.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4"/>
      <c r="AJ364" s="14"/>
      <c r="AK364" s="14"/>
      <c r="AL364" s="14"/>
    </row>
    <row r="365" ht="12.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4"/>
      <c r="AJ365" s="14"/>
      <c r="AK365" s="14"/>
      <c r="AL365" s="14"/>
    </row>
    <row r="366" ht="12.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4"/>
      <c r="AJ366" s="14"/>
      <c r="AK366" s="14"/>
      <c r="AL366" s="14"/>
    </row>
    <row r="367" ht="12.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4"/>
      <c r="AJ367" s="14"/>
      <c r="AK367" s="14"/>
      <c r="AL367" s="14"/>
    </row>
    <row r="368" ht="12.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4"/>
      <c r="AJ368" s="14"/>
      <c r="AK368" s="14"/>
      <c r="AL368" s="14"/>
    </row>
    <row r="369" ht="12.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4"/>
      <c r="AJ369" s="14"/>
      <c r="AK369" s="14"/>
      <c r="AL369" s="14"/>
    </row>
    <row r="370" ht="12.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4"/>
      <c r="AJ370" s="14"/>
      <c r="AK370" s="14"/>
      <c r="AL370" s="14"/>
    </row>
    <row r="371" ht="12.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4"/>
      <c r="AJ371" s="14"/>
      <c r="AK371" s="14"/>
      <c r="AL371" s="14"/>
    </row>
    <row r="372" ht="12.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4"/>
      <c r="AJ372" s="14"/>
      <c r="AK372" s="14"/>
      <c r="AL372" s="14"/>
    </row>
    <row r="373" ht="12.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4"/>
      <c r="AJ373" s="14"/>
      <c r="AK373" s="14"/>
      <c r="AL373" s="14"/>
    </row>
    <row r="374" ht="12.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4"/>
      <c r="AJ374" s="14"/>
      <c r="AK374" s="14"/>
      <c r="AL374" s="14"/>
    </row>
    <row r="375" ht="12.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4"/>
      <c r="AJ375" s="14"/>
      <c r="AK375" s="14"/>
      <c r="AL375" s="14"/>
    </row>
    <row r="376" ht="12.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4"/>
      <c r="AJ376" s="14"/>
      <c r="AK376" s="14"/>
      <c r="AL376" s="14"/>
    </row>
    <row r="377" ht="12.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4"/>
      <c r="AJ377" s="14"/>
      <c r="AK377" s="14"/>
      <c r="AL377" s="14"/>
    </row>
    <row r="378" ht="12.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4"/>
      <c r="AJ378" s="14"/>
      <c r="AK378" s="14"/>
      <c r="AL378" s="14"/>
    </row>
    <row r="379" ht="12.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4"/>
      <c r="AJ379" s="14"/>
      <c r="AK379" s="14"/>
      <c r="AL379" s="14"/>
    </row>
    <row r="380" ht="12.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4"/>
      <c r="AJ380" s="14"/>
      <c r="AK380" s="14"/>
      <c r="AL380" s="14"/>
    </row>
    <row r="381" ht="12.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4"/>
      <c r="AJ381" s="14"/>
      <c r="AK381" s="14"/>
      <c r="AL381" s="14"/>
    </row>
    <row r="382" ht="12.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4"/>
      <c r="AJ382" s="14"/>
      <c r="AK382" s="14"/>
      <c r="AL382" s="14"/>
    </row>
    <row r="383" ht="12.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4"/>
      <c r="AJ383" s="14"/>
      <c r="AK383" s="14"/>
      <c r="AL383" s="14"/>
    </row>
    <row r="384" ht="12.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4"/>
      <c r="AJ384" s="14"/>
      <c r="AK384" s="14"/>
      <c r="AL384" s="14"/>
    </row>
    <row r="385" ht="12.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4"/>
      <c r="AJ385" s="14"/>
      <c r="AK385" s="14"/>
      <c r="AL385" s="14"/>
    </row>
    <row r="386" ht="12.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4"/>
      <c r="AJ386" s="14"/>
      <c r="AK386" s="14"/>
      <c r="AL386" s="14"/>
    </row>
    <row r="387" ht="12.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4"/>
      <c r="AJ387" s="14"/>
      <c r="AK387" s="14"/>
      <c r="AL387" s="14"/>
    </row>
    <row r="388" ht="12.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4"/>
      <c r="AJ388" s="14"/>
      <c r="AK388" s="14"/>
      <c r="AL388" s="14"/>
    </row>
    <row r="389" ht="12.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4"/>
      <c r="AJ389" s="14"/>
      <c r="AK389" s="14"/>
      <c r="AL389" s="14"/>
    </row>
    <row r="390" ht="12.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4"/>
      <c r="AJ390" s="14"/>
      <c r="AK390" s="14"/>
      <c r="AL390" s="14"/>
    </row>
    <row r="391" ht="12.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4"/>
      <c r="AJ391" s="14"/>
      <c r="AK391" s="14"/>
      <c r="AL391" s="14"/>
    </row>
    <row r="392" ht="12.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4"/>
      <c r="AJ392" s="14"/>
      <c r="AK392" s="14"/>
      <c r="AL392" s="14"/>
    </row>
    <row r="393" ht="12.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4"/>
      <c r="AJ393" s="14"/>
      <c r="AK393" s="14"/>
      <c r="AL393" s="14"/>
    </row>
    <row r="394" ht="12.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4"/>
      <c r="AJ394" s="14"/>
      <c r="AK394" s="14"/>
      <c r="AL394" s="14"/>
    </row>
    <row r="395" ht="12.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4"/>
      <c r="AJ395" s="14"/>
      <c r="AK395" s="14"/>
      <c r="AL395" s="14"/>
    </row>
    <row r="396" ht="12.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4"/>
      <c r="AJ396" s="14"/>
      <c r="AK396" s="14"/>
      <c r="AL396" s="14"/>
    </row>
    <row r="397" ht="12.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4"/>
      <c r="AJ397" s="14"/>
      <c r="AK397" s="14"/>
      <c r="AL397" s="14"/>
    </row>
    <row r="398" ht="12.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4"/>
      <c r="AJ398" s="14"/>
      <c r="AK398" s="14"/>
      <c r="AL398" s="14"/>
    </row>
    <row r="399" ht="12.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4"/>
      <c r="AJ399" s="14"/>
      <c r="AK399" s="14"/>
      <c r="AL399" s="14"/>
    </row>
    <row r="400" ht="12.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4"/>
      <c r="AJ400" s="14"/>
      <c r="AK400" s="14"/>
      <c r="AL400" s="14"/>
    </row>
    <row r="401" ht="12.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4"/>
      <c r="AJ401" s="14"/>
      <c r="AK401" s="14"/>
      <c r="AL401" s="14"/>
    </row>
    <row r="402" ht="12.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4"/>
      <c r="AJ402" s="14"/>
      <c r="AK402" s="14"/>
      <c r="AL402" s="14"/>
    </row>
    <row r="403" ht="12.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4"/>
      <c r="AJ403" s="14"/>
      <c r="AK403" s="14"/>
      <c r="AL403" s="14"/>
    </row>
    <row r="404" ht="12.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4"/>
      <c r="AJ404" s="14"/>
      <c r="AK404" s="14"/>
      <c r="AL404" s="14"/>
    </row>
    <row r="405" ht="12.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4"/>
      <c r="AJ405" s="14"/>
      <c r="AK405" s="14"/>
      <c r="AL405" s="14"/>
    </row>
    <row r="406" ht="12.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4"/>
      <c r="AJ406" s="14"/>
      <c r="AK406" s="14"/>
      <c r="AL406" s="14"/>
    </row>
    <row r="407" ht="12.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4"/>
      <c r="AJ407" s="14"/>
      <c r="AK407" s="14"/>
      <c r="AL407" s="14"/>
    </row>
    <row r="408" ht="12.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4"/>
      <c r="AJ408" s="14"/>
      <c r="AK408" s="14"/>
      <c r="AL408" s="14"/>
    </row>
    <row r="409" ht="12.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4"/>
      <c r="AJ409" s="14"/>
      <c r="AK409" s="14"/>
      <c r="AL409" s="14"/>
    </row>
    <row r="410" ht="12.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4"/>
      <c r="AJ410" s="14"/>
      <c r="AK410" s="14"/>
      <c r="AL410" s="14"/>
    </row>
    <row r="411" ht="12.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4"/>
      <c r="AJ411" s="14"/>
      <c r="AK411" s="14"/>
      <c r="AL411" s="14"/>
    </row>
    <row r="412" ht="12.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4"/>
      <c r="AJ412" s="14"/>
      <c r="AK412" s="14"/>
      <c r="AL412" s="14"/>
    </row>
    <row r="413" ht="12.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4"/>
      <c r="AJ413" s="14"/>
      <c r="AK413" s="14"/>
      <c r="AL413" s="14"/>
    </row>
    <row r="414" ht="12.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4"/>
      <c r="AJ414" s="14"/>
      <c r="AK414" s="14"/>
      <c r="AL414" s="14"/>
    </row>
    <row r="415" ht="12.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4"/>
      <c r="AJ415" s="14"/>
      <c r="AK415" s="14"/>
      <c r="AL415" s="14"/>
    </row>
    <row r="416" ht="12.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4"/>
      <c r="AJ416" s="14"/>
      <c r="AK416" s="14"/>
      <c r="AL416" s="14"/>
    </row>
    <row r="417" ht="12.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4"/>
      <c r="AJ417" s="14"/>
      <c r="AK417" s="14"/>
      <c r="AL417" s="14"/>
    </row>
    <row r="418" ht="12.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4"/>
      <c r="AJ418" s="14"/>
      <c r="AK418" s="14"/>
      <c r="AL418" s="14"/>
    </row>
    <row r="419" ht="12.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4"/>
      <c r="AJ419" s="14"/>
      <c r="AK419" s="14"/>
      <c r="AL419" s="14"/>
    </row>
    <row r="420" ht="12.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4"/>
      <c r="AJ420" s="14"/>
      <c r="AK420" s="14"/>
      <c r="AL420" s="14"/>
    </row>
    <row r="421" ht="12.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4"/>
      <c r="AJ421" s="14"/>
      <c r="AK421" s="14"/>
      <c r="AL421" s="14"/>
    </row>
    <row r="422" ht="12.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4"/>
      <c r="AJ422" s="14"/>
      <c r="AK422" s="14"/>
      <c r="AL422" s="14"/>
    </row>
    <row r="423" ht="12.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4"/>
      <c r="AJ423" s="14"/>
      <c r="AK423" s="14"/>
      <c r="AL423" s="14"/>
    </row>
    <row r="424" ht="12.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4"/>
      <c r="AJ424" s="14"/>
      <c r="AK424" s="14"/>
      <c r="AL424" s="14"/>
    </row>
    <row r="425" ht="12.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4"/>
      <c r="AJ425" s="14"/>
      <c r="AK425" s="14"/>
      <c r="AL425" s="14"/>
    </row>
    <row r="426" ht="12.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4"/>
      <c r="AJ426" s="14"/>
      <c r="AK426" s="14"/>
      <c r="AL426" s="14"/>
    </row>
    <row r="427" ht="12.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4"/>
      <c r="AJ427" s="14"/>
      <c r="AK427" s="14"/>
      <c r="AL427" s="14"/>
    </row>
    <row r="428" ht="12.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4"/>
      <c r="AJ428" s="14"/>
      <c r="AK428" s="14"/>
      <c r="AL428" s="14"/>
    </row>
    <row r="429" ht="12.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4"/>
      <c r="AJ429" s="14"/>
      <c r="AK429" s="14"/>
      <c r="AL429" s="14"/>
    </row>
    <row r="430" ht="12.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4"/>
      <c r="AJ430" s="14"/>
      <c r="AK430" s="14"/>
      <c r="AL430" s="14"/>
    </row>
    <row r="431" ht="12.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4"/>
      <c r="AJ431" s="14"/>
      <c r="AK431" s="14"/>
      <c r="AL431" s="14"/>
    </row>
    <row r="432" ht="12.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4"/>
      <c r="AJ432" s="14"/>
      <c r="AK432" s="14"/>
      <c r="AL432" s="14"/>
    </row>
    <row r="433" ht="12.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4"/>
      <c r="AJ433" s="14"/>
      <c r="AK433" s="14"/>
      <c r="AL433" s="14"/>
    </row>
    <row r="434" ht="12.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4"/>
      <c r="AJ434" s="14"/>
      <c r="AK434" s="14"/>
      <c r="AL434" s="14"/>
    </row>
    <row r="435" ht="12.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4"/>
      <c r="AJ435" s="14"/>
      <c r="AK435" s="14"/>
      <c r="AL435" s="14"/>
    </row>
    <row r="436" ht="12.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4"/>
      <c r="AJ436" s="14"/>
      <c r="AK436" s="14"/>
      <c r="AL436" s="14"/>
    </row>
    <row r="437" ht="12.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4"/>
      <c r="AJ437" s="14"/>
      <c r="AK437" s="14"/>
      <c r="AL437" s="14"/>
    </row>
    <row r="438" ht="12.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4"/>
      <c r="AJ438" s="14"/>
      <c r="AK438" s="14"/>
      <c r="AL438" s="14"/>
    </row>
    <row r="439" ht="12.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4"/>
      <c r="AJ439" s="14"/>
      <c r="AK439" s="14"/>
      <c r="AL439" s="14"/>
    </row>
    <row r="440" ht="12.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4"/>
      <c r="AJ440" s="14"/>
      <c r="AK440" s="14"/>
      <c r="AL440" s="14"/>
    </row>
    <row r="441" ht="12.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4"/>
      <c r="AJ441" s="14"/>
      <c r="AK441" s="14"/>
      <c r="AL441" s="14"/>
    </row>
    <row r="442" ht="12.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4"/>
      <c r="AJ442" s="14"/>
      <c r="AK442" s="14"/>
      <c r="AL442" s="14"/>
    </row>
    <row r="443" ht="12.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4"/>
      <c r="AJ443" s="14"/>
      <c r="AK443" s="14"/>
      <c r="AL443" s="14"/>
    </row>
    <row r="444" ht="12.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4"/>
      <c r="AJ444" s="14"/>
      <c r="AK444" s="14"/>
      <c r="AL444" s="14"/>
    </row>
    <row r="445" ht="12.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4"/>
      <c r="AJ445" s="14"/>
      <c r="AK445" s="14"/>
      <c r="AL445" s="14"/>
    </row>
    <row r="446" ht="12.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4"/>
      <c r="AJ446" s="14"/>
      <c r="AK446" s="14"/>
      <c r="AL446" s="14"/>
    </row>
    <row r="447" ht="12.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4"/>
      <c r="AJ447" s="14"/>
      <c r="AK447" s="14"/>
      <c r="AL447" s="14"/>
    </row>
    <row r="448" ht="12.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4"/>
      <c r="AJ448" s="14"/>
      <c r="AK448" s="14"/>
      <c r="AL448" s="14"/>
    </row>
    <row r="449" ht="12.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4"/>
      <c r="AJ449" s="14"/>
      <c r="AK449" s="14"/>
      <c r="AL449" s="14"/>
    </row>
    <row r="450" ht="12.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4"/>
      <c r="AJ450" s="14"/>
      <c r="AK450" s="14"/>
      <c r="AL450" s="14"/>
    </row>
    <row r="451" ht="12.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4"/>
      <c r="AJ451" s="14"/>
      <c r="AK451" s="14"/>
      <c r="AL451" s="14"/>
    </row>
    <row r="452" ht="12.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4"/>
      <c r="AJ452" s="14"/>
      <c r="AK452" s="14"/>
      <c r="AL452" s="14"/>
    </row>
    <row r="453" ht="12.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4"/>
      <c r="AJ453" s="14"/>
      <c r="AK453" s="14"/>
      <c r="AL453" s="14"/>
    </row>
    <row r="454" ht="12.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4"/>
      <c r="AJ454" s="14"/>
      <c r="AK454" s="14"/>
      <c r="AL454" s="14"/>
    </row>
    <row r="455" ht="12.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4"/>
      <c r="AJ455" s="14"/>
      <c r="AK455" s="14"/>
      <c r="AL455" s="14"/>
    </row>
    <row r="456" ht="12.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4"/>
      <c r="AJ456" s="14"/>
      <c r="AK456" s="14"/>
      <c r="AL456" s="14"/>
    </row>
    <row r="457" ht="12.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4"/>
      <c r="AJ457" s="14"/>
      <c r="AK457" s="14"/>
      <c r="AL457" s="14"/>
    </row>
    <row r="458" ht="12.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4"/>
      <c r="AJ458" s="14"/>
      <c r="AK458" s="14"/>
      <c r="AL458" s="14"/>
    </row>
    <row r="459" ht="12.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4"/>
      <c r="AJ459" s="14"/>
      <c r="AK459" s="14"/>
      <c r="AL459" s="14"/>
    </row>
    <row r="460" ht="12.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4"/>
      <c r="AJ460" s="14"/>
      <c r="AK460" s="14"/>
      <c r="AL460" s="14"/>
    </row>
    <row r="461" ht="12.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4"/>
      <c r="AJ461" s="14"/>
      <c r="AK461" s="14"/>
      <c r="AL461" s="14"/>
    </row>
    <row r="462" ht="12.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4"/>
      <c r="AJ462" s="14"/>
      <c r="AK462" s="14"/>
      <c r="AL462" s="14"/>
    </row>
    <row r="463" ht="12.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4"/>
      <c r="AJ463" s="14"/>
      <c r="AK463" s="14"/>
      <c r="AL463" s="14"/>
    </row>
    <row r="464" ht="12.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4"/>
      <c r="AJ464" s="14"/>
      <c r="AK464" s="14"/>
      <c r="AL464" s="14"/>
    </row>
    <row r="465" ht="12.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4"/>
      <c r="AJ465" s="14"/>
      <c r="AK465" s="14"/>
      <c r="AL465" s="14"/>
    </row>
    <row r="466" ht="12.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4"/>
      <c r="AJ466" s="14"/>
      <c r="AK466" s="14"/>
      <c r="AL466" s="14"/>
    </row>
    <row r="467" ht="12.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4"/>
      <c r="AJ467" s="14"/>
      <c r="AK467" s="14"/>
      <c r="AL467" s="14"/>
    </row>
    <row r="468" ht="12.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4"/>
      <c r="AJ468" s="14"/>
      <c r="AK468" s="14"/>
      <c r="AL468" s="14"/>
    </row>
    <row r="469" ht="12.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4"/>
      <c r="AJ469" s="14"/>
      <c r="AK469" s="14"/>
      <c r="AL469" s="14"/>
    </row>
    <row r="470" ht="12.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4"/>
      <c r="AJ470" s="14"/>
      <c r="AK470" s="14"/>
      <c r="AL470" s="14"/>
    </row>
    <row r="471" ht="12.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4"/>
      <c r="AJ471" s="14"/>
      <c r="AK471" s="14"/>
      <c r="AL471" s="14"/>
    </row>
    <row r="472" ht="12.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4"/>
      <c r="AJ472" s="14"/>
      <c r="AK472" s="14"/>
      <c r="AL472" s="14"/>
    </row>
    <row r="473" ht="12.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4"/>
      <c r="AJ473" s="14"/>
      <c r="AK473" s="14"/>
      <c r="AL473" s="14"/>
    </row>
    <row r="474" ht="12.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4"/>
      <c r="AJ474" s="14"/>
      <c r="AK474" s="14"/>
      <c r="AL474" s="14"/>
    </row>
    <row r="475" ht="12.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4"/>
      <c r="AJ475" s="14"/>
      <c r="AK475" s="14"/>
      <c r="AL475" s="14"/>
    </row>
    <row r="476" ht="12.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4"/>
      <c r="AJ476" s="14"/>
      <c r="AK476" s="14"/>
      <c r="AL476" s="14"/>
    </row>
    <row r="477" ht="12.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4"/>
      <c r="AJ477" s="14"/>
      <c r="AK477" s="14"/>
      <c r="AL477" s="14"/>
    </row>
    <row r="478" ht="12.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4"/>
      <c r="AJ478" s="14"/>
      <c r="AK478" s="14"/>
      <c r="AL478" s="14"/>
    </row>
    <row r="479" ht="12.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4"/>
      <c r="AJ479" s="14"/>
      <c r="AK479" s="14"/>
      <c r="AL479" s="14"/>
    </row>
    <row r="480" ht="12.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4"/>
      <c r="AJ480" s="14"/>
      <c r="AK480" s="14"/>
      <c r="AL480" s="14"/>
    </row>
    <row r="481" ht="12.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4"/>
      <c r="AJ481" s="14"/>
      <c r="AK481" s="14"/>
      <c r="AL481" s="14"/>
    </row>
    <row r="482" ht="12.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4"/>
      <c r="AJ482" s="14"/>
      <c r="AK482" s="14"/>
      <c r="AL482" s="14"/>
    </row>
    <row r="483" ht="12.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4"/>
      <c r="AJ483" s="14"/>
      <c r="AK483" s="14"/>
      <c r="AL483" s="14"/>
    </row>
    <row r="484" ht="12.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4"/>
      <c r="AJ484" s="14"/>
      <c r="AK484" s="14"/>
      <c r="AL484" s="14"/>
    </row>
    <row r="485" ht="12.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4"/>
      <c r="AJ485" s="14"/>
      <c r="AK485" s="14"/>
      <c r="AL485" s="14"/>
    </row>
    <row r="486" ht="12.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4"/>
      <c r="AJ486" s="14"/>
      <c r="AK486" s="14"/>
      <c r="AL486" s="14"/>
    </row>
    <row r="487" ht="12.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4"/>
      <c r="AJ487" s="14"/>
      <c r="AK487" s="14"/>
      <c r="AL487" s="14"/>
    </row>
    <row r="488" ht="12.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4"/>
      <c r="AJ488" s="14"/>
      <c r="AK488" s="14"/>
      <c r="AL488" s="14"/>
    </row>
    <row r="489" ht="12.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4"/>
      <c r="AJ489" s="14"/>
      <c r="AK489" s="14"/>
      <c r="AL489" s="14"/>
    </row>
    <row r="490" ht="12.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4"/>
      <c r="AJ490" s="14"/>
      <c r="AK490" s="14"/>
      <c r="AL490" s="14"/>
    </row>
    <row r="491" ht="12.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4"/>
      <c r="AJ491" s="14"/>
      <c r="AK491" s="14"/>
      <c r="AL491" s="14"/>
    </row>
    <row r="492" ht="12.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4"/>
      <c r="AJ492" s="14"/>
      <c r="AK492" s="14"/>
      <c r="AL492" s="14"/>
    </row>
    <row r="493" ht="12.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4"/>
      <c r="AJ493" s="14"/>
      <c r="AK493" s="14"/>
      <c r="AL493" s="14"/>
    </row>
    <row r="494" ht="12.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4"/>
      <c r="AJ494" s="14"/>
      <c r="AK494" s="14"/>
      <c r="AL494" s="14"/>
    </row>
    <row r="495" ht="12.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4"/>
      <c r="AJ495" s="14"/>
      <c r="AK495" s="14"/>
      <c r="AL495" s="14"/>
    </row>
    <row r="496" ht="12.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4"/>
      <c r="AJ496" s="14"/>
      <c r="AK496" s="14"/>
      <c r="AL496" s="14"/>
    </row>
    <row r="497" ht="12.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4"/>
      <c r="AJ497" s="14"/>
      <c r="AK497" s="14"/>
      <c r="AL497" s="14"/>
    </row>
    <row r="498" ht="12.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4"/>
      <c r="AJ498" s="14"/>
      <c r="AK498" s="14"/>
      <c r="AL498" s="14"/>
    </row>
    <row r="499" ht="12.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4"/>
      <c r="AJ499" s="14"/>
      <c r="AK499" s="14"/>
      <c r="AL499" s="14"/>
    </row>
    <row r="500" ht="12.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4"/>
      <c r="AJ500" s="14"/>
      <c r="AK500" s="14"/>
      <c r="AL500" s="14"/>
    </row>
    <row r="501" ht="12.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4"/>
      <c r="AJ501" s="14"/>
      <c r="AK501" s="14"/>
      <c r="AL501" s="14"/>
    </row>
    <row r="502" ht="12.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4"/>
      <c r="AJ502" s="14"/>
      <c r="AK502" s="14"/>
      <c r="AL502" s="14"/>
    </row>
    <row r="503" ht="12.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4"/>
      <c r="AJ503" s="14"/>
      <c r="AK503" s="14"/>
      <c r="AL503" s="14"/>
    </row>
    <row r="504" ht="12.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4"/>
      <c r="AJ504" s="14"/>
      <c r="AK504" s="14"/>
      <c r="AL504" s="14"/>
    </row>
    <row r="505" ht="12.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4"/>
      <c r="AJ505" s="14"/>
      <c r="AK505" s="14"/>
      <c r="AL505" s="14"/>
    </row>
    <row r="506" ht="12.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4"/>
      <c r="AJ506" s="14"/>
      <c r="AK506" s="14"/>
      <c r="AL506" s="14"/>
    </row>
    <row r="507" ht="12.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4"/>
      <c r="AJ507" s="14"/>
      <c r="AK507" s="14"/>
      <c r="AL507" s="14"/>
    </row>
    <row r="508" ht="12.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4"/>
      <c r="AJ508" s="14"/>
      <c r="AK508" s="14"/>
      <c r="AL508" s="14"/>
    </row>
    <row r="509" ht="12.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4"/>
      <c r="AJ509" s="14"/>
      <c r="AK509" s="14"/>
      <c r="AL509" s="14"/>
    </row>
    <row r="510" ht="12.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4"/>
      <c r="AJ510" s="14"/>
      <c r="AK510" s="14"/>
      <c r="AL510" s="14"/>
    </row>
    <row r="511" ht="12.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4"/>
      <c r="AJ511" s="14"/>
      <c r="AK511" s="14"/>
      <c r="AL511" s="14"/>
    </row>
    <row r="512" ht="12.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4"/>
      <c r="AJ512" s="14"/>
      <c r="AK512" s="14"/>
      <c r="AL512" s="14"/>
    </row>
    <row r="513" ht="12.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4"/>
      <c r="AJ513" s="14"/>
      <c r="AK513" s="14"/>
      <c r="AL513" s="14"/>
    </row>
    <row r="514" ht="12.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4"/>
      <c r="AJ514" s="14"/>
      <c r="AK514" s="14"/>
      <c r="AL514" s="14"/>
    </row>
    <row r="515" ht="12.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4"/>
      <c r="AJ515" s="14"/>
      <c r="AK515" s="14"/>
      <c r="AL515" s="14"/>
    </row>
    <row r="516" ht="12.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4"/>
      <c r="AJ516" s="14"/>
      <c r="AK516" s="14"/>
      <c r="AL516" s="14"/>
    </row>
    <row r="517" ht="12.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4"/>
      <c r="AJ517" s="14"/>
      <c r="AK517" s="14"/>
      <c r="AL517" s="14"/>
    </row>
    <row r="518" ht="12.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4"/>
      <c r="AJ518" s="14"/>
      <c r="AK518" s="14"/>
      <c r="AL518" s="14"/>
    </row>
    <row r="519" ht="12.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4"/>
      <c r="AJ519" s="14"/>
      <c r="AK519" s="14"/>
      <c r="AL519" s="14"/>
    </row>
    <row r="520" ht="12.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4"/>
      <c r="AJ520" s="14"/>
      <c r="AK520" s="14"/>
      <c r="AL520" s="14"/>
    </row>
    <row r="521" ht="12.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4"/>
      <c r="AJ521" s="14"/>
      <c r="AK521" s="14"/>
      <c r="AL521" s="14"/>
    </row>
    <row r="522" ht="12.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4"/>
      <c r="AJ522" s="14"/>
      <c r="AK522" s="14"/>
      <c r="AL522" s="14"/>
    </row>
    <row r="523" ht="12.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4"/>
      <c r="AJ523" s="14"/>
      <c r="AK523" s="14"/>
      <c r="AL523" s="14"/>
    </row>
    <row r="524" ht="12.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4"/>
      <c r="AJ524" s="14"/>
      <c r="AK524" s="14"/>
      <c r="AL524" s="14"/>
    </row>
    <row r="525" ht="12.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4"/>
      <c r="AJ525" s="14"/>
      <c r="AK525" s="14"/>
      <c r="AL525" s="14"/>
    </row>
    <row r="526" ht="12.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4"/>
      <c r="AJ526" s="14"/>
      <c r="AK526" s="14"/>
      <c r="AL526" s="14"/>
    </row>
    <row r="527" ht="12.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4"/>
      <c r="AJ527" s="14"/>
      <c r="AK527" s="14"/>
      <c r="AL527" s="14"/>
    </row>
    <row r="528" ht="12.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4"/>
      <c r="AJ528" s="14"/>
      <c r="AK528" s="14"/>
      <c r="AL528" s="14"/>
    </row>
    <row r="529" ht="12.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4"/>
      <c r="AJ529" s="14"/>
      <c r="AK529" s="14"/>
      <c r="AL529" s="14"/>
    </row>
    <row r="530" ht="12.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4"/>
      <c r="AJ530" s="14"/>
      <c r="AK530" s="14"/>
      <c r="AL530" s="14"/>
    </row>
    <row r="531" ht="12.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4"/>
      <c r="AJ531" s="14"/>
      <c r="AK531" s="14"/>
      <c r="AL531" s="14"/>
    </row>
    <row r="532" ht="12.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4"/>
      <c r="AJ532" s="14"/>
      <c r="AK532" s="14"/>
      <c r="AL532" s="14"/>
    </row>
    <row r="533" ht="12.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4"/>
      <c r="AJ533" s="14"/>
      <c r="AK533" s="14"/>
      <c r="AL533" s="14"/>
    </row>
    <row r="534" ht="12.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4"/>
      <c r="AJ534" s="14"/>
      <c r="AK534" s="14"/>
      <c r="AL534" s="14"/>
    </row>
    <row r="535" ht="12.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4"/>
      <c r="AJ535" s="14"/>
      <c r="AK535" s="14"/>
      <c r="AL535" s="14"/>
    </row>
    <row r="536" ht="12.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4"/>
      <c r="AJ536" s="14"/>
      <c r="AK536" s="14"/>
      <c r="AL536" s="14"/>
    </row>
    <row r="537" ht="12.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4"/>
      <c r="AJ537" s="14"/>
      <c r="AK537" s="14"/>
      <c r="AL537" s="14"/>
    </row>
    <row r="538" ht="12.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4"/>
      <c r="AJ538" s="14"/>
      <c r="AK538" s="14"/>
      <c r="AL538" s="14"/>
    </row>
    <row r="539" ht="12.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4"/>
      <c r="AJ539" s="14"/>
      <c r="AK539" s="14"/>
      <c r="AL539" s="14"/>
    </row>
    <row r="540" ht="12.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4"/>
      <c r="AJ540" s="14"/>
      <c r="AK540" s="14"/>
      <c r="AL540" s="14"/>
    </row>
    <row r="541" ht="12.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4"/>
      <c r="AJ541" s="14"/>
      <c r="AK541" s="14"/>
      <c r="AL541" s="14"/>
    </row>
    <row r="542" ht="12.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4"/>
      <c r="AJ542" s="14"/>
      <c r="AK542" s="14"/>
      <c r="AL542" s="14"/>
    </row>
    <row r="543" ht="12.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4"/>
      <c r="AJ543" s="14"/>
      <c r="AK543" s="14"/>
      <c r="AL543" s="14"/>
    </row>
    <row r="544" ht="12.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4"/>
      <c r="AJ544" s="14"/>
      <c r="AK544" s="14"/>
      <c r="AL544" s="14"/>
    </row>
    <row r="545" ht="12.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4"/>
      <c r="AJ545" s="14"/>
      <c r="AK545" s="14"/>
      <c r="AL545" s="14"/>
    </row>
    <row r="546" ht="12.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4"/>
      <c r="AJ546" s="14"/>
      <c r="AK546" s="14"/>
      <c r="AL546" s="14"/>
    </row>
    <row r="547" ht="12.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4"/>
      <c r="AJ547" s="14"/>
      <c r="AK547" s="14"/>
      <c r="AL547" s="14"/>
    </row>
    <row r="548" ht="12.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4"/>
      <c r="AJ548" s="14"/>
      <c r="AK548" s="14"/>
      <c r="AL548" s="14"/>
    </row>
    <row r="549" ht="12.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4"/>
      <c r="AJ549" s="14"/>
      <c r="AK549" s="14"/>
      <c r="AL549" s="14"/>
    </row>
    <row r="550" ht="12.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4"/>
      <c r="AJ550" s="14"/>
      <c r="AK550" s="14"/>
      <c r="AL550" s="14"/>
    </row>
    <row r="551" ht="12.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4"/>
      <c r="AJ551" s="14"/>
      <c r="AK551" s="14"/>
      <c r="AL551" s="14"/>
    </row>
    <row r="552" ht="12.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4"/>
      <c r="AJ552" s="14"/>
      <c r="AK552" s="14"/>
      <c r="AL552" s="14"/>
    </row>
    <row r="553" ht="12.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4"/>
      <c r="AJ553" s="14"/>
      <c r="AK553" s="14"/>
      <c r="AL553" s="14"/>
    </row>
    <row r="554" ht="12.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4"/>
      <c r="AJ554" s="14"/>
      <c r="AK554" s="14"/>
      <c r="AL554" s="14"/>
    </row>
    <row r="555" ht="12.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4"/>
      <c r="AJ555" s="14"/>
      <c r="AK555" s="14"/>
      <c r="AL555" s="14"/>
    </row>
    <row r="556" ht="12.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4"/>
      <c r="AJ556" s="14"/>
      <c r="AK556" s="14"/>
      <c r="AL556" s="14"/>
    </row>
    <row r="557" ht="12.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4"/>
      <c r="AJ557" s="14"/>
      <c r="AK557" s="14"/>
      <c r="AL557" s="14"/>
    </row>
    <row r="558" ht="12.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4"/>
      <c r="AJ558" s="14"/>
      <c r="AK558" s="14"/>
      <c r="AL558" s="14"/>
    </row>
    <row r="559" ht="12.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4"/>
      <c r="AJ559" s="14"/>
      <c r="AK559" s="14"/>
      <c r="AL559" s="14"/>
    </row>
    <row r="560" ht="12.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4"/>
      <c r="AJ560" s="14"/>
      <c r="AK560" s="14"/>
      <c r="AL560" s="14"/>
    </row>
    <row r="561" ht="12.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4"/>
      <c r="AJ561" s="14"/>
      <c r="AK561" s="14"/>
      <c r="AL561" s="14"/>
    </row>
    <row r="562" ht="12.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4"/>
      <c r="AJ562" s="14"/>
      <c r="AK562" s="14"/>
      <c r="AL562" s="14"/>
    </row>
    <row r="563" ht="12.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4"/>
      <c r="AJ563" s="14"/>
      <c r="AK563" s="14"/>
      <c r="AL563" s="14"/>
    </row>
    <row r="564" ht="12.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4"/>
      <c r="AJ564" s="14"/>
      <c r="AK564" s="14"/>
      <c r="AL564" s="14"/>
    </row>
    <row r="565" ht="12.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4"/>
      <c r="AJ565" s="14"/>
      <c r="AK565" s="14"/>
      <c r="AL565" s="14"/>
    </row>
    <row r="566" ht="12.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4"/>
      <c r="AJ566" s="14"/>
      <c r="AK566" s="14"/>
      <c r="AL566" s="14"/>
    </row>
    <row r="567" ht="12.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4"/>
      <c r="AJ567" s="14"/>
      <c r="AK567" s="14"/>
      <c r="AL567" s="14"/>
    </row>
    <row r="568" ht="12.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4"/>
      <c r="AJ568" s="14"/>
      <c r="AK568" s="14"/>
      <c r="AL568" s="14"/>
    </row>
    <row r="569" ht="12.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4"/>
      <c r="AJ569" s="14"/>
      <c r="AK569" s="14"/>
      <c r="AL569" s="14"/>
    </row>
    <row r="570" ht="12.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4"/>
      <c r="AJ570" s="14"/>
      <c r="AK570" s="14"/>
      <c r="AL570" s="14"/>
    </row>
    <row r="571" ht="12.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4"/>
      <c r="AJ571" s="14"/>
      <c r="AK571" s="14"/>
      <c r="AL571" s="14"/>
    </row>
    <row r="572" ht="12.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4"/>
      <c r="AJ572" s="14"/>
      <c r="AK572" s="14"/>
      <c r="AL572" s="14"/>
    </row>
    <row r="573" ht="12.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4"/>
      <c r="AJ573" s="14"/>
      <c r="AK573" s="14"/>
      <c r="AL573" s="14"/>
    </row>
    <row r="574" ht="12.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4"/>
      <c r="AJ574" s="14"/>
      <c r="AK574" s="14"/>
      <c r="AL574" s="14"/>
    </row>
    <row r="575" ht="12.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4"/>
      <c r="AJ575" s="14"/>
      <c r="AK575" s="14"/>
      <c r="AL575" s="14"/>
    </row>
    <row r="576" ht="12.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4"/>
      <c r="AJ576" s="14"/>
      <c r="AK576" s="14"/>
      <c r="AL576" s="14"/>
    </row>
    <row r="577" ht="12.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4"/>
      <c r="AJ577" s="14"/>
      <c r="AK577" s="14"/>
      <c r="AL577" s="14"/>
    </row>
    <row r="578" ht="12.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4"/>
      <c r="AJ578" s="14"/>
      <c r="AK578" s="14"/>
      <c r="AL578" s="14"/>
    </row>
    <row r="579" ht="12.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4"/>
      <c r="AJ579" s="14"/>
      <c r="AK579" s="14"/>
      <c r="AL579" s="14"/>
    </row>
    <row r="580" ht="12.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4"/>
      <c r="AJ580" s="14"/>
      <c r="AK580" s="14"/>
      <c r="AL580" s="14"/>
    </row>
    <row r="581" ht="12.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4"/>
      <c r="AJ581" s="14"/>
      <c r="AK581" s="14"/>
      <c r="AL581" s="14"/>
    </row>
    <row r="582" ht="12.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4"/>
      <c r="AJ582" s="14"/>
      <c r="AK582" s="14"/>
      <c r="AL582" s="14"/>
    </row>
    <row r="583" ht="12.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4"/>
      <c r="AJ583" s="14"/>
      <c r="AK583" s="14"/>
      <c r="AL583" s="14"/>
    </row>
    <row r="584" ht="12.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4"/>
      <c r="AJ584" s="14"/>
      <c r="AK584" s="14"/>
      <c r="AL584" s="14"/>
    </row>
    <row r="585" ht="12.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4"/>
      <c r="AJ585" s="14"/>
      <c r="AK585" s="14"/>
      <c r="AL585" s="14"/>
    </row>
    <row r="586" ht="12.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4"/>
      <c r="AJ586" s="14"/>
      <c r="AK586" s="14"/>
      <c r="AL586" s="14"/>
    </row>
    <row r="587" ht="12.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4"/>
      <c r="AJ587" s="14"/>
      <c r="AK587" s="14"/>
      <c r="AL587" s="14"/>
    </row>
    <row r="588" ht="12.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4"/>
      <c r="AJ588" s="14"/>
      <c r="AK588" s="14"/>
      <c r="AL588" s="14"/>
    </row>
    <row r="589" ht="12.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4"/>
      <c r="AJ589" s="14"/>
      <c r="AK589" s="14"/>
      <c r="AL589" s="14"/>
    </row>
    <row r="590" ht="12.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4"/>
      <c r="AJ590" s="14"/>
      <c r="AK590" s="14"/>
      <c r="AL590" s="14"/>
    </row>
    <row r="591" ht="12.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4"/>
      <c r="AJ591" s="14"/>
      <c r="AK591" s="14"/>
      <c r="AL591" s="14"/>
    </row>
    <row r="592" ht="12.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4"/>
      <c r="AJ592" s="14"/>
      <c r="AK592" s="14"/>
      <c r="AL592" s="14"/>
    </row>
    <row r="593" ht="12.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4"/>
      <c r="AJ593" s="14"/>
      <c r="AK593" s="14"/>
      <c r="AL593" s="14"/>
    </row>
    <row r="594" ht="12.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4"/>
      <c r="AJ594" s="14"/>
      <c r="AK594" s="14"/>
      <c r="AL594" s="14"/>
    </row>
    <row r="595" ht="12.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4"/>
      <c r="AJ595" s="14"/>
      <c r="AK595" s="14"/>
      <c r="AL595" s="14"/>
    </row>
    <row r="596" ht="12.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4"/>
      <c r="AJ596" s="14"/>
      <c r="AK596" s="14"/>
      <c r="AL596" s="14"/>
    </row>
    <row r="597" ht="12.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4"/>
      <c r="AJ597" s="14"/>
      <c r="AK597" s="14"/>
      <c r="AL597" s="14"/>
    </row>
    <row r="598" ht="12.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4"/>
      <c r="AJ598" s="14"/>
      <c r="AK598" s="14"/>
      <c r="AL598" s="14"/>
    </row>
    <row r="599" ht="12.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4"/>
      <c r="AJ599" s="14"/>
      <c r="AK599" s="14"/>
      <c r="AL599" s="14"/>
    </row>
    <row r="600" ht="12.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4"/>
      <c r="AJ600" s="14"/>
      <c r="AK600" s="14"/>
      <c r="AL600" s="14"/>
    </row>
    <row r="601" ht="12.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4"/>
      <c r="AJ601" s="14"/>
      <c r="AK601" s="14"/>
      <c r="AL601" s="14"/>
    </row>
    <row r="602" ht="12.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4"/>
      <c r="AJ602" s="14"/>
      <c r="AK602" s="14"/>
      <c r="AL602" s="14"/>
    </row>
    <row r="603" ht="12.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4"/>
      <c r="AJ603" s="14"/>
      <c r="AK603" s="14"/>
      <c r="AL603" s="14"/>
    </row>
    <row r="604" ht="12.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4"/>
      <c r="AJ604" s="14"/>
      <c r="AK604" s="14"/>
      <c r="AL604" s="14"/>
    </row>
    <row r="605" ht="12.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4"/>
      <c r="AJ605" s="14"/>
      <c r="AK605" s="14"/>
      <c r="AL605" s="14"/>
    </row>
    <row r="606" ht="12.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4"/>
      <c r="AJ606" s="14"/>
      <c r="AK606" s="14"/>
      <c r="AL606" s="14"/>
    </row>
    <row r="607" ht="12.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4"/>
      <c r="AJ607" s="14"/>
      <c r="AK607" s="14"/>
      <c r="AL607" s="14"/>
    </row>
    <row r="608" ht="12.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4"/>
      <c r="AJ608" s="14"/>
      <c r="AK608" s="14"/>
      <c r="AL608" s="14"/>
    </row>
    <row r="609" ht="12.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4"/>
      <c r="AJ609" s="14"/>
      <c r="AK609" s="14"/>
      <c r="AL609" s="14"/>
    </row>
    <row r="610" ht="12.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4"/>
      <c r="AJ610" s="14"/>
      <c r="AK610" s="14"/>
      <c r="AL610" s="14"/>
    </row>
    <row r="611" ht="12.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4"/>
      <c r="AJ611" s="14"/>
      <c r="AK611" s="14"/>
      <c r="AL611" s="14"/>
    </row>
    <row r="612" ht="12.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4"/>
      <c r="AJ612" s="14"/>
      <c r="AK612" s="14"/>
      <c r="AL612" s="14"/>
    </row>
    <row r="613" ht="12.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4"/>
      <c r="AJ613" s="14"/>
      <c r="AK613" s="14"/>
      <c r="AL613" s="14"/>
    </row>
    <row r="614" ht="12.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4"/>
      <c r="AJ614" s="14"/>
      <c r="AK614" s="14"/>
      <c r="AL614" s="14"/>
    </row>
    <row r="615" ht="12.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4"/>
      <c r="AJ615" s="14"/>
      <c r="AK615" s="14"/>
      <c r="AL615" s="14"/>
    </row>
    <row r="616" ht="12.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4"/>
      <c r="AJ616" s="14"/>
      <c r="AK616" s="14"/>
      <c r="AL616" s="14"/>
    </row>
    <row r="617" ht="12.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4"/>
      <c r="AJ617" s="14"/>
      <c r="AK617" s="14"/>
      <c r="AL617" s="14"/>
    </row>
    <row r="618" ht="12.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4"/>
      <c r="AJ618" s="14"/>
      <c r="AK618" s="14"/>
      <c r="AL618" s="14"/>
    </row>
    <row r="619" ht="12.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4"/>
      <c r="AJ619" s="14"/>
      <c r="AK619" s="14"/>
      <c r="AL619" s="14"/>
    </row>
    <row r="620" ht="12.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4"/>
      <c r="AJ620" s="14"/>
      <c r="AK620" s="14"/>
      <c r="AL620" s="14"/>
    </row>
    <row r="621" ht="12.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4"/>
      <c r="AJ621" s="14"/>
      <c r="AK621" s="14"/>
      <c r="AL621" s="14"/>
    </row>
    <row r="622" ht="12.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4"/>
      <c r="AJ622" s="14"/>
      <c r="AK622" s="14"/>
      <c r="AL622" s="14"/>
    </row>
    <row r="623" ht="12.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4"/>
      <c r="AJ623" s="14"/>
      <c r="AK623" s="14"/>
      <c r="AL623" s="14"/>
    </row>
    <row r="624" ht="12.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4"/>
      <c r="AJ624" s="14"/>
      <c r="AK624" s="14"/>
      <c r="AL624" s="14"/>
    </row>
    <row r="625" ht="12.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4"/>
      <c r="AJ625" s="14"/>
      <c r="AK625" s="14"/>
      <c r="AL625" s="14"/>
    </row>
    <row r="626" ht="12.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4"/>
      <c r="AJ626" s="14"/>
      <c r="AK626" s="14"/>
      <c r="AL626" s="14"/>
    </row>
    <row r="627" ht="12.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4"/>
      <c r="AJ627" s="14"/>
      <c r="AK627" s="14"/>
      <c r="AL627" s="14"/>
    </row>
    <row r="628" ht="12.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4"/>
      <c r="AJ628" s="14"/>
      <c r="AK628" s="14"/>
      <c r="AL628" s="14"/>
    </row>
    <row r="629" ht="12.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4"/>
      <c r="AJ629" s="14"/>
      <c r="AK629" s="14"/>
      <c r="AL629" s="14"/>
    </row>
    <row r="630" ht="12.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4"/>
      <c r="AJ630" s="14"/>
      <c r="AK630" s="14"/>
      <c r="AL630" s="14"/>
    </row>
    <row r="631" ht="12.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4"/>
      <c r="AJ631" s="14"/>
      <c r="AK631" s="14"/>
      <c r="AL631" s="14"/>
    </row>
    <row r="632" ht="12.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4"/>
      <c r="AJ632" s="14"/>
      <c r="AK632" s="14"/>
      <c r="AL632" s="14"/>
    </row>
    <row r="633" ht="12.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4"/>
      <c r="AJ633" s="14"/>
      <c r="AK633" s="14"/>
      <c r="AL633" s="14"/>
    </row>
    <row r="634" ht="12.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4"/>
      <c r="AJ634" s="14"/>
      <c r="AK634" s="14"/>
      <c r="AL634" s="14"/>
    </row>
    <row r="635" ht="12.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4"/>
      <c r="AJ635" s="14"/>
      <c r="AK635" s="14"/>
      <c r="AL635" s="14"/>
    </row>
    <row r="636" ht="12.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4"/>
      <c r="AJ636" s="14"/>
      <c r="AK636" s="14"/>
      <c r="AL636" s="14"/>
    </row>
    <row r="637" ht="12.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4"/>
      <c r="AJ637" s="14"/>
      <c r="AK637" s="14"/>
      <c r="AL637" s="14"/>
    </row>
    <row r="638" ht="12.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4"/>
      <c r="AJ638" s="14"/>
      <c r="AK638" s="14"/>
      <c r="AL638" s="14"/>
    </row>
    <row r="639" ht="12.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4"/>
      <c r="AJ639" s="14"/>
      <c r="AK639" s="14"/>
      <c r="AL639" s="14"/>
    </row>
    <row r="640" ht="12.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4"/>
      <c r="AJ640" s="14"/>
      <c r="AK640" s="14"/>
      <c r="AL640" s="14"/>
    </row>
    <row r="641" ht="12.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4"/>
      <c r="AJ641" s="14"/>
      <c r="AK641" s="14"/>
      <c r="AL641" s="14"/>
    </row>
    <row r="642" ht="12.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4"/>
      <c r="AJ642" s="14"/>
      <c r="AK642" s="14"/>
      <c r="AL642" s="14"/>
    </row>
    <row r="643" ht="12.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4"/>
      <c r="AJ643" s="14"/>
      <c r="AK643" s="14"/>
      <c r="AL643" s="14"/>
    </row>
    <row r="644" ht="12.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4"/>
      <c r="AJ644" s="14"/>
      <c r="AK644" s="14"/>
      <c r="AL644" s="14"/>
    </row>
    <row r="645" ht="12.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4"/>
      <c r="AJ645" s="14"/>
      <c r="AK645" s="14"/>
      <c r="AL645" s="14"/>
    </row>
    <row r="646" ht="12.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4"/>
      <c r="AJ646" s="14"/>
      <c r="AK646" s="14"/>
      <c r="AL646" s="14"/>
    </row>
    <row r="647" ht="12.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4"/>
      <c r="AJ647" s="14"/>
      <c r="AK647" s="14"/>
      <c r="AL647" s="14"/>
    </row>
    <row r="648" ht="12.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4"/>
      <c r="AJ648" s="14"/>
      <c r="AK648" s="14"/>
      <c r="AL648" s="14"/>
    </row>
    <row r="649" ht="12.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4"/>
      <c r="AJ649" s="14"/>
      <c r="AK649" s="14"/>
      <c r="AL649" s="14"/>
    </row>
    <row r="650" ht="12.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4"/>
      <c r="AJ650" s="14"/>
      <c r="AK650" s="14"/>
      <c r="AL650" s="14"/>
    </row>
    <row r="651" ht="12.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4"/>
      <c r="AJ651" s="14"/>
      <c r="AK651" s="14"/>
      <c r="AL651" s="14"/>
    </row>
    <row r="652" ht="12.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4"/>
      <c r="AJ652" s="14"/>
      <c r="AK652" s="14"/>
      <c r="AL652" s="14"/>
    </row>
    <row r="653" ht="12.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4"/>
      <c r="AJ653" s="14"/>
      <c r="AK653" s="14"/>
      <c r="AL653" s="14"/>
    </row>
    <row r="654" ht="12.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4"/>
      <c r="AJ654" s="14"/>
      <c r="AK654" s="14"/>
      <c r="AL654" s="14"/>
    </row>
    <row r="655" ht="12.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4"/>
      <c r="AJ655" s="14"/>
      <c r="AK655" s="14"/>
      <c r="AL655" s="14"/>
    </row>
    <row r="656" ht="12.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4"/>
      <c r="AJ656" s="14"/>
      <c r="AK656" s="14"/>
      <c r="AL656" s="14"/>
    </row>
    <row r="657" ht="12.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4"/>
      <c r="AJ657" s="14"/>
      <c r="AK657" s="14"/>
      <c r="AL657" s="14"/>
    </row>
    <row r="658" ht="12.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4"/>
      <c r="AJ658" s="14"/>
      <c r="AK658" s="14"/>
      <c r="AL658" s="14"/>
    </row>
    <row r="659" ht="12.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4"/>
      <c r="AJ659" s="14"/>
      <c r="AK659" s="14"/>
      <c r="AL659" s="14"/>
    </row>
    <row r="660" ht="12.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4"/>
      <c r="AJ660" s="14"/>
      <c r="AK660" s="14"/>
      <c r="AL660" s="14"/>
    </row>
    <row r="661" ht="12.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4"/>
      <c r="AJ661" s="14"/>
      <c r="AK661" s="14"/>
      <c r="AL661" s="14"/>
    </row>
    <row r="662" ht="12.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4"/>
      <c r="AJ662" s="14"/>
      <c r="AK662" s="14"/>
      <c r="AL662" s="14"/>
    </row>
    <row r="663" ht="12.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4"/>
      <c r="AJ663" s="14"/>
      <c r="AK663" s="14"/>
      <c r="AL663" s="14"/>
    </row>
    <row r="664" ht="12.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4"/>
      <c r="AJ664" s="14"/>
      <c r="AK664" s="14"/>
      <c r="AL664" s="14"/>
    </row>
    <row r="665" ht="12.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4"/>
      <c r="AJ665" s="14"/>
      <c r="AK665" s="14"/>
      <c r="AL665" s="14"/>
    </row>
    <row r="666" ht="12.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4"/>
      <c r="AJ666" s="14"/>
      <c r="AK666" s="14"/>
      <c r="AL666" s="14"/>
    </row>
    <row r="667" ht="12.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4"/>
      <c r="AJ667" s="14"/>
      <c r="AK667" s="14"/>
      <c r="AL667" s="14"/>
    </row>
    <row r="668" ht="12.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4"/>
      <c r="AJ668" s="14"/>
      <c r="AK668" s="14"/>
      <c r="AL668" s="14"/>
    </row>
    <row r="669" ht="12.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4"/>
      <c r="AJ669" s="14"/>
      <c r="AK669" s="14"/>
      <c r="AL669" s="14"/>
    </row>
    <row r="670" ht="12.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4"/>
      <c r="AJ670" s="14"/>
      <c r="AK670" s="14"/>
      <c r="AL670" s="14"/>
    </row>
    <row r="671" ht="12.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4"/>
      <c r="AJ671" s="14"/>
      <c r="AK671" s="14"/>
      <c r="AL671" s="14"/>
    </row>
    <row r="672" ht="12.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4"/>
      <c r="AJ672" s="14"/>
      <c r="AK672" s="14"/>
      <c r="AL672" s="14"/>
    </row>
    <row r="673" ht="12.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4"/>
      <c r="AJ673" s="14"/>
      <c r="AK673" s="14"/>
      <c r="AL673" s="14"/>
    </row>
    <row r="674" ht="12.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4"/>
      <c r="AJ674" s="14"/>
      <c r="AK674" s="14"/>
      <c r="AL674" s="14"/>
    </row>
    <row r="675" ht="12.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4"/>
      <c r="AJ675" s="14"/>
      <c r="AK675" s="14"/>
      <c r="AL675" s="14"/>
    </row>
    <row r="676" ht="12.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4"/>
      <c r="AJ676" s="14"/>
      <c r="AK676" s="14"/>
      <c r="AL676" s="14"/>
    </row>
    <row r="677" ht="12.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4"/>
      <c r="AJ677" s="14"/>
      <c r="AK677" s="14"/>
      <c r="AL677" s="14"/>
    </row>
    <row r="678" ht="12.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4"/>
      <c r="AJ678" s="14"/>
      <c r="AK678" s="14"/>
      <c r="AL678" s="14"/>
    </row>
    <row r="679" ht="12.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4"/>
      <c r="AJ679" s="14"/>
      <c r="AK679" s="14"/>
      <c r="AL679" s="14"/>
    </row>
    <row r="680" ht="12.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4"/>
      <c r="AJ680" s="14"/>
      <c r="AK680" s="14"/>
      <c r="AL680" s="14"/>
    </row>
    <row r="681" ht="12.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4"/>
      <c r="AJ681" s="14"/>
      <c r="AK681" s="14"/>
      <c r="AL681" s="14"/>
    </row>
    <row r="682" ht="12.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4"/>
      <c r="AJ682" s="14"/>
      <c r="AK682" s="14"/>
      <c r="AL682" s="14"/>
    </row>
    <row r="683" ht="12.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4"/>
      <c r="AJ683" s="14"/>
      <c r="AK683" s="14"/>
      <c r="AL683" s="14"/>
    </row>
    <row r="684" ht="12.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4"/>
      <c r="AJ684" s="14"/>
      <c r="AK684" s="14"/>
      <c r="AL684" s="14"/>
    </row>
    <row r="685" ht="12.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4"/>
      <c r="AJ685" s="14"/>
      <c r="AK685" s="14"/>
      <c r="AL685" s="14"/>
    </row>
    <row r="686" ht="12.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4"/>
      <c r="AJ686" s="14"/>
      <c r="AK686" s="14"/>
      <c r="AL686" s="14"/>
    </row>
    <row r="687" ht="12.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4"/>
      <c r="AJ687" s="14"/>
      <c r="AK687" s="14"/>
      <c r="AL687" s="14"/>
    </row>
    <row r="688" ht="12.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4"/>
      <c r="AJ688" s="14"/>
      <c r="AK688" s="14"/>
      <c r="AL688" s="14"/>
    </row>
    <row r="689" ht="12.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4"/>
      <c r="AJ689" s="14"/>
      <c r="AK689" s="14"/>
      <c r="AL689" s="14"/>
    </row>
    <row r="690" ht="12.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4"/>
      <c r="AJ690" s="14"/>
      <c r="AK690" s="14"/>
      <c r="AL690" s="14"/>
    </row>
    <row r="691" ht="12.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4"/>
      <c r="AJ691" s="14"/>
      <c r="AK691" s="14"/>
      <c r="AL691" s="14"/>
    </row>
    <row r="692" ht="12.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4"/>
      <c r="AJ692" s="14"/>
      <c r="AK692" s="14"/>
      <c r="AL692" s="14"/>
    </row>
    <row r="693" ht="12.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4"/>
      <c r="AJ693" s="14"/>
      <c r="AK693" s="14"/>
      <c r="AL693" s="14"/>
    </row>
    <row r="694" ht="12.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4"/>
      <c r="AJ694" s="14"/>
      <c r="AK694" s="14"/>
      <c r="AL694" s="14"/>
    </row>
    <row r="695" ht="12.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4"/>
      <c r="AJ695" s="14"/>
      <c r="AK695" s="14"/>
      <c r="AL695" s="14"/>
    </row>
    <row r="696" ht="12.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4"/>
      <c r="AJ696" s="14"/>
      <c r="AK696" s="14"/>
      <c r="AL696" s="14"/>
    </row>
    <row r="697" ht="12.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4"/>
      <c r="AJ697" s="14"/>
      <c r="AK697" s="14"/>
      <c r="AL697" s="14"/>
    </row>
    <row r="698" ht="12.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4"/>
      <c r="AJ698" s="14"/>
      <c r="AK698" s="14"/>
      <c r="AL698" s="14"/>
    </row>
    <row r="699" ht="12.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4"/>
      <c r="AJ699" s="14"/>
      <c r="AK699" s="14"/>
      <c r="AL699" s="14"/>
    </row>
    <row r="700" ht="12.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4"/>
      <c r="AJ700" s="14"/>
      <c r="AK700" s="14"/>
      <c r="AL700" s="14"/>
    </row>
    <row r="701" ht="12.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4"/>
      <c r="AJ701" s="14"/>
      <c r="AK701" s="14"/>
      <c r="AL701" s="14"/>
    </row>
    <row r="702" ht="12.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4"/>
      <c r="AJ702" s="14"/>
      <c r="AK702" s="14"/>
      <c r="AL702" s="14"/>
    </row>
    <row r="703" ht="12.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4"/>
      <c r="AJ703" s="14"/>
      <c r="AK703" s="14"/>
      <c r="AL703" s="14"/>
    </row>
    <row r="704" ht="12.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4"/>
      <c r="AJ704" s="14"/>
      <c r="AK704" s="14"/>
      <c r="AL704" s="14"/>
    </row>
    <row r="705" ht="12.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4"/>
      <c r="AJ705" s="14"/>
      <c r="AK705" s="14"/>
      <c r="AL705" s="14"/>
    </row>
    <row r="706" ht="12.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4"/>
      <c r="AJ706" s="14"/>
      <c r="AK706" s="14"/>
      <c r="AL706" s="14"/>
    </row>
    <row r="707" ht="12.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4"/>
      <c r="AJ707" s="14"/>
      <c r="AK707" s="14"/>
      <c r="AL707" s="14"/>
    </row>
    <row r="708" ht="12.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4"/>
      <c r="AJ708" s="14"/>
      <c r="AK708" s="14"/>
      <c r="AL708" s="14"/>
    </row>
    <row r="709" ht="12.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4"/>
      <c r="AJ709" s="14"/>
      <c r="AK709" s="14"/>
      <c r="AL709" s="14"/>
    </row>
    <row r="710" ht="12.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4"/>
      <c r="AJ710" s="14"/>
      <c r="AK710" s="14"/>
      <c r="AL710" s="14"/>
    </row>
    <row r="711" ht="12.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4"/>
      <c r="AJ711" s="14"/>
      <c r="AK711" s="14"/>
      <c r="AL711" s="14"/>
    </row>
    <row r="712" ht="12.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4"/>
      <c r="AJ712" s="14"/>
      <c r="AK712" s="14"/>
      <c r="AL712" s="14"/>
    </row>
    <row r="713" ht="12.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4"/>
      <c r="AJ713" s="14"/>
      <c r="AK713" s="14"/>
      <c r="AL713" s="14"/>
    </row>
    <row r="714" ht="12.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4"/>
      <c r="AJ714" s="14"/>
      <c r="AK714" s="14"/>
      <c r="AL714" s="14"/>
    </row>
    <row r="715" ht="12.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4"/>
      <c r="AJ715" s="14"/>
      <c r="AK715" s="14"/>
      <c r="AL715" s="14"/>
    </row>
    <row r="716" ht="12.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4"/>
      <c r="AJ716" s="14"/>
      <c r="AK716" s="14"/>
      <c r="AL716" s="14"/>
    </row>
    <row r="717" ht="12.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4"/>
      <c r="AJ717" s="14"/>
      <c r="AK717" s="14"/>
      <c r="AL717" s="14"/>
    </row>
    <row r="718" ht="12.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4"/>
      <c r="AJ718" s="14"/>
      <c r="AK718" s="14"/>
      <c r="AL718" s="14"/>
    </row>
    <row r="719" ht="12.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4"/>
      <c r="AJ719" s="14"/>
      <c r="AK719" s="14"/>
      <c r="AL719" s="14"/>
    </row>
    <row r="720" ht="12.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4"/>
      <c r="AJ720" s="14"/>
      <c r="AK720" s="14"/>
      <c r="AL720" s="14"/>
    </row>
    <row r="721" ht="12.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4"/>
      <c r="AJ721" s="14"/>
      <c r="AK721" s="14"/>
      <c r="AL721" s="14"/>
    </row>
    <row r="722" ht="12.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4"/>
      <c r="AJ722" s="14"/>
      <c r="AK722" s="14"/>
      <c r="AL722" s="14"/>
    </row>
    <row r="723" ht="12.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4"/>
      <c r="AJ723" s="14"/>
      <c r="AK723" s="14"/>
      <c r="AL723" s="14"/>
    </row>
    <row r="724" ht="12.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4"/>
      <c r="AJ724" s="14"/>
      <c r="AK724" s="14"/>
      <c r="AL724" s="14"/>
    </row>
    <row r="725" ht="12.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4"/>
      <c r="AJ725" s="14"/>
      <c r="AK725" s="14"/>
      <c r="AL725" s="14"/>
    </row>
    <row r="726" ht="12.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4"/>
      <c r="AJ726" s="14"/>
      <c r="AK726" s="14"/>
      <c r="AL726" s="14"/>
    </row>
    <row r="727" ht="12.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4"/>
      <c r="AJ727" s="14"/>
      <c r="AK727" s="14"/>
      <c r="AL727" s="14"/>
    </row>
    <row r="728" ht="12.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4"/>
      <c r="AJ728" s="14"/>
      <c r="AK728" s="14"/>
      <c r="AL728" s="14"/>
    </row>
    <row r="729" ht="12.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4"/>
      <c r="AJ729" s="14"/>
      <c r="AK729" s="14"/>
      <c r="AL729" s="14"/>
    </row>
    <row r="730" ht="12.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4"/>
      <c r="AJ730" s="14"/>
      <c r="AK730" s="14"/>
      <c r="AL730" s="14"/>
    </row>
    <row r="731" ht="12.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4"/>
      <c r="AJ731" s="14"/>
      <c r="AK731" s="14"/>
      <c r="AL731" s="14"/>
    </row>
    <row r="732" ht="12.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4"/>
      <c r="AJ732" s="14"/>
      <c r="AK732" s="14"/>
      <c r="AL732" s="14"/>
    </row>
    <row r="733" ht="12.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4"/>
      <c r="AJ733" s="14"/>
      <c r="AK733" s="14"/>
      <c r="AL733" s="14"/>
    </row>
    <row r="734" ht="12.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4"/>
      <c r="AJ734" s="14"/>
      <c r="AK734" s="14"/>
      <c r="AL734" s="14"/>
    </row>
    <row r="735" ht="12.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4"/>
      <c r="AJ735" s="14"/>
      <c r="AK735" s="14"/>
      <c r="AL735" s="14"/>
    </row>
    <row r="736" ht="12.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4"/>
      <c r="AJ736" s="14"/>
      <c r="AK736" s="14"/>
      <c r="AL736" s="14"/>
    </row>
    <row r="737" ht="12.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4"/>
      <c r="AJ737" s="14"/>
      <c r="AK737" s="14"/>
      <c r="AL737" s="14"/>
    </row>
    <row r="738" ht="12.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4"/>
      <c r="AJ738" s="14"/>
      <c r="AK738" s="14"/>
      <c r="AL738" s="14"/>
    </row>
    <row r="739" ht="12.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4"/>
      <c r="AJ739" s="14"/>
      <c r="AK739" s="14"/>
      <c r="AL739" s="14"/>
    </row>
    <row r="740" ht="12.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4"/>
      <c r="AJ740" s="14"/>
      <c r="AK740" s="14"/>
      <c r="AL740" s="14"/>
    </row>
    <row r="741" ht="12.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4"/>
      <c r="AJ741" s="14"/>
      <c r="AK741" s="14"/>
      <c r="AL741" s="14"/>
    </row>
    <row r="742" ht="12.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4"/>
      <c r="AJ742" s="14"/>
      <c r="AK742" s="14"/>
      <c r="AL742" s="14"/>
    </row>
    <row r="743" ht="12.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4"/>
      <c r="AJ743" s="14"/>
      <c r="AK743" s="14"/>
      <c r="AL743" s="14"/>
    </row>
    <row r="744" ht="12.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4"/>
      <c r="AJ744" s="14"/>
      <c r="AK744" s="14"/>
      <c r="AL744" s="14"/>
    </row>
    <row r="745" ht="12.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4"/>
      <c r="AJ745" s="14"/>
      <c r="AK745" s="14"/>
      <c r="AL745" s="14"/>
    </row>
    <row r="746" ht="12.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4"/>
      <c r="AJ746" s="14"/>
      <c r="AK746" s="14"/>
      <c r="AL746" s="14"/>
    </row>
    <row r="747" ht="12.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4"/>
      <c r="AJ747" s="14"/>
      <c r="AK747" s="14"/>
      <c r="AL747" s="14"/>
    </row>
    <row r="748" ht="12.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4"/>
      <c r="AJ748" s="14"/>
      <c r="AK748" s="14"/>
      <c r="AL748" s="14"/>
    </row>
    <row r="749" ht="12.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4"/>
      <c r="AJ749" s="14"/>
      <c r="AK749" s="14"/>
      <c r="AL749" s="14"/>
    </row>
    <row r="750" ht="12.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4"/>
      <c r="AJ750" s="14"/>
      <c r="AK750" s="14"/>
      <c r="AL750" s="14"/>
    </row>
    <row r="751" ht="12.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4"/>
      <c r="AJ751" s="14"/>
      <c r="AK751" s="14"/>
      <c r="AL751" s="14"/>
    </row>
    <row r="752" ht="12.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4"/>
      <c r="AJ752" s="14"/>
      <c r="AK752" s="14"/>
      <c r="AL752" s="14"/>
    </row>
    <row r="753" ht="12.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4"/>
      <c r="AJ753" s="14"/>
      <c r="AK753" s="14"/>
      <c r="AL753" s="14"/>
    </row>
    <row r="754" ht="12.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4"/>
      <c r="AJ754" s="14"/>
      <c r="AK754" s="14"/>
      <c r="AL754" s="14"/>
    </row>
    <row r="755" ht="12.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4"/>
      <c r="AJ755" s="14"/>
      <c r="AK755" s="14"/>
      <c r="AL755" s="14"/>
    </row>
    <row r="756" ht="12.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4"/>
      <c r="AJ756" s="14"/>
      <c r="AK756" s="14"/>
      <c r="AL756" s="14"/>
    </row>
    <row r="757" ht="12.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4"/>
      <c r="AJ757" s="14"/>
      <c r="AK757" s="14"/>
      <c r="AL757" s="14"/>
    </row>
    <row r="758" ht="12.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4"/>
      <c r="AJ758" s="14"/>
      <c r="AK758" s="14"/>
      <c r="AL758" s="14"/>
    </row>
    <row r="759" ht="12.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4"/>
      <c r="AJ759" s="14"/>
      <c r="AK759" s="14"/>
      <c r="AL759" s="14"/>
    </row>
    <row r="760" ht="12.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4"/>
      <c r="AJ760" s="14"/>
      <c r="AK760" s="14"/>
      <c r="AL760" s="14"/>
    </row>
    <row r="761" ht="12.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4"/>
      <c r="AJ761" s="14"/>
      <c r="AK761" s="14"/>
      <c r="AL761" s="14"/>
    </row>
    <row r="762" ht="12.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4"/>
      <c r="AJ762" s="14"/>
      <c r="AK762" s="14"/>
      <c r="AL762" s="14"/>
    </row>
    <row r="763" ht="12.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4"/>
      <c r="AJ763" s="14"/>
      <c r="AK763" s="14"/>
      <c r="AL763" s="14"/>
    </row>
    <row r="764" ht="12.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4"/>
      <c r="AJ764" s="14"/>
      <c r="AK764" s="14"/>
      <c r="AL764" s="14"/>
    </row>
    <row r="765" ht="12.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4"/>
      <c r="AJ765" s="14"/>
      <c r="AK765" s="14"/>
      <c r="AL765" s="14"/>
    </row>
    <row r="766" ht="12.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4"/>
      <c r="AJ766" s="14"/>
      <c r="AK766" s="14"/>
      <c r="AL766" s="14"/>
    </row>
    <row r="767" ht="12.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4"/>
      <c r="AJ767" s="14"/>
      <c r="AK767" s="14"/>
      <c r="AL767" s="14"/>
    </row>
    <row r="768" ht="12.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4"/>
      <c r="AJ768" s="14"/>
      <c r="AK768" s="14"/>
      <c r="AL768" s="14"/>
    </row>
    <row r="769" ht="12.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4"/>
      <c r="AJ769" s="14"/>
      <c r="AK769" s="14"/>
      <c r="AL769" s="14"/>
    </row>
    <row r="770" ht="12.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4"/>
      <c r="AJ770" s="14"/>
      <c r="AK770" s="14"/>
      <c r="AL770" s="14"/>
    </row>
    <row r="771" ht="12.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4"/>
      <c r="AJ771" s="14"/>
      <c r="AK771" s="14"/>
      <c r="AL771" s="14"/>
    </row>
    <row r="772" ht="12.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4"/>
      <c r="AJ772" s="14"/>
      <c r="AK772" s="14"/>
      <c r="AL772" s="14"/>
    </row>
    <row r="773" ht="12.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4"/>
      <c r="AJ773" s="14"/>
      <c r="AK773" s="14"/>
      <c r="AL773" s="14"/>
    </row>
    <row r="774" ht="12.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4"/>
      <c r="AJ774" s="14"/>
      <c r="AK774" s="14"/>
      <c r="AL774" s="14"/>
    </row>
    <row r="775" ht="12.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4"/>
      <c r="AJ775" s="14"/>
      <c r="AK775" s="14"/>
      <c r="AL775" s="14"/>
    </row>
    <row r="776" ht="12.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4"/>
      <c r="AJ776" s="14"/>
      <c r="AK776" s="14"/>
      <c r="AL776" s="14"/>
    </row>
    <row r="777" ht="12.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4"/>
      <c r="AJ777" s="14"/>
      <c r="AK777" s="14"/>
      <c r="AL777" s="14"/>
    </row>
    <row r="778" ht="12.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4"/>
      <c r="AJ778" s="14"/>
      <c r="AK778" s="14"/>
      <c r="AL778" s="14"/>
    </row>
    <row r="779" ht="12.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4"/>
      <c r="AJ779" s="14"/>
      <c r="AK779" s="14"/>
      <c r="AL779" s="14"/>
    </row>
    <row r="780" ht="12.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4"/>
      <c r="AJ780" s="14"/>
      <c r="AK780" s="14"/>
      <c r="AL780" s="14"/>
    </row>
    <row r="781" ht="12.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4"/>
      <c r="AJ781" s="14"/>
      <c r="AK781" s="14"/>
      <c r="AL781" s="14"/>
    </row>
    <row r="782" ht="12.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4"/>
      <c r="AJ782" s="14"/>
      <c r="AK782" s="14"/>
      <c r="AL782" s="14"/>
    </row>
    <row r="783" ht="12.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4"/>
      <c r="AJ783" s="14"/>
      <c r="AK783" s="14"/>
      <c r="AL783" s="14"/>
    </row>
    <row r="784" ht="12.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4"/>
      <c r="AJ784" s="14"/>
      <c r="AK784" s="14"/>
      <c r="AL784" s="14"/>
    </row>
    <row r="785" ht="12.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4"/>
      <c r="AJ785" s="14"/>
      <c r="AK785" s="14"/>
      <c r="AL785" s="14"/>
    </row>
    <row r="786" ht="12.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4"/>
      <c r="AJ786" s="14"/>
      <c r="AK786" s="14"/>
      <c r="AL786" s="14"/>
    </row>
    <row r="787" ht="12.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4"/>
      <c r="AJ787" s="14"/>
      <c r="AK787" s="14"/>
      <c r="AL787" s="14"/>
    </row>
    <row r="788" ht="12.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4"/>
      <c r="AJ788" s="14"/>
      <c r="AK788" s="14"/>
      <c r="AL788" s="14"/>
    </row>
    <row r="789" ht="12.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4"/>
      <c r="AJ789" s="14"/>
      <c r="AK789" s="14"/>
      <c r="AL789" s="14"/>
    </row>
    <row r="790" ht="12.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4"/>
      <c r="AJ790" s="14"/>
      <c r="AK790" s="14"/>
      <c r="AL790" s="14"/>
    </row>
    <row r="791" ht="12.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4"/>
      <c r="AJ791" s="14"/>
      <c r="AK791" s="14"/>
      <c r="AL791" s="14"/>
    </row>
    <row r="792" ht="12.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4"/>
      <c r="AJ792" s="14"/>
      <c r="AK792" s="14"/>
      <c r="AL792" s="14"/>
    </row>
    <row r="793" ht="12.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4"/>
      <c r="AJ793" s="14"/>
      <c r="AK793" s="14"/>
      <c r="AL793" s="14"/>
    </row>
    <row r="794" ht="12.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4"/>
      <c r="AJ794" s="14"/>
      <c r="AK794" s="14"/>
      <c r="AL794" s="14"/>
    </row>
    <row r="795" ht="12.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4"/>
      <c r="AJ795" s="14"/>
      <c r="AK795" s="14"/>
      <c r="AL795" s="14"/>
    </row>
    <row r="796" ht="12.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4"/>
      <c r="AJ796" s="14"/>
      <c r="AK796" s="14"/>
      <c r="AL796" s="14"/>
    </row>
    <row r="797" ht="12.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4"/>
      <c r="AJ797" s="14"/>
      <c r="AK797" s="14"/>
      <c r="AL797" s="14"/>
    </row>
    <row r="798" ht="12.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4"/>
      <c r="AJ798" s="14"/>
      <c r="AK798" s="14"/>
      <c r="AL798" s="14"/>
    </row>
    <row r="799" ht="12.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4"/>
      <c r="AJ799" s="14"/>
      <c r="AK799" s="14"/>
      <c r="AL799" s="14"/>
    </row>
    <row r="800" ht="12.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4"/>
      <c r="AJ800" s="14"/>
      <c r="AK800" s="14"/>
      <c r="AL800" s="14"/>
    </row>
    <row r="801" ht="12.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4"/>
      <c r="AJ801" s="14"/>
      <c r="AK801" s="14"/>
      <c r="AL801" s="14"/>
    </row>
    <row r="802" ht="12.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4"/>
      <c r="AJ802" s="14"/>
      <c r="AK802" s="14"/>
      <c r="AL802" s="14"/>
    </row>
    <row r="803" ht="12.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4"/>
      <c r="AJ803" s="14"/>
      <c r="AK803" s="14"/>
      <c r="AL803" s="14"/>
    </row>
    <row r="804" ht="12.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4"/>
      <c r="AJ804" s="14"/>
      <c r="AK804" s="14"/>
      <c r="AL804" s="14"/>
    </row>
    <row r="805" ht="12.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4"/>
      <c r="AJ805" s="14"/>
      <c r="AK805" s="14"/>
      <c r="AL805" s="14"/>
    </row>
    <row r="806" ht="12.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4"/>
      <c r="AJ806" s="14"/>
      <c r="AK806" s="14"/>
      <c r="AL806" s="14"/>
    </row>
    <row r="807" ht="12.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4"/>
      <c r="AJ807" s="14"/>
      <c r="AK807" s="14"/>
      <c r="AL807" s="14"/>
    </row>
    <row r="808" ht="12.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4"/>
      <c r="AJ808" s="14"/>
      <c r="AK808" s="14"/>
      <c r="AL808" s="14"/>
    </row>
    <row r="809" ht="12.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4"/>
      <c r="AJ809" s="14"/>
      <c r="AK809" s="14"/>
      <c r="AL809" s="14"/>
    </row>
    <row r="810" ht="12.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4"/>
      <c r="AJ810" s="14"/>
      <c r="AK810" s="14"/>
      <c r="AL810" s="14"/>
    </row>
    <row r="811" ht="12.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4"/>
      <c r="AJ811" s="14"/>
      <c r="AK811" s="14"/>
      <c r="AL811" s="14"/>
    </row>
    <row r="812" ht="12.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4"/>
      <c r="AJ812" s="14"/>
      <c r="AK812" s="14"/>
      <c r="AL812" s="14"/>
    </row>
    <row r="813" ht="12.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4"/>
      <c r="AJ813" s="14"/>
      <c r="AK813" s="14"/>
      <c r="AL813" s="14"/>
    </row>
    <row r="814" ht="12.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4"/>
      <c r="AJ814" s="14"/>
      <c r="AK814" s="14"/>
      <c r="AL814" s="14"/>
    </row>
    <row r="815" ht="12.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4"/>
      <c r="AJ815" s="14"/>
      <c r="AK815" s="14"/>
      <c r="AL815" s="14"/>
    </row>
    <row r="816" ht="12.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4"/>
      <c r="AJ816" s="14"/>
      <c r="AK816" s="14"/>
      <c r="AL816" s="14"/>
    </row>
    <row r="817" ht="12.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4"/>
      <c r="AJ817" s="14"/>
      <c r="AK817" s="14"/>
      <c r="AL817" s="14"/>
    </row>
    <row r="818" ht="12.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4"/>
      <c r="AJ818" s="14"/>
      <c r="AK818" s="14"/>
      <c r="AL818" s="14"/>
    </row>
    <row r="819" ht="12.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4"/>
      <c r="AJ819" s="14"/>
      <c r="AK819" s="14"/>
      <c r="AL819" s="14"/>
    </row>
    <row r="820" ht="12.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4"/>
      <c r="AJ820" s="14"/>
      <c r="AK820" s="14"/>
      <c r="AL820" s="14"/>
    </row>
    <row r="821" ht="12.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4"/>
      <c r="AJ821" s="14"/>
      <c r="AK821" s="14"/>
      <c r="AL821" s="14"/>
    </row>
    <row r="822" ht="12.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4"/>
      <c r="AJ822" s="14"/>
      <c r="AK822" s="14"/>
      <c r="AL822" s="14"/>
    </row>
    <row r="823" ht="12.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4"/>
      <c r="AJ823" s="14"/>
      <c r="AK823" s="14"/>
      <c r="AL823" s="14"/>
    </row>
    <row r="824" ht="12.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4"/>
      <c r="AJ824" s="14"/>
      <c r="AK824" s="14"/>
      <c r="AL824" s="14"/>
    </row>
    <row r="825" ht="12.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4"/>
      <c r="AJ825" s="14"/>
      <c r="AK825" s="14"/>
      <c r="AL825" s="14"/>
    </row>
    <row r="826" ht="12.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4"/>
      <c r="AJ826" s="14"/>
      <c r="AK826" s="14"/>
      <c r="AL826" s="14"/>
    </row>
    <row r="827" ht="12.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4"/>
      <c r="AJ827" s="14"/>
      <c r="AK827" s="14"/>
      <c r="AL827" s="14"/>
    </row>
    <row r="828" ht="12.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4"/>
      <c r="AJ828" s="14"/>
      <c r="AK828" s="14"/>
      <c r="AL828" s="14"/>
    </row>
    <row r="829" ht="12.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4"/>
      <c r="AJ829" s="14"/>
      <c r="AK829" s="14"/>
      <c r="AL829" s="14"/>
    </row>
    <row r="830" ht="12.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4"/>
      <c r="AJ830" s="14"/>
      <c r="AK830" s="14"/>
      <c r="AL830" s="14"/>
    </row>
    <row r="831" ht="12.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4"/>
      <c r="AJ831" s="14"/>
      <c r="AK831" s="14"/>
      <c r="AL831" s="14"/>
    </row>
    <row r="832" ht="12.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4"/>
      <c r="AJ832" s="14"/>
      <c r="AK832" s="14"/>
      <c r="AL832" s="14"/>
    </row>
    <row r="833" ht="12.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4"/>
      <c r="AJ833" s="14"/>
      <c r="AK833" s="14"/>
      <c r="AL833" s="14"/>
    </row>
    <row r="834" ht="12.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4"/>
      <c r="AJ834" s="14"/>
      <c r="AK834" s="14"/>
      <c r="AL834" s="14"/>
    </row>
    <row r="835" ht="12.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4"/>
      <c r="AJ835" s="14"/>
      <c r="AK835" s="14"/>
      <c r="AL835" s="14"/>
    </row>
    <row r="836" ht="12.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4"/>
      <c r="AJ836" s="14"/>
      <c r="AK836" s="14"/>
      <c r="AL836" s="14"/>
    </row>
    <row r="837" ht="12.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4"/>
      <c r="AJ837" s="14"/>
      <c r="AK837" s="14"/>
      <c r="AL837" s="14"/>
    </row>
    <row r="838" ht="12.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4"/>
      <c r="AJ838" s="14"/>
      <c r="AK838" s="14"/>
      <c r="AL838" s="14"/>
    </row>
    <row r="839" ht="12.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4"/>
      <c r="AJ839" s="14"/>
      <c r="AK839" s="14"/>
      <c r="AL839" s="14"/>
    </row>
    <row r="840" ht="12.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4"/>
      <c r="AJ840" s="14"/>
      <c r="AK840" s="14"/>
      <c r="AL840" s="14"/>
    </row>
    <row r="841" ht="12.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4"/>
      <c r="AJ841" s="14"/>
      <c r="AK841" s="14"/>
      <c r="AL841" s="14"/>
    </row>
    <row r="842" ht="12.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4"/>
      <c r="AJ842" s="14"/>
      <c r="AK842" s="14"/>
      <c r="AL842" s="14"/>
    </row>
    <row r="843" ht="12.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4"/>
      <c r="AJ843" s="14"/>
      <c r="AK843" s="14"/>
      <c r="AL843" s="14"/>
    </row>
    <row r="844" ht="12.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4"/>
      <c r="AJ844" s="14"/>
      <c r="AK844" s="14"/>
      <c r="AL844" s="14"/>
    </row>
    <row r="845" ht="12.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4"/>
      <c r="AJ845" s="14"/>
      <c r="AK845" s="14"/>
      <c r="AL845" s="14"/>
    </row>
    <row r="846" ht="12.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4"/>
      <c r="AJ846" s="14"/>
      <c r="AK846" s="14"/>
      <c r="AL846" s="14"/>
    </row>
    <row r="847" ht="12.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4"/>
      <c r="AJ847" s="14"/>
      <c r="AK847" s="14"/>
      <c r="AL847" s="14"/>
    </row>
    <row r="848" ht="12.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4"/>
      <c r="AJ848" s="14"/>
      <c r="AK848" s="14"/>
      <c r="AL848" s="14"/>
    </row>
    <row r="849" ht="12.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4"/>
      <c r="AJ849" s="14"/>
      <c r="AK849" s="14"/>
      <c r="AL849" s="14"/>
    </row>
    <row r="850" ht="12.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4"/>
      <c r="AJ850" s="14"/>
      <c r="AK850" s="14"/>
      <c r="AL850" s="14"/>
    </row>
    <row r="851" ht="12.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4"/>
      <c r="AJ851" s="14"/>
      <c r="AK851" s="14"/>
      <c r="AL851" s="14"/>
    </row>
    <row r="852" ht="12.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4"/>
      <c r="AJ852" s="14"/>
      <c r="AK852" s="14"/>
      <c r="AL852" s="14"/>
    </row>
    <row r="853" ht="12.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4"/>
      <c r="AJ853" s="14"/>
      <c r="AK853" s="14"/>
      <c r="AL853" s="14"/>
    </row>
    <row r="854" ht="12.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4"/>
      <c r="AJ854" s="14"/>
      <c r="AK854" s="14"/>
      <c r="AL854" s="14"/>
    </row>
    <row r="855" ht="12.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4"/>
      <c r="AJ855" s="14"/>
      <c r="AK855" s="14"/>
      <c r="AL855" s="14"/>
    </row>
    <row r="856" ht="12.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4"/>
      <c r="AJ856" s="14"/>
      <c r="AK856" s="14"/>
      <c r="AL856" s="14"/>
    </row>
    <row r="857" ht="12.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4"/>
      <c r="AJ857" s="14"/>
      <c r="AK857" s="14"/>
      <c r="AL857" s="14"/>
    </row>
    <row r="858" ht="12.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4"/>
      <c r="AJ858" s="14"/>
      <c r="AK858" s="14"/>
      <c r="AL858" s="14"/>
    </row>
    <row r="859" ht="12.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4"/>
      <c r="AJ859" s="14"/>
      <c r="AK859" s="14"/>
      <c r="AL859" s="14"/>
    </row>
    <row r="860" ht="12.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4"/>
      <c r="AJ860" s="14"/>
      <c r="AK860" s="14"/>
      <c r="AL860" s="14"/>
    </row>
    <row r="861" ht="12.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4"/>
      <c r="AJ861" s="14"/>
      <c r="AK861" s="14"/>
      <c r="AL861" s="14"/>
    </row>
    <row r="862" ht="12.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4"/>
      <c r="AJ862" s="14"/>
      <c r="AK862" s="14"/>
      <c r="AL862" s="14"/>
    </row>
    <row r="863" ht="12.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4"/>
      <c r="AJ863" s="14"/>
      <c r="AK863" s="14"/>
      <c r="AL863" s="14"/>
    </row>
    <row r="864" ht="12.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4"/>
      <c r="AJ864" s="14"/>
      <c r="AK864" s="14"/>
      <c r="AL864" s="14"/>
    </row>
    <row r="865" ht="12.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4"/>
      <c r="AJ865" s="14"/>
      <c r="AK865" s="14"/>
      <c r="AL865" s="14"/>
    </row>
    <row r="866" ht="12.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4"/>
      <c r="AJ866" s="14"/>
      <c r="AK866" s="14"/>
      <c r="AL866" s="14"/>
    </row>
    <row r="867" ht="12.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4"/>
      <c r="AJ867" s="14"/>
      <c r="AK867" s="14"/>
      <c r="AL867" s="14"/>
    </row>
    <row r="868" ht="12.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4"/>
      <c r="AJ868" s="14"/>
      <c r="AK868" s="14"/>
      <c r="AL868" s="14"/>
    </row>
    <row r="869" ht="12.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4"/>
      <c r="AJ869" s="14"/>
      <c r="AK869" s="14"/>
      <c r="AL869" s="14"/>
    </row>
    <row r="870" ht="12.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4"/>
      <c r="AJ870" s="14"/>
      <c r="AK870" s="14"/>
      <c r="AL870" s="14"/>
    </row>
    <row r="871" ht="12.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4"/>
      <c r="AJ871" s="14"/>
      <c r="AK871" s="14"/>
      <c r="AL871" s="14"/>
    </row>
    <row r="872" ht="12.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4"/>
      <c r="AJ872" s="14"/>
      <c r="AK872" s="14"/>
      <c r="AL872" s="14"/>
    </row>
    <row r="873" ht="12.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4"/>
      <c r="AJ873" s="14"/>
      <c r="AK873" s="14"/>
      <c r="AL873" s="14"/>
    </row>
    <row r="874" ht="12.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4"/>
      <c r="AJ874" s="14"/>
      <c r="AK874" s="14"/>
      <c r="AL874" s="14"/>
    </row>
    <row r="875" ht="12.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4"/>
      <c r="AJ875" s="14"/>
      <c r="AK875" s="14"/>
      <c r="AL875" s="14"/>
    </row>
    <row r="876" ht="12.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4"/>
      <c r="AJ876" s="14"/>
      <c r="AK876" s="14"/>
      <c r="AL876" s="14"/>
    </row>
    <row r="877" ht="12.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4"/>
      <c r="AJ877" s="14"/>
      <c r="AK877" s="14"/>
      <c r="AL877" s="14"/>
    </row>
    <row r="878" ht="12.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4"/>
      <c r="AJ878" s="14"/>
      <c r="AK878" s="14"/>
      <c r="AL878" s="14"/>
    </row>
    <row r="879" ht="12.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4"/>
      <c r="AJ879" s="14"/>
      <c r="AK879" s="14"/>
      <c r="AL879" s="14"/>
    </row>
    <row r="880" ht="12.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4"/>
      <c r="AJ880" s="14"/>
      <c r="AK880" s="14"/>
      <c r="AL880" s="14"/>
    </row>
    <row r="881" ht="12.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4"/>
      <c r="AJ881" s="14"/>
      <c r="AK881" s="14"/>
      <c r="AL881" s="14"/>
    </row>
    <row r="882" ht="12.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4"/>
      <c r="AJ882" s="14"/>
      <c r="AK882" s="14"/>
      <c r="AL882" s="14"/>
    </row>
    <row r="883" ht="12.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4"/>
      <c r="AJ883" s="14"/>
      <c r="AK883" s="14"/>
      <c r="AL883" s="14"/>
    </row>
    <row r="884" ht="12.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4"/>
      <c r="AJ884" s="14"/>
      <c r="AK884" s="14"/>
      <c r="AL884" s="14"/>
    </row>
    <row r="885" ht="12.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4"/>
      <c r="AJ885" s="14"/>
      <c r="AK885" s="14"/>
      <c r="AL885" s="14"/>
    </row>
    <row r="886" ht="12.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4"/>
      <c r="AJ886" s="14"/>
      <c r="AK886" s="14"/>
      <c r="AL886" s="14"/>
    </row>
    <row r="887" ht="12.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4"/>
      <c r="AJ887" s="14"/>
      <c r="AK887" s="14"/>
      <c r="AL887" s="14"/>
    </row>
    <row r="888" ht="12.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4"/>
      <c r="AJ888" s="14"/>
      <c r="AK888" s="14"/>
      <c r="AL888" s="14"/>
    </row>
    <row r="889" ht="12.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4"/>
      <c r="AJ889" s="14"/>
      <c r="AK889" s="14"/>
      <c r="AL889" s="14"/>
    </row>
    <row r="890" ht="12.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4"/>
      <c r="AJ890" s="14"/>
      <c r="AK890" s="14"/>
      <c r="AL890" s="14"/>
    </row>
    <row r="891" ht="12.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4"/>
      <c r="AJ891" s="14"/>
      <c r="AK891" s="14"/>
      <c r="AL891" s="14"/>
    </row>
    <row r="892" ht="12.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4"/>
      <c r="AJ892" s="14"/>
      <c r="AK892" s="14"/>
      <c r="AL892" s="14"/>
    </row>
    <row r="893" ht="12.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4"/>
      <c r="AJ893" s="14"/>
      <c r="AK893" s="14"/>
      <c r="AL893" s="14"/>
    </row>
    <row r="894" ht="12.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4"/>
      <c r="AJ894" s="14"/>
      <c r="AK894" s="14"/>
      <c r="AL894" s="14"/>
    </row>
    <row r="895" ht="12.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4"/>
      <c r="AJ895" s="14"/>
      <c r="AK895" s="14"/>
      <c r="AL895" s="14"/>
    </row>
    <row r="896" ht="12.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4"/>
      <c r="AJ896" s="14"/>
      <c r="AK896" s="14"/>
      <c r="AL896" s="14"/>
    </row>
    <row r="897" ht="12.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4"/>
      <c r="AJ897" s="14"/>
      <c r="AK897" s="14"/>
      <c r="AL897" s="14"/>
    </row>
    <row r="898" ht="12.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4"/>
      <c r="AJ898" s="14"/>
      <c r="AK898" s="14"/>
      <c r="AL898" s="14"/>
    </row>
    <row r="899" ht="12.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4"/>
      <c r="AJ899" s="14"/>
      <c r="AK899" s="14"/>
      <c r="AL899" s="14"/>
    </row>
    <row r="900" ht="12.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4"/>
      <c r="AJ900" s="14"/>
      <c r="AK900" s="14"/>
      <c r="AL900" s="14"/>
    </row>
    <row r="901" ht="12.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4"/>
      <c r="AJ901" s="14"/>
      <c r="AK901" s="14"/>
      <c r="AL901" s="14"/>
    </row>
    <row r="902" ht="12.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4"/>
      <c r="AJ902" s="14"/>
      <c r="AK902" s="14"/>
      <c r="AL902" s="14"/>
    </row>
    <row r="903" ht="12.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4"/>
      <c r="AJ903" s="14"/>
      <c r="AK903" s="14"/>
      <c r="AL903" s="14"/>
    </row>
    <row r="904" ht="12.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4"/>
      <c r="AJ904" s="14"/>
      <c r="AK904" s="14"/>
      <c r="AL904" s="14"/>
    </row>
    <row r="905" ht="12.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4"/>
      <c r="AJ905" s="14"/>
      <c r="AK905" s="14"/>
      <c r="AL905" s="14"/>
    </row>
    <row r="906" ht="12.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4"/>
      <c r="AJ906" s="14"/>
      <c r="AK906" s="14"/>
      <c r="AL906" s="14"/>
    </row>
    <row r="907" ht="12.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4"/>
      <c r="AJ907" s="14"/>
      <c r="AK907" s="14"/>
      <c r="AL907" s="14"/>
    </row>
    <row r="908" ht="12.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4"/>
      <c r="AJ908" s="14"/>
      <c r="AK908" s="14"/>
      <c r="AL908" s="14"/>
    </row>
    <row r="909" ht="12.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4"/>
      <c r="AJ909" s="14"/>
      <c r="AK909" s="14"/>
      <c r="AL909" s="14"/>
    </row>
    <row r="910" ht="12.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4"/>
      <c r="AJ910" s="14"/>
      <c r="AK910" s="14"/>
      <c r="AL910" s="14"/>
    </row>
    <row r="911" ht="12.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4"/>
      <c r="AJ911" s="14"/>
      <c r="AK911" s="14"/>
      <c r="AL911" s="14"/>
    </row>
    <row r="912" ht="12.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4"/>
      <c r="AJ912" s="14"/>
      <c r="AK912" s="14"/>
      <c r="AL912" s="14"/>
    </row>
    <row r="913" ht="12.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4"/>
      <c r="AJ913" s="14"/>
      <c r="AK913" s="14"/>
      <c r="AL913" s="14"/>
    </row>
    <row r="914" ht="12.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4"/>
      <c r="AJ914" s="14"/>
      <c r="AK914" s="14"/>
      <c r="AL914" s="14"/>
    </row>
    <row r="915" ht="12.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4"/>
      <c r="AJ915" s="14"/>
      <c r="AK915" s="14"/>
      <c r="AL915" s="14"/>
    </row>
    <row r="916" ht="12.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4"/>
      <c r="AJ916" s="14"/>
      <c r="AK916" s="14"/>
      <c r="AL916" s="14"/>
    </row>
    <row r="917" ht="12.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4"/>
      <c r="AJ917" s="14"/>
      <c r="AK917" s="14"/>
      <c r="AL917" s="14"/>
    </row>
    <row r="918" ht="12.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4"/>
      <c r="AJ918" s="14"/>
      <c r="AK918" s="14"/>
      <c r="AL918" s="14"/>
    </row>
    <row r="919" ht="12.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4"/>
      <c r="AJ919" s="14"/>
      <c r="AK919" s="14"/>
      <c r="AL919" s="14"/>
    </row>
    <row r="920" ht="12.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4"/>
      <c r="AJ920" s="14"/>
      <c r="AK920" s="14"/>
      <c r="AL920" s="14"/>
    </row>
    <row r="921" ht="12.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4"/>
      <c r="AJ921" s="14"/>
      <c r="AK921" s="14"/>
      <c r="AL921" s="14"/>
    </row>
    <row r="922" ht="12.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4"/>
      <c r="AJ922" s="14"/>
      <c r="AK922" s="14"/>
      <c r="AL922" s="14"/>
    </row>
    <row r="923" ht="12.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4"/>
      <c r="AJ923" s="14"/>
      <c r="AK923" s="14"/>
      <c r="AL923" s="14"/>
    </row>
    <row r="924" ht="12.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4"/>
      <c r="AJ924" s="14"/>
      <c r="AK924" s="14"/>
      <c r="AL924" s="14"/>
    </row>
    <row r="925" ht="12.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4"/>
      <c r="AJ925" s="14"/>
      <c r="AK925" s="14"/>
      <c r="AL925" s="14"/>
    </row>
    <row r="926" ht="12.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4"/>
      <c r="AJ926" s="14"/>
      <c r="AK926" s="14"/>
      <c r="AL926" s="14"/>
    </row>
    <row r="927" ht="12.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4"/>
      <c r="AJ927" s="14"/>
      <c r="AK927" s="14"/>
      <c r="AL927" s="14"/>
    </row>
    <row r="928" ht="12.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4"/>
      <c r="AJ928" s="14"/>
      <c r="AK928" s="14"/>
      <c r="AL928" s="14"/>
    </row>
    <row r="929" ht="12.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4"/>
      <c r="AJ929" s="14"/>
      <c r="AK929" s="14"/>
      <c r="AL929" s="14"/>
    </row>
    <row r="930" ht="12.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4"/>
      <c r="AJ930" s="14"/>
      <c r="AK930" s="14"/>
      <c r="AL930" s="14"/>
    </row>
    <row r="931" ht="12.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4"/>
      <c r="AJ931" s="14"/>
      <c r="AK931" s="14"/>
      <c r="AL931" s="14"/>
    </row>
    <row r="932" ht="12.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4"/>
      <c r="AJ932" s="14"/>
      <c r="AK932" s="14"/>
      <c r="AL932" s="14"/>
    </row>
    <row r="933" ht="12.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4"/>
      <c r="AJ933" s="14"/>
      <c r="AK933" s="14"/>
      <c r="AL933" s="14"/>
    </row>
    <row r="934" ht="12.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4"/>
      <c r="AJ934" s="14"/>
      <c r="AK934" s="14"/>
      <c r="AL934" s="14"/>
    </row>
    <row r="935" ht="12.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4"/>
      <c r="AJ935" s="14"/>
      <c r="AK935" s="14"/>
      <c r="AL935" s="14"/>
    </row>
    <row r="936" ht="12.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4"/>
      <c r="AJ936" s="14"/>
      <c r="AK936" s="14"/>
      <c r="AL936" s="14"/>
    </row>
    <row r="937" ht="12.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4"/>
      <c r="AJ937" s="14"/>
      <c r="AK937" s="14"/>
      <c r="AL937" s="14"/>
    </row>
    <row r="938" ht="12.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4"/>
      <c r="AJ938" s="14"/>
      <c r="AK938" s="14"/>
      <c r="AL938" s="14"/>
    </row>
    <row r="939" ht="12.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4"/>
      <c r="AJ939" s="14"/>
      <c r="AK939" s="14"/>
      <c r="AL939" s="14"/>
    </row>
    <row r="940" ht="12.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4"/>
      <c r="AJ940" s="14"/>
      <c r="AK940" s="14"/>
      <c r="AL940" s="14"/>
    </row>
    <row r="941" ht="12.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4"/>
      <c r="AJ941" s="14"/>
      <c r="AK941" s="14"/>
      <c r="AL941" s="14"/>
    </row>
    <row r="942" ht="12.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4"/>
      <c r="AJ942" s="14"/>
      <c r="AK942" s="14"/>
      <c r="AL942" s="14"/>
    </row>
    <row r="943" ht="12.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4"/>
      <c r="AJ943" s="14"/>
      <c r="AK943" s="14"/>
      <c r="AL943" s="14"/>
    </row>
    <row r="944" ht="12.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4"/>
      <c r="AJ944" s="14"/>
      <c r="AK944" s="14"/>
      <c r="AL944" s="14"/>
    </row>
    <row r="945" ht="12.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4"/>
      <c r="AJ945" s="14"/>
      <c r="AK945" s="14"/>
      <c r="AL945" s="14"/>
    </row>
    <row r="946" ht="12.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4"/>
      <c r="AJ946" s="14"/>
      <c r="AK946" s="14"/>
      <c r="AL946" s="14"/>
    </row>
    <row r="947" ht="12.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4"/>
      <c r="AJ947" s="14"/>
      <c r="AK947" s="14"/>
      <c r="AL947" s="14"/>
    </row>
    <row r="948" ht="12.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4"/>
      <c r="AJ948" s="14"/>
      <c r="AK948" s="14"/>
      <c r="AL948" s="14"/>
    </row>
    <row r="949" ht="12.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4"/>
      <c r="AJ949" s="14"/>
      <c r="AK949" s="14"/>
      <c r="AL949" s="14"/>
    </row>
    <row r="950" ht="12.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4"/>
      <c r="AJ950" s="14"/>
      <c r="AK950" s="14"/>
      <c r="AL950" s="14"/>
    </row>
    <row r="951" ht="12.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4"/>
      <c r="AJ951" s="14"/>
      <c r="AK951" s="14"/>
      <c r="AL951" s="14"/>
    </row>
    <row r="952" ht="12.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4"/>
      <c r="AJ952" s="14"/>
      <c r="AK952" s="14"/>
      <c r="AL952" s="14"/>
    </row>
    <row r="953" ht="12.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4"/>
      <c r="AJ953" s="14"/>
      <c r="AK953" s="14"/>
      <c r="AL953" s="14"/>
    </row>
    <row r="954" ht="12.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4"/>
      <c r="AJ954" s="14"/>
      <c r="AK954" s="14"/>
      <c r="AL954" s="14"/>
    </row>
    <row r="955" ht="12.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4"/>
      <c r="AJ955" s="14"/>
      <c r="AK955" s="14"/>
      <c r="AL955" s="14"/>
    </row>
    <row r="956" ht="12.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4"/>
      <c r="AJ956" s="14"/>
      <c r="AK956" s="14"/>
      <c r="AL956" s="14"/>
    </row>
    <row r="957" ht="12.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4"/>
      <c r="AJ957" s="14"/>
      <c r="AK957" s="14"/>
      <c r="AL957" s="14"/>
    </row>
    <row r="958" ht="12.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4"/>
      <c r="AJ958" s="14"/>
      <c r="AK958" s="14"/>
      <c r="AL958" s="14"/>
    </row>
    <row r="959" ht="12.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4"/>
      <c r="AJ959" s="14"/>
      <c r="AK959" s="14"/>
      <c r="AL959" s="14"/>
    </row>
    <row r="960" ht="12.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4"/>
      <c r="AJ960" s="14"/>
      <c r="AK960" s="14"/>
      <c r="AL960" s="14"/>
    </row>
    <row r="961" ht="12.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4"/>
      <c r="AJ961" s="14"/>
      <c r="AK961" s="14"/>
      <c r="AL961" s="14"/>
    </row>
    <row r="962" ht="12.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4"/>
      <c r="AJ962" s="14"/>
      <c r="AK962" s="14"/>
      <c r="AL962" s="14"/>
    </row>
    <row r="963" ht="12.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4"/>
      <c r="AJ963" s="14"/>
      <c r="AK963" s="14"/>
      <c r="AL963" s="14"/>
    </row>
    <row r="964" ht="12.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4"/>
      <c r="AJ964" s="14"/>
      <c r="AK964" s="14"/>
      <c r="AL964" s="14"/>
    </row>
    <row r="965" ht="12.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4"/>
      <c r="AJ965" s="14"/>
      <c r="AK965" s="14"/>
      <c r="AL965" s="14"/>
    </row>
    <row r="966" ht="12.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4"/>
      <c r="AJ966" s="14"/>
      <c r="AK966" s="14"/>
      <c r="AL966" s="14"/>
    </row>
    <row r="967" ht="12.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4"/>
      <c r="AJ967" s="14"/>
      <c r="AK967" s="14"/>
      <c r="AL967" s="14"/>
    </row>
    <row r="968" ht="12.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4"/>
      <c r="AJ968" s="14"/>
      <c r="AK968" s="14"/>
      <c r="AL968" s="14"/>
    </row>
    <row r="969" ht="12.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4"/>
      <c r="AJ969" s="14"/>
      <c r="AK969" s="14"/>
      <c r="AL969" s="14"/>
    </row>
    <row r="970" ht="12.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4"/>
      <c r="AJ970" s="14"/>
      <c r="AK970" s="14"/>
      <c r="AL970" s="14"/>
    </row>
    <row r="971" ht="12.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4"/>
      <c r="AJ971" s="14"/>
      <c r="AK971" s="14"/>
      <c r="AL971" s="14"/>
    </row>
    <row r="972" ht="12.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4"/>
      <c r="AJ972" s="14"/>
      <c r="AK972" s="14"/>
      <c r="AL972" s="14"/>
    </row>
    <row r="973" ht="12.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4"/>
      <c r="AJ973" s="14"/>
      <c r="AK973" s="14"/>
      <c r="AL973" s="14"/>
    </row>
    <row r="974" ht="12.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4"/>
      <c r="AJ974" s="14"/>
      <c r="AK974" s="14"/>
      <c r="AL974" s="14"/>
    </row>
    <row r="975" ht="12.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4"/>
      <c r="AJ975" s="14"/>
      <c r="AK975" s="14"/>
      <c r="AL975" s="14"/>
    </row>
    <row r="976" ht="12.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4"/>
      <c r="AJ976" s="14"/>
      <c r="AK976" s="14"/>
      <c r="AL976" s="14"/>
    </row>
    <row r="977" ht="12.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4"/>
      <c r="AJ977" s="14"/>
      <c r="AK977" s="14"/>
      <c r="AL977" s="14"/>
    </row>
    <row r="978" ht="12.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4"/>
      <c r="AJ978" s="14"/>
      <c r="AK978" s="14"/>
      <c r="AL978" s="14"/>
    </row>
    <row r="979" ht="12.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4"/>
      <c r="AJ979" s="14"/>
      <c r="AK979" s="14"/>
      <c r="AL979" s="14"/>
    </row>
    <row r="980" ht="12.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4"/>
      <c r="AJ980" s="14"/>
      <c r="AK980" s="14"/>
      <c r="AL980" s="14"/>
    </row>
    <row r="981" ht="12.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4"/>
      <c r="AJ981" s="14"/>
      <c r="AK981" s="14"/>
      <c r="AL981" s="14"/>
    </row>
    <row r="982" ht="12.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4"/>
      <c r="AJ982" s="14"/>
      <c r="AK982" s="14"/>
      <c r="AL982" s="14"/>
    </row>
    <row r="983" ht="12.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4"/>
      <c r="AJ983" s="14"/>
      <c r="AK983" s="14"/>
      <c r="AL983" s="14"/>
    </row>
    <row r="984" ht="12.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4"/>
      <c r="AJ984" s="14"/>
      <c r="AK984" s="14"/>
      <c r="AL984" s="14"/>
    </row>
    <row r="985" ht="12.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4"/>
      <c r="AJ985" s="14"/>
      <c r="AK985" s="14"/>
      <c r="AL985" s="14"/>
    </row>
    <row r="986" ht="12.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4"/>
      <c r="AJ986" s="14"/>
      <c r="AK986" s="14"/>
      <c r="AL986" s="14"/>
    </row>
    <row r="987" ht="12.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4"/>
      <c r="AJ987" s="14"/>
      <c r="AK987" s="14"/>
      <c r="AL987" s="14"/>
    </row>
    <row r="988" ht="12.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4"/>
      <c r="AJ988" s="14"/>
      <c r="AK988" s="14"/>
      <c r="AL988" s="14"/>
    </row>
    <row r="989" ht="12.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4"/>
      <c r="AJ989" s="14"/>
      <c r="AK989" s="14"/>
      <c r="AL989" s="14"/>
    </row>
    <row r="990" ht="12.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4"/>
      <c r="AJ990" s="14"/>
      <c r="AK990" s="14"/>
      <c r="AL990" s="14"/>
    </row>
    <row r="991" ht="12.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4"/>
      <c r="AJ991" s="14"/>
      <c r="AK991" s="14"/>
      <c r="AL991" s="14"/>
    </row>
    <row r="992" ht="12.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4"/>
      <c r="AJ992" s="14"/>
      <c r="AK992" s="14"/>
      <c r="AL992" s="14"/>
    </row>
    <row r="993" ht="12.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4"/>
      <c r="AJ993" s="14"/>
      <c r="AK993" s="14"/>
      <c r="AL993" s="14"/>
    </row>
    <row r="994" ht="12.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4"/>
      <c r="AJ994" s="14"/>
      <c r="AK994" s="14"/>
      <c r="AL994" s="14"/>
    </row>
    <row r="995" ht="12.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4"/>
      <c r="AJ995" s="14"/>
      <c r="AK995" s="14"/>
      <c r="AL995" s="14"/>
    </row>
    <row r="996" ht="12.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4"/>
      <c r="AJ996" s="14"/>
      <c r="AK996" s="14"/>
      <c r="AL996" s="14"/>
    </row>
    <row r="997" ht="12.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4"/>
      <c r="AJ997" s="14"/>
      <c r="AK997" s="14"/>
      <c r="AL997" s="14"/>
    </row>
    <row r="998" ht="12.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4"/>
      <c r="AJ998" s="14"/>
      <c r="AK998" s="14"/>
      <c r="AL998" s="14"/>
    </row>
    <row r="999" ht="12.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4"/>
      <c r="AJ999" s="14"/>
      <c r="AK999" s="14"/>
      <c r="AL999" s="14"/>
    </row>
    <row r="1000" ht="12.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c r="AD1000" s="104"/>
      <c r="AE1000" s="104"/>
      <c r="AF1000" s="104"/>
      <c r="AG1000" s="104"/>
      <c r="AH1000" s="104"/>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R6:R35 T6:T35">
      <formula1>SalesRoster</formula1>
    </dataValidation>
    <dataValidation type="list" allowBlank="1" showErrorMessage="1" sqref="P6:P35">
      <formula1>"Retail,Wholesale"</formula1>
    </dataValidation>
    <dataValidation type="list" allowBlank="1" showErrorMessage="1" sqref="W6:W35">
      <formula1>Lenders</formula1>
    </dataValidation>
    <dataValidation type="list" allowBlank="1" showErrorMessage="1" sqref="S6:S35">
      <formula1>Percent</formula1>
    </dataValidation>
    <dataValidation type="list" allowBlank="1" showErrorMessage="1" sqref="F6:F35">
      <formula1>"Used,Trade,New"</formula1>
    </dataValidation>
    <dataValidation type="list" allowBlank="1" showErrorMessage="1" sqref="H6:H35 M6:M35">
      <formula1>Makes</formula1>
    </dataValidation>
    <dataValidation type="list" allowBlank="1" showErrorMessage="1" sqref="J6:J35 N6:N35">
      <formula1>Type</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min="1" max="1" width="7.13"/>
    <col customWidth="1" min="2" max="2" width="8.5"/>
    <col customWidth="1" min="3" max="3" width="10.75"/>
    <col customWidth="1" min="4" max="4" width="8.13"/>
    <col customWidth="1" min="5" max="5" width="6.25"/>
    <col customWidth="1" min="6" max="6" width="7.5"/>
    <col customWidth="1" min="7" max="7" width="6.13"/>
    <col customWidth="1" min="8" max="8" width="6.88"/>
    <col customWidth="1" min="9" max="9" width="14.88"/>
    <col customWidth="1" hidden="1" min="10" max="10" width="6.13"/>
    <col customWidth="1" hidden="1" min="11" max="11" width="9.75"/>
    <col customWidth="1" hidden="1" min="12" max="15" width="7.5"/>
    <col customWidth="1" hidden="1" min="16" max="16" width="6.13"/>
    <col customWidth="1" min="17" max="17" width="7.5"/>
    <col customWidth="1" min="18" max="18" width="16.13"/>
    <col customWidth="1" hidden="1" min="19" max="19" width="7.5"/>
    <col customWidth="1" min="20" max="20" width="16.38"/>
    <col customWidth="1" hidden="1" min="21" max="21" width="6.88"/>
    <col customWidth="1" min="22" max="22" width="9.75"/>
    <col customWidth="1" min="23" max="23" width="13.63"/>
    <col customWidth="1" min="24" max="24" width="6.63"/>
    <col customWidth="1" min="25" max="26" width="8.0"/>
    <col customWidth="1" hidden="1" min="27" max="28" width="8.0"/>
    <col customWidth="1" min="29" max="31" width="8.88"/>
    <col customWidth="1" min="32" max="32" width="10.5"/>
    <col customWidth="1" hidden="1" min="33" max="33" width="2.63"/>
    <col customWidth="1" hidden="1" min="34" max="34" width="10.5"/>
    <col customWidth="1" min="35" max="38" width="15.13"/>
  </cols>
  <sheetData>
    <row r="1" ht="12.75" customHeight="1">
      <c r="A1" s="1244" t="s">
        <v>5</v>
      </c>
      <c r="B1" s="111"/>
      <c r="C1" s="1333">
        <v>43168.0</v>
      </c>
      <c r="D1" s="110"/>
      <c r="E1" s="110"/>
      <c r="F1" s="1244" t="s">
        <v>934</v>
      </c>
      <c r="G1" s="110"/>
      <c r="H1" s="1245"/>
      <c r="I1" s="1246"/>
      <c r="J1" s="1246"/>
      <c r="K1" s="1246"/>
      <c r="L1" s="1246"/>
      <c r="M1" s="1246"/>
      <c r="N1" s="1246"/>
      <c r="O1" s="1246"/>
      <c r="P1" s="104"/>
      <c r="Q1" s="104"/>
      <c r="R1" s="104"/>
      <c r="S1" s="104"/>
      <c r="T1" s="104"/>
      <c r="U1" s="104"/>
      <c r="V1" s="104"/>
      <c r="W1" s="104"/>
      <c r="X1" s="104"/>
      <c r="Y1" s="104"/>
      <c r="Z1" s="104"/>
      <c r="AA1" s="104"/>
      <c r="AB1" s="104"/>
      <c r="AC1" s="14"/>
      <c r="AD1" s="14"/>
      <c r="AE1" s="14"/>
      <c r="AF1" s="14"/>
    </row>
    <row r="2" ht="12.75" customHeight="1">
      <c r="A2" s="1242" t="s">
        <v>935</v>
      </c>
      <c r="B2" s="111"/>
      <c r="C2" s="1248" t="s">
        <v>970</v>
      </c>
      <c r="D2" s="110"/>
      <c r="E2" s="110"/>
      <c r="F2" s="1249" t="s">
        <v>937</v>
      </c>
      <c r="G2" s="110"/>
      <c r="H2" s="1245"/>
      <c r="I2" s="1250"/>
      <c r="J2" s="1246"/>
      <c r="K2" s="1246"/>
      <c r="L2" s="1250"/>
      <c r="M2" s="1246"/>
      <c r="N2" s="1264"/>
      <c r="O2" s="1264"/>
      <c r="P2" s="104"/>
      <c r="Q2" s="104"/>
      <c r="R2" s="1252" t="s">
        <v>756</v>
      </c>
      <c r="S2" s="104"/>
      <c r="T2" s="104"/>
      <c r="U2" s="104"/>
      <c r="V2" s="104"/>
      <c r="W2" s="104"/>
      <c r="X2" s="104"/>
      <c r="Y2" s="104"/>
      <c r="Z2" s="104"/>
      <c r="AA2" s="104"/>
      <c r="AB2" s="104"/>
      <c r="AC2" s="14"/>
      <c r="AD2" s="14"/>
      <c r="AE2" s="14"/>
      <c r="AF2" s="14"/>
    </row>
    <row r="3" ht="12.75" customHeight="1">
      <c r="A3" s="1253"/>
      <c r="C3" s="1254"/>
      <c r="F3" s="1255"/>
      <c r="G3" s="1246"/>
      <c r="H3" s="1246"/>
      <c r="I3" s="1246"/>
      <c r="J3" s="1246"/>
      <c r="K3" s="1246"/>
      <c r="L3" s="1246"/>
      <c r="M3" s="1246"/>
      <c r="N3" s="1246"/>
      <c r="O3" s="1246"/>
      <c r="P3" s="1246"/>
      <c r="Q3" s="1246"/>
      <c r="R3" s="1246"/>
      <c r="S3" s="1246"/>
      <c r="T3" s="1246"/>
      <c r="U3" s="1246"/>
      <c r="V3" s="1246"/>
      <c r="W3" s="1256"/>
      <c r="X3" s="1256"/>
      <c r="Y3" s="1255"/>
      <c r="Z3" s="1255"/>
      <c r="AA3" s="60"/>
      <c r="AB3" s="104"/>
      <c r="AC3" s="104"/>
      <c r="AD3" s="104"/>
      <c r="AE3" s="104"/>
      <c r="AF3" s="104"/>
      <c r="AG3" s="104"/>
      <c r="AH3" s="104"/>
      <c r="AI3" s="14"/>
      <c r="AJ3" s="14"/>
      <c r="AK3" s="14"/>
      <c r="AL3" s="14"/>
    </row>
    <row r="4" ht="12.75" customHeight="1">
      <c r="A4" s="784" t="s">
        <v>940</v>
      </c>
      <c r="B4" s="785" t="s">
        <v>941</v>
      </c>
      <c r="C4" s="785" t="s">
        <v>916</v>
      </c>
      <c r="D4" s="785" t="s">
        <v>767</v>
      </c>
      <c r="E4" s="786" t="s">
        <v>768</v>
      </c>
      <c r="F4" s="785" t="s">
        <v>942</v>
      </c>
      <c r="G4" s="787" t="s">
        <v>770</v>
      </c>
      <c r="H4" s="110"/>
      <c r="I4" s="110"/>
      <c r="J4" s="110"/>
      <c r="K4" s="111"/>
      <c r="L4" s="1334" t="s">
        <v>943</v>
      </c>
      <c r="M4" s="110"/>
      <c r="N4" s="110"/>
      <c r="O4" s="110"/>
      <c r="P4" s="110"/>
      <c r="Q4" s="111"/>
      <c r="R4" s="786" t="s">
        <v>790</v>
      </c>
      <c r="S4" s="785" t="s">
        <v>918</v>
      </c>
      <c r="T4" s="785" t="s">
        <v>771</v>
      </c>
      <c r="U4" s="1262" t="s">
        <v>921</v>
      </c>
      <c r="V4" s="785" t="s">
        <v>772</v>
      </c>
      <c r="W4" s="785" t="s">
        <v>945</v>
      </c>
      <c r="X4" s="786" t="s">
        <v>946</v>
      </c>
      <c r="Y4" s="786" t="s">
        <v>947</v>
      </c>
      <c r="Z4" s="786" t="s">
        <v>888</v>
      </c>
      <c r="AA4" s="786" t="s">
        <v>565</v>
      </c>
      <c r="AB4" s="786" t="s">
        <v>948</v>
      </c>
      <c r="AC4" s="786" t="s">
        <v>949</v>
      </c>
      <c r="AD4" s="1262" t="s">
        <v>950</v>
      </c>
      <c r="AE4" s="1263" t="s">
        <v>951</v>
      </c>
      <c r="AF4" s="1263" t="s">
        <v>952</v>
      </c>
      <c r="AG4" s="1264"/>
      <c r="AH4" s="1265" t="s">
        <v>953</v>
      </c>
      <c r="AI4" s="1266" t="s">
        <v>954</v>
      </c>
      <c r="AJ4" s="1267"/>
      <c r="AK4" s="1268"/>
      <c r="AL4" s="14"/>
    </row>
    <row r="5" ht="12.75" customHeight="1">
      <c r="A5" s="1269"/>
      <c r="B5" s="794"/>
      <c r="C5" s="794"/>
      <c r="D5" s="794"/>
      <c r="E5" s="794"/>
      <c r="F5" s="794"/>
      <c r="G5" s="1406" t="s">
        <v>191</v>
      </c>
      <c r="H5" s="1406" t="s">
        <v>192</v>
      </c>
      <c r="I5" s="1406" t="s">
        <v>193</v>
      </c>
      <c r="J5" s="1406" t="s">
        <v>9</v>
      </c>
      <c r="K5" s="1406" t="s">
        <v>955</v>
      </c>
      <c r="L5" s="1420" t="s">
        <v>550</v>
      </c>
      <c r="M5" s="1407" t="s">
        <v>192</v>
      </c>
      <c r="N5" s="1407" t="s">
        <v>9</v>
      </c>
      <c r="O5" s="1407" t="s">
        <v>956</v>
      </c>
      <c r="P5" s="1407" t="s">
        <v>957</v>
      </c>
      <c r="Q5" s="1407" t="s">
        <v>556</v>
      </c>
      <c r="R5" s="794"/>
      <c r="S5" s="794"/>
      <c r="T5" s="794"/>
      <c r="U5" s="794"/>
      <c r="V5" s="794"/>
      <c r="W5" s="794"/>
      <c r="X5" s="794"/>
      <c r="Y5" s="794"/>
      <c r="Z5" s="794"/>
      <c r="AA5" s="794"/>
      <c r="AB5" s="794"/>
      <c r="AC5" s="794"/>
      <c r="AD5" s="794"/>
      <c r="AE5" s="794"/>
      <c r="AF5" s="794"/>
      <c r="AG5" s="1264"/>
      <c r="AH5" s="794"/>
      <c r="AI5" s="797"/>
      <c r="AJ5" s="418"/>
      <c r="AK5" s="415"/>
      <c r="AL5" s="14"/>
    </row>
    <row r="6" ht="12.75" customHeight="1">
      <c r="A6" s="1291"/>
      <c r="B6" s="1275"/>
      <c r="C6" s="1276"/>
      <c r="D6" s="1276"/>
      <c r="E6" s="1276"/>
      <c r="F6" s="1277"/>
      <c r="G6" s="1278"/>
      <c r="H6" s="1278"/>
      <c r="I6" s="1278"/>
      <c r="J6" s="1278"/>
      <c r="K6" s="1302"/>
      <c r="L6" s="1276"/>
      <c r="M6" s="1276"/>
      <c r="N6" s="1276"/>
      <c r="O6" s="1276"/>
      <c r="P6" s="1276"/>
      <c r="Q6" s="1280"/>
      <c r="R6" s="809"/>
      <c r="S6" s="1362"/>
      <c r="T6" s="1276"/>
      <c r="U6" s="1281"/>
      <c r="V6" s="1282"/>
      <c r="W6" s="1276"/>
      <c r="X6" s="1283"/>
      <c r="Y6" s="1282"/>
      <c r="Z6" s="1282"/>
      <c r="AA6" s="1282"/>
      <c r="AB6" s="1284"/>
      <c r="AC6" s="1282"/>
      <c r="AD6" s="1285">
        <v>0.0</v>
      </c>
      <c r="AE6" s="1286">
        <f t="shared" ref="AE6:AE35" si="1">SUM(Y6:AD6)</f>
        <v>0</v>
      </c>
      <c r="AF6" s="1287">
        <f t="shared" ref="AF6:AF35" si="2">SUM(V6+AE6)</f>
        <v>0</v>
      </c>
      <c r="AG6" s="1288">
        <v>1.0</v>
      </c>
      <c r="AH6" s="1222"/>
      <c r="AI6" s="1289"/>
      <c r="AJ6" s="110"/>
      <c r="AK6" s="111"/>
      <c r="AL6" s="14"/>
    </row>
    <row r="7" ht="12.75" customHeight="1">
      <c r="A7" s="1421"/>
      <c r="B7" s="1342"/>
      <c r="C7" s="1343"/>
      <c r="D7" s="1344"/>
      <c r="E7" s="1344"/>
      <c r="F7" s="1345"/>
      <c r="G7" s="1346"/>
      <c r="H7" s="1346"/>
      <c r="I7" s="1346"/>
      <c r="J7" s="1355"/>
      <c r="K7" s="1355"/>
      <c r="L7" s="1344"/>
      <c r="M7" s="1344"/>
      <c r="N7" s="1344"/>
      <c r="O7" s="1344"/>
      <c r="P7" s="1348"/>
      <c r="Q7" s="1349"/>
      <c r="R7" s="1343"/>
      <c r="S7" s="1356"/>
      <c r="T7" s="1348"/>
      <c r="U7" s="1281"/>
      <c r="V7" s="1350"/>
      <c r="W7" s="1344"/>
      <c r="X7" s="1351"/>
      <c r="Y7" s="1350"/>
      <c r="Z7" s="1350"/>
      <c r="AA7" s="1352"/>
      <c r="AB7" s="1352"/>
      <c r="AC7" s="1350"/>
      <c r="AD7" s="1285">
        <v>0.0</v>
      </c>
      <c r="AE7" s="1286">
        <f t="shared" si="1"/>
        <v>0</v>
      </c>
      <c r="AF7" s="1287">
        <f t="shared" si="2"/>
        <v>0</v>
      </c>
      <c r="AG7" s="1288">
        <v>2.0</v>
      </c>
      <c r="AH7" s="1222"/>
      <c r="AI7" s="1289"/>
      <c r="AJ7" s="110"/>
      <c r="AK7" s="111"/>
      <c r="AL7" s="14"/>
    </row>
    <row r="8" ht="12.75" customHeight="1">
      <c r="A8" s="1291"/>
      <c r="B8" s="1275"/>
      <c r="C8" s="809"/>
      <c r="D8" s="1276"/>
      <c r="E8" s="1276"/>
      <c r="F8" s="1277"/>
      <c r="G8" s="831"/>
      <c r="H8" s="831"/>
      <c r="I8" s="831"/>
      <c r="J8" s="1369"/>
      <c r="K8" s="1302"/>
      <c r="L8" s="1276"/>
      <c r="M8" s="1276"/>
      <c r="N8" s="1276"/>
      <c r="O8" s="1276"/>
      <c r="P8" s="1290"/>
      <c r="Q8" s="1280"/>
      <c r="R8" s="809"/>
      <c r="S8" s="1362"/>
      <c r="T8" s="1276"/>
      <c r="U8" s="1281"/>
      <c r="V8" s="1282"/>
      <c r="W8" s="1276"/>
      <c r="X8" s="1283"/>
      <c r="Y8" s="1282"/>
      <c r="Z8" s="1282"/>
      <c r="AA8" s="1284"/>
      <c r="AB8" s="1284"/>
      <c r="AC8" s="1282"/>
      <c r="AD8" s="1285">
        <v>0.0</v>
      </c>
      <c r="AE8" s="1286">
        <f t="shared" si="1"/>
        <v>0</v>
      </c>
      <c r="AF8" s="1287">
        <f t="shared" si="2"/>
        <v>0</v>
      </c>
      <c r="AG8" s="1288">
        <v>3.0</v>
      </c>
      <c r="AH8" s="1222"/>
      <c r="AI8" s="1289"/>
      <c r="AJ8" s="110"/>
      <c r="AK8" s="111"/>
      <c r="AL8" s="14"/>
    </row>
    <row r="9" ht="12.75" customHeight="1">
      <c r="A9" s="1341"/>
      <c r="B9" s="1342"/>
      <c r="C9" s="1422"/>
      <c r="D9" s="1344"/>
      <c r="E9" s="1344"/>
      <c r="F9" s="1345"/>
      <c r="G9" s="1346"/>
      <c r="H9" s="1346"/>
      <c r="I9" s="1346"/>
      <c r="J9" s="1355"/>
      <c r="K9" s="1355"/>
      <c r="L9" s="1344"/>
      <c r="M9" s="1344"/>
      <c r="N9" s="1344"/>
      <c r="O9" s="1344"/>
      <c r="P9" s="1348"/>
      <c r="Q9" s="1349"/>
      <c r="R9" s="1344"/>
      <c r="S9" s="1356"/>
      <c r="T9" s="1344"/>
      <c r="U9" s="1281"/>
      <c r="V9" s="1350"/>
      <c r="W9" s="1344"/>
      <c r="X9" s="1351"/>
      <c r="Y9" s="1350"/>
      <c r="Z9" s="1350"/>
      <c r="AA9" s="1352"/>
      <c r="AB9" s="1352"/>
      <c r="AC9" s="1350"/>
      <c r="AD9" s="1285">
        <v>0.0</v>
      </c>
      <c r="AE9" s="1286">
        <f t="shared" si="1"/>
        <v>0</v>
      </c>
      <c r="AF9" s="1287">
        <f t="shared" si="2"/>
        <v>0</v>
      </c>
      <c r="AG9" s="1288">
        <v>4.0</v>
      </c>
      <c r="AH9" s="1222"/>
      <c r="AI9" s="1289"/>
      <c r="AJ9" s="110"/>
      <c r="AK9" s="111"/>
      <c r="AL9" s="14"/>
    </row>
    <row r="10" ht="12.75" customHeight="1">
      <c r="A10" s="1274"/>
      <c r="B10" s="1275"/>
      <c r="C10" s="809"/>
      <c r="D10" s="1276"/>
      <c r="E10" s="1276"/>
      <c r="F10" s="1277"/>
      <c r="G10" s="1278"/>
      <c r="H10" s="1278"/>
      <c r="I10" s="1278"/>
      <c r="J10" s="1278"/>
      <c r="K10" s="1302"/>
      <c r="L10" s="1276"/>
      <c r="M10" s="1276"/>
      <c r="N10" s="1276"/>
      <c r="O10" s="1276"/>
      <c r="P10" s="1290"/>
      <c r="Q10" s="1280"/>
      <c r="R10" s="1276"/>
      <c r="S10" s="1362"/>
      <c r="T10" s="1276"/>
      <c r="U10" s="1281"/>
      <c r="V10" s="1423"/>
      <c r="W10" s="1276"/>
      <c r="X10" s="1283"/>
      <c r="Y10" s="1282"/>
      <c r="Z10" s="1282"/>
      <c r="AA10" s="1284"/>
      <c r="AB10" s="1284"/>
      <c r="AC10" s="1282"/>
      <c r="AD10" s="1285">
        <v>0.0</v>
      </c>
      <c r="AE10" s="1286">
        <f t="shared" si="1"/>
        <v>0</v>
      </c>
      <c r="AF10" s="1287">
        <f t="shared" si="2"/>
        <v>0</v>
      </c>
      <c r="AG10" s="1288">
        <v>5.0</v>
      </c>
      <c r="AH10" s="1222"/>
      <c r="AI10" s="1289"/>
      <c r="AJ10" s="110"/>
      <c r="AK10" s="111"/>
      <c r="AL10" s="14"/>
    </row>
    <row r="11" ht="12.75" customHeight="1">
      <c r="A11" s="1341"/>
      <c r="B11" s="1342"/>
      <c r="C11" s="1424"/>
      <c r="D11" s="1344"/>
      <c r="E11" s="1344"/>
      <c r="F11" s="1345"/>
      <c r="G11" s="1346"/>
      <c r="H11" s="1346"/>
      <c r="I11" s="1346"/>
      <c r="J11" s="1355"/>
      <c r="K11" s="1355"/>
      <c r="L11" s="1344"/>
      <c r="M11" s="1344"/>
      <c r="N11" s="1344"/>
      <c r="O11" s="1344"/>
      <c r="P11" s="1344"/>
      <c r="Q11" s="1349"/>
      <c r="R11" s="1344"/>
      <c r="S11" s="1356"/>
      <c r="T11" s="1348"/>
      <c r="U11" s="1281"/>
      <c r="V11" s="1350"/>
      <c r="W11" s="1344"/>
      <c r="X11" s="1351"/>
      <c r="Y11" s="1350"/>
      <c r="Z11" s="1350"/>
      <c r="AA11" s="1352"/>
      <c r="AB11" s="1352"/>
      <c r="AC11" s="1350"/>
      <c r="AD11" s="1285">
        <v>0.0</v>
      </c>
      <c r="AE11" s="1286">
        <f t="shared" si="1"/>
        <v>0</v>
      </c>
      <c r="AF11" s="1287">
        <f t="shared" si="2"/>
        <v>0</v>
      </c>
      <c r="AG11" s="1288">
        <v>6.0</v>
      </c>
      <c r="AH11" s="1222"/>
      <c r="AI11" s="1289"/>
      <c r="AJ11" s="110"/>
      <c r="AK11" s="111"/>
      <c r="AL11" s="14"/>
    </row>
    <row r="12" ht="12.75" customHeight="1">
      <c r="A12" s="1274"/>
      <c r="B12" s="1275"/>
      <c r="C12" s="1276"/>
      <c r="D12" s="1276"/>
      <c r="E12" s="1276"/>
      <c r="F12" s="1277"/>
      <c r="G12" s="1278"/>
      <c r="H12" s="1278"/>
      <c r="I12" s="1278"/>
      <c r="J12" s="1369"/>
      <c r="K12" s="1302"/>
      <c r="L12" s="1276"/>
      <c r="M12" s="1276"/>
      <c r="N12" s="1276"/>
      <c r="O12" s="1276"/>
      <c r="P12" s="1276"/>
      <c r="Q12" s="1280"/>
      <c r="R12" s="1276"/>
      <c r="S12" s="1362"/>
      <c r="T12" s="1276"/>
      <c r="U12" s="1281"/>
      <c r="V12" s="1394"/>
      <c r="W12" s="1276"/>
      <c r="X12" s="1283"/>
      <c r="Y12" s="1282"/>
      <c r="Z12" s="1282"/>
      <c r="AA12" s="1282"/>
      <c r="AB12" s="1284"/>
      <c r="AC12" s="1282"/>
      <c r="AD12" s="1285">
        <v>0.0</v>
      </c>
      <c r="AE12" s="1286">
        <f t="shared" si="1"/>
        <v>0</v>
      </c>
      <c r="AF12" s="1287">
        <f t="shared" si="2"/>
        <v>0</v>
      </c>
      <c r="AG12" s="1288">
        <v>7.0</v>
      </c>
      <c r="AH12" s="1222"/>
      <c r="AI12" s="1289"/>
      <c r="AJ12" s="110"/>
      <c r="AK12" s="111"/>
      <c r="AL12" s="14"/>
    </row>
    <row r="13" ht="12.75" customHeight="1">
      <c r="A13" s="1341"/>
      <c r="B13" s="1342"/>
      <c r="C13" s="1344"/>
      <c r="D13" s="1344"/>
      <c r="E13" s="1344"/>
      <c r="F13" s="1345"/>
      <c r="G13" s="1346"/>
      <c r="H13" s="1346"/>
      <c r="I13" s="1346"/>
      <c r="J13" s="1355"/>
      <c r="K13" s="1355"/>
      <c r="L13" s="1344"/>
      <c r="M13" s="1344"/>
      <c r="N13" s="1344"/>
      <c r="O13" s="1348"/>
      <c r="P13" s="1344"/>
      <c r="Q13" s="1349"/>
      <c r="R13" s="1344"/>
      <c r="S13" s="1356"/>
      <c r="T13" s="1348"/>
      <c r="U13" s="1281"/>
      <c r="V13" s="1350"/>
      <c r="W13" s="1344"/>
      <c r="X13" s="1351"/>
      <c r="Y13" s="1350"/>
      <c r="Z13" s="1350"/>
      <c r="AA13" s="1352"/>
      <c r="AB13" s="1352"/>
      <c r="AC13" s="1350"/>
      <c r="AD13" s="1285">
        <v>0.0</v>
      </c>
      <c r="AE13" s="1286">
        <f t="shared" si="1"/>
        <v>0</v>
      </c>
      <c r="AF13" s="1287">
        <f t="shared" si="2"/>
        <v>0</v>
      </c>
      <c r="AG13" s="1288">
        <v>8.0</v>
      </c>
      <c r="AH13" s="1222"/>
      <c r="AI13" s="1289"/>
      <c r="AJ13" s="110"/>
      <c r="AK13" s="111"/>
      <c r="AL13" s="14"/>
    </row>
    <row r="14" ht="12.75" customHeight="1">
      <c r="A14" s="1274"/>
      <c r="B14" s="1275"/>
      <c r="C14" s="1276"/>
      <c r="D14" s="1276"/>
      <c r="E14" s="1276"/>
      <c r="F14" s="1277"/>
      <c r="G14" s="1278"/>
      <c r="H14" s="1278"/>
      <c r="I14" s="1278"/>
      <c r="J14" s="1369"/>
      <c r="K14" s="1302"/>
      <c r="L14" s="1276"/>
      <c r="M14" s="1276"/>
      <c r="N14" s="1276"/>
      <c r="O14" s="1290"/>
      <c r="P14" s="1290"/>
      <c r="Q14" s="1280"/>
      <c r="R14" s="1276"/>
      <c r="S14" s="1362"/>
      <c r="T14" s="1290"/>
      <c r="U14" s="1281"/>
      <c r="V14" s="1423"/>
      <c r="W14" s="1276"/>
      <c r="X14" s="1283"/>
      <c r="Y14" s="1282"/>
      <c r="Z14" s="1282"/>
      <c r="AA14" s="1284"/>
      <c r="AB14" s="1284"/>
      <c r="AC14" s="1282"/>
      <c r="AD14" s="1285">
        <v>0.0</v>
      </c>
      <c r="AE14" s="1286">
        <f t="shared" si="1"/>
        <v>0</v>
      </c>
      <c r="AF14" s="1287">
        <f t="shared" si="2"/>
        <v>0</v>
      </c>
      <c r="AG14" s="1288">
        <v>9.0</v>
      </c>
      <c r="AH14" s="1222"/>
      <c r="AI14" s="1304"/>
      <c r="AJ14" s="110"/>
      <c r="AK14" s="111"/>
      <c r="AL14" s="14"/>
    </row>
    <row r="15" ht="12.75" customHeight="1">
      <c r="A15" s="1341"/>
      <c r="B15" s="1342"/>
      <c r="C15" s="1344"/>
      <c r="D15" s="1344"/>
      <c r="E15" s="1348"/>
      <c r="F15" s="1345"/>
      <c r="G15" s="1346"/>
      <c r="H15" s="1346"/>
      <c r="I15" s="1346"/>
      <c r="J15" s="1355"/>
      <c r="K15" s="1355"/>
      <c r="L15" s="1348"/>
      <c r="M15" s="1348"/>
      <c r="N15" s="1348"/>
      <c r="O15" s="1348"/>
      <c r="P15" s="1348"/>
      <c r="Q15" s="1375"/>
      <c r="R15" s="1344"/>
      <c r="S15" s="1356"/>
      <c r="T15" s="1348"/>
      <c r="U15" s="1281"/>
      <c r="V15" s="1350"/>
      <c r="W15" s="1344"/>
      <c r="X15" s="1351"/>
      <c r="Y15" s="1350"/>
      <c r="Z15" s="1350"/>
      <c r="AA15" s="1352"/>
      <c r="AB15" s="1352"/>
      <c r="AC15" s="1350"/>
      <c r="AD15" s="1285">
        <v>0.0</v>
      </c>
      <c r="AE15" s="1286">
        <f t="shared" si="1"/>
        <v>0</v>
      </c>
      <c r="AF15" s="1287">
        <f t="shared" si="2"/>
        <v>0</v>
      </c>
      <c r="AG15" s="1288">
        <v>10.0</v>
      </c>
      <c r="AH15" s="1222"/>
      <c r="AI15" s="1304"/>
      <c r="AJ15" s="110"/>
      <c r="AK15" s="111"/>
      <c r="AL15" s="14"/>
    </row>
    <row r="16" ht="12.75" customHeight="1">
      <c r="A16" s="1274"/>
      <c r="B16" s="1275"/>
      <c r="C16" s="1276"/>
      <c r="D16" s="1276"/>
      <c r="E16" s="1290"/>
      <c r="F16" s="1277"/>
      <c r="G16" s="1278"/>
      <c r="H16" s="1278"/>
      <c r="I16" s="1278"/>
      <c r="J16" s="1369"/>
      <c r="K16" s="1302"/>
      <c r="L16" s="1290"/>
      <c r="M16" s="1290"/>
      <c r="N16" s="1290"/>
      <c r="O16" s="1290"/>
      <c r="P16" s="1290"/>
      <c r="Q16" s="1370"/>
      <c r="R16" s="1276"/>
      <c r="S16" s="1362"/>
      <c r="T16" s="1290"/>
      <c r="U16" s="1281"/>
      <c r="V16" s="1282"/>
      <c r="W16" s="1276"/>
      <c r="X16" s="1283"/>
      <c r="Y16" s="1282"/>
      <c r="Z16" s="1284"/>
      <c r="AA16" s="1284"/>
      <c r="AB16" s="1284"/>
      <c r="AC16" s="1284"/>
      <c r="AD16" s="1285">
        <v>0.0</v>
      </c>
      <c r="AE16" s="1286">
        <f t="shared" si="1"/>
        <v>0</v>
      </c>
      <c r="AF16" s="1287">
        <f t="shared" si="2"/>
        <v>0</v>
      </c>
      <c r="AG16" s="1288">
        <v>11.0</v>
      </c>
      <c r="AH16" s="1222"/>
      <c r="AI16" s="1289"/>
      <c r="AJ16" s="110"/>
      <c r="AK16" s="111"/>
      <c r="AL16" s="14"/>
    </row>
    <row r="17" ht="12.75" customHeight="1">
      <c r="A17" s="1372"/>
      <c r="B17" s="1373"/>
      <c r="C17" s="1348"/>
      <c r="D17" s="1348"/>
      <c r="E17" s="1348"/>
      <c r="F17" s="1374"/>
      <c r="G17" s="1355"/>
      <c r="H17" s="1355"/>
      <c r="I17" s="1355"/>
      <c r="J17" s="1355"/>
      <c r="K17" s="1355"/>
      <c r="L17" s="1348"/>
      <c r="M17" s="1348"/>
      <c r="N17" s="1348"/>
      <c r="O17" s="1348"/>
      <c r="P17" s="1348"/>
      <c r="Q17" s="1375"/>
      <c r="R17" s="1348"/>
      <c r="S17" s="1356"/>
      <c r="T17" s="1348"/>
      <c r="U17" s="1281"/>
      <c r="V17" s="1352"/>
      <c r="W17" s="1348"/>
      <c r="X17" s="1376"/>
      <c r="Y17" s="1352"/>
      <c r="Z17" s="1352"/>
      <c r="AA17" s="1352"/>
      <c r="AB17" s="1352"/>
      <c r="AC17" s="1352"/>
      <c r="AD17" s="1286">
        <f>IF(B17=ISBLANK(0),0,'Roster &amp; Tables'!J27)</f>
        <v>0</v>
      </c>
      <c r="AE17" s="1286">
        <f t="shared" si="1"/>
        <v>0</v>
      </c>
      <c r="AF17" s="1287">
        <f t="shared" si="2"/>
        <v>0</v>
      </c>
      <c r="AG17" s="1288">
        <v>12.0</v>
      </c>
      <c r="AH17" s="1222"/>
      <c r="AI17" s="1304"/>
      <c r="AJ17" s="110"/>
      <c r="AK17" s="111"/>
      <c r="AL17" s="14"/>
    </row>
    <row r="18" ht="12.75" customHeight="1">
      <c r="A18" s="1366"/>
      <c r="B18" s="1367"/>
      <c r="C18" s="1290"/>
      <c r="D18" s="1290"/>
      <c r="E18" s="1290"/>
      <c r="F18" s="1368"/>
      <c r="G18" s="1369"/>
      <c r="H18" s="1369"/>
      <c r="I18" s="1369"/>
      <c r="J18" s="1369"/>
      <c r="K18" s="1302"/>
      <c r="L18" s="1290"/>
      <c r="M18" s="1290"/>
      <c r="N18" s="1290"/>
      <c r="O18" s="1290"/>
      <c r="P18" s="1290"/>
      <c r="Q18" s="1370"/>
      <c r="R18" s="1290"/>
      <c r="S18" s="1362"/>
      <c r="T18" s="1290"/>
      <c r="U18" s="1281"/>
      <c r="V18" s="1284"/>
      <c r="W18" s="1290"/>
      <c r="X18" s="1371"/>
      <c r="Y18" s="1284"/>
      <c r="Z18" s="1284"/>
      <c r="AA18" s="1284"/>
      <c r="AB18" s="1284"/>
      <c r="AC18" s="1284"/>
      <c r="AD18" s="1286">
        <f>IF(B18=ISBLANK(0),0,'Roster &amp; Tables'!J27)</f>
        <v>0</v>
      </c>
      <c r="AE18" s="1286">
        <f t="shared" si="1"/>
        <v>0</v>
      </c>
      <c r="AF18" s="1287">
        <f t="shared" si="2"/>
        <v>0</v>
      </c>
      <c r="AG18" s="1288">
        <v>13.0</v>
      </c>
      <c r="AH18" s="1222"/>
      <c r="AI18" s="1304"/>
      <c r="AJ18" s="110"/>
      <c r="AK18" s="111"/>
      <c r="AL18" s="14"/>
    </row>
    <row r="19" ht="12.75" customHeight="1">
      <c r="A19" s="1372"/>
      <c r="B19" s="1373"/>
      <c r="C19" s="1348"/>
      <c r="D19" s="1348"/>
      <c r="E19" s="1348"/>
      <c r="F19" s="1374"/>
      <c r="G19" s="1355"/>
      <c r="H19" s="1355"/>
      <c r="I19" s="1355"/>
      <c r="J19" s="1355"/>
      <c r="K19" s="1355"/>
      <c r="L19" s="1348"/>
      <c r="M19" s="1348"/>
      <c r="N19" s="1348"/>
      <c r="O19" s="1348"/>
      <c r="P19" s="1348"/>
      <c r="Q19" s="1375"/>
      <c r="R19" s="1348"/>
      <c r="S19" s="1356"/>
      <c r="T19" s="1348"/>
      <c r="U19" s="1281"/>
      <c r="V19" s="1352"/>
      <c r="W19" s="1348"/>
      <c r="X19" s="1376"/>
      <c r="Y19" s="1352"/>
      <c r="Z19" s="1352"/>
      <c r="AA19" s="1352"/>
      <c r="AB19" s="1352"/>
      <c r="AC19" s="1352"/>
      <c r="AD19" s="1286">
        <f>IF(B19=ISBLANK(0),0,'Roster &amp; Tables'!J27)</f>
        <v>0</v>
      </c>
      <c r="AE19" s="1286">
        <f t="shared" si="1"/>
        <v>0</v>
      </c>
      <c r="AF19" s="1287">
        <f t="shared" si="2"/>
        <v>0</v>
      </c>
      <c r="AG19" s="1288">
        <v>14.0</v>
      </c>
      <c r="AH19" s="1222"/>
      <c r="AI19" s="1304"/>
      <c r="AJ19" s="110"/>
      <c r="AK19" s="111"/>
      <c r="AL19" s="14"/>
    </row>
    <row r="20" ht="12.75" customHeight="1">
      <c r="A20" s="1366"/>
      <c r="B20" s="1367"/>
      <c r="C20" s="1290"/>
      <c r="D20" s="1290"/>
      <c r="E20" s="1290"/>
      <c r="F20" s="1368"/>
      <c r="G20" s="1369"/>
      <c r="H20" s="1369"/>
      <c r="I20" s="1369"/>
      <c r="J20" s="1369"/>
      <c r="K20" s="1302"/>
      <c r="L20" s="1290"/>
      <c r="M20" s="1290"/>
      <c r="N20" s="1290"/>
      <c r="O20" s="1290"/>
      <c r="P20" s="1290"/>
      <c r="Q20" s="1370"/>
      <c r="R20" s="1290"/>
      <c r="S20" s="1362"/>
      <c r="T20" s="1290"/>
      <c r="U20" s="1281"/>
      <c r="V20" s="1284"/>
      <c r="W20" s="1290"/>
      <c r="X20" s="1371"/>
      <c r="Y20" s="1284"/>
      <c r="Z20" s="1284"/>
      <c r="AA20" s="1284"/>
      <c r="AB20" s="1284"/>
      <c r="AC20" s="1284"/>
      <c r="AD20" s="1286">
        <f>IF(B20=ISBLANK(0),0,'Roster &amp; Tables'!J27)</f>
        <v>0</v>
      </c>
      <c r="AE20" s="1286">
        <f t="shared" si="1"/>
        <v>0</v>
      </c>
      <c r="AF20" s="1287">
        <f t="shared" si="2"/>
        <v>0</v>
      </c>
      <c r="AG20" s="1288">
        <v>15.0</v>
      </c>
      <c r="AH20" s="1222"/>
      <c r="AI20" s="1304"/>
      <c r="AJ20" s="110"/>
      <c r="AK20" s="111"/>
      <c r="AL20" s="14"/>
    </row>
    <row r="21" ht="12.75" customHeight="1">
      <c r="A21" s="1372"/>
      <c r="B21" s="1373"/>
      <c r="C21" s="1348"/>
      <c r="D21" s="1348"/>
      <c r="E21" s="1348"/>
      <c r="F21" s="1374"/>
      <c r="G21" s="1355"/>
      <c r="H21" s="1355"/>
      <c r="I21" s="1355"/>
      <c r="J21" s="1355"/>
      <c r="K21" s="1355"/>
      <c r="L21" s="1348"/>
      <c r="M21" s="1348"/>
      <c r="N21" s="1348"/>
      <c r="O21" s="1348"/>
      <c r="P21" s="1348"/>
      <c r="Q21" s="1375"/>
      <c r="R21" s="1348"/>
      <c r="S21" s="1356"/>
      <c r="T21" s="1348"/>
      <c r="U21" s="1281"/>
      <c r="V21" s="1352"/>
      <c r="W21" s="1348"/>
      <c r="X21" s="1376"/>
      <c r="Y21" s="1352"/>
      <c r="Z21" s="1352"/>
      <c r="AA21" s="1352"/>
      <c r="AB21" s="1352"/>
      <c r="AC21" s="1352"/>
      <c r="AD21" s="1286">
        <f>IF(B21=ISBLANK(0),0,'Roster &amp; Tables'!J27)</f>
        <v>0</v>
      </c>
      <c r="AE21" s="1286">
        <f t="shared" si="1"/>
        <v>0</v>
      </c>
      <c r="AF21" s="1287">
        <f t="shared" si="2"/>
        <v>0</v>
      </c>
      <c r="AG21" s="1288">
        <v>16.0</v>
      </c>
      <c r="AH21" s="1222"/>
      <c r="AI21" s="1304"/>
      <c r="AJ21" s="110"/>
      <c r="AK21" s="111"/>
      <c r="AL21" s="14"/>
    </row>
    <row r="22" ht="12.75" customHeight="1">
      <c r="A22" s="1366"/>
      <c r="B22" s="1367"/>
      <c r="C22" s="1290"/>
      <c r="D22" s="1290"/>
      <c r="E22" s="1290"/>
      <c r="F22" s="1368"/>
      <c r="G22" s="1369"/>
      <c r="H22" s="1369"/>
      <c r="I22" s="1369"/>
      <c r="J22" s="1369"/>
      <c r="K22" s="1302"/>
      <c r="L22" s="1290"/>
      <c r="M22" s="1290"/>
      <c r="N22" s="1290"/>
      <c r="O22" s="1290"/>
      <c r="P22" s="1290"/>
      <c r="Q22" s="1370"/>
      <c r="R22" s="1290"/>
      <c r="S22" s="1362"/>
      <c r="T22" s="1290"/>
      <c r="U22" s="1281"/>
      <c r="V22" s="1284"/>
      <c r="W22" s="1290"/>
      <c r="X22" s="1371"/>
      <c r="Y22" s="1284"/>
      <c r="Z22" s="1284"/>
      <c r="AA22" s="1284"/>
      <c r="AB22" s="1284"/>
      <c r="AC22" s="1284"/>
      <c r="AD22" s="1286">
        <f>IF(B22=ISBLANK(0),0,'Roster &amp; Tables'!J27)</f>
        <v>0</v>
      </c>
      <c r="AE22" s="1286">
        <f t="shared" si="1"/>
        <v>0</v>
      </c>
      <c r="AF22" s="1287">
        <f t="shared" si="2"/>
        <v>0</v>
      </c>
      <c r="AG22" s="1288">
        <v>17.0</v>
      </c>
      <c r="AH22" s="1222"/>
      <c r="AI22" s="1304"/>
      <c r="AJ22" s="110"/>
      <c r="AK22" s="111"/>
      <c r="AL22" s="14"/>
    </row>
    <row r="23" ht="12.75" customHeight="1">
      <c r="A23" s="1372"/>
      <c r="B23" s="1373"/>
      <c r="C23" s="1348"/>
      <c r="D23" s="1348"/>
      <c r="E23" s="1348"/>
      <c r="F23" s="1374"/>
      <c r="G23" s="1355"/>
      <c r="H23" s="1355"/>
      <c r="I23" s="1355"/>
      <c r="J23" s="1355"/>
      <c r="K23" s="1355"/>
      <c r="L23" s="1348"/>
      <c r="M23" s="1348"/>
      <c r="N23" s="1348"/>
      <c r="O23" s="1348"/>
      <c r="P23" s="1348"/>
      <c r="Q23" s="1375"/>
      <c r="R23" s="1348"/>
      <c r="S23" s="1356"/>
      <c r="T23" s="1348"/>
      <c r="U23" s="1281"/>
      <c r="V23" s="1352"/>
      <c r="W23" s="1348"/>
      <c r="X23" s="1376"/>
      <c r="Y23" s="1352"/>
      <c r="Z23" s="1352"/>
      <c r="AA23" s="1352"/>
      <c r="AB23" s="1352"/>
      <c r="AC23" s="1352"/>
      <c r="AD23" s="1286">
        <f>IF(B23=ISBLANK(0),0,'Roster &amp; Tables'!J27)</f>
        <v>0</v>
      </c>
      <c r="AE23" s="1286">
        <f t="shared" si="1"/>
        <v>0</v>
      </c>
      <c r="AF23" s="1287">
        <f t="shared" si="2"/>
        <v>0</v>
      </c>
      <c r="AG23" s="1288">
        <v>18.0</v>
      </c>
      <c r="AH23" s="1222"/>
      <c r="AI23" s="1304"/>
      <c r="AJ23" s="110"/>
      <c r="AK23" s="111"/>
      <c r="AL23" s="14"/>
    </row>
    <row r="24" ht="12.75" customHeight="1">
      <c r="A24" s="1366"/>
      <c r="B24" s="1367"/>
      <c r="C24" s="1290"/>
      <c r="D24" s="1290"/>
      <c r="E24" s="1290"/>
      <c r="F24" s="1368"/>
      <c r="G24" s="1369"/>
      <c r="H24" s="1369"/>
      <c r="I24" s="1369"/>
      <c r="J24" s="1369"/>
      <c r="K24" s="1302"/>
      <c r="L24" s="1290"/>
      <c r="M24" s="1290"/>
      <c r="N24" s="1290"/>
      <c r="O24" s="1290"/>
      <c r="P24" s="1290"/>
      <c r="Q24" s="1370"/>
      <c r="R24" s="1290"/>
      <c r="S24" s="1362"/>
      <c r="T24" s="1290"/>
      <c r="U24" s="1281"/>
      <c r="V24" s="1284"/>
      <c r="W24" s="1290"/>
      <c r="X24" s="1371"/>
      <c r="Y24" s="1284"/>
      <c r="Z24" s="1284"/>
      <c r="AA24" s="1284"/>
      <c r="AB24" s="1284"/>
      <c r="AC24" s="1284"/>
      <c r="AD24" s="1286">
        <f>IF(B24=ISBLANK(0),0,'Roster &amp; Tables'!J27)</f>
        <v>0</v>
      </c>
      <c r="AE24" s="1286">
        <f t="shared" si="1"/>
        <v>0</v>
      </c>
      <c r="AF24" s="1287">
        <f t="shared" si="2"/>
        <v>0</v>
      </c>
      <c r="AG24" s="1288">
        <v>19.0</v>
      </c>
      <c r="AH24" s="1222"/>
      <c r="AI24" s="1304"/>
      <c r="AJ24" s="110"/>
      <c r="AK24" s="111"/>
      <c r="AL24" s="14"/>
    </row>
    <row r="25" ht="12.75" customHeight="1">
      <c r="A25" s="1372"/>
      <c r="B25" s="1373"/>
      <c r="C25" s="1348"/>
      <c r="D25" s="1348"/>
      <c r="E25" s="1348"/>
      <c r="F25" s="1374"/>
      <c r="G25" s="1355"/>
      <c r="H25" s="1355"/>
      <c r="I25" s="1355"/>
      <c r="J25" s="1355"/>
      <c r="K25" s="1355"/>
      <c r="L25" s="1348"/>
      <c r="M25" s="1348"/>
      <c r="N25" s="1348"/>
      <c r="O25" s="1348"/>
      <c r="P25" s="1348"/>
      <c r="Q25" s="1375"/>
      <c r="R25" s="1348"/>
      <c r="S25" s="1356"/>
      <c r="T25" s="1348"/>
      <c r="U25" s="1281"/>
      <c r="V25" s="1352"/>
      <c r="W25" s="1348"/>
      <c r="X25" s="1376"/>
      <c r="Y25" s="1352"/>
      <c r="Z25" s="1352"/>
      <c r="AA25" s="1352"/>
      <c r="AB25" s="1352"/>
      <c r="AC25" s="1352"/>
      <c r="AD25" s="1286">
        <f>IF(B25=ISBLANK(0),0,'Roster &amp; Tables'!J27)</f>
        <v>0</v>
      </c>
      <c r="AE25" s="1286">
        <f t="shared" si="1"/>
        <v>0</v>
      </c>
      <c r="AF25" s="1287">
        <f t="shared" si="2"/>
        <v>0</v>
      </c>
      <c r="AG25" s="1288">
        <v>20.0</v>
      </c>
      <c r="AH25" s="1222"/>
      <c r="AI25" s="1304"/>
      <c r="AJ25" s="110"/>
      <c r="AK25" s="111"/>
      <c r="AL25" s="14"/>
    </row>
    <row r="26" ht="12.75" customHeight="1">
      <c r="A26" s="1366"/>
      <c r="B26" s="1367"/>
      <c r="C26" s="1290"/>
      <c r="D26" s="1290"/>
      <c r="E26" s="1290"/>
      <c r="F26" s="1368"/>
      <c r="G26" s="1369"/>
      <c r="H26" s="1369"/>
      <c r="I26" s="1369"/>
      <c r="J26" s="1369"/>
      <c r="K26" s="1302"/>
      <c r="L26" s="1290"/>
      <c r="M26" s="1290"/>
      <c r="N26" s="1290"/>
      <c r="O26" s="1290"/>
      <c r="P26" s="1290"/>
      <c r="Q26" s="1370"/>
      <c r="R26" s="1290"/>
      <c r="S26" s="1362"/>
      <c r="T26" s="1290"/>
      <c r="U26" s="1281"/>
      <c r="V26" s="1284"/>
      <c r="W26" s="1290"/>
      <c r="X26" s="1371"/>
      <c r="Y26" s="1284"/>
      <c r="Z26" s="1284"/>
      <c r="AA26" s="1284"/>
      <c r="AB26" s="1284"/>
      <c r="AC26" s="1284"/>
      <c r="AD26" s="1286">
        <f>IF(B26=ISBLANK(0),0,'Roster &amp; Tables'!J27)</f>
        <v>0</v>
      </c>
      <c r="AE26" s="1286">
        <f t="shared" si="1"/>
        <v>0</v>
      </c>
      <c r="AF26" s="1287">
        <f t="shared" si="2"/>
        <v>0</v>
      </c>
      <c r="AG26" s="1288">
        <v>21.0</v>
      </c>
      <c r="AH26" s="1222"/>
      <c r="AI26" s="1304"/>
      <c r="AJ26" s="110"/>
      <c r="AK26" s="111"/>
      <c r="AL26" s="14"/>
    </row>
    <row r="27" ht="12.75" customHeight="1">
      <c r="A27" s="1372"/>
      <c r="B27" s="1373"/>
      <c r="C27" s="1348"/>
      <c r="D27" s="1348"/>
      <c r="E27" s="1348"/>
      <c r="F27" s="1374"/>
      <c r="G27" s="1355"/>
      <c r="H27" s="1355"/>
      <c r="I27" s="1355"/>
      <c r="J27" s="1355"/>
      <c r="K27" s="1355"/>
      <c r="L27" s="1348"/>
      <c r="M27" s="1348"/>
      <c r="N27" s="1348"/>
      <c r="O27" s="1348"/>
      <c r="P27" s="1348"/>
      <c r="Q27" s="1375"/>
      <c r="R27" s="1348"/>
      <c r="S27" s="1356"/>
      <c r="T27" s="1348"/>
      <c r="U27" s="1281"/>
      <c r="V27" s="1352"/>
      <c r="W27" s="1348"/>
      <c r="X27" s="1376"/>
      <c r="Y27" s="1352"/>
      <c r="Z27" s="1352"/>
      <c r="AA27" s="1352"/>
      <c r="AB27" s="1352"/>
      <c r="AC27" s="1352"/>
      <c r="AD27" s="1286">
        <f>IF(B27=ISBLANK(0),0,'Roster &amp; Tables'!J27)</f>
        <v>0</v>
      </c>
      <c r="AE27" s="1286">
        <f t="shared" si="1"/>
        <v>0</v>
      </c>
      <c r="AF27" s="1287">
        <f t="shared" si="2"/>
        <v>0</v>
      </c>
      <c r="AG27" s="1288">
        <v>22.0</v>
      </c>
      <c r="AH27" s="1222"/>
      <c r="AI27" s="1304"/>
      <c r="AJ27" s="110"/>
      <c r="AK27" s="111"/>
      <c r="AL27" s="14"/>
    </row>
    <row r="28" ht="12.75" customHeight="1">
      <c r="A28" s="1366"/>
      <c r="B28" s="1367"/>
      <c r="C28" s="1290"/>
      <c r="D28" s="1290"/>
      <c r="E28" s="1290"/>
      <c r="F28" s="1368"/>
      <c r="G28" s="1369" t="str">
        <f>IF(A28=ISBLANK(TRUE),IF(B28=ISBLANK(TRUE)," ","Input"),VLOOKUP(A28,INVENTORY!$A$31:$Y$948,6,FALSE))</f>
        <v> </v>
      </c>
      <c r="H28" s="1369" t="str">
        <f>IF(A28=ISBLANK(TRUE),IF(B28=ISBLANK(TRUE)," ","Input"),VLOOKUP(A28,INVENTORY!$A$31:$Y$948,7,FALSE))</f>
        <v> </v>
      </c>
      <c r="I28" s="1369" t="str">
        <f>IF(A28=ISBLANK(TRUE),IF(B28=ISBLANK(TRUE)," ","Input"),VLOOKUP(A28,INVENTORY!$A$31:$Y$948,8,FALSE))</f>
        <v> </v>
      </c>
      <c r="J28" s="1369" t="str">
        <f>IF(A28=ISBLANK(TRUE),IF(B28=ISBLANK(TRUE)," ","Input"),VLOOKUP(A28,INVENTORY!$A$31:$Y$948,9,FALSE))</f>
        <v> </v>
      </c>
      <c r="K28" s="1302" t="str">
        <f>IF(A28=ISBLANK(TRUE),IF(B28=ISBLANK(TRUE)," ","Input"),VLOOKUP(B28,INVENTORY!$A$31:$Y$948,19,FALSE))</f>
        <v> </v>
      </c>
      <c r="L28" s="1290"/>
      <c r="M28" s="1290"/>
      <c r="N28" s="1290"/>
      <c r="O28" s="1290"/>
      <c r="P28" s="1290"/>
      <c r="Q28" s="1370"/>
      <c r="R28" s="1290"/>
      <c r="S28" s="1362"/>
      <c r="T28" s="1290"/>
      <c r="U28" s="1281">
        <f t="shared" ref="U28:U35" si="3">IF(S28=ISBLANK(0),0,1-S28)</f>
        <v>0</v>
      </c>
      <c r="V28" s="1284"/>
      <c r="W28" s="1290"/>
      <c r="X28" s="1371"/>
      <c r="Y28" s="1284"/>
      <c r="Z28" s="1284"/>
      <c r="AA28" s="1284"/>
      <c r="AB28" s="1284"/>
      <c r="AC28" s="1284"/>
      <c r="AD28" s="1286">
        <f>IF(B28=ISBLANK(0),0,'Roster &amp; Tables'!J27)</f>
        <v>0</v>
      </c>
      <c r="AE28" s="1286">
        <f t="shared" si="1"/>
        <v>0</v>
      </c>
      <c r="AF28" s="1287">
        <f t="shared" si="2"/>
        <v>0</v>
      </c>
      <c r="AG28" s="1288">
        <v>23.0</v>
      </c>
      <c r="AH28" s="1222"/>
      <c r="AI28" s="1304"/>
      <c r="AJ28" s="110"/>
      <c r="AK28" s="111"/>
      <c r="AL28" s="14"/>
    </row>
    <row r="29" ht="12.75" customHeight="1">
      <c r="A29" s="1372"/>
      <c r="B29" s="1373"/>
      <c r="C29" s="1348"/>
      <c r="D29" s="1348"/>
      <c r="E29" s="1348"/>
      <c r="F29" s="1374"/>
      <c r="G29" s="1355" t="str">
        <f>IF(A29=ISBLANK(TRUE),IF(B29=ISBLANK(TRUE)," ","Input"),VLOOKUP(A29,INVENTORY!$A$31:$Y$948,6,FALSE))</f>
        <v> </v>
      </c>
      <c r="H29" s="1355" t="str">
        <f>IF(A29=ISBLANK(TRUE),IF(B29=ISBLANK(TRUE)," ","Input"),VLOOKUP(A29,INVENTORY!$A$31:$Y$948,7,FALSE))</f>
        <v> </v>
      </c>
      <c r="I29" s="1355" t="str">
        <f>IF(A29=ISBLANK(TRUE),IF(B29=ISBLANK(TRUE)," ","Input"),VLOOKUP(A29,INVENTORY!$A$31:$Y$948,8,FALSE))</f>
        <v> </v>
      </c>
      <c r="J29" s="1355" t="str">
        <f>IF(A29=ISBLANK(TRUE),IF(B29=ISBLANK(TRUE)," ","Input"),VLOOKUP(A29,INVENTORY!$A$31:$Y$948,9,FALSE))</f>
        <v> </v>
      </c>
      <c r="K29" s="1355" t="str">
        <f>IF(A29=ISBLANK(TRUE),IF(B29=ISBLANK(TRUE)," ","Input"),VLOOKUP(B29,INVENTORY!$A$31:$Y$948,19,FALSE))</f>
        <v> </v>
      </c>
      <c r="L29" s="1348"/>
      <c r="M29" s="1348"/>
      <c r="N29" s="1348"/>
      <c r="O29" s="1348"/>
      <c r="P29" s="1348"/>
      <c r="Q29" s="1375"/>
      <c r="R29" s="1348"/>
      <c r="S29" s="1356"/>
      <c r="T29" s="1348"/>
      <c r="U29" s="1281">
        <f t="shared" si="3"/>
        <v>0</v>
      </c>
      <c r="V29" s="1352"/>
      <c r="W29" s="1348"/>
      <c r="X29" s="1376"/>
      <c r="Y29" s="1352"/>
      <c r="Z29" s="1352"/>
      <c r="AA29" s="1352"/>
      <c r="AB29" s="1352"/>
      <c r="AC29" s="1352"/>
      <c r="AD29" s="1286">
        <f>IF(B29=ISBLANK(0),0,'Roster &amp; Tables'!J27)</f>
        <v>0</v>
      </c>
      <c r="AE29" s="1286">
        <f t="shared" si="1"/>
        <v>0</v>
      </c>
      <c r="AF29" s="1287">
        <f t="shared" si="2"/>
        <v>0</v>
      </c>
      <c r="AG29" s="1288">
        <v>24.0</v>
      </c>
      <c r="AH29" s="1222"/>
      <c r="AI29" s="1304"/>
      <c r="AJ29" s="110"/>
      <c r="AK29" s="111"/>
      <c r="AL29" s="14"/>
    </row>
    <row r="30" ht="12.75" customHeight="1">
      <c r="A30" s="1366"/>
      <c r="B30" s="1367"/>
      <c r="C30" s="1290"/>
      <c r="D30" s="1290"/>
      <c r="E30" s="1290"/>
      <c r="F30" s="1368"/>
      <c r="G30" s="1369" t="str">
        <f>IF(A30=ISBLANK(TRUE),IF(B30=ISBLANK(TRUE)," ","Input"),VLOOKUP(A30,INVENTORY!$A$31:$Y$948,6,FALSE))</f>
        <v> </v>
      </c>
      <c r="H30" s="1369" t="str">
        <f>IF(A30=ISBLANK(TRUE),IF(B30=ISBLANK(TRUE)," ","Input"),VLOOKUP(A30,INVENTORY!$A$31:$Y$948,7,FALSE))</f>
        <v> </v>
      </c>
      <c r="I30" s="1369" t="str">
        <f>IF(A30=ISBLANK(TRUE),IF(B30=ISBLANK(TRUE)," ","Input"),VLOOKUP(A30,INVENTORY!$A$31:$Y$948,8,FALSE))</f>
        <v> </v>
      </c>
      <c r="J30" s="1369" t="str">
        <f>IF(A30=ISBLANK(TRUE),IF(B30=ISBLANK(TRUE)," ","Input"),VLOOKUP(A30,INVENTORY!$A$31:$Y$948,9,FALSE))</f>
        <v> </v>
      </c>
      <c r="K30" s="1302" t="str">
        <f>IF(A30=ISBLANK(TRUE),IF(B30=ISBLANK(TRUE)," ","Input"),VLOOKUP(B30,INVENTORY!$A$31:$Y$948,19,FALSE))</f>
        <v> </v>
      </c>
      <c r="L30" s="1290"/>
      <c r="M30" s="1290"/>
      <c r="N30" s="1290"/>
      <c r="O30" s="1290"/>
      <c r="P30" s="1290"/>
      <c r="Q30" s="1370"/>
      <c r="R30" s="1290"/>
      <c r="S30" s="1362"/>
      <c r="T30" s="1290"/>
      <c r="U30" s="1281">
        <f t="shared" si="3"/>
        <v>0</v>
      </c>
      <c r="V30" s="1284"/>
      <c r="W30" s="1290"/>
      <c r="X30" s="1371"/>
      <c r="Y30" s="1284"/>
      <c r="Z30" s="1284"/>
      <c r="AA30" s="1284"/>
      <c r="AB30" s="1284"/>
      <c r="AC30" s="1284"/>
      <c r="AD30" s="1286">
        <f>IF(B30=ISBLANK(0),0,'Roster &amp; Tables'!J27)</f>
        <v>0</v>
      </c>
      <c r="AE30" s="1286">
        <f t="shared" si="1"/>
        <v>0</v>
      </c>
      <c r="AF30" s="1287">
        <f t="shared" si="2"/>
        <v>0</v>
      </c>
      <c r="AG30" s="1288">
        <v>25.0</v>
      </c>
      <c r="AH30" s="1222"/>
      <c r="AI30" s="1304"/>
      <c r="AJ30" s="110"/>
      <c r="AK30" s="111"/>
      <c r="AL30" s="14"/>
    </row>
    <row r="31" ht="12.75" customHeight="1">
      <c r="A31" s="1372"/>
      <c r="B31" s="1373"/>
      <c r="C31" s="1348"/>
      <c r="D31" s="1348"/>
      <c r="E31" s="1348"/>
      <c r="F31" s="1374"/>
      <c r="G31" s="1355" t="str">
        <f>IF(A31=ISBLANK(TRUE),IF(B31=ISBLANK(TRUE)," ","Input"),VLOOKUP(A31,INVENTORY!$A$31:$Y$948,6,FALSE))</f>
        <v> </v>
      </c>
      <c r="H31" s="1355" t="str">
        <f>IF(A31=ISBLANK(TRUE),IF(B31=ISBLANK(TRUE)," ","Input"),VLOOKUP(A31,INVENTORY!$A$31:$Y$948,7,FALSE))</f>
        <v> </v>
      </c>
      <c r="I31" s="1355" t="str">
        <f>IF(A31=ISBLANK(TRUE),IF(B31=ISBLANK(TRUE)," ","Input"),VLOOKUP(A31,INVENTORY!$A$31:$Y$948,8,FALSE))</f>
        <v> </v>
      </c>
      <c r="J31" s="1355" t="str">
        <f>IF(A31=ISBLANK(TRUE),IF(B31=ISBLANK(TRUE)," ","Input"),VLOOKUP(A31,INVENTORY!$A$31:$Y$948,9,FALSE))</f>
        <v> </v>
      </c>
      <c r="K31" s="1355" t="str">
        <f>IF(A31=ISBLANK(TRUE),IF(B31=ISBLANK(TRUE)," ","Input"),VLOOKUP(B31,INVENTORY!$A$31:$Y$948,19,FALSE))</f>
        <v> </v>
      </c>
      <c r="L31" s="1348"/>
      <c r="M31" s="1348"/>
      <c r="N31" s="1348"/>
      <c r="O31" s="1348"/>
      <c r="P31" s="1348"/>
      <c r="Q31" s="1375"/>
      <c r="R31" s="1348"/>
      <c r="S31" s="1356"/>
      <c r="T31" s="1348"/>
      <c r="U31" s="1281">
        <f t="shared" si="3"/>
        <v>0</v>
      </c>
      <c r="V31" s="1352"/>
      <c r="W31" s="1348"/>
      <c r="X31" s="1376"/>
      <c r="Y31" s="1352"/>
      <c r="Z31" s="1352"/>
      <c r="AA31" s="1352"/>
      <c r="AB31" s="1352"/>
      <c r="AC31" s="1352"/>
      <c r="AD31" s="1286">
        <f>IF(B31=ISBLANK(0),0,'Roster &amp; Tables'!J27)</f>
        <v>0</v>
      </c>
      <c r="AE31" s="1286">
        <f t="shared" si="1"/>
        <v>0</v>
      </c>
      <c r="AF31" s="1287">
        <f t="shared" si="2"/>
        <v>0</v>
      </c>
      <c r="AG31" s="1288">
        <v>26.0</v>
      </c>
      <c r="AH31" s="1222"/>
      <c r="AI31" s="1304"/>
      <c r="AJ31" s="110"/>
      <c r="AK31" s="111"/>
      <c r="AL31" s="14"/>
    </row>
    <row r="32" ht="12.75" customHeight="1">
      <c r="A32" s="1366"/>
      <c r="B32" s="1367"/>
      <c r="C32" s="1290"/>
      <c r="D32" s="1290"/>
      <c r="E32" s="1290"/>
      <c r="F32" s="1368"/>
      <c r="G32" s="1369" t="str">
        <f>IF(A32=ISBLANK(TRUE),IF(B32=ISBLANK(TRUE)," ","Input"),VLOOKUP(A32,INVENTORY!$A$31:$Y$948,6,FALSE))</f>
        <v> </v>
      </c>
      <c r="H32" s="1369" t="str">
        <f>IF(A32=ISBLANK(TRUE),IF(B32=ISBLANK(TRUE)," ","Input"),VLOOKUP(A32,INVENTORY!$A$31:$Y$948,7,FALSE))</f>
        <v> </v>
      </c>
      <c r="I32" s="1369" t="str">
        <f>IF(A32=ISBLANK(TRUE),IF(B32=ISBLANK(TRUE)," ","Input"),VLOOKUP(A32,INVENTORY!$A$31:$Y$948,8,FALSE))</f>
        <v> </v>
      </c>
      <c r="J32" s="1369" t="str">
        <f>IF(A32=ISBLANK(TRUE),IF(B32=ISBLANK(TRUE)," ","Input"),VLOOKUP(A32,INVENTORY!$A$31:$Y$948,9,FALSE))</f>
        <v> </v>
      </c>
      <c r="K32" s="1302" t="str">
        <f>IF(A32=ISBLANK(TRUE),IF(B32=ISBLANK(TRUE)," ","Input"),VLOOKUP(B32,INVENTORY!$A$31:$Y$948,19,FALSE))</f>
        <v> </v>
      </c>
      <c r="L32" s="1290"/>
      <c r="M32" s="1290"/>
      <c r="N32" s="1290"/>
      <c r="O32" s="1290"/>
      <c r="P32" s="1290"/>
      <c r="Q32" s="1370"/>
      <c r="R32" s="1290"/>
      <c r="S32" s="1362"/>
      <c r="T32" s="1290"/>
      <c r="U32" s="1281">
        <f t="shared" si="3"/>
        <v>0</v>
      </c>
      <c r="V32" s="1284"/>
      <c r="W32" s="1290"/>
      <c r="X32" s="1371"/>
      <c r="Y32" s="1284"/>
      <c r="Z32" s="1284"/>
      <c r="AA32" s="1284"/>
      <c r="AB32" s="1284"/>
      <c r="AC32" s="1284"/>
      <c r="AD32" s="1286">
        <f>IF(B32=ISBLANK(0),0,'Roster &amp; Tables'!J27)</f>
        <v>0</v>
      </c>
      <c r="AE32" s="1286">
        <f t="shared" si="1"/>
        <v>0</v>
      </c>
      <c r="AF32" s="1287">
        <f t="shared" si="2"/>
        <v>0</v>
      </c>
      <c r="AG32" s="1288">
        <v>27.0</v>
      </c>
      <c r="AH32" s="1222"/>
      <c r="AI32" s="1304"/>
      <c r="AJ32" s="110"/>
      <c r="AK32" s="111"/>
      <c r="AL32" s="14"/>
    </row>
    <row r="33" ht="12.75" customHeight="1">
      <c r="A33" s="1372"/>
      <c r="B33" s="1373"/>
      <c r="C33" s="1348"/>
      <c r="D33" s="1348"/>
      <c r="E33" s="1348"/>
      <c r="F33" s="1374"/>
      <c r="G33" s="1355" t="str">
        <f>IF(A33=ISBLANK(TRUE),IF(B33=ISBLANK(TRUE)," ","Input"),VLOOKUP(A33,INVENTORY!$A$31:$Y$948,6,FALSE))</f>
        <v> </v>
      </c>
      <c r="H33" s="1355" t="str">
        <f>IF(A33=ISBLANK(TRUE),IF(B33=ISBLANK(TRUE)," ","Input"),VLOOKUP(A33,INVENTORY!$A$31:$Y$948,7,FALSE))</f>
        <v> </v>
      </c>
      <c r="I33" s="1355" t="str">
        <f>IF(A33=ISBLANK(TRUE),IF(B33=ISBLANK(TRUE)," ","Input"),VLOOKUP(A33,INVENTORY!$A$31:$Y$948,8,FALSE))</f>
        <v> </v>
      </c>
      <c r="J33" s="1355" t="str">
        <f>IF(A33=ISBLANK(TRUE),IF(B33=ISBLANK(TRUE)," ","Input"),VLOOKUP(A33,INVENTORY!$A$31:$Y$948,9,FALSE))</f>
        <v> </v>
      </c>
      <c r="K33" s="1355" t="str">
        <f>IF(A33=ISBLANK(TRUE),IF(B33=ISBLANK(TRUE)," ","Input"),VLOOKUP(B33,INVENTORY!$A$31:$Y$948,19,FALSE))</f>
        <v> </v>
      </c>
      <c r="L33" s="1348"/>
      <c r="M33" s="1348"/>
      <c r="N33" s="1348"/>
      <c r="O33" s="1348"/>
      <c r="P33" s="1348"/>
      <c r="Q33" s="1375"/>
      <c r="R33" s="1348"/>
      <c r="S33" s="1356"/>
      <c r="T33" s="1348"/>
      <c r="U33" s="1281">
        <f t="shared" si="3"/>
        <v>0</v>
      </c>
      <c r="V33" s="1352"/>
      <c r="W33" s="1348"/>
      <c r="X33" s="1376"/>
      <c r="Y33" s="1352"/>
      <c r="Z33" s="1352"/>
      <c r="AA33" s="1352"/>
      <c r="AB33" s="1352"/>
      <c r="AC33" s="1352"/>
      <c r="AD33" s="1286">
        <f>IF(B33=ISBLANK(0),0,'Roster &amp; Tables'!J27)</f>
        <v>0</v>
      </c>
      <c r="AE33" s="1286">
        <f t="shared" si="1"/>
        <v>0</v>
      </c>
      <c r="AF33" s="1287">
        <f t="shared" si="2"/>
        <v>0</v>
      </c>
      <c r="AG33" s="1288">
        <v>28.0</v>
      </c>
      <c r="AH33" s="1222"/>
      <c r="AI33" s="1304"/>
      <c r="AJ33" s="110"/>
      <c r="AK33" s="111"/>
      <c r="AL33" s="14"/>
    </row>
    <row r="34" ht="12.75" customHeight="1">
      <c r="A34" s="1410"/>
      <c r="B34" s="1411"/>
      <c r="C34" s="1412"/>
      <c r="D34" s="1412"/>
      <c r="E34" s="1412"/>
      <c r="F34" s="1413"/>
      <c r="G34" s="1414" t="str">
        <f>IF(A34=ISBLANK(TRUE),IF(B34=ISBLANK(TRUE)," ","Input"),VLOOKUP(A34,INVENTORY!$A$31:$Y$948,6,FALSE))</f>
        <v> </v>
      </c>
      <c r="H34" s="1414" t="str">
        <f>IF(A34=ISBLANK(TRUE),IF(B34=ISBLANK(TRUE)," ","Input"),VLOOKUP(A34,INVENTORY!$A$31:$Y$948,7,FALSE))</f>
        <v> </v>
      </c>
      <c r="I34" s="1414" t="str">
        <f>IF(A34=ISBLANK(TRUE),IF(B34=ISBLANK(TRUE)," ","Input"),VLOOKUP(A34,INVENTORY!$A$31:$Y$948,8,FALSE))</f>
        <v> </v>
      </c>
      <c r="J34" s="1369" t="str">
        <f>IF(A34=ISBLANK(TRUE),IF(B34=ISBLANK(TRUE)," ","Input"),VLOOKUP(A34,INVENTORY!$A$31:$Y$948,9,FALSE))</f>
        <v> </v>
      </c>
      <c r="K34" s="1302" t="str">
        <f>IF(A34=ISBLANK(TRUE),IF(B34=ISBLANK(TRUE)," ","Input"),VLOOKUP(B34,INVENTORY!$A$31:$Y$948,19,FALSE))</f>
        <v> </v>
      </c>
      <c r="L34" s="1412"/>
      <c r="M34" s="1412"/>
      <c r="N34" s="1412"/>
      <c r="O34" s="1412"/>
      <c r="P34" s="1412"/>
      <c r="Q34" s="1415"/>
      <c r="R34" s="1412"/>
      <c r="S34" s="1416"/>
      <c r="T34" s="1412"/>
      <c r="U34" s="1384">
        <f t="shared" si="3"/>
        <v>0</v>
      </c>
      <c r="V34" s="1284"/>
      <c r="W34" s="1276" t="s">
        <v>964</v>
      </c>
      <c r="X34" s="1371"/>
      <c r="Y34" s="1282">
        <v>0.0</v>
      </c>
      <c r="Z34" s="1284"/>
      <c r="AA34" s="1284"/>
      <c r="AB34" s="1284"/>
      <c r="AC34" s="1284"/>
      <c r="AD34" s="1286">
        <f>IF(B34=ISBLANK(0),0,'Roster &amp; Tables'!J27)</f>
        <v>0</v>
      </c>
      <c r="AE34" s="1286">
        <f t="shared" si="1"/>
        <v>0</v>
      </c>
      <c r="AF34" s="1287">
        <f t="shared" si="2"/>
        <v>0</v>
      </c>
      <c r="AG34" s="1288">
        <v>29.0</v>
      </c>
      <c r="AH34" s="1222"/>
      <c r="AI34" s="1304"/>
      <c r="AJ34" s="110"/>
      <c r="AK34" s="111"/>
      <c r="AL34" s="14"/>
    </row>
    <row r="35" ht="12.75" customHeight="1">
      <c r="A35" s="1372"/>
      <c r="B35" s="1396"/>
      <c r="C35" s="1348"/>
      <c r="D35" s="1348"/>
      <c r="E35" s="1348"/>
      <c r="F35" s="1374"/>
      <c r="G35" s="1355" t="str">
        <f>IF(A35=ISBLANK(TRUE),IF(B35=ISBLANK(TRUE)," ","Input"),VLOOKUP(A35,INVENTORY!$A$31:$Y$948,6,FALSE))</f>
        <v> </v>
      </c>
      <c r="H35" s="1355" t="str">
        <f>IF(A35=ISBLANK(TRUE),IF(B35=ISBLANK(TRUE)," ","Input"),VLOOKUP(A35,INVENTORY!$A$31:$Y$948,7,FALSE))</f>
        <v> </v>
      </c>
      <c r="I35" s="1355" t="str">
        <f>IF(A35=ISBLANK(TRUE),IF(B35=ISBLANK(TRUE)," ","Input"),VLOOKUP(A35,INVENTORY!$A$31:$Y$948,8,FALSE))</f>
        <v> </v>
      </c>
      <c r="J35" s="1355" t="str">
        <f>IF(A35=ISBLANK(TRUE),IF(B35=ISBLANK(TRUE)," ","Input"),VLOOKUP(A35,INVENTORY!$A$31:$Y$948,9,FALSE))</f>
        <v> </v>
      </c>
      <c r="K35" s="1355" t="str">
        <f>IF(A35=ISBLANK(TRUE),IF(B35=ISBLANK(TRUE)," ","Input"),VLOOKUP(B35,INVENTORY!$A$31:$Y$948,19,FALSE))</f>
        <v> </v>
      </c>
      <c r="L35" s="1348"/>
      <c r="M35" s="1348"/>
      <c r="N35" s="1348"/>
      <c r="O35" s="1348"/>
      <c r="P35" s="1348"/>
      <c r="Q35" s="1375"/>
      <c r="R35" s="1348"/>
      <c r="S35" s="1356"/>
      <c r="T35" s="1348"/>
      <c r="U35" s="1281">
        <f t="shared" si="3"/>
        <v>0</v>
      </c>
      <c r="V35" s="1397"/>
      <c r="W35" s="1348"/>
      <c r="X35" s="1376"/>
      <c r="Y35" s="1352"/>
      <c r="Z35" s="1352"/>
      <c r="AA35" s="1352"/>
      <c r="AB35" s="1352"/>
      <c r="AC35" s="1352"/>
      <c r="AD35" s="1286">
        <f>IF(B35=ISBLANK(0),0,'Roster &amp; Tables'!J27)</f>
        <v>0</v>
      </c>
      <c r="AE35" s="1286">
        <f t="shared" si="1"/>
        <v>0</v>
      </c>
      <c r="AF35" s="1287">
        <f t="shared" si="2"/>
        <v>0</v>
      </c>
      <c r="AG35" s="1288">
        <v>30.0</v>
      </c>
      <c r="AH35" s="1222"/>
      <c r="AI35" s="1304"/>
      <c r="AJ35" s="110"/>
      <c r="AK35" s="111"/>
      <c r="AL35" s="14"/>
    </row>
    <row r="36" ht="12.75" customHeight="1">
      <c r="A36" s="1325" t="s">
        <v>958</v>
      </c>
      <c r="B36" s="110"/>
      <c r="C36" s="110"/>
      <c r="D36" s="110"/>
      <c r="E36" s="110"/>
      <c r="F36" s="110"/>
      <c r="G36" s="110"/>
      <c r="H36" s="110"/>
      <c r="I36" s="110"/>
      <c r="J36" s="110"/>
      <c r="K36" s="110"/>
      <c r="L36" s="110"/>
      <c r="M36" s="110"/>
      <c r="N36" s="110"/>
      <c r="O36" s="110"/>
      <c r="P36" s="110"/>
      <c r="Q36" s="110"/>
      <c r="R36" s="110"/>
      <c r="S36" s="110"/>
      <c r="T36" s="110"/>
      <c r="U36" s="111"/>
      <c r="V36" s="1326">
        <f>SUM(V6:V35)</f>
        <v>0</v>
      </c>
      <c r="W36" s="1327"/>
      <c r="X36" s="1327"/>
      <c r="Y36" s="1328">
        <f t="shared" ref="Y36:AF36" si="4">SUM(Y6:Y35)</f>
        <v>0</v>
      </c>
      <c r="Z36" s="1328">
        <f t="shared" si="4"/>
        <v>0</v>
      </c>
      <c r="AA36" s="1328">
        <f t="shared" si="4"/>
        <v>0</v>
      </c>
      <c r="AB36" s="1328">
        <f t="shared" si="4"/>
        <v>0</v>
      </c>
      <c r="AC36" s="1328">
        <f t="shared" si="4"/>
        <v>0</v>
      </c>
      <c r="AD36" s="1328">
        <f t="shared" si="4"/>
        <v>0</v>
      </c>
      <c r="AE36" s="1328">
        <f t="shared" si="4"/>
        <v>0</v>
      </c>
      <c r="AF36" s="1328">
        <f t="shared" si="4"/>
        <v>0</v>
      </c>
      <c r="AG36" s="1246"/>
      <c r="AH36" s="1246"/>
      <c r="AI36" s="1246"/>
      <c r="AJ36" s="102"/>
      <c r="AK36" s="60"/>
      <c r="AL36" s="104"/>
    </row>
    <row r="37" ht="12.75" customHeight="1">
      <c r="A37" s="1330" t="s">
        <v>959</v>
      </c>
      <c r="B37" s="110"/>
      <c r="C37" s="110"/>
      <c r="D37" s="110"/>
      <c r="E37" s="110"/>
      <c r="F37" s="110"/>
      <c r="G37" s="110"/>
      <c r="H37" s="110"/>
      <c r="I37" s="110"/>
      <c r="J37" s="110"/>
      <c r="K37" s="110"/>
      <c r="L37" s="110"/>
      <c r="M37" s="110"/>
      <c r="N37" s="110"/>
      <c r="O37" s="110"/>
      <c r="P37" s="110"/>
      <c r="Q37" s="110"/>
      <c r="R37" s="110"/>
      <c r="S37" s="110"/>
      <c r="T37" s="110"/>
      <c r="U37" s="111"/>
      <c r="V37" s="1331" t="str">
        <f>'DEAL LOG'!Y118+'Day 2'!W36+'Day 3'!W35+'Day 4'!W36+V36</f>
        <v>#VALUE!</v>
      </c>
      <c r="W37" s="1387"/>
      <c r="X37" s="1387"/>
      <c r="Y37" s="1331">
        <f>'DEAL LOG'!AB118+'Day 2'!Z36+'Day 3'!Z35+'Day 4'!Z36+Y36</f>
        <v>0</v>
      </c>
      <c r="Z37" s="1331">
        <f>'DEAL LOG'!AC118+'Day 2'!AA36+'Day 3'!AA35+'Day 4'!AA36+Z36</f>
        <v>0</v>
      </c>
      <c r="AA37" s="1331">
        <f>'DEAL LOG'!AD118+'Day 2'!AB36+'Day 3'!AB35+'Day 4'!AB36+AA36</f>
        <v>0</v>
      </c>
      <c r="AB37" s="1331" t="str">
        <f>#REF!+'Day 2'!AC36+'Day 3'!AC35+'Day 4'!AC36+AB36</f>
        <v>#REF!</v>
      </c>
      <c r="AC37" s="1331">
        <f>'DEAL LOG'!AE118+'Day 2'!AD36+'Day 3'!AD35+'Day 4'!AD36+AC36</f>
        <v>0</v>
      </c>
      <c r="AD37" s="1331" t="str">
        <f>#REF!+'Day 2'!AE36+'Day 3'!AE35+'Day 4'!AE36+AD36</f>
        <v>#REF!</v>
      </c>
      <c r="AE37" s="1331">
        <f>'DEAL LOG'!AF118+'Day 2'!AF36+'Day 3'!AF35+'Day 4'!AF36+AE36</f>
        <v>0</v>
      </c>
      <c r="AF37" s="1331" t="str">
        <f>'DEAL LOG'!AG118+'Day 2'!AG36+'Day 3'!AG35+'Day 4'!AG36+AF36</f>
        <v>#VALUE!</v>
      </c>
      <c r="AG37" s="1332"/>
      <c r="AH37" s="1332"/>
      <c r="AI37" s="1332"/>
      <c r="AJ37" s="14"/>
      <c r="AK37" s="14"/>
      <c r="AL37" s="14"/>
    </row>
    <row r="38" ht="12.75" customHeight="1">
      <c r="A38" s="102"/>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c r="AA38" s="104"/>
      <c r="AB38" s="104"/>
      <c r="AC38" s="104"/>
      <c r="AD38" s="104"/>
      <c r="AE38" s="104"/>
      <c r="AF38" s="104"/>
      <c r="AG38" s="104"/>
      <c r="AH38" s="104"/>
      <c r="AI38" s="14"/>
      <c r="AJ38" s="14"/>
      <c r="AK38" s="14"/>
      <c r="AL38" s="14"/>
    </row>
    <row r="39" ht="12.75" customHeight="1">
      <c r="A39" s="102"/>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4"/>
      <c r="AJ39" s="14"/>
      <c r="AK39" s="14"/>
      <c r="AL39" s="14"/>
    </row>
    <row r="40" ht="12.75" customHeight="1">
      <c r="A40" s="102"/>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4"/>
      <c r="AJ40" s="14"/>
      <c r="AK40" s="14"/>
      <c r="AL40" s="14"/>
    </row>
    <row r="41" ht="12.75" customHeight="1">
      <c r="A41" s="102"/>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4"/>
      <c r="AJ41" s="14"/>
      <c r="AK41" s="14"/>
      <c r="AL41" s="14"/>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4"/>
      <c r="Y42" s="104"/>
      <c r="Z42" s="104"/>
      <c r="AA42" s="104"/>
      <c r="AB42" s="104"/>
      <c r="AC42" s="104"/>
      <c r="AD42" s="104"/>
      <c r="AE42" s="104"/>
      <c r="AF42" s="104"/>
      <c r="AG42" s="104"/>
      <c r="AH42" s="104"/>
      <c r="AI42" s="14"/>
      <c r="AJ42" s="14"/>
      <c r="AK42" s="14"/>
      <c r="AL42" s="14"/>
    </row>
    <row r="43" ht="12.75" customHeight="1">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4"/>
      <c r="AJ43" s="14"/>
      <c r="AK43" s="14"/>
      <c r="AL43" s="14"/>
    </row>
    <row r="44" ht="12.75" customHeight="1">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4"/>
      <c r="AJ44" s="14"/>
      <c r="AK44" s="14"/>
      <c r="AL44" s="14"/>
    </row>
    <row r="45" ht="12.75" customHeight="1">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4"/>
      <c r="AJ45" s="14"/>
      <c r="AK45" s="14"/>
      <c r="AL45" s="14"/>
    </row>
    <row r="46" ht="12.75" customHeight="1">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4"/>
      <c r="AJ46" s="14"/>
      <c r="AK46" s="14"/>
      <c r="AL46" s="14"/>
    </row>
    <row r="47" ht="12.75" customHeight="1">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4"/>
      <c r="AJ47" s="14"/>
      <c r="AK47" s="14"/>
      <c r="AL47" s="14"/>
    </row>
    <row r="48" ht="12.75" customHeight="1">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4"/>
      <c r="AJ48" s="14"/>
      <c r="AK48" s="14"/>
      <c r="AL48" s="14"/>
    </row>
    <row r="49" ht="12.75" customHeight="1">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4"/>
      <c r="AJ49" s="14"/>
      <c r="AK49" s="14"/>
      <c r="AL49" s="14"/>
    </row>
    <row r="50" ht="12.75" customHeight="1">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4"/>
      <c r="AJ50" s="14"/>
      <c r="AK50" s="14"/>
      <c r="AL50" s="14"/>
    </row>
    <row r="51" ht="12.75" customHeight="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4"/>
      <c r="AJ51" s="14"/>
      <c r="AK51" s="14"/>
      <c r="AL51" s="14"/>
    </row>
    <row r="52" ht="12.75" customHeight="1">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4"/>
      <c r="AJ52" s="14"/>
      <c r="AK52" s="14"/>
      <c r="AL52" s="14"/>
    </row>
    <row r="53" ht="12.75" customHeight="1">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4"/>
      <c r="AJ53" s="14"/>
      <c r="AK53" s="14"/>
      <c r="AL53" s="14"/>
    </row>
    <row r="54" ht="12.75" customHeight="1">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c r="AI54" s="14"/>
      <c r="AJ54" s="14"/>
      <c r="AK54" s="14"/>
      <c r="AL54" s="14"/>
    </row>
    <row r="55" ht="12.75" customHeight="1">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4"/>
      <c r="AJ55" s="14"/>
      <c r="AK55" s="14"/>
      <c r="AL55" s="14"/>
    </row>
    <row r="56" ht="12.75" customHeight="1">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4"/>
      <c r="AJ56" s="14"/>
      <c r="AK56" s="14"/>
      <c r="AL56" s="14"/>
    </row>
    <row r="57" ht="12.75" customHeight="1">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4"/>
      <c r="AJ57" s="14"/>
      <c r="AK57" s="14"/>
      <c r="AL57" s="14"/>
    </row>
    <row r="58" ht="12.75" customHeight="1">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4"/>
      <c r="AJ58" s="14"/>
      <c r="AK58" s="14"/>
      <c r="AL58" s="14"/>
    </row>
    <row r="59" ht="12.75" customHeight="1">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4"/>
      <c r="AJ59" s="14"/>
      <c r="AK59" s="14"/>
      <c r="AL59" s="14"/>
    </row>
    <row r="60" ht="12.75" customHeight="1">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4"/>
      <c r="AJ60" s="14"/>
      <c r="AK60" s="14"/>
      <c r="AL60" s="14"/>
    </row>
    <row r="61" ht="12.75" customHeight="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4"/>
      <c r="AJ61" s="14"/>
      <c r="AK61" s="14"/>
      <c r="AL61" s="14"/>
    </row>
    <row r="62" ht="12.75" customHeight="1">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4"/>
      <c r="AJ62" s="14"/>
      <c r="AK62" s="14"/>
      <c r="AL62" s="14"/>
    </row>
    <row r="63" ht="12.75" customHeight="1">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4"/>
      <c r="AJ63" s="14"/>
      <c r="AK63" s="14"/>
      <c r="AL63" s="14"/>
    </row>
    <row r="64" ht="12.75" customHeight="1">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4"/>
      <c r="AJ64" s="14"/>
      <c r="AK64" s="14"/>
      <c r="AL64" s="14"/>
    </row>
    <row r="65" ht="12.75" customHeight="1">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14"/>
      <c r="AJ65" s="14"/>
      <c r="AK65" s="14"/>
      <c r="AL65" s="14"/>
    </row>
    <row r="66" ht="12.75" customHeight="1">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4"/>
      <c r="AJ66" s="14"/>
      <c r="AK66" s="14"/>
      <c r="AL66" s="14"/>
    </row>
    <row r="67" ht="12.75" customHeight="1">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4"/>
      <c r="AJ67" s="14"/>
      <c r="AK67" s="14"/>
      <c r="AL67" s="14"/>
    </row>
    <row r="68" ht="12.75" customHeight="1">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4"/>
      <c r="AJ68" s="14"/>
      <c r="AK68" s="14"/>
      <c r="AL68" s="14"/>
    </row>
    <row r="69" ht="12.75" customHeight="1">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4"/>
      <c r="AJ69" s="14"/>
      <c r="AK69" s="14"/>
      <c r="AL69" s="14"/>
    </row>
    <row r="70" ht="12.75" customHeight="1">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4"/>
      <c r="AJ70" s="14"/>
      <c r="AK70" s="14"/>
      <c r="AL70" s="14"/>
    </row>
    <row r="71" ht="12.75" customHeight="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4"/>
      <c r="AJ71" s="14"/>
      <c r="AK71" s="14"/>
      <c r="AL71" s="14"/>
    </row>
    <row r="72" ht="12.75" customHeight="1">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14"/>
      <c r="AJ72" s="14"/>
      <c r="AK72" s="14"/>
      <c r="AL72" s="14"/>
    </row>
    <row r="73" ht="12.75" customHeight="1">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4"/>
      <c r="AJ73" s="14"/>
      <c r="AK73" s="14"/>
      <c r="AL73" s="14"/>
    </row>
    <row r="74" ht="12.75" customHeight="1">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4"/>
      <c r="AJ74" s="14"/>
      <c r="AK74" s="14"/>
      <c r="AL74" s="14"/>
    </row>
    <row r="75" ht="12.75" customHeight="1">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14"/>
      <c r="AJ75" s="14"/>
      <c r="AK75" s="14"/>
      <c r="AL75" s="14"/>
    </row>
    <row r="76" ht="12.75" customHeight="1">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4"/>
      <c r="AJ76" s="14"/>
      <c r="AK76" s="14"/>
      <c r="AL76" s="14"/>
    </row>
    <row r="77" ht="12.75" customHeight="1">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14"/>
      <c r="AJ77" s="14"/>
      <c r="AK77" s="14"/>
      <c r="AL77" s="14"/>
    </row>
    <row r="78" ht="12.75" customHeight="1">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14"/>
      <c r="AJ78" s="14"/>
      <c r="AK78" s="14"/>
      <c r="AL78" s="14"/>
    </row>
    <row r="79" ht="12.75" customHeight="1">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14"/>
      <c r="AJ79" s="14"/>
      <c r="AK79" s="14"/>
      <c r="AL79" s="14"/>
    </row>
    <row r="80" ht="12.75" customHeight="1">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14"/>
      <c r="AJ80" s="14"/>
      <c r="AK80" s="14"/>
      <c r="AL80" s="14"/>
    </row>
    <row r="81" ht="12.75" customHeight="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14"/>
      <c r="AJ81" s="14"/>
      <c r="AK81" s="14"/>
      <c r="AL81" s="14"/>
    </row>
    <row r="82" ht="12.75" customHeight="1">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4"/>
      <c r="AJ82" s="14"/>
      <c r="AK82" s="14"/>
      <c r="AL82" s="14"/>
    </row>
    <row r="83" ht="12.75" customHeight="1">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4"/>
      <c r="AJ83" s="14"/>
      <c r="AK83" s="14"/>
      <c r="AL83" s="14"/>
    </row>
    <row r="84" ht="12.75" customHeight="1">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14"/>
      <c r="AJ84" s="14"/>
      <c r="AK84" s="14"/>
      <c r="AL84" s="14"/>
    </row>
    <row r="85" ht="12.75" customHeight="1">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4"/>
      <c r="AJ85" s="14"/>
      <c r="AK85" s="14"/>
      <c r="AL85" s="14"/>
    </row>
    <row r="86" ht="12.75" customHeight="1">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4"/>
      <c r="AJ86" s="14"/>
      <c r="AK86" s="14"/>
      <c r="AL86" s="14"/>
    </row>
    <row r="87" ht="12.75" customHeight="1">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4"/>
      <c r="AJ87" s="14"/>
      <c r="AK87" s="14"/>
      <c r="AL87" s="14"/>
    </row>
    <row r="88" ht="12.75" customHeight="1">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4"/>
      <c r="AJ88" s="14"/>
      <c r="AK88" s="14"/>
      <c r="AL88" s="14"/>
    </row>
    <row r="89" ht="12.75" customHeight="1">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4"/>
      <c r="AJ89" s="14"/>
      <c r="AK89" s="14"/>
      <c r="AL89" s="14"/>
    </row>
    <row r="90" ht="12.75" customHeight="1">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4"/>
      <c r="AJ90" s="14"/>
      <c r="AK90" s="14"/>
      <c r="AL90" s="14"/>
    </row>
    <row r="91" ht="12.75" customHeight="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4"/>
      <c r="AJ91" s="14"/>
      <c r="AK91" s="14"/>
      <c r="AL91" s="14"/>
    </row>
    <row r="92" ht="12.75" customHeight="1">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4"/>
      <c r="AJ92" s="14"/>
      <c r="AK92" s="14"/>
      <c r="AL92" s="14"/>
    </row>
    <row r="93" ht="12.75" customHeight="1">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4"/>
      <c r="AJ93" s="14"/>
      <c r="AK93" s="14"/>
      <c r="AL93" s="14"/>
    </row>
    <row r="94" ht="12.75" customHeight="1">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4"/>
      <c r="AJ94" s="14"/>
      <c r="AK94" s="14"/>
      <c r="AL94" s="14"/>
    </row>
    <row r="95" ht="12.75" customHeight="1">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4"/>
      <c r="AJ95" s="14"/>
      <c r="AK95" s="14"/>
      <c r="AL95" s="14"/>
    </row>
    <row r="96" ht="12.75" customHeight="1">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4"/>
      <c r="AJ96" s="14"/>
      <c r="AK96" s="14"/>
      <c r="AL96" s="14"/>
    </row>
    <row r="97" ht="12.75" customHeight="1">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4"/>
      <c r="AJ97" s="14"/>
      <c r="AK97" s="14"/>
      <c r="AL97" s="14"/>
    </row>
    <row r="98" ht="12.75" customHeight="1">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4"/>
      <c r="AJ98" s="14"/>
      <c r="AK98" s="14"/>
      <c r="AL98" s="14"/>
    </row>
    <row r="99" ht="12.75" customHeight="1">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4"/>
      <c r="AJ99" s="14"/>
      <c r="AK99" s="14"/>
      <c r="AL99" s="14"/>
    </row>
    <row r="100" ht="12.75" customHeight="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14"/>
      <c r="AJ100" s="14"/>
      <c r="AK100" s="14"/>
      <c r="AL100" s="14"/>
    </row>
    <row r="101" ht="12.75" customHeight="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14"/>
      <c r="AJ101" s="14"/>
      <c r="AK101" s="14"/>
      <c r="AL101" s="14"/>
    </row>
    <row r="102" ht="12.75" customHeight="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14"/>
      <c r="AJ102" s="14"/>
      <c r="AK102" s="14"/>
      <c r="AL102" s="14"/>
    </row>
    <row r="103" ht="12.75" customHeight="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4"/>
      <c r="AJ103" s="14"/>
      <c r="AK103" s="14"/>
      <c r="AL103" s="14"/>
    </row>
    <row r="104" ht="12.75" customHeight="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4"/>
      <c r="AJ104" s="14"/>
      <c r="AK104" s="14"/>
      <c r="AL104" s="14"/>
    </row>
    <row r="105" ht="12.75" customHeight="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4"/>
      <c r="AJ105" s="14"/>
      <c r="AK105" s="14"/>
      <c r="AL105" s="14"/>
    </row>
    <row r="106" ht="12.75" customHeight="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4"/>
      <c r="AJ106" s="14"/>
      <c r="AK106" s="14"/>
      <c r="AL106" s="14"/>
    </row>
    <row r="107" ht="12.75" customHeight="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4"/>
      <c r="AJ107" s="14"/>
      <c r="AK107" s="14"/>
      <c r="AL107" s="14"/>
    </row>
    <row r="108" ht="12.75" customHeight="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4"/>
      <c r="AJ108" s="14"/>
      <c r="AK108" s="14"/>
      <c r="AL108" s="14"/>
    </row>
    <row r="109" ht="12.75" customHeight="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4"/>
      <c r="AJ109" s="14"/>
      <c r="AK109" s="14"/>
      <c r="AL109" s="14"/>
    </row>
    <row r="110" ht="12.75" customHeight="1">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4"/>
      <c r="AJ110" s="14"/>
      <c r="AK110" s="14"/>
      <c r="AL110" s="14"/>
    </row>
    <row r="111" ht="12.75" customHeight="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4"/>
      <c r="AJ111" s="14"/>
      <c r="AK111" s="14"/>
      <c r="AL111" s="14"/>
    </row>
    <row r="112" ht="12.75" customHeight="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4"/>
      <c r="AH112" s="104"/>
      <c r="AI112" s="14"/>
      <c r="AJ112" s="14"/>
      <c r="AK112" s="14"/>
      <c r="AL112" s="14"/>
    </row>
    <row r="113" ht="12.75" customHeight="1">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4"/>
      <c r="AJ113" s="14"/>
      <c r="AK113" s="14"/>
      <c r="AL113" s="14"/>
    </row>
    <row r="114" ht="12.75" customHeight="1">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104"/>
      <c r="AH114" s="104"/>
      <c r="AI114" s="14"/>
      <c r="AJ114" s="14"/>
      <c r="AK114" s="14"/>
      <c r="AL114" s="14"/>
    </row>
    <row r="115" ht="12.75" customHeight="1">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c r="AG115" s="104"/>
      <c r="AH115" s="104"/>
      <c r="AI115" s="14"/>
      <c r="AJ115" s="14"/>
      <c r="AK115" s="14"/>
      <c r="AL115" s="14"/>
    </row>
    <row r="116" ht="12.75" customHeight="1">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c r="AF116" s="104"/>
      <c r="AG116" s="104"/>
      <c r="AH116" s="104"/>
      <c r="AI116" s="14"/>
      <c r="AJ116" s="14"/>
      <c r="AK116" s="14"/>
      <c r="AL116" s="14"/>
    </row>
    <row r="117" ht="12.75" customHeight="1">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4"/>
      <c r="AJ117" s="14"/>
      <c r="AK117" s="14"/>
      <c r="AL117" s="14"/>
    </row>
    <row r="118" ht="12.75" customHeight="1">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4"/>
      <c r="AJ118" s="14"/>
      <c r="AK118" s="14"/>
      <c r="AL118" s="14"/>
    </row>
    <row r="119" ht="12.75" customHeight="1">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4"/>
      <c r="AJ119" s="14"/>
      <c r="AK119" s="14"/>
      <c r="AL119" s="14"/>
    </row>
    <row r="120" ht="12.75" customHeight="1">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4"/>
      <c r="AJ120" s="14"/>
      <c r="AK120" s="14"/>
      <c r="AL120" s="14"/>
    </row>
    <row r="121" ht="12.75" customHeight="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4"/>
      <c r="AJ121" s="14"/>
      <c r="AK121" s="14"/>
      <c r="AL121" s="14"/>
    </row>
    <row r="122" ht="12.75" customHeight="1">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4"/>
      <c r="AJ122" s="14"/>
      <c r="AK122" s="14"/>
      <c r="AL122" s="14"/>
    </row>
    <row r="123" ht="12.75" customHeight="1">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4"/>
      <c r="AJ123" s="14"/>
      <c r="AK123" s="14"/>
      <c r="AL123" s="14"/>
    </row>
    <row r="124" ht="12.75" customHeight="1">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4"/>
      <c r="AJ124" s="14"/>
      <c r="AK124" s="14"/>
      <c r="AL124" s="14"/>
    </row>
    <row r="125" ht="12.75" customHeight="1">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4"/>
      <c r="AJ125" s="14"/>
      <c r="AK125" s="14"/>
      <c r="AL125" s="14"/>
    </row>
    <row r="126" ht="12.75" customHeight="1">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14"/>
      <c r="AJ126" s="14"/>
      <c r="AK126" s="14"/>
      <c r="AL126" s="14"/>
    </row>
    <row r="127" ht="12.75" customHeight="1">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14"/>
      <c r="AJ127" s="14"/>
      <c r="AK127" s="14"/>
      <c r="AL127" s="14"/>
    </row>
    <row r="128" ht="12.75" customHeigh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4"/>
      <c r="AJ128" s="14"/>
      <c r="AK128" s="14"/>
      <c r="AL128" s="14"/>
    </row>
    <row r="129" ht="12.75" customHeigh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4"/>
      <c r="AJ129" s="14"/>
      <c r="AK129" s="14"/>
      <c r="AL129" s="14"/>
    </row>
    <row r="130" ht="12.75" customHeight="1">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4"/>
      <c r="AJ130" s="14"/>
      <c r="AK130" s="14"/>
      <c r="AL130" s="14"/>
    </row>
    <row r="131" ht="12.75" customHeight="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4"/>
      <c r="AJ131" s="14"/>
      <c r="AK131" s="14"/>
      <c r="AL131" s="14"/>
    </row>
    <row r="132" ht="12.75" customHeigh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4"/>
      <c r="AJ132" s="14"/>
      <c r="AK132" s="14"/>
      <c r="AL132" s="14"/>
    </row>
    <row r="133" ht="12.75" customHeight="1">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4"/>
      <c r="AJ133" s="14"/>
      <c r="AK133" s="14"/>
      <c r="AL133" s="14"/>
    </row>
    <row r="134" ht="12.75" customHeight="1">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4"/>
      <c r="AJ134" s="14"/>
      <c r="AK134" s="14"/>
      <c r="AL134" s="14"/>
    </row>
    <row r="135" ht="12.75" customHeight="1">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14"/>
      <c r="AJ135" s="14"/>
      <c r="AK135" s="14"/>
      <c r="AL135" s="14"/>
    </row>
    <row r="136" ht="12.75" customHeight="1">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4"/>
      <c r="AJ136" s="14"/>
      <c r="AK136" s="14"/>
      <c r="AL136" s="14"/>
    </row>
    <row r="137" ht="12.75" customHeight="1">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14"/>
      <c r="AJ137" s="14"/>
      <c r="AK137" s="14"/>
      <c r="AL137" s="14"/>
    </row>
    <row r="138" ht="12.75" customHeight="1">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14"/>
      <c r="AJ138" s="14"/>
      <c r="AK138" s="14"/>
      <c r="AL138" s="14"/>
    </row>
    <row r="139" ht="12.75" customHeight="1">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4"/>
      <c r="AJ139" s="14"/>
      <c r="AK139" s="14"/>
      <c r="AL139" s="14"/>
    </row>
    <row r="140" ht="12.75" customHeight="1">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4"/>
      <c r="AJ140" s="14"/>
      <c r="AK140" s="14"/>
      <c r="AL140" s="14"/>
    </row>
    <row r="141" ht="12.75" customHeight="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4"/>
      <c r="AJ141" s="14"/>
      <c r="AK141" s="14"/>
      <c r="AL141" s="14"/>
    </row>
    <row r="142" ht="12.75" customHeigh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4"/>
      <c r="AJ142" s="14"/>
      <c r="AK142" s="14"/>
      <c r="AL142" s="14"/>
    </row>
    <row r="143" ht="12.75" customHeight="1">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4"/>
      <c r="AJ143" s="14"/>
      <c r="AK143" s="14"/>
      <c r="AL143" s="14"/>
    </row>
    <row r="144" ht="12.75" customHeigh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4"/>
      <c r="AJ144" s="14"/>
      <c r="AK144" s="14"/>
      <c r="AL144" s="14"/>
    </row>
    <row r="145" ht="12.75" customHeight="1">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4"/>
      <c r="AJ145" s="14"/>
      <c r="AK145" s="14"/>
      <c r="AL145" s="14"/>
    </row>
    <row r="146" ht="12.75" customHeight="1">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4"/>
      <c r="AJ146" s="14"/>
      <c r="AK146" s="14"/>
      <c r="AL146" s="14"/>
    </row>
    <row r="147" ht="12.75" customHeight="1">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4"/>
      <c r="AJ147" s="14"/>
      <c r="AK147" s="14"/>
      <c r="AL147" s="14"/>
    </row>
    <row r="148" ht="12.75"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4"/>
      <c r="AJ148" s="14"/>
      <c r="AK148" s="14"/>
      <c r="AL148" s="14"/>
    </row>
    <row r="149" ht="12.75" customHeigh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4"/>
      <c r="AJ149" s="14"/>
      <c r="AK149" s="14"/>
      <c r="AL149" s="14"/>
    </row>
    <row r="150" ht="12.75"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4"/>
      <c r="AJ150" s="14"/>
      <c r="AK150" s="14"/>
      <c r="AL150" s="14"/>
    </row>
    <row r="151" ht="12.75" customHeight="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4"/>
      <c r="AJ151" s="14"/>
      <c r="AK151" s="14"/>
      <c r="AL151" s="14"/>
    </row>
    <row r="152" ht="12.75"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4"/>
      <c r="AJ152" s="14"/>
      <c r="AK152" s="14"/>
      <c r="AL152" s="14"/>
    </row>
    <row r="153" ht="12.75" customHeight="1">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4"/>
      <c r="AJ153" s="14"/>
      <c r="AK153" s="14"/>
      <c r="AL153" s="14"/>
    </row>
    <row r="154" ht="12.75" customHeight="1">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4"/>
      <c r="AJ154" s="14"/>
      <c r="AK154" s="14"/>
      <c r="AL154" s="14"/>
    </row>
    <row r="155" ht="12.75" customHeight="1">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4"/>
      <c r="AJ155" s="14"/>
      <c r="AK155" s="14"/>
      <c r="AL155" s="14"/>
    </row>
    <row r="156" ht="12.75" customHeight="1">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4"/>
      <c r="AJ156" s="14"/>
      <c r="AK156" s="14"/>
      <c r="AL156" s="14"/>
    </row>
    <row r="157" ht="12.75" customHeight="1">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4"/>
      <c r="AJ157" s="14"/>
      <c r="AK157" s="14"/>
      <c r="AL157" s="14"/>
    </row>
    <row r="158" ht="12.75" customHeight="1">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4"/>
      <c r="AJ158" s="14"/>
      <c r="AK158" s="14"/>
      <c r="AL158" s="14"/>
    </row>
    <row r="159" ht="12.75" customHeight="1">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4"/>
      <c r="AJ159" s="14"/>
      <c r="AK159" s="14"/>
      <c r="AL159" s="14"/>
    </row>
    <row r="160" ht="12.75" customHeight="1">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4"/>
      <c r="AJ160" s="14"/>
      <c r="AK160" s="14"/>
      <c r="AL160" s="14"/>
    </row>
    <row r="161" ht="12.75" customHeight="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4"/>
      <c r="AJ161" s="14"/>
      <c r="AK161" s="14"/>
      <c r="AL161" s="14"/>
    </row>
    <row r="162" ht="12.75" customHeight="1">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4"/>
      <c r="AJ162" s="14"/>
      <c r="AK162" s="14"/>
      <c r="AL162" s="14"/>
    </row>
    <row r="163" ht="12.75" customHeight="1">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4"/>
      <c r="AJ163" s="14"/>
      <c r="AK163" s="14"/>
      <c r="AL163" s="14"/>
    </row>
    <row r="164" ht="12.75" customHeight="1">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4"/>
      <c r="AJ164" s="14"/>
      <c r="AK164" s="14"/>
      <c r="AL164" s="14"/>
    </row>
    <row r="165" ht="12.75" customHeight="1">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4"/>
      <c r="AJ165" s="14"/>
      <c r="AK165" s="14"/>
      <c r="AL165" s="14"/>
    </row>
    <row r="166" ht="12.75" customHeight="1">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4"/>
      <c r="AJ166" s="14"/>
      <c r="AK166" s="14"/>
      <c r="AL166" s="14"/>
    </row>
    <row r="167" ht="12.75" customHeight="1">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4"/>
      <c r="AJ167" s="14"/>
      <c r="AK167" s="14"/>
      <c r="AL167" s="14"/>
    </row>
    <row r="168" ht="12.75" customHeight="1">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4"/>
      <c r="AJ168" s="14"/>
      <c r="AK168" s="14"/>
      <c r="AL168" s="14"/>
    </row>
    <row r="169" ht="12.75" customHeight="1">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4"/>
      <c r="AJ169" s="14"/>
      <c r="AK169" s="14"/>
      <c r="AL169" s="14"/>
    </row>
    <row r="170" ht="12.75" customHeight="1">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4"/>
      <c r="AJ170" s="14"/>
      <c r="AK170" s="14"/>
      <c r="AL170" s="14"/>
    </row>
    <row r="171" ht="12.75" customHeight="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4"/>
      <c r="AJ171" s="14"/>
      <c r="AK171" s="14"/>
      <c r="AL171" s="14"/>
    </row>
    <row r="172" ht="12.75"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4"/>
      <c r="AJ172" s="14"/>
      <c r="AK172" s="14"/>
      <c r="AL172" s="14"/>
    </row>
    <row r="173" ht="12.75" customHeight="1">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4"/>
      <c r="AJ173" s="14"/>
      <c r="AK173" s="14"/>
      <c r="AL173" s="14"/>
    </row>
    <row r="174" ht="12.75" customHeight="1">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4"/>
      <c r="AJ174" s="14"/>
      <c r="AK174" s="14"/>
      <c r="AL174" s="14"/>
    </row>
    <row r="175" ht="12.75" customHeight="1">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4"/>
      <c r="AJ175" s="14"/>
      <c r="AK175" s="14"/>
      <c r="AL175" s="14"/>
    </row>
    <row r="176" ht="12.75" customHeight="1">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4"/>
      <c r="AJ176" s="14"/>
      <c r="AK176" s="14"/>
      <c r="AL176" s="14"/>
    </row>
    <row r="177" ht="12.75" customHeight="1">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4"/>
      <c r="AJ177" s="14"/>
      <c r="AK177" s="14"/>
      <c r="AL177" s="14"/>
    </row>
    <row r="178" ht="12.75" customHeight="1">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4"/>
      <c r="AJ178" s="14"/>
      <c r="AK178" s="14"/>
      <c r="AL178" s="14"/>
    </row>
    <row r="179" ht="12.75" customHeight="1">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4"/>
      <c r="AJ179" s="14"/>
      <c r="AK179" s="14"/>
      <c r="AL179" s="14"/>
    </row>
    <row r="180" ht="12.75" customHeight="1">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4"/>
      <c r="AJ180" s="14"/>
      <c r="AK180" s="14"/>
      <c r="AL180" s="14"/>
    </row>
    <row r="181" ht="12.75" customHeight="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4"/>
      <c r="AJ181" s="14"/>
      <c r="AK181" s="14"/>
      <c r="AL181" s="14"/>
    </row>
    <row r="182" ht="12.75" customHeight="1">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4"/>
      <c r="AJ182" s="14"/>
      <c r="AK182" s="14"/>
      <c r="AL182" s="14"/>
    </row>
    <row r="183" ht="12.75" customHeight="1">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4"/>
      <c r="AJ183" s="14"/>
      <c r="AK183" s="14"/>
      <c r="AL183" s="14"/>
    </row>
    <row r="184" ht="12.75" customHeight="1">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4"/>
      <c r="AJ184" s="14"/>
      <c r="AK184" s="14"/>
      <c r="AL184" s="14"/>
    </row>
    <row r="185" ht="12.75" customHeight="1">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4"/>
      <c r="AJ185" s="14"/>
      <c r="AK185" s="14"/>
      <c r="AL185" s="14"/>
    </row>
    <row r="186" ht="12.75" customHeight="1">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4"/>
      <c r="AJ186" s="14"/>
      <c r="AK186" s="14"/>
      <c r="AL186" s="14"/>
    </row>
    <row r="187" ht="12.75" customHeight="1">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4"/>
      <c r="AJ187" s="14"/>
      <c r="AK187" s="14"/>
      <c r="AL187" s="14"/>
    </row>
    <row r="188" ht="12.75" customHeight="1">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4"/>
      <c r="AJ188" s="14"/>
      <c r="AK188" s="14"/>
      <c r="AL188" s="14"/>
    </row>
    <row r="189" ht="12.75" customHeight="1">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4"/>
      <c r="AJ189" s="14"/>
      <c r="AK189" s="14"/>
      <c r="AL189" s="14"/>
    </row>
    <row r="190" ht="12.75" customHeight="1">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4"/>
      <c r="AJ190" s="14"/>
      <c r="AK190" s="14"/>
      <c r="AL190" s="14"/>
    </row>
    <row r="191" ht="12.75" customHeight="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4"/>
      <c r="AJ191" s="14"/>
      <c r="AK191" s="14"/>
      <c r="AL191" s="14"/>
    </row>
    <row r="192" ht="12.75" customHeight="1">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4"/>
      <c r="AJ192" s="14"/>
      <c r="AK192" s="14"/>
      <c r="AL192" s="14"/>
    </row>
    <row r="193" ht="12.75" customHeight="1">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4"/>
      <c r="AJ193" s="14"/>
      <c r="AK193" s="14"/>
      <c r="AL193" s="14"/>
    </row>
    <row r="194" ht="12.75" customHeight="1">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4"/>
      <c r="AJ194" s="14"/>
      <c r="AK194" s="14"/>
      <c r="AL194" s="14"/>
    </row>
    <row r="195" ht="12.75" customHeight="1">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4"/>
      <c r="AJ195" s="14"/>
      <c r="AK195" s="14"/>
      <c r="AL195" s="14"/>
    </row>
    <row r="196" ht="12.75" customHeight="1">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4"/>
      <c r="AJ196" s="14"/>
      <c r="AK196" s="14"/>
      <c r="AL196" s="14"/>
    </row>
    <row r="197" ht="12.75" customHeight="1">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4"/>
      <c r="AJ197" s="14"/>
      <c r="AK197" s="14"/>
      <c r="AL197" s="14"/>
    </row>
    <row r="198" ht="12.75" customHeight="1">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4"/>
      <c r="AJ198" s="14"/>
      <c r="AK198" s="14"/>
      <c r="AL198" s="14"/>
    </row>
    <row r="199" ht="12.75" customHeight="1">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4"/>
      <c r="AJ199" s="14"/>
      <c r="AK199" s="14"/>
      <c r="AL199" s="14"/>
    </row>
    <row r="200" ht="12.75" customHeight="1">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4"/>
      <c r="AJ200" s="14"/>
      <c r="AK200" s="14"/>
      <c r="AL200" s="14"/>
    </row>
    <row r="201" ht="12.75" customHeight="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4"/>
      <c r="AJ201" s="14"/>
      <c r="AK201" s="14"/>
      <c r="AL201" s="14"/>
    </row>
    <row r="202" ht="12.75" customHeight="1">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4"/>
      <c r="AJ202" s="14"/>
      <c r="AK202" s="14"/>
      <c r="AL202" s="14"/>
    </row>
    <row r="203" ht="12.75" customHeight="1">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4"/>
      <c r="AJ203" s="14"/>
      <c r="AK203" s="14"/>
      <c r="AL203" s="14"/>
    </row>
    <row r="204" ht="12.75" customHeight="1">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4"/>
      <c r="AJ204" s="14"/>
      <c r="AK204" s="14"/>
      <c r="AL204" s="14"/>
    </row>
    <row r="205" ht="12.75" customHeight="1">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4"/>
      <c r="AJ205" s="14"/>
      <c r="AK205" s="14"/>
      <c r="AL205" s="14"/>
    </row>
    <row r="206" ht="12.75" customHeight="1">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4"/>
      <c r="AJ206" s="14"/>
      <c r="AK206" s="14"/>
      <c r="AL206" s="14"/>
    </row>
    <row r="207" ht="12.75" customHeight="1">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4"/>
      <c r="AJ207" s="14"/>
      <c r="AK207" s="14"/>
      <c r="AL207" s="14"/>
    </row>
    <row r="208" ht="12.75" customHeight="1">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4"/>
      <c r="AJ208" s="14"/>
      <c r="AK208" s="14"/>
      <c r="AL208" s="14"/>
    </row>
    <row r="209" ht="12.75" customHeight="1">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4"/>
      <c r="AJ209" s="14"/>
      <c r="AK209" s="14"/>
      <c r="AL209" s="14"/>
    </row>
    <row r="210" ht="12.75" customHeight="1">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4"/>
      <c r="AJ210" s="14"/>
      <c r="AK210" s="14"/>
      <c r="AL210" s="14"/>
    </row>
    <row r="211" ht="12.75" customHeight="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4"/>
      <c r="AJ211" s="14"/>
      <c r="AK211" s="14"/>
      <c r="AL211" s="14"/>
    </row>
    <row r="212" ht="12.75" customHeight="1">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4"/>
      <c r="AJ212" s="14"/>
      <c r="AK212" s="14"/>
      <c r="AL212" s="14"/>
    </row>
    <row r="213" ht="12.75" customHeight="1">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4"/>
      <c r="AJ213" s="14"/>
      <c r="AK213" s="14"/>
      <c r="AL213" s="14"/>
    </row>
    <row r="214" ht="12.75" customHeight="1">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4"/>
      <c r="AJ214" s="14"/>
      <c r="AK214" s="14"/>
      <c r="AL214" s="14"/>
    </row>
    <row r="215" ht="12.75" customHeight="1">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4"/>
      <c r="AJ215" s="14"/>
      <c r="AK215" s="14"/>
      <c r="AL215" s="14"/>
    </row>
    <row r="216" ht="12.75" customHeight="1">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4"/>
      <c r="AJ216" s="14"/>
      <c r="AK216" s="14"/>
      <c r="AL216" s="14"/>
    </row>
    <row r="217" ht="12.75" customHeight="1">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4"/>
      <c r="AJ217" s="14"/>
      <c r="AK217" s="14"/>
      <c r="AL217" s="14"/>
    </row>
    <row r="218" ht="12.75" customHeight="1">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4"/>
      <c r="AJ218" s="14"/>
      <c r="AK218" s="14"/>
      <c r="AL218" s="14"/>
    </row>
    <row r="219" ht="12.75" customHeight="1">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4"/>
      <c r="AJ219" s="14"/>
      <c r="AK219" s="14"/>
      <c r="AL219" s="14"/>
    </row>
    <row r="220" ht="12.75" customHeight="1">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4"/>
      <c r="AJ220" s="14"/>
      <c r="AK220" s="14"/>
      <c r="AL220" s="14"/>
    </row>
    <row r="221" ht="12.75" customHeight="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4"/>
      <c r="AJ221" s="14"/>
      <c r="AK221" s="14"/>
      <c r="AL221" s="14"/>
    </row>
    <row r="222" ht="12.75" customHeight="1">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4"/>
      <c r="AJ222" s="14"/>
      <c r="AK222" s="14"/>
      <c r="AL222" s="14"/>
    </row>
    <row r="223" ht="12.75" customHeight="1">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4"/>
      <c r="AJ223" s="14"/>
      <c r="AK223" s="14"/>
      <c r="AL223" s="14"/>
    </row>
    <row r="224" ht="12.75" customHeight="1">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4"/>
      <c r="AJ224" s="14"/>
      <c r="AK224" s="14"/>
      <c r="AL224" s="14"/>
    </row>
    <row r="225" ht="12.75" customHeight="1">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4"/>
      <c r="AJ225" s="14"/>
      <c r="AK225" s="14"/>
      <c r="AL225" s="14"/>
    </row>
    <row r="226" ht="12.75" customHeight="1">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4"/>
      <c r="AJ226" s="14"/>
      <c r="AK226" s="14"/>
      <c r="AL226" s="14"/>
    </row>
    <row r="227" ht="12.75" customHeight="1">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4"/>
      <c r="AJ227" s="14"/>
      <c r="AK227" s="14"/>
      <c r="AL227" s="14"/>
    </row>
    <row r="228" ht="12.75" customHeight="1">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4"/>
      <c r="AJ228" s="14"/>
      <c r="AK228" s="14"/>
      <c r="AL228" s="14"/>
    </row>
    <row r="229" ht="12.75" customHeight="1">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4"/>
      <c r="AJ229" s="14"/>
      <c r="AK229" s="14"/>
      <c r="AL229" s="14"/>
    </row>
    <row r="230" ht="12.75" customHeight="1">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4"/>
      <c r="AJ230" s="14"/>
      <c r="AK230" s="14"/>
      <c r="AL230" s="14"/>
    </row>
    <row r="231" ht="12.75" customHeight="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4"/>
      <c r="AJ231" s="14"/>
      <c r="AK231" s="14"/>
      <c r="AL231" s="14"/>
    </row>
    <row r="232" ht="12.75" customHeight="1">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4"/>
      <c r="AJ232" s="14"/>
      <c r="AK232" s="14"/>
      <c r="AL232" s="14"/>
    </row>
    <row r="233" ht="12.75" customHeight="1">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4"/>
      <c r="AJ233" s="14"/>
      <c r="AK233" s="14"/>
      <c r="AL233" s="14"/>
    </row>
    <row r="234" ht="12.75" customHeight="1">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4"/>
      <c r="AJ234" s="14"/>
      <c r="AK234" s="14"/>
      <c r="AL234" s="14"/>
    </row>
    <row r="235" ht="12.75" customHeight="1">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4"/>
      <c r="AJ235" s="14"/>
      <c r="AK235" s="14"/>
      <c r="AL235" s="14"/>
    </row>
    <row r="236" ht="12.75" customHeight="1">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4"/>
      <c r="AJ236" s="14"/>
      <c r="AK236" s="14"/>
      <c r="AL236" s="14"/>
    </row>
    <row r="237" ht="12.75" customHeight="1">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4"/>
      <c r="AJ237" s="14"/>
      <c r="AK237" s="14"/>
      <c r="AL237" s="14"/>
    </row>
    <row r="238" ht="12.75" customHeight="1">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4"/>
      <c r="AJ238" s="14"/>
      <c r="AK238" s="14"/>
      <c r="AL238" s="14"/>
    </row>
    <row r="239" ht="12.75" customHeight="1">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4"/>
      <c r="AJ239" s="14"/>
      <c r="AK239" s="14"/>
      <c r="AL239" s="14"/>
    </row>
    <row r="240" ht="12.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4"/>
      <c r="AJ240" s="14"/>
      <c r="AK240" s="14"/>
      <c r="AL240" s="14"/>
    </row>
    <row r="241" ht="12.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4"/>
      <c r="AJ241" s="14"/>
      <c r="AK241" s="14"/>
      <c r="AL241" s="14"/>
    </row>
    <row r="242" ht="12.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4"/>
      <c r="AJ242" s="14"/>
      <c r="AK242" s="14"/>
      <c r="AL242" s="14"/>
    </row>
    <row r="243" ht="12.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4"/>
      <c r="AJ243" s="14"/>
      <c r="AK243" s="14"/>
      <c r="AL243" s="14"/>
    </row>
    <row r="244" ht="12.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4"/>
      <c r="AJ244" s="14"/>
      <c r="AK244" s="14"/>
      <c r="AL244" s="14"/>
    </row>
    <row r="245" ht="12.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4"/>
      <c r="AJ245" s="14"/>
      <c r="AK245" s="14"/>
      <c r="AL245" s="14"/>
    </row>
    <row r="246" ht="12.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4"/>
      <c r="AJ246" s="14"/>
      <c r="AK246" s="14"/>
      <c r="AL246" s="14"/>
    </row>
    <row r="247" ht="12.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4"/>
      <c r="AJ247" s="14"/>
      <c r="AK247" s="14"/>
      <c r="AL247" s="14"/>
    </row>
    <row r="248" ht="12.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4"/>
      <c r="AJ248" s="14"/>
      <c r="AK248" s="14"/>
      <c r="AL248" s="14"/>
    </row>
    <row r="249" ht="12.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4"/>
      <c r="AJ249" s="14"/>
      <c r="AK249" s="14"/>
      <c r="AL249" s="14"/>
    </row>
    <row r="250" ht="12.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4"/>
      <c r="AJ250" s="14"/>
      <c r="AK250" s="14"/>
      <c r="AL250" s="14"/>
    </row>
    <row r="251" ht="12.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4"/>
      <c r="AJ251" s="14"/>
      <c r="AK251" s="14"/>
      <c r="AL251" s="14"/>
    </row>
    <row r="252" ht="12.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4"/>
      <c r="AJ252" s="14"/>
      <c r="AK252" s="14"/>
      <c r="AL252" s="14"/>
    </row>
    <row r="253" ht="12.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4"/>
      <c r="AJ253" s="14"/>
      <c r="AK253" s="14"/>
      <c r="AL253" s="14"/>
    </row>
    <row r="254" ht="12.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4"/>
      <c r="AJ254" s="14"/>
      <c r="AK254" s="14"/>
      <c r="AL254" s="14"/>
    </row>
    <row r="255" ht="12.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4"/>
      <c r="AJ255" s="14"/>
      <c r="AK255" s="14"/>
      <c r="AL255" s="14"/>
    </row>
    <row r="256" ht="12.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4"/>
      <c r="AJ256" s="14"/>
      <c r="AK256" s="14"/>
      <c r="AL256" s="14"/>
    </row>
    <row r="257" ht="12.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4"/>
      <c r="AJ257" s="14"/>
      <c r="AK257" s="14"/>
      <c r="AL257" s="14"/>
    </row>
    <row r="258" ht="12.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4"/>
      <c r="AJ258" s="14"/>
      <c r="AK258" s="14"/>
      <c r="AL258" s="14"/>
    </row>
    <row r="259" ht="12.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4"/>
      <c r="AJ259" s="14"/>
      <c r="AK259" s="14"/>
      <c r="AL259" s="14"/>
    </row>
    <row r="260" ht="12.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4"/>
      <c r="AJ260" s="14"/>
      <c r="AK260" s="14"/>
      <c r="AL260" s="14"/>
    </row>
    <row r="261" ht="12.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4"/>
      <c r="AJ261" s="14"/>
      <c r="AK261" s="14"/>
      <c r="AL261" s="14"/>
    </row>
    <row r="262" ht="12.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4"/>
      <c r="AJ262" s="14"/>
      <c r="AK262" s="14"/>
      <c r="AL262" s="14"/>
    </row>
    <row r="263" ht="12.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4"/>
      <c r="AJ263" s="14"/>
      <c r="AK263" s="14"/>
      <c r="AL263" s="14"/>
    </row>
    <row r="264" ht="12.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4"/>
      <c r="AJ264" s="14"/>
      <c r="AK264" s="14"/>
      <c r="AL264" s="14"/>
    </row>
    <row r="265" ht="12.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4"/>
      <c r="AJ265" s="14"/>
      <c r="AK265" s="14"/>
      <c r="AL265" s="14"/>
    </row>
    <row r="266" ht="12.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4"/>
      <c r="AJ266" s="14"/>
      <c r="AK266" s="14"/>
      <c r="AL266" s="14"/>
    </row>
    <row r="267" ht="12.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4"/>
      <c r="AJ267" s="14"/>
      <c r="AK267" s="14"/>
      <c r="AL267" s="14"/>
    </row>
    <row r="268" ht="12.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4"/>
      <c r="AJ268" s="14"/>
      <c r="AK268" s="14"/>
      <c r="AL268" s="14"/>
    </row>
    <row r="269" ht="12.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4"/>
      <c r="AJ269" s="14"/>
      <c r="AK269" s="14"/>
      <c r="AL269" s="14"/>
    </row>
    <row r="270" ht="12.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4"/>
      <c r="AJ270" s="14"/>
      <c r="AK270" s="14"/>
      <c r="AL270" s="14"/>
    </row>
    <row r="271" ht="12.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4"/>
      <c r="AJ271" s="14"/>
      <c r="AK271" s="14"/>
      <c r="AL271" s="14"/>
    </row>
    <row r="272" ht="12.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4"/>
      <c r="AJ272" s="14"/>
      <c r="AK272" s="14"/>
      <c r="AL272" s="14"/>
    </row>
    <row r="273" ht="12.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4"/>
      <c r="AJ273" s="14"/>
      <c r="AK273" s="14"/>
      <c r="AL273" s="14"/>
    </row>
    <row r="274" ht="12.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4"/>
      <c r="AJ274" s="14"/>
      <c r="AK274" s="14"/>
      <c r="AL274" s="14"/>
    </row>
    <row r="275" ht="12.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4"/>
      <c r="AJ275" s="14"/>
      <c r="AK275" s="14"/>
      <c r="AL275" s="14"/>
    </row>
    <row r="276" ht="12.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4"/>
      <c r="AJ276" s="14"/>
      <c r="AK276" s="14"/>
      <c r="AL276" s="14"/>
    </row>
    <row r="277" ht="12.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4"/>
      <c r="AJ277" s="14"/>
      <c r="AK277" s="14"/>
      <c r="AL277" s="14"/>
    </row>
    <row r="278" ht="12.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4"/>
      <c r="AJ278" s="14"/>
      <c r="AK278" s="14"/>
      <c r="AL278" s="14"/>
    </row>
    <row r="279" ht="12.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4"/>
      <c r="AJ279" s="14"/>
      <c r="AK279" s="14"/>
      <c r="AL279" s="14"/>
    </row>
    <row r="280" ht="12.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4"/>
      <c r="AJ280" s="14"/>
      <c r="AK280" s="14"/>
      <c r="AL280" s="14"/>
    </row>
    <row r="281" ht="12.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4"/>
      <c r="AJ281" s="14"/>
      <c r="AK281" s="14"/>
      <c r="AL281" s="14"/>
    </row>
    <row r="282" ht="12.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4"/>
      <c r="AJ282" s="14"/>
      <c r="AK282" s="14"/>
      <c r="AL282" s="14"/>
    </row>
    <row r="283" ht="12.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4"/>
      <c r="AJ283" s="14"/>
      <c r="AK283" s="14"/>
      <c r="AL283" s="14"/>
    </row>
    <row r="284" ht="12.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4"/>
      <c r="AJ284" s="14"/>
      <c r="AK284" s="14"/>
      <c r="AL284" s="14"/>
    </row>
    <row r="285" ht="12.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4"/>
      <c r="AJ285" s="14"/>
      <c r="AK285" s="14"/>
      <c r="AL285" s="14"/>
    </row>
    <row r="286" ht="12.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4"/>
      <c r="AJ286" s="14"/>
      <c r="AK286" s="14"/>
      <c r="AL286" s="14"/>
    </row>
    <row r="287" ht="12.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4"/>
      <c r="AJ287" s="14"/>
      <c r="AK287" s="14"/>
      <c r="AL287" s="14"/>
    </row>
    <row r="288" ht="12.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4"/>
      <c r="AJ288" s="14"/>
      <c r="AK288" s="14"/>
      <c r="AL288" s="14"/>
    </row>
    <row r="289" ht="12.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4"/>
      <c r="AJ289" s="14"/>
      <c r="AK289" s="14"/>
      <c r="AL289" s="14"/>
    </row>
    <row r="290" ht="12.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4"/>
      <c r="AJ290" s="14"/>
      <c r="AK290" s="14"/>
      <c r="AL290" s="14"/>
    </row>
    <row r="291" ht="12.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4"/>
      <c r="AJ291" s="14"/>
      <c r="AK291" s="14"/>
      <c r="AL291" s="14"/>
    </row>
    <row r="292" ht="12.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4"/>
      <c r="AJ292" s="14"/>
      <c r="AK292" s="14"/>
      <c r="AL292" s="14"/>
    </row>
    <row r="293" ht="12.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4"/>
      <c r="AJ293" s="14"/>
      <c r="AK293" s="14"/>
      <c r="AL293" s="14"/>
    </row>
    <row r="294" ht="12.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4"/>
      <c r="AJ294" s="14"/>
      <c r="AK294" s="14"/>
      <c r="AL294" s="14"/>
    </row>
    <row r="295" ht="12.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4"/>
      <c r="AJ295" s="14"/>
      <c r="AK295" s="14"/>
      <c r="AL295" s="14"/>
    </row>
    <row r="296" ht="12.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4"/>
      <c r="AJ296" s="14"/>
      <c r="AK296" s="14"/>
      <c r="AL296" s="14"/>
    </row>
    <row r="297" ht="12.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4"/>
      <c r="AJ297" s="14"/>
      <c r="AK297" s="14"/>
      <c r="AL297" s="14"/>
    </row>
    <row r="298" ht="12.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4"/>
      <c r="AJ298" s="14"/>
      <c r="AK298" s="14"/>
      <c r="AL298" s="14"/>
    </row>
    <row r="299" ht="12.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4"/>
      <c r="AJ299" s="14"/>
      <c r="AK299" s="14"/>
      <c r="AL299" s="14"/>
    </row>
    <row r="300" ht="12.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4"/>
      <c r="AJ300" s="14"/>
      <c r="AK300" s="14"/>
      <c r="AL300" s="14"/>
    </row>
    <row r="301" ht="12.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4"/>
      <c r="AJ301" s="14"/>
      <c r="AK301" s="14"/>
      <c r="AL301" s="14"/>
    </row>
    <row r="302" ht="12.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4"/>
      <c r="AJ302" s="14"/>
      <c r="AK302" s="14"/>
      <c r="AL302" s="14"/>
    </row>
    <row r="303" ht="12.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4"/>
      <c r="AJ303" s="14"/>
      <c r="AK303" s="14"/>
      <c r="AL303" s="14"/>
    </row>
    <row r="304" ht="12.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4"/>
      <c r="AJ304" s="14"/>
      <c r="AK304" s="14"/>
      <c r="AL304" s="14"/>
    </row>
    <row r="305" ht="12.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4"/>
      <c r="AJ305" s="14"/>
      <c r="AK305" s="14"/>
      <c r="AL305" s="14"/>
    </row>
    <row r="306" ht="12.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4"/>
      <c r="AJ306" s="14"/>
      <c r="AK306" s="14"/>
      <c r="AL306" s="14"/>
    </row>
    <row r="307" ht="12.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4"/>
      <c r="AJ307" s="14"/>
      <c r="AK307" s="14"/>
      <c r="AL307" s="14"/>
    </row>
    <row r="308" ht="12.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4"/>
      <c r="AJ308" s="14"/>
      <c r="AK308" s="14"/>
      <c r="AL308" s="14"/>
    </row>
    <row r="309" ht="12.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4"/>
      <c r="AJ309" s="14"/>
      <c r="AK309" s="14"/>
      <c r="AL309" s="14"/>
    </row>
    <row r="310" ht="12.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4"/>
      <c r="AJ310" s="14"/>
      <c r="AK310" s="14"/>
      <c r="AL310" s="14"/>
    </row>
    <row r="311" ht="12.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4"/>
      <c r="AJ311" s="14"/>
      <c r="AK311" s="14"/>
      <c r="AL311" s="14"/>
    </row>
    <row r="312" ht="12.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4"/>
      <c r="AJ312" s="14"/>
      <c r="AK312" s="14"/>
      <c r="AL312" s="14"/>
    </row>
    <row r="313" ht="12.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4"/>
      <c r="AJ313" s="14"/>
      <c r="AK313" s="14"/>
      <c r="AL313" s="14"/>
    </row>
    <row r="314" ht="12.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4"/>
      <c r="AJ314" s="14"/>
      <c r="AK314" s="14"/>
      <c r="AL314" s="14"/>
    </row>
    <row r="315" ht="12.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4"/>
      <c r="AJ315" s="14"/>
      <c r="AK315" s="14"/>
      <c r="AL315" s="14"/>
    </row>
    <row r="316" ht="12.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4"/>
      <c r="AJ316" s="14"/>
      <c r="AK316" s="14"/>
      <c r="AL316" s="14"/>
    </row>
    <row r="317" ht="12.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4"/>
      <c r="AJ317" s="14"/>
      <c r="AK317" s="14"/>
      <c r="AL317" s="14"/>
    </row>
    <row r="318" ht="12.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4"/>
      <c r="AJ318" s="14"/>
      <c r="AK318" s="14"/>
      <c r="AL318" s="14"/>
    </row>
    <row r="319" ht="12.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4"/>
      <c r="AJ319" s="14"/>
      <c r="AK319" s="14"/>
      <c r="AL319" s="14"/>
    </row>
    <row r="320" ht="12.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4"/>
      <c r="AJ320" s="14"/>
      <c r="AK320" s="14"/>
      <c r="AL320" s="14"/>
    </row>
    <row r="321" ht="12.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4"/>
      <c r="AJ321" s="14"/>
      <c r="AK321" s="14"/>
      <c r="AL321" s="14"/>
    </row>
    <row r="322" ht="12.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4"/>
      <c r="AJ322" s="14"/>
      <c r="AK322" s="14"/>
      <c r="AL322" s="14"/>
    </row>
    <row r="323" ht="12.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4"/>
      <c r="AJ323" s="14"/>
      <c r="AK323" s="14"/>
      <c r="AL323" s="14"/>
    </row>
    <row r="324" ht="12.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4"/>
      <c r="AJ324" s="14"/>
      <c r="AK324" s="14"/>
      <c r="AL324" s="14"/>
    </row>
    <row r="325" ht="12.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4"/>
      <c r="AJ325" s="14"/>
      <c r="AK325" s="14"/>
      <c r="AL325" s="14"/>
    </row>
    <row r="326" ht="12.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4"/>
      <c r="AJ326" s="14"/>
      <c r="AK326" s="14"/>
      <c r="AL326" s="14"/>
    </row>
    <row r="327" ht="12.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4"/>
      <c r="AJ327" s="14"/>
      <c r="AK327" s="14"/>
      <c r="AL327" s="14"/>
    </row>
    <row r="328" ht="12.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4"/>
      <c r="AJ328" s="14"/>
      <c r="AK328" s="14"/>
      <c r="AL328" s="14"/>
    </row>
    <row r="329" ht="12.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4"/>
      <c r="AJ329" s="14"/>
      <c r="AK329" s="14"/>
      <c r="AL329" s="14"/>
    </row>
    <row r="330" ht="12.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4"/>
      <c r="AJ330" s="14"/>
      <c r="AK330" s="14"/>
      <c r="AL330" s="14"/>
    </row>
    <row r="331" ht="12.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4"/>
      <c r="AJ331" s="14"/>
      <c r="AK331" s="14"/>
      <c r="AL331" s="14"/>
    </row>
    <row r="332" ht="12.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4"/>
      <c r="AJ332" s="14"/>
      <c r="AK332" s="14"/>
      <c r="AL332" s="14"/>
    </row>
    <row r="333" ht="12.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4"/>
      <c r="AJ333" s="14"/>
      <c r="AK333" s="14"/>
      <c r="AL333" s="14"/>
    </row>
    <row r="334" ht="12.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4"/>
      <c r="AJ334" s="14"/>
      <c r="AK334" s="14"/>
      <c r="AL334" s="14"/>
    </row>
    <row r="335" ht="12.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4"/>
      <c r="AJ335" s="14"/>
      <c r="AK335" s="14"/>
      <c r="AL335" s="14"/>
    </row>
    <row r="336" ht="12.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4"/>
      <c r="AJ336" s="14"/>
      <c r="AK336" s="14"/>
      <c r="AL336" s="14"/>
    </row>
    <row r="337" ht="12.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4"/>
      <c r="AJ337" s="14"/>
      <c r="AK337" s="14"/>
      <c r="AL337" s="14"/>
    </row>
    <row r="338" ht="12.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4"/>
      <c r="AJ338" s="14"/>
      <c r="AK338" s="14"/>
      <c r="AL338" s="14"/>
    </row>
    <row r="339" ht="12.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4"/>
      <c r="AJ339" s="14"/>
      <c r="AK339" s="14"/>
      <c r="AL339" s="14"/>
    </row>
    <row r="340" ht="12.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4"/>
      <c r="AJ340" s="14"/>
      <c r="AK340" s="14"/>
      <c r="AL340" s="14"/>
    </row>
    <row r="341" ht="12.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4"/>
      <c r="AJ341" s="14"/>
      <c r="AK341" s="14"/>
      <c r="AL341" s="14"/>
    </row>
    <row r="342" ht="12.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4"/>
      <c r="AJ342" s="14"/>
      <c r="AK342" s="14"/>
      <c r="AL342" s="14"/>
    </row>
    <row r="343" ht="12.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4"/>
      <c r="AJ343" s="14"/>
      <c r="AK343" s="14"/>
      <c r="AL343" s="14"/>
    </row>
    <row r="344" ht="12.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4"/>
      <c r="AJ344" s="14"/>
      <c r="AK344" s="14"/>
      <c r="AL344" s="14"/>
    </row>
    <row r="345" ht="12.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4"/>
      <c r="AJ345" s="14"/>
      <c r="AK345" s="14"/>
      <c r="AL345" s="14"/>
    </row>
    <row r="346" ht="12.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4"/>
      <c r="AJ346" s="14"/>
      <c r="AK346" s="14"/>
      <c r="AL346" s="14"/>
    </row>
    <row r="347" ht="12.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4"/>
      <c r="AJ347" s="14"/>
      <c r="AK347" s="14"/>
      <c r="AL347" s="14"/>
    </row>
    <row r="348" ht="12.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4"/>
      <c r="AJ348" s="14"/>
      <c r="AK348" s="14"/>
      <c r="AL348" s="14"/>
    </row>
    <row r="349" ht="12.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4"/>
      <c r="AJ349" s="14"/>
      <c r="AK349" s="14"/>
      <c r="AL349" s="14"/>
    </row>
    <row r="350" ht="12.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4"/>
      <c r="AJ350" s="14"/>
      <c r="AK350" s="14"/>
      <c r="AL350" s="14"/>
    </row>
    <row r="351" ht="12.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4"/>
      <c r="AJ351" s="14"/>
      <c r="AK351" s="14"/>
      <c r="AL351" s="14"/>
    </row>
    <row r="352" ht="12.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4"/>
      <c r="AJ352" s="14"/>
      <c r="AK352" s="14"/>
      <c r="AL352" s="14"/>
    </row>
    <row r="353" ht="12.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4"/>
      <c r="AJ353" s="14"/>
      <c r="AK353" s="14"/>
      <c r="AL353" s="14"/>
    </row>
    <row r="354" ht="12.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4"/>
      <c r="AJ354" s="14"/>
      <c r="AK354" s="14"/>
      <c r="AL354" s="14"/>
    </row>
    <row r="355" ht="12.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4"/>
      <c r="AJ355" s="14"/>
      <c r="AK355" s="14"/>
      <c r="AL355" s="14"/>
    </row>
    <row r="356" ht="12.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4"/>
      <c r="AJ356" s="14"/>
      <c r="AK356" s="14"/>
      <c r="AL356" s="14"/>
    </row>
    <row r="357" ht="12.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4"/>
      <c r="AJ357" s="14"/>
      <c r="AK357" s="14"/>
      <c r="AL357" s="14"/>
    </row>
    <row r="358" ht="12.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4"/>
      <c r="AJ358" s="14"/>
      <c r="AK358" s="14"/>
      <c r="AL358" s="14"/>
    </row>
    <row r="359" ht="12.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4"/>
      <c r="AJ359" s="14"/>
      <c r="AK359" s="14"/>
      <c r="AL359" s="14"/>
    </row>
    <row r="360" ht="12.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4"/>
      <c r="AJ360" s="14"/>
      <c r="AK360" s="14"/>
      <c r="AL360" s="14"/>
    </row>
    <row r="361" ht="12.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4"/>
      <c r="AJ361" s="14"/>
      <c r="AK361" s="14"/>
      <c r="AL361" s="14"/>
    </row>
    <row r="362" ht="12.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4"/>
      <c r="AJ362" s="14"/>
      <c r="AK362" s="14"/>
      <c r="AL362" s="14"/>
    </row>
    <row r="363" ht="12.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4"/>
      <c r="AJ363" s="14"/>
      <c r="AK363" s="14"/>
      <c r="AL363" s="14"/>
    </row>
    <row r="364" ht="12.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4"/>
      <c r="AJ364" s="14"/>
      <c r="AK364" s="14"/>
      <c r="AL364" s="14"/>
    </row>
    <row r="365" ht="12.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4"/>
      <c r="AJ365" s="14"/>
      <c r="AK365" s="14"/>
      <c r="AL365" s="14"/>
    </row>
    <row r="366" ht="12.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4"/>
      <c r="AJ366" s="14"/>
      <c r="AK366" s="14"/>
      <c r="AL366" s="14"/>
    </row>
    <row r="367" ht="12.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4"/>
      <c r="AJ367" s="14"/>
      <c r="AK367" s="14"/>
      <c r="AL367" s="14"/>
    </row>
    <row r="368" ht="12.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4"/>
      <c r="AJ368" s="14"/>
      <c r="AK368" s="14"/>
      <c r="AL368" s="14"/>
    </row>
    <row r="369" ht="12.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4"/>
      <c r="AJ369" s="14"/>
      <c r="AK369" s="14"/>
      <c r="AL369" s="14"/>
    </row>
    <row r="370" ht="12.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4"/>
      <c r="AJ370" s="14"/>
      <c r="AK370" s="14"/>
      <c r="AL370" s="14"/>
    </row>
    <row r="371" ht="12.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4"/>
      <c r="AJ371" s="14"/>
      <c r="AK371" s="14"/>
      <c r="AL371" s="14"/>
    </row>
    <row r="372" ht="12.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4"/>
      <c r="AJ372" s="14"/>
      <c r="AK372" s="14"/>
      <c r="AL372" s="14"/>
    </row>
    <row r="373" ht="12.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4"/>
      <c r="AJ373" s="14"/>
      <c r="AK373" s="14"/>
      <c r="AL373" s="14"/>
    </row>
    <row r="374" ht="12.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4"/>
      <c r="AJ374" s="14"/>
      <c r="AK374" s="14"/>
      <c r="AL374" s="14"/>
    </row>
    <row r="375" ht="12.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4"/>
      <c r="AJ375" s="14"/>
      <c r="AK375" s="14"/>
      <c r="AL375" s="14"/>
    </row>
    <row r="376" ht="12.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4"/>
      <c r="AJ376" s="14"/>
      <c r="AK376" s="14"/>
      <c r="AL376" s="14"/>
    </row>
    <row r="377" ht="12.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4"/>
      <c r="AJ377" s="14"/>
      <c r="AK377" s="14"/>
      <c r="AL377" s="14"/>
    </row>
    <row r="378" ht="12.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4"/>
      <c r="AJ378" s="14"/>
      <c r="AK378" s="14"/>
      <c r="AL378" s="14"/>
    </row>
    <row r="379" ht="12.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4"/>
      <c r="AJ379" s="14"/>
      <c r="AK379" s="14"/>
      <c r="AL379" s="14"/>
    </row>
    <row r="380" ht="12.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4"/>
      <c r="AJ380" s="14"/>
      <c r="AK380" s="14"/>
      <c r="AL380" s="14"/>
    </row>
    <row r="381" ht="12.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4"/>
      <c r="AJ381" s="14"/>
      <c r="AK381" s="14"/>
      <c r="AL381" s="14"/>
    </row>
    <row r="382" ht="12.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4"/>
      <c r="AJ382" s="14"/>
      <c r="AK382" s="14"/>
      <c r="AL382" s="14"/>
    </row>
    <row r="383" ht="12.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4"/>
      <c r="AJ383" s="14"/>
      <c r="AK383" s="14"/>
      <c r="AL383" s="14"/>
    </row>
    <row r="384" ht="12.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4"/>
      <c r="AJ384" s="14"/>
      <c r="AK384" s="14"/>
      <c r="AL384" s="14"/>
    </row>
    <row r="385" ht="12.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4"/>
      <c r="AJ385" s="14"/>
      <c r="AK385" s="14"/>
      <c r="AL385" s="14"/>
    </row>
    <row r="386" ht="12.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4"/>
      <c r="AJ386" s="14"/>
      <c r="AK386" s="14"/>
      <c r="AL386" s="14"/>
    </row>
    <row r="387" ht="12.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4"/>
      <c r="AJ387" s="14"/>
      <c r="AK387" s="14"/>
      <c r="AL387" s="14"/>
    </row>
    <row r="388" ht="12.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4"/>
      <c r="AJ388" s="14"/>
      <c r="AK388" s="14"/>
      <c r="AL388" s="14"/>
    </row>
    <row r="389" ht="12.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4"/>
      <c r="AJ389" s="14"/>
      <c r="AK389" s="14"/>
      <c r="AL389" s="14"/>
    </row>
    <row r="390" ht="12.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4"/>
      <c r="AJ390" s="14"/>
      <c r="AK390" s="14"/>
      <c r="AL390" s="14"/>
    </row>
    <row r="391" ht="12.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4"/>
      <c r="AJ391" s="14"/>
      <c r="AK391" s="14"/>
      <c r="AL391" s="14"/>
    </row>
    <row r="392" ht="12.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4"/>
      <c r="AJ392" s="14"/>
      <c r="AK392" s="14"/>
      <c r="AL392" s="14"/>
    </row>
    <row r="393" ht="12.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4"/>
      <c r="AJ393" s="14"/>
      <c r="AK393" s="14"/>
      <c r="AL393" s="14"/>
    </row>
    <row r="394" ht="12.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4"/>
      <c r="AJ394" s="14"/>
      <c r="AK394" s="14"/>
      <c r="AL394" s="14"/>
    </row>
    <row r="395" ht="12.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4"/>
      <c r="AJ395" s="14"/>
      <c r="AK395" s="14"/>
      <c r="AL395" s="14"/>
    </row>
    <row r="396" ht="12.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4"/>
      <c r="AJ396" s="14"/>
      <c r="AK396" s="14"/>
      <c r="AL396" s="14"/>
    </row>
    <row r="397" ht="12.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4"/>
      <c r="AJ397" s="14"/>
      <c r="AK397" s="14"/>
      <c r="AL397" s="14"/>
    </row>
    <row r="398" ht="12.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4"/>
      <c r="AJ398" s="14"/>
      <c r="AK398" s="14"/>
      <c r="AL398" s="14"/>
    </row>
    <row r="399" ht="12.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4"/>
      <c r="AJ399" s="14"/>
      <c r="AK399" s="14"/>
      <c r="AL399" s="14"/>
    </row>
    <row r="400" ht="12.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4"/>
      <c r="AJ400" s="14"/>
      <c r="AK400" s="14"/>
      <c r="AL400" s="14"/>
    </row>
    <row r="401" ht="12.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4"/>
      <c r="AJ401" s="14"/>
      <c r="AK401" s="14"/>
      <c r="AL401" s="14"/>
    </row>
    <row r="402" ht="12.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4"/>
      <c r="AJ402" s="14"/>
      <c r="AK402" s="14"/>
      <c r="AL402" s="14"/>
    </row>
    <row r="403" ht="12.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4"/>
      <c r="AJ403" s="14"/>
      <c r="AK403" s="14"/>
      <c r="AL403" s="14"/>
    </row>
    <row r="404" ht="12.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4"/>
      <c r="AJ404" s="14"/>
      <c r="AK404" s="14"/>
      <c r="AL404" s="14"/>
    </row>
    <row r="405" ht="12.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4"/>
      <c r="AJ405" s="14"/>
      <c r="AK405" s="14"/>
      <c r="AL405" s="14"/>
    </row>
    <row r="406" ht="12.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4"/>
      <c r="AJ406" s="14"/>
      <c r="AK406" s="14"/>
      <c r="AL406" s="14"/>
    </row>
    <row r="407" ht="12.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4"/>
      <c r="AJ407" s="14"/>
      <c r="AK407" s="14"/>
      <c r="AL407" s="14"/>
    </row>
    <row r="408" ht="12.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4"/>
      <c r="AJ408" s="14"/>
      <c r="AK408" s="14"/>
      <c r="AL408" s="14"/>
    </row>
    <row r="409" ht="12.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4"/>
      <c r="AJ409" s="14"/>
      <c r="AK409" s="14"/>
      <c r="AL409" s="14"/>
    </row>
    <row r="410" ht="12.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4"/>
      <c r="AJ410" s="14"/>
      <c r="AK410" s="14"/>
      <c r="AL410" s="14"/>
    </row>
    <row r="411" ht="12.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4"/>
      <c r="AJ411" s="14"/>
      <c r="AK411" s="14"/>
      <c r="AL411" s="14"/>
    </row>
    <row r="412" ht="12.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4"/>
      <c r="AJ412" s="14"/>
      <c r="AK412" s="14"/>
      <c r="AL412" s="14"/>
    </row>
    <row r="413" ht="12.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4"/>
      <c r="AJ413" s="14"/>
      <c r="AK413" s="14"/>
      <c r="AL413" s="14"/>
    </row>
    <row r="414" ht="12.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4"/>
      <c r="AJ414" s="14"/>
      <c r="AK414" s="14"/>
      <c r="AL414" s="14"/>
    </row>
    <row r="415" ht="12.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4"/>
      <c r="AJ415" s="14"/>
      <c r="AK415" s="14"/>
      <c r="AL415" s="14"/>
    </row>
    <row r="416" ht="12.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4"/>
      <c r="AJ416" s="14"/>
      <c r="AK416" s="14"/>
      <c r="AL416" s="14"/>
    </row>
    <row r="417" ht="12.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4"/>
      <c r="AJ417" s="14"/>
      <c r="AK417" s="14"/>
      <c r="AL417" s="14"/>
    </row>
    <row r="418" ht="12.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4"/>
      <c r="AJ418" s="14"/>
      <c r="AK418" s="14"/>
      <c r="AL418" s="14"/>
    </row>
    <row r="419" ht="12.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4"/>
      <c r="AJ419" s="14"/>
      <c r="AK419" s="14"/>
      <c r="AL419" s="14"/>
    </row>
    <row r="420" ht="12.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4"/>
      <c r="AJ420" s="14"/>
      <c r="AK420" s="14"/>
      <c r="AL420" s="14"/>
    </row>
    <row r="421" ht="12.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4"/>
      <c r="AJ421" s="14"/>
      <c r="AK421" s="14"/>
      <c r="AL421" s="14"/>
    </row>
    <row r="422" ht="12.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4"/>
      <c r="AJ422" s="14"/>
      <c r="AK422" s="14"/>
      <c r="AL422" s="14"/>
    </row>
    <row r="423" ht="12.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4"/>
      <c r="AJ423" s="14"/>
      <c r="AK423" s="14"/>
      <c r="AL423" s="14"/>
    </row>
    <row r="424" ht="12.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4"/>
      <c r="AJ424" s="14"/>
      <c r="AK424" s="14"/>
      <c r="AL424" s="14"/>
    </row>
    <row r="425" ht="12.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4"/>
      <c r="AJ425" s="14"/>
      <c r="AK425" s="14"/>
      <c r="AL425" s="14"/>
    </row>
    <row r="426" ht="12.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4"/>
      <c r="AJ426" s="14"/>
      <c r="AK426" s="14"/>
      <c r="AL426" s="14"/>
    </row>
    <row r="427" ht="12.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4"/>
      <c r="AJ427" s="14"/>
      <c r="AK427" s="14"/>
      <c r="AL427" s="14"/>
    </row>
    <row r="428" ht="12.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4"/>
      <c r="AJ428" s="14"/>
      <c r="AK428" s="14"/>
      <c r="AL428" s="14"/>
    </row>
    <row r="429" ht="12.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4"/>
      <c r="AJ429" s="14"/>
      <c r="AK429" s="14"/>
      <c r="AL429" s="14"/>
    </row>
    <row r="430" ht="12.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4"/>
      <c r="AJ430" s="14"/>
      <c r="AK430" s="14"/>
      <c r="AL430" s="14"/>
    </row>
    <row r="431" ht="12.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4"/>
      <c r="AJ431" s="14"/>
      <c r="AK431" s="14"/>
      <c r="AL431" s="14"/>
    </row>
    <row r="432" ht="12.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4"/>
      <c r="AJ432" s="14"/>
      <c r="AK432" s="14"/>
      <c r="AL432" s="14"/>
    </row>
    <row r="433" ht="12.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4"/>
      <c r="AJ433" s="14"/>
      <c r="AK433" s="14"/>
      <c r="AL433" s="14"/>
    </row>
    <row r="434" ht="12.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4"/>
      <c r="AJ434" s="14"/>
      <c r="AK434" s="14"/>
      <c r="AL434" s="14"/>
    </row>
    <row r="435" ht="12.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4"/>
      <c r="AJ435" s="14"/>
      <c r="AK435" s="14"/>
      <c r="AL435" s="14"/>
    </row>
    <row r="436" ht="12.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4"/>
      <c r="AJ436" s="14"/>
      <c r="AK436" s="14"/>
      <c r="AL436" s="14"/>
    </row>
    <row r="437" ht="12.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4"/>
      <c r="AJ437" s="14"/>
      <c r="AK437" s="14"/>
      <c r="AL437" s="14"/>
    </row>
    <row r="438" ht="12.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4"/>
      <c r="AJ438" s="14"/>
      <c r="AK438" s="14"/>
      <c r="AL438" s="14"/>
    </row>
    <row r="439" ht="12.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4"/>
      <c r="AJ439" s="14"/>
      <c r="AK439" s="14"/>
      <c r="AL439" s="14"/>
    </row>
    <row r="440" ht="12.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4"/>
      <c r="AJ440" s="14"/>
      <c r="AK440" s="14"/>
      <c r="AL440" s="14"/>
    </row>
    <row r="441" ht="12.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4"/>
      <c r="AJ441" s="14"/>
      <c r="AK441" s="14"/>
      <c r="AL441" s="14"/>
    </row>
    <row r="442" ht="12.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4"/>
      <c r="AJ442" s="14"/>
      <c r="AK442" s="14"/>
      <c r="AL442" s="14"/>
    </row>
    <row r="443" ht="12.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4"/>
      <c r="AJ443" s="14"/>
      <c r="AK443" s="14"/>
      <c r="AL443" s="14"/>
    </row>
    <row r="444" ht="12.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4"/>
      <c r="AJ444" s="14"/>
      <c r="AK444" s="14"/>
      <c r="AL444" s="14"/>
    </row>
    <row r="445" ht="12.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4"/>
      <c r="AJ445" s="14"/>
      <c r="AK445" s="14"/>
      <c r="AL445" s="14"/>
    </row>
    <row r="446" ht="12.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4"/>
      <c r="AJ446" s="14"/>
      <c r="AK446" s="14"/>
      <c r="AL446" s="14"/>
    </row>
    <row r="447" ht="12.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4"/>
      <c r="AJ447" s="14"/>
      <c r="AK447" s="14"/>
      <c r="AL447" s="14"/>
    </row>
    <row r="448" ht="12.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4"/>
      <c r="AJ448" s="14"/>
      <c r="AK448" s="14"/>
      <c r="AL448" s="14"/>
    </row>
    <row r="449" ht="12.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4"/>
      <c r="AJ449" s="14"/>
      <c r="AK449" s="14"/>
      <c r="AL449" s="14"/>
    </row>
    <row r="450" ht="12.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4"/>
      <c r="AJ450" s="14"/>
      <c r="AK450" s="14"/>
      <c r="AL450" s="14"/>
    </row>
    <row r="451" ht="12.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4"/>
      <c r="AJ451" s="14"/>
      <c r="AK451" s="14"/>
      <c r="AL451" s="14"/>
    </row>
    <row r="452" ht="12.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4"/>
      <c r="AJ452" s="14"/>
      <c r="AK452" s="14"/>
      <c r="AL452" s="14"/>
    </row>
    <row r="453" ht="12.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4"/>
      <c r="AJ453" s="14"/>
      <c r="AK453" s="14"/>
      <c r="AL453" s="14"/>
    </row>
    <row r="454" ht="12.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4"/>
      <c r="AJ454" s="14"/>
      <c r="AK454" s="14"/>
      <c r="AL454" s="14"/>
    </row>
    <row r="455" ht="12.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4"/>
      <c r="AJ455" s="14"/>
      <c r="AK455" s="14"/>
      <c r="AL455" s="14"/>
    </row>
    <row r="456" ht="12.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4"/>
      <c r="AJ456" s="14"/>
      <c r="AK456" s="14"/>
      <c r="AL456" s="14"/>
    </row>
    <row r="457" ht="12.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4"/>
      <c r="AJ457" s="14"/>
      <c r="AK457" s="14"/>
      <c r="AL457" s="14"/>
    </row>
    <row r="458" ht="12.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4"/>
      <c r="AJ458" s="14"/>
      <c r="AK458" s="14"/>
      <c r="AL458" s="14"/>
    </row>
    <row r="459" ht="12.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4"/>
      <c r="AJ459" s="14"/>
      <c r="AK459" s="14"/>
      <c r="AL459" s="14"/>
    </row>
    <row r="460" ht="12.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4"/>
      <c r="AJ460" s="14"/>
      <c r="AK460" s="14"/>
      <c r="AL460" s="14"/>
    </row>
    <row r="461" ht="12.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4"/>
      <c r="AJ461" s="14"/>
      <c r="AK461" s="14"/>
      <c r="AL461" s="14"/>
    </row>
    <row r="462" ht="12.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4"/>
      <c r="AJ462" s="14"/>
      <c r="AK462" s="14"/>
      <c r="AL462" s="14"/>
    </row>
    <row r="463" ht="12.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4"/>
      <c r="AJ463" s="14"/>
      <c r="AK463" s="14"/>
      <c r="AL463" s="14"/>
    </row>
    <row r="464" ht="12.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4"/>
      <c r="AJ464" s="14"/>
      <c r="AK464" s="14"/>
      <c r="AL464" s="14"/>
    </row>
    <row r="465" ht="12.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4"/>
      <c r="AJ465" s="14"/>
      <c r="AK465" s="14"/>
      <c r="AL465" s="14"/>
    </row>
    <row r="466" ht="12.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4"/>
      <c r="AJ466" s="14"/>
      <c r="AK466" s="14"/>
      <c r="AL466" s="14"/>
    </row>
    <row r="467" ht="12.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4"/>
      <c r="AJ467" s="14"/>
      <c r="AK467" s="14"/>
      <c r="AL467" s="14"/>
    </row>
    <row r="468" ht="12.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4"/>
      <c r="AJ468" s="14"/>
      <c r="AK468" s="14"/>
      <c r="AL468" s="14"/>
    </row>
    <row r="469" ht="12.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4"/>
      <c r="AJ469" s="14"/>
      <c r="AK469" s="14"/>
      <c r="AL469" s="14"/>
    </row>
    <row r="470" ht="12.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4"/>
      <c r="AJ470" s="14"/>
      <c r="AK470" s="14"/>
      <c r="AL470" s="14"/>
    </row>
    <row r="471" ht="12.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4"/>
      <c r="AJ471" s="14"/>
      <c r="AK471" s="14"/>
      <c r="AL471" s="14"/>
    </row>
    <row r="472" ht="12.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4"/>
      <c r="AJ472" s="14"/>
      <c r="AK472" s="14"/>
      <c r="AL472" s="14"/>
    </row>
    <row r="473" ht="12.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4"/>
      <c r="AJ473" s="14"/>
      <c r="AK473" s="14"/>
      <c r="AL473" s="14"/>
    </row>
    <row r="474" ht="12.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4"/>
      <c r="AJ474" s="14"/>
      <c r="AK474" s="14"/>
      <c r="AL474" s="14"/>
    </row>
    <row r="475" ht="12.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4"/>
      <c r="AJ475" s="14"/>
      <c r="AK475" s="14"/>
      <c r="AL475" s="14"/>
    </row>
    <row r="476" ht="12.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4"/>
      <c r="AJ476" s="14"/>
      <c r="AK476" s="14"/>
      <c r="AL476" s="14"/>
    </row>
    <row r="477" ht="12.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4"/>
      <c r="AJ477" s="14"/>
      <c r="AK477" s="14"/>
      <c r="AL477" s="14"/>
    </row>
    <row r="478" ht="12.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4"/>
      <c r="AJ478" s="14"/>
      <c r="AK478" s="14"/>
      <c r="AL478" s="14"/>
    </row>
    <row r="479" ht="12.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4"/>
      <c r="AJ479" s="14"/>
      <c r="AK479" s="14"/>
      <c r="AL479" s="14"/>
    </row>
    <row r="480" ht="12.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4"/>
      <c r="AJ480" s="14"/>
      <c r="AK480" s="14"/>
      <c r="AL480" s="14"/>
    </row>
    <row r="481" ht="12.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4"/>
      <c r="AJ481" s="14"/>
      <c r="AK481" s="14"/>
      <c r="AL481" s="14"/>
    </row>
    <row r="482" ht="12.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4"/>
      <c r="AJ482" s="14"/>
      <c r="AK482" s="14"/>
      <c r="AL482" s="14"/>
    </row>
    <row r="483" ht="12.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4"/>
      <c r="AJ483" s="14"/>
      <c r="AK483" s="14"/>
      <c r="AL483" s="14"/>
    </row>
    <row r="484" ht="12.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4"/>
      <c r="AJ484" s="14"/>
      <c r="AK484" s="14"/>
      <c r="AL484" s="14"/>
    </row>
    <row r="485" ht="12.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4"/>
      <c r="AJ485" s="14"/>
      <c r="AK485" s="14"/>
      <c r="AL485" s="14"/>
    </row>
    <row r="486" ht="12.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4"/>
      <c r="AJ486" s="14"/>
      <c r="AK486" s="14"/>
      <c r="AL486" s="14"/>
    </row>
    <row r="487" ht="12.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4"/>
      <c r="AJ487" s="14"/>
      <c r="AK487" s="14"/>
      <c r="AL487" s="14"/>
    </row>
    <row r="488" ht="12.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4"/>
      <c r="AJ488" s="14"/>
      <c r="AK488" s="14"/>
      <c r="AL488" s="14"/>
    </row>
    <row r="489" ht="12.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4"/>
      <c r="AJ489" s="14"/>
      <c r="AK489" s="14"/>
      <c r="AL489" s="14"/>
    </row>
    <row r="490" ht="12.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4"/>
      <c r="AJ490" s="14"/>
      <c r="AK490" s="14"/>
      <c r="AL490" s="14"/>
    </row>
    <row r="491" ht="12.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4"/>
      <c r="AJ491" s="14"/>
      <c r="AK491" s="14"/>
      <c r="AL491" s="14"/>
    </row>
    <row r="492" ht="12.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4"/>
      <c r="AJ492" s="14"/>
      <c r="AK492" s="14"/>
      <c r="AL492" s="14"/>
    </row>
    <row r="493" ht="12.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4"/>
      <c r="AJ493" s="14"/>
      <c r="AK493" s="14"/>
      <c r="AL493" s="14"/>
    </row>
    <row r="494" ht="12.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4"/>
      <c r="AJ494" s="14"/>
      <c r="AK494" s="14"/>
      <c r="AL494" s="14"/>
    </row>
    <row r="495" ht="12.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4"/>
      <c r="AJ495" s="14"/>
      <c r="AK495" s="14"/>
      <c r="AL495" s="14"/>
    </row>
    <row r="496" ht="12.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4"/>
      <c r="AJ496" s="14"/>
      <c r="AK496" s="14"/>
      <c r="AL496" s="14"/>
    </row>
    <row r="497" ht="12.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4"/>
      <c r="AJ497" s="14"/>
      <c r="AK497" s="14"/>
      <c r="AL497" s="14"/>
    </row>
    <row r="498" ht="12.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4"/>
      <c r="AJ498" s="14"/>
      <c r="AK498" s="14"/>
      <c r="AL498" s="14"/>
    </row>
    <row r="499" ht="12.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4"/>
      <c r="AJ499" s="14"/>
      <c r="AK499" s="14"/>
      <c r="AL499" s="14"/>
    </row>
    <row r="500" ht="12.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4"/>
      <c r="AJ500" s="14"/>
      <c r="AK500" s="14"/>
      <c r="AL500" s="14"/>
    </row>
    <row r="501" ht="12.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4"/>
      <c r="AJ501" s="14"/>
      <c r="AK501" s="14"/>
      <c r="AL501" s="14"/>
    </row>
    <row r="502" ht="12.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4"/>
      <c r="AJ502" s="14"/>
      <c r="AK502" s="14"/>
      <c r="AL502" s="14"/>
    </row>
    <row r="503" ht="12.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4"/>
      <c r="AJ503" s="14"/>
      <c r="AK503" s="14"/>
      <c r="AL503" s="14"/>
    </row>
    <row r="504" ht="12.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4"/>
      <c r="AJ504" s="14"/>
      <c r="AK504" s="14"/>
      <c r="AL504" s="14"/>
    </row>
    <row r="505" ht="12.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4"/>
      <c r="AJ505" s="14"/>
      <c r="AK505" s="14"/>
      <c r="AL505" s="14"/>
    </row>
    <row r="506" ht="12.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4"/>
      <c r="AJ506" s="14"/>
      <c r="AK506" s="14"/>
      <c r="AL506" s="14"/>
    </row>
    <row r="507" ht="12.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4"/>
      <c r="AJ507" s="14"/>
      <c r="AK507" s="14"/>
      <c r="AL507" s="14"/>
    </row>
    <row r="508" ht="12.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4"/>
      <c r="AJ508" s="14"/>
      <c r="AK508" s="14"/>
      <c r="AL508" s="14"/>
    </row>
    <row r="509" ht="12.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4"/>
      <c r="AJ509" s="14"/>
      <c r="AK509" s="14"/>
      <c r="AL509" s="14"/>
    </row>
    <row r="510" ht="12.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4"/>
      <c r="AJ510" s="14"/>
      <c r="AK510" s="14"/>
      <c r="AL510" s="14"/>
    </row>
    <row r="511" ht="12.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4"/>
      <c r="AJ511" s="14"/>
      <c r="AK511" s="14"/>
      <c r="AL511" s="14"/>
    </row>
    <row r="512" ht="12.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4"/>
      <c r="AJ512" s="14"/>
      <c r="AK512" s="14"/>
      <c r="AL512" s="14"/>
    </row>
    <row r="513" ht="12.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4"/>
      <c r="AJ513" s="14"/>
      <c r="AK513" s="14"/>
      <c r="AL513" s="14"/>
    </row>
    <row r="514" ht="12.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4"/>
      <c r="AJ514" s="14"/>
      <c r="AK514" s="14"/>
      <c r="AL514" s="14"/>
    </row>
    <row r="515" ht="12.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4"/>
      <c r="AJ515" s="14"/>
      <c r="AK515" s="14"/>
      <c r="AL515" s="14"/>
    </row>
    <row r="516" ht="12.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4"/>
      <c r="AJ516" s="14"/>
      <c r="AK516" s="14"/>
      <c r="AL516" s="14"/>
    </row>
    <row r="517" ht="12.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4"/>
      <c r="AJ517" s="14"/>
      <c r="AK517" s="14"/>
      <c r="AL517" s="14"/>
    </row>
    <row r="518" ht="12.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4"/>
      <c r="AJ518" s="14"/>
      <c r="AK518" s="14"/>
      <c r="AL518" s="14"/>
    </row>
    <row r="519" ht="12.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4"/>
      <c r="AJ519" s="14"/>
      <c r="AK519" s="14"/>
      <c r="AL519" s="14"/>
    </row>
    <row r="520" ht="12.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4"/>
      <c r="AJ520" s="14"/>
      <c r="AK520" s="14"/>
      <c r="AL520" s="14"/>
    </row>
    <row r="521" ht="12.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4"/>
      <c r="AJ521" s="14"/>
      <c r="AK521" s="14"/>
      <c r="AL521" s="14"/>
    </row>
    <row r="522" ht="12.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4"/>
      <c r="AJ522" s="14"/>
      <c r="AK522" s="14"/>
      <c r="AL522" s="14"/>
    </row>
    <row r="523" ht="12.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4"/>
      <c r="AJ523" s="14"/>
      <c r="AK523" s="14"/>
      <c r="AL523" s="14"/>
    </row>
    <row r="524" ht="12.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4"/>
      <c r="AJ524" s="14"/>
      <c r="AK524" s="14"/>
      <c r="AL524" s="14"/>
    </row>
    <row r="525" ht="12.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4"/>
      <c r="AJ525" s="14"/>
      <c r="AK525" s="14"/>
      <c r="AL525" s="14"/>
    </row>
    <row r="526" ht="12.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4"/>
      <c r="AJ526" s="14"/>
      <c r="AK526" s="14"/>
      <c r="AL526" s="14"/>
    </row>
    <row r="527" ht="12.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4"/>
      <c r="AJ527" s="14"/>
      <c r="AK527" s="14"/>
      <c r="AL527" s="14"/>
    </row>
    <row r="528" ht="12.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4"/>
      <c r="AJ528" s="14"/>
      <c r="AK528" s="14"/>
      <c r="AL528" s="14"/>
    </row>
    <row r="529" ht="12.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4"/>
      <c r="AJ529" s="14"/>
      <c r="AK529" s="14"/>
      <c r="AL529" s="14"/>
    </row>
    <row r="530" ht="12.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4"/>
      <c r="AJ530" s="14"/>
      <c r="AK530" s="14"/>
      <c r="AL530" s="14"/>
    </row>
    <row r="531" ht="12.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4"/>
      <c r="AJ531" s="14"/>
      <c r="AK531" s="14"/>
      <c r="AL531" s="14"/>
    </row>
    <row r="532" ht="12.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4"/>
      <c r="AJ532" s="14"/>
      <c r="AK532" s="14"/>
      <c r="AL532" s="14"/>
    </row>
    <row r="533" ht="12.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4"/>
      <c r="AJ533" s="14"/>
      <c r="AK533" s="14"/>
      <c r="AL533" s="14"/>
    </row>
    <row r="534" ht="12.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4"/>
      <c r="AJ534" s="14"/>
      <c r="AK534" s="14"/>
      <c r="AL534" s="14"/>
    </row>
    <row r="535" ht="12.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4"/>
      <c r="AJ535" s="14"/>
      <c r="AK535" s="14"/>
      <c r="AL535" s="14"/>
    </row>
    <row r="536" ht="12.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4"/>
      <c r="AJ536" s="14"/>
      <c r="AK536" s="14"/>
      <c r="AL536" s="14"/>
    </row>
    <row r="537" ht="12.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4"/>
      <c r="AJ537" s="14"/>
      <c r="AK537" s="14"/>
      <c r="AL537" s="14"/>
    </row>
    <row r="538" ht="12.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4"/>
      <c r="AJ538" s="14"/>
      <c r="AK538" s="14"/>
      <c r="AL538" s="14"/>
    </row>
    <row r="539" ht="12.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4"/>
      <c r="AJ539" s="14"/>
      <c r="AK539" s="14"/>
      <c r="AL539" s="14"/>
    </row>
    <row r="540" ht="12.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4"/>
      <c r="AJ540" s="14"/>
      <c r="AK540" s="14"/>
      <c r="AL540" s="14"/>
    </row>
    <row r="541" ht="12.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4"/>
      <c r="AJ541" s="14"/>
      <c r="AK541" s="14"/>
      <c r="AL541" s="14"/>
    </row>
    <row r="542" ht="12.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4"/>
      <c r="AJ542" s="14"/>
      <c r="AK542" s="14"/>
      <c r="AL542" s="14"/>
    </row>
    <row r="543" ht="12.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4"/>
      <c r="AJ543" s="14"/>
      <c r="AK543" s="14"/>
      <c r="AL543" s="14"/>
    </row>
    <row r="544" ht="12.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4"/>
      <c r="AJ544" s="14"/>
      <c r="AK544" s="14"/>
      <c r="AL544" s="14"/>
    </row>
    <row r="545" ht="12.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4"/>
      <c r="AJ545" s="14"/>
      <c r="AK545" s="14"/>
      <c r="AL545" s="14"/>
    </row>
    <row r="546" ht="12.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4"/>
      <c r="AJ546" s="14"/>
      <c r="AK546" s="14"/>
      <c r="AL546" s="14"/>
    </row>
    <row r="547" ht="12.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4"/>
      <c r="AJ547" s="14"/>
      <c r="AK547" s="14"/>
      <c r="AL547" s="14"/>
    </row>
    <row r="548" ht="12.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4"/>
      <c r="AJ548" s="14"/>
      <c r="AK548" s="14"/>
      <c r="AL548" s="14"/>
    </row>
    <row r="549" ht="12.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4"/>
      <c r="AJ549" s="14"/>
      <c r="AK549" s="14"/>
      <c r="AL549" s="14"/>
    </row>
    <row r="550" ht="12.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4"/>
      <c r="AJ550" s="14"/>
      <c r="AK550" s="14"/>
      <c r="AL550" s="14"/>
    </row>
    <row r="551" ht="12.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4"/>
      <c r="AJ551" s="14"/>
      <c r="AK551" s="14"/>
      <c r="AL551" s="14"/>
    </row>
    <row r="552" ht="12.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4"/>
      <c r="AJ552" s="14"/>
      <c r="AK552" s="14"/>
      <c r="AL552" s="14"/>
    </row>
    <row r="553" ht="12.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4"/>
      <c r="AJ553" s="14"/>
      <c r="AK553" s="14"/>
      <c r="AL553" s="14"/>
    </row>
    <row r="554" ht="12.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4"/>
      <c r="AJ554" s="14"/>
      <c r="AK554" s="14"/>
      <c r="AL554" s="14"/>
    </row>
    <row r="555" ht="12.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4"/>
      <c r="AJ555" s="14"/>
      <c r="AK555" s="14"/>
      <c r="AL555" s="14"/>
    </row>
    <row r="556" ht="12.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4"/>
      <c r="AJ556" s="14"/>
      <c r="AK556" s="14"/>
      <c r="AL556" s="14"/>
    </row>
    <row r="557" ht="12.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4"/>
      <c r="AJ557" s="14"/>
      <c r="AK557" s="14"/>
      <c r="AL557" s="14"/>
    </row>
    <row r="558" ht="12.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4"/>
      <c r="AJ558" s="14"/>
      <c r="AK558" s="14"/>
      <c r="AL558" s="14"/>
    </row>
    <row r="559" ht="12.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4"/>
      <c r="AJ559" s="14"/>
      <c r="AK559" s="14"/>
      <c r="AL559" s="14"/>
    </row>
    <row r="560" ht="12.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4"/>
      <c r="AJ560" s="14"/>
      <c r="AK560" s="14"/>
      <c r="AL560" s="14"/>
    </row>
    <row r="561" ht="12.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4"/>
      <c r="AJ561" s="14"/>
      <c r="AK561" s="14"/>
      <c r="AL561" s="14"/>
    </row>
    <row r="562" ht="12.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4"/>
      <c r="AJ562" s="14"/>
      <c r="AK562" s="14"/>
      <c r="AL562" s="14"/>
    </row>
    <row r="563" ht="12.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4"/>
      <c r="AJ563" s="14"/>
      <c r="AK563" s="14"/>
      <c r="AL563" s="14"/>
    </row>
    <row r="564" ht="12.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4"/>
      <c r="AJ564" s="14"/>
      <c r="AK564" s="14"/>
      <c r="AL564" s="14"/>
    </row>
    <row r="565" ht="12.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4"/>
      <c r="AJ565" s="14"/>
      <c r="AK565" s="14"/>
      <c r="AL565" s="14"/>
    </row>
    <row r="566" ht="12.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4"/>
      <c r="AJ566" s="14"/>
      <c r="AK566" s="14"/>
      <c r="AL566" s="14"/>
    </row>
    <row r="567" ht="12.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4"/>
      <c r="AJ567" s="14"/>
      <c r="AK567" s="14"/>
      <c r="AL567" s="14"/>
    </row>
    <row r="568" ht="12.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4"/>
      <c r="AJ568" s="14"/>
      <c r="AK568" s="14"/>
      <c r="AL568" s="14"/>
    </row>
    <row r="569" ht="12.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4"/>
      <c r="AJ569" s="14"/>
      <c r="AK569" s="14"/>
      <c r="AL569" s="14"/>
    </row>
    <row r="570" ht="12.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4"/>
      <c r="AJ570" s="14"/>
      <c r="AK570" s="14"/>
      <c r="AL570" s="14"/>
    </row>
    <row r="571" ht="12.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4"/>
      <c r="AJ571" s="14"/>
      <c r="AK571" s="14"/>
      <c r="AL571" s="14"/>
    </row>
    <row r="572" ht="12.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4"/>
      <c r="AJ572" s="14"/>
      <c r="AK572" s="14"/>
      <c r="AL572" s="14"/>
    </row>
    <row r="573" ht="12.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4"/>
      <c r="AJ573" s="14"/>
      <c r="AK573" s="14"/>
      <c r="AL573" s="14"/>
    </row>
    <row r="574" ht="12.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4"/>
      <c r="AJ574" s="14"/>
      <c r="AK574" s="14"/>
      <c r="AL574" s="14"/>
    </row>
    <row r="575" ht="12.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4"/>
      <c r="AJ575" s="14"/>
      <c r="AK575" s="14"/>
      <c r="AL575" s="14"/>
    </row>
    <row r="576" ht="12.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4"/>
      <c r="AJ576" s="14"/>
      <c r="AK576" s="14"/>
      <c r="AL576" s="14"/>
    </row>
    <row r="577" ht="12.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4"/>
      <c r="AJ577" s="14"/>
      <c r="AK577" s="14"/>
      <c r="AL577" s="14"/>
    </row>
    <row r="578" ht="12.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4"/>
      <c r="AJ578" s="14"/>
      <c r="AK578" s="14"/>
      <c r="AL578" s="14"/>
    </row>
    <row r="579" ht="12.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4"/>
      <c r="AJ579" s="14"/>
      <c r="AK579" s="14"/>
      <c r="AL579" s="14"/>
    </row>
    <row r="580" ht="12.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4"/>
      <c r="AJ580" s="14"/>
      <c r="AK580" s="14"/>
      <c r="AL580" s="14"/>
    </row>
    <row r="581" ht="12.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4"/>
      <c r="AJ581" s="14"/>
      <c r="AK581" s="14"/>
      <c r="AL581" s="14"/>
    </row>
    <row r="582" ht="12.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4"/>
      <c r="AJ582" s="14"/>
      <c r="AK582" s="14"/>
      <c r="AL582" s="14"/>
    </row>
    <row r="583" ht="12.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4"/>
      <c r="AJ583" s="14"/>
      <c r="AK583" s="14"/>
      <c r="AL583" s="14"/>
    </row>
    <row r="584" ht="12.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4"/>
      <c r="AJ584" s="14"/>
      <c r="AK584" s="14"/>
      <c r="AL584" s="14"/>
    </row>
    <row r="585" ht="12.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4"/>
      <c r="AJ585" s="14"/>
      <c r="AK585" s="14"/>
      <c r="AL585" s="14"/>
    </row>
    <row r="586" ht="12.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4"/>
      <c r="AJ586" s="14"/>
      <c r="AK586" s="14"/>
      <c r="AL586" s="14"/>
    </row>
    <row r="587" ht="12.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4"/>
      <c r="AJ587" s="14"/>
      <c r="AK587" s="14"/>
      <c r="AL587" s="14"/>
    </row>
    <row r="588" ht="12.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4"/>
      <c r="AJ588" s="14"/>
      <c r="AK588" s="14"/>
      <c r="AL588" s="14"/>
    </row>
    <row r="589" ht="12.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4"/>
      <c r="AJ589" s="14"/>
      <c r="AK589" s="14"/>
      <c r="AL589" s="14"/>
    </row>
    <row r="590" ht="12.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4"/>
      <c r="AJ590" s="14"/>
      <c r="AK590" s="14"/>
      <c r="AL590" s="14"/>
    </row>
    <row r="591" ht="12.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4"/>
      <c r="AJ591" s="14"/>
      <c r="AK591" s="14"/>
      <c r="AL591" s="14"/>
    </row>
    <row r="592" ht="12.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4"/>
      <c r="AJ592" s="14"/>
      <c r="AK592" s="14"/>
      <c r="AL592" s="14"/>
    </row>
    <row r="593" ht="12.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4"/>
      <c r="AJ593" s="14"/>
      <c r="AK593" s="14"/>
      <c r="AL593" s="14"/>
    </row>
    <row r="594" ht="12.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4"/>
      <c r="AJ594" s="14"/>
      <c r="AK594" s="14"/>
      <c r="AL594" s="14"/>
    </row>
    <row r="595" ht="12.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4"/>
      <c r="AJ595" s="14"/>
      <c r="AK595" s="14"/>
      <c r="AL595" s="14"/>
    </row>
    <row r="596" ht="12.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4"/>
      <c r="AJ596" s="14"/>
      <c r="AK596" s="14"/>
      <c r="AL596" s="14"/>
    </row>
    <row r="597" ht="12.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4"/>
      <c r="AJ597" s="14"/>
      <c r="AK597" s="14"/>
      <c r="AL597" s="14"/>
    </row>
    <row r="598" ht="12.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4"/>
      <c r="AJ598" s="14"/>
      <c r="AK598" s="14"/>
      <c r="AL598" s="14"/>
    </row>
    <row r="599" ht="12.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4"/>
      <c r="AJ599" s="14"/>
      <c r="AK599" s="14"/>
      <c r="AL599" s="14"/>
    </row>
    <row r="600" ht="12.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4"/>
      <c r="AJ600" s="14"/>
      <c r="AK600" s="14"/>
      <c r="AL600" s="14"/>
    </row>
    <row r="601" ht="12.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4"/>
      <c r="AJ601" s="14"/>
      <c r="AK601" s="14"/>
      <c r="AL601" s="14"/>
    </row>
    <row r="602" ht="12.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4"/>
      <c r="AJ602" s="14"/>
      <c r="AK602" s="14"/>
      <c r="AL602" s="14"/>
    </row>
    <row r="603" ht="12.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4"/>
      <c r="AJ603" s="14"/>
      <c r="AK603" s="14"/>
      <c r="AL603" s="14"/>
    </row>
    <row r="604" ht="12.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4"/>
      <c r="AJ604" s="14"/>
      <c r="AK604" s="14"/>
      <c r="AL604" s="14"/>
    </row>
    <row r="605" ht="12.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4"/>
      <c r="AJ605" s="14"/>
      <c r="AK605" s="14"/>
      <c r="AL605" s="14"/>
    </row>
    <row r="606" ht="12.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4"/>
      <c r="AJ606" s="14"/>
      <c r="AK606" s="14"/>
      <c r="AL606" s="14"/>
    </row>
    <row r="607" ht="12.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4"/>
      <c r="AJ607" s="14"/>
      <c r="AK607" s="14"/>
      <c r="AL607" s="14"/>
    </row>
    <row r="608" ht="12.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4"/>
      <c r="AJ608" s="14"/>
      <c r="AK608" s="14"/>
      <c r="AL608" s="14"/>
    </row>
    <row r="609" ht="12.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4"/>
      <c r="AJ609" s="14"/>
      <c r="AK609" s="14"/>
      <c r="AL609" s="14"/>
    </row>
    <row r="610" ht="12.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4"/>
      <c r="AJ610" s="14"/>
      <c r="AK610" s="14"/>
      <c r="AL610" s="14"/>
    </row>
    <row r="611" ht="12.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4"/>
      <c r="AJ611" s="14"/>
      <c r="AK611" s="14"/>
      <c r="AL611" s="14"/>
    </row>
    <row r="612" ht="12.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4"/>
      <c r="AJ612" s="14"/>
      <c r="AK612" s="14"/>
      <c r="AL612" s="14"/>
    </row>
    <row r="613" ht="12.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4"/>
      <c r="AJ613" s="14"/>
      <c r="AK613" s="14"/>
      <c r="AL613" s="14"/>
    </row>
    <row r="614" ht="12.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4"/>
      <c r="AJ614" s="14"/>
      <c r="AK614" s="14"/>
      <c r="AL614" s="14"/>
    </row>
    <row r="615" ht="12.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4"/>
      <c r="AJ615" s="14"/>
      <c r="AK615" s="14"/>
      <c r="AL615" s="14"/>
    </row>
    <row r="616" ht="12.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4"/>
      <c r="AJ616" s="14"/>
      <c r="AK616" s="14"/>
      <c r="AL616" s="14"/>
    </row>
    <row r="617" ht="12.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4"/>
      <c r="AJ617" s="14"/>
      <c r="AK617" s="14"/>
      <c r="AL617" s="14"/>
    </row>
    <row r="618" ht="12.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4"/>
      <c r="AJ618" s="14"/>
      <c r="AK618" s="14"/>
      <c r="AL618" s="14"/>
    </row>
    <row r="619" ht="12.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4"/>
      <c r="AJ619" s="14"/>
      <c r="AK619" s="14"/>
      <c r="AL619" s="14"/>
    </row>
    <row r="620" ht="12.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4"/>
      <c r="AJ620" s="14"/>
      <c r="AK620" s="14"/>
      <c r="AL620" s="14"/>
    </row>
    <row r="621" ht="12.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4"/>
      <c r="AJ621" s="14"/>
      <c r="AK621" s="14"/>
      <c r="AL621" s="14"/>
    </row>
    <row r="622" ht="12.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4"/>
      <c r="AJ622" s="14"/>
      <c r="AK622" s="14"/>
      <c r="AL622" s="14"/>
    </row>
    <row r="623" ht="12.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4"/>
      <c r="AJ623" s="14"/>
      <c r="AK623" s="14"/>
      <c r="AL623" s="14"/>
    </row>
    <row r="624" ht="12.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4"/>
      <c r="AJ624" s="14"/>
      <c r="AK624" s="14"/>
      <c r="AL624" s="14"/>
    </row>
    <row r="625" ht="12.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4"/>
      <c r="AJ625" s="14"/>
      <c r="AK625" s="14"/>
      <c r="AL625" s="14"/>
    </row>
    <row r="626" ht="12.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4"/>
      <c r="AJ626" s="14"/>
      <c r="AK626" s="14"/>
      <c r="AL626" s="14"/>
    </row>
    <row r="627" ht="12.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4"/>
      <c r="AJ627" s="14"/>
      <c r="AK627" s="14"/>
      <c r="AL627" s="14"/>
    </row>
    <row r="628" ht="12.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4"/>
      <c r="AJ628" s="14"/>
      <c r="AK628" s="14"/>
      <c r="AL628" s="14"/>
    </row>
    <row r="629" ht="12.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4"/>
      <c r="AJ629" s="14"/>
      <c r="AK629" s="14"/>
      <c r="AL629" s="14"/>
    </row>
    <row r="630" ht="12.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4"/>
      <c r="AJ630" s="14"/>
      <c r="AK630" s="14"/>
      <c r="AL630" s="14"/>
    </row>
    <row r="631" ht="12.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4"/>
      <c r="AJ631" s="14"/>
      <c r="AK631" s="14"/>
      <c r="AL631" s="14"/>
    </row>
    <row r="632" ht="12.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4"/>
      <c r="AJ632" s="14"/>
      <c r="AK632" s="14"/>
      <c r="AL632" s="14"/>
    </row>
    <row r="633" ht="12.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4"/>
      <c r="AJ633" s="14"/>
      <c r="AK633" s="14"/>
      <c r="AL633" s="14"/>
    </row>
    <row r="634" ht="12.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4"/>
      <c r="AJ634" s="14"/>
      <c r="AK634" s="14"/>
      <c r="AL634" s="14"/>
    </row>
    <row r="635" ht="12.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4"/>
      <c r="AJ635" s="14"/>
      <c r="AK635" s="14"/>
      <c r="AL635" s="14"/>
    </row>
    <row r="636" ht="12.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4"/>
      <c r="AJ636" s="14"/>
      <c r="AK636" s="14"/>
      <c r="AL636" s="14"/>
    </row>
    <row r="637" ht="12.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4"/>
      <c r="AJ637" s="14"/>
      <c r="AK637" s="14"/>
      <c r="AL637" s="14"/>
    </row>
    <row r="638" ht="12.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4"/>
      <c r="AJ638" s="14"/>
      <c r="AK638" s="14"/>
      <c r="AL638" s="14"/>
    </row>
    <row r="639" ht="12.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4"/>
      <c r="AJ639" s="14"/>
      <c r="AK639" s="14"/>
      <c r="AL639" s="14"/>
    </row>
    <row r="640" ht="12.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4"/>
      <c r="AJ640" s="14"/>
      <c r="AK640" s="14"/>
      <c r="AL640" s="14"/>
    </row>
    <row r="641" ht="12.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4"/>
      <c r="AJ641" s="14"/>
      <c r="AK641" s="14"/>
      <c r="AL641" s="14"/>
    </row>
    <row r="642" ht="12.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4"/>
      <c r="AJ642" s="14"/>
      <c r="AK642" s="14"/>
      <c r="AL642" s="14"/>
    </row>
    <row r="643" ht="12.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4"/>
      <c r="AJ643" s="14"/>
      <c r="AK643" s="14"/>
      <c r="AL643" s="14"/>
    </row>
    <row r="644" ht="12.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4"/>
      <c r="AJ644" s="14"/>
      <c r="AK644" s="14"/>
      <c r="AL644" s="14"/>
    </row>
    <row r="645" ht="12.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4"/>
      <c r="AJ645" s="14"/>
      <c r="AK645" s="14"/>
      <c r="AL645" s="14"/>
    </row>
    <row r="646" ht="12.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4"/>
      <c r="AJ646" s="14"/>
      <c r="AK646" s="14"/>
      <c r="AL646" s="14"/>
    </row>
    <row r="647" ht="12.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4"/>
      <c r="AJ647" s="14"/>
      <c r="AK647" s="14"/>
      <c r="AL647" s="14"/>
    </row>
    <row r="648" ht="12.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4"/>
      <c r="AJ648" s="14"/>
      <c r="AK648" s="14"/>
      <c r="AL648" s="14"/>
    </row>
    <row r="649" ht="12.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4"/>
      <c r="AJ649" s="14"/>
      <c r="AK649" s="14"/>
      <c r="AL649" s="14"/>
    </row>
    <row r="650" ht="12.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4"/>
      <c r="AJ650" s="14"/>
      <c r="AK650" s="14"/>
      <c r="AL650" s="14"/>
    </row>
    <row r="651" ht="12.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4"/>
      <c r="AJ651" s="14"/>
      <c r="AK651" s="14"/>
      <c r="AL651" s="14"/>
    </row>
    <row r="652" ht="12.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4"/>
      <c r="AJ652" s="14"/>
      <c r="AK652" s="14"/>
      <c r="AL652" s="14"/>
    </row>
    <row r="653" ht="12.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4"/>
      <c r="AJ653" s="14"/>
      <c r="AK653" s="14"/>
      <c r="AL653" s="14"/>
    </row>
    <row r="654" ht="12.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4"/>
      <c r="AJ654" s="14"/>
      <c r="AK654" s="14"/>
      <c r="AL654" s="14"/>
    </row>
    <row r="655" ht="12.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4"/>
      <c r="AJ655" s="14"/>
      <c r="AK655" s="14"/>
      <c r="AL655" s="14"/>
    </row>
    <row r="656" ht="12.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4"/>
      <c r="AJ656" s="14"/>
      <c r="AK656" s="14"/>
      <c r="AL656" s="14"/>
    </row>
    <row r="657" ht="12.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4"/>
      <c r="AJ657" s="14"/>
      <c r="AK657" s="14"/>
      <c r="AL657" s="14"/>
    </row>
    <row r="658" ht="12.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4"/>
      <c r="AJ658" s="14"/>
      <c r="AK658" s="14"/>
      <c r="AL658" s="14"/>
    </row>
    <row r="659" ht="12.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4"/>
      <c r="AJ659" s="14"/>
      <c r="AK659" s="14"/>
      <c r="AL659" s="14"/>
    </row>
    <row r="660" ht="12.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4"/>
      <c r="AJ660" s="14"/>
      <c r="AK660" s="14"/>
      <c r="AL660" s="14"/>
    </row>
    <row r="661" ht="12.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4"/>
      <c r="AJ661" s="14"/>
      <c r="AK661" s="14"/>
      <c r="AL661" s="14"/>
    </row>
    <row r="662" ht="12.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4"/>
      <c r="AJ662" s="14"/>
      <c r="AK662" s="14"/>
      <c r="AL662" s="14"/>
    </row>
    <row r="663" ht="12.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4"/>
      <c r="AJ663" s="14"/>
      <c r="AK663" s="14"/>
      <c r="AL663" s="14"/>
    </row>
    <row r="664" ht="12.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4"/>
      <c r="AJ664" s="14"/>
      <c r="AK664" s="14"/>
      <c r="AL664" s="14"/>
    </row>
    <row r="665" ht="12.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4"/>
      <c r="AJ665" s="14"/>
      <c r="AK665" s="14"/>
      <c r="AL665" s="14"/>
    </row>
    <row r="666" ht="12.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4"/>
      <c r="AJ666" s="14"/>
      <c r="AK666" s="14"/>
      <c r="AL666" s="14"/>
    </row>
    <row r="667" ht="12.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4"/>
      <c r="AJ667" s="14"/>
      <c r="AK667" s="14"/>
      <c r="AL667" s="14"/>
    </row>
    <row r="668" ht="12.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4"/>
      <c r="AJ668" s="14"/>
      <c r="AK668" s="14"/>
      <c r="AL668" s="14"/>
    </row>
    <row r="669" ht="12.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4"/>
      <c r="AJ669" s="14"/>
      <c r="AK669" s="14"/>
      <c r="AL669" s="14"/>
    </row>
    <row r="670" ht="12.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4"/>
      <c r="AJ670" s="14"/>
      <c r="AK670" s="14"/>
      <c r="AL670" s="14"/>
    </row>
    <row r="671" ht="12.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4"/>
      <c r="AJ671" s="14"/>
      <c r="AK671" s="14"/>
      <c r="AL671" s="14"/>
    </row>
    <row r="672" ht="12.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4"/>
      <c r="AJ672" s="14"/>
      <c r="AK672" s="14"/>
      <c r="AL672" s="14"/>
    </row>
    <row r="673" ht="12.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4"/>
      <c r="AJ673" s="14"/>
      <c r="AK673" s="14"/>
      <c r="AL673" s="14"/>
    </row>
    <row r="674" ht="12.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4"/>
      <c r="AJ674" s="14"/>
      <c r="AK674" s="14"/>
      <c r="AL674" s="14"/>
    </row>
    <row r="675" ht="12.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4"/>
      <c r="AJ675" s="14"/>
      <c r="AK675" s="14"/>
      <c r="AL675" s="14"/>
    </row>
    <row r="676" ht="12.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4"/>
      <c r="AJ676" s="14"/>
      <c r="AK676" s="14"/>
      <c r="AL676" s="14"/>
    </row>
    <row r="677" ht="12.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4"/>
      <c r="AJ677" s="14"/>
      <c r="AK677" s="14"/>
      <c r="AL677" s="14"/>
    </row>
    <row r="678" ht="12.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4"/>
      <c r="AJ678" s="14"/>
      <c r="AK678" s="14"/>
      <c r="AL678" s="14"/>
    </row>
    <row r="679" ht="12.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4"/>
      <c r="AJ679" s="14"/>
      <c r="AK679" s="14"/>
      <c r="AL679" s="14"/>
    </row>
    <row r="680" ht="12.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4"/>
      <c r="AJ680" s="14"/>
      <c r="AK680" s="14"/>
      <c r="AL680" s="14"/>
    </row>
    <row r="681" ht="12.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4"/>
      <c r="AJ681" s="14"/>
      <c r="AK681" s="14"/>
      <c r="AL681" s="14"/>
    </row>
    <row r="682" ht="12.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4"/>
      <c r="AJ682" s="14"/>
      <c r="AK682" s="14"/>
      <c r="AL682" s="14"/>
    </row>
    <row r="683" ht="12.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4"/>
      <c r="AJ683" s="14"/>
      <c r="AK683" s="14"/>
      <c r="AL683" s="14"/>
    </row>
    <row r="684" ht="12.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4"/>
      <c r="AJ684" s="14"/>
      <c r="AK684" s="14"/>
      <c r="AL684" s="14"/>
    </row>
    <row r="685" ht="12.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4"/>
      <c r="AJ685" s="14"/>
      <c r="AK685" s="14"/>
      <c r="AL685" s="14"/>
    </row>
    <row r="686" ht="12.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4"/>
      <c r="AJ686" s="14"/>
      <c r="AK686" s="14"/>
      <c r="AL686" s="14"/>
    </row>
    <row r="687" ht="12.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4"/>
      <c r="AJ687" s="14"/>
      <c r="AK687" s="14"/>
      <c r="AL687" s="14"/>
    </row>
    <row r="688" ht="12.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4"/>
      <c r="AJ688" s="14"/>
      <c r="AK688" s="14"/>
      <c r="AL688" s="14"/>
    </row>
    <row r="689" ht="12.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4"/>
      <c r="AJ689" s="14"/>
      <c r="AK689" s="14"/>
      <c r="AL689" s="14"/>
    </row>
    <row r="690" ht="12.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4"/>
      <c r="AJ690" s="14"/>
      <c r="AK690" s="14"/>
      <c r="AL690" s="14"/>
    </row>
    <row r="691" ht="12.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4"/>
      <c r="AJ691" s="14"/>
      <c r="AK691" s="14"/>
      <c r="AL691" s="14"/>
    </row>
    <row r="692" ht="12.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4"/>
      <c r="AJ692" s="14"/>
      <c r="AK692" s="14"/>
      <c r="AL692" s="14"/>
    </row>
    <row r="693" ht="12.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4"/>
      <c r="AJ693" s="14"/>
      <c r="AK693" s="14"/>
      <c r="AL693" s="14"/>
    </row>
    <row r="694" ht="12.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4"/>
      <c r="AJ694" s="14"/>
      <c r="AK694" s="14"/>
      <c r="AL694" s="14"/>
    </row>
    <row r="695" ht="12.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4"/>
      <c r="AJ695" s="14"/>
      <c r="AK695" s="14"/>
      <c r="AL695" s="14"/>
    </row>
    <row r="696" ht="12.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4"/>
      <c r="AJ696" s="14"/>
      <c r="AK696" s="14"/>
      <c r="AL696" s="14"/>
    </row>
    <row r="697" ht="12.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4"/>
      <c r="AJ697" s="14"/>
      <c r="AK697" s="14"/>
      <c r="AL697" s="14"/>
    </row>
    <row r="698" ht="12.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4"/>
      <c r="AJ698" s="14"/>
      <c r="AK698" s="14"/>
      <c r="AL698" s="14"/>
    </row>
    <row r="699" ht="12.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4"/>
      <c r="AJ699" s="14"/>
      <c r="AK699" s="14"/>
      <c r="AL699" s="14"/>
    </row>
    <row r="700" ht="12.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4"/>
      <c r="AJ700" s="14"/>
      <c r="AK700" s="14"/>
      <c r="AL700" s="14"/>
    </row>
    <row r="701" ht="12.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4"/>
      <c r="AJ701" s="14"/>
      <c r="AK701" s="14"/>
      <c r="AL701" s="14"/>
    </row>
    <row r="702" ht="12.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4"/>
      <c r="AJ702" s="14"/>
      <c r="AK702" s="14"/>
      <c r="AL702" s="14"/>
    </row>
    <row r="703" ht="12.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4"/>
      <c r="AJ703" s="14"/>
      <c r="AK703" s="14"/>
      <c r="AL703" s="14"/>
    </row>
    <row r="704" ht="12.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4"/>
      <c r="AJ704" s="14"/>
      <c r="AK704" s="14"/>
      <c r="AL704" s="14"/>
    </row>
    <row r="705" ht="12.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4"/>
      <c r="AJ705" s="14"/>
      <c r="AK705" s="14"/>
      <c r="AL705" s="14"/>
    </row>
    <row r="706" ht="12.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4"/>
      <c r="AJ706" s="14"/>
      <c r="AK706" s="14"/>
      <c r="AL706" s="14"/>
    </row>
    <row r="707" ht="12.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4"/>
      <c r="AJ707" s="14"/>
      <c r="AK707" s="14"/>
      <c r="AL707" s="14"/>
    </row>
    <row r="708" ht="12.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4"/>
      <c r="AJ708" s="14"/>
      <c r="AK708" s="14"/>
      <c r="AL708" s="14"/>
    </row>
    <row r="709" ht="12.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4"/>
      <c r="AJ709" s="14"/>
      <c r="AK709" s="14"/>
      <c r="AL709" s="14"/>
    </row>
    <row r="710" ht="12.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4"/>
      <c r="AJ710" s="14"/>
      <c r="AK710" s="14"/>
      <c r="AL710" s="14"/>
    </row>
    <row r="711" ht="12.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4"/>
      <c r="AJ711" s="14"/>
      <c r="AK711" s="14"/>
      <c r="AL711" s="14"/>
    </row>
    <row r="712" ht="12.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4"/>
      <c r="AJ712" s="14"/>
      <c r="AK712" s="14"/>
      <c r="AL712" s="14"/>
    </row>
    <row r="713" ht="12.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4"/>
      <c r="AJ713" s="14"/>
      <c r="AK713" s="14"/>
      <c r="AL713" s="14"/>
    </row>
    <row r="714" ht="12.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4"/>
      <c r="AJ714" s="14"/>
      <c r="AK714" s="14"/>
      <c r="AL714" s="14"/>
    </row>
    <row r="715" ht="12.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4"/>
      <c r="AJ715" s="14"/>
      <c r="AK715" s="14"/>
      <c r="AL715" s="14"/>
    </row>
    <row r="716" ht="12.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4"/>
      <c r="AJ716" s="14"/>
      <c r="AK716" s="14"/>
      <c r="AL716" s="14"/>
    </row>
    <row r="717" ht="12.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4"/>
      <c r="AJ717" s="14"/>
      <c r="AK717" s="14"/>
      <c r="AL717" s="14"/>
    </row>
    <row r="718" ht="12.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4"/>
      <c r="AJ718" s="14"/>
      <c r="AK718" s="14"/>
      <c r="AL718" s="14"/>
    </row>
    <row r="719" ht="12.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4"/>
      <c r="AJ719" s="14"/>
      <c r="AK719" s="14"/>
      <c r="AL719" s="14"/>
    </row>
    <row r="720" ht="12.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4"/>
      <c r="AJ720" s="14"/>
      <c r="AK720" s="14"/>
      <c r="AL720" s="14"/>
    </row>
    <row r="721" ht="12.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4"/>
      <c r="AJ721" s="14"/>
      <c r="AK721" s="14"/>
      <c r="AL721" s="14"/>
    </row>
    <row r="722" ht="12.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4"/>
      <c r="AJ722" s="14"/>
      <c r="AK722" s="14"/>
      <c r="AL722" s="14"/>
    </row>
    <row r="723" ht="12.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4"/>
      <c r="AJ723" s="14"/>
      <c r="AK723" s="14"/>
      <c r="AL723" s="14"/>
    </row>
    <row r="724" ht="12.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4"/>
      <c r="AJ724" s="14"/>
      <c r="AK724" s="14"/>
      <c r="AL724" s="14"/>
    </row>
    <row r="725" ht="12.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4"/>
      <c r="AJ725" s="14"/>
      <c r="AK725" s="14"/>
      <c r="AL725" s="14"/>
    </row>
    <row r="726" ht="12.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4"/>
      <c r="AJ726" s="14"/>
      <c r="AK726" s="14"/>
      <c r="AL726" s="14"/>
    </row>
    <row r="727" ht="12.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4"/>
      <c r="AJ727" s="14"/>
      <c r="AK727" s="14"/>
      <c r="AL727" s="14"/>
    </row>
    <row r="728" ht="12.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4"/>
      <c r="AJ728" s="14"/>
      <c r="AK728" s="14"/>
      <c r="AL728" s="14"/>
    </row>
    <row r="729" ht="12.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4"/>
      <c r="AJ729" s="14"/>
      <c r="AK729" s="14"/>
      <c r="AL729" s="14"/>
    </row>
    <row r="730" ht="12.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4"/>
      <c r="AJ730" s="14"/>
      <c r="AK730" s="14"/>
      <c r="AL730" s="14"/>
    </row>
    <row r="731" ht="12.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4"/>
      <c r="AJ731" s="14"/>
      <c r="AK731" s="14"/>
      <c r="AL731" s="14"/>
    </row>
    <row r="732" ht="12.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4"/>
      <c r="AJ732" s="14"/>
      <c r="AK732" s="14"/>
      <c r="AL732" s="14"/>
    </row>
    <row r="733" ht="12.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4"/>
      <c r="AJ733" s="14"/>
      <c r="AK733" s="14"/>
      <c r="AL733" s="14"/>
    </row>
    <row r="734" ht="12.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4"/>
      <c r="AJ734" s="14"/>
      <c r="AK734" s="14"/>
      <c r="AL734" s="14"/>
    </row>
    <row r="735" ht="12.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4"/>
      <c r="AJ735" s="14"/>
      <c r="AK735" s="14"/>
      <c r="AL735" s="14"/>
    </row>
    <row r="736" ht="12.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4"/>
      <c r="AJ736" s="14"/>
      <c r="AK736" s="14"/>
      <c r="AL736" s="14"/>
    </row>
    <row r="737" ht="12.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4"/>
      <c r="AJ737" s="14"/>
      <c r="AK737" s="14"/>
      <c r="AL737" s="14"/>
    </row>
    <row r="738" ht="12.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4"/>
      <c r="AJ738" s="14"/>
      <c r="AK738" s="14"/>
      <c r="AL738" s="14"/>
    </row>
    <row r="739" ht="12.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4"/>
      <c r="AJ739" s="14"/>
      <c r="AK739" s="14"/>
      <c r="AL739" s="14"/>
    </row>
    <row r="740" ht="12.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4"/>
      <c r="AJ740" s="14"/>
      <c r="AK740" s="14"/>
      <c r="AL740" s="14"/>
    </row>
    <row r="741" ht="12.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4"/>
      <c r="AJ741" s="14"/>
      <c r="AK741" s="14"/>
      <c r="AL741" s="14"/>
    </row>
    <row r="742" ht="12.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4"/>
      <c r="AJ742" s="14"/>
      <c r="AK742" s="14"/>
      <c r="AL742" s="14"/>
    </row>
    <row r="743" ht="12.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4"/>
      <c r="AJ743" s="14"/>
      <c r="AK743" s="14"/>
      <c r="AL743" s="14"/>
    </row>
    <row r="744" ht="12.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4"/>
      <c r="AJ744" s="14"/>
      <c r="AK744" s="14"/>
      <c r="AL744" s="14"/>
    </row>
    <row r="745" ht="12.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4"/>
      <c r="AJ745" s="14"/>
      <c r="AK745" s="14"/>
      <c r="AL745" s="14"/>
    </row>
    <row r="746" ht="12.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4"/>
      <c r="AJ746" s="14"/>
      <c r="AK746" s="14"/>
      <c r="AL746" s="14"/>
    </row>
    <row r="747" ht="12.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4"/>
      <c r="AJ747" s="14"/>
      <c r="AK747" s="14"/>
      <c r="AL747" s="14"/>
    </row>
    <row r="748" ht="12.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4"/>
      <c r="AJ748" s="14"/>
      <c r="AK748" s="14"/>
      <c r="AL748" s="14"/>
    </row>
    <row r="749" ht="12.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4"/>
      <c r="AJ749" s="14"/>
      <c r="AK749" s="14"/>
      <c r="AL749" s="14"/>
    </row>
    <row r="750" ht="12.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4"/>
      <c r="AJ750" s="14"/>
      <c r="AK750" s="14"/>
      <c r="AL750" s="14"/>
    </row>
    <row r="751" ht="12.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4"/>
      <c r="AJ751" s="14"/>
      <c r="AK751" s="14"/>
      <c r="AL751" s="14"/>
    </row>
    <row r="752" ht="12.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4"/>
      <c r="AJ752" s="14"/>
      <c r="AK752" s="14"/>
      <c r="AL752" s="14"/>
    </row>
    <row r="753" ht="12.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4"/>
      <c r="AJ753" s="14"/>
      <c r="AK753" s="14"/>
      <c r="AL753" s="14"/>
    </row>
    <row r="754" ht="12.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4"/>
      <c r="AJ754" s="14"/>
      <c r="AK754" s="14"/>
      <c r="AL754" s="14"/>
    </row>
    <row r="755" ht="12.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4"/>
      <c r="AJ755" s="14"/>
      <c r="AK755" s="14"/>
      <c r="AL755" s="14"/>
    </row>
    <row r="756" ht="12.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4"/>
      <c r="AJ756" s="14"/>
      <c r="AK756" s="14"/>
      <c r="AL756" s="14"/>
    </row>
    <row r="757" ht="12.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4"/>
      <c r="AJ757" s="14"/>
      <c r="AK757" s="14"/>
      <c r="AL757" s="14"/>
    </row>
    <row r="758" ht="12.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4"/>
      <c r="AJ758" s="14"/>
      <c r="AK758" s="14"/>
      <c r="AL758" s="14"/>
    </row>
    <row r="759" ht="12.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4"/>
      <c r="AJ759" s="14"/>
      <c r="AK759" s="14"/>
      <c r="AL759" s="14"/>
    </row>
    <row r="760" ht="12.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4"/>
      <c r="AJ760" s="14"/>
      <c r="AK760" s="14"/>
      <c r="AL760" s="14"/>
    </row>
    <row r="761" ht="12.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4"/>
      <c r="AJ761" s="14"/>
      <c r="AK761" s="14"/>
      <c r="AL761" s="14"/>
    </row>
    <row r="762" ht="12.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4"/>
      <c r="AJ762" s="14"/>
      <c r="AK762" s="14"/>
      <c r="AL762" s="14"/>
    </row>
    <row r="763" ht="12.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4"/>
      <c r="AJ763" s="14"/>
      <c r="AK763" s="14"/>
      <c r="AL763" s="14"/>
    </row>
    <row r="764" ht="12.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4"/>
      <c r="AJ764" s="14"/>
      <c r="AK764" s="14"/>
      <c r="AL764" s="14"/>
    </row>
    <row r="765" ht="12.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4"/>
      <c r="AJ765" s="14"/>
      <c r="AK765" s="14"/>
      <c r="AL765" s="14"/>
    </row>
    <row r="766" ht="12.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4"/>
      <c r="AJ766" s="14"/>
      <c r="AK766" s="14"/>
      <c r="AL766" s="14"/>
    </row>
    <row r="767" ht="12.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4"/>
      <c r="AJ767" s="14"/>
      <c r="AK767" s="14"/>
      <c r="AL767" s="14"/>
    </row>
    <row r="768" ht="12.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4"/>
      <c r="AJ768" s="14"/>
      <c r="AK768" s="14"/>
      <c r="AL768" s="14"/>
    </row>
    <row r="769" ht="12.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4"/>
      <c r="AJ769" s="14"/>
      <c r="AK769" s="14"/>
      <c r="AL769" s="14"/>
    </row>
    <row r="770" ht="12.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4"/>
      <c r="AJ770" s="14"/>
      <c r="AK770" s="14"/>
      <c r="AL770" s="14"/>
    </row>
    <row r="771" ht="12.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4"/>
      <c r="AJ771" s="14"/>
      <c r="AK771" s="14"/>
      <c r="AL771" s="14"/>
    </row>
    <row r="772" ht="12.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4"/>
      <c r="AJ772" s="14"/>
      <c r="AK772" s="14"/>
      <c r="AL772" s="14"/>
    </row>
    <row r="773" ht="12.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4"/>
      <c r="AJ773" s="14"/>
      <c r="AK773" s="14"/>
      <c r="AL773" s="14"/>
    </row>
    <row r="774" ht="12.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4"/>
      <c r="AJ774" s="14"/>
      <c r="AK774" s="14"/>
      <c r="AL774" s="14"/>
    </row>
    <row r="775" ht="12.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4"/>
      <c r="AJ775" s="14"/>
      <c r="AK775" s="14"/>
      <c r="AL775" s="14"/>
    </row>
    <row r="776" ht="12.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4"/>
      <c r="AJ776" s="14"/>
      <c r="AK776" s="14"/>
      <c r="AL776" s="14"/>
    </row>
    <row r="777" ht="12.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4"/>
      <c r="AJ777" s="14"/>
      <c r="AK777" s="14"/>
      <c r="AL777" s="14"/>
    </row>
    <row r="778" ht="12.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4"/>
      <c r="AJ778" s="14"/>
      <c r="AK778" s="14"/>
      <c r="AL778" s="14"/>
    </row>
    <row r="779" ht="12.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4"/>
      <c r="AJ779" s="14"/>
      <c r="AK779" s="14"/>
      <c r="AL779" s="14"/>
    </row>
    <row r="780" ht="12.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4"/>
      <c r="AJ780" s="14"/>
      <c r="AK780" s="14"/>
      <c r="AL780" s="14"/>
    </row>
    <row r="781" ht="12.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4"/>
      <c r="AJ781" s="14"/>
      <c r="AK781" s="14"/>
      <c r="AL781" s="14"/>
    </row>
    <row r="782" ht="12.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4"/>
      <c r="AJ782" s="14"/>
      <c r="AK782" s="14"/>
      <c r="AL782" s="14"/>
    </row>
    <row r="783" ht="12.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4"/>
      <c r="AJ783" s="14"/>
      <c r="AK783" s="14"/>
      <c r="AL783" s="14"/>
    </row>
    <row r="784" ht="12.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4"/>
      <c r="AJ784" s="14"/>
      <c r="AK784" s="14"/>
      <c r="AL784" s="14"/>
    </row>
    <row r="785" ht="12.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4"/>
      <c r="AJ785" s="14"/>
      <c r="AK785" s="14"/>
      <c r="AL785" s="14"/>
    </row>
    <row r="786" ht="12.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4"/>
      <c r="AJ786" s="14"/>
      <c r="AK786" s="14"/>
      <c r="AL786" s="14"/>
    </row>
    <row r="787" ht="12.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4"/>
      <c r="AJ787" s="14"/>
      <c r="AK787" s="14"/>
      <c r="AL787" s="14"/>
    </row>
    <row r="788" ht="12.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4"/>
      <c r="AJ788" s="14"/>
      <c r="AK788" s="14"/>
      <c r="AL788" s="14"/>
    </row>
    <row r="789" ht="12.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4"/>
      <c r="AJ789" s="14"/>
      <c r="AK789" s="14"/>
      <c r="AL789" s="14"/>
    </row>
    <row r="790" ht="12.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4"/>
      <c r="AJ790" s="14"/>
      <c r="AK790" s="14"/>
      <c r="AL790" s="14"/>
    </row>
    <row r="791" ht="12.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4"/>
      <c r="AJ791" s="14"/>
      <c r="AK791" s="14"/>
      <c r="AL791" s="14"/>
    </row>
    <row r="792" ht="12.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4"/>
      <c r="AJ792" s="14"/>
      <c r="AK792" s="14"/>
      <c r="AL792" s="14"/>
    </row>
    <row r="793" ht="12.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4"/>
      <c r="AJ793" s="14"/>
      <c r="AK793" s="14"/>
      <c r="AL793" s="14"/>
    </row>
    <row r="794" ht="12.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4"/>
      <c r="AJ794" s="14"/>
      <c r="AK794" s="14"/>
      <c r="AL794" s="14"/>
    </row>
    <row r="795" ht="12.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4"/>
      <c r="AJ795" s="14"/>
      <c r="AK795" s="14"/>
      <c r="AL795" s="14"/>
    </row>
    <row r="796" ht="12.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4"/>
      <c r="AJ796" s="14"/>
      <c r="AK796" s="14"/>
      <c r="AL796" s="14"/>
    </row>
    <row r="797" ht="12.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4"/>
      <c r="AJ797" s="14"/>
      <c r="AK797" s="14"/>
      <c r="AL797" s="14"/>
    </row>
    <row r="798" ht="12.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4"/>
      <c r="AJ798" s="14"/>
      <c r="AK798" s="14"/>
      <c r="AL798" s="14"/>
    </row>
    <row r="799" ht="12.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4"/>
      <c r="AJ799" s="14"/>
      <c r="AK799" s="14"/>
      <c r="AL799" s="14"/>
    </row>
    <row r="800" ht="12.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4"/>
      <c r="AJ800" s="14"/>
      <c r="AK800" s="14"/>
      <c r="AL800" s="14"/>
    </row>
    <row r="801" ht="12.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4"/>
      <c r="AJ801" s="14"/>
      <c r="AK801" s="14"/>
      <c r="AL801" s="14"/>
    </row>
    <row r="802" ht="12.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4"/>
      <c r="AJ802" s="14"/>
      <c r="AK802" s="14"/>
      <c r="AL802" s="14"/>
    </row>
    <row r="803" ht="12.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4"/>
      <c r="AJ803" s="14"/>
      <c r="AK803" s="14"/>
      <c r="AL803" s="14"/>
    </row>
    <row r="804" ht="12.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4"/>
      <c r="AJ804" s="14"/>
      <c r="AK804" s="14"/>
      <c r="AL804" s="14"/>
    </row>
    <row r="805" ht="12.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4"/>
      <c r="AJ805" s="14"/>
      <c r="AK805" s="14"/>
      <c r="AL805" s="14"/>
    </row>
    <row r="806" ht="12.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4"/>
      <c r="AJ806" s="14"/>
      <c r="AK806" s="14"/>
      <c r="AL806" s="14"/>
    </row>
    <row r="807" ht="12.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4"/>
      <c r="AJ807" s="14"/>
      <c r="AK807" s="14"/>
      <c r="AL807" s="14"/>
    </row>
    <row r="808" ht="12.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4"/>
      <c r="AJ808" s="14"/>
      <c r="AK808" s="14"/>
      <c r="AL808" s="14"/>
    </row>
    <row r="809" ht="12.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4"/>
      <c r="AJ809" s="14"/>
      <c r="AK809" s="14"/>
      <c r="AL809" s="14"/>
    </row>
    <row r="810" ht="12.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4"/>
      <c r="AJ810" s="14"/>
      <c r="AK810" s="14"/>
      <c r="AL810" s="14"/>
    </row>
    <row r="811" ht="12.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4"/>
      <c r="AJ811" s="14"/>
      <c r="AK811" s="14"/>
      <c r="AL811" s="14"/>
    </row>
    <row r="812" ht="12.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4"/>
      <c r="AJ812" s="14"/>
      <c r="AK812" s="14"/>
      <c r="AL812" s="14"/>
    </row>
    <row r="813" ht="12.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4"/>
      <c r="AJ813" s="14"/>
      <c r="AK813" s="14"/>
      <c r="AL813" s="14"/>
    </row>
    <row r="814" ht="12.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4"/>
      <c r="AJ814" s="14"/>
      <c r="AK814" s="14"/>
      <c r="AL814" s="14"/>
    </row>
    <row r="815" ht="12.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4"/>
      <c r="AJ815" s="14"/>
      <c r="AK815" s="14"/>
      <c r="AL815" s="14"/>
    </row>
    <row r="816" ht="12.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4"/>
      <c r="AJ816" s="14"/>
      <c r="AK816" s="14"/>
      <c r="AL816" s="14"/>
    </row>
    <row r="817" ht="12.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4"/>
      <c r="AJ817" s="14"/>
      <c r="AK817" s="14"/>
      <c r="AL817" s="14"/>
    </row>
    <row r="818" ht="12.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4"/>
      <c r="AJ818" s="14"/>
      <c r="AK818" s="14"/>
      <c r="AL818" s="14"/>
    </row>
    <row r="819" ht="12.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4"/>
      <c r="AJ819" s="14"/>
      <c r="AK819" s="14"/>
      <c r="AL819" s="14"/>
    </row>
    <row r="820" ht="12.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4"/>
      <c r="AJ820" s="14"/>
      <c r="AK820" s="14"/>
      <c r="AL820" s="14"/>
    </row>
    <row r="821" ht="12.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4"/>
      <c r="AJ821" s="14"/>
      <c r="AK821" s="14"/>
      <c r="AL821" s="14"/>
    </row>
    <row r="822" ht="12.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4"/>
      <c r="AJ822" s="14"/>
      <c r="AK822" s="14"/>
      <c r="AL822" s="14"/>
    </row>
    <row r="823" ht="12.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4"/>
      <c r="AJ823" s="14"/>
      <c r="AK823" s="14"/>
      <c r="AL823" s="14"/>
    </row>
    <row r="824" ht="12.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4"/>
      <c r="AJ824" s="14"/>
      <c r="AK824" s="14"/>
      <c r="AL824" s="14"/>
    </row>
    <row r="825" ht="12.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4"/>
      <c r="AJ825" s="14"/>
      <c r="AK825" s="14"/>
      <c r="AL825" s="14"/>
    </row>
    <row r="826" ht="12.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4"/>
      <c r="AJ826" s="14"/>
      <c r="AK826" s="14"/>
      <c r="AL826" s="14"/>
    </row>
    <row r="827" ht="12.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4"/>
      <c r="AJ827" s="14"/>
      <c r="AK827" s="14"/>
      <c r="AL827" s="14"/>
    </row>
    <row r="828" ht="12.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4"/>
      <c r="AJ828" s="14"/>
      <c r="AK828" s="14"/>
      <c r="AL828" s="14"/>
    </row>
    <row r="829" ht="12.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4"/>
      <c r="AJ829" s="14"/>
      <c r="AK829" s="14"/>
      <c r="AL829" s="14"/>
    </row>
    <row r="830" ht="12.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4"/>
      <c r="AJ830" s="14"/>
      <c r="AK830" s="14"/>
      <c r="AL830" s="14"/>
    </row>
    <row r="831" ht="12.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4"/>
      <c r="AJ831" s="14"/>
      <c r="AK831" s="14"/>
      <c r="AL831" s="14"/>
    </row>
    <row r="832" ht="12.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4"/>
      <c r="AJ832" s="14"/>
      <c r="AK832" s="14"/>
      <c r="AL832" s="14"/>
    </row>
    <row r="833" ht="12.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4"/>
      <c r="AJ833" s="14"/>
      <c r="AK833" s="14"/>
      <c r="AL833" s="14"/>
    </row>
    <row r="834" ht="12.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4"/>
      <c r="AJ834" s="14"/>
      <c r="AK834" s="14"/>
      <c r="AL834" s="14"/>
    </row>
    <row r="835" ht="12.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4"/>
      <c r="AJ835" s="14"/>
      <c r="AK835" s="14"/>
      <c r="AL835" s="14"/>
    </row>
    <row r="836" ht="12.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4"/>
      <c r="AJ836" s="14"/>
      <c r="AK836" s="14"/>
      <c r="AL836" s="14"/>
    </row>
    <row r="837" ht="12.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4"/>
      <c r="AJ837" s="14"/>
      <c r="AK837" s="14"/>
      <c r="AL837" s="14"/>
    </row>
    <row r="838" ht="12.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4"/>
      <c r="AJ838" s="14"/>
      <c r="AK838" s="14"/>
      <c r="AL838" s="14"/>
    </row>
    <row r="839" ht="12.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4"/>
      <c r="AJ839" s="14"/>
      <c r="AK839" s="14"/>
      <c r="AL839" s="14"/>
    </row>
    <row r="840" ht="12.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4"/>
      <c r="AJ840" s="14"/>
      <c r="AK840" s="14"/>
      <c r="AL840" s="14"/>
    </row>
    <row r="841" ht="12.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4"/>
      <c r="AJ841" s="14"/>
      <c r="AK841" s="14"/>
      <c r="AL841" s="14"/>
    </row>
    <row r="842" ht="12.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4"/>
      <c r="AJ842" s="14"/>
      <c r="AK842" s="14"/>
      <c r="AL842" s="14"/>
    </row>
    <row r="843" ht="12.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4"/>
      <c r="AJ843" s="14"/>
      <c r="AK843" s="14"/>
      <c r="AL843" s="14"/>
    </row>
    <row r="844" ht="12.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4"/>
      <c r="AJ844" s="14"/>
      <c r="AK844" s="14"/>
      <c r="AL844" s="14"/>
    </row>
    <row r="845" ht="12.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4"/>
      <c r="AJ845" s="14"/>
      <c r="AK845" s="14"/>
      <c r="AL845" s="14"/>
    </row>
    <row r="846" ht="12.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4"/>
      <c r="AJ846" s="14"/>
      <c r="AK846" s="14"/>
      <c r="AL846" s="14"/>
    </row>
    <row r="847" ht="12.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4"/>
      <c r="AJ847" s="14"/>
      <c r="AK847" s="14"/>
      <c r="AL847" s="14"/>
    </row>
    <row r="848" ht="12.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4"/>
      <c r="AJ848" s="14"/>
      <c r="AK848" s="14"/>
      <c r="AL848" s="14"/>
    </row>
    <row r="849" ht="12.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4"/>
      <c r="AJ849" s="14"/>
      <c r="AK849" s="14"/>
      <c r="AL849" s="14"/>
    </row>
    <row r="850" ht="12.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4"/>
      <c r="AJ850" s="14"/>
      <c r="AK850" s="14"/>
      <c r="AL850" s="14"/>
    </row>
    <row r="851" ht="12.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4"/>
      <c r="AJ851" s="14"/>
      <c r="AK851" s="14"/>
      <c r="AL851" s="14"/>
    </row>
    <row r="852" ht="12.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4"/>
      <c r="AJ852" s="14"/>
      <c r="AK852" s="14"/>
      <c r="AL852" s="14"/>
    </row>
    <row r="853" ht="12.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4"/>
      <c r="AJ853" s="14"/>
      <c r="AK853" s="14"/>
      <c r="AL853" s="14"/>
    </row>
    <row r="854" ht="12.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4"/>
      <c r="AJ854" s="14"/>
      <c r="AK854" s="14"/>
      <c r="AL854" s="14"/>
    </row>
    <row r="855" ht="12.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4"/>
      <c r="AJ855" s="14"/>
      <c r="AK855" s="14"/>
      <c r="AL855" s="14"/>
    </row>
    <row r="856" ht="12.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4"/>
      <c r="AJ856" s="14"/>
      <c r="AK856" s="14"/>
      <c r="AL856" s="14"/>
    </row>
    <row r="857" ht="12.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4"/>
      <c r="AJ857" s="14"/>
      <c r="AK857" s="14"/>
      <c r="AL857" s="14"/>
    </row>
    <row r="858" ht="12.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4"/>
      <c r="AJ858" s="14"/>
      <c r="AK858" s="14"/>
      <c r="AL858" s="14"/>
    </row>
    <row r="859" ht="12.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4"/>
      <c r="AJ859" s="14"/>
      <c r="AK859" s="14"/>
      <c r="AL859" s="14"/>
    </row>
    <row r="860" ht="12.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4"/>
      <c r="AJ860" s="14"/>
      <c r="AK860" s="14"/>
      <c r="AL860" s="14"/>
    </row>
    <row r="861" ht="12.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4"/>
      <c r="AJ861" s="14"/>
      <c r="AK861" s="14"/>
      <c r="AL861" s="14"/>
    </row>
    <row r="862" ht="12.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4"/>
      <c r="AJ862" s="14"/>
      <c r="AK862" s="14"/>
      <c r="AL862" s="14"/>
    </row>
    <row r="863" ht="12.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4"/>
      <c r="AJ863" s="14"/>
      <c r="AK863" s="14"/>
      <c r="AL863" s="14"/>
    </row>
    <row r="864" ht="12.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4"/>
      <c r="AJ864" s="14"/>
      <c r="AK864" s="14"/>
      <c r="AL864" s="14"/>
    </row>
    <row r="865" ht="12.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4"/>
      <c r="AJ865" s="14"/>
      <c r="AK865" s="14"/>
      <c r="AL865" s="14"/>
    </row>
    <row r="866" ht="12.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4"/>
      <c r="AJ866" s="14"/>
      <c r="AK866" s="14"/>
      <c r="AL866" s="14"/>
    </row>
    <row r="867" ht="12.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4"/>
      <c r="AJ867" s="14"/>
      <c r="AK867" s="14"/>
      <c r="AL867" s="14"/>
    </row>
    <row r="868" ht="12.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4"/>
      <c r="AJ868" s="14"/>
      <c r="AK868" s="14"/>
      <c r="AL868" s="14"/>
    </row>
    <row r="869" ht="12.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4"/>
      <c r="AJ869" s="14"/>
      <c r="AK869" s="14"/>
      <c r="AL869" s="14"/>
    </row>
    <row r="870" ht="12.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4"/>
      <c r="AJ870" s="14"/>
      <c r="AK870" s="14"/>
      <c r="AL870" s="14"/>
    </row>
    <row r="871" ht="12.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4"/>
      <c r="AJ871" s="14"/>
      <c r="AK871" s="14"/>
      <c r="AL871" s="14"/>
    </row>
    <row r="872" ht="12.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4"/>
      <c r="AJ872" s="14"/>
      <c r="AK872" s="14"/>
      <c r="AL872" s="14"/>
    </row>
    <row r="873" ht="12.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4"/>
      <c r="AJ873" s="14"/>
      <c r="AK873" s="14"/>
      <c r="AL873" s="14"/>
    </row>
    <row r="874" ht="12.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4"/>
      <c r="AJ874" s="14"/>
      <c r="AK874" s="14"/>
      <c r="AL874" s="14"/>
    </row>
    <row r="875" ht="12.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4"/>
      <c r="AJ875" s="14"/>
      <c r="AK875" s="14"/>
      <c r="AL875" s="14"/>
    </row>
    <row r="876" ht="12.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4"/>
      <c r="AJ876" s="14"/>
      <c r="AK876" s="14"/>
      <c r="AL876" s="14"/>
    </row>
    <row r="877" ht="12.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4"/>
      <c r="AJ877" s="14"/>
      <c r="AK877" s="14"/>
      <c r="AL877" s="14"/>
    </row>
    <row r="878" ht="12.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4"/>
      <c r="AJ878" s="14"/>
      <c r="AK878" s="14"/>
      <c r="AL878" s="14"/>
    </row>
    <row r="879" ht="12.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4"/>
      <c r="AJ879" s="14"/>
      <c r="AK879" s="14"/>
      <c r="AL879" s="14"/>
    </row>
    <row r="880" ht="12.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4"/>
      <c r="AJ880" s="14"/>
      <c r="AK880" s="14"/>
      <c r="AL880" s="14"/>
    </row>
    <row r="881" ht="12.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4"/>
      <c r="AJ881" s="14"/>
      <c r="AK881" s="14"/>
      <c r="AL881" s="14"/>
    </row>
    <row r="882" ht="12.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4"/>
      <c r="AJ882" s="14"/>
      <c r="AK882" s="14"/>
      <c r="AL882" s="14"/>
    </row>
    <row r="883" ht="12.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4"/>
      <c r="AJ883" s="14"/>
      <c r="AK883" s="14"/>
      <c r="AL883" s="14"/>
    </row>
    <row r="884" ht="12.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4"/>
      <c r="AJ884" s="14"/>
      <c r="AK884" s="14"/>
      <c r="AL884" s="14"/>
    </row>
    <row r="885" ht="12.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4"/>
      <c r="AJ885" s="14"/>
      <c r="AK885" s="14"/>
      <c r="AL885" s="14"/>
    </row>
    <row r="886" ht="12.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4"/>
      <c r="AJ886" s="14"/>
      <c r="AK886" s="14"/>
      <c r="AL886" s="14"/>
    </row>
    <row r="887" ht="12.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4"/>
      <c r="AJ887" s="14"/>
      <c r="AK887" s="14"/>
      <c r="AL887" s="14"/>
    </row>
    <row r="888" ht="12.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4"/>
      <c r="AJ888" s="14"/>
      <c r="AK888" s="14"/>
      <c r="AL888" s="14"/>
    </row>
    <row r="889" ht="12.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4"/>
      <c r="AJ889" s="14"/>
      <c r="AK889" s="14"/>
      <c r="AL889" s="14"/>
    </row>
    <row r="890" ht="12.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4"/>
      <c r="AJ890" s="14"/>
      <c r="AK890" s="14"/>
      <c r="AL890" s="14"/>
    </row>
    <row r="891" ht="12.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4"/>
      <c r="AJ891" s="14"/>
      <c r="AK891" s="14"/>
      <c r="AL891" s="14"/>
    </row>
    <row r="892" ht="12.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4"/>
      <c r="AJ892" s="14"/>
      <c r="AK892" s="14"/>
      <c r="AL892" s="14"/>
    </row>
    <row r="893" ht="12.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4"/>
      <c r="AJ893" s="14"/>
      <c r="AK893" s="14"/>
      <c r="AL893" s="14"/>
    </row>
    <row r="894" ht="12.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4"/>
      <c r="AJ894" s="14"/>
      <c r="AK894" s="14"/>
      <c r="AL894" s="14"/>
    </row>
    <row r="895" ht="12.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4"/>
      <c r="AJ895" s="14"/>
      <c r="AK895" s="14"/>
      <c r="AL895" s="14"/>
    </row>
    <row r="896" ht="12.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4"/>
      <c r="AJ896" s="14"/>
      <c r="AK896" s="14"/>
      <c r="AL896" s="14"/>
    </row>
    <row r="897" ht="12.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4"/>
      <c r="AJ897" s="14"/>
      <c r="AK897" s="14"/>
      <c r="AL897" s="14"/>
    </row>
    <row r="898" ht="12.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4"/>
      <c r="AJ898" s="14"/>
      <c r="AK898" s="14"/>
      <c r="AL898" s="14"/>
    </row>
    <row r="899" ht="12.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4"/>
      <c r="AJ899" s="14"/>
      <c r="AK899" s="14"/>
      <c r="AL899" s="14"/>
    </row>
    <row r="900" ht="12.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4"/>
      <c r="AJ900" s="14"/>
      <c r="AK900" s="14"/>
      <c r="AL900" s="14"/>
    </row>
    <row r="901" ht="12.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4"/>
      <c r="AJ901" s="14"/>
      <c r="AK901" s="14"/>
      <c r="AL901" s="14"/>
    </row>
    <row r="902" ht="12.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4"/>
      <c r="AJ902" s="14"/>
      <c r="AK902" s="14"/>
      <c r="AL902" s="14"/>
    </row>
    <row r="903" ht="12.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4"/>
      <c r="AJ903" s="14"/>
      <c r="AK903" s="14"/>
      <c r="AL903" s="14"/>
    </row>
    <row r="904" ht="12.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4"/>
      <c r="AJ904" s="14"/>
      <c r="AK904" s="14"/>
      <c r="AL904" s="14"/>
    </row>
    <row r="905" ht="12.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4"/>
      <c r="AJ905" s="14"/>
      <c r="AK905" s="14"/>
      <c r="AL905" s="14"/>
    </row>
    <row r="906" ht="12.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4"/>
      <c r="AJ906" s="14"/>
      <c r="AK906" s="14"/>
      <c r="AL906" s="14"/>
    </row>
    <row r="907" ht="12.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4"/>
      <c r="AJ907" s="14"/>
      <c r="AK907" s="14"/>
      <c r="AL907" s="14"/>
    </row>
    <row r="908" ht="12.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4"/>
      <c r="AJ908" s="14"/>
      <c r="AK908" s="14"/>
      <c r="AL908" s="14"/>
    </row>
    <row r="909" ht="12.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4"/>
      <c r="AJ909" s="14"/>
      <c r="AK909" s="14"/>
      <c r="AL909" s="14"/>
    </row>
    <row r="910" ht="12.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4"/>
      <c r="AJ910" s="14"/>
      <c r="AK910" s="14"/>
      <c r="AL910" s="14"/>
    </row>
    <row r="911" ht="12.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4"/>
      <c r="AJ911" s="14"/>
      <c r="AK911" s="14"/>
      <c r="AL911" s="14"/>
    </row>
    <row r="912" ht="12.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4"/>
      <c r="AJ912" s="14"/>
      <c r="AK912" s="14"/>
      <c r="AL912" s="14"/>
    </row>
    <row r="913" ht="12.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4"/>
      <c r="AJ913" s="14"/>
      <c r="AK913" s="14"/>
      <c r="AL913" s="14"/>
    </row>
    <row r="914" ht="12.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4"/>
      <c r="AJ914" s="14"/>
      <c r="AK914" s="14"/>
      <c r="AL914" s="14"/>
    </row>
    <row r="915" ht="12.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4"/>
      <c r="AJ915" s="14"/>
      <c r="AK915" s="14"/>
      <c r="AL915" s="14"/>
    </row>
    <row r="916" ht="12.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4"/>
      <c r="AJ916" s="14"/>
      <c r="AK916" s="14"/>
      <c r="AL916" s="14"/>
    </row>
    <row r="917" ht="12.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4"/>
      <c r="AJ917" s="14"/>
      <c r="AK917" s="14"/>
      <c r="AL917" s="14"/>
    </row>
    <row r="918" ht="12.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4"/>
      <c r="AJ918" s="14"/>
      <c r="AK918" s="14"/>
      <c r="AL918" s="14"/>
    </row>
    <row r="919" ht="12.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4"/>
      <c r="AJ919" s="14"/>
      <c r="AK919" s="14"/>
      <c r="AL919" s="14"/>
    </row>
    <row r="920" ht="12.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4"/>
      <c r="AJ920" s="14"/>
      <c r="AK920" s="14"/>
      <c r="AL920" s="14"/>
    </row>
    <row r="921" ht="12.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4"/>
      <c r="AJ921" s="14"/>
      <c r="AK921" s="14"/>
      <c r="AL921" s="14"/>
    </row>
    <row r="922" ht="12.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4"/>
      <c r="AJ922" s="14"/>
      <c r="AK922" s="14"/>
      <c r="AL922" s="14"/>
    </row>
    <row r="923" ht="12.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4"/>
      <c r="AJ923" s="14"/>
      <c r="AK923" s="14"/>
      <c r="AL923" s="14"/>
    </row>
    <row r="924" ht="12.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4"/>
      <c r="AJ924" s="14"/>
      <c r="AK924" s="14"/>
      <c r="AL924" s="14"/>
    </row>
    <row r="925" ht="12.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4"/>
      <c r="AJ925" s="14"/>
      <c r="AK925" s="14"/>
      <c r="AL925" s="14"/>
    </row>
    <row r="926" ht="12.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4"/>
      <c r="AJ926" s="14"/>
      <c r="AK926" s="14"/>
      <c r="AL926" s="14"/>
    </row>
    <row r="927" ht="12.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4"/>
      <c r="AJ927" s="14"/>
      <c r="AK927" s="14"/>
      <c r="AL927" s="14"/>
    </row>
    <row r="928" ht="12.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4"/>
      <c r="AJ928" s="14"/>
      <c r="AK928" s="14"/>
      <c r="AL928" s="14"/>
    </row>
    <row r="929" ht="12.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4"/>
      <c r="AJ929" s="14"/>
      <c r="AK929" s="14"/>
      <c r="AL929" s="14"/>
    </row>
    <row r="930" ht="12.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4"/>
      <c r="AJ930" s="14"/>
      <c r="AK930" s="14"/>
      <c r="AL930" s="14"/>
    </row>
    <row r="931" ht="12.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4"/>
      <c r="AJ931" s="14"/>
      <c r="AK931" s="14"/>
      <c r="AL931" s="14"/>
    </row>
    <row r="932" ht="12.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4"/>
      <c r="AJ932" s="14"/>
      <c r="AK932" s="14"/>
      <c r="AL932" s="14"/>
    </row>
    <row r="933" ht="12.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4"/>
      <c r="AJ933" s="14"/>
      <c r="AK933" s="14"/>
      <c r="AL933" s="14"/>
    </row>
    <row r="934" ht="12.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4"/>
      <c r="AJ934" s="14"/>
      <c r="AK934" s="14"/>
      <c r="AL934" s="14"/>
    </row>
    <row r="935" ht="12.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4"/>
      <c r="AJ935" s="14"/>
      <c r="AK935" s="14"/>
      <c r="AL935" s="14"/>
    </row>
    <row r="936" ht="12.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4"/>
      <c r="AJ936" s="14"/>
      <c r="AK936" s="14"/>
      <c r="AL936" s="14"/>
    </row>
    <row r="937" ht="12.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4"/>
      <c r="AJ937" s="14"/>
      <c r="AK937" s="14"/>
      <c r="AL937" s="14"/>
    </row>
    <row r="938" ht="12.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4"/>
      <c r="AJ938" s="14"/>
      <c r="AK938" s="14"/>
      <c r="AL938" s="14"/>
    </row>
    <row r="939" ht="12.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4"/>
      <c r="AJ939" s="14"/>
      <c r="AK939" s="14"/>
      <c r="AL939" s="14"/>
    </row>
    <row r="940" ht="12.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4"/>
      <c r="AJ940" s="14"/>
      <c r="AK940" s="14"/>
      <c r="AL940" s="14"/>
    </row>
    <row r="941" ht="12.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4"/>
      <c r="AJ941" s="14"/>
      <c r="AK941" s="14"/>
      <c r="AL941" s="14"/>
    </row>
    <row r="942" ht="12.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4"/>
      <c r="AJ942" s="14"/>
      <c r="AK942" s="14"/>
      <c r="AL942" s="14"/>
    </row>
    <row r="943" ht="12.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4"/>
      <c r="AJ943" s="14"/>
      <c r="AK943" s="14"/>
      <c r="AL943" s="14"/>
    </row>
    <row r="944" ht="12.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4"/>
      <c r="AJ944" s="14"/>
      <c r="AK944" s="14"/>
      <c r="AL944" s="14"/>
    </row>
    <row r="945" ht="12.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4"/>
      <c r="AJ945" s="14"/>
      <c r="AK945" s="14"/>
      <c r="AL945" s="14"/>
    </row>
    <row r="946" ht="12.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4"/>
      <c r="AJ946" s="14"/>
      <c r="AK946" s="14"/>
      <c r="AL946" s="14"/>
    </row>
    <row r="947" ht="12.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4"/>
      <c r="AJ947" s="14"/>
      <c r="AK947" s="14"/>
      <c r="AL947" s="14"/>
    </row>
    <row r="948" ht="12.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4"/>
      <c r="AJ948" s="14"/>
      <c r="AK948" s="14"/>
      <c r="AL948" s="14"/>
    </row>
    <row r="949" ht="12.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4"/>
      <c r="AJ949" s="14"/>
      <c r="AK949" s="14"/>
      <c r="AL949" s="14"/>
    </row>
    <row r="950" ht="12.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4"/>
      <c r="AJ950" s="14"/>
      <c r="AK950" s="14"/>
      <c r="AL950" s="14"/>
    </row>
    <row r="951" ht="12.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4"/>
      <c r="AJ951" s="14"/>
      <c r="AK951" s="14"/>
      <c r="AL951" s="14"/>
    </row>
    <row r="952" ht="12.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4"/>
      <c r="AJ952" s="14"/>
      <c r="AK952" s="14"/>
      <c r="AL952" s="14"/>
    </row>
    <row r="953" ht="12.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4"/>
      <c r="AJ953" s="14"/>
      <c r="AK953" s="14"/>
      <c r="AL953" s="14"/>
    </row>
    <row r="954" ht="12.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4"/>
      <c r="AJ954" s="14"/>
      <c r="AK954" s="14"/>
      <c r="AL954" s="14"/>
    </row>
    <row r="955" ht="12.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4"/>
      <c r="AJ955" s="14"/>
      <c r="AK955" s="14"/>
      <c r="AL955" s="14"/>
    </row>
    <row r="956" ht="12.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4"/>
      <c r="AJ956" s="14"/>
      <c r="AK956" s="14"/>
      <c r="AL956" s="14"/>
    </row>
    <row r="957" ht="12.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4"/>
      <c r="AJ957" s="14"/>
      <c r="AK957" s="14"/>
      <c r="AL957" s="14"/>
    </row>
    <row r="958" ht="12.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4"/>
      <c r="AJ958" s="14"/>
      <c r="AK958" s="14"/>
      <c r="AL958" s="14"/>
    </row>
    <row r="959" ht="12.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4"/>
      <c r="AJ959" s="14"/>
      <c r="AK959" s="14"/>
      <c r="AL959" s="14"/>
    </row>
    <row r="960" ht="12.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4"/>
      <c r="AJ960" s="14"/>
      <c r="AK960" s="14"/>
      <c r="AL960" s="14"/>
    </row>
    <row r="961" ht="12.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4"/>
      <c r="AJ961" s="14"/>
      <c r="AK961" s="14"/>
      <c r="AL961" s="14"/>
    </row>
    <row r="962" ht="12.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4"/>
      <c r="AJ962" s="14"/>
      <c r="AK962" s="14"/>
      <c r="AL962" s="14"/>
    </row>
    <row r="963" ht="12.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4"/>
      <c r="AJ963" s="14"/>
      <c r="AK963" s="14"/>
      <c r="AL963" s="14"/>
    </row>
    <row r="964" ht="12.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4"/>
      <c r="AJ964" s="14"/>
      <c r="AK964" s="14"/>
      <c r="AL964" s="14"/>
    </row>
    <row r="965" ht="12.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4"/>
      <c r="AJ965" s="14"/>
      <c r="AK965" s="14"/>
      <c r="AL965" s="14"/>
    </row>
    <row r="966" ht="12.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4"/>
      <c r="AJ966" s="14"/>
      <c r="AK966" s="14"/>
      <c r="AL966" s="14"/>
    </row>
    <row r="967" ht="12.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4"/>
      <c r="AJ967" s="14"/>
      <c r="AK967" s="14"/>
      <c r="AL967" s="14"/>
    </row>
    <row r="968" ht="12.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4"/>
      <c r="AJ968" s="14"/>
      <c r="AK968" s="14"/>
      <c r="AL968" s="14"/>
    </row>
    <row r="969" ht="12.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4"/>
      <c r="AJ969" s="14"/>
      <c r="AK969" s="14"/>
      <c r="AL969" s="14"/>
    </row>
    <row r="970" ht="12.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4"/>
      <c r="AJ970" s="14"/>
      <c r="AK970" s="14"/>
      <c r="AL970" s="14"/>
    </row>
    <row r="971" ht="12.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4"/>
      <c r="AJ971" s="14"/>
      <c r="AK971" s="14"/>
      <c r="AL971" s="14"/>
    </row>
    <row r="972" ht="12.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4"/>
      <c r="AJ972" s="14"/>
      <c r="AK972" s="14"/>
      <c r="AL972" s="14"/>
    </row>
    <row r="973" ht="12.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4"/>
      <c r="AJ973" s="14"/>
      <c r="AK973" s="14"/>
      <c r="AL973" s="14"/>
    </row>
    <row r="974" ht="12.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4"/>
      <c r="AJ974" s="14"/>
      <c r="AK974" s="14"/>
      <c r="AL974" s="14"/>
    </row>
    <row r="975" ht="12.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4"/>
      <c r="AJ975" s="14"/>
      <c r="AK975" s="14"/>
      <c r="AL975" s="14"/>
    </row>
    <row r="976" ht="12.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4"/>
      <c r="AJ976" s="14"/>
      <c r="AK976" s="14"/>
      <c r="AL976" s="14"/>
    </row>
    <row r="977" ht="12.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4"/>
      <c r="AJ977" s="14"/>
      <c r="AK977" s="14"/>
      <c r="AL977" s="14"/>
    </row>
    <row r="978" ht="12.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4"/>
      <c r="AJ978" s="14"/>
      <c r="AK978" s="14"/>
      <c r="AL978" s="14"/>
    </row>
    <row r="979" ht="12.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4"/>
      <c r="AJ979" s="14"/>
      <c r="AK979" s="14"/>
      <c r="AL979" s="14"/>
    </row>
    <row r="980" ht="12.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4"/>
      <c r="AJ980" s="14"/>
      <c r="AK980" s="14"/>
      <c r="AL980" s="14"/>
    </row>
    <row r="981" ht="12.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4"/>
      <c r="AJ981" s="14"/>
      <c r="AK981" s="14"/>
      <c r="AL981" s="14"/>
    </row>
    <row r="982" ht="12.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4"/>
      <c r="AJ982" s="14"/>
      <c r="AK982" s="14"/>
      <c r="AL982" s="14"/>
    </row>
    <row r="983" ht="12.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4"/>
      <c r="AJ983" s="14"/>
      <c r="AK983" s="14"/>
      <c r="AL983" s="14"/>
    </row>
    <row r="984" ht="12.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4"/>
      <c r="AJ984" s="14"/>
      <c r="AK984" s="14"/>
      <c r="AL984" s="14"/>
    </row>
    <row r="985" ht="12.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4"/>
      <c r="AJ985" s="14"/>
      <c r="AK985" s="14"/>
      <c r="AL985" s="14"/>
    </row>
    <row r="986" ht="12.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4"/>
      <c r="AJ986" s="14"/>
      <c r="AK986" s="14"/>
      <c r="AL986" s="14"/>
    </row>
    <row r="987" ht="12.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4"/>
      <c r="AJ987" s="14"/>
      <c r="AK987" s="14"/>
      <c r="AL987" s="14"/>
    </row>
    <row r="988" ht="12.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4"/>
      <c r="AJ988" s="14"/>
      <c r="AK988" s="14"/>
      <c r="AL988" s="14"/>
    </row>
    <row r="989" ht="12.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4"/>
      <c r="AJ989" s="14"/>
      <c r="AK989" s="14"/>
      <c r="AL989" s="14"/>
    </row>
    <row r="990" ht="12.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4"/>
      <c r="AJ990" s="14"/>
      <c r="AK990" s="14"/>
      <c r="AL990" s="14"/>
    </row>
    <row r="991" ht="12.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4"/>
      <c r="AJ991" s="14"/>
      <c r="AK991" s="14"/>
      <c r="AL991" s="14"/>
    </row>
    <row r="992" ht="12.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4"/>
      <c r="AJ992" s="14"/>
      <c r="AK992" s="14"/>
      <c r="AL992" s="14"/>
    </row>
    <row r="993" ht="12.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4"/>
      <c r="AJ993" s="14"/>
      <c r="AK993" s="14"/>
      <c r="AL993" s="14"/>
    </row>
    <row r="994" ht="12.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4"/>
      <c r="AJ994" s="14"/>
      <c r="AK994" s="14"/>
      <c r="AL994" s="14"/>
    </row>
    <row r="995" ht="12.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4"/>
      <c r="AJ995" s="14"/>
      <c r="AK995" s="14"/>
      <c r="AL995" s="14"/>
    </row>
    <row r="996" ht="12.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4"/>
      <c r="AJ996" s="14"/>
      <c r="AK996" s="14"/>
      <c r="AL996" s="14"/>
    </row>
    <row r="997" ht="12.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4"/>
      <c r="AJ997" s="14"/>
      <c r="AK997" s="14"/>
      <c r="AL997" s="14"/>
    </row>
    <row r="998" ht="12.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4"/>
      <c r="AJ998" s="14"/>
      <c r="AK998" s="14"/>
      <c r="AL998" s="14"/>
    </row>
    <row r="999" ht="12.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4"/>
      <c r="AJ999" s="14"/>
      <c r="AK999" s="14"/>
      <c r="AL999" s="14"/>
    </row>
    <row r="1000" ht="12.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c r="AD1000" s="104"/>
      <c r="AE1000" s="104"/>
      <c r="AF1000" s="104"/>
      <c r="AG1000" s="104"/>
      <c r="AH1000" s="104"/>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R6:R35 T6:T35">
      <formula1>SalesRoster</formula1>
    </dataValidation>
    <dataValidation type="list" allowBlank="1" showErrorMessage="1" sqref="P6:P35">
      <formula1>"Retail,Wholesale"</formula1>
    </dataValidation>
    <dataValidation type="list" allowBlank="1" showErrorMessage="1" sqref="S6:S35">
      <formula1>Percent</formula1>
    </dataValidation>
    <dataValidation type="list" allowBlank="1" showErrorMessage="1" sqref="F6:F35">
      <formula1>"Used,Trade,New"</formula1>
    </dataValidation>
    <dataValidation type="list" allowBlank="1" showErrorMessage="1" sqref="H6:H35">
      <formula1>Makes</formula1>
    </dataValidation>
    <dataValidation type="list" allowBlank="1" showErrorMessage="1" sqref="J6:J35">
      <formula1>Type</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25"/>
    <col customWidth="1" min="3" max="3" width="10.5"/>
    <col customWidth="1" min="4" max="4" width="8.25"/>
    <col customWidth="1" min="5" max="5" width="6.0"/>
    <col customWidth="1" min="6" max="6" width="9.25"/>
    <col customWidth="1" min="7" max="7" width="6.25"/>
    <col customWidth="1" min="8" max="8" width="6.88"/>
    <col customWidth="1" min="9" max="9" width="7.25"/>
    <col customWidth="1" min="10" max="10" width="7.13"/>
    <col customWidth="1" min="11" max="11" width="9.75"/>
    <col customWidth="1" min="12" max="15" width="7.5"/>
    <col customWidth="1" min="16" max="16" width="6.13"/>
    <col customWidth="1" min="17" max="17" width="7.5"/>
    <col customWidth="1" min="18" max="18" width="13.5"/>
    <col customWidth="1" min="19" max="19" width="7.0"/>
    <col customWidth="1" min="20" max="20" width="13.5"/>
    <col customWidth="1" min="21" max="21" width="6.5"/>
    <col customWidth="1" min="22" max="22" width="9.75"/>
    <col customWidth="1" min="23" max="23" width="8.88"/>
    <col customWidth="1" min="24" max="24" width="6.13"/>
    <col customWidth="1" min="25" max="28" width="8.0"/>
    <col customWidth="1" min="29" max="29" width="8.88"/>
    <col customWidth="1" min="30" max="30" width="9.0"/>
    <col customWidth="1" min="31" max="31" width="8.88"/>
    <col customWidth="1" min="32" max="32" width="9.75"/>
    <col customWidth="1" min="33" max="33" width="2.63"/>
    <col customWidth="1" min="34" max="34" width="10.5"/>
    <col customWidth="1" min="35" max="38" width="15.13"/>
  </cols>
  <sheetData>
    <row r="1" ht="12.75" customHeight="1">
      <c r="A1" s="1242" t="s">
        <v>933</v>
      </c>
      <c r="B1" s="111"/>
      <c r="C1" s="1417" t="str">
        <f>'DEAL LOG'!I2:J2+8</f>
        <v>#VALUE!</v>
      </c>
      <c r="D1" s="110"/>
      <c r="E1" s="110"/>
      <c r="F1" s="1242" t="s">
        <v>965</v>
      </c>
      <c r="G1" s="110"/>
      <c r="H1" s="1418"/>
      <c r="I1" s="1246"/>
      <c r="J1" s="1246"/>
      <c r="K1" s="1246"/>
      <c r="L1" s="1246"/>
      <c r="M1" s="1246"/>
      <c r="N1" s="1246"/>
      <c r="O1" s="1246"/>
      <c r="P1" s="104"/>
      <c r="Q1" s="104"/>
      <c r="R1" s="104"/>
      <c r="S1" s="104"/>
      <c r="T1" s="104"/>
      <c r="U1" s="104"/>
      <c r="V1" s="104"/>
      <c r="W1" s="104"/>
      <c r="X1" s="104"/>
      <c r="Y1" s="104"/>
      <c r="Z1" s="104"/>
      <c r="AA1" s="104"/>
      <c r="AB1" s="104"/>
      <c r="AC1" s="14"/>
      <c r="AD1" s="14"/>
      <c r="AE1" s="14"/>
      <c r="AF1" s="14"/>
    </row>
    <row r="2" ht="12.75" customHeight="1">
      <c r="A2" s="1242" t="s">
        <v>935</v>
      </c>
      <c r="B2" s="111"/>
      <c r="C2" s="1389" t="str">
        <f>'DEAL LOG'!I3:J3</f>
        <v>#VALUE!</v>
      </c>
      <c r="D2" s="110"/>
      <c r="E2" s="110"/>
      <c r="F2" s="1249" t="s">
        <v>937</v>
      </c>
      <c r="G2" s="110"/>
      <c r="H2" s="1418">
        <f>COUNT(B6:B35)</f>
        <v>0</v>
      </c>
      <c r="I2" s="1246"/>
      <c r="J2" s="1246"/>
      <c r="K2" s="1246"/>
      <c r="L2" s="1246"/>
      <c r="M2" s="1246"/>
      <c r="N2" s="1264"/>
      <c r="O2" s="1264"/>
      <c r="P2" s="104"/>
      <c r="Q2" s="104"/>
      <c r="R2" s="104"/>
      <c r="S2" s="104"/>
      <c r="T2" s="104"/>
      <c r="U2" s="104"/>
      <c r="V2" s="104"/>
      <c r="W2" s="104"/>
      <c r="X2" s="104"/>
      <c r="Y2" s="104"/>
      <c r="Z2" s="104"/>
      <c r="AA2" s="104"/>
      <c r="AB2" s="104"/>
      <c r="AC2" s="14"/>
      <c r="AD2" s="14"/>
      <c r="AE2" s="14"/>
      <c r="AF2" s="14"/>
    </row>
    <row r="3" ht="12.75" customHeight="1">
      <c r="A3" s="1253"/>
      <c r="C3" s="1254"/>
      <c r="F3" s="1255"/>
      <c r="G3" s="1246"/>
      <c r="H3" s="1246"/>
      <c r="I3" s="1246"/>
      <c r="J3" s="1246"/>
      <c r="K3" s="1246"/>
      <c r="L3" s="1246"/>
      <c r="M3" s="1246"/>
      <c r="N3" s="1246"/>
      <c r="O3" s="1246"/>
      <c r="P3" s="1246"/>
      <c r="Q3" s="1246"/>
      <c r="R3" s="1246"/>
      <c r="S3" s="1246"/>
      <c r="T3" s="1246"/>
      <c r="U3" s="1246"/>
      <c r="V3" s="1246"/>
      <c r="W3" s="1256"/>
      <c r="X3" s="1256"/>
      <c r="Y3" s="1255"/>
      <c r="Z3" s="1255"/>
      <c r="AA3" s="60"/>
      <c r="AB3" s="104"/>
      <c r="AC3" s="104"/>
      <c r="AD3" s="104"/>
      <c r="AE3" s="104"/>
      <c r="AF3" s="104"/>
      <c r="AG3" s="104"/>
      <c r="AH3" s="104"/>
      <c r="AI3" s="14"/>
      <c r="AJ3" s="14"/>
      <c r="AK3" s="14"/>
      <c r="AL3" s="14"/>
    </row>
    <row r="4" ht="12.75" customHeight="1">
      <c r="A4" s="785" t="s">
        <v>969</v>
      </c>
      <c r="B4" s="785" t="s">
        <v>941</v>
      </c>
      <c r="C4" s="785" t="s">
        <v>916</v>
      </c>
      <c r="D4" s="785" t="s">
        <v>767</v>
      </c>
      <c r="E4" s="786" t="s">
        <v>768</v>
      </c>
      <c r="F4" s="785" t="s">
        <v>942</v>
      </c>
      <c r="G4" s="787" t="s">
        <v>770</v>
      </c>
      <c r="H4" s="110"/>
      <c r="I4" s="110"/>
      <c r="J4" s="110"/>
      <c r="K4" s="111"/>
      <c r="L4" s="1334" t="s">
        <v>943</v>
      </c>
      <c r="M4" s="110"/>
      <c r="N4" s="110"/>
      <c r="O4" s="110"/>
      <c r="P4" s="110"/>
      <c r="Q4" s="111"/>
      <c r="R4" s="786" t="s">
        <v>790</v>
      </c>
      <c r="S4" s="785" t="s">
        <v>918</v>
      </c>
      <c r="T4" s="785" t="s">
        <v>771</v>
      </c>
      <c r="U4" s="1262" t="s">
        <v>921</v>
      </c>
      <c r="V4" s="785" t="s">
        <v>772</v>
      </c>
      <c r="W4" s="785" t="s">
        <v>945</v>
      </c>
      <c r="X4" s="786" t="s">
        <v>946</v>
      </c>
      <c r="Y4" s="786" t="s">
        <v>947</v>
      </c>
      <c r="Z4" s="786" t="s">
        <v>888</v>
      </c>
      <c r="AA4" s="786" t="s">
        <v>565</v>
      </c>
      <c r="AB4" s="786" t="s">
        <v>948</v>
      </c>
      <c r="AC4" s="786" t="s">
        <v>949</v>
      </c>
      <c r="AD4" s="1262" t="s">
        <v>950</v>
      </c>
      <c r="AE4" s="1263" t="s">
        <v>951</v>
      </c>
      <c r="AF4" s="1263" t="s">
        <v>952</v>
      </c>
      <c r="AG4" s="1264"/>
      <c r="AH4" s="1265" t="s">
        <v>953</v>
      </c>
      <c r="AI4" s="1266" t="s">
        <v>954</v>
      </c>
      <c r="AJ4" s="1267"/>
      <c r="AK4" s="1268"/>
      <c r="AL4" s="14"/>
    </row>
    <row r="5" ht="12.75" customHeight="1">
      <c r="A5" s="1269"/>
      <c r="B5" s="794"/>
      <c r="C5" s="794"/>
      <c r="D5" s="794"/>
      <c r="E5" s="794"/>
      <c r="F5" s="794"/>
      <c r="G5" s="1406" t="s">
        <v>191</v>
      </c>
      <c r="H5" s="1406" t="s">
        <v>192</v>
      </c>
      <c r="I5" s="1406" t="s">
        <v>193</v>
      </c>
      <c r="J5" s="1406" t="s">
        <v>9</v>
      </c>
      <c r="K5" s="1406" t="s">
        <v>955</v>
      </c>
      <c r="L5" s="1407" t="s">
        <v>191</v>
      </c>
      <c r="M5" s="1407" t="s">
        <v>192</v>
      </c>
      <c r="N5" s="1407" t="s">
        <v>9</v>
      </c>
      <c r="O5" s="1407" t="s">
        <v>956</v>
      </c>
      <c r="P5" s="1407" t="s">
        <v>957</v>
      </c>
      <c r="Q5" s="1407" t="s">
        <v>556</v>
      </c>
      <c r="R5" s="794"/>
      <c r="S5" s="794"/>
      <c r="T5" s="794"/>
      <c r="U5" s="794"/>
      <c r="V5" s="794"/>
      <c r="W5" s="794"/>
      <c r="X5" s="794"/>
      <c r="Y5" s="794"/>
      <c r="Z5" s="794"/>
      <c r="AA5" s="794"/>
      <c r="AB5" s="794"/>
      <c r="AC5" s="794"/>
      <c r="AD5" s="794"/>
      <c r="AE5" s="794"/>
      <c r="AF5" s="794"/>
      <c r="AG5" s="1264"/>
      <c r="AH5" s="794"/>
      <c r="AI5" s="797"/>
      <c r="AJ5" s="418"/>
      <c r="AK5" s="415"/>
      <c r="AL5" s="14"/>
    </row>
    <row r="6" ht="12.75" customHeight="1">
      <c r="A6" s="1366"/>
      <c r="B6" s="1367"/>
      <c r="C6" s="1290"/>
      <c r="D6" s="1290"/>
      <c r="E6" s="1290"/>
      <c r="F6" s="1368"/>
      <c r="G6" s="1369" t="str">
        <f>IF(A6=ISBLANK(TRUE),IF(B6=ISBLANK(TRUE)," ","Input"),VLOOKUP(A6,INVENTORY!$A$31:$Y$948,6,FALSE))</f>
        <v> </v>
      </c>
      <c r="H6" s="1369" t="str">
        <f>IF(A6=ISBLANK(TRUE),IF(B6=ISBLANK(TRUE)," ","Input"),VLOOKUP(A6,INVENTORY!$A$31:$Y$948,7,FALSE))</f>
        <v> </v>
      </c>
      <c r="I6" s="1369" t="str">
        <f>IF(A6=ISBLANK(TRUE),IF(B6=ISBLANK(TRUE)," ","Input"),VLOOKUP(A6,INVENTORY!$A$31:$Y$948,8,FALSE))</f>
        <v> </v>
      </c>
      <c r="J6" s="1369" t="str">
        <f>IF(A6=ISBLANK(TRUE),IF(B6=ISBLANK(TRUE)," ","Input"),VLOOKUP(A6,INVENTORY!$A$31:$Y$948,9,FALSE))</f>
        <v> </v>
      </c>
      <c r="K6" s="1302" t="str">
        <f>IF(A6=ISBLANK(TRUE),IF(B6=ISBLANK(TRUE)," ","Input"),VLOOKUP(B6,INVENTORY!$A$31:$Y$948,19,FALSE))</f>
        <v> </v>
      </c>
      <c r="L6" s="1290"/>
      <c r="M6" s="1290"/>
      <c r="N6" s="1290"/>
      <c r="O6" s="1290"/>
      <c r="P6" s="1290"/>
      <c r="Q6" s="1370"/>
      <c r="R6" s="1290"/>
      <c r="S6" s="1362"/>
      <c r="T6" s="1290"/>
      <c r="U6" s="1281">
        <f t="shared" ref="U6:U35" si="1">IF(S6=ISBLANK(0),0,1-S6)</f>
        <v>0</v>
      </c>
      <c r="V6" s="1284"/>
      <c r="W6" s="1290"/>
      <c r="X6" s="1371"/>
      <c r="Y6" s="1284"/>
      <c r="Z6" s="1284"/>
      <c r="AA6" s="1284"/>
      <c r="AB6" s="1284"/>
      <c r="AC6" s="1284"/>
      <c r="AD6" s="1286">
        <f>IF(B6=ISBLANK(0),0,'Roster &amp; Tables'!J27)</f>
        <v>0</v>
      </c>
      <c r="AE6" s="1286">
        <f t="shared" ref="AE6:AE35" si="2">SUM(Y6:AD6)</f>
        <v>0</v>
      </c>
      <c r="AF6" s="1287">
        <f t="shared" ref="AF6:AF35" si="3">SUM(V6+AE6)</f>
        <v>0</v>
      </c>
      <c r="AG6" s="1288">
        <v>1.0</v>
      </c>
      <c r="AH6" s="1222"/>
      <c r="AI6" s="1304"/>
      <c r="AJ6" s="110"/>
      <c r="AK6" s="111"/>
      <c r="AL6" s="14"/>
    </row>
    <row r="7" ht="12.75" customHeight="1">
      <c r="A7" s="1372"/>
      <c r="B7" s="1373"/>
      <c r="C7" s="1348"/>
      <c r="D7" s="1348"/>
      <c r="E7" s="1348"/>
      <c r="F7" s="1374"/>
      <c r="G7" s="1355" t="str">
        <f>IF(A7=ISBLANK(TRUE),IF(B7=ISBLANK(TRUE)," ","Input"),VLOOKUP(A7,INVENTORY!$A$31:$Y$948,6,FALSE))</f>
        <v> </v>
      </c>
      <c r="H7" s="1355" t="str">
        <f>IF(A7=ISBLANK(TRUE),IF(B7=ISBLANK(TRUE)," ","Input"),VLOOKUP(A7,INVENTORY!$A$31:$Y$948,7,FALSE))</f>
        <v> </v>
      </c>
      <c r="I7" s="1355" t="str">
        <f>IF(A7=ISBLANK(TRUE),IF(B7=ISBLANK(TRUE)," ","Input"),VLOOKUP(A7,INVENTORY!$A$31:$Y$948,8,FALSE))</f>
        <v> </v>
      </c>
      <c r="J7" s="1355" t="str">
        <f>IF(A7=ISBLANK(TRUE),IF(B7=ISBLANK(TRUE)," ","Input"),VLOOKUP(A7,INVENTORY!$A$31:$Y$948,9,FALSE))</f>
        <v> </v>
      </c>
      <c r="K7" s="1355" t="str">
        <f>IF(A7=ISBLANK(TRUE),IF(B7=ISBLANK(TRUE)," ","Input"),VLOOKUP(B7,INVENTORY!$A$31:$Y$948,19,FALSE))</f>
        <v> </v>
      </c>
      <c r="L7" s="1348"/>
      <c r="M7" s="1348"/>
      <c r="N7" s="1348"/>
      <c r="O7" s="1348"/>
      <c r="P7" s="1348"/>
      <c r="Q7" s="1375"/>
      <c r="R7" s="1348"/>
      <c r="S7" s="1356"/>
      <c r="T7" s="1348"/>
      <c r="U7" s="1281">
        <f t="shared" si="1"/>
        <v>0</v>
      </c>
      <c r="V7" s="1352"/>
      <c r="W7" s="1348"/>
      <c r="X7" s="1376"/>
      <c r="Y7" s="1352"/>
      <c r="Z7" s="1352"/>
      <c r="AA7" s="1352"/>
      <c r="AB7" s="1352"/>
      <c r="AC7" s="1352"/>
      <c r="AD7" s="1286">
        <f>IF(B7=ISBLANK(0),0,'Roster &amp; Tables'!J27)</f>
        <v>0</v>
      </c>
      <c r="AE7" s="1286">
        <f t="shared" si="2"/>
        <v>0</v>
      </c>
      <c r="AF7" s="1287">
        <f t="shared" si="3"/>
        <v>0</v>
      </c>
      <c r="AG7" s="1288">
        <v>2.0</v>
      </c>
      <c r="AH7" s="1222"/>
      <c r="AI7" s="1304"/>
      <c r="AJ7" s="110"/>
      <c r="AK7" s="111"/>
      <c r="AL7" s="14"/>
    </row>
    <row r="8" ht="12.75" customHeight="1">
      <c r="A8" s="1366"/>
      <c r="B8" s="1367"/>
      <c r="C8" s="1290"/>
      <c r="D8" s="1290"/>
      <c r="E8" s="1290"/>
      <c r="F8" s="1368"/>
      <c r="G8" s="1302" t="str">
        <f>IF(A8=ISBLANK(TRUE),IF(B8=ISBLANK(TRUE)," ","Input"),VLOOKUP(A8,INVENTORY!$A$31:$Y$948,6,FALSE))</f>
        <v> </v>
      </c>
      <c r="H8" s="1302" t="str">
        <f>IF(A8=ISBLANK(TRUE),IF(B8=ISBLANK(TRUE)," ","Input"),VLOOKUP(A8,INVENTORY!$A$31:$Y$948,7,FALSE))</f>
        <v> </v>
      </c>
      <c r="I8" s="1302" t="str">
        <f>IF(A8=ISBLANK(TRUE),IF(B8=ISBLANK(TRUE)," ","Input"),VLOOKUP(A8,INVENTORY!$A$31:$Y$948,8,FALSE))</f>
        <v> </v>
      </c>
      <c r="J8" s="1369" t="str">
        <f>IF(A8=ISBLANK(TRUE),IF(B8=ISBLANK(TRUE)," ","Input"),VLOOKUP(A8,INVENTORY!$A$31:$Y$948,9,FALSE))</f>
        <v> </v>
      </c>
      <c r="K8" s="1302" t="str">
        <f>IF(A8=ISBLANK(TRUE),IF(B8=ISBLANK(TRUE)," ","Input"),VLOOKUP(B8,INVENTORY!$A$31:$Y$948,19,FALSE))</f>
        <v> </v>
      </c>
      <c r="L8" s="1290"/>
      <c r="M8" s="1290"/>
      <c r="N8" s="1290"/>
      <c r="O8" s="1290"/>
      <c r="P8" s="1290"/>
      <c r="Q8" s="1370"/>
      <c r="R8" s="1290"/>
      <c r="S8" s="1362"/>
      <c r="T8" s="1290"/>
      <c r="U8" s="1281">
        <f t="shared" si="1"/>
        <v>0</v>
      </c>
      <c r="V8" s="1284"/>
      <c r="W8" s="1290"/>
      <c r="X8" s="1371"/>
      <c r="Y8" s="1284"/>
      <c r="Z8" s="1284"/>
      <c r="AA8" s="1284"/>
      <c r="AB8" s="1284"/>
      <c r="AC8" s="1284"/>
      <c r="AD8" s="1286">
        <f>IF(B8=ISBLANK(0),0,'Roster &amp; Tables'!J27)</f>
        <v>0</v>
      </c>
      <c r="AE8" s="1286">
        <f t="shared" si="2"/>
        <v>0</v>
      </c>
      <c r="AF8" s="1287">
        <f t="shared" si="3"/>
        <v>0</v>
      </c>
      <c r="AG8" s="1288">
        <v>3.0</v>
      </c>
      <c r="AH8" s="1222"/>
      <c r="AI8" s="1304"/>
      <c r="AJ8" s="110"/>
      <c r="AK8" s="111"/>
      <c r="AL8" s="14"/>
    </row>
    <row r="9" ht="12.75" customHeight="1">
      <c r="A9" s="1372"/>
      <c r="B9" s="1373"/>
      <c r="C9" s="1348"/>
      <c r="D9" s="1348"/>
      <c r="E9" s="1348"/>
      <c r="F9" s="1374"/>
      <c r="G9" s="1355" t="str">
        <f>IF(A9=ISBLANK(TRUE),IF(B9=ISBLANK(TRUE)," ","Input"),VLOOKUP(A9,INVENTORY!$A$31:$Y$948,6,FALSE))</f>
        <v> </v>
      </c>
      <c r="H9" s="1355" t="str">
        <f>IF(A9=ISBLANK(TRUE),IF(B9=ISBLANK(TRUE)," ","Input"),VLOOKUP(A9,INVENTORY!$A$31:$Y$948,7,FALSE))</f>
        <v> </v>
      </c>
      <c r="I9" s="1355" t="str">
        <f>IF(A9=ISBLANK(TRUE),IF(B9=ISBLANK(TRUE)," ","Input"),VLOOKUP(A9,INVENTORY!$A$31:$Y$948,8,FALSE))</f>
        <v> </v>
      </c>
      <c r="J9" s="1355" t="str">
        <f>IF(A9=ISBLANK(TRUE),IF(B9=ISBLANK(TRUE)," ","Input"),VLOOKUP(A9,INVENTORY!$A$31:$Y$948,9,FALSE))</f>
        <v> </v>
      </c>
      <c r="K9" s="1355" t="str">
        <f>IF(A9=ISBLANK(TRUE),IF(B9=ISBLANK(TRUE)," ","Input"),VLOOKUP(B9,INVENTORY!$A$31:$Y$948,19,FALSE))</f>
        <v> </v>
      </c>
      <c r="L9" s="1348"/>
      <c r="M9" s="1348"/>
      <c r="N9" s="1348"/>
      <c r="O9" s="1348"/>
      <c r="P9" s="1348"/>
      <c r="Q9" s="1375"/>
      <c r="R9" s="1348"/>
      <c r="S9" s="1356"/>
      <c r="T9" s="1348"/>
      <c r="U9" s="1281">
        <f t="shared" si="1"/>
        <v>0</v>
      </c>
      <c r="V9" s="1352"/>
      <c r="W9" s="1348"/>
      <c r="X9" s="1376"/>
      <c r="Y9" s="1352"/>
      <c r="Z9" s="1352"/>
      <c r="AA9" s="1352"/>
      <c r="AB9" s="1352"/>
      <c r="AC9" s="1352"/>
      <c r="AD9" s="1286">
        <f>IF(B9=ISBLANK(0),0,'Roster &amp; Tables'!J27)</f>
        <v>0</v>
      </c>
      <c r="AE9" s="1286">
        <f t="shared" si="2"/>
        <v>0</v>
      </c>
      <c r="AF9" s="1287">
        <f t="shared" si="3"/>
        <v>0</v>
      </c>
      <c r="AG9" s="1288">
        <v>4.0</v>
      </c>
      <c r="AH9" s="1222"/>
      <c r="AI9" s="1304"/>
      <c r="AJ9" s="110"/>
      <c r="AK9" s="111"/>
      <c r="AL9" s="14"/>
    </row>
    <row r="10" ht="12.75" customHeight="1">
      <c r="A10" s="1366"/>
      <c r="B10" s="1367"/>
      <c r="C10" s="1290"/>
      <c r="D10" s="1290"/>
      <c r="E10" s="1290"/>
      <c r="F10" s="1368"/>
      <c r="G10" s="1369" t="str">
        <f>IF(A10=ISBLANK(TRUE),IF(B10=ISBLANK(TRUE)," ","Input"),VLOOKUP(A10,INVENTORY!$A$31:$Y$948,6,FALSE))</f>
        <v> </v>
      </c>
      <c r="H10" s="1369" t="str">
        <f>IF(A10=ISBLANK(TRUE),IF(B10=ISBLANK(TRUE)," ","Input"),VLOOKUP(A10,INVENTORY!$A$31:$Y$948,7,FALSE))</f>
        <v> </v>
      </c>
      <c r="I10" s="1369" t="str">
        <f>IF(A10=ISBLANK(TRUE),IF(B10=ISBLANK(TRUE)," ","Input"),VLOOKUP(A10,INVENTORY!$A$31:$Y$948,8,FALSE))</f>
        <v> </v>
      </c>
      <c r="J10" s="1369" t="str">
        <f>IF(A10=ISBLANK(TRUE),IF(B10=ISBLANK(TRUE)," ","Input"),VLOOKUP(A10,INVENTORY!$A$31:$Y$948,9,FALSE))</f>
        <v> </v>
      </c>
      <c r="K10" s="1302" t="str">
        <f>IF(A10=ISBLANK(TRUE),IF(B10=ISBLANK(TRUE)," ","Input"),VLOOKUP(B10,INVENTORY!$A$31:$Y$948,19,FALSE))</f>
        <v> </v>
      </c>
      <c r="L10" s="1290"/>
      <c r="M10" s="1290"/>
      <c r="N10" s="1290"/>
      <c r="O10" s="1290"/>
      <c r="P10" s="1290"/>
      <c r="Q10" s="1370"/>
      <c r="R10" s="1290"/>
      <c r="S10" s="1362"/>
      <c r="T10" s="1290"/>
      <c r="U10" s="1281">
        <f t="shared" si="1"/>
        <v>0</v>
      </c>
      <c r="V10" s="1284"/>
      <c r="W10" s="1290"/>
      <c r="X10" s="1371"/>
      <c r="Y10" s="1284"/>
      <c r="Z10" s="1284"/>
      <c r="AA10" s="1284"/>
      <c r="AB10" s="1284"/>
      <c r="AC10" s="1284"/>
      <c r="AD10" s="1286">
        <f>IF(B10=ISBLANK(0),0,'Roster &amp; Tables'!J27)</f>
        <v>0</v>
      </c>
      <c r="AE10" s="1286">
        <f t="shared" si="2"/>
        <v>0</v>
      </c>
      <c r="AF10" s="1287">
        <f t="shared" si="3"/>
        <v>0</v>
      </c>
      <c r="AG10" s="1288">
        <v>5.0</v>
      </c>
      <c r="AH10" s="1222"/>
      <c r="AI10" s="1304"/>
      <c r="AJ10" s="110"/>
      <c r="AK10" s="111"/>
      <c r="AL10" s="14"/>
    </row>
    <row r="11" ht="12.75" customHeight="1">
      <c r="A11" s="1372"/>
      <c r="B11" s="1373"/>
      <c r="C11" s="1348"/>
      <c r="D11" s="1348"/>
      <c r="E11" s="1348"/>
      <c r="F11" s="1374"/>
      <c r="G11" s="1355" t="str">
        <f>IF(A11=ISBLANK(TRUE),IF(B11=ISBLANK(TRUE)," ","Input"),VLOOKUP(A11,INVENTORY!$A$31:$Y$948,6,FALSE))</f>
        <v> </v>
      </c>
      <c r="H11" s="1355" t="str">
        <f>IF(A11=ISBLANK(TRUE),IF(B11=ISBLANK(TRUE)," ","Input"),VLOOKUP(A11,INVENTORY!$A$31:$Y$948,7,FALSE))</f>
        <v> </v>
      </c>
      <c r="I11" s="1355" t="str">
        <f>IF(A11=ISBLANK(TRUE),IF(B11=ISBLANK(TRUE)," ","Input"),VLOOKUP(A11,INVENTORY!$A$31:$Y$948,8,FALSE))</f>
        <v> </v>
      </c>
      <c r="J11" s="1355" t="str">
        <f>IF(A11=ISBLANK(TRUE),IF(B11=ISBLANK(TRUE)," ","Input"),VLOOKUP(A11,INVENTORY!$A$31:$Y$948,9,FALSE))</f>
        <v> </v>
      </c>
      <c r="K11" s="1355" t="str">
        <f>IF(A11=ISBLANK(TRUE),IF(B11=ISBLANK(TRUE)," ","Input"),VLOOKUP(B11,INVENTORY!$A$31:$Y$948,19,FALSE))</f>
        <v> </v>
      </c>
      <c r="L11" s="1348"/>
      <c r="M11" s="1348"/>
      <c r="N11" s="1348"/>
      <c r="O11" s="1348"/>
      <c r="P11" s="1348"/>
      <c r="Q11" s="1375"/>
      <c r="R11" s="1348"/>
      <c r="S11" s="1356"/>
      <c r="T11" s="1348"/>
      <c r="U11" s="1281">
        <f t="shared" si="1"/>
        <v>0</v>
      </c>
      <c r="V11" s="1352"/>
      <c r="W11" s="1348"/>
      <c r="X11" s="1376"/>
      <c r="Y11" s="1352"/>
      <c r="Z11" s="1352"/>
      <c r="AA11" s="1352"/>
      <c r="AB11" s="1352"/>
      <c r="AC11" s="1352"/>
      <c r="AD11" s="1286">
        <f>IF(B11=ISBLANK(0),0,'Roster &amp; Tables'!J27)</f>
        <v>0</v>
      </c>
      <c r="AE11" s="1286">
        <f t="shared" si="2"/>
        <v>0</v>
      </c>
      <c r="AF11" s="1287">
        <f t="shared" si="3"/>
        <v>0</v>
      </c>
      <c r="AG11" s="1288">
        <v>6.0</v>
      </c>
      <c r="AH11" s="1222"/>
      <c r="AI11" s="1304"/>
      <c r="AJ11" s="110"/>
      <c r="AK11" s="111"/>
      <c r="AL11" s="14"/>
    </row>
    <row r="12" ht="12.75" customHeight="1">
      <c r="A12" s="1366"/>
      <c r="B12" s="1367"/>
      <c r="C12" s="1290"/>
      <c r="D12" s="1290"/>
      <c r="E12" s="1290"/>
      <c r="F12" s="1368"/>
      <c r="G12" s="1369" t="str">
        <f>IF(A12=ISBLANK(TRUE),IF(B12=ISBLANK(TRUE)," ","Input"),VLOOKUP(A12,INVENTORY!$A$31:$Y$948,6,FALSE))</f>
        <v> </v>
      </c>
      <c r="H12" s="1369" t="str">
        <f>IF(A12=ISBLANK(TRUE),IF(B12=ISBLANK(TRUE)," ","Input"),VLOOKUP(A12,INVENTORY!$A$31:$Y$948,7,FALSE))</f>
        <v> </v>
      </c>
      <c r="I12" s="1369" t="str">
        <f>IF(A12=ISBLANK(TRUE),IF(B12=ISBLANK(TRUE)," ","Input"),VLOOKUP(A12,INVENTORY!$A$31:$Y$948,8,FALSE))</f>
        <v> </v>
      </c>
      <c r="J12" s="1369" t="str">
        <f>IF(A12=ISBLANK(TRUE),IF(B12=ISBLANK(TRUE)," ","Input"),VLOOKUP(A12,INVENTORY!$A$31:$Y$948,9,FALSE))</f>
        <v> </v>
      </c>
      <c r="K12" s="1302" t="str">
        <f>IF(A12=ISBLANK(TRUE),IF(B12=ISBLANK(TRUE)," ","Input"),VLOOKUP(B12,INVENTORY!$A$31:$Y$948,19,FALSE))</f>
        <v> </v>
      </c>
      <c r="L12" s="1290"/>
      <c r="M12" s="1290"/>
      <c r="N12" s="1290"/>
      <c r="O12" s="1290"/>
      <c r="P12" s="1290"/>
      <c r="Q12" s="1370"/>
      <c r="R12" s="1290"/>
      <c r="S12" s="1362"/>
      <c r="T12" s="1290"/>
      <c r="U12" s="1281">
        <f t="shared" si="1"/>
        <v>0</v>
      </c>
      <c r="V12" s="1284"/>
      <c r="W12" s="1290"/>
      <c r="X12" s="1371"/>
      <c r="Y12" s="1284"/>
      <c r="Z12" s="1284"/>
      <c r="AA12" s="1284"/>
      <c r="AB12" s="1284"/>
      <c r="AC12" s="1284"/>
      <c r="AD12" s="1286">
        <f>IF(B12=ISBLANK(0),0,'Roster &amp; Tables'!J27)</f>
        <v>0</v>
      </c>
      <c r="AE12" s="1286">
        <f t="shared" si="2"/>
        <v>0</v>
      </c>
      <c r="AF12" s="1287">
        <f t="shared" si="3"/>
        <v>0</v>
      </c>
      <c r="AG12" s="1288">
        <v>7.0</v>
      </c>
      <c r="AH12" s="1222"/>
      <c r="AI12" s="1304"/>
      <c r="AJ12" s="110"/>
      <c r="AK12" s="111"/>
      <c r="AL12" s="14"/>
    </row>
    <row r="13" ht="12.75" customHeight="1">
      <c r="A13" s="1372"/>
      <c r="B13" s="1373"/>
      <c r="C13" s="1348"/>
      <c r="D13" s="1348"/>
      <c r="E13" s="1348"/>
      <c r="F13" s="1374"/>
      <c r="G13" s="1355" t="str">
        <f>IF(A13=ISBLANK(TRUE),IF(B13=ISBLANK(TRUE)," ","Input"),VLOOKUP(A13,INVENTORY!$A$31:$Y$948,6,FALSE))</f>
        <v> </v>
      </c>
      <c r="H13" s="1355" t="str">
        <f>IF(A13=ISBLANK(TRUE),IF(B13=ISBLANK(TRUE)," ","Input"),VLOOKUP(A13,INVENTORY!$A$31:$Y$948,7,FALSE))</f>
        <v> </v>
      </c>
      <c r="I13" s="1355" t="str">
        <f>IF(A13=ISBLANK(TRUE),IF(B13=ISBLANK(TRUE)," ","Input"),VLOOKUP(A13,INVENTORY!$A$31:$Y$948,8,FALSE))</f>
        <v> </v>
      </c>
      <c r="J13" s="1355" t="str">
        <f>IF(A13=ISBLANK(TRUE),IF(B13=ISBLANK(TRUE)," ","Input"),VLOOKUP(A13,INVENTORY!$A$31:$Y$948,9,FALSE))</f>
        <v> </v>
      </c>
      <c r="K13" s="1355" t="str">
        <f>IF(A13=ISBLANK(TRUE),IF(B13=ISBLANK(TRUE)," ","Input"),VLOOKUP(B13,INVENTORY!$A$31:$Y$948,19,FALSE))</f>
        <v> </v>
      </c>
      <c r="L13" s="1348"/>
      <c r="M13" s="1348"/>
      <c r="N13" s="1348"/>
      <c r="O13" s="1348"/>
      <c r="P13" s="1348"/>
      <c r="Q13" s="1375"/>
      <c r="R13" s="1348"/>
      <c r="S13" s="1356"/>
      <c r="T13" s="1348"/>
      <c r="U13" s="1281">
        <f t="shared" si="1"/>
        <v>0</v>
      </c>
      <c r="V13" s="1352"/>
      <c r="W13" s="1348"/>
      <c r="X13" s="1376"/>
      <c r="Y13" s="1352"/>
      <c r="Z13" s="1352"/>
      <c r="AA13" s="1352"/>
      <c r="AB13" s="1352"/>
      <c r="AC13" s="1352"/>
      <c r="AD13" s="1286">
        <f>IF(B13=ISBLANK(0),0,'Roster &amp; Tables'!J27)</f>
        <v>0</v>
      </c>
      <c r="AE13" s="1286">
        <f t="shared" si="2"/>
        <v>0</v>
      </c>
      <c r="AF13" s="1287">
        <f t="shared" si="3"/>
        <v>0</v>
      </c>
      <c r="AG13" s="1288">
        <v>8.0</v>
      </c>
      <c r="AH13" s="1222"/>
      <c r="AI13" s="1304"/>
      <c r="AJ13" s="110"/>
      <c r="AK13" s="111"/>
      <c r="AL13" s="14"/>
    </row>
    <row r="14" ht="12.75" customHeight="1">
      <c r="A14" s="1366"/>
      <c r="B14" s="1367"/>
      <c r="C14" s="1290"/>
      <c r="D14" s="1290"/>
      <c r="E14" s="1290"/>
      <c r="F14" s="1368"/>
      <c r="G14" s="1369" t="str">
        <f>IF(A14=ISBLANK(TRUE),IF(B14=ISBLANK(TRUE)," ","Input"),VLOOKUP(A14,INVENTORY!$A$31:$Y$948,6,FALSE))</f>
        <v> </v>
      </c>
      <c r="H14" s="1369" t="str">
        <f>IF(A14=ISBLANK(TRUE),IF(B14=ISBLANK(TRUE)," ","Input"),VLOOKUP(A14,INVENTORY!$A$31:$Y$948,7,FALSE))</f>
        <v> </v>
      </c>
      <c r="I14" s="1369" t="str">
        <f>IF(A14=ISBLANK(TRUE),IF(B14=ISBLANK(TRUE)," ","Input"),VLOOKUP(A14,INVENTORY!$A$31:$Y$948,8,FALSE))</f>
        <v> </v>
      </c>
      <c r="J14" s="1369" t="str">
        <f>IF(A14=ISBLANK(TRUE),IF(B14=ISBLANK(TRUE)," ","Input"),VLOOKUP(A14,INVENTORY!$A$31:$Y$948,9,FALSE))</f>
        <v> </v>
      </c>
      <c r="K14" s="1302" t="str">
        <f>IF(A14=ISBLANK(TRUE),IF(B14=ISBLANK(TRUE)," ","Input"),VLOOKUP(B14,INVENTORY!$A$31:$Y$948,19,FALSE))</f>
        <v> </v>
      </c>
      <c r="L14" s="1290"/>
      <c r="M14" s="1290"/>
      <c r="N14" s="1290"/>
      <c r="O14" s="1290"/>
      <c r="P14" s="1290"/>
      <c r="Q14" s="1370"/>
      <c r="R14" s="1290"/>
      <c r="S14" s="1362"/>
      <c r="T14" s="1290"/>
      <c r="U14" s="1281">
        <f t="shared" si="1"/>
        <v>0</v>
      </c>
      <c r="V14" s="1284"/>
      <c r="W14" s="1290"/>
      <c r="X14" s="1371"/>
      <c r="Y14" s="1284"/>
      <c r="Z14" s="1284"/>
      <c r="AA14" s="1284"/>
      <c r="AB14" s="1284"/>
      <c r="AC14" s="1284"/>
      <c r="AD14" s="1286">
        <f>IF(B14=ISBLANK(0),0,'Roster &amp; Tables'!J27)</f>
        <v>0</v>
      </c>
      <c r="AE14" s="1286">
        <f t="shared" si="2"/>
        <v>0</v>
      </c>
      <c r="AF14" s="1287">
        <f t="shared" si="3"/>
        <v>0</v>
      </c>
      <c r="AG14" s="1288">
        <v>9.0</v>
      </c>
      <c r="AH14" s="1222"/>
      <c r="AI14" s="1304"/>
      <c r="AJ14" s="110"/>
      <c r="AK14" s="111"/>
      <c r="AL14" s="14"/>
    </row>
    <row r="15" ht="12.75" customHeight="1">
      <c r="A15" s="1372"/>
      <c r="B15" s="1373"/>
      <c r="C15" s="1348"/>
      <c r="D15" s="1348"/>
      <c r="E15" s="1348"/>
      <c r="F15" s="1374"/>
      <c r="G15" s="1355" t="str">
        <f>IF(A15=ISBLANK(TRUE),IF(B15=ISBLANK(TRUE)," ","Input"),VLOOKUP(A15,INVENTORY!$A$31:$Y$948,6,FALSE))</f>
        <v> </v>
      </c>
      <c r="H15" s="1355" t="str">
        <f>IF(A15=ISBLANK(TRUE),IF(B15=ISBLANK(TRUE)," ","Input"),VLOOKUP(A15,INVENTORY!$A$31:$Y$948,7,FALSE))</f>
        <v> </v>
      </c>
      <c r="I15" s="1355" t="str">
        <f>IF(A15=ISBLANK(TRUE),IF(B15=ISBLANK(TRUE)," ","Input"),VLOOKUP(A15,INVENTORY!$A$31:$Y$948,8,FALSE))</f>
        <v> </v>
      </c>
      <c r="J15" s="1355" t="str">
        <f>IF(A15=ISBLANK(TRUE),IF(B15=ISBLANK(TRUE)," ","Input"),VLOOKUP(A15,INVENTORY!$A$31:$Y$948,9,FALSE))</f>
        <v> </v>
      </c>
      <c r="K15" s="1355" t="str">
        <f>IF(A15=ISBLANK(TRUE),IF(B15=ISBLANK(TRUE)," ","Input"),VLOOKUP(B15,INVENTORY!$A$31:$Y$948,19,FALSE))</f>
        <v> </v>
      </c>
      <c r="L15" s="1348"/>
      <c r="M15" s="1348"/>
      <c r="N15" s="1348"/>
      <c r="O15" s="1348"/>
      <c r="P15" s="1348"/>
      <c r="Q15" s="1375"/>
      <c r="R15" s="1348"/>
      <c r="S15" s="1356"/>
      <c r="T15" s="1348"/>
      <c r="U15" s="1281">
        <f t="shared" si="1"/>
        <v>0</v>
      </c>
      <c r="V15" s="1352"/>
      <c r="W15" s="1348"/>
      <c r="X15" s="1376"/>
      <c r="Y15" s="1352"/>
      <c r="Z15" s="1352"/>
      <c r="AA15" s="1352"/>
      <c r="AB15" s="1352"/>
      <c r="AC15" s="1352"/>
      <c r="AD15" s="1286">
        <f>IF(B15=ISBLANK(0),0,'Roster &amp; Tables'!J27)</f>
        <v>0</v>
      </c>
      <c r="AE15" s="1286">
        <f t="shared" si="2"/>
        <v>0</v>
      </c>
      <c r="AF15" s="1287">
        <f t="shared" si="3"/>
        <v>0</v>
      </c>
      <c r="AG15" s="1288">
        <v>10.0</v>
      </c>
      <c r="AH15" s="1222"/>
      <c r="AI15" s="1304"/>
      <c r="AJ15" s="110"/>
      <c r="AK15" s="111"/>
      <c r="AL15" s="14"/>
    </row>
    <row r="16" ht="12.75" customHeight="1">
      <c r="A16" s="1366"/>
      <c r="B16" s="1367"/>
      <c r="C16" s="1290"/>
      <c r="D16" s="1290"/>
      <c r="E16" s="1290"/>
      <c r="F16" s="1368"/>
      <c r="G16" s="1369" t="str">
        <f>IF(A16=ISBLANK(TRUE),IF(B16=ISBLANK(TRUE)," ","Input"),VLOOKUP(A16,INVENTORY!$A$31:$Y$948,6,FALSE))</f>
        <v> </v>
      </c>
      <c r="H16" s="1369" t="str">
        <f>IF(A16=ISBLANK(TRUE),IF(B16=ISBLANK(TRUE)," ","Input"),VLOOKUP(A16,INVENTORY!$A$31:$Y$948,7,FALSE))</f>
        <v> </v>
      </c>
      <c r="I16" s="1369" t="str">
        <f>IF(A16=ISBLANK(TRUE),IF(B16=ISBLANK(TRUE)," ","Input"),VLOOKUP(A16,INVENTORY!$A$31:$Y$948,8,FALSE))</f>
        <v> </v>
      </c>
      <c r="J16" s="1369" t="str">
        <f>IF(A16=ISBLANK(TRUE),IF(B16=ISBLANK(TRUE)," ","Input"),VLOOKUP(A16,INVENTORY!$A$31:$Y$948,9,FALSE))</f>
        <v> </v>
      </c>
      <c r="K16" s="1302" t="str">
        <f>IF(A16=ISBLANK(TRUE),IF(B16=ISBLANK(TRUE)," ","Input"),VLOOKUP(B16,INVENTORY!$A$31:$Y$948,19,FALSE))</f>
        <v> </v>
      </c>
      <c r="L16" s="1290"/>
      <c r="M16" s="1290"/>
      <c r="N16" s="1290"/>
      <c r="O16" s="1290"/>
      <c r="P16" s="1290"/>
      <c r="Q16" s="1370"/>
      <c r="R16" s="1290"/>
      <c r="S16" s="1362"/>
      <c r="T16" s="1290"/>
      <c r="U16" s="1281">
        <f t="shared" si="1"/>
        <v>0</v>
      </c>
      <c r="V16" s="1284"/>
      <c r="W16" s="1290"/>
      <c r="X16" s="1371"/>
      <c r="Y16" s="1284"/>
      <c r="Z16" s="1284"/>
      <c r="AA16" s="1284"/>
      <c r="AB16" s="1284"/>
      <c r="AC16" s="1284"/>
      <c r="AD16" s="1286">
        <f>IF(B16=ISBLANK(0),0,'Roster &amp; Tables'!J27)</f>
        <v>0</v>
      </c>
      <c r="AE16" s="1286">
        <f t="shared" si="2"/>
        <v>0</v>
      </c>
      <c r="AF16" s="1287">
        <f t="shared" si="3"/>
        <v>0</v>
      </c>
      <c r="AG16" s="1288">
        <v>11.0</v>
      </c>
      <c r="AH16" s="1222"/>
      <c r="AI16" s="1304"/>
      <c r="AJ16" s="110"/>
      <c r="AK16" s="111"/>
      <c r="AL16" s="14"/>
    </row>
    <row r="17" ht="12.75" customHeight="1">
      <c r="A17" s="1372"/>
      <c r="B17" s="1373"/>
      <c r="C17" s="1348"/>
      <c r="D17" s="1348"/>
      <c r="E17" s="1348"/>
      <c r="F17" s="1374"/>
      <c r="G17" s="1355" t="str">
        <f>IF(A17=ISBLANK(TRUE),IF(B17=ISBLANK(TRUE)," ","Input"),VLOOKUP(A17,INVENTORY!$A$31:$Y$948,6,FALSE))</f>
        <v> </v>
      </c>
      <c r="H17" s="1355" t="str">
        <f>IF(A17=ISBLANK(TRUE),IF(B17=ISBLANK(TRUE)," ","Input"),VLOOKUP(A17,INVENTORY!$A$31:$Y$948,7,FALSE))</f>
        <v> </v>
      </c>
      <c r="I17" s="1355" t="str">
        <f>IF(A17=ISBLANK(TRUE),IF(B17=ISBLANK(TRUE)," ","Input"),VLOOKUP(A17,INVENTORY!$A$31:$Y$948,8,FALSE))</f>
        <v> </v>
      </c>
      <c r="J17" s="1355" t="str">
        <f>IF(A17=ISBLANK(TRUE),IF(B17=ISBLANK(TRUE)," ","Input"),VLOOKUP(A17,INVENTORY!$A$31:$Y$948,9,FALSE))</f>
        <v> </v>
      </c>
      <c r="K17" s="1355" t="str">
        <f>IF(A17=ISBLANK(TRUE),IF(B17=ISBLANK(TRUE)," ","Input"),VLOOKUP(B17,INVENTORY!$A$31:$Y$948,19,FALSE))</f>
        <v> </v>
      </c>
      <c r="L17" s="1348"/>
      <c r="M17" s="1348"/>
      <c r="N17" s="1348"/>
      <c r="O17" s="1348"/>
      <c r="P17" s="1348"/>
      <c r="Q17" s="1375"/>
      <c r="R17" s="1348"/>
      <c r="S17" s="1356"/>
      <c r="T17" s="1348"/>
      <c r="U17" s="1281">
        <f t="shared" si="1"/>
        <v>0</v>
      </c>
      <c r="V17" s="1352"/>
      <c r="W17" s="1348"/>
      <c r="X17" s="1376"/>
      <c r="Y17" s="1352"/>
      <c r="Z17" s="1352"/>
      <c r="AA17" s="1352"/>
      <c r="AB17" s="1352"/>
      <c r="AC17" s="1352"/>
      <c r="AD17" s="1286">
        <f>IF(B17=ISBLANK(0),0,'Roster &amp; Tables'!J27)</f>
        <v>0</v>
      </c>
      <c r="AE17" s="1286">
        <f t="shared" si="2"/>
        <v>0</v>
      </c>
      <c r="AF17" s="1287">
        <f t="shared" si="3"/>
        <v>0</v>
      </c>
      <c r="AG17" s="1288">
        <v>12.0</v>
      </c>
      <c r="AH17" s="1222"/>
      <c r="AI17" s="1304"/>
      <c r="AJ17" s="110"/>
      <c r="AK17" s="111"/>
      <c r="AL17" s="14"/>
    </row>
    <row r="18" ht="12.75" customHeight="1">
      <c r="A18" s="1366"/>
      <c r="B18" s="1367"/>
      <c r="C18" s="1290"/>
      <c r="D18" s="1290"/>
      <c r="E18" s="1290"/>
      <c r="F18" s="1368"/>
      <c r="G18" s="1369" t="str">
        <f>IF(A18=ISBLANK(TRUE),IF(B18=ISBLANK(TRUE)," ","Input"),VLOOKUP(A18,INVENTORY!$A$31:$Y$948,6,FALSE))</f>
        <v> </v>
      </c>
      <c r="H18" s="1369" t="str">
        <f>IF(A18=ISBLANK(TRUE),IF(B18=ISBLANK(TRUE)," ","Input"),VLOOKUP(A18,INVENTORY!$A$31:$Y$948,7,FALSE))</f>
        <v> </v>
      </c>
      <c r="I18" s="1369" t="str">
        <f>IF(A18=ISBLANK(TRUE),IF(B18=ISBLANK(TRUE)," ","Input"),VLOOKUP(A18,INVENTORY!$A$31:$Y$948,8,FALSE))</f>
        <v> </v>
      </c>
      <c r="J18" s="1369" t="str">
        <f>IF(A18=ISBLANK(TRUE),IF(B18=ISBLANK(TRUE)," ","Input"),VLOOKUP(A18,INVENTORY!$A$31:$Y$948,9,FALSE))</f>
        <v> </v>
      </c>
      <c r="K18" s="1302" t="str">
        <f>IF(A18=ISBLANK(TRUE),IF(B18=ISBLANK(TRUE)," ","Input"),VLOOKUP(B18,INVENTORY!$A$31:$Y$948,19,FALSE))</f>
        <v> </v>
      </c>
      <c r="L18" s="1290"/>
      <c r="M18" s="1290"/>
      <c r="N18" s="1290"/>
      <c r="O18" s="1290"/>
      <c r="P18" s="1290"/>
      <c r="Q18" s="1370"/>
      <c r="R18" s="1290"/>
      <c r="S18" s="1362"/>
      <c r="T18" s="1290"/>
      <c r="U18" s="1281">
        <f t="shared" si="1"/>
        <v>0</v>
      </c>
      <c r="V18" s="1284"/>
      <c r="W18" s="1290"/>
      <c r="X18" s="1371"/>
      <c r="Y18" s="1284"/>
      <c r="Z18" s="1284"/>
      <c r="AA18" s="1284"/>
      <c r="AB18" s="1284"/>
      <c r="AC18" s="1284"/>
      <c r="AD18" s="1286">
        <f>IF(B18=ISBLANK(0),0,'Roster &amp; Tables'!J27)</f>
        <v>0</v>
      </c>
      <c r="AE18" s="1286">
        <f t="shared" si="2"/>
        <v>0</v>
      </c>
      <c r="AF18" s="1287">
        <f t="shared" si="3"/>
        <v>0</v>
      </c>
      <c r="AG18" s="1288">
        <v>13.0</v>
      </c>
      <c r="AH18" s="1222"/>
      <c r="AI18" s="1304"/>
      <c r="AJ18" s="110"/>
      <c r="AK18" s="111"/>
      <c r="AL18" s="14"/>
    </row>
    <row r="19" ht="12.75" customHeight="1">
      <c r="A19" s="1372"/>
      <c r="B19" s="1373"/>
      <c r="C19" s="1348"/>
      <c r="D19" s="1348"/>
      <c r="E19" s="1348"/>
      <c r="F19" s="1374"/>
      <c r="G19" s="1355" t="str">
        <f>IF(A19=ISBLANK(TRUE),IF(B19=ISBLANK(TRUE)," ","Input"),VLOOKUP(A19,INVENTORY!$A$31:$Y$948,6,FALSE))</f>
        <v> </v>
      </c>
      <c r="H19" s="1355" t="str">
        <f>IF(A19=ISBLANK(TRUE),IF(B19=ISBLANK(TRUE)," ","Input"),VLOOKUP(A19,INVENTORY!$A$31:$Y$948,7,FALSE))</f>
        <v> </v>
      </c>
      <c r="I19" s="1355" t="str">
        <f>IF(A19=ISBLANK(TRUE),IF(B19=ISBLANK(TRUE)," ","Input"),VLOOKUP(A19,INVENTORY!$A$31:$Y$948,8,FALSE))</f>
        <v> </v>
      </c>
      <c r="J19" s="1355" t="str">
        <f>IF(A19=ISBLANK(TRUE),IF(B19=ISBLANK(TRUE)," ","Input"),VLOOKUP(A19,INVENTORY!$A$31:$Y$948,9,FALSE))</f>
        <v> </v>
      </c>
      <c r="K19" s="1355" t="str">
        <f>IF(A19=ISBLANK(TRUE),IF(B19=ISBLANK(TRUE)," ","Input"),VLOOKUP(B19,INVENTORY!$A$31:$Y$948,19,FALSE))</f>
        <v> </v>
      </c>
      <c r="L19" s="1348"/>
      <c r="M19" s="1348"/>
      <c r="N19" s="1348"/>
      <c r="O19" s="1348"/>
      <c r="P19" s="1348"/>
      <c r="Q19" s="1375"/>
      <c r="R19" s="1348"/>
      <c r="S19" s="1356"/>
      <c r="T19" s="1348"/>
      <c r="U19" s="1281">
        <f t="shared" si="1"/>
        <v>0</v>
      </c>
      <c r="V19" s="1352"/>
      <c r="W19" s="1348"/>
      <c r="X19" s="1376"/>
      <c r="Y19" s="1352"/>
      <c r="Z19" s="1352"/>
      <c r="AA19" s="1352"/>
      <c r="AB19" s="1352"/>
      <c r="AC19" s="1352"/>
      <c r="AD19" s="1286">
        <f>IF(B19=ISBLANK(0),0,'Roster &amp; Tables'!J27)</f>
        <v>0</v>
      </c>
      <c r="AE19" s="1286">
        <f t="shared" si="2"/>
        <v>0</v>
      </c>
      <c r="AF19" s="1287">
        <f t="shared" si="3"/>
        <v>0</v>
      </c>
      <c r="AG19" s="1288">
        <v>14.0</v>
      </c>
      <c r="AH19" s="1222"/>
      <c r="AI19" s="1304"/>
      <c r="AJ19" s="110"/>
      <c r="AK19" s="111"/>
      <c r="AL19" s="14"/>
    </row>
    <row r="20" ht="12.75" customHeight="1">
      <c r="A20" s="1366"/>
      <c r="B20" s="1367"/>
      <c r="C20" s="1290"/>
      <c r="D20" s="1290"/>
      <c r="E20" s="1290"/>
      <c r="F20" s="1368"/>
      <c r="G20" s="1369" t="str">
        <f>IF(A20=ISBLANK(TRUE),IF(B20=ISBLANK(TRUE)," ","Input"),VLOOKUP(A20,INVENTORY!$A$31:$Y$948,6,FALSE))</f>
        <v> </v>
      </c>
      <c r="H20" s="1369" t="str">
        <f>IF(A20=ISBLANK(TRUE),IF(B20=ISBLANK(TRUE)," ","Input"),VLOOKUP(A20,INVENTORY!$A$31:$Y$948,7,FALSE))</f>
        <v> </v>
      </c>
      <c r="I20" s="1369" t="str">
        <f>IF(A20=ISBLANK(TRUE),IF(B20=ISBLANK(TRUE)," ","Input"),VLOOKUP(A20,INVENTORY!$A$31:$Y$948,8,FALSE))</f>
        <v> </v>
      </c>
      <c r="J20" s="1369" t="str">
        <f>IF(A20=ISBLANK(TRUE),IF(B20=ISBLANK(TRUE)," ","Input"),VLOOKUP(A20,INVENTORY!$A$31:$Y$948,9,FALSE))</f>
        <v> </v>
      </c>
      <c r="K20" s="1302" t="str">
        <f>IF(A20=ISBLANK(TRUE),IF(B20=ISBLANK(TRUE)," ","Input"),VLOOKUP(B20,INVENTORY!$A$31:$Y$948,19,FALSE))</f>
        <v> </v>
      </c>
      <c r="L20" s="1290"/>
      <c r="M20" s="1290"/>
      <c r="N20" s="1290"/>
      <c r="O20" s="1290"/>
      <c r="P20" s="1290"/>
      <c r="Q20" s="1370"/>
      <c r="R20" s="1290"/>
      <c r="S20" s="1362"/>
      <c r="T20" s="1290"/>
      <c r="U20" s="1281">
        <f t="shared" si="1"/>
        <v>0</v>
      </c>
      <c r="V20" s="1284"/>
      <c r="W20" s="1290"/>
      <c r="X20" s="1371"/>
      <c r="Y20" s="1284"/>
      <c r="Z20" s="1284"/>
      <c r="AA20" s="1284"/>
      <c r="AB20" s="1284"/>
      <c r="AC20" s="1284"/>
      <c r="AD20" s="1286">
        <f>IF(B20=ISBLANK(0),0,'Roster &amp; Tables'!J27)</f>
        <v>0</v>
      </c>
      <c r="AE20" s="1286">
        <f t="shared" si="2"/>
        <v>0</v>
      </c>
      <c r="AF20" s="1287">
        <f t="shared" si="3"/>
        <v>0</v>
      </c>
      <c r="AG20" s="1288">
        <v>15.0</v>
      </c>
      <c r="AH20" s="1222"/>
      <c r="AI20" s="1304"/>
      <c r="AJ20" s="110"/>
      <c r="AK20" s="111"/>
      <c r="AL20" s="14"/>
    </row>
    <row r="21" ht="12.75" customHeight="1">
      <c r="A21" s="1372"/>
      <c r="B21" s="1373"/>
      <c r="C21" s="1348"/>
      <c r="D21" s="1348"/>
      <c r="E21" s="1348"/>
      <c r="F21" s="1374"/>
      <c r="G21" s="1355" t="str">
        <f>IF(A21=ISBLANK(TRUE),IF(B21=ISBLANK(TRUE)," ","Input"),VLOOKUP(A21,INVENTORY!$A$31:$Y$948,6,FALSE))</f>
        <v> </v>
      </c>
      <c r="H21" s="1355" t="str">
        <f>IF(A21=ISBLANK(TRUE),IF(B21=ISBLANK(TRUE)," ","Input"),VLOOKUP(A21,INVENTORY!$A$31:$Y$948,7,FALSE))</f>
        <v> </v>
      </c>
      <c r="I21" s="1355" t="str">
        <f>IF(A21=ISBLANK(TRUE),IF(B21=ISBLANK(TRUE)," ","Input"),VLOOKUP(A21,INVENTORY!$A$31:$Y$948,8,FALSE))</f>
        <v> </v>
      </c>
      <c r="J21" s="1355" t="str">
        <f>IF(A21=ISBLANK(TRUE),IF(B21=ISBLANK(TRUE)," ","Input"),VLOOKUP(A21,INVENTORY!$A$31:$Y$948,9,FALSE))</f>
        <v> </v>
      </c>
      <c r="K21" s="1355" t="str">
        <f>IF(A21=ISBLANK(TRUE),IF(B21=ISBLANK(TRUE)," ","Input"),VLOOKUP(B21,INVENTORY!$A$31:$Y$948,19,FALSE))</f>
        <v> </v>
      </c>
      <c r="L21" s="1348"/>
      <c r="M21" s="1348"/>
      <c r="N21" s="1348"/>
      <c r="O21" s="1348"/>
      <c r="P21" s="1348"/>
      <c r="Q21" s="1375"/>
      <c r="R21" s="1348"/>
      <c r="S21" s="1356"/>
      <c r="T21" s="1348"/>
      <c r="U21" s="1281">
        <f t="shared" si="1"/>
        <v>0</v>
      </c>
      <c r="V21" s="1352"/>
      <c r="W21" s="1348"/>
      <c r="X21" s="1376"/>
      <c r="Y21" s="1352"/>
      <c r="Z21" s="1352"/>
      <c r="AA21" s="1352"/>
      <c r="AB21" s="1352"/>
      <c r="AC21" s="1352"/>
      <c r="AD21" s="1286">
        <f>IF(B21=ISBLANK(0),0,'Roster &amp; Tables'!J27)</f>
        <v>0</v>
      </c>
      <c r="AE21" s="1286">
        <f t="shared" si="2"/>
        <v>0</v>
      </c>
      <c r="AF21" s="1287">
        <f t="shared" si="3"/>
        <v>0</v>
      </c>
      <c r="AG21" s="1288">
        <v>16.0</v>
      </c>
      <c r="AH21" s="1222"/>
      <c r="AI21" s="1304"/>
      <c r="AJ21" s="110"/>
      <c r="AK21" s="111"/>
      <c r="AL21" s="14"/>
    </row>
    <row r="22" ht="12.75" customHeight="1">
      <c r="A22" s="1366"/>
      <c r="B22" s="1367"/>
      <c r="C22" s="1290"/>
      <c r="D22" s="1290"/>
      <c r="E22" s="1290"/>
      <c r="F22" s="1368"/>
      <c r="G22" s="1369" t="str">
        <f>IF(A22=ISBLANK(TRUE),IF(B22=ISBLANK(TRUE)," ","Input"),VLOOKUP(A22,INVENTORY!$A$31:$Y$948,6,FALSE))</f>
        <v> </v>
      </c>
      <c r="H22" s="1369" t="str">
        <f>IF(A22=ISBLANK(TRUE),IF(B22=ISBLANK(TRUE)," ","Input"),VLOOKUP(A22,INVENTORY!$A$31:$Y$948,7,FALSE))</f>
        <v> </v>
      </c>
      <c r="I22" s="1369" t="str">
        <f>IF(A22=ISBLANK(TRUE),IF(B22=ISBLANK(TRUE)," ","Input"),VLOOKUP(A22,INVENTORY!$A$31:$Y$948,8,FALSE))</f>
        <v> </v>
      </c>
      <c r="J22" s="1369" t="str">
        <f>IF(A22=ISBLANK(TRUE),IF(B22=ISBLANK(TRUE)," ","Input"),VLOOKUP(A22,INVENTORY!$A$31:$Y$948,9,FALSE))</f>
        <v> </v>
      </c>
      <c r="K22" s="1302" t="str">
        <f>IF(A22=ISBLANK(TRUE),IF(B22=ISBLANK(TRUE)," ","Input"),VLOOKUP(B22,INVENTORY!$A$31:$Y$948,19,FALSE))</f>
        <v> </v>
      </c>
      <c r="L22" s="1290"/>
      <c r="M22" s="1290"/>
      <c r="N22" s="1290"/>
      <c r="O22" s="1290"/>
      <c r="P22" s="1290"/>
      <c r="Q22" s="1370"/>
      <c r="R22" s="1290"/>
      <c r="S22" s="1362"/>
      <c r="T22" s="1290"/>
      <c r="U22" s="1281">
        <f t="shared" si="1"/>
        <v>0</v>
      </c>
      <c r="V22" s="1284"/>
      <c r="W22" s="1290"/>
      <c r="X22" s="1371"/>
      <c r="Y22" s="1284"/>
      <c r="Z22" s="1284"/>
      <c r="AA22" s="1284"/>
      <c r="AB22" s="1284"/>
      <c r="AC22" s="1284"/>
      <c r="AD22" s="1286">
        <f>IF(B22=ISBLANK(0),0,'Roster &amp; Tables'!J27)</f>
        <v>0</v>
      </c>
      <c r="AE22" s="1286">
        <f t="shared" si="2"/>
        <v>0</v>
      </c>
      <c r="AF22" s="1287">
        <f t="shared" si="3"/>
        <v>0</v>
      </c>
      <c r="AG22" s="1288">
        <v>17.0</v>
      </c>
      <c r="AH22" s="1222"/>
      <c r="AI22" s="1304"/>
      <c r="AJ22" s="110"/>
      <c r="AK22" s="111"/>
      <c r="AL22" s="14"/>
    </row>
    <row r="23" ht="12.75" customHeight="1">
      <c r="A23" s="1372"/>
      <c r="B23" s="1373"/>
      <c r="C23" s="1348"/>
      <c r="D23" s="1348"/>
      <c r="E23" s="1348"/>
      <c r="F23" s="1374"/>
      <c r="G23" s="1355" t="str">
        <f>IF(A23=ISBLANK(TRUE),IF(B23=ISBLANK(TRUE)," ","Input"),VLOOKUP(A23,INVENTORY!$A$31:$Y$948,6,FALSE))</f>
        <v> </v>
      </c>
      <c r="H23" s="1355" t="str">
        <f>IF(A23=ISBLANK(TRUE),IF(B23=ISBLANK(TRUE)," ","Input"),VLOOKUP(A23,INVENTORY!$A$31:$Y$948,7,FALSE))</f>
        <v> </v>
      </c>
      <c r="I23" s="1355" t="str">
        <f>IF(A23=ISBLANK(TRUE),IF(B23=ISBLANK(TRUE)," ","Input"),VLOOKUP(A23,INVENTORY!$A$31:$Y$948,8,FALSE))</f>
        <v> </v>
      </c>
      <c r="J23" s="1355" t="str">
        <f>IF(A23=ISBLANK(TRUE),IF(B23=ISBLANK(TRUE)," ","Input"),VLOOKUP(A23,INVENTORY!$A$31:$Y$948,9,FALSE))</f>
        <v> </v>
      </c>
      <c r="K23" s="1355" t="str">
        <f>IF(A23=ISBLANK(TRUE),IF(B23=ISBLANK(TRUE)," ","Input"),VLOOKUP(B23,INVENTORY!$A$31:$Y$948,19,FALSE))</f>
        <v> </v>
      </c>
      <c r="L23" s="1348"/>
      <c r="M23" s="1348"/>
      <c r="N23" s="1348"/>
      <c r="O23" s="1348"/>
      <c r="P23" s="1348"/>
      <c r="Q23" s="1375"/>
      <c r="R23" s="1348"/>
      <c r="S23" s="1356"/>
      <c r="T23" s="1348"/>
      <c r="U23" s="1281">
        <f t="shared" si="1"/>
        <v>0</v>
      </c>
      <c r="V23" s="1352"/>
      <c r="W23" s="1348"/>
      <c r="X23" s="1376"/>
      <c r="Y23" s="1352"/>
      <c r="Z23" s="1352"/>
      <c r="AA23" s="1352"/>
      <c r="AB23" s="1352"/>
      <c r="AC23" s="1352"/>
      <c r="AD23" s="1286">
        <f>IF(B23=ISBLANK(0),0,'Roster &amp; Tables'!J27)</f>
        <v>0</v>
      </c>
      <c r="AE23" s="1286">
        <f t="shared" si="2"/>
        <v>0</v>
      </c>
      <c r="AF23" s="1287">
        <f t="shared" si="3"/>
        <v>0</v>
      </c>
      <c r="AG23" s="1288">
        <v>18.0</v>
      </c>
      <c r="AH23" s="1222"/>
      <c r="AI23" s="1304"/>
      <c r="AJ23" s="110"/>
      <c r="AK23" s="111"/>
      <c r="AL23" s="14"/>
    </row>
    <row r="24" ht="12.75" customHeight="1">
      <c r="A24" s="1366"/>
      <c r="B24" s="1367"/>
      <c r="C24" s="1290"/>
      <c r="D24" s="1290"/>
      <c r="E24" s="1290"/>
      <c r="F24" s="1368"/>
      <c r="G24" s="1369" t="str">
        <f>IF(A24=ISBLANK(TRUE),IF(B24=ISBLANK(TRUE)," ","Input"),VLOOKUP(A24,INVENTORY!$A$31:$Y$948,6,FALSE))</f>
        <v> </v>
      </c>
      <c r="H24" s="1369" t="str">
        <f>IF(A24=ISBLANK(TRUE),IF(B24=ISBLANK(TRUE)," ","Input"),VLOOKUP(A24,INVENTORY!$A$31:$Y$948,7,FALSE))</f>
        <v> </v>
      </c>
      <c r="I24" s="1369" t="str">
        <f>IF(A24=ISBLANK(TRUE),IF(B24=ISBLANK(TRUE)," ","Input"),VLOOKUP(A24,INVENTORY!$A$31:$Y$948,8,FALSE))</f>
        <v> </v>
      </c>
      <c r="J24" s="1369" t="str">
        <f>IF(A24=ISBLANK(TRUE),IF(B24=ISBLANK(TRUE)," ","Input"),VLOOKUP(A24,INVENTORY!$A$31:$Y$948,9,FALSE))</f>
        <v> </v>
      </c>
      <c r="K24" s="1302" t="str">
        <f>IF(A24=ISBLANK(TRUE),IF(B24=ISBLANK(TRUE)," ","Input"),VLOOKUP(B24,INVENTORY!$A$31:$Y$948,19,FALSE))</f>
        <v> </v>
      </c>
      <c r="L24" s="1290"/>
      <c r="M24" s="1290"/>
      <c r="N24" s="1290"/>
      <c r="O24" s="1290"/>
      <c r="P24" s="1290"/>
      <c r="Q24" s="1370"/>
      <c r="R24" s="1290"/>
      <c r="S24" s="1362"/>
      <c r="T24" s="1290"/>
      <c r="U24" s="1281">
        <f t="shared" si="1"/>
        <v>0</v>
      </c>
      <c r="V24" s="1284"/>
      <c r="W24" s="1290"/>
      <c r="X24" s="1371"/>
      <c r="Y24" s="1284"/>
      <c r="Z24" s="1284"/>
      <c r="AA24" s="1284"/>
      <c r="AB24" s="1284"/>
      <c r="AC24" s="1284"/>
      <c r="AD24" s="1286">
        <f>IF(B24=ISBLANK(0),0,'Roster &amp; Tables'!J27)</f>
        <v>0</v>
      </c>
      <c r="AE24" s="1286">
        <f t="shared" si="2"/>
        <v>0</v>
      </c>
      <c r="AF24" s="1287">
        <f t="shared" si="3"/>
        <v>0</v>
      </c>
      <c r="AG24" s="1288">
        <v>19.0</v>
      </c>
      <c r="AH24" s="1222"/>
      <c r="AI24" s="1304"/>
      <c r="AJ24" s="110"/>
      <c r="AK24" s="111"/>
      <c r="AL24" s="14"/>
    </row>
    <row r="25" ht="12.75" customHeight="1">
      <c r="A25" s="1372"/>
      <c r="B25" s="1373"/>
      <c r="C25" s="1348"/>
      <c r="D25" s="1348"/>
      <c r="E25" s="1348"/>
      <c r="F25" s="1374"/>
      <c r="G25" s="1355" t="str">
        <f>IF(A25=ISBLANK(TRUE),IF(B25=ISBLANK(TRUE)," ","Input"),VLOOKUP(A25,INVENTORY!$A$31:$Y$948,6,FALSE))</f>
        <v> </v>
      </c>
      <c r="H25" s="1355" t="str">
        <f>IF(A25=ISBLANK(TRUE),IF(B25=ISBLANK(TRUE)," ","Input"),VLOOKUP(A25,INVENTORY!$A$31:$Y$948,7,FALSE))</f>
        <v> </v>
      </c>
      <c r="I25" s="1355" t="str">
        <f>IF(A25=ISBLANK(TRUE),IF(B25=ISBLANK(TRUE)," ","Input"),VLOOKUP(A25,INVENTORY!$A$31:$Y$948,8,FALSE))</f>
        <v> </v>
      </c>
      <c r="J25" s="1355" t="str">
        <f>IF(A25=ISBLANK(TRUE),IF(B25=ISBLANK(TRUE)," ","Input"),VLOOKUP(A25,INVENTORY!$A$31:$Y$948,9,FALSE))</f>
        <v> </v>
      </c>
      <c r="K25" s="1355" t="str">
        <f>IF(A25=ISBLANK(TRUE),IF(B25=ISBLANK(TRUE)," ","Input"),VLOOKUP(B25,INVENTORY!$A$31:$Y$948,19,FALSE))</f>
        <v> </v>
      </c>
      <c r="L25" s="1348"/>
      <c r="M25" s="1348"/>
      <c r="N25" s="1348"/>
      <c r="O25" s="1348"/>
      <c r="P25" s="1348"/>
      <c r="Q25" s="1375"/>
      <c r="R25" s="1348"/>
      <c r="S25" s="1356"/>
      <c r="T25" s="1348"/>
      <c r="U25" s="1281">
        <f t="shared" si="1"/>
        <v>0</v>
      </c>
      <c r="V25" s="1352"/>
      <c r="W25" s="1348"/>
      <c r="X25" s="1376"/>
      <c r="Y25" s="1352"/>
      <c r="Z25" s="1352"/>
      <c r="AA25" s="1352"/>
      <c r="AB25" s="1352"/>
      <c r="AC25" s="1352"/>
      <c r="AD25" s="1286">
        <f>IF(B25=ISBLANK(0),0,'Roster &amp; Tables'!J27)</f>
        <v>0</v>
      </c>
      <c r="AE25" s="1286">
        <f t="shared" si="2"/>
        <v>0</v>
      </c>
      <c r="AF25" s="1287">
        <f t="shared" si="3"/>
        <v>0</v>
      </c>
      <c r="AG25" s="1288">
        <v>20.0</v>
      </c>
      <c r="AH25" s="1222"/>
      <c r="AI25" s="1304"/>
      <c r="AJ25" s="110"/>
      <c r="AK25" s="111"/>
      <c r="AL25" s="14"/>
    </row>
    <row r="26" ht="12.75" customHeight="1">
      <c r="A26" s="1366"/>
      <c r="B26" s="1367"/>
      <c r="C26" s="1290"/>
      <c r="D26" s="1290"/>
      <c r="E26" s="1290"/>
      <c r="F26" s="1368"/>
      <c r="G26" s="1369" t="str">
        <f>IF(A26=ISBLANK(TRUE),IF(B26=ISBLANK(TRUE)," ","Input"),VLOOKUP(A26,INVENTORY!$A$31:$Y$948,6,FALSE))</f>
        <v> </v>
      </c>
      <c r="H26" s="1369" t="str">
        <f>IF(A26=ISBLANK(TRUE),IF(B26=ISBLANK(TRUE)," ","Input"),VLOOKUP(A26,INVENTORY!$A$31:$Y$948,7,FALSE))</f>
        <v> </v>
      </c>
      <c r="I26" s="1369" t="str">
        <f>IF(A26=ISBLANK(TRUE),IF(B26=ISBLANK(TRUE)," ","Input"),VLOOKUP(A26,INVENTORY!$A$31:$Y$948,8,FALSE))</f>
        <v> </v>
      </c>
      <c r="J26" s="1369" t="str">
        <f>IF(A26=ISBLANK(TRUE),IF(B26=ISBLANK(TRUE)," ","Input"),VLOOKUP(A26,INVENTORY!$A$31:$Y$948,9,FALSE))</f>
        <v> </v>
      </c>
      <c r="K26" s="1302" t="str">
        <f>IF(A26=ISBLANK(TRUE),IF(B26=ISBLANK(TRUE)," ","Input"),VLOOKUP(B26,INVENTORY!$A$31:$Y$948,19,FALSE))</f>
        <v> </v>
      </c>
      <c r="L26" s="1290"/>
      <c r="M26" s="1290"/>
      <c r="N26" s="1290"/>
      <c r="O26" s="1290"/>
      <c r="P26" s="1290"/>
      <c r="Q26" s="1370"/>
      <c r="R26" s="1290"/>
      <c r="S26" s="1362"/>
      <c r="T26" s="1290"/>
      <c r="U26" s="1281">
        <f t="shared" si="1"/>
        <v>0</v>
      </c>
      <c r="V26" s="1284"/>
      <c r="W26" s="1290"/>
      <c r="X26" s="1371"/>
      <c r="Y26" s="1284"/>
      <c r="Z26" s="1284"/>
      <c r="AA26" s="1284"/>
      <c r="AB26" s="1284"/>
      <c r="AC26" s="1284"/>
      <c r="AD26" s="1286">
        <f>IF(B26=ISBLANK(0),0,'Roster &amp; Tables'!J27)</f>
        <v>0</v>
      </c>
      <c r="AE26" s="1286">
        <f t="shared" si="2"/>
        <v>0</v>
      </c>
      <c r="AF26" s="1287">
        <f t="shared" si="3"/>
        <v>0</v>
      </c>
      <c r="AG26" s="1288">
        <v>21.0</v>
      </c>
      <c r="AH26" s="1222"/>
      <c r="AI26" s="1304"/>
      <c r="AJ26" s="110"/>
      <c r="AK26" s="111"/>
      <c r="AL26" s="14"/>
    </row>
    <row r="27" ht="12.75" customHeight="1">
      <c r="A27" s="1372"/>
      <c r="B27" s="1373"/>
      <c r="C27" s="1348"/>
      <c r="D27" s="1348"/>
      <c r="E27" s="1348"/>
      <c r="F27" s="1374"/>
      <c r="G27" s="1355" t="str">
        <f>IF(A27=ISBLANK(TRUE),IF(B27=ISBLANK(TRUE)," ","Input"),VLOOKUP(A27,INVENTORY!$A$31:$Y$948,6,FALSE))</f>
        <v> </v>
      </c>
      <c r="H27" s="1355" t="str">
        <f>IF(A27=ISBLANK(TRUE),IF(B27=ISBLANK(TRUE)," ","Input"),VLOOKUP(A27,INVENTORY!$A$31:$Y$948,7,FALSE))</f>
        <v> </v>
      </c>
      <c r="I27" s="1355" t="str">
        <f>IF(A27=ISBLANK(TRUE),IF(B27=ISBLANK(TRUE)," ","Input"),VLOOKUP(A27,INVENTORY!$A$31:$Y$948,8,FALSE))</f>
        <v> </v>
      </c>
      <c r="J27" s="1355" t="str">
        <f>IF(A27=ISBLANK(TRUE),IF(B27=ISBLANK(TRUE)," ","Input"),VLOOKUP(A27,INVENTORY!$A$31:$Y$948,9,FALSE))</f>
        <v> </v>
      </c>
      <c r="K27" s="1355" t="str">
        <f>IF(A27=ISBLANK(TRUE),IF(B27=ISBLANK(TRUE)," ","Input"),VLOOKUP(B27,INVENTORY!$A$31:$Y$948,19,FALSE))</f>
        <v> </v>
      </c>
      <c r="L27" s="1348"/>
      <c r="M27" s="1348"/>
      <c r="N27" s="1348"/>
      <c r="O27" s="1348"/>
      <c r="P27" s="1348"/>
      <c r="Q27" s="1375"/>
      <c r="R27" s="1348"/>
      <c r="S27" s="1356"/>
      <c r="T27" s="1348"/>
      <c r="U27" s="1281">
        <f t="shared" si="1"/>
        <v>0</v>
      </c>
      <c r="V27" s="1352"/>
      <c r="W27" s="1348"/>
      <c r="X27" s="1376"/>
      <c r="Y27" s="1352"/>
      <c r="Z27" s="1352"/>
      <c r="AA27" s="1352"/>
      <c r="AB27" s="1352"/>
      <c r="AC27" s="1352"/>
      <c r="AD27" s="1286">
        <f>IF(B27=ISBLANK(0),0,'Roster &amp; Tables'!J27)</f>
        <v>0</v>
      </c>
      <c r="AE27" s="1286">
        <f t="shared" si="2"/>
        <v>0</v>
      </c>
      <c r="AF27" s="1287">
        <f t="shared" si="3"/>
        <v>0</v>
      </c>
      <c r="AG27" s="1288">
        <v>22.0</v>
      </c>
      <c r="AH27" s="1222"/>
      <c r="AI27" s="1304"/>
      <c r="AJ27" s="110"/>
      <c r="AK27" s="111"/>
      <c r="AL27" s="14"/>
    </row>
    <row r="28" ht="12.75" customHeight="1">
      <c r="A28" s="1366"/>
      <c r="B28" s="1367"/>
      <c r="C28" s="1290"/>
      <c r="D28" s="1290"/>
      <c r="E28" s="1290"/>
      <c r="F28" s="1368"/>
      <c r="G28" s="1369" t="str">
        <f>IF(A28=ISBLANK(TRUE),IF(B28=ISBLANK(TRUE)," ","Input"),VLOOKUP(A28,INVENTORY!$A$31:$Y$948,6,FALSE))</f>
        <v> </v>
      </c>
      <c r="H28" s="1369" t="str">
        <f>IF(A28=ISBLANK(TRUE),IF(B28=ISBLANK(TRUE)," ","Input"),VLOOKUP(A28,INVENTORY!$A$31:$Y$948,7,FALSE))</f>
        <v> </v>
      </c>
      <c r="I28" s="1369" t="str">
        <f>IF(A28=ISBLANK(TRUE),IF(B28=ISBLANK(TRUE)," ","Input"),VLOOKUP(A28,INVENTORY!$A$31:$Y$948,8,FALSE))</f>
        <v> </v>
      </c>
      <c r="J28" s="1369" t="str">
        <f>IF(A28=ISBLANK(TRUE),IF(B28=ISBLANK(TRUE)," ","Input"),VLOOKUP(A28,INVENTORY!$A$31:$Y$948,9,FALSE))</f>
        <v> </v>
      </c>
      <c r="K28" s="1302" t="str">
        <f>IF(A28=ISBLANK(TRUE),IF(B28=ISBLANK(TRUE)," ","Input"),VLOOKUP(B28,INVENTORY!$A$31:$Y$948,19,FALSE))</f>
        <v> </v>
      </c>
      <c r="L28" s="1290"/>
      <c r="M28" s="1290"/>
      <c r="N28" s="1290"/>
      <c r="O28" s="1290"/>
      <c r="P28" s="1290"/>
      <c r="Q28" s="1370"/>
      <c r="R28" s="1290"/>
      <c r="S28" s="1362"/>
      <c r="T28" s="1290"/>
      <c r="U28" s="1281">
        <f t="shared" si="1"/>
        <v>0</v>
      </c>
      <c r="V28" s="1284"/>
      <c r="W28" s="1290"/>
      <c r="X28" s="1371"/>
      <c r="Y28" s="1284"/>
      <c r="Z28" s="1284"/>
      <c r="AA28" s="1284"/>
      <c r="AB28" s="1284"/>
      <c r="AC28" s="1284"/>
      <c r="AD28" s="1286">
        <f>IF(B28=ISBLANK(0),0,'Roster &amp; Tables'!J27)</f>
        <v>0</v>
      </c>
      <c r="AE28" s="1286">
        <f t="shared" si="2"/>
        <v>0</v>
      </c>
      <c r="AF28" s="1287">
        <f t="shared" si="3"/>
        <v>0</v>
      </c>
      <c r="AG28" s="1288">
        <v>23.0</v>
      </c>
      <c r="AH28" s="1222"/>
      <c r="AI28" s="1304"/>
      <c r="AJ28" s="110"/>
      <c r="AK28" s="111"/>
      <c r="AL28" s="14"/>
    </row>
    <row r="29" ht="12.75" customHeight="1">
      <c r="A29" s="1372"/>
      <c r="B29" s="1373"/>
      <c r="C29" s="1348"/>
      <c r="D29" s="1348"/>
      <c r="E29" s="1348"/>
      <c r="F29" s="1374"/>
      <c r="G29" s="1355" t="str">
        <f>IF(A29=ISBLANK(TRUE),IF(B29=ISBLANK(TRUE)," ","Input"),VLOOKUP(A29,INVENTORY!$A$31:$Y$948,6,FALSE))</f>
        <v> </v>
      </c>
      <c r="H29" s="1355" t="str">
        <f>IF(A29=ISBLANK(TRUE),IF(B29=ISBLANK(TRUE)," ","Input"),VLOOKUP(A29,INVENTORY!$A$31:$Y$948,7,FALSE))</f>
        <v> </v>
      </c>
      <c r="I29" s="1355" t="str">
        <f>IF(A29=ISBLANK(TRUE),IF(B29=ISBLANK(TRUE)," ","Input"),VLOOKUP(A29,INVENTORY!$A$31:$Y$948,8,FALSE))</f>
        <v> </v>
      </c>
      <c r="J29" s="1355" t="str">
        <f>IF(A29=ISBLANK(TRUE),IF(B29=ISBLANK(TRUE)," ","Input"),VLOOKUP(A29,INVENTORY!$A$31:$Y$948,9,FALSE))</f>
        <v> </v>
      </c>
      <c r="K29" s="1355" t="str">
        <f>IF(A29=ISBLANK(TRUE),IF(B29=ISBLANK(TRUE)," ","Input"),VLOOKUP(B29,INVENTORY!$A$31:$Y$948,19,FALSE))</f>
        <v> </v>
      </c>
      <c r="L29" s="1348"/>
      <c r="M29" s="1348"/>
      <c r="N29" s="1348"/>
      <c r="O29" s="1348"/>
      <c r="P29" s="1348"/>
      <c r="Q29" s="1375"/>
      <c r="R29" s="1348"/>
      <c r="S29" s="1356"/>
      <c r="T29" s="1348"/>
      <c r="U29" s="1281">
        <f t="shared" si="1"/>
        <v>0</v>
      </c>
      <c r="V29" s="1352"/>
      <c r="W29" s="1348"/>
      <c r="X29" s="1376"/>
      <c r="Y29" s="1352"/>
      <c r="Z29" s="1352"/>
      <c r="AA29" s="1352"/>
      <c r="AB29" s="1352"/>
      <c r="AC29" s="1352"/>
      <c r="AD29" s="1286">
        <f>IF(B29=ISBLANK(0),0,'Roster &amp; Tables'!J27)</f>
        <v>0</v>
      </c>
      <c r="AE29" s="1286">
        <f t="shared" si="2"/>
        <v>0</v>
      </c>
      <c r="AF29" s="1287">
        <f t="shared" si="3"/>
        <v>0</v>
      </c>
      <c r="AG29" s="1288">
        <v>24.0</v>
      </c>
      <c r="AH29" s="1222"/>
      <c r="AI29" s="1304"/>
      <c r="AJ29" s="110"/>
      <c r="AK29" s="111"/>
      <c r="AL29" s="14"/>
    </row>
    <row r="30" ht="12.75" customHeight="1">
      <c r="A30" s="1366"/>
      <c r="B30" s="1367"/>
      <c r="C30" s="1290"/>
      <c r="D30" s="1290"/>
      <c r="E30" s="1290"/>
      <c r="F30" s="1368"/>
      <c r="G30" s="1369" t="str">
        <f>IF(A30=ISBLANK(TRUE),IF(B30=ISBLANK(TRUE)," ","Input"),VLOOKUP(A30,INVENTORY!$A$31:$Y$948,6,FALSE))</f>
        <v> </v>
      </c>
      <c r="H30" s="1369" t="str">
        <f>IF(A30=ISBLANK(TRUE),IF(B30=ISBLANK(TRUE)," ","Input"),VLOOKUP(A30,INVENTORY!$A$31:$Y$948,7,FALSE))</f>
        <v> </v>
      </c>
      <c r="I30" s="1369" t="str">
        <f>IF(A30=ISBLANK(TRUE),IF(B30=ISBLANK(TRUE)," ","Input"),VLOOKUP(A30,INVENTORY!$A$31:$Y$948,8,FALSE))</f>
        <v> </v>
      </c>
      <c r="J30" s="1369" t="str">
        <f>IF(A30=ISBLANK(TRUE),IF(B30=ISBLANK(TRUE)," ","Input"),VLOOKUP(A30,INVENTORY!$A$31:$Y$948,9,FALSE))</f>
        <v> </v>
      </c>
      <c r="K30" s="1302" t="str">
        <f>IF(A30=ISBLANK(TRUE),IF(B30=ISBLANK(TRUE)," ","Input"),VLOOKUP(B30,INVENTORY!$A$31:$Y$948,19,FALSE))</f>
        <v> </v>
      </c>
      <c r="L30" s="1290"/>
      <c r="M30" s="1290"/>
      <c r="N30" s="1290"/>
      <c r="O30" s="1290"/>
      <c r="P30" s="1290"/>
      <c r="Q30" s="1370"/>
      <c r="R30" s="1290"/>
      <c r="S30" s="1362"/>
      <c r="T30" s="1290"/>
      <c r="U30" s="1281">
        <f t="shared" si="1"/>
        <v>0</v>
      </c>
      <c r="V30" s="1284"/>
      <c r="W30" s="1290"/>
      <c r="X30" s="1371"/>
      <c r="Y30" s="1284"/>
      <c r="Z30" s="1284"/>
      <c r="AA30" s="1284"/>
      <c r="AB30" s="1284"/>
      <c r="AC30" s="1284"/>
      <c r="AD30" s="1286">
        <f>IF(B30=ISBLANK(0),0,'Roster &amp; Tables'!J27)</f>
        <v>0</v>
      </c>
      <c r="AE30" s="1286">
        <f t="shared" si="2"/>
        <v>0</v>
      </c>
      <c r="AF30" s="1287">
        <f t="shared" si="3"/>
        <v>0</v>
      </c>
      <c r="AG30" s="1288">
        <v>25.0</v>
      </c>
      <c r="AH30" s="1222"/>
      <c r="AI30" s="1304"/>
      <c r="AJ30" s="110"/>
      <c r="AK30" s="111"/>
      <c r="AL30" s="14"/>
    </row>
    <row r="31" ht="12.75" customHeight="1">
      <c r="A31" s="1372"/>
      <c r="B31" s="1373"/>
      <c r="C31" s="1348"/>
      <c r="D31" s="1348"/>
      <c r="E31" s="1348"/>
      <c r="F31" s="1374"/>
      <c r="G31" s="1355" t="str">
        <f>IF(A31=ISBLANK(TRUE),IF(B31=ISBLANK(TRUE)," ","Input"),VLOOKUP(A31,INVENTORY!$A$31:$Y$948,6,FALSE))</f>
        <v> </v>
      </c>
      <c r="H31" s="1355" t="str">
        <f>IF(A31=ISBLANK(TRUE),IF(B31=ISBLANK(TRUE)," ","Input"),VLOOKUP(A31,INVENTORY!$A$31:$Y$948,7,FALSE))</f>
        <v> </v>
      </c>
      <c r="I31" s="1355" t="str">
        <f>IF(A31=ISBLANK(TRUE),IF(B31=ISBLANK(TRUE)," ","Input"),VLOOKUP(A31,INVENTORY!$A$31:$Y$948,8,FALSE))</f>
        <v> </v>
      </c>
      <c r="J31" s="1355" t="str">
        <f>IF(A31=ISBLANK(TRUE),IF(B31=ISBLANK(TRUE)," ","Input"),VLOOKUP(A31,INVENTORY!$A$31:$Y$948,9,FALSE))</f>
        <v> </v>
      </c>
      <c r="K31" s="1355" t="str">
        <f>IF(A31=ISBLANK(TRUE),IF(B31=ISBLANK(TRUE)," ","Input"),VLOOKUP(B31,INVENTORY!$A$31:$Y$948,19,FALSE))</f>
        <v> </v>
      </c>
      <c r="L31" s="1348"/>
      <c r="M31" s="1348"/>
      <c r="N31" s="1348"/>
      <c r="O31" s="1348"/>
      <c r="P31" s="1348"/>
      <c r="Q31" s="1375"/>
      <c r="R31" s="1348"/>
      <c r="S31" s="1356"/>
      <c r="T31" s="1348"/>
      <c r="U31" s="1281">
        <f t="shared" si="1"/>
        <v>0</v>
      </c>
      <c r="V31" s="1352"/>
      <c r="W31" s="1348"/>
      <c r="X31" s="1376"/>
      <c r="Y31" s="1352"/>
      <c r="Z31" s="1352"/>
      <c r="AA31" s="1352"/>
      <c r="AB31" s="1352"/>
      <c r="AC31" s="1352"/>
      <c r="AD31" s="1286">
        <f>IF(B31=ISBLANK(0),0,'Roster &amp; Tables'!J27)</f>
        <v>0</v>
      </c>
      <c r="AE31" s="1286">
        <f t="shared" si="2"/>
        <v>0</v>
      </c>
      <c r="AF31" s="1287">
        <f t="shared" si="3"/>
        <v>0</v>
      </c>
      <c r="AG31" s="1288">
        <v>26.0</v>
      </c>
      <c r="AH31" s="1222"/>
      <c r="AI31" s="1304"/>
      <c r="AJ31" s="110"/>
      <c r="AK31" s="111"/>
      <c r="AL31" s="14"/>
    </row>
    <row r="32" ht="12.75" customHeight="1">
      <c r="A32" s="1366"/>
      <c r="B32" s="1367"/>
      <c r="C32" s="1290"/>
      <c r="D32" s="1290"/>
      <c r="E32" s="1290"/>
      <c r="F32" s="1368"/>
      <c r="G32" s="1369" t="str">
        <f>IF(A32=ISBLANK(TRUE),IF(B32=ISBLANK(TRUE)," ","Input"),VLOOKUP(A32,INVENTORY!$A$31:$Y$948,6,FALSE))</f>
        <v> </v>
      </c>
      <c r="H32" s="1369" t="str">
        <f>IF(A32=ISBLANK(TRUE),IF(B32=ISBLANK(TRUE)," ","Input"),VLOOKUP(A32,INVENTORY!$A$31:$Y$948,7,FALSE))</f>
        <v> </v>
      </c>
      <c r="I32" s="1369" t="str">
        <f>IF(A32=ISBLANK(TRUE),IF(B32=ISBLANK(TRUE)," ","Input"),VLOOKUP(A32,INVENTORY!$A$31:$Y$948,8,FALSE))</f>
        <v> </v>
      </c>
      <c r="J32" s="1369" t="str">
        <f>IF(A32=ISBLANK(TRUE),IF(B32=ISBLANK(TRUE)," ","Input"),VLOOKUP(A32,INVENTORY!$A$31:$Y$948,9,FALSE))</f>
        <v> </v>
      </c>
      <c r="K32" s="1302" t="str">
        <f>IF(A32=ISBLANK(TRUE),IF(B32=ISBLANK(TRUE)," ","Input"),VLOOKUP(B32,INVENTORY!$A$31:$Y$948,19,FALSE))</f>
        <v> </v>
      </c>
      <c r="L32" s="1290"/>
      <c r="M32" s="1290"/>
      <c r="N32" s="1290"/>
      <c r="O32" s="1290"/>
      <c r="P32" s="1290"/>
      <c r="Q32" s="1370"/>
      <c r="R32" s="1290"/>
      <c r="S32" s="1362"/>
      <c r="T32" s="1290"/>
      <c r="U32" s="1281">
        <f t="shared" si="1"/>
        <v>0</v>
      </c>
      <c r="V32" s="1284"/>
      <c r="W32" s="1290"/>
      <c r="X32" s="1371"/>
      <c r="Y32" s="1284"/>
      <c r="Z32" s="1284"/>
      <c r="AA32" s="1284"/>
      <c r="AB32" s="1284"/>
      <c r="AC32" s="1284"/>
      <c r="AD32" s="1286">
        <f>IF(B32=ISBLANK(0),0,'Roster &amp; Tables'!J27)</f>
        <v>0</v>
      </c>
      <c r="AE32" s="1286">
        <f t="shared" si="2"/>
        <v>0</v>
      </c>
      <c r="AF32" s="1287">
        <f t="shared" si="3"/>
        <v>0</v>
      </c>
      <c r="AG32" s="1288">
        <v>27.0</v>
      </c>
      <c r="AH32" s="1222"/>
      <c r="AI32" s="1304"/>
      <c r="AJ32" s="110"/>
      <c r="AK32" s="111"/>
      <c r="AL32" s="14"/>
    </row>
    <row r="33" ht="12.75" customHeight="1">
      <c r="A33" s="1372"/>
      <c r="B33" s="1373"/>
      <c r="C33" s="1348"/>
      <c r="D33" s="1348"/>
      <c r="E33" s="1348"/>
      <c r="F33" s="1374"/>
      <c r="G33" s="1355" t="str">
        <f>IF(A33=ISBLANK(TRUE),IF(B33=ISBLANK(TRUE)," ","Input"),VLOOKUP(A33,INVENTORY!$A$31:$Y$948,6,FALSE))</f>
        <v> </v>
      </c>
      <c r="H33" s="1355" t="str">
        <f>IF(A33=ISBLANK(TRUE),IF(B33=ISBLANK(TRUE)," ","Input"),VLOOKUP(A33,INVENTORY!$A$31:$Y$948,7,FALSE))</f>
        <v> </v>
      </c>
      <c r="I33" s="1355" t="str">
        <f>IF(A33=ISBLANK(TRUE),IF(B33=ISBLANK(TRUE)," ","Input"),VLOOKUP(A33,INVENTORY!$A$31:$Y$948,8,FALSE))</f>
        <v> </v>
      </c>
      <c r="J33" s="1355" t="str">
        <f>IF(A33=ISBLANK(TRUE),IF(B33=ISBLANK(TRUE)," ","Input"),VLOOKUP(A33,INVENTORY!$A$31:$Y$948,9,FALSE))</f>
        <v> </v>
      </c>
      <c r="K33" s="1355" t="str">
        <f>IF(A33=ISBLANK(TRUE),IF(B33=ISBLANK(TRUE)," ","Input"),VLOOKUP(B33,INVENTORY!$A$31:$Y$948,19,FALSE))</f>
        <v> </v>
      </c>
      <c r="L33" s="1348"/>
      <c r="M33" s="1348"/>
      <c r="N33" s="1348"/>
      <c r="O33" s="1348"/>
      <c r="P33" s="1348"/>
      <c r="Q33" s="1375"/>
      <c r="R33" s="1348"/>
      <c r="S33" s="1356"/>
      <c r="T33" s="1348"/>
      <c r="U33" s="1281">
        <f t="shared" si="1"/>
        <v>0</v>
      </c>
      <c r="V33" s="1352"/>
      <c r="W33" s="1348"/>
      <c r="X33" s="1376"/>
      <c r="Y33" s="1352"/>
      <c r="Z33" s="1352"/>
      <c r="AA33" s="1352"/>
      <c r="AB33" s="1352"/>
      <c r="AC33" s="1352"/>
      <c r="AD33" s="1286">
        <f>IF(B33=ISBLANK(0),0,'Roster &amp; Tables'!J27)</f>
        <v>0</v>
      </c>
      <c r="AE33" s="1286">
        <f t="shared" si="2"/>
        <v>0</v>
      </c>
      <c r="AF33" s="1287">
        <f t="shared" si="3"/>
        <v>0</v>
      </c>
      <c r="AG33" s="1288">
        <v>28.0</v>
      </c>
      <c r="AH33" s="1222"/>
      <c r="AI33" s="1304"/>
      <c r="AJ33" s="110"/>
      <c r="AK33" s="111"/>
      <c r="AL33" s="14"/>
    </row>
    <row r="34" ht="12.75" customHeight="1">
      <c r="A34" s="1410"/>
      <c r="B34" s="1411"/>
      <c r="C34" s="1412"/>
      <c r="D34" s="1412"/>
      <c r="E34" s="1412"/>
      <c r="F34" s="1413"/>
      <c r="G34" s="1414" t="str">
        <f>IF(A34=ISBLANK(TRUE),IF(B34=ISBLANK(TRUE)," ","Input"),VLOOKUP(A34,INVENTORY!$A$31:$Y$948,6,FALSE))</f>
        <v> </v>
      </c>
      <c r="H34" s="1414" t="str">
        <f>IF(A34=ISBLANK(TRUE),IF(B34=ISBLANK(TRUE)," ","Input"),VLOOKUP(A34,INVENTORY!$A$31:$Y$948,7,FALSE))</f>
        <v> </v>
      </c>
      <c r="I34" s="1414" t="str">
        <f>IF(A34=ISBLANK(TRUE),IF(B34=ISBLANK(TRUE)," ","Input"),VLOOKUP(A34,INVENTORY!$A$31:$Y$948,8,FALSE))</f>
        <v> </v>
      </c>
      <c r="J34" s="1369" t="str">
        <f>IF(A34=ISBLANK(TRUE),IF(B34=ISBLANK(TRUE)," ","Input"),VLOOKUP(A34,INVENTORY!$A$31:$Y$948,9,FALSE))</f>
        <v> </v>
      </c>
      <c r="K34" s="1302" t="str">
        <f>IF(A34=ISBLANK(TRUE),IF(B34=ISBLANK(TRUE)," ","Input"),VLOOKUP(B34,INVENTORY!$A$31:$Y$948,19,FALSE))</f>
        <v> </v>
      </c>
      <c r="L34" s="1412"/>
      <c r="M34" s="1412"/>
      <c r="N34" s="1412"/>
      <c r="O34" s="1412"/>
      <c r="P34" s="1412"/>
      <c r="Q34" s="1415"/>
      <c r="R34" s="1412"/>
      <c r="S34" s="1416"/>
      <c r="T34" s="1412"/>
      <c r="U34" s="1384">
        <f t="shared" si="1"/>
        <v>0</v>
      </c>
      <c r="V34" s="1284"/>
      <c r="W34" s="1290"/>
      <c r="X34" s="1371"/>
      <c r="Y34" s="1284"/>
      <c r="Z34" s="1284"/>
      <c r="AA34" s="1284"/>
      <c r="AB34" s="1284"/>
      <c r="AC34" s="1284"/>
      <c r="AD34" s="1286">
        <f>IF(B34=ISBLANK(0),0,'Roster &amp; Tables'!J27)</f>
        <v>0</v>
      </c>
      <c r="AE34" s="1286">
        <f t="shared" si="2"/>
        <v>0</v>
      </c>
      <c r="AF34" s="1287">
        <f t="shared" si="3"/>
        <v>0</v>
      </c>
      <c r="AG34" s="1288">
        <v>29.0</v>
      </c>
      <c r="AH34" s="1222"/>
      <c r="AI34" s="1304"/>
      <c r="AJ34" s="110"/>
      <c r="AK34" s="111"/>
      <c r="AL34" s="14"/>
    </row>
    <row r="35" ht="12.75" customHeight="1">
      <c r="A35" s="1372"/>
      <c r="B35" s="1396"/>
      <c r="C35" s="1348"/>
      <c r="D35" s="1348"/>
      <c r="E35" s="1348"/>
      <c r="F35" s="1374"/>
      <c r="G35" s="1355" t="str">
        <f>IF(A35=ISBLANK(TRUE),IF(B35=ISBLANK(TRUE)," ","Input"),VLOOKUP(A35,INVENTORY!$A$31:$Y$948,6,FALSE))</f>
        <v> </v>
      </c>
      <c r="H35" s="1355" t="str">
        <f>IF(A35=ISBLANK(TRUE),IF(B35=ISBLANK(TRUE)," ","Input"),VLOOKUP(A35,INVENTORY!$A$31:$Y$948,7,FALSE))</f>
        <v> </v>
      </c>
      <c r="I35" s="1355" t="str">
        <f>IF(A35=ISBLANK(TRUE),IF(B35=ISBLANK(TRUE)," ","Input"),VLOOKUP(A35,INVENTORY!$A$31:$Y$948,8,FALSE))</f>
        <v> </v>
      </c>
      <c r="J35" s="1355" t="str">
        <f>IF(A35=ISBLANK(TRUE),IF(B35=ISBLANK(TRUE)," ","Input"),VLOOKUP(A35,INVENTORY!$A$31:$Y$948,9,FALSE))</f>
        <v> </v>
      </c>
      <c r="K35" s="1355" t="str">
        <f>IF(A35=ISBLANK(TRUE),IF(B35=ISBLANK(TRUE)," ","Input"),VLOOKUP(B35,INVENTORY!$A$31:$Y$948,19,FALSE))</f>
        <v> </v>
      </c>
      <c r="L35" s="1348"/>
      <c r="M35" s="1348"/>
      <c r="N35" s="1348"/>
      <c r="O35" s="1348"/>
      <c r="P35" s="1348"/>
      <c r="Q35" s="1375"/>
      <c r="R35" s="1348"/>
      <c r="S35" s="1356"/>
      <c r="T35" s="1348"/>
      <c r="U35" s="1281">
        <f t="shared" si="1"/>
        <v>0</v>
      </c>
      <c r="V35" s="1397"/>
      <c r="W35" s="1348"/>
      <c r="X35" s="1376"/>
      <c r="Y35" s="1352"/>
      <c r="Z35" s="1352"/>
      <c r="AA35" s="1352"/>
      <c r="AB35" s="1352"/>
      <c r="AC35" s="1352"/>
      <c r="AD35" s="1286">
        <f>IF(B35=ISBLANK(0),0,'Roster &amp; Tables'!J27)</f>
        <v>0</v>
      </c>
      <c r="AE35" s="1286">
        <f t="shared" si="2"/>
        <v>0</v>
      </c>
      <c r="AF35" s="1287">
        <f t="shared" si="3"/>
        <v>0</v>
      </c>
      <c r="AG35" s="1288">
        <v>30.0</v>
      </c>
      <c r="AH35" s="1222"/>
      <c r="AI35" s="1304"/>
      <c r="AJ35" s="110"/>
      <c r="AK35" s="111"/>
      <c r="AL35" s="14"/>
    </row>
    <row r="36" ht="12.75" customHeight="1">
      <c r="A36" s="1325" t="s">
        <v>958</v>
      </c>
      <c r="B36" s="110"/>
      <c r="C36" s="110"/>
      <c r="D36" s="110"/>
      <c r="E36" s="110"/>
      <c r="F36" s="110"/>
      <c r="G36" s="110"/>
      <c r="H36" s="110"/>
      <c r="I36" s="110"/>
      <c r="J36" s="110"/>
      <c r="K36" s="110"/>
      <c r="L36" s="110"/>
      <c r="M36" s="110"/>
      <c r="N36" s="110"/>
      <c r="O36" s="110"/>
      <c r="P36" s="110"/>
      <c r="Q36" s="110"/>
      <c r="R36" s="110"/>
      <c r="S36" s="110"/>
      <c r="T36" s="110"/>
      <c r="U36" s="111"/>
      <c r="V36" s="1326">
        <f>SUM(V6:V35)</f>
        <v>0</v>
      </c>
      <c r="W36" s="1327"/>
      <c r="X36" s="1327"/>
      <c r="Y36" s="1328">
        <f t="shared" ref="Y36:AF36" si="4">SUM(Y6:Y35)</f>
        <v>0</v>
      </c>
      <c r="Z36" s="1328">
        <f t="shared" si="4"/>
        <v>0</v>
      </c>
      <c r="AA36" s="1328">
        <f t="shared" si="4"/>
        <v>0</v>
      </c>
      <c r="AB36" s="1328">
        <f t="shared" si="4"/>
        <v>0</v>
      </c>
      <c r="AC36" s="1328">
        <f t="shared" si="4"/>
        <v>0</v>
      </c>
      <c r="AD36" s="1328">
        <f t="shared" si="4"/>
        <v>0</v>
      </c>
      <c r="AE36" s="1328">
        <f t="shared" si="4"/>
        <v>0</v>
      </c>
      <c r="AF36" s="1328">
        <f t="shared" si="4"/>
        <v>0</v>
      </c>
      <c r="AG36" s="1246"/>
      <c r="AH36" s="1246"/>
      <c r="AI36" s="1246"/>
      <c r="AJ36" s="102"/>
      <c r="AK36" s="60"/>
      <c r="AL36" s="104"/>
    </row>
    <row r="37" ht="12.75" customHeight="1">
      <c r="A37" s="1330" t="s">
        <v>959</v>
      </c>
      <c r="B37" s="110"/>
      <c r="C37" s="110"/>
      <c r="D37" s="110"/>
      <c r="E37" s="110"/>
      <c r="F37" s="110"/>
      <c r="G37" s="110"/>
      <c r="H37" s="110"/>
      <c r="I37" s="110"/>
      <c r="J37" s="110"/>
      <c r="K37" s="110"/>
      <c r="L37" s="110"/>
      <c r="M37" s="110"/>
      <c r="N37" s="110"/>
      <c r="O37" s="110"/>
      <c r="P37" s="110"/>
      <c r="Q37" s="110"/>
      <c r="R37" s="110"/>
      <c r="S37" s="110"/>
      <c r="T37" s="110"/>
      <c r="U37" s="111"/>
      <c r="V37" s="1331" t="str">
        <f>'DEAL LOG'!Y118+'Day 2'!W36+'Day 3'!W35+'Day 4'!W36+'Day 5'!V36+'Day 6'!V36+'Day 7'!V36+'Day 8'!V36+V36</f>
        <v>#VALUE!</v>
      </c>
      <c r="W37" s="1387"/>
      <c r="X37" s="1387"/>
      <c r="Y37" s="1331">
        <f>'DEAL LOG'!AB118+'Day 2'!Z36+'Day 3'!Z35+'Day 4'!Z36+'Day 5'!Y36+'Day 6'!Y36+'Day 7'!Y36+'Day 8'!Y36+Y36</f>
        <v>0</v>
      </c>
      <c r="Z37" s="1331">
        <f>'DEAL LOG'!AC118+'Day 2'!AA36+'Day 3'!AA35+'Day 4'!AA36+'Day 5'!Z36+'Day 6'!Z36+'Day 7'!Z36+'Day 8'!Z36+Z36</f>
        <v>0</v>
      </c>
      <c r="AA37" s="1331">
        <f>'DEAL LOG'!AD118+'Day 2'!AB36+'Day 3'!AB35+'Day 4'!AB36+'Day 5'!AA36+'Day 6'!AA36+'Day 7'!AA36+'Day 8'!AA36+AA36</f>
        <v>0</v>
      </c>
      <c r="AB37" s="1331" t="str">
        <f>#REF!+'Day 2'!AC36+'Day 3'!AC35+'Day 4'!AC36+'Day 5'!AB36+'Day 6'!AB36+'Day 7'!AB36+'Day 8'!AB36+AB36</f>
        <v>#REF!</v>
      </c>
      <c r="AC37" s="1331">
        <f>'DEAL LOG'!AE118+'Day 2'!AD36+'Day 3'!AD35+'Day 4'!AD36+'Day 5'!AC36+'Day 6'!AC36+'Day 7'!AC36+'Day 8'!AC36+AC36</f>
        <v>0</v>
      </c>
      <c r="AD37" s="1331" t="str">
        <f>#REF!+'Day 2'!AE36+'Day 3'!AE35+'Day 4'!AE36+'Day 5'!AD36+'Day 6'!AD36+'Day 7'!AD36+'Day 8'!AD36+AD36</f>
        <v>#REF!</v>
      </c>
      <c r="AE37" s="1331">
        <f>'DEAL LOG'!AF118+'Day 2'!AF36+'Day 3'!AF35+'Day 4'!AF36+'Day 5'!AE36+'Day 6'!AE36+'Day 7'!AE36+'Day 8'!AE36+AE36</f>
        <v>0</v>
      </c>
      <c r="AF37" s="1331" t="str">
        <f>'DEAL LOG'!AG118+'Day 2'!AG36+'Day 3'!AG35+'Day 4'!AG36+'Day 5'!AF36+'Day 6'!AF36+'Day 7'!AF36+'Day 8'!AF36+AF36</f>
        <v>#VALUE!</v>
      </c>
      <c r="AG37" s="1332"/>
      <c r="AH37" s="1332"/>
      <c r="AI37" s="1332"/>
      <c r="AJ37" s="14"/>
      <c r="AK37" s="14"/>
      <c r="AL37" s="14"/>
    </row>
    <row r="38" ht="12.7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4"/>
      <c r="Y38" s="104"/>
      <c r="Z38" s="104"/>
      <c r="AA38" s="104"/>
      <c r="AB38" s="104"/>
      <c r="AC38" s="104"/>
      <c r="AD38" s="104"/>
      <c r="AE38" s="104"/>
      <c r="AF38" s="104"/>
      <c r="AG38" s="104"/>
      <c r="AH38" s="104"/>
      <c r="AI38" s="14"/>
      <c r="AJ38" s="14"/>
      <c r="AK38" s="14"/>
      <c r="AL38" s="14"/>
    </row>
    <row r="39" ht="12.75" customHeight="1">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4"/>
      <c r="AJ39" s="14"/>
      <c r="AK39" s="14"/>
      <c r="AL39" s="14"/>
    </row>
    <row r="40" ht="12.75" customHeight="1">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4"/>
      <c r="AJ40" s="14"/>
      <c r="AK40" s="14"/>
      <c r="AL40" s="14"/>
    </row>
    <row r="41" ht="12.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4"/>
      <c r="Y41" s="104"/>
      <c r="Z41" s="104"/>
      <c r="AA41" s="104"/>
      <c r="AB41" s="104"/>
      <c r="AC41" s="104"/>
      <c r="AD41" s="104"/>
      <c r="AE41" s="104"/>
      <c r="AF41" s="104"/>
      <c r="AG41" s="104"/>
      <c r="AH41" s="104"/>
      <c r="AI41" s="14"/>
      <c r="AJ41" s="14"/>
      <c r="AK41" s="14"/>
      <c r="AL41" s="14"/>
    </row>
    <row r="42" ht="12.75" customHeight="1">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4"/>
      <c r="AJ42" s="14"/>
      <c r="AK42" s="14"/>
      <c r="AL42" s="14"/>
    </row>
    <row r="43" ht="12.75" customHeight="1">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4"/>
      <c r="AJ43" s="14"/>
      <c r="AK43" s="14"/>
      <c r="AL43" s="14"/>
    </row>
    <row r="44" ht="12.75" customHeight="1">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4"/>
      <c r="AJ44" s="14"/>
      <c r="AK44" s="14"/>
      <c r="AL44" s="14"/>
    </row>
    <row r="45" ht="12.75" customHeight="1">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4"/>
      <c r="AJ45" s="14"/>
      <c r="AK45" s="14"/>
      <c r="AL45" s="14"/>
    </row>
    <row r="46" ht="12.75" customHeight="1">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4"/>
      <c r="AJ46" s="14"/>
      <c r="AK46" s="14"/>
      <c r="AL46" s="14"/>
    </row>
    <row r="47" ht="12.75" customHeight="1">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4"/>
      <c r="AJ47" s="14"/>
      <c r="AK47" s="14"/>
      <c r="AL47" s="14"/>
    </row>
    <row r="48" ht="12.75" customHeight="1">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4"/>
      <c r="AJ48" s="14"/>
      <c r="AK48" s="14"/>
      <c r="AL48" s="14"/>
    </row>
    <row r="49" ht="12.75" customHeight="1">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4"/>
      <c r="AJ49" s="14"/>
      <c r="AK49" s="14"/>
      <c r="AL49" s="14"/>
    </row>
    <row r="50" ht="12.75" customHeight="1">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4"/>
      <c r="AJ50" s="14"/>
      <c r="AK50" s="14"/>
      <c r="AL50" s="14"/>
    </row>
    <row r="51" ht="12.75" customHeight="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4"/>
      <c r="AJ51" s="14"/>
      <c r="AK51" s="14"/>
      <c r="AL51" s="14"/>
    </row>
    <row r="52" ht="12.75" customHeight="1">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4"/>
      <c r="AJ52" s="14"/>
      <c r="AK52" s="14"/>
      <c r="AL52" s="14"/>
    </row>
    <row r="53" ht="12.75" customHeight="1">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4"/>
      <c r="AJ53" s="14"/>
      <c r="AK53" s="14"/>
      <c r="AL53" s="14"/>
    </row>
    <row r="54" ht="12.75" customHeight="1">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c r="AI54" s="14"/>
      <c r="AJ54" s="14"/>
      <c r="AK54" s="14"/>
      <c r="AL54" s="14"/>
    </row>
    <row r="55" ht="12.75" customHeight="1">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4"/>
      <c r="AJ55" s="14"/>
      <c r="AK55" s="14"/>
      <c r="AL55" s="14"/>
    </row>
    <row r="56" ht="12.75" customHeight="1">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4"/>
      <c r="AJ56" s="14"/>
      <c r="AK56" s="14"/>
      <c r="AL56" s="14"/>
    </row>
    <row r="57" ht="12.75" customHeight="1">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4"/>
      <c r="AJ57" s="14"/>
      <c r="AK57" s="14"/>
      <c r="AL57" s="14"/>
    </row>
    <row r="58" ht="12.75" customHeight="1">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4"/>
      <c r="AJ58" s="14"/>
      <c r="AK58" s="14"/>
      <c r="AL58" s="14"/>
    </row>
    <row r="59" ht="12.75" customHeight="1">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4"/>
      <c r="AJ59" s="14"/>
      <c r="AK59" s="14"/>
      <c r="AL59" s="14"/>
    </row>
    <row r="60" ht="12.75" customHeight="1">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4"/>
      <c r="AJ60" s="14"/>
      <c r="AK60" s="14"/>
      <c r="AL60" s="14"/>
    </row>
    <row r="61" ht="12.75" customHeight="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4"/>
      <c r="AJ61" s="14"/>
      <c r="AK61" s="14"/>
      <c r="AL61" s="14"/>
    </row>
    <row r="62" ht="12.75" customHeight="1">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4"/>
      <c r="AJ62" s="14"/>
      <c r="AK62" s="14"/>
      <c r="AL62" s="14"/>
    </row>
    <row r="63" ht="12.75" customHeight="1">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4"/>
      <c r="AJ63" s="14"/>
      <c r="AK63" s="14"/>
      <c r="AL63" s="14"/>
    </row>
    <row r="64" ht="12.75" customHeight="1">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4"/>
      <c r="AJ64" s="14"/>
      <c r="AK64" s="14"/>
      <c r="AL64" s="14"/>
    </row>
    <row r="65" ht="12.75" customHeight="1">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14"/>
      <c r="AJ65" s="14"/>
      <c r="AK65" s="14"/>
      <c r="AL65" s="14"/>
    </row>
    <row r="66" ht="12.75" customHeight="1">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4"/>
      <c r="AJ66" s="14"/>
      <c r="AK66" s="14"/>
      <c r="AL66" s="14"/>
    </row>
    <row r="67" ht="12.75" customHeight="1">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4"/>
      <c r="AJ67" s="14"/>
      <c r="AK67" s="14"/>
      <c r="AL67" s="14"/>
    </row>
    <row r="68" ht="12.75" customHeight="1">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4"/>
      <c r="AJ68" s="14"/>
      <c r="AK68" s="14"/>
      <c r="AL68" s="14"/>
    </row>
    <row r="69" ht="12.75" customHeight="1">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4"/>
      <c r="AJ69" s="14"/>
      <c r="AK69" s="14"/>
      <c r="AL69" s="14"/>
    </row>
    <row r="70" ht="12.75" customHeight="1">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4"/>
      <c r="AJ70" s="14"/>
      <c r="AK70" s="14"/>
      <c r="AL70" s="14"/>
    </row>
    <row r="71" ht="12.75" customHeight="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4"/>
      <c r="AJ71" s="14"/>
      <c r="AK71" s="14"/>
      <c r="AL71" s="14"/>
    </row>
    <row r="72" ht="12.75" customHeight="1">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14"/>
      <c r="AJ72" s="14"/>
      <c r="AK72" s="14"/>
      <c r="AL72" s="14"/>
    </row>
    <row r="73" ht="12.75" customHeight="1">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4"/>
      <c r="AJ73" s="14"/>
      <c r="AK73" s="14"/>
      <c r="AL73" s="14"/>
    </row>
    <row r="74" ht="12.75" customHeight="1">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4"/>
      <c r="AJ74" s="14"/>
      <c r="AK74" s="14"/>
      <c r="AL74" s="14"/>
    </row>
    <row r="75" ht="12.75" customHeight="1">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14"/>
      <c r="AJ75" s="14"/>
      <c r="AK75" s="14"/>
      <c r="AL75" s="14"/>
    </row>
    <row r="76" ht="12.75" customHeight="1">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4"/>
      <c r="AJ76" s="14"/>
      <c r="AK76" s="14"/>
      <c r="AL76" s="14"/>
    </row>
    <row r="77" ht="12.75" customHeight="1">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14"/>
      <c r="AJ77" s="14"/>
      <c r="AK77" s="14"/>
      <c r="AL77" s="14"/>
    </row>
    <row r="78" ht="12.75" customHeight="1">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14"/>
      <c r="AJ78" s="14"/>
      <c r="AK78" s="14"/>
      <c r="AL78" s="14"/>
    </row>
    <row r="79" ht="12.75" customHeight="1">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14"/>
      <c r="AJ79" s="14"/>
      <c r="AK79" s="14"/>
      <c r="AL79" s="14"/>
    </row>
    <row r="80" ht="12.75" customHeight="1">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14"/>
      <c r="AJ80" s="14"/>
      <c r="AK80" s="14"/>
      <c r="AL80" s="14"/>
    </row>
    <row r="81" ht="12.75" customHeight="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14"/>
      <c r="AJ81" s="14"/>
      <c r="AK81" s="14"/>
      <c r="AL81" s="14"/>
    </row>
    <row r="82" ht="12.75" customHeight="1">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4"/>
      <c r="AJ82" s="14"/>
      <c r="AK82" s="14"/>
      <c r="AL82" s="14"/>
    </row>
    <row r="83" ht="12.75" customHeight="1">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4"/>
      <c r="AJ83" s="14"/>
      <c r="AK83" s="14"/>
      <c r="AL83" s="14"/>
    </row>
    <row r="84" ht="12.75" customHeight="1">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14"/>
      <c r="AJ84" s="14"/>
      <c r="AK84" s="14"/>
      <c r="AL84" s="14"/>
    </row>
    <row r="85" ht="12.75" customHeight="1">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4"/>
      <c r="AJ85" s="14"/>
      <c r="AK85" s="14"/>
      <c r="AL85" s="14"/>
    </row>
    <row r="86" ht="12.75" customHeight="1">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4"/>
      <c r="AJ86" s="14"/>
      <c r="AK86" s="14"/>
      <c r="AL86" s="14"/>
    </row>
    <row r="87" ht="12.75" customHeight="1">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4"/>
      <c r="AJ87" s="14"/>
      <c r="AK87" s="14"/>
      <c r="AL87" s="14"/>
    </row>
    <row r="88" ht="12.75" customHeight="1">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4"/>
      <c r="AJ88" s="14"/>
      <c r="AK88" s="14"/>
      <c r="AL88" s="14"/>
    </row>
    <row r="89" ht="12.75" customHeight="1">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4"/>
      <c r="AJ89" s="14"/>
      <c r="AK89" s="14"/>
      <c r="AL89" s="14"/>
    </row>
    <row r="90" ht="12.75" customHeight="1">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4"/>
      <c r="AJ90" s="14"/>
      <c r="AK90" s="14"/>
      <c r="AL90" s="14"/>
    </row>
    <row r="91" ht="12.75" customHeight="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4"/>
      <c r="AJ91" s="14"/>
      <c r="AK91" s="14"/>
      <c r="AL91" s="14"/>
    </row>
    <row r="92" ht="12.75" customHeight="1">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4"/>
      <c r="AJ92" s="14"/>
      <c r="AK92" s="14"/>
      <c r="AL92" s="14"/>
    </row>
    <row r="93" ht="12.75" customHeight="1">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4"/>
      <c r="AJ93" s="14"/>
      <c r="AK93" s="14"/>
      <c r="AL93" s="14"/>
    </row>
    <row r="94" ht="12.75" customHeight="1">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4"/>
      <c r="AJ94" s="14"/>
      <c r="AK94" s="14"/>
      <c r="AL94" s="14"/>
    </row>
    <row r="95" ht="12.75" customHeight="1">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4"/>
      <c r="AJ95" s="14"/>
      <c r="AK95" s="14"/>
      <c r="AL95" s="14"/>
    </row>
    <row r="96" ht="12.75" customHeight="1">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4"/>
      <c r="AJ96" s="14"/>
      <c r="AK96" s="14"/>
      <c r="AL96" s="14"/>
    </row>
    <row r="97" ht="12.75" customHeight="1">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4"/>
      <c r="AJ97" s="14"/>
      <c r="AK97" s="14"/>
      <c r="AL97" s="14"/>
    </row>
    <row r="98" ht="12.75" customHeight="1">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4"/>
      <c r="AJ98" s="14"/>
      <c r="AK98" s="14"/>
      <c r="AL98" s="14"/>
    </row>
    <row r="99" ht="12.75" customHeight="1">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4"/>
      <c r="AJ99" s="14"/>
      <c r="AK99" s="14"/>
      <c r="AL99" s="14"/>
    </row>
    <row r="100" ht="12.75" customHeight="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14"/>
      <c r="AJ100" s="14"/>
      <c r="AK100" s="14"/>
      <c r="AL100" s="14"/>
    </row>
    <row r="101" ht="12.75" customHeight="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14"/>
      <c r="AJ101" s="14"/>
      <c r="AK101" s="14"/>
      <c r="AL101" s="14"/>
    </row>
    <row r="102" ht="12.75" customHeight="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14"/>
      <c r="AJ102" s="14"/>
      <c r="AK102" s="14"/>
      <c r="AL102" s="14"/>
    </row>
    <row r="103" ht="12.75" customHeight="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4"/>
      <c r="AJ103" s="14"/>
      <c r="AK103" s="14"/>
      <c r="AL103" s="14"/>
    </row>
    <row r="104" ht="12.75" customHeight="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4"/>
      <c r="AJ104" s="14"/>
      <c r="AK104" s="14"/>
      <c r="AL104" s="14"/>
    </row>
    <row r="105" ht="12.75" customHeight="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4"/>
      <c r="AJ105" s="14"/>
      <c r="AK105" s="14"/>
      <c r="AL105" s="14"/>
    </row>
    <row r="106" ht="12.75" customHeight="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4"/>
      <c r="AJ106" s="14"/>
      <c r="AK106" s="14"/>
      <c r="AL106" s="14"/>
    </row>
    <row r="107" ht="12.75" customHeight="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4"/>
      <c r="AJ107" s="14"/>
      <c r="AK107" s="14"/>
      <c r="AL107" s="14"/>
    </row>
    <row r="108" ht="12.75" customHeight="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4"/>
      <c r="AJ108" s="14"/>
      <c r="AK108" s="14"/>
      <c r="AL108" s="14"/>
    </row>
    <row r="109" ht="12.75" customHeight="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4"/>
      <c r="AJ109" s="14"/>
      <c r="AK109" s="14"/>
      <c r="AL109" s="14"/>
    </row>
    <row r="110" ht="12.75" customHeight="1">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4"/>
      <c r="AJ110" s="14"/>
      <c r="AK110" s="14"/>
      <c r="AL110" s="14"/>
    </row>
    <row r="111" ht="12.75" customHeight="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4"/>
      <c r="AJ111" s="14"/>
      <c r="AK111" s="14"/>
      <c r="AL111" s="14"/>
    </row>
    <row r="112" ht="12.75" customHeight="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4"/>
      <c r="AH112" s="104"/>
      <c r="AI112" s="14"/>
      <c r="AJ112" s="14"/>
      <c r="AK112" s="14"/>
      <c r="AL112" s="14"/>
    </row>
    <row r="113" ht="12.75" customHeight="1">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4"/>
      <c r="AJ113" s="14"/>
      <c r="AK113" s="14"/>
      <c r="AL113" s="14"/>
    </row>
    <row r="114" ht="12.75" customHeight="1">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104"/>
      <c r="AH114" s="104"/>
      <c r="AI114" s="14"/>
      <c r="AJ114" s="14"/>
      <c r="AK114" s="14"/>
      <c r="AL114" s="14"/>
    </row>
    <row r="115" ht="12.75" customHeight="1">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c r="AG115" s="104"/>
      <c r="AH115" s="104"/>
      <c r="AI115" s="14"/>
      <c r="AJ115" s="14"/>
      <c r="AK115" s="14"/>
      <c r="AL115" s="14"/>
    </row>
    <row r="116" ht="12.75" customHeight="1">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c r="AF116" s="104"/>
      <c r="AG116" s="104"/>
      <c r="AH116" s="104"/>
      <c r="AI116" s="14"/>
      <c r="AJ116" s="14"/>
      <c r="AK116" s="14"/>
      <c r="AL116" s="14"/>
    </row>
    <row r="117" ht="12.75" customHeight="1">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4"/>
      <c r="AJ117" s="14"/>
      <c r="AK117" s="14"/>
      <c r="AL117" s="14"/>
    </row>
    <row r="118" ht="12.75" customHeight="1">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4"/>
      <c r="AJ118" s="14"/>
      <c r="AK118" s="14"/>
      <c r="AL118" s="14"/>
    </row>
    <row r="119" ht="12.75" customHeight="1">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4"/>
      <c r="AJ119" s="14"/>
      <c r="AK119" s="14"/>
      <c r="AL119" s="14"/>
    </row>
    <row r="120" ht="12.75" customHeight="1">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4"/>
      <c r="AJ120" s="14"/>
      <c r="AK120" s="14"/>
      <c r="AL120" s="14"/>
    </row>
    <row r="121" ht="12.75" customHeight="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4"/>
      <c r="AJ121" s="14"/>
      <c r="AK121" s="14"/>
      <c r="AL121" s="14"/>
    </row>
    <row r="122" ht="12.75" customHeight="1">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4"/>
      <c r="AJ122" s="14"/>
      <c r="AK122" s="14"/>
      <c r="AL122" s="14"/>
    </row>
    <row r="123" ht="12.75" customHeight="1">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4"/>
      <c r="AJ123" s="14"/>
      <c r="AK123" s="14"/>
      <c r="AL123" s="14"/>
    </row>
    <row r="124" ht="12.75" customHeight="1">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4"/>
      <c r="AJ124" s="14"/>
      <c r="AK124" s="14"/>
      <c r="AL124" s="14"/>
    </row>
    <row r="125" ht="12.75" customHeight="1">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4"/>
      <c r="AJ125" s="14"/>
      <c r="AK125" s="14"/>
      <c r="AL125" s="14"/>
    </row>
    <row r="126" ht="12.75" customHeight="1">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14"/>
      <c r="AJ126" s="14"/>
      <c r="AK126" s="14"/>
      <c r="AL126" s="14"/>
    </row>
    <row r="127" ht="12.75" customHeight="1">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14"/>
      <c r="AJ127" s="14"/>
      <c r="AK127" s="14"/>
      <c r="AL127" s="14"/>
    </row>
    <row r="128" ht="12.75" customHeigh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4"/>
      <c r="AJ128" s="14"/>
      <c r="AK128" s="14"/>
      <c r="AL128" s="14"/>
    </row>
    <row r="129" ht="12.75" customHeigh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4"/>
      <c r="AJ129" s="14"/>
      <c r="AK129" s="14"/>
      <c r="AL129" s="14"/>
    </row>
    <row r="130" ht="12.75" customHeight="1">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4"/>
      <c r="AJ130" s="14"/>
      <c r="AK130" s="14"/>
      <c r="AL130" s="14"/>
    </row>
    <row r="131" ht="12.75" customHeight="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4"/>
      <c r="AJ131" s="14"/>
      <c r="AK131" s="14"/>
      <c r="AL131" s="14"/>
    </row>
    <row r="132" ht="12.75" customHeigh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4"/>
      <c r="AJ132" s="14"/>
      <c r="AK132" s="14"/>
      <c r="AL132" s="14"/>
    </row>
    <row r="133" ht="12.75" customHeight="1">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4"/>
      <c r="AJ133" s="14"/>
      <c r="AK133" s="14"/>
      <c r="AL133" s="14"/>
    </row>
    <row r="134" ht="12.75" customHeight="1">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4"/>
      <c r="AJ134" s="14"/>
      <c r="AK134" s="14"/>
      <c r="AL134" s="14"/>
    </row>
    <row r="135" ht="12.75" customHeight="1">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14"/>
      <c r="AJ135" s="14"/>
      <c r="AK135" s="14"/>
      <c r="AL135" s="14"/>
    </row>
    <row r="136" ht="12.75" customHeight="1">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4"/>
      <c r="AJ136" s="14"/>
      <c r="AK136" s="14"/>
      <c r="AL136" s="14"/>
    </row>
    <row r="137" ht="12.75" customHeight="1">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14"/>
      <c r="AJ137" s="14"/>
      <c r="AK137" s="14"/>
      <c r="AL137" s="14"/>
    </row>
    <row r="138" ht="12.75" customHeight="1">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14"/>
      <c r="AJ138" s="14"/>
      <c r="AK138" s="14"/>
      <c r="AL138" s="14"/>
    </row>
    <row r="139" ht="12.75" customHeight="1">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4"/>
      <c r="AJ139" s="14"/>
      <c r="AK139" s="14"/>
      <c r="AL139" s="14"/>
    </row>
    <row r="140" ht="12.75" customHeight="1">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4"/>
      <c r="AJ140" s="14"/>
      <c r="AK140" s="14"/>
      <c r="AL140" s="14"/>
    </row>
    <row r="141" ht="12.75" customHeight="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4"/>
      <c r="AJ141" s="14"/>
      <c r="AK141" s="14"/>
      <c r="AL141" s="14"/>
    </row>
    <row r="142" ht="12.75" customHeigh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4"/>
      <c r="AJ142" s="14"/>
      <c r="AK142" s="14"/>
      <c r="AL142" s="14"/>
    </row>
    <row r="143" ht="12.75" customHeight="1">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4"/>
      <c r="AJ143" s="14"/>
      <c r="AK143" s="14"/>
      <c r="AL143" s="14"/>
    </row>
    <row r="144" ht="12.75" customHeigh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4"/>
      <c r="AJ144" s="14"/>
      <c r="AK144" s="14"/>
      <c r="AL144" s="14"/>
    </row>
    <row r="145" ht="12.75" customHeight="1">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4"/>
      <c r="AJ145" s="14"/>
      <c r="AK145" s="14"/>
      <c r="AL145" s="14"/>
    </row>
    <row r="146" ht="12.75" customHeight="1">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4"/>
      <c r="AJ146" s="14"/>
      <c r="AK146" s="14"/>
      <c r="AL146" s="14"/>
    </row>
    <row r="147" ht="12.75" customHeight="1">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4"/>
      <c r="AJ147" s="14"/>
      <c r="AK147" s="14"/>
      <c r="AL147" s="14"/>
    </row>
    <row r="148" ht="12.75"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4"/>
      <c r="AJ148" s="14"/>
      <c r="AK148" s="14"/>
      <c r="AL148" s="14"/>
    </row>
    <row r="149" ht="12.75" customHeigh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4"/>
      <c r="AJ149" s="14"/>
      <c r="AK149" s="14"/>
      <c r="AL149" s="14"/>
    </row>
    <row r="150" ht="12.75"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4"/>
      <c r="AJ150" s="14"/>
      <c r="AK150" s="14"/>
      <c r="AL150" s="14"/>
    </row>
    <row r="151" ht="12.75" customHeight="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4"/>
      <c r="AJ151" s="14"/>
      <c r="AK151" s="14"/>
      <c r="AL151" s="14"/>
    </row>
    <row r="152" ht="12.75"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4"/>
      <c r="AJ152" s="14"/>
      <c r="AK152" s="14"/>
      <c r="AL152" s="14"/>
    </row>
    <row r="153" ht="12.75" customHeight="1">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4"/>
      <c r="AJ153" s="14"/>
      <c r="AK153" s="14"/>
      <c r="AL153" s="14"/>
    </row>
    <row r="154" ht="12.75" customHeight="1">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4"/>
      <c r="AJ154" s="14"/>
      <c r="AK154" s="14"/>
      <c r="AL154" s="14"/>
    </row>
    <row r="155" ht="12.75" customHeight="1">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4"/>
      <c r="AJ155" s="14"/>
      <c r="AK155" s="14"/>
      <c r="AL155" s="14"/>
    </row>
    <row r="156" ht="12.75" customHeight="1">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4"/>
      <c r="AJ156" s="14"/>
      <c r="AK156" s="14"/>
      <c r="AL156" s="14"/>
    </row>
    <row r="157" ht="12.75" customHeight="1">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4"/>
      <c r="AJ157" s="14"/>
      <c r="AK157" s="14"/>
      <c r="AL157" s="14"/>
    </row>
    <row r="158" ht="12.75" customHeight="1">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4"/>
      <c r="AJ158" s="14"/>
      <c r="AK158" s="14"/>
      <c r="AL158" s="14"/>
    </row>
    <row r="159" ht="12.75" customHeight="1">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4"/>
      <c r="AJ159" s="14"/>
      <c r="AK159" s="14"/>
      <c r="AL159" s="14"/>
    </row>
    <row r="160" ht="12.75" customHeight="1">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4"/>
      <c r="AJ160" s="14"/>
      <c r="AK160" s="14"/>
      <c r="AL160" s="14"/>
    </row>
    <row r="161" ht="12.75" customHeight="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4"/>
      <c r="AJ161" s="14"/>
      <c r="AK161" s="14"/>
      <c r="AL161" s="14"/>
    </row>
    <row r="162" ht="12.75" customHeight="1">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4"/>
      <c r="AJ162" s="14"/>
      <c r="AK162" s="14"/>
      <c r="AL162" s="14"/>
    </row>
    <row r="163" ht="12.75" customHeight="1">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4"/>
      <c r="AJ163" s="14"/>
      <c r="AK163" s="14"/>
      <c r="AL163" s="14"/>
    </row>
    <row r="164" ht="12.75" customHeight="1">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4"/>
      <c r="AJ164" s="14"/>
      <c r="AK164" s="14"/>
      <c r="AL164" s="14"/>
    </row>
    <row r="165" ht="12.75" customHeight="1">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4"/>
      <c r="AJ165" s="14"/>
      <c r="AK165" s="14"/>
      <c r="AL165" s="14"/>
    </row>
    <row r="166" ht="12.75" customHeight="1">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4"/>
      <c r="AJ166" s="14"/>
      <c r="AK166" s="14"/>
      <c r="AL166" s="14"/>
    </row>
    <row r="167" ht="12.75" customHeight="1">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4"/>
      <c r="AJ167" s="14"/>
      <c r="AK167" s="14"/>
      <c r="AL167" s="14"/>
    </row>
    <row r="168" ht="12.75" customHeight="1">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4"/>
      <c r="AJ168" s="14"/>
      <c r="AK168" s="14"/>
      <c r="AL168" s="14"/>
    </row>
    <row r="169" ht="12.75" customHeight="1">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4"/>
      <c r="AJ169" s="14"/>
      <c r="AK169" s="14"/>
      <c r="AL169" s="14"/>
    </row>
    <row r="170" ht="12.75" customHeight="1">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4"/>
      <c r="AJ170" s="14"/>
      <c r="AK170" s="14"/>
      <c r="AL170" s="14"/>
    </row>
    <row r="171" ht="12.75" customHeight="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4"/>
      <c r="AJ171" s="14"/>
      <c r="AK171" s="14"/>
      <c r="AL171" s="14"/>
    </row>
    <row r="172" ht="12.75"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4"/>
      <c r="AJ172" s="14"/>
      <c r="AK172" s="14"/>
      <c r="AL172" s="14"/>
    </row>
    <row r="173" ht="12.75" customHeight="1">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4"/>
      <c r="AJ173" s="14"/>
      <c r="AK173" s="14"/>
      <c r="AL173" s="14"/>
    </row>
    <row r="174" ht="12.75" customHeight="1">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4"/>
      <c r="AJ174" s="14"/>
      <c r="AK174" s="14"/>
      <c r="AL174" s="14"/>
    </row>
    <row r="175" ht="12.75" customHeight="1">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4"/>
      <c r="AJ175" s="14"/>
      <c r="AK175" s="14"/>
      <c r="AL175" s="14"/>
    </row>
    <row r="176" ht="12.75" customHeight="1">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4"/>
      <c r="AJ176" s="14"/>
      <c r="AK176" s="14"/>
      <c r="AL176" s="14"/>
    </row>
    <row r="177" ht="12.75" customHeight="1">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4"/>
      <c r="AJ177" s="14"/>
      <c r="AK177" s="14"/>
      <c r="AL177" s="14"/>
    </row>
    <row r="178" ht="12.75" customHeight="1">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4"/>
      <c r="AJ178" s="14"/>
      <c r="AK178" s="14"/>
      <c r="AL178" s="14"/>
    </row>
    <row r="179" ht="12.75" customHeight="1">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4"/>
      <c r="AJ179" s="14"/>
      <c r="AK179" s="14"/>
      <c r="AL179" s="14"/>
    </row>
    <row r="180" ht="12.75" customHeight="1">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4"/>
      <c r="AJ180" s="14"/>
      <c r="AK180" s="14"/>
      <c r="AL180" s="14"/>
    </row>
    <row r="181" ht="12.75" customHeight="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4"/>
      <c r="AJ181" s="14"/>
      <c r="AK181" s="14"/>
      <c r="AL181" s="14"/>
    </row>
    <row r="182" ht="12.75" customHeight="1">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4"/>
      <c r="AJ182" s="14"/>
      <c r="AK182" s="14"/>
      <c r="AL182" s="14"/>
    </row>
    <row r="183" ht="12.75" customHeight="1">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4"/>
      <c r="AJ183" s="14"/>
      <c r="AK183" s="14"/>
      <c r="AL183" s="14"/>
    </row>
    <row r="184" ht="12.75" customHeight="1">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4"/>
      <c r="AJ184" s="14"/>
      <c r="AK184" s="14"/>
      <c r="AL184" s="14"/>
    </row>
    <row r="185" ht="12.75" customHeight="1">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4"/>
      <c r="AJ185" s="14"/>
      <c r="AK185" s="14"/>
      <c r="AL185" s="14"/>
    </row>
    <row r="186" ht="12.75" customHeight="1">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4"/>
      <c r="AJ186" s="14"/>
      <c r="AK186" s="14"/>
      <c r="AL186" s="14"/>
    </row>
    <row r="187" ht="12.75" customHeight="1">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4"/>
      <c r="AJ187" s="14"/>
      <c r="AK187" s="14"/>
      <c r="AL187" s="14"/>
    </row>
    <row r="188" ht="12.75" customHeight="1">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4"/>
      <c r="AJ188" s="14"/>
      <c r="AK188" s="14"/>
      <c r="AL188" s="14"/>
    </row>
    <row r="189" ht="12.75" customHeight="1">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4"/>
      <c r="AJ189" s="14"/>
      <c r="AK189" s="14"/>
      <c r="AL189" s="14"/>
    </row>
    <row r="190" ht="12.75" customHeight="1">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4"/>
      <c r="AJ190" s="14"/>
      <c r="AK190" s="14"/>
      <c r="AL190" s="14"/>
    </row>
    <row r="191" ht="12.75" customHeight="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4"/>
      <c r="AJ191" s="14"/>
      <c r="AK191" s="14"/>
      <c r="AL191" s="14"/>
    </row>
    <row r="192" ht="12.75" customHeight="1">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4"/>
      <c r="AJ192" s="14"/>
      <c r="AK192" s="14"/>
      <c r="AL192" s="14"/>
    </row>
    <row r="193" ht="12.75" customHeight="1">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4"/>
      <c r="AJ193" s="14"/>
      <c r="AK193" s="14"/>
      <c r="AL193" s="14"/>
    </row>
    <row r="194" ht="12.75" customHeight="1">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4"/>
      <c r="AJ194" s="14"/>
      <c r="AK194" s="14"/>
      <c r="AL194" s="14"/>
    </row>
    <row r="195" ht="12.75" customHeight="1">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4"/>
      <c r="AJ195" s="14"/>
      <c r="AK195" s="14"/>
      <c r="AL195" s="14"/>
    </row>
    <row r="196" ht="12.75" customHeight="1">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4"/>
      <c r="AJ196" s="14"/>
      <c r="AK196" s="14"/>
      <c r="AL196" s="14"/>
    </row>
    <row r="197" ht="12.75" customHeight="1">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4"/>
      <c r="AJ197" s="14"/>
      <c r="AK197" s="14"/>
      <c r="AL197" s="14"/>
    </row>
    <row r="198" ht="12.75" customHeight="1">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4"/>
      <c r="AJ198" s="14"/>
      <c r="AK198" s="14"/>
      <c r="AL198" s="14"/>
    </row>
    <row r="199" ht="12.75" customHeight="1">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4"/>
      <c r="AJ199" s="14"/>
      <c r="AK199" s="14"/>
      <c r="AL199" s="14"/>
    </row>
    <row r="200" ht="12.75" customHeight="1">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4"/>
      <c r="AJ200" s="14"/>
      <c r="AK200" s="14"/>
      <c r="AL200" s="14"/>
    </row>
    <row r="201" ht="12.75" customHeight="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4"/>
      <c r="AJ201" s="14"/>
      <c r="AK201" s="14"/>
      <c r="AL201" s="14"/>
    </row>
    <row r="202" ht="12.75" customHeight="1">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4"/>
      <c r="AJ202" s="14"/>
      <c r="AK202" s="14"/>
      <c r="AL202" s="14"/>
    </row>
    <row r="203" ht="12.75" customHeight="1">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4"/>
      <c r="AJ203" s="14"/>
      <c r="AK203" s="14"/>
      <c r="AL203" s="14"/>
    </row>
    <row r="204" ht="12.75" customHeight="1">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4"/>
      <c r="AJ204" s="14"/>
      <c r="AK204" s="14"/>
      <c r="AL204" s="14"/>
    </row>
    <row r="205" ht="12.75" customHeight="1">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4"/>
      <c r="AJ205" s="14"/>
      <c r="AK205" s="14"/>
      <c r="AL205" s="14"/>
    </row>
    <row r="206" ht="12.75" customHeight="1">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4"/>
      <c r="AJ206" s="14"/>
      <c r="AK206" s="14"/>
      <c r="AL206" s="14"/>
    </row>
    <row r="207" ht="12.75" customHeight="1">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4"/>
      <c r="AJ207" s="14"/>
      <c r="AK207" s="14"/>
      <c r="AL207" s="14"/>
    </row>
    <row r="208" ht="12.75" customHeight="1">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4"/>
      <c r="AJ208" s="14"/>
      <c r="AK208" s="14"/>
      <c r="AL208" s="14"/>
    </row>
    <row r="209" ht="12.75" customHeight="1">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4"/>
      <c r="AJ209" s="14"/>
      <c r="AK209" s="14"/>
      <c r="AL209" s="14"/>
    </row>
    <row r="210" ht="12.75" customHeight="1">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4"/>
      <c r="AJ210" s="14"/>
      <c r="AK210" s="14"/>
      <c r="AL210" s="14"/>
    </row>
    <row r="211" ht="12.75" customHeight="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4"/>
      <c r="AJ211" s="14"/>
      <c r="AK211" s="14"/>
      <c r="AL211" s="14"/>
    </row>
    <row r="212" ht="12.75" customHeight="1">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4"/>
      <c r="AJ212" s="14"/>
      <c r="AK212" s="14"/>
      <c r="AL212" s="14"/>
    </row>
    <row r="213" ht="12.75" customHeight="1">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4"/>
      <c r="AJ213" s="14"/>
      <c r="AK213" s="14"/>
      <c r="AL213" s="14"/>
    </row>
    <row r="214" ht="12.75" customHeight="1">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4"/>
      <c r="AJ214" s="14"/>
      <c r="AK214" s="14"/>
      <c r="AL214" s="14"/>
    </row>
    <row r="215" ht="12.75" customHeight="1">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4"/>
      <c r="AJ215" s="14"/>
      <c r="AK215" s="14"/>
      <c r="AL215" s="14"/>
    </row>
    <row r="216" ht="12.75" customHeight="1">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4"/>
      <c r="AJ216" s="14"/>
      <c r="AK216" s="14"/>
      <c r="AL216" s="14"/>
    </row>
    <row r="217" ht="12.75" customHeight="1">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4"/>
      <c r="AJ217" s="14"/>
      <c r="AK217" s="14"/>
      <c r="AL217" s="14"/>
    </row>
    <row r="218" ht="12.75" customHeight="1">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4"/>
      <c r="AJ218" s="14"/>
      <c r="AK218" s="14"/>
      <c r="AL218" s="14"/>
    </row>
    <row r="219" ht="12.75" customHeight="1">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4"/>
      <c r="AJ219" s="14"/>
      <c r="AK219" s="14"/>
      <c r="AL219" s="14"/>
    </row>
    <row r="220" ht="12.75" customHeight="1">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4"/>
      <c r="AJ220" s="14"/>
      <c r="AK220" s="14"/>
      <c r="AL220" s="14"/>
    </row>
    <row r="221" ht="12.75" customHeight="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4"/>
      <c r="AJ221" s="14"/>
      <c r="AK221" s="14"/>
      <c r="AL221" s="14"/>
    </row>
    <row r="222" ht="12.75" customHeight="1">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4"/>
      <c r="AJ222" s="14"/>
      <c r="AK222" s="14"/>
      <c r="AL222" s="14"/>
    </row>
    <row r="223" ht="12.75" customHeight="1">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4"/>
      <c r="AJ223" s="14"/>
      <c r="AK223" s="14"/>
      <c r="AL223" s="14"/>
    </row>
    <row r="224" ht="12.75" customHeight="1">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4"/>
      <c r="AJ224" s="14"/>
      <c r="AK224" s="14"/>
      <c r="AL224" s="14"/>
    </row>
    <row r="225" ht="12.75" customHeight="1">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4"/>
      <c r="AJ225" s="14"/>
      <c r="AK225" s="14"/>
      <c r="AL225" s="14"/>
    </row>
    <row r="226" ht="12.75" customHeight="1">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4"/>
      <c r="AJ226" s="14"/>
      <c r="AK226" s="14"/>
      <c r="AL226" s="14"/>
    </row>
    <row r="227" ht="12.75" customHeight="1">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4"/>
      <c r="AJ227" s="14"/>
      <c r="AK227" s="14"/>
      <c r="AL227" s="14"/>
    </row>
    <row r="228" ht="12.75" customHeight="1">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4"/>
      <c r="AJ228" s="14"/>
      <c r="AK228" s="14"/>
      <c r="AL228" s="14"/>
    </row>
    <row r="229" ht="12.75" customHeight="1">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4"/>
      <c r="AJ229" s="14"/>
      <c r="AK229" s="14"/>
      <c r="AL229" s="14"/>
    </row>
    <row r="230" ht="12.75" customHeight="1">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4"/>
      <c r="AJ230" s="14"/>
      <c r="AK230" s="14"/>
      <c r="AL230" s="14"/>
    </row>
    <row r="231" ht="12.75" customHeight="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4"/>
      <c r="AJ231" s="14"/>
      <c r="AK231" s="14"/>
      <c r="AL231" s="14"/>
    </row>
    <row r="232" ht="12.75" customHeight="1">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4"/>
      <c r="AJ232" s="14"/>
      <c r="AK232" s="14"/>
      <c r="AL232" s="14"/>
    </row>
    <row r="233" ht="12.75" customHeight="1">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4"/>
      <c r="AJ233" s="14"/>
      <c r="AK233" s="14"/>
      <c r="AL233" s="14"/>
    </row>
    <row r="234" ht="12.75" customHeight="1">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4"/>
      <c r="AJ234" s="14"/>
      <c r="AK234" s="14"/>
      <c r="AL234" s="14"/>
    </row>
    <row r="235" ht="12.75" customHeight="1">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4"/>
      <c r="AJ235" s="14"/>
      <c r="AK235" s="14"/>
      <c r="AL235" s="14"/>
    </row>
    <row r="236" ht="12.75" customHeight="1">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4"/>
      <c r="AJ236" s="14"/>
      <c r="AK236" s="14"/>
      <c r="AL236" s="14"/>
    </row>
    <row r="237" ht="12.75" customHeight="1">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4"/>
      <c r="AJ237" s="14"/>
      <c r="AK237" s="14"/>
      <c r="AL237" s="14"/>
    </row>
    <row r="238" ht="12.75" customHeight="1">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4"/>
      <c r="AJ238" s="14"/>
      <c r="AK238" s="14"/>
      <c r="AL238" s="14"/>
    </row>
    <row r="239" ht="12.75" customHeight="1">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4"/>
      <c r="AJ239" s="14"/>
      <c r="AK239" s="14"/>
      <c r="AL239" s="14"/>
    </row>
    <row r="240" ht="12.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4"/>
      <c r="AJ240" s="14"/>
      <c r="AK240" s="14"/>
      <c r="AL240" s="14"/>
    </row>
    <row r="241" ht="12.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4"/>
      <c r="AJ241" s="14"/>
      <c r="AK241" s="14"/>
      <c r="AL241" s="14"/>
    </row>
    <row r="242" ht="12.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4"/>
      <c r="AJ242" s="14"/>
      <c r="AK242" s="14"/>
      <c r="AL242" s="14"/>
    </row>
    <row r="243" ht="12.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4"/>
      <c r="AJ243" s="14"/>
      <c r="AK243" s="14"/>
      <c r="AL243" s="14"/>
    </row>
    <row r="244" ht="12.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4"/>
      <c r="AJ244" s="14"/>
      <c r="AK244" s="14"/>
      <c r="AL244" s="14"/>
    </row>
    <row r="245" ht="12.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4"/>
      <c r="AJ245" s="14"/>
      <c r="AK245" s="14"/>
      <c r="AL245" s="14"/>
    </row>
    <row r="246" ht="12.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4"/>
      <c r="AJ246" s="14"/>
      <c r="AK246" s="14"/>
      <c r="AL246" s="14"/>
    </row>
    <row r="247" ht="12.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4"/>
      <c r="AJ247" s="14"/>
      <c r="AK247" s="14"/>
      <c r="AL247" s="14"/>
    </row>
    <row r="248" ht="12.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4"/>
      <c r="AJ248" s="14"/>
      <c r="AK248" s="14"/>
      <c r="AL248" s="14"/>
    </row>
    <row r="249" ht="12.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4"/>
      <c r="AJ249" s="14"/>
      <c r="AK249" s="14"/>
      <c r="AL249" s="14"/>
    </row>
    <row r="250" ht="12.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4"/>
      <c r="AJ250" s="14"/>
      <c r="AK250" s="14"/>
      <c r="AL250" s="14"/>
    </row>
    <row r="251" ht="12.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4"/>
      <c r="AJ251" s="14"/>
      <c r="AK251" s="14"/>
      <c r="AL251" s="14"/>
    </row>
    <row r="252" ht="12.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4"/>
      <c r="AJ252" s="14"/>
      <c r="AK252" s="14"/>
      <c r="AL252" s="14"/>
    </row>
    <row r="253" ht="12.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4"/>
      <c r="AJ253" s="14"/>
      <c r="AK253" s="14"/>
      <c r="AL253" s="14"/>
    </row>
    <row r="254" ht="12.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4"/>
      <c r="AJ254" s="14"/>
      <c r="AK254" s="14"/>
      <c r="AL254" s="14"/>
    </row>
    <row r="255" ht="12.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4"/>
      <c r="AJ255" s="14"/>
      <c r="AK255" s="14"/>
      <c r="AL255" s="14"/>
    </row>
    <row r="256" ht="12.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4"/>
      <c r="AJ256" s="14"/>
      <c r="AK256" s="14"/>
      <c r="AL256" s="14"/>
    </row>
    <row r="257" ht="12.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4"/>
      <c r="AJ257" s="14"/>
      <c r="AK257" s="14"/>
      <c r="AL257" s="14"/>
    </row>
    <row r="258" ht="12.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4"/>
      <c r="AJ258" s="14"/>
      <c r="AK258" s="14"/>
      <c r="AL258" s="14"/>
    </row>
    <row r="259" ht="12.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4"/>
      <c r="AJ259" s="14"/>
      <c r="AK259" s="14"/>
      <c r="AL259" s="14"/>
    </row>
    <row r="260" ht="12.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4"/>
      <c r="AJ260" s="14"/>
      <c r="AK260" s="14"/>
      <c r="AL260" s="14"/>
    </row>
    <row r="261" ht="12.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4"/>
      <c r="AJ261" s="14"/>
      <c r="AK261" s="14"/>
      <c r="AL261" s="14"/>
    </row>
    <row r="262" ht="12.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4"/>
      <c r="AJ262" s="14"/>
      <c r="AK262" s="14"/>
      <c r="AL262" s="14"/>
    </row>
    <row r="263" ht="12.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4"/>
      <c r="AJ263" s="14"/>
      <c r="AK263" s="14"/>
      <c r="AL263" s="14"/>
    </row>
    <row r="264" ht="12.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4"/>
      <c r="AJ264" s="14"/>
      <c r="AK264" s="14"/>
      <c r="AL264" s="14"/>
    </row>
    <row r="265" ht="12.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4"/>
      <c r="AJ265" s="14"/>
      <c r="AK265" s="14"/>
      <c r="AL265" s="14"/>
    </row>
    <row r="266" ht="12.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4"/>
      <c r="AJ266" s="14"/>
      <c r="AK266" s="14"/>
      <c r="AL266" s="14"/>
    </row>
    <row r="267" ht="12.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4"/>
      <c r="AJ267" s="14"/>
      <c r="AK267" s="14"/>
      <c r="AL267" s="14"/>
    </row>
    <row r="268" ht="12.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4"/>
      <c r="AJ268" s="14"/>
      <c r="AK268" s="14"/>
      <c r="AL268" s="14"/>
    </row>
    <row r="269" ht="12.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4"/>
      <c r="AJ269" s="14"/>
      <c r="AK269" s="14"/>
      <c r="AL269" s="14"/>
    </row>
    <row r="270" ht="12.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4"/>
      <c r="AJ270" s="14"/>
      <c r="AK270" s="14"/>
      <c r="AL270" s="14"/>
    </row>
    <row r="271" ht="12.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4"/>
      <c r="AJ271" s="14"/>
      <c r="AK271" s="14"/>
      <c r="AL271" s="14"/>
    </row>
    <row r="272" ht="12.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4"/>
      <c r="AJ272" s="14"/>
      <c r="AK272" s="14"/>
      <c r="AL272" s="14"/>
    </row>
    <row r="273" ht="12.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4"/>
      <c r="AJ273" s="14"/>
      <c r="AK273" s="14"/>
      <c r="AL273" s="14"/>
    </row>
    <row r="274" ht="12.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4"/>
      <c r="AJ274" s="14"/>
      <c r="AK274" s="14"/>
      <c r="AL274" s="14"/>
    </row>
    <row r="275" ht="12.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4"/>
      <c r="AJ275" s="14"/>
      <c r="AK275" s="14"/>
      <c r="AL275" s="14"/>
    </row>
    <row r="276" ht="12.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4"/>
      <c r="AJ276" s="14"/>
      <c r="AK276" s="14"/>
      <c r="AL276" s="14"/>
    </row>
    <row r="277" ht="12.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4"/>
      <c r="AJ277" s="14"/>
      <c r="AK277" s="14"/>
      <c r="AL277" s="14"/>
    </row>
    <row r="278" ht="12.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4"/>
      <c r="AJ278" s="14"/>
      <c r="AK278" s="14"/>
      <c r="AL278" s="14"/>
    </row>
    <row r="279" ht="12.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4"/>
      <c r="AJ279" s="14"/>
      <c r="AK279" s="14"/>
      <c r="AL279" s="14"/>
    </row>
    <row r="280" ht="12.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4"/>
      <c r="AJ280" s="14"/>
      <c r="AK280" s="14"/>
      <c r="AL280" s="14"/>
    </row>
    <row r="281" ht="12.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4"/>
      <c r="AJ281" s="14"/>
      <c r="AK281" s="14"/>
      <c r="AL281" s="14"/>
    </row>
    <row r="282" ht="12.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4"/>
      <c r="AJ282" s="14"/>
      <c r="AK282" s="14"/>
      <c r="AL282" s="14"/>
    </row>
    <row r="283" ht="12.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4"/>
      <c r="AJ283" s="14"/>
      <c r="AK283" s="14"/>
      <c r="AL283" s="14"/>
    </row>
    <row r="284" ht="12.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4"/>
      <c r="AJ284" s="14"/>
      <c r="AK284" s="14"/>
      <c r="AL284" s="14"/>
    </row>
    <row r="285" ht="12.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4"/>
      <c r="AJ285" s="14"/>
      <c r="AK285" s="14"/>
      <c r="AL285" s="14"/>
    </row>
    <row r="286" ht="12.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4"/>
      <c r="AJ286" s="14"/>
      <c r="AK286" s="14"/>
      <c r="AL286" s="14"/>
    </row>
    <row r="287" ht="12.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4"/>
      <c r="AJ287" s="14"/>
      <c r="AK287" s="14"/>
      <c r="AL287" s="14"/>
    </row>
    <row r="288" ht="12.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4"/>
      <c r="AJ288" s="14"/>
      <c r="AK288" s="14"/>
      <c r="AL288" s="14"/>
    </row>
    <row r="289" ht="12.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4"/>
      <c r="AJ289" s="14"/>
      <c r="AK289" s="14"/>
      <c r="AL289" s="14"/>
    </row>
    <row r="290" ht="12.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4"/>
      <c r="AJ290" s="14"/>
      <c r="AK290" s="14"/>
      <c r="AL290" s="14"/>
    </row>
    <row r="291" ht="12.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4"/>
      <c r="AJ291" s="14"/>
      <c r="AK291" s="14"/>
      <c r="AL291" s="14"/>
    </row>
    <row r="292" ht="12.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4"/>
      <c r="AJ292" s="14"/>
      <c r="AK292" s="14"/>
      <c r="AL292" s="14"/>
    </row>
    <row r="293" ht="12.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4"/>
      <c r="AJ293" s="14"/>
      <c r="AK293" s="14"/>
      <c r="AL293" s="14"/>
    </row>
    <row r="294" ht="12.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4"/>
      <c r="AJ294" s="14"/>
      <c r="AK294" s="14"/>
      <c r="AL294" s="14"/>
    </row>
    <row r="295" ht="12.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4"/>
      <c r="AJ295" s="14"/>
      <c r="AK295" s="14"/>
      <c r="AL295" s="14"/>
    </row>
    <row r="296" ht="12.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4"/>
      <c r="AJ296" s="14"/>
      <c r="AK296" s="14"/>
      <c r="AL296" s="14"/>
    </row>
    <row r="297" ht="12.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4"/>
      <c r="AJ297" s="14"/>
      <c r="AK297" s="14"/>
      <c r="AL297" s="14"/>
    </row>
    <row r="298" ht="12.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4"/>
      <c r="AJ298" s="14"/>
      <c r="AK298" s="14"/>
      <c r="AL298" s="14"/>
    </row>
    <row r="299" ht="12.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4"/>
      <c r="AJ299" s="14"/>
      <c r="AK299" s="14"/>
      <c r="AL299" s="14"/>
    </row>
    <row r="300" ht="12.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4"/>
      <c r="AJ300" s="14"/>
      <c r="AK300" s="14"/>
      <c r="AL300" s="14"/>
    </row>
    <row r="301" ht="12.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4"/>
      <c r="AJ301" s="14"/>
      <c r="AK301" s="14"/>
      <c r="AL301" s="14"/>
    </row>
    <row r="302" ht="12.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4"/>
      <c r="AJ302" s="14"/>
      <c r="AK302" s="14"/>
      <c r="AL302" s="14"/>
    </row>
    <row r="303" ht="12.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4"/>
      <c r="AJ303" s="14"/>
      <c r="AK303" s="14"/>
      <c r="AL303" s="14"/>
    </row>
    <row r="304" ht="12.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4"/>
      <c r="AJ304" s="14"/>
      <c r="AK304" s="14"/>
      <c r="AL304" s="14"/>
    </row>
    <row r="305" ht="12.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4"/>
      <c r="AJ305" s="14"/>
      <c r="AK305" s="14"/>
      <c r="AL305" s="14"/>
    </row>
    <row r="306" ht="12.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4"/>
      <c r="AJ306" s="14"/>
      <c r="AK306" s="14"/>
      <c r="AL306" s="14"/>
    </row>
    <row r="307" ht="12.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4"/>
      <c r="AJ307" s="14"/>
      <c r="AK307" s="14"/>
      <c r="AL307" s="14"/>
    </row>
    <row r="308" ht="12.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4"/>
      <c r="AJ308" s="14"/>
      <c r="AK308" s="14"/>
      <c r="AL308" s="14"/>
    </row>
    <row r="309" ht="12.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4"/>
      <c r="AJ309" s="14"/>
      <c r="AK309" s="14"/>
      <c r="AL309" s="14"/>
    </row>
    <row r="310" ht="12.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4"/>
      <c r="AJ310" s="14"/>
      <c r="AK310" s="14"/>
      <c r="AL310" s="14"/>
    </row>
    <row r="311" ht="12.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4"/>
      <c r="AJ311" s="14"/>
      <c r="AK311" s="14"/>
      <c r="AL311" s="14"/>
    </row>
    <row r="312" ht="12.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4"/>
      <c r="AJ312" s="14"/>
      <c r="AK312" s="14"/>
      <c r="AL312" s="14"/>
    </row>
    <row r="313" ht="12.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4"/>
      <c r="AJ313" s="14"/>
      <c r="AK313" s="14"/>
      <c r="AL313" s="14"/>
    </row>
    <row r="314" ht="12.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4"/>
      <c r="AJ314" s="14"/>
      <c r="AK314" s="14"/>
      <c r="AL314" s="14"/>
    </row>
    <row r="315" ht="12.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4"/>
      <c r="AJ315" s="14"/>
      <c r="AK315" s="14"/>
      <c r="AL315" s="14"/>
    </row>
    <row r="316" ht="12.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4"/>
      <c r="AJ316" s="14"/>
      <c r="AK316" s="14"/>
      <c r="AL316" s="14"/>
    </row>
    <row r="317" ht="12.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4"/>
      <c r="AJ317" s="14"/>
      <c r="AK317" s="14"/>
      <c r="AL317" s="14"/>
    </row>
    <row r="318" ht="12.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4"/>
      <c r="AJ318" s="14"/>
      <c r="AK318" s="14"/>
      <c r="AL318" s="14"/>
    </row>
    <row r="319" ht="12.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4"/>
      <c r="AJ319" s="14"/>
      <c r="AK319" s="14"/>
      <c r="AL319" s="14"/>
    </row>
    <row r="320" ht="12.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4"/>
      <c r="AJ320" s="14"/>
      <c r="AK320" s="14"/>
      <c r="AL320" s="14"/>
    </row>
    <row r="321" ht="12.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4"/>
      <c r="AJ321" s="14"/>
      <c r="AK321" s="14"/>
      <c r="AL321" s="14"/>
    </row>
    <row r="322" ht="12.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4"/>
      <c r="AJ322" s="14"/>
      <c r="AK322" s="14"/>
      <c r="AL322" s="14"/>
    </row>
    <row r="323" ht="12.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4"/>
      <c r="AJ323" s="14"/>
      <c r="AK323" s="14"/>
      <c r="AL323" s="14"/>
    </row>
    <row r="324" ht="12.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4"/>
      <c r="AJ324" s="14"/>
      <c r="AK324" s="14"/>
      <c r="AL324" s="14"/>
    </row>
    <row r="325" ht="12.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4"/>
      <c r="AJ325" s="14"/>
      <c r="AK325" s="14"/>
      <c r="AL325" s="14"/>
    </row>
    <row r="326" ht="12.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4"/>
      <c r="AJ326" s="14"/>
      <c r="AK326" s="14"/>
      <c r="AL326" s="14"/>
    </row>
    <row r="327" ht="12.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4"/>
      <c r="AJ327" s="14"/>
      <c r="AK327" s="14"/>
      <c r="AL327" s="14"/>
    </row>
    <row r="328" ht="12.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4"/>
      <c r="AJ328" s="14"/>
      <c r="AK328" s="14"/>
      <c r="AL328" s="14"/>
    </row>
    <row r="329" ht="12.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4"/>
      <c r="AJ329" s="14"/>
      <c r="AK329" s="14"/>
      <c r="AL329" s="14"/>
    </row>
    <row r="330" ht="12.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4"/>
      <c r="AJ330" s="14"/>
      <c r="AK330" s="14"/>
      <c r="AL330" s="14"/>
    </row>
    <row r="331" ht="12.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4"/>
      <c r="AJ331" s="14"/>
      <c r="AK331" s="14"/>
      <c r="AL331" s="14"/>
    </row>
    <row r="332" ht="12.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4"/>
      <c r="AJ332" s="14"/>
      <c r="AK332" s="14"/>
      <c r="AL332" s="14"/>
    </row>
    <row r="333" ht="12.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4"/>
      <c r="AJ333" s="14"/>
      <c r="AK333" s="14"/>
      <c r="AL333" s="14"/>
    </row>
    <row r="334" ht="12.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4"/>
      <c r="AJ334" s="14"/>
      <c r="AK334" s="14"/>
      <c r="AL334" s="14"/>
    </row>
    <row r="335" ht="12.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4"/>
      <c r="AJ335" s="14"/>
      <c r="AK335" s="14"/>
      <c r="AL335" s="14"/>
    </row>
    <row r="336" ht="12.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4"/>
      <c r="AJ336" s="14"/>
      <c r="AK336" s="14"/>
      <c r="AL336" s="14"/>
    </row>
    <row r="337" ht="12.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4"/>
      <c r="AJ337" s="14"/>
      <c r="AK337" s="14"/>
      <c r="AL337" s="14"/>
    </row>
    <row r="338" ht="12.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4"/>
      <c r="AJ338" s="14"/>
      <c r="AK338" s="14"/>
      <c r="AL338" s="14"/>
    </row>
    <row r="339" ht="12.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4"/>
      <c r="AJ339" s="14"/>
      <c r="AK339" s="14"/>
      <c r="AL339" s="14"/>
    </row>
    <row r="340" ht="12.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4"/>
      <c r="AJ340" s="14"/>
      <c r="AK340" s="14"/>
      <c r="AL340" s="14"/>
    </row>
    <row r="341" ht="12.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4"/>
      <c r="AJ341" s="14"/>
      <c r="AK341" s="14"/>
      <c r="AL341" s="14"/>
    </row>
    <row r="342" ht="12.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4"/>
      <c r="AJ342" s="14"/>
      <c r="AK342" s="14"/>
      <c r="AL342" s="14"/>
    </row>
    <row r="343" ht="12.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4"/>
      <c r="AJ343" s="14"/>
      <c r="AK343" s="14"/>
      <c r="AL343" s="14"/>
    </row>
    <row r="344" ht="12.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4"/>
      <c r="AJ344" s="14"/>
      <c r="AK344" s="14"/>
      <c r="AL344" s="14"/>
    </row>
    <row r="345" ht="12.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4"/>
      <c r="AJ345" s="14"/>
      <c r="AK345" s="14"/>
      <c r="AL345" s="14"/>
    </row>
    <row r="346" ht="12.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4"/>
      <c r="AJ346" s="14"/>
      <c r="AK346" s="14"/>
      <c r="AL346" s="14"/>
    </row>
    <row r="347" ht="12.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4"/>
      <c r="AJ347" s="14"/>
      <c r="AK347" s="14"/>
      <c r="AL347" s="14"/>
    </row>
    <row r="348" ht="12.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4"/>
      <c r="AJ348" s="14"/>
      <c r="AK348" s="14"/>
      <c r="AL348" s="14"/>
    </row>
    <row r="349" ht="12.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4"/>
      <c r="AJ349" s="14"/>
      <c r="AK349" s="14"/>
      <c r="AL349" s="14"/>
    </row>
    <row r="350" ht="12.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4"/>
      <c r="AJ350" s="14"/>
      <c r="AK350" s="14"/>
      <c r="AL350" s="14"/>
    </row>
    <row r="351" ht="12.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4"/>
      <c r="AJ351" s="14"/>
      <c r="AK351" s="14"/>
      <c r="AL351" s="14"/>
    </row>
    <row r="352" ht="12.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4"/>
      <c r="AJ352" s="14"/>
      <c r="AK352" s="14"/>
      <c r="AL352" s="14"/>
    </row>
    <row r="353" ht="12.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4"/>
      <c r="AJ353" s="14"/>
      <c r="AK353" s="14"/>
      <c r="AL353" s="14"/>
    </row>
    <row r="354" ht="12.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4"/>
      <c r="AJ354" s="14"/>
      <c r="AK354" s="14"/>
      <c r="AL354" s="14"/>
    </row>
    <row r="355" ht="12.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4"/>
      <c r="AJ355" s="14"/>
      <c r="AK355" s="14"/>
      <c r="AL355" s="14"/>
    </row>
    <row r="356" ht="12.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4"/>
      <c r="AJ356" s="14"/>
      <c r="AK356" s="14"/>
      <c r="AL356" s="14"/>
    </row>
    <row r="357" ht="12.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4"/>
      <c r="AJ357" s="14"/>
      <c r="AK357" s="14"/>
      <c r="AL357" s="14"/>
    </row>
    <row r="358" ht="12.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4"/>
      <c r="AJ358" s="14"/>
      <c r="AK358" s="14"/>
      <c r="AL358" s="14"/>
    </row>
    <row r="359" ht="12.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4"/>
      <c r="AJ359" s="14"/>
      <c r="AK359" s="14"/>
      <c r="AL359" s="14"/>
    </row>
    <row r="360" ht="12.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4"/>
      <c r="AJ360" s="14"/>
      <c r="AK360" s="14"/>
      <c r="AL360" s="14"/>
    </row>
    <row r="361" ht="12.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4"/>
      <c r="AJ361" s="14"/>
      <c r="AK361" s="14"/>
      <c r="AL361" s="14"/>
    </row>
    <row r="362" ht="12.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4"/>
      <c r="AJ362" s="14"/>
      <c r="AK362" s="14"/>
      <c r="AL362" s="14"/>
    </row>
    <row r="363" ht="12.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4"/>
      <c r="AJ363" s="14"/>
      <c r="AK363" s="14"/>
      <c r="AL363" s="14"/>
    </row>
    <row r="364" ht="12.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4"/>
      <c r="AJ364" s="14"/>
      <c r="AK364" s="14"/>
      <c r="AL364" s="14"/>
    </row>
    <row r="365" ht="12.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4"/>
      <c r="AJ365" s="14"/>
      <c r="AK365" s="14"/>
      <c r="AL365" s="14"/>
    </row>
    <row r="366" ht="12.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4"/>
      <c r="AJ366" s="14"/>
      <c r="AK366" s="14"/>
      <c r="AL366" s="14"/>
    </row>
    <row r="367" ht="12.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4"/>
      <c r="AJ367" s="14"/>
      <c r="AK367" s="14"/>
      <c r="AL367" s="14"/>
    </row>
    <row r="368" ht="12.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4"/>
      <c r="AJ368" s="14"/>
      <c r="AK368" s="14"/>
      <c r="AL368" s="14"/>
    </row>
    <row r="369" ht="12.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4"/>
      <c r="AJ369" s="14"/>
      <c r="AK369" s="14"/>
      <c r="AL369" s="14"/>
    </row>
    <row r="370" ht="12.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4"/>
      <c r="AJ370" s="14"/>
      <c r="AK370" s="14"/>
      <c r="AL370" s="14"/>
    </row>
    <row r="371" ht="12.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4"/>
      <c r="AJ371" s="14"/>
      <c r="AK371" s="14"/>
      <c r="AL371" s="14"/>
    </row>
    <row r="372" ht="12.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4"/>
      <c r="AJ372" s="14"/>
      <c r="AK372" s="14"/>
      <c r="AL372" s="14"/>
    </row>
    <row r="373" ht="12.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4"/>
      <c r="AJ373" s="14"/>
      <c r="AK373" s="14"/>
      <c r="AL373" s="14"/>
    </row>
    <row r="374" ht="12.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4"/>
      <c r="AJ374" s="14"/>
      <c r="AK374" s="14"/>
      <c r="AL374" s="14"/>
    </row>
    <row r="375" ht="12.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4"/>
      <c r="AJ375" s="14"/>
      <c r="AK375" s="14"/>
      <c r="AL375" s="14"/>
    </row>
    <row r="376" ht="12.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4"/>
      <c r="AJ376" s="14"/>
      <c r="AK376" s="14"/>
      <c r="AL376" s="14"/>
    </row>
    <row r="377" ht="12.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4"/>
      <c r="AJ377" s="14"/>
      <c r="AK377" s="14"/>
      <c r="AL377" s="14"/>
    </row>
    <row r="378" ht="12.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4"/>
      <c r="AJ378" s="14"/>
      <c r="AK378" s="14"/>
      <c r="AL378" s="14"/>
    </row>
    <row r="379" ht="12.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4"/>
      <c r="AJ379" s="14"/>
      <c r="AK379" s="14"/>
      <c r="AL379" s="14"/>
    </row>
    <row r="380" ht="12.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4"/>
      <c r="AJ380" s="14"/>
      <c r="AK380" s="14"/>
      <c r="AL380" s="14"/>
    </row>
    <row r="381" ht="12.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4"/>
      <c r="AJ381" s="14"/>
      <c r="AK381" s="14"/>
      <c r="AL381" s="14"/>
    </row>
    <row r="382" ht="12.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4"/>
      <c r="AJ382" s="14"/>
      <c r="AK382" s="14"/>
      <c r="AL382" s="14"/>
    </row>
    <row r="383" ht="12.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4"/>
      <c r="AJ383" s="14"/>
      <c r="AK383" s="14"/>
      <c r="AL383" s="14"/>
    </row>
    <row r="384" ht="12.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4"/>
      <c r="AJ384" s="14"/>
      <c r="AK384" s="14"/>
      <c r="AL384" s="14"/>
    </row>
    <row r="385" ht="12.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4"/>
      <c r="AJ385" s="14"/>
      <c r="AK385" s="14"/>
      <c r="AL385" s="14"/>
    </row>
    <row r="386" ht="12.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4"/>
      <c r="AJ386" s="14"/>
      <c r="AK386" s="14"/>
      <c r="AL386" s="14"/>
    </row>
    <row r="387" ht="12.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4"/>
      <c r="AJ387" s="14"/>
      <c r="AK387" s="14"/>
      <c r="AL387" s="14"/>
    </row>
    <row r="388" ht="12.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4"/>
      <c r="AJ388" s="14"/>
      <c r="AK388" s="14"/>
      <c r="AL388" s="14"/>
    </row>
    <row r="389" ht="12.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4"/>
      <c r="AJ389" s="14"/>
      <c r="AK389" s="14"/>
      <c r="AL389" s="14"/>
    </row>
    <row r="390" ht="12.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4"/>
      <c r="AJ390" s="14"/>
      <c r="AK390" s="14"/>
      <c r="AL390" s="14"/>
    </row>
    <row r="391" ht="12.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4"/>
      <c r="AJ391" s="14"/>
      <c r="AK391" s="14"/>
      <c r="AL391" s="14"/>
    </row>
    <row r="392" ht="12.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4"/>
      <c r="AJ392" s="14"/>
      <c r="AK392" s="14"/>
      <c r="AL392" s="14"/>
    </row>
    <row r="393" ht="12.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4"/>
      <c r="AJ393" s="14"/>
      <c r="AK393" s="14"/>
      <c r="AL393" s="14"/>
    </row>
    <row r="394" ht="12.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4"/>
      <c r="AJ394" s="14"/>
      <c r="AK394" s="14"/>
      <c r="AL394" s="14"/>
    </row>
    <row r="395" ht="12.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4"/>
      <c r="AJ395" s="14"/>
      <c r="AK395" s="14"/>
      <c r="AL395" s="14"/>
    </row>
    <row r="396" ht="12.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4"/>
      <c r="AJ396" s="14"/>
      <c r="AK396" s="14"/>
      <c r="AL396" s="14"/>
    </row>
    <row r="397" ht="12.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4"/>
      <c r="AJ397" s="14"/>
      <c r="AK397" s="14"/>
      <c r="AL397" s="14"/>
    </row>
    <row r="398" ht="12.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4"/>
      <c r="AJ398" s="14"/>
      <c r="AK398" s="14"/>
      <c r="AL398" s="14"/>
    </row>
    <row r="399" ht="12.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4"/>
      <c r="AJ399" s="14"/>
      <c r="AK399" s="14"/>
      <c r="AL399" s="14"/>
    </row>
    <row r="400" ht="12.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4"/>
      <c r="AJ400" s="14"/>
      <c r="AK400" s="14"/>
      <c r="AL400" s="14"/>
    </row>
    <row r="401" ht="12.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4"/>
      <c r="AJ401" s="14"/>
      <c r="AK401" s="14"/>
      <c r="AL401" s="14"/>
    </row>
    <row r="402" ht="12.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4"/>
      <c r="AJ402" s="14"/>
      <c r="AK402" s="14"/>
      <c r="AL402" s="14"/>
    </row>
    <row r="403" ht="12.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4"/>
      <c r="AJ403" s="14"/>
      <c r="AK403" s="14"/>
      <c r="AL403" s="14"/>
    </row>
    <row r="404" ht="12.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4"/>
      <c r="AJ404" s="14"/>
      <c r="AK404" s="14"/>
      <c r="AL404" s="14"/>
    </row>
    <row r="405" ht="12.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4"/>
      <c r="AJ405" s="14"/>
      <c r="AK405" s="14"/>
      <c r="AL405" s="14"/>
    </row>
    <row r="406" ht="12.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4"/>
      <c r="AJ406" s="14"/>
      <c r="AK406" s="14"/>
      <c r="AL406" s="14"/>
    </row>
    <row r="407" ht="12.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4"/>
      <c r="AJ407" s="14"/>
      <c r="AK407" s="14"/>
      <c r="AL407" s="14"/>
    </row>
    <row r="408" ht="12.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4"/>
      <c r="AJ408" s="14"/>
      <c r="AK408" s="14"/>
      <c r="AL408" s="14"/>
    </row>
    <row r="409" ht="12.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4"/>
      <c r="AJ409" s="14"/>
      <c r="AK409" s="14"/>
      <c r="AL409" s="14"/>
    </row>
    <row r="410" ht="12.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4"/>
      <c r="AJ410" s="14"/>
      <c r="AK410" s="14"/>
      <c r="AL410" s="14"/>
    </row>
    <row r="411" ht="12.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4"/>
      <c r="AJ411" s="14"/>
      <c r="AK411" s="14"/>
      <c r="AL411" s="14"/>
    </row>
    <row r="412" ht="12.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4"/>
      <c r="AJ412" s="14"/>
      <c r="AK412" s="14"/>
      <c r="AL412" s="14"/>
    </row>
    <row r="413" ht="12.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4"/>
      <c r="AJ413" s="14"/>
      <c r="AK413" s="14"/>
      <c r="AL413" s="14"/>
    </row>
    <row r="414" ht="12.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4"/>
      <c r="AJ414" s="14"/>
      <c r="AK414" s="14"/>
      <c r="AL414" s="14"/>
    </row>
    <row r="415" ht="12.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4"/>
      <c r="AJ415" s="14"/>
      <c r="AK415" s="14"/>
      <c r="AL415" s="14"/>
    </row>
    <row r="416" ht="12.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4"/>
      <c r="AJ416" s="14"/>
      <c r="AK416" s="14"/>
      <c r="AL416" s="14"/>
    </row>
    <row r="417" ht="12.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4"/>
      <c r="AJ417" s="14"/>
      <c r="AK417" s="14"/>
      <c r="AL417" s="14"/>
    </row>
    <row r="418" ht="12.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4"/>
      <c r="AJ418" s="14"/>
      <c r="AK418" s="14"/>
      <c r="AL418" s="14"/>
    </row>
    <row r="419" ht="12.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4"/>
      <c r="AJ419" s="14"/>
      <c r="AK419" s="14"/>
      <c r="AL419" s="14"/>
    </row>
    <row r="420" ht="12.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4"/>
      <c r="AJ420" s="14"/>
      <c r="AK420" s="14"/>
      <c r="AL420" s="14"/>
    </row>
    <row r="421" ht="12.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4"/>
      <c r="AJ421" s="14"/>
      <c r="AK421" s="14"/>
      <c r="AL421" s="14"/>
    </row>
    <row r="422" ht="12.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4"/>
      <c r="AJ422" s="14"/>
      <c r="AK422" s="14"/>
      <c r="AL422" s="14"/>
    </row>
    <row r="423" ht="12.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4"/>
      <c r="AJ423" s="14"/>
      <c r="AK423" s="14"/>
      <c r="AL423" s="14"/>
    </row>
    <row r="424" ht="12.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4"/>
      <c r="AJ424" s="14"/>
      <c r="AK424" s="14"/>
      <c r="AL424" s="14"/>
    </row>
    <row r="425" ht="12.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4"/>
      <c r="AJ425" s="14"/>
      <c r="AK425" s="14"/>
      <c r="AL425" s="14"/>
    </row>
    <row r="426" ht="12.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4"/>
      <c r="AJ426" s="14"/>
      <c r="AK426" s="14"/>
      <c r="AL426" s="14"/>
    </row>
    <row r="427" ht="12.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4"/>
      <c r="AJ427" s="14"/>
      <c r="AK427" s="14"/>
      <c r="AL427" s="14"/>
    </row>
    <row r="428" ht="12.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4"/>
      <c r="AJ428" s="14"/>
      <c r="AK428" s="14"/>
      <c r="AL428" s="14"/>
    </row>
    <row r="429" ht="12.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4"/>
      <c r="AJ429" s="14"/>
      <c r="AK429" s="14"/>
      <c r="AL429" s="14"/>
    </row>
    <row r="430" ht="12.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4"/>
      <c r="AJ430" s="14"/>
      <c r="AK430" s="14"/>
      <c r="AL430" s="14"/>
    </row>
    <row r="431" ht="12.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4"/>
      <c r="AJ431" s="14"/>
      <c r="AK431" s="14"/>
      <c r="AL431" s="14"/>
    </row>
    <row r="432" ht="12.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4"/>
      <c r="AJ432" s="14"/>
      <c r="AK432" s="14"/>
      <c r="AL432" s="14"/>
    </row>
    <row r="433" ht="12.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4"/>
      <c r="AJ433" s="14"/>
      <c r="AK433" s="14"/>
      <c r="AL433" s="14"/>
    </row>
    <row r="434" ht="12.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4"/>
      <c r="AJ434" s="14"/>
      <c r="AK434" s="14"/>
      <c r="AL434" s="14"/>
    </row>
    <row r="435" ht="12.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4"/>
      <c r="AJ435" s="14"/>
      <c r="AK435" s="14"/>
      <c r="AL435" s="14"/>
    </row>
    <row r="436" ht="12.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4"/>
      <c r="AJ436" s="14"/>
      <c r="AK436" s="14"/>
      <c r="AL436" s="14"/>
    </row>
    <row r="437" ht="12.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4"/>
      <c r="AJ437" s="14"/>
      <c r="AK437" s="14"/>
      <c r="AL437" s="14"/>
    </row>
    <row r="438" ht="12.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4"/>
      <c r="AJ438" s="14"/>
      <c r="AK438" s="14"/>
      <c r="AL438" s="14"/>
    </row>
    <row r="439" ht="12.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4"/>
      <c r="AJ439" s="14"/>
      <c r="AK439" s="14"/>
      <c r="AL439" s="14"/>
    </row>
    <row r="440" ht="12.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4"/>
      <c r="AJ440" s="14"/>
      <c r="AK440" s="14"/>
      <c r="AL440" s="14"/>
    </row>
    <row r="441" ht="12.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4"/>
      <c r="AJ441" s="14"/>
      <c r="AK441" s="14"/>
      <c r="AL441" s="14"/>
    </row>
    <row r="442" ht="12.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4"/>
      <c r="AJ442" s="14"/>
      <c r="AK442" s="14"/>
      <c r="AL442" s="14"/>
    </row>
    <row r="443" ht="12.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4"/>
      <c r="AJ443" s="14"/>
      <c r="AK443" s="14"/>
      <c r="AL443" s="14"/>
    </row>
    <row r="444" ht="12.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4"/>
      <c r="AJ444" s="14"/>
      <c r="AK444" s="14"/>
      <c r="AL444" s="14"/>
    </row>
    <row r="445" ht="12.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4"/>
      <c r="AJ445" s="14"/>
      <c r="AK445" s="14"/>
      <c r="AL445" s="14"/>
    </row>
    <row r="446" ht="12.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4"/>
      <c r="AJ446" s="14"/>
      <c r="AK446" s="14"/>
      <c r="AL446" s="14"/>
    </row>
    <row r="447" ht="12.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4"/>
      <c r="AJ447" s="14"/>
      <c r="AK447" s="14"/>
      <c r="AL447" s="14"/>
    </row>
    <row r="448" ht="12.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4"/>
      <c r="AJ448" s="14"/>
      <c r="AK448" s="14"/>
      <c r="AL448" s="14"/>
    </row>
    <row r="449" ht="12.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4"/>
      <c r="AJ449" s="14"/>
      <c r="AK449" s="14"/>
      <c r="AL449" s="14"/>
    </row>
    <row r="450" ht="12.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4"/>
      <c r="AJ450" s="14"/>
      <c r="AK450" s="14"/>
      <c r="AL450" s="14"/>
    </row>
    <row r="451" ht="12.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4"/>
      <c r="AJ451" s="14"/>
      <c r="AK451" s="14"/>
      <c r="AL451" s="14"/>
    </row>
    <row r="452" ht="12.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4"/>
      <c r="AJ452" s="14"/>
      <c r="AK452" s="14"/>
      <c r="AL452" s="14"/>
    </row>
    <row r="453" ht="12.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4"/>
      <c r="AJ453" s="14"/>
      <c r="AK453" s="14"/>
      <c r="AL453" s="14"/>
    </row>
    <row r="454" ht="12.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4"/>
      <c r="AJ454" s="14"/>
      <c r="AK454" s="14"/>
      <c r="AL454" s="14"/>
    </row>
    <row r="455" ht="12.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4"/>
      <c r="AJ455" s="14"/>
      <c r="AK455" s="14"/>
      <c r="AL455" s="14"/>
    </row>
    <row r="456" ht="12.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4"/>
      <c r="AJ456" s="14"/>
      <c r="AK456" s="14"/>
      <c r="AL456" s="14"/>
    </row>
    <row r="457" ht="12.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4"/>
      <c r="AJ457" s="14"/>
      <c r="AK457" s="14"/>
      <c r="AL457" s="14"/>
    </row>
    <row r="458" ht="12.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4"/>
      <c r="AJ458" s="14"/>
      <c r="AK458" s="14"/>
      <c r="AL458" s="14"/>
    </row>
    <row r="459" ht="12.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4"/>
      <c r="AJ459" s="14"/>
      <c r="AK459" s="14"/>
      <c r="AL459" s="14"/>
    </row>
    <row r="460" ht="12.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4"/>
      <c r="AJ460" s="14"/>
      <c r="AK460" s="14"/>
      <c r="AL460" s="14"/>
    </row>
    <row r="461" ht="12.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4"/>
      <c r="AJ461" s="14"/>
      <c r="AK461" s="14"/>
      <c r="AL461" s="14"/>
    </row>
    <row r="462" ht="12.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4"/>
      <c r="AJ462" s="14"/>
      <c r="AK462" s="14"/>
      <c r="AL462" s="14"/>
    </row>
    <row r="463" ht="12.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4"/>
      <c r="AJ463" s="14"/>
      <c r="AK463" s="14"/>
      <c r="AL463" s="14"/>
    </row>
    <row r="464" ht="12.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4"/>
      <c r="AJ464" s="14"/>
      <c r="AK464" s="14"/>
      <c r="AL464" s="14"/>
    </row>
    <row r="465" ht="12.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4"/>
      <c r="AJ465" s="14"/>
      <c r="AK465" s="14"/>
      <c r="AL465" s="14"/>
    </row>
    <row r="466" ht="12.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4"/>
      <c r="AJ466" s="14"/>
      <c r="AK466" s="14"/>
      <c r="AL466" s="14"/>
    </row>
    <row r="467" ht="12.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4"/>
      <c r="AJ467" s="14"/>
      <c r="AK467" s="14"/>
      <c r="AL467" s="14"/>
    </row>
    <row r="468" ht="12.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4"/>
      <c r="AJ468" s="14"/>
      <c r="AK468" s="14"/>
      <c r="AL468" s="14"/>
    </row>
    <row r="469" ht="12.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4"/>
      <c r="AJ469" s="14"/>
      <c r="AK469" s="14"/>
      <c r="AL469" s="14"/>
    </row>
    <row r="470" ht="12.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4"/>
      <c r="AJ470" s="14"/>
      <c r="AK470" s="14"/>
      <c r="AL470" s="14"/>
    </row>
    <row r="471" ht="12.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4"/>
      <c r="AJ471" s="14"/>
      <c r="AK471" s="14"/>
      <c r="AL471" s="14"/>
    </row>
    <row r="472" ht="12.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4"/>
      <c r="AJ472" s="14"/>
      <c r="AK472" s="14"/>
      <c r="AL472" s="14"/>
    </row>
    <row r="473" ht="12.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4"/>
      <c r="AJ473" s="14"/>
      <c r="AK473" s="14"/>
      <c r="AL473" s="14"/>
    </row>
    <row r="474" ht="12.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4"/>
      <c r="AJ474" s="14"/>
      <c r="AK474" s="14"/>
      <c r="AL474" s="14"/>
    </row>
    <row r="475" ht="12.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4"/>
      <c r="AJ475" s="14"/>
      <c r="AK475" s="14"/>
      <c r="AL475" s="14"/>
    </row>
    <row r="476" ht="12.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4"/>
      <c r="AJ476" s="14"/>
      <c r="AK476" s="14"/>
      <c r="AL476" s="14"/>
    </row>
    <row r="477" ht="12.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4"/>
      <c r="AJ477" s="14"/>
      <c r="AK477" s="14"/>
      <c r="AL477" s="14"/>
    </row>
    <row r="478" ht="12.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4"/>
      <c r="AJ478" s="14"/>
      <c r="AK478" s="14"/>
      <c r="AL478" s="14"/>
    </row>
    <row r="479" ht="12.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4"/>
      <c r="AJ479" s="14"/>
      <c r="AK479" s="14"/>
      <c r="AL479" s="14"/>
    </row>
    <row r="480" ht="12.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4"/>
      <c r="AJ480" s="14"/>
      <c r="AK480" s="14"/>
      <c r="AL480" s="14"/>
    </row>
    <row r="481" ht="12.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4"/>
      <c r="AJ481" s="14"/>
      <c r="AK481" s="14"/>
      <c r="AL481" s="14"/>
    </row>
    <row r="482" ht="12.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4"/>
      <c r="AJ482" s="14"/>
      <c r="AK482" s="14"/>
      <c r="AL482" s="14"/>
    </row>
    <row r="483" ht="12.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4"/>
      <c r="AJ483" s="14"/>
      <c r="AK483" s="14"/>
      <c r="AL483" s="14"/>
    </row>
    <row r="484" ht="12.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4"/>
      <c r="AJ484" s="14"/>
      <c r="AK484" s="14"/>
      <c r="AL484" s="14"/>
    </row>
    <row r="485" ht="12.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4"/>
      <c r="AJ485" s="14"/>
      <c r="AK485" s="14"/>
      <c r="AL485" s="14"/>
    </row>
    <row r="486" ht="12.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4"/>
      <c r="AJ486" s="14"/>
      <c r="AK486" s="14"/>
      <c r="AL486" s="14"/>
    </row>
    <row r="487" ht="12.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4"/>
      <c r="AJ487" s="14"/>
      <c r="AK487" s="14"/>
      <c r="AL487" s="14"/>
    </row>
    <row r="488" ht="12.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4"/>
      <c r="AJ488" s="14"/>
      <c r="AK488" s="14"/>
      <c r="AL488" s="14"/>
    </row>
    <row r="489" ht="12.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4"/>
      <c r="AJ489" s="14"/>
      <c r="AK489" s="14"/>
      <c r="AL489" s="14"/>
    </row>
    <row r="490" ht="12.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4"/>
      <c r="AJ490" s="14"/>
      <c r="AK490" s="14"/>
      <c r="AL490" s="14"/>
    </row>
    <row r="491" ht="12.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4"/>
      <c r="AJ491" s="14"/>
      <c r="AK491" s="14"/>
      <c r="AL491" s="14"/>
    </row>
    <row r="492" ht="12.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4"/>
      <c r="AJ492" s="14"/>
      <c r="AK492" s="14"/>
      <c r="AL492" s="14"/>
    </row>
    <row r="493" ht="12.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4"/>
      <c r="AJ493" s="14"/>
      <c r="AK493" s="14"/>
      <c r="AL493" s="14"/>
    </row>
    <row r="494" ht="12.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4"/>
      <c r="AJ494" s="14"/>
      <c r="AK494" s="14"/>
      <c r="AL494" s="14"/>
    </row>
    <row r="495" ht="12.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4"/>
      <c r="AJ495" s="14"/>
      <c r="AK495" s="14"/>
      <c r="AL495" s="14"/>
    </row>
    <row r="496" ht="12.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4"/>
      <c r="AJ496" s="14"/>
      <c r="AK496" s="14"/>
      <c r="AL496" s="14"/>
    </row>
    <row r="497" ht="12.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4"/>
      <c r="AJ497" s="14"/>
      <c r="AK497" s="14"/>
      <c r="AL497" s="14"/>
    </row>
    <row r="498" ht="12.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4"/>
      <c r="AJ498" s="14"/>
      <c r="AK498" s="14"/>
      <c r="AL498" s="14"/>
    </row>
    <row r="499" ht="12.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4"/>
      <c r="AJ499" s="14"/>
      <c r="AK499" s="14"/>
      <c r="AL499" s="14"/>
    </row>
    <row r="500" ht="12.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4"/>
      <c r="AJ500" s="14"/>
      <c r="AK500" s="14"/>
      <c r="AL500" s="14"/>
    </row>
    <row r="501" ht="12.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4"/>
      <c r="AJ501" s="14"/>
      <c r="AK501" s="14"/>
      <c r="AL501" s="14"/>
    </row>
    <row r="502" ht="12.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4"/>
      <c r="AJ502" s="14"/>
      <c r="AK502" s="14"/>
      <c r="AL502" s="14"/>
    </row>
    <row r="503" ht="12.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4"/>
      <c r="AJ503" s="14"/>
      <c r="AK503" s="14"/>
      <c r="AL503" s="14"/>
    </row>
    <row r="504" ht="12.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4"/>
      <c r="AJ504" s="14"/>
      <c r="AK504" s="14"/>
      <c r="AL504" s="14"/>
    </row>
    <row r="505" ht="12.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4"/>
      <c r="AJ505" s="14"/>
      <c r="AK505" s="14"/>
      <c r="AL505" s="14"/>
    </row>
    <row r="506" ht="12.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4"/>
      <c r="AJ506" s="14"/>
      <c r="AK506" s="14"/>
      <c r="AL506" s="14"/>
    </row>
    <row r="507" ht="12.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4"/>
      <c r="AJ507" s="14"/>
      <c r="AK507" s="14"/>
      <c r="AL507" s="14"/>
    </row>
    <row r="508" ht="12.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4"/>
      <c r="AJ508" s="14"/>
      <c r="AK508" s="14"/>
      <c r="AL508" s="14"/>
    </row>
    <row r="509" ht="12.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4"/>
      <c r="AJ509" s="14"/>
      <c r="AK509" s="14"/>
      <c r="AL509" s="14"/>
    </row>
    <row r="510" ht="12.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4"/>
      <c r="AJ510" s="14"/>
      <c r="AK510" s="14"/>
      <c r="AL510" s="14"/>
    </row>
    <row r="511" ht="12.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4"/>
      <c r="AJ511" s="14"/>
      <c r="AK511" s="14"/>
      <c r="AL511" s="14"/>
    </row>
    <row r="512" ht="12.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4"/>
      <c r="AJ512" s="14"/>
      <c r="AK512" s="14"/>
      <c r="AL512" s="14"/>
    </row>
    <row r="513" ht="12.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4"/>
      <c r="AJ513" s="14"/>
      <c r="AK513" s="14"/>
      <c r="AL513" s="14"/>
    </row>
    <row r="514" ht="12.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4"/>
      <c r="AJ514" s="14"/>
      <c r="AK514" s="14"/>
      <c r="AL514" s="14"/>
    </row>
    <row r="515" ht="12.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4"/>
      <c r="AJ515" s="14"/>
      <c r="AK515" s="14"/>
      <c r="AL515" s="14"/>
    </row>
    <row r="516" ht="12.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4"/>
      <c r="AJ516" s="14"/>
      <c r="AK516" s="14"/>
      <c r="AL516" s="14"/>
    </row>
    <row r="517" ht="12.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4"/>
      <c r="AJ517" s="14"/>
      <c r="AK517" s="14"/>
      <c r="AL517" s="14"/>
    </row>
    <row r="518" ht="12.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4"/>
      <c r="AJ518" s="14"/>
      <c r="AK518" s="14"/>
      <c r="AL518" s="14"/>
    </row>
    <row r="519" ht="12.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4"/>
      <c r="AJ519" s="14"/>
      <c r="AK519" s="14"/>
      <c r="AL519" s="14"/>
    </row>
    <row r="520" ht="12.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4"/>
      <c r="AJ520" s="14"/>
      <c r="AK520" s="14"/>
      <c r="AL520" s="14"/>
    </row>
    <row r="521" ht="12.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4"/>
      <c r="AJ521" s="14"/>
      <c r="AK521" s="14"/>
      <c r="AL521" s="14"/>
    </row>
    <row r="522" ht="12.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4"/>
      <c r="AJ522" s="14"/>
      <c r="AK522" s="14"/>
      <c r="AL522" s="14"/>
    </row>
    <row r="523" ht="12.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4"/>
      <c r="AJ523" s="14"/>
      <c r="AK523" s="14"/>
      <c r="AL523" s="14"/>
    </row>
    <row r="524" ht="12.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4"/>
      <c r="AJ524" s="14"/>
      <c r="AK524" s="14"/>
      <c r="AL524" s="14"/>
    </row>
    <row r="525" ht="12.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4"/>
      <c r="AJ525" s="14"/>
      <c r="AK525" s="14"/>
      <c r="AL525" s="14"/>
    </row>
    <row r="526" ht="12.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4"/>
      <c r="AJ526" s="14"/>
      <c r="AK526" s="14"/>
      <c r="AL526" s="14"/>
    </row>
    <row r="527" ht="12.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4"/>
      <c r="AJ527" s="14"/>
      <c r="AK527" s="14"/>
      <c r="AL527" s="14"/>
    </row>
    <row r="528" ht="12.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4"/>
      <c r="AJ528" s="14"/>
      <c r="AK528" s="14"/>
      <c r="AL528" s="14"/>
    </row>
    <row r="529" ht="12.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4"/>
      <c r="AJ529" s="14"/>
      <c r="AK529" s="14"/>
      <c r="AL529" s="14"/>
    </row>
    <row r="530" ht="12.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4"/>
      <c r="AJ530" s="14"/>
      <c r="AK530" s="14"/>
      <c r="AL530" s="14"/>
    </row>
    <row r="531" ht="12.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4"/>
      <c r="AJ531" s="14"/>
      <c r="AK531" s="14"/>
      <c r="AL531" s="14"/>
    </row>
    <row r="532" ht="12.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4"/>
      <c r="AJ532" s="14"/>
      <c r="AK532" s="14"/>
      <c r="AL532" s="14"/>
    </row>
    <row r="533" ht="12.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4"/>
      <c r="AJ533" s="14"/>
      <c r="AK533" s="14"/>
      <c r="AL533" s="14"/>
    </row>
    <row r="534" ht="12.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4"/>
      <c r="AJ534" s="14"/>
      <c r="AK534" s="14"/>
      <c r="AL534" s="14"/>
    </row>
    <row r="535" ht="12.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4"/>
      <c r="AJ535" s="14"/>
      <c r="AK535" s="14"/>
      <c r="AL535" s="14"/>
    </row>
    <row r="536" ht="12.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4"/>
      <c r="AJ536" s="14"/>
      <c r="AK536" s="14"/>
      <c r="AL536" s="14"/>
    </row>
    <row r="537" ht="12.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4"/>
      <c r="AJ537" s="14"/>
      <c r="AK537" s="14"/>
      <c r="AL537" s="14"/>
    </row>
    <row r="538" ht="12.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4"/>
      <c r="AJ538" s="14"/>
      <c r="AK538" s="14"/>
      <c r="AL538" s="14"/>
    </row>
    <row r="539" ht="12.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4"/>
      <c r="AJ539" s="14"/>
      <c r="AK539" s="14"/>
      <c r="AL539" s="14"/>
    </row>
    <row r="540" ht="12.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4"/>
      <c r="AJ540" s="14"/>
      <c r="AK540" s="14"/>
      <c r="AL540" s="14"/>
    </row>
    <row r="541" ht="12.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4"/>
      <c r="AJ541" s="14"/>
      <c r="AK541" s="14"/>
      <c r="AL541" s="14"/>
    </row>
    <row r="542" ht="12.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4"/>
      <c r="AJ542" s="14"/>
      <c r="AK542" s="14"/>
      <c r="AL542" s="14"/>
    </row>
    <row r="543" ht="12.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4"/>
      <c r="AJ543" s="14"/>
      <c r="AK543" s="14"/>
      <c r="AL543" s="14"/>
    </row>
    <row r="544" ht="12.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4"/>
      <c r="AJ544" s="14"/>
      <c r="AK544" s="14"/>
      <c r="AL544" s="14"/>
    </row>
    <row r="545" ht="12.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4"/>
      <c r="AJ545" s="14"/>
      <c r="AK545" s="14"/>
      <c r="AL545" s="14"/>
    </row>
    <row r="546" ht="12.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4"/>
      <c r="AJ546" s="14"/>
      <c r="AK546" s="14"/>
      <c r="AL546" s="14"/>
    </row>
    <row r="547" ht="12.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4"/>
      <c r="AJ547" s="14"/>
      <c r="AK547" s="14"/>
      <c r="AL547" s="14"/>
    </row>
    <row r="548" ht="12.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4"/>
      <c r="AJ548" s="14"/>
      <c r="AK548" s="14"/>
      <c r="AL548" s="14"/>
    </row>
    <row r="549" ht="12.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4"/>
      <c r="AJ549" s="14"/>
      <c r="AK549" s="14"/>
      <c r="AL549" s="14"/>
    </row>
    <row r="550" ht="12.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4"/>
      <c r="AJ550" s="14"/>
      <c r="AK550" s="14"/>
      <c r="AL550" s="14"/>
    </row>
    <row r="551" ht="12.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4"/>
      <c r="AJ551" s="14"/>
      <c r="AK551" s="14"/>
      <c r="AL551" s="14"/>
    </row>
    <row r="552" ht="12.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4"/>
      <c r="AJ552" s="14"/>
      <c r="AK552" s="14"/>
      <c r="AL552" s="14"/>
    </row>
    <row r="553" ht="12.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4"/>
      <c r="AJ553" s="14"/>
      <c r="AK553" s="14"/>
      <c r="AL553" s="14"/>
    </row>
    <row r="554" ht="12.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4"/>
      <c r="AJ554" s="14"/>
      <c r="AK554" s="14"/>
      <c r="AL554" s="14"/>
    </row>
    <row r="555" ht="12.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4"/>
      <c r="AJ555" s="14"/>
      <c r="AK555" s="14"/>
      <c r="AL555" s="14"/>
    </row>
    <row r="556" ht="12.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4"/>
      <c r="AJ556" s="14"/>
      <c r="AK556" s="14"/>
      <c r="AL556" s="14"/>
    </row>
    <row r="557" ht="12.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4"/>
      <c r="AJ557" s="14"/>
      <c r="AK557" s="14"/>
      <c r="AL557" s="14"/>
    </row>
    <row r="558" ht="12.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4"/>
      <c r="AJ558" s="14"/>
      <c r="AK558" s="14"/>
      <c r="AL558" s="14"/>
    </row>
    <row r="559" ht="12.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4"/>
      <c r="AJ559" s="14"/>
      <c r="AK559" s="14"/>
      <c r="AL559" s="14"/>
    </row>
    <row r="560" ht="12.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4"/>
      <c r="AJ560" s="14"/>
      <c r="AK560" s="14"/>
      <c r="AL560" s="14"/>
    </row>
    <row r="561" ht="12.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4"/>
      <c r="AJ561" s="14"/>
      <c r="AK561" s="14"/>
      <c r="AL561" s="14"/>
    </row>
    <row r="562" ht="12.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4"/>
      <c r="AJ562" s="14"/>
      <c r="AK562" s="14"/>
      <c r="AL562" s="14"/>
    </row>
    <row r="563" ht="12.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4"/>
      <c r="AJ563" s="14"/>
      <c r="AK563" s="14"/>
      <c r="AL563" s="14"/>
    </row>
    <row r="564" ht="12.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4"/>
      <c r="AJ564" s="14"/>
      <c r="AK564" s="14"/>
      <c r="AL564" s="14"/>
    </row>
    <row r="565" ht="12.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4"/>
      <c r="AJ565" s="14"/>
      <c r="AK565" s="14"/>
      <c r="AL565" s="14"/>
    </row>
    <row r="566" ht="12.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4"/>
      <c r="AJ566" s="14"/>
      <c r="AK566" s="14"/>
      <c r="AL566" s="14"/>
    </row>
    <row r="567" ht="12.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4"/>
      <c r="AJ567" s="14"/>
      <c r="AK567" s="14"/>
      <c r="AL567" s="14"/>
    </row>
    <row r="568" ht="12.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4"/>
      <c r="AJ568" s="14"/>
      <c r="AK568" s="14"/>
      <c r="AL568" s="14"/>
    </row>
    <row r="569" ht="12.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4"/>
      <c r="AJ569" s="14"/>
      <c r="AK569" s="14"/>
      <c r="AL569" s="14"/>
    </row>
    <row r="570" ht="12.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4"/>
      <c r="AJ570" s="14"/>
      <c r="AK570" s="14"/>
      <c r="AL570" s="14"/>
    </row>
    <row r="571" ht="12.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4"/>
      <c r="AJ571" s="14"/>
      <c r="AK571" s="14"/>
      <c r="AL571" s="14"/>
    </row>
    <row r="572" ht="12.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4"/>
      <c r="AJ572" s="14"/>
      <c r="AK572" s="14"/>
      <c r="AL572" s="14"/>
    </row>
    <row r="573" ht="12.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4"/>
      <c r="AJ573" s="14"/>
      <c r="AK573" s="14"/>
      <c r="AL573" s="14"/>
    </row>
    <row r="574" ht="12.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4"/>
      <c r="AJ574" s="14"/>
      <c r="AK574" s="14"/>
      <c r="AL574" s="14"/>
    </row>
    <row r="575" ht="12.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4"/>
      <c r="AJ575" s="14"/>
      <c r="AK575" s="14"/>
      <c r="AL575" s="14"/>
    </row>
    <row r="576" ht="12.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4"/>
      <c r="AJ576" s="14"/>
      <c r="AK576" s="14"/>
      <c r="AL576" s="14"/>
    </row>
    <row r="577" ht="12.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4"/>
      <c r="AJ577" s="14"/>
      <c r="AK577" s="14"/>
      <c r="AL577" s="14"/>
    </row>
    <row r="578" ht="12.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4"/>
      <c r="AJ578" s="14"/>
      <c r="AK578" s="14"/>
      <c r="AL578" s="14"/>
    </row>
    <row r="579" ht="12.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4"/>
      <c r="AJ579" s="14"/>
      <c r="AK579" s="14"/>
      <c r="AL579" s="14"/>
    </row>
    <row r="580" ht="12.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4"/>
      <c r="AJ580" s="14"/>
      <c r="AK580" s="14"/>
      <c r="AL580" s="14"/>
    </row>
    <row r="581" ht="12.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4"/>
      <c r="AJ581" s="14"/>
      <c r="AK581" s="14"/>
      <c r="AL581" s="14"/>
    </row>
    <row r="582" ht="12.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4"/>
      <c r="AJ582" s="14"/>
      <c r="AK582" s="14"/>
      <c r="AL582" s="14"/>
    </row>
    <row r="583" ht="12.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4"/>
      <c r="AJ583" s="14"/>
      <c r="AK583" s="14"/>
      <c r="AL583" s="14"/>
    </row>
    <row r="584" ht="12.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4"/>
      <c r="AJ584" s="14"/>
      <c r="AK584" s="14"/>
      <c r="AL584" s="14"/>
    </row>
    <row r="585" ht="12.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4"/>
      <c r="AJ585" s="14"/>
      <c r="AK585" s="14"/>
      <c r="AL585" s="14"/>
    </row>
    <row r="586" ht="12.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4"/>
      <c r="AJ586" s="14"/>
      <c r="AK586" s="14"/>
      <c r="AL586" s="14"/>
    </row>
    <row r="587" ht="12.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4"/>
      <c r="AJ587" s="14"/>
      <c r="AK587" s="14"/>
      <c r="AL587" s="14"/>
    </row>
    <row r="588" ht="12.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4"/>
      <c r="AJ588" s="14"/>
      <c r="AK588" s="14"/>
      <c r="AL588" s="14"/>
    </row>
    <row r="589" ht="12.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4"/>
      <c r="AJ589" s="14"/>
      <c r="AK589" s="14"/>
      <c r="AL589" s="14"/>
    </row>
    <row r="590" ht="12.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4"/>
      <c r="AJ590" s="14"/>
      <c r="AK590" s="14"/>
      <c r="AL590" s="14"/>
    </row>
    <row r="591" ht="12.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4"/>
      <c r="AJ591" s="14"/>
      <c r="AK591" s="14"/>
      <c r="AL591" s="14"/>
    </row>
    <row r="592" ht="12.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4"/>
      <c r="AJ592" s="14"/>
      <c r="AK592" s="14"/>
      <c r="AL592" s="14"/>
    </row>
    <row r="593" ht="12.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4"/>
      <c r="AJ593" s="14"/>
      <c r="AK593" s="14"/>
      <c r="AL593" s="14"/>
    </row>
    <row r="594" ht="12.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4"/>
      <c r="AJ594" s="14"/>
      <c r="AK594" s="14"/>
      <c r="AL594" s="14"/>
    </row>
    <row r="595" ht="12.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4"/>
      <c r="AJ595" s="14"/>
      <c r="AK595" s="14"/>
      <c r="AL595" s="14"/>
    </row>
    <row r="596" ht="12.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4"/>
      <c r="AJ596" s="14"/>
      <c r="AK596" s="14"/>
      <c r="AL596" s="14"/>
    </row>
    <row r="597" ht="12.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4"/>
      <c r="AJ597" s="14"/>
      <c r="AK597" s="14"/>
      <c r="AL597" s="14"/>
    </row>
    <row r="598" ht="12.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4"/>
      <c r="AJ598" s="14"/>
      <c r="AK598" s="14"/>
      <c r="AL598" s="14"/>
    </row>
    <row r="599" ht="12.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4"/>
      <c r="AJ599" s="14"/>
      <c r="AK599" s="14"/>
      <c r="AL599" s="14"/>
    </row>
    <row r="600" ht="12.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4"/>
      <c r="AJ600" s="14"/>
      <c r="AK600" s="14"/>
      <c r="AL600" s="14"/>
    </row>
    <row r="601" ht="12.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4"/>
      <c r="AJ601" s="14"/>
      <c r="AK601" s="14"/>
      <c r="AL601" s="14"/>
    </row>
    <row r="602" ht="12.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4"/>
      <c r="AJ602" s="14"/>
      <c r="AK602" s="14"/>
      <c r="AL602" s="14"/>
    </row>
    <row r="603" ht="12.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4"/>
      <c r="AJ603" s="14"/>
      <c r="AK603" s="14"/>
      <c r="AL603" s="14"/>
    </row>
    <row r="604" ht="12.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4"/>
      <c r="AJ604" s="14"/>
      <c r="AK604" s="14"/>
      <c r="AL604" s="14"/>
    </row>
    <row r="605" ht="12.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4"/>
      <c r="AJ605" s="14"/>
      <c r="AK605" s="14"/>
      <c r="AL605" s="14"/>
    </row>
    <row r="606" ht="12.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4"/>
      <c r="AJ606" s="14"/>
      <c r="AK606" s="14"/>
      <c r="AL606" s="14"/>
    </row>
    <row r="607" ht="12.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4"/>
      <c r="AJ607" s="14"/>
      <c r="AK607" s="14"/>
      <c r="AL607" s="14"/>
    </row>
    <row r="608" ht="12.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4"/>
      <c r="AJ608" s="14"/>
      <c r="AK608" s="14"/>
      <c r="AL608" s="14"/>
    </row>
    <row r="609" ht="12.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4"/>
      <c r="AJ609" s="14"/>
      <c r="AK609" s="14"/>
      <c r="AL609" s="14"/>
    </row>
    <row r="610" ht="12.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4"/>
      <c r="AJ610" s="14"/>
      <c r="AK610" s="14"/>
      <c r="AL610" s="14"/>
    </row>
    <row r="611" ht="12.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4"/>
      <c r="AJ611" s="14"/>
      <c r="AK611" s="14"/>
      <c r="AL611" s="14"/>
    </row>
    <row r="612" ht="12.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4"/>
      <c r="AJ612" s="14"/>
      <c r="AK612" s="14"/>
      <c r="AL612" s="14"/>
    </row>
    <row r="613" ht="12.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4"/>
      <c r="AJ613" s="14"/>
      <c r="AK613" s="14"/>
      <c r="AL613" s="14"/>
    </row>
    <row r="614" ht="12.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4"/>
      <c r="AJ614" s="14"/>
      <c r="AK614" s="14"/>
      <c r="AL614" s="14"/>
    </row>
    <row r="615" ht="12.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4"/>
      <c r="AJ615" s="14"/>
      <c r="AK615" s="14"/>
      <c r="AL615" s="14"/>
    </row>
    <row r="616" ht="12.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4"/>
      <c r="AJ616" s="14"/>
      <c r="AK616" s="14"/>
      <c r="AL616" s="14"/>
    </row>
    <row r="617" ht="12.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4"/>
      <c r="AJ617" s="14"/>
      <c r="AK617" s="14"/>
      <c r="AL617" s="14"/>
    </row>
    <row r="618" ht="12.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4"/>
      <c r="AJ618" s="14"/>
      <c r="AK618" s="14"/>
      <c r="AL618" s="14"/>
    </row>
    <row r="619" ht="12.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4"/>
      <c r="AJ619" s="14"/>
      <c r="AK619" s="14"/>
      <c r="AL619" s="14"/>
    </row>
    <row r="620" ht="12.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4"/>
      <c r="AJ620" s="14"/>
      <c r="AK620" s="14"/>
      <c r="AL620" s="14"/>
    </row>
    <row r="621" ht="12.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4"/>
      <c r="AJ621" s="14"/>
      <c r="AK621" s="14"/>
      <c r="AL621" s="14"/>
    </row>
    <row r="622" ht="12.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4"/>
      <c r="AJ622" s="14"/>
      <c r="AK622" s="14"/>
      <c r="AL622" s="14"/>
    </row>
    <row r="623" ht="12.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4"/>
      <c r="AJ623" s="14"/>
      <c r="AK623" s="14"/>
      <c r="AL623" s="14"/>
    </row>
    <row r="624" ht="12.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4"/>
      <c r="AJ624" s="14"/>
      <c r="AK624" s="14"/>
      <c r="AL624" s="14"/>
    </row>
    <row r="625" ht="12.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4"/>
      <c r="AJ625" s="14"/>
      <c r="AK625" s="14"/>
      <c r="AL625" s="14"/>
    </row>
    <row r="626" ht="12.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4"/>
      <c r="AJ626" s="14"/>
      <c r="AK626" s="14"/>
      <c r="AL626" s="14"/>
    </row>
    <row r="627" ht="12.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4"/>
      <c r="AJ627" s="14"/>
      <c r="AK627" s="14"/>
      <c r="AL627" s="14"/>
    </row>
    <row r="628" ht="12.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4"/>
      <c r="AJ628" s="14"/>
      <c r="AK628" s="14"/>
      <c r="AL628" s="14"/>
    </row>
    <row r="629" ht="12.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4"/>
      <c r="AJ629" s="14"/>
      <c r="AK629" s="14"/>
      <c r="AL629" s="14"/>
    </row>
    <row r="630" ht="12.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4"/>
      <c r="AJ630" s="14"/>
      <c r="AK630" s="14"/>
      <c r="AL630" s="14"/>
    </row>
    <row r="631" ht="12.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4"/>
      <c r="AJ631" s="14"/>
      <c r="AK631" s="14"/>
      <c r="AL631" s="14"/>
    </row>
    <row r="632" ht="12.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4"/>
      <c r="AJ632" s="14"/>
      <c r="AK632" s="14"/>
      <c r="AL632" s="14"/>
    </row>
    <row r="633" ht="12.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4"/>
      <c r="AJ633" s="14"/>
      <c r="AK633" s="14"/>
      <c r="AL633" s="14"/>
    </row>
    <row r="634" ht="12.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4"/>
      <c r="AJ634" s="14"/>
      <c r="AK634" s="14"/>
      <c r="AL634" s="14"/>
    </row>
    <row r="635" ht="12.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4"/>
      <c r="AJ635" s="14"/>
      <c r="AK635" s="14"/>
      <c r="AL635" s="14"/>
    </row>
    <row r="636" ht="12.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4"/>
      <c r="AJ636" s="14"/>
      <c r="AK636" s="14"/>
      <c r="AL636" s="14"/>
    </row>
    <row r="637" ht="12.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4"/>
      <c r="AJ637" s="14"/>
      <c r="AK637" s="14"/>
      <c r="AL637" s="14"/>
    </row>
    <row r="638" ht="12.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4"/>
      <c r="AJ638" s="14"/>
      <c r="AK638" s="14"/>
      <c r="AL638" s="14"/>
    </row>
    <row r="639" ht="12.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4"/>
      <c r="AJ639" s="14"/>
      <c r="AK639" s="14"/>
      <c r="AL639" s="14"/>
    </row>
    <row r="640" ht="12.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4"/>
      <c r="AJ640" s="14"/>
      <c r="AK640" s="14"/>
      <c r="AL640" s="14"/>
    </row>
    <row r="641" ht="12.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4"/>
      <c r="AJ641" s="14"/>
      <c r="AK641" s="14"/>
      <c r="AL641" s="14"/>
    </row>
    <row r="642" ht="12.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4"/>
      <c r="AJ642" s="14"/>
      <c r="AK642" s="14"/>
      <c r="AL642" s="14"/>
    </row>
    <row r="643" ht="12.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4"/>
      <c r="AJ643" s="14"/>
      <c r="AK643" s="14"/>
      <c r="AL643" s="14"/>
    </row>
    <row r="644" ht="12.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4"/>
      <c r="AJ644" s="14"/>
      <c r="AK644" s="14"/>
      <c r="AL644" s="14"/>
    </row>
    <row r="645" ht="12.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4"/>
      <c r="AJ645" s="14"/>
      <c r="AK645" s="14"/>
      <c r="AL645" s="14"/>
    </row>
    <row r="646" ht="12.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4"/>
      <c r="AJ646" s="14"/>
      <c r="AK646" s="14"/>
      <c r="AL646" s="14"/>
    </row>
    <row r="647" ht="12.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4"/>
      <c r="AJ647" s="14"/>
      <c r="AK647" s="14"/>
      <c r="AL647" s="14"/>
    </row>
    <row r="648" ht="12.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4"/>
      <c r="AJ648" s="14"/>
      <c r="AK648" s="14"/>
      <c r="AL648" s="14"/>
    </row>
    <row r="649" ht="12.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4"/>
      <c r="AJ649" s="14"/>
      <c r="AK649" s="14"/>
      <c r="AL649" s="14"/>
    </row>
    <row r="650" ht="12.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4"/>
      <c r="AJ650" s="14"/>
      <c r="AK650" s="14"/>
      <c r="AL650" s="14"/>
    </row>
    <row r="651" ht="12.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4"/>
      <c r="AJ651" s="14"/>
      <c r="AK651" s="14"/>
      <c r="AL651" s="14"/>
    </row>
    <row r="652" ht="12.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4"/>
      <c r="AJ652" s="14"/>
      <c r="AK652" s="14"/>
      <c r="AL652" s="14"/>
    </row>
    <row r="653" ht="12.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4"/>
      <c r="AJ653" s="14"/>
      <c r="AK653" s="14"/>
      <c r="AL653" s="14"/>
    </row>
    <row r="654" ht="12.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4"/>
      <c r="AJ654" s="14"/>
      <c r="AK654" s="14"/>
      <c r="AL654" s="14"/>
    </row>
    <row r="655" ht="12.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4"/>
      <c r="AJ655" s="14"/>
      <c r="AK655" s="14"/>
      <c r="AL655" s="14"/>
    </row>
    <row r="656" ht="12.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4"/>
      <c r="AJ656" s="14"/>
      <c r="AK656" s="14"/>
      <c r="AL656" s="14"/>
    </row>
    <row r="657" ht="12.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4"/>
      <c r="AJ657" s="14"/>
      <c r="AK657" s="14"/>
      <c r="AL657" s="14"/>
    </row>
    <row r="658" ht="12.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4"/>
      <c r="AJ658" s="14"/>
      <c r="AK658" s="14"/>
      <c r="AL658" s="14"/>
    </row>
    <row r="659" ht="12.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4"/>
      <c r="AJ659" s="14"/>
      <c r="AK659" s="14"/>
      <c r="AL659" s="14"/>
    </row>
    <row r="660" ht="12.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4"/>
      <c r="AJ660" s="14"/>
      <c r="AK660" s="14"/>
      <c r="AL660" s="14"/>
    </row>
    <row r="661" ht="12.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4"/>
      <c r="AJ661" s="14"/>
      <c r="AK661" s="14"/>
      <c r="AL661" s="14"/>
    </row>
    <row r="662" ht="12.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4"/>
      <c r="AJ662" s="14"/>
      <c r="AK662" s="14"/>
      <c r="AL662" s="14"/>
    </row>
    <row r="663" ht="12.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4"/>
      <c r="AJ663" s="14"/>
      <c r="AK663" s="14"/>
      <c r="AL663" s="14"/>
    </row>
    <row r="664" ht="12.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4"/>
      <c r="AJ664" s="14"/>
      <c r="AK664" s="14"/>
      <c r="AL664" s="14"/>
    </row>
    <row r="665" ht="12.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4"/>
      <c r="AJ665" s="14"/>
      <c r="AK665" s="14"/>
      <c r="AL665" s="14"/>
    </row>
    <row r="666" ht="12.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4"/>
      <c r="AJ666" s="14"/>
      <c r="AK666" s="14"/>
      <c r="AL666" s="14"/>
    </row>
    <row r="667" ht="12.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4"/>
      <c r="AJ667" s="14"/>
      <c r="AK667" s="14"/>
      <c r="AL667" s="14"/>
    </row>
    <row r="668" ht="12.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4"/>
      <c r="AJ668" s="14"/>
      <c r="AK668" s="14"/>
      <c r="AL668" s="14"/>
    </row>
    <row r="669" ht="12.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4"/>
      <c r="AJ669" s="14"/>
      <c r="AK669" s="14"/>
      <c r="AL669" s="14"/>
    </row>
    <row r="670" ht="12.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4"/>
      <c r="AJ670" s="14"/>
      <c r="AK670" s="14"/>
      <c r="AL670" s="14"/>
    </row>
    <row r="671" ht="12.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4"/>
      <c r="AJ671" s="14"/>
      <c r="AK671" s="14"/>
      <c r="AL671" s="14"/>
    </row>
    <row r="672" ht="12.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4"/>
      <c r="AJ672" s="14"/>
      <c r="AK672" s="14"/>
      <c r="AL672" s="14"/>
    </row>
    <row r="673" ht="12.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4"/>
      <c r="AJ673" s="14"/>
      <c r="AK673" s="14"/>
      <c r="AL673" s="14"/>
    </row>
    <row r="674" ht="12.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4"/>
      <c r="AJ674" s="14"/>
      <c r="AK674" s="14"/>
      <c r="AL674" s="14"/>
    </row>
    <row r="675" ht="12.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4"/>
      <c r="AJ675" s="14"/>
      <c r="AK675" s="14"/>
      <c r="AL675" s="14"/>
    </row>
    <row r="676" ht="12.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4"/>
      <c r="AJ676" s="14"/>
      <c r="AK676" s="14"/>
      <c r="AL676" s="14"/>
    </row>
    <row r="677" ht="12.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4"/>
      <c r="AJ677" s="14"/>
      <c r="AK677" s="14"/>
      <c r="AL677" s="14"/>
    </row>
    <row r="678" ht="12.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4"/>
      <c r="AJ678" s="14"/>
      <c r="AK678" s="14"/>
      <c r="AL678" s="14"/>
    </row>
    <row r="679" ht="12.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4"/>
      <c r="AJ679" s="14"/>
      <c r="AK679" s="14"/>
      <c r="AL679" s="14"/>
    </row>
    <row r="680" ht="12.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4"/>
      <c r="AJ680" s="14"/>
      <c r="AK680" s="14"/>
      <c r="AL680" s="14"/>
    </row>
    <row r="681" ht="12.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4"/>
      <c r="AJ681" s="14"/>
      <c r="AK681" s="14"/>
      <c r="AL681" s="14"/>
    </row>
    <row r="682" ht="12.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4"/>
      <c r="AJ682" s="14"/>
      <c r="AK682" s="14"/>
      <c r="AL682" s="14"/>
    </row>
    <row r="683" ht="12.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4"/>
      <c r="AJ683" s="14"/>
      <c r="AK683" s="14"/>
      <c r="AL683" s="14"/>
    </row>
    <row r="684" ht="12.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4"/>
      <c r="AJ684" s="14"/>
      <c r="AK684" s="14"/>
      <c r="AL684" s="14"/>
    </row>
    <row r="685" ht="12.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4"/>
      <c r="AJ685" s="14"/>
      <c r="AK685" s="14"/>
      <c r="AL685" s="14"/>
    </row>
    <row r="686" ht="12.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4"/>
      <c r="AJ686" s="14"/>
      <c r="AK686" s="14"/>
      <c r="AL686" s="14"/>
    </row>
    <row r="687" ht="12.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4"/>
      <c r="AJ687" s="14"/>
      <c r="AK687" s="14"/>
      <c r="AL687" s="14"/>
    </row>
    <row r="688" ht="12.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4"/>
      <c r="AJ688" s="14"/>
      <c r="AK688" s="14"/>
      <c r="AL688" s="14"/>
    </row>
    <row r="689" ht="12.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4"/>
      <c r="AJ689" s="14"/>
      <c r="AK689" s="14"/>
      <c r="AL689" s="14"/>
    </row>
    <row r="690" ht="12.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4"/>
      <c r="AJ690" s="14"/>
      <c r="AK690" s="14"/>
      <c r="AL690" s="14"/>
    </row>
    <row r="691" ht="12.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4"/>
      <c r="AJ691" s="14"/>
      <c r="AK691" s="14"/>
      <c r="AL691" s="14"/>
    </row>
    <row r="692" ht="12.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4"/>
      <c r="AJ692" s="14"/>
      <c r="AK692" s="14"/>
      <c r="AL692" s="14"/>
    </row>
    <row r="693" ht="12.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4"/>
      <c r="AJ693" s="14"/>
      <c r="AK693" s="14"/>
      <c r="AL693" s="14"/>
    </row>
    <row r="694" ht="12.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4"/>
      <c r="AJ694" s="14"/>
      <c r="AK694" s="14"/>
      <c r="AL694" s="14"/>
    </row>
    <row r="695" ht="12.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4"/>
      <c r="AJ695" s="14"/>
      <c r="AK695" s="14"/>
      <c r="AL695" s="14"/>
    </row>
    <row r="696" ht="12.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4"/>
      <c r="AJ696" s="14"/>
      <c r="AK696" s="14"/>
      <c r="AL696" s="14"/>
    </row>
    <row r="697" ht="12.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4"/>
      <c r="AJ697" s="14"/>
      <c r="AK697" s="14"/>
      <c r="AL697" s="14"/>
    </row>
    <row r="698" ht="12.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4"/>
      <c r="AJ698" s="14"/>
      <c r="AK698" s="14"/>
      <c r="AL698" s="14"/>
    </row>
    <row r="699" ht="12.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4"/>
      <c r="AJ699" s="14"/>
      <c r="AK699" s="14"/>
      <c r="AL699" s="14"/>
    </row>
    <row r="700" ht="12.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4"/>
      <c r="AJ700" s="14"/>
      <c r="AK700" s="14"/>
      <c r="AL700" s="14"/>
    </row>
    <row r="701" ht="12.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4"/>
      <c r="AJ701" s="14"/>
      <c r="AK701" s="14"/>
      <c r="AL701" s="14"/>
    </row>
    <row r="702" ht="12.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4"/>
      <c r="AJ702" s="14"/>
      <c r="AK702" s="14"/>
      <c r="AL702" s="14"/>
    </row>
    <row r="703" ht="12.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4"/>
      <c r="AJ703" s="14"/>
      <c r="AK703" s="14"/>
      <c r="AL703" s="14"/>
    </row>
    <row r="704" ht="12.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4"/>
      <c r="AJ704" s="14"/>
      <c r="AK704" s="14"/>
      <c r="AL704" s="14"/>
    </row>
    <row r="705" ht="12.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4"/>
      <c r="AJ705" s="14"/>
      <c r="AK705" s="14"/>
      <c r="AL705" s="14"/>
    </row>
    <row r="706" ht="12.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4"/>
      <c r="AJ706" s="14"/>
      <c r="AK706" s="14"/>
      <c r="AL706" s="14"/>
    </row>
    <row r="707" ht="12.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4"/>
      <c r="AJ707" s="14"/>
      <c r="AK707" s="14"/>
      <c r="AL707" s="14"/>
    </row>
    <row r="708" ht="12.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4"/>
      <c r="AJ708" s="14"/>
      <c r="AK708" s="14"/>
      <c r="AL708" s="14"/>
    </row>
    <row r="709" ht="12.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4"/>
      <c r="AJ709" s="14"/>
      <c r="AK709" s="14"/>
      <c r="AL709" s="14"/>
    </row>
    <row r="710" ht="12.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4"/>
      <c r="AJ710" s="14"/>
      <c r="AK710" s="14"/>
      <c r="AL710" s="14"/>
    </row>
    <row r="711" ht="12.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4"/>
      <c r="AJ711" s="14"/>
      <c r="AK711" s="14"/>
      <c r="AL711" s="14"/>
    </row>
    <row r="712" ht="12.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4"/>
      <c r="AJ712" s="14"/>
      <c r="AK712" s="14"/>
      <c r="AL712" s="14"/>
    </row>
    <row r="713" ht="12.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4"/>
      <c r="AJ713" s="14"/>
      <c r="AK713" s="14"/>
      <c r="AL713" s="14"/>
    </row>
    <row r="714" ht="12.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4"/>
      <c r="AJ714" s="14"/>
      <c r="AK714" s="14"/>
      <c r="AL714" s="14"/>
    </row>
    <row r="715" ht="12.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4"/>
      <c r="AJ715" s="14"/>
      <c r="AK715" s="14"/>
      <c r="AL715" s="14"/>
    </row>
    <row r="716" ht="12.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4"/>
      <c r="AJ716" s="14"/>
      <c r="AK716" s="14"/>
      <c r="AL716" s="14"/>
    </row>
    <row r="717" ht="12.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4"/>
      <c r="AJ717" s="14"/>
      <c r="AK717" s="14"/>
      <c r="AL717" s="14"/>
    </row>
    <row r="718" ht="12.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4"/>
      <c r="AJ718" s="14"/>
      <c r="AK718" s="14"/>
      <c r="AL718" s="14"/>
    </row>
    <row r="719" ht="12.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4"/>
      <c r="AJ719" s="14"/>
      <c r="AK719" s="14"/>
      <c r="AL719" s="14"/>
    </row>
    <row r="720" ht="12.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4"/>
      <c r="AJ720" s="14"/>
      <c r="AK720" s="14"/>
      <c r="AL720" s="14"/>
    </row>
    <row r="721" ht="12.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4"/>
      <c r="AJ721" s="14"/>
      <c r="AK721" s="14"/>
      <c r="AL721" s="14"/>
    </row>
    <row r="722" ht="12.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4"/>
      <c r="AJ722" s="14"/>
      <c r="AK722" s="14"/>
      <c r="AL722" s="14"/>
    </row>
    <row r="723" ht="12.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4"/>
      <c r="AJ723" s="14"/>
      <c r="AK723" s="14"/>
      <c r="AL723" s="14"/>
    </row>
    <row r="724" ht="12.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4"/>
      <c r="AJ724" s="14"/>
      <c r="AK724" s="14"/>
      <c r="AL724" s="14"/>
    </row>
    <row r="725" ht="12.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4"/>
      <c r="AJ725" s="14"/>
      <c r="AK725" s="14"/>
      <c r="AL725" s="14"/>
    </row>
    <row r="726" ht="12.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4"/>
      <c r="AJ726" s="14"/>
      <c r="AK726" s="14"/>
      <c r="AL726" s="14"/>
    </row>
    <row r="727" ht="12.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4"/>
      <c r="AJ727" s="14"/>
      <c r="AK727" s="14"/>
      <c r="AL727" s="14"/>
    </row>
    <row r="728" ht="12.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4"/>
      <c r="AJ728" s="14"/>
      <c r="AK728" s="14"/>
      <c r="AL728" s="14"/>
    </row>
    <row r="729" ht="12.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4"/>
      <c r="AJ729" s="14"/>
      <c r="AK729" s="14"/>
      <c r="AL729" s="14"/>
    </row>
    <row r="730" ht="12.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4"/>
      <c r="AJ730" s="14"/>
      <c r="AK730" s="14"/>
      <c r="AL730" s="14"/>
    </row>
    <row r="731" ht="12.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4"/>
      <c r="AJ731" s="14"/>
      <c r="AK731" s="14"/>
      <c r="AL731" s="14"/>
    </row>
    <row r="732" ht="12.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4"/>
      <c r="AJ732" s="14"/>
      <c r="AK732" s="14"/>
      <c r="AL732" s="14"/>
    </row>
    <row r="733" ht="12.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4"/>
      <c r="AJ733" s="14"/>
      <c r="AK733" s="14"/>
      <c r="AL733" s="14"/>
    </row>
    <row r="734" ht="12.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4"/>
      <c r="AJ734" s="14"/>
      <c r="AK734" s="14"/>
      <c r="AL734" s="14"/>
    </row>
    <row r="735" ht="12.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4"/>
      <c r="AJ735" s="14"/>
      <c r="AK735" s="14"/>
      <c r="AL735" s="14"/>
    </row>
    <row r="736" ht="12.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4"/>
      <c r="AJ736" s="14"/>
      <c r="AK736" s="14"/>
      <c r="AL736" s="14"/>
    </row>
    <row r="737" ht="12.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4"/>
      <c r="AJ737" s="14"/>
      <c r="AK737" s="14"/>
      <c r="AL737" s="14"/>
    </row>
    <row r="738" ht="12.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4"/>
      <c r="AJ738" s="14"/>
      <c r="AK738" s="14"/>
      <c r="AL738" s="14"/>
    </row>
    <row r="739" ht="12.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4"/>
      <c r="AJ739" s="14"/>
      <c r="AK739" s="14"/>
      <c r="AL739" s="14"/>
    </row>
    <row r="740" ht="12.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4"/>
      <c r="AJ740" s="14"/>
      <c r="AK740" s="14"/>
      <c r="AL740" s="14"/>
    </row>
    <row r="741" ht="12.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4"/>
      <c r="AJ741" s="14"/>
      <c r="AK741" s="14"/>
      <c r="AL741" s="14"/>
    </row>
    <row r="742" ht="12.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4"/>
      <c r="AJ742" s="14"/>
      <c r="AK742" s="14"/>
      <c r="AL742" s="14"/>
    </row>
    <row r="743" ht="12.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4"/>
      <c r="AJ743" s="14"/>
      <c r="AK743" s="14"/>
      <c r="AL743" s="14"/>
    </row>
    <row r="744" ht="12.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4"/>
      <c r="AJ744" s="14"/>
      <c r="AK744" s="14"/>
      <c r="AL744" s="14"/>
    </row>
    <row r="745" ht="12.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4"/>
      <c r="AJ745" s="14"/>
      <c r="AK745" s="14"/>
      <c r="AL745" s="14"/>
    </row>
    <row r="746" ht="12.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4"/>
      <c r="AJ746" s="14"/>
      <c r="AK746" s="14"/>
      <c r="AL746" s="14"/>
    </row>
    <row r="747" ht="12.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4"/>
      <c r="AJ747" s="14"/>
      <c r="AK747" s="14"/>
      <c r="AL747" s="14"/>
    </row>
    <row r="748" ht="12.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4"/>
      <c r="AJ748" s="14"/>
      <c r="AK748" s="14"/>
      <c r="AL748" s="14"/>
    </row>
    <row r="749" ht="12.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4"/>
      <c r="AJ749" s="14"/>
      <c r="AK749" s="14"/>
      <c r="AL749" s="14"/>
    </row>
    <row r="750" ht="12.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4"/>
      <c r="AJ750" s="14"/>
      <c r="AK750" s="14"/>
      <c r="AL750" s="14"/>
    </row>
    <row r="751" ht="12.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4"/>
      <c r="AJ751" s="14"/>
      <c r="AK751" s="14"/>
      <c r="AL751" s="14"/>
    </row>
    <row r="752" ht="12.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4"/>
      <c r="AJ752" s="14"/>
      <c r="AK752" s="14"/>
      <c r="AL752" s="14"/>
    </row>
    <row r="753" ht="12.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4"/>
      <c r="AJ753" s="14"/>
      <c r="AK753" s="14"/>
      <c r="AL753" s="14"/>
    </row>
    <row r="754" ht="12.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4"/>
      <c r="AJ754" s="14"/>
      <c r="AK754" s="14"/>
      <c r="AL754" s="14"/>
    </row>
    <row r="755" ht="12.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4"/>
      <c r="AJ755" s="14"/>
      <c r="AK755" s="14"/>
      <c r="AL755" s="14"/>
    </row>
    <row r="756" ht="12.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4"/>
      <c r="AJ756" s="14"/>
      <c r="AK756" s="14"/>
      <c r="AL756" s="14"/>
    </row>
    <row r="757" ht="12.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4"/>
      <c r="AJ757" s="14"/>
      <c r="AK757" s="14"/>
      <c r="AL757" s="14"/>
    </row>
    <row r="758" ht="12.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4"/>
      <c r="AJ758" s="14"/>
      <c r="AK758" s="14"/>
      <c r="AL758" s="14"/>
    </row>
    <row r="759" ht="12.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4"/>
      <c r="AJ759" s="14"/>
      <c r="AK759" s="14"/>
      <c r="AL759" s="14"/>
    </row>
    <row r="760" ht="12.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4"/>
      <c r="AJ760" s="14"/>
      <c r="AK760" s="14"/>
      <c r="AL760" s="14"/>
    </row>
    <row r="761" ht="12.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4"/>
      <c r="AJ761" s="14"/>
      <c r="AK761" s="14"/>
      <c r="AL761" s="14"/>
    </row>
    <row r="762" ht="12.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4"/>
      <c r="AJ762" s="14"/>
      <c r="AK762" s="14"/>
      <c r="AL762" s="14"/>
    </row>
    <row r="763" ht="12.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4"/>
      <c r="AJ763" s="14"/>
      <c r="AK763" s="14"/>
      <c r="AL763" s="14"/>
    </row>
    <row r="764" ht="12.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4"/>
      <c r="AJ764" s="14"/>
      <c r="AK764" s="14"/>
      <c r="AL764" s="14"/>
    </row>
    <row r="765" ht="12.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4"/>
      <c r="AJ765" s="14"/>
      <c r="AK765" s="14"/>
      <c r="AL765" s="14"/>
    </row>
    <row r="766" ht="12.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4"/>
      <c r="AJ766" s="14"/>
      <c r="AK766" s="14"/>
      <c r="AL766" s="14"/>
    </row>
    <row r="767" ht="12.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4"/>
      <c r="AJ767" s="14"/>
      <c r="AK767" s="14"/>
      <c r="AL767" s="14"/>
    </row>
    <row r="768" ht="12.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4"/>
      <c r="AJ768" s="14"/>
      <c r="AK768" s="14"/>
      <c r="AL768" s="14"/>
    </row>
    <row r="769" ht="12.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4"/>
      <c r="AJ769" s="14"/>
      <c r="AK769" s="14"/>
      <c r="AL769" s="14"/>
    </row>
    <row r="770" ht="12.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4"/>
      <c r="AJ770" s="14"/>
      <c r="AK770" s="14"/>
      <c r="AL770" s="14"/>
    </row>
    <row r="771" ht="12.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4"/>
      <c r="AJ771" s="14"/>
      <c r="AK771" s="14"/>
      <c r="AL771" s="14"/>
    </row>
    <row r="772" ht="12.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4"/>
      <c r="AJ772" s="14"/>
      <c r="AK772" s="14"/>
      <c r="AL772" s="14"/>
    </row>
    <row r="773" ht="12.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4"/>
      <c r="AJ773" s="14"/>
      <c r="AK773" s="14"/>
      <c r="AL773" s="14"/>
    </row>
    <row r="774" ht="12.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4"/>
      <c r="AJ774" s="14"/>
      <c r="AK774" s="14"/>
      <c r="AL774" s="14"/>
    </row>
    <row r="775" ht="12.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4"/>
      <c r="AJ775" s="14"/>
      <c r="AK775" s="14"/>
      <c r="AL775" s="14"/>
    </row>
    <row r="776" ht="12.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4"/>
      <c r="AJ776" s="14"/>
      <c r="AK776" s="14"/>
      <c r="AL776" s="14"/>
    </row>
    <row r="777" ht="12.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4"/>
      <c r="AJ777" s="14"/>
      <c r="AK777" s="14"/>
      <c r="AL777" s="14"/>
    </row>
    <row r="778" ht="12.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4"/>
      <c r="AJ778" s="14"/>
      <c r="AK778" s="14"/>
      <c r="AL778" s="14"/>
    </row>
    <row r="779" ht="12.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4"/>
      <c r="AJ779" s="14"/>
      <c r="AK779" s="14"/>
      <c r="AL779" s="14"/>
    </row>
    <row r="780" ht="12.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4"/>
      <c r="AJ780" s="14"/>
      <c r="AK780" s="14"/>
      <c r="AL780" s="14"/>
    </row>
    <row r="781" ht="12.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4"/>
      <c r="AJ781" s="14"/>
      <c r="AK781" s="14"/>
      <c r="AL781" s="14"/>
    </row>
    <row r="782" ht="12.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4"/>
      <c r="AJ782" s="14"/>
      <c r="AK782" s="14"/>
      <c r="AL782" s="14"/>
    </row>
    <row r="783" ht="12.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4"/>
      <c r="AJ783" s="14"/>
      <c r="AK783" s="14"/>
      <c r="AL783" s="14"/>
    </row>
    <row r="784" ht="12.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4"/>
      <c r="AJ784" s="14"/>
      <c r="AK784" s="14"/>
      <c r="AL784" s="14"/>
    </row>
    <row r="785" ht="12.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4"/>
      <c r="AJ785" s="14"/>
      <c r="AK785" s="14"/>
      <c r="AL785" s="14"/>
    </row>
    <row r="786" ht="12.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4"/>
      <c r="AJ786" s="14"/>
      <c r="AK786" s="14"/>
      <c r="AL786" s="14"/>
    </row>
    <row r="787" ht="12.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4"/>
      <c r="AJ787" s="14"/>
      <c r="AK787" s="14"/>
      <c r="AL787" s="14"/>
    </row>
    <row r="788" ht="12.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4"/>
      <c r="AJ788" s="14"/>
      <c r="AK788" s="14"/>
      <c r="AL788" s="14"/>
    </row>
    <row r="789" ht="12.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4"/>
      <c r="AJ789" s="14"/>
      <c r="AK789" s="14"/>
      <c r="AL789" s="14"/>
    </row>
    <row r="790" ht="12.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4"/>
      <c r="AJ790" s="14"/>
      <c r="AK790" s="14"/>
      <c r="AL790" s="14"/>
    </row>
    <row r="791" ht="12.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4"/>
      <c r="AJ791" s="14"/>
      <c r="AK791" s="14"/>
      <c r="AL791" s="14"/>
    </row>
    <row r="792" ht="12.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4"/>
      <c r="AJ792" s="14"/>
      <c r="AK792" s="14"/>
      <c r="AL792" s="14"/>
    </row>
    <row r="793" ht="12.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4"/>
      <c r="AJ793" s="14"/>
      <c r="AK793" s="14"/>
      <c r="AL793" s="14"/>
    </row>
    <row r="794" ht="12.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4"/>
      <c r="AJ794" s="14"/>
      <c r="AK794" s="14"/>
      <c r="AL794" s="14"/>
    </row>
    <row r="795" ht="12.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4"/>
      <c r="AJ795" s="14"/>
      <c r="AK795" s="14"/>
      <c r="AL795" s="14"/>
    </row>
    <row r="796" ht="12.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4"/>
      <c r="AJ796" s="14"/>
      <c r="AK796" s="14"/>
      <c r="AL796" s="14"/>
    </row>
    <row r="797" ht="12.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4"/>
      <c r="AJ797" s="14"/>
      <c r="AK797" s="14"/>
      <c r="AL797" s="14"/>
    </row>
    <row r="798" ht="12.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4"/>
      <c r="AJ798" s="14"/>
      <c r="AK798" s="14"/>
      <c r="AL798" s="14"/>
    </row>
    <row r="799" ht="12.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4"/>
      <c r="AJ799" s="14"/>
      <c r="AK799" s="14"/>
      <c r="AL799" s="14"/>
    </row>
    <row r="800" ht="12.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4"/>
      <c r="AJ800" s="14"/>
      <c r="AK800" s="14"/>
      <c r="AL800" s="14"/>
    </row>
    <row r="801" ht="12.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4"/>
      <c r="AJ801" s="14"/>
      <c r="AK801" s="14"/>
      <c r="AL801" s="14"/>
    </row>
    <row r="802" ht="12.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4"/>
      <c r="AJ802" s="14"/>
      <c r="AK802" s="14"/>
      <c r="AL802" s="14"/>
    </row>
    <row r="803" ht="12.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4"/>
      <c r="AJ803" s="14"/>
      <c r="AK803" s="14"/>
      <c r="AL803" s="14"/>
    </row>
    <row r="804" ht="12.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4"/>
      <c r="AJ804" s="14"/>
      <c r="AK804" s="14"/>
      <c r="AL804" s="14"/>
    </row>
    <row r="805" ht="12.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4"/>
      <c r="AJ805" s="14"/>
      <c r="AK805" s="14"/>
      <c r="AL805" s="14"/>
    </row>
    <row r="806" ht="12.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4"/>
      <c r="AJ806" s="14"/>
      <c r="AK806" s="14"/>
      <c r="AL806" s="14"/>
    </row>
    <row r="807" ht="12.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4"/>
      <c r="AJ807" s="14"/>
      <c r="AK807" s="14"/>
      <c r="AL807" s="14"/>
    </row>
    <row r="808" ht="12.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4"/>
      <c r="AJ808" s="14"/>
      <c r="AK808" s="14"/>
      <c r="AL808" s="14"/>
    </row>
    <row r="809" ht="12.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4"/>
      <c r="AJ809" s="14"/>
      <c r="AK809" s="14"/>
      <c r="AL809" s="14"/>
    </row>
    <row r="810" ht="12.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4"/>
      <c r="AJ810" s="14"/>
      <c r="AK810" s="14"/>
      <c r="AL810" s="14"/>
    </row>
    <row r="811" ht="12.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4"/>
      <c r="AJ811" s="14"/>
      <c r="AK811" s="14"/>
      <c r="AL811" s="14"/>
    </row>
    <row r="812" ht="12.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4"/>
      <c r="AJ812" s="14"/>
      <c r="AK812" s="14"/>
      <c r="AL812" s="14"/>
    </row>
    <row r="813" ht="12.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4"/>
      <c r="AJ813" s="14"/>
      <c r="AK813" s="14"/>
      <c r="AL813" s="14"/>
    </row>
    <row r="814" ht="12.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4"/>
      <c r="AJ814" s="14"/>
      <c r="AK814" s="14"/>
      <c r="AL814" s="14"/>
    </row>
    <row r="815" ht="12.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4"/>
      <c r="AJ815" s="14"/>
      <c r="AK815" s="14"/>
      <c r="AL815" s="14"/>
    </row>
    <row r="816" ht="12.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4"/>
      <c r="AJ816" s="14"/>
      <c r="AK816" s="14"/>
      <c r="AL816" s="14"/>
    </row>
    <row r="817" ht="12.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4"/>
      <c r="AJ817" s="14"/>
      <c r="AK817" s="14"/>
      <c r="AL817" s="14"/>
    </row>
    <row r="818" ht="12.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4"/>
      <c r="AJ818" s="14"/>
      <c r="AK818" s="14"/>
      <c r="AL818" s="14"/>
    </row>
    <row r="819" ht="12.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4"/>
      <c r="AJ819" s="14"/>
      <c r="AK819" s="14"/>
      <c r="AL819" s="14"/>
    </row>
    <row r="820" ht="12.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4"/>
      <c r="AJ820" s="14"/>
      <c r="AK820" s="14"/>
      <c r="AL820" s="14"/>
    </row>
    <row r="821" ht="12.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4"/>
      <c r="AJ821" s="14"/>
      <c r="AK821" s="14"/>
      <c r="AL821" s="14"/>
    </row>
    <row r="822" ht="12.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4"/>
      <c r="AJ822" s="14"/>
      <c r="AK822" s="14"/>
      <c r="AL822" s="14"/>
    </row>
    <row r="823" ht="12.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4"/>
      <c r="AJ823" s="14"/>
      <c r="AK823" s="14"/>
      <c r="AL823" s="14"/>
    </row>
    <row r="824" ht="12.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4"/>
      <c r="AJ824" s="14"/>
      <c r="AK824" s="14"/>
      <c r="AL824" s="14"/>
    </row>
    <row r="825" ht="12.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4"/>
      <c r="AJ825" s="14"/>
      <c r="AK825" s="14"/>
      <c r="AL825" s="14"/>
    </row>
    <row r="826" ht="12.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4"/>
      <c r="AJ826" s="14"/>
      <c r="AK826" s="14"/>
      <c r="AL826" s="14"/>
    </row>
    <row r="827" ht="12.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4"/>
      <c r="AJ827" s="14"/>
      <c r="AK827" s="14"/>
      <c r="AL827" s="14"/>
    </row>
    <row r="828" ht="12.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4"/>
      <c r="AJ828" s="14"/>
      <c r="AK828" s="14"/>
      <c r="AL828" s="14"/>
    </row>
    <row r="829" ht="12.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4"/>
      <c r="AJ829" s="14"/>
      <c r="AK829" s="14"/>
      <c r="AL829" s="14"/>
    </row>
    <row r="830" ht="12.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4"/>
      <c r="AJ830" s="14"/>
      <c r="AK830" s="14"/>
      <c r="AL830" s="14"/>
    </row>
    <row r="831" ht="12.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4"/>
      <c r="AJ831" s="14"/>
      <c r="AK831" s="14"/>
      <c r="AL831" s="14"/>
    </row>
    <row r="832" ht="12.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4"/>
      <c r="AJ832" s="14"/>
      <c r="AK832" s="14"/>
      <c r="AL832" s="14"/>
    </row>
    <row r="833" ht="12.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4"/>
      <c r="AJ833" s="14"/>
      <c r="AK833" s="14"/>
      <c r="AL833" s="14"/>
    </row>
    <row r="834" ht="12.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4"/>
      <c r="AJ834" s="14"/>
      <c r="AK834" s="14"/>
      <c r="AL834" s="14"/>
    </row>
    <row r="835" ht="12.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4"/>
      <c r="AJ835" s="14"/>
      <c r="AK835" s="14"/>
      <c r="AL835" s="14"/>
    </row>
    <row r="836" ht="12.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4"/>
      <c r="AJ836" s="14"/>
      <c r="AK836" s="14"/>
      <c r="AL836" s="14"/>
    </row>
    <row r="837" ht="12.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4"/>
      <c r="AJ837" s="14"/>
      <c r="AK837" s="14"/>
      <c r="AL837" s="14"/>
    </row>
    <row r="838" ht="12.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4"/>
      <c r="AJ838" s="14"/>
      <c r="AK838" s="14"/>
      <c r="AL838" s="14"/>
    </row>
    <row r="839" ht="12.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4"/>
      <c r="AJ839" s="14"/>
      <c r="AK839" s="14"/>
      <c r="AL839" s="14"/>
    </row>
    <row r="840" ht="12.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4"/>
      <c r="AJ840" s="14"/>
      <c r="AK840" s="14"/>
      <c r="AL840" s="14"/>
    </row>
    <row r="841" ht="12.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4"/>
      <c r="AJ841" s="14"/>
      <c r="AK841" s="14"/>
      <c r="AL841" s="14"/>
    </row>
    <row r="842" ht="12.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4"/>
      <c r="AJ842" s="14"/>
      <c r="AK842" s="14"/>
      <c r="AL842" s="14"/>
    </row>
    <row r="843" ht="12.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4"/>
      <c r="AJ843" s="14"/>
      <c r="AK843" s="14"/>
      <c r="AL843" s="14"/>
    </row>
    <row r="844" ht="12.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4"/>
      <c r="AJ844" s="14"/>
      <c r="AK844" s="14"/>
      <c r="AL844" s="14"/>
    </row>
    <row r="845" ht="12.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4"/>
      <c r="AJ845" s="14"/>
      <c r="AK845" s="14"/>
      <c r="AL845" s="14"/>
    </row>
    <row r="846" ht="12.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4"/>
      <c r="AJ846" s="14"/>
      <c r="AK846" s="14"/>
      <c r="AL846" s="14"/>
    </row>
    <row r="847" ht="12.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4"/>
      <c r="AJ847" s="14"/>
      <c r="AK847" s="14"/>
      <c r="AL847" s="14"/>
    </row>
    <row r="848" ht="12.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4"/>
      <c r="AJ848" s="14"/>
      <c r="AK848" s="14"/>
      <c r="AL848" s="14"/>
    </row>
    <row r="849" ht="12.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4"/>
      <c r="AJ849" s="14"/>
      <c r="AK849" s="14"/>
      <c r="AL849" s="14"/>
    </row>
    <row r="850" ht="12.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4"/>
      <c r="AJ850" s="14"/>
      <c r="AK850" s="14"/>
      <c r="AL850" s="14"/>
    </row>
    <row r="851" ht="12.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4"/>
      <c r="AJ851" s="14"/>
      <c r="AK851" s="14"/>
      <c r="AL851" s="14"/>
    </row>
    <row r="852" ht="12.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4"/>
      <c r="AJ852" s="14"/>
      <c r="AK852" s="14"/>
      <c r="AL852" s="14"/>
    </row>
    <row r="853" ht="12.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4"/>
      <c r="AJ853" s="14"/>
      <c r="AK853" s="14"/>
      <c r="AL853" s="14"/>
    </row>
    <row r="854" ht="12.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4"/>
      <c r="AJ854" s="14"/>
      <c r="AK854" s="14"/>
      <c r="AL854" s="14"/>
    </row>
    <row r="855" ht="12.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4"/>
      <c r="AJ855" s="14"/>
      <c r="AK855" s="14"/>
      <c r="AL855" s="14"/>
    </row>
    <row r="856" ht="12.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4"/>
      <c r="AJ856" s="14"/>
      <c r="AK856" s="14"/>
      <c r="AL856" s="14"/>
    </row>
    <row r="857" ht="12.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4"/>
      <c r="AJ857" s="14"/>
      <c r="AK857" s="14"/>
      <c r="AL857" s="14"/>
    </row>
    <row r="858" ht="12.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4"/>
      <c r="AJ858" s="14"/>
      <c r="AK858" s="14"/>
      <c r="AL858" s="14"/>
    </row>
    <row r="859" ht="12.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4"/>
      <c r="AJ859" s="14"/>
      <c r="AK859" s="14"/>
      <c r="AL859" s="14"/>
    </row>
    <row r="860" ht="12.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4"/>
      <c r="AJ860" s="14"/>
      <c r="AK860" s="14"/>
      <c r="AL860" s="14"/>
    </row>
    <row r="861" ht="12.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4"/>
      <c r="AJ861" s="14"/>
      <c r="AK861" s="14"/>
      <c r="AL861" s="14"/>
    </row>
    <row r="862" ht="12.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4"/>
      <c r="AJ862" s="14"/>
      <c r="AK862" s="14"/>
      <c r="AL862" s="14"/>
    </row>
    <row r="863" ht="12.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4"/>
      <c r="AJ863" s="14"/>
      <c r="AK863" s="14"/>
      <c r="AL863" s="14"/>
    </row>
    <row r="864" ht="12.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4"/>
      <c r="AJ864" s="14"/>
      <c r="AK864" s="14"/>
      <c r="AL864" s="14"/>
    </row>
    <row r="865" ht="12.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4"/>
      <c r="AJ865" s="14"/>
      <c r="AK865" s="14"/>
      <c r="AL865" s="14"/>
    </row>
    <row r="866" ht="12.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4"/>
      <c r="AJ866" s="14"/>
      <c r="AK866" s="14"/>
      <c r="AL866" s="14"/>
    </row>
    <row r="867" ht="12.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4"/>
      <c r="AJ867" s="14"/>
      <c r="AK867" s="14"/>
      <c r="AL867" s="14"/>
    </row>
    <row r="868" ht="12.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4"/>
      <c r="AJ868" s="14"/>
      <c r="AK868" s="14"/>
      <c r="AL868" s="14"/>
    </row>
    <row r="869" ht="12.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4"/>
      <c r="AJ869" s="14"/>
      <c r="AK869" s="14"/>
      <c r="AL869" s="14"/>
    </row>
    <row r="870" ht="12.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4"/>
      <c r="AJ870" s="14"/>
      <c r="AK870" s="14"/>
      <c r="AL870" s="14"/>
    </row>
    <row r="871" ht="12.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4"/>
      <c r="AJ871" s="14"/>
      <c r="AK871" s="14"/>
      <c r="AL871" s="14"/>
    </row>
    <row r="872" ht="12.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4"/>
      <c r="AJ872" s="14"/>
      <c r="AK872" s="14"/>
      <c r="AL872" s="14"/>
    </row>
    <row r="873" ht="12.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4"/>
      <c r="AJ873" s="14"/>
      <c r="AK873" s="14"/>
      <c r="AL873" s="14"/>
    </row>
    <row r="874" ht="12.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4"/>
      <c r="AJ874" s="14"/>
      <c r="AK874" s="14"/>
      <c r="AL874" s="14"/>
    </row>
    <row r="875" ht="12.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4"/>
      <c r="AJ875" s="14"/>
      <c r="AK875" s="14"/>
      <c r="AL875" s="14"/>
    </row>
    <row r="876" ht="12.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4"/>
      <c r="AJ876" s="14"/>
      <c r="AK876" s="14"/>
      <c r="AL876" s="14"/>
    </row>
    <row r="877" ht="12.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4"/>
      <c r="AJ877" s="14"/>
      <c r="AK877" s="14"/>
      <c r="AL877" s="14"/>
    </row>
    <row r="878" ht="12.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4"/>
      <c r="AJ878" s="14"/>
      <c r="AK878" s="14"/>
      <c r="AL878" s="14"/>
    </row>
    <row r="879" ht="12.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4"/>
      <c r="AJ879" s="14"/>
      <c r="AK879" s="14"/>
      <c r="AL879" s="14"/>
    </row>
    <row r="880" ht="12.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4"/>
      <c r="AJ880" s="14"/>
      <c r="AK880" s="14"/>
      <c r="AL880" s="14"/>
    </row>
    <row r="881" ht="12.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4"/>
      <c r="AJ881" s="14"/>
      <c r="AK881" s="14"/>
      <c r="AL881" s="14"/>
    </row>
    <row r="882" ht="12.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4"/>
      <c r="AJ882" s="14"/>
      <c r="AK882" s="14"/>
      <c r="AL882" s="14"/>
    </row>
    <row r="883" ht="12.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4"/>
      <c r="AJ883" s="14"/>
      <c r="AK883" s="14"/>
      <c r="AL883" s="14"/>
    </row>
    <row r="884" ht="12.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4"/>
      <c r="AJ884" s="14"/>
      <c r="AK884" s="14"/>
      <c r="AL884" s="14"/>
    </row>
    <row r="885" ht="12.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4"/>
      <c r="AJ885" s="14"/>
      <c r="AK885" s="14"/>
      <c r="AL885" s="14"/>
    </row>
    <row r="886" ht="12.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4"/>
      <c r="AJ886" s="14"/>
      <c r="AK886" s="14"/>
      <c r="AL886" s="14"/>
    </row>
    <row r="887" ht="12.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4"/>
      <c r="AJ887" s="14"/>
      <c r="AK887" s="14"/>
      <c r="AL887" s="14"/>
    </row>
    <row r="888" ht="12.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4"/>
      <c r="AJ888" s="14"/>
      <c r="AK888" s="14"/>
      <c r="AL888" s="14"/>
    </row>
    <row r="889" ht="12.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4"/>
      <c r="AJ889" s="14"/>
      <c r="AK889" s="14"/>
      <c r="AL889" s="14"/>
    </row>
    <row r="890" ht="12.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4"/>
      <c r="AJ890" s="14"/>
      <c r="AK890" s="14"/>
      <c r="AL890" s="14"/>
    </row>
    <row r="891" ht="12.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4"/>
      <c r="AJ891" s="14"/>
      <c r="AK891" s="14"/>
      <c r="AL891" s="14"/>
    </row>
    <row r="892" ht="12.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4"/>
      <c r="AJ892" s="14"/>
      <c r="AK892" s="14"/>
      <c r="AL892" s="14"/>
    </row>
    <row r="893" ht="12.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4"/>
      <c r="AJ893" s="14"/>
      <c r="AK893" s="14"/>
      <c r="AL893" s="14"/>
    </row>
    <row r="894" ht="12.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4"/>
      <c r="AJ894" s="14"/>
      <c r="AK894" s="14"/>
      <c r="AL894" s="14"/>
    </row>
    <row r="895" ht="12.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4"/>
      <c r="AJ895" s="14"/>
      <c r="AK895" s="14"/>
      <c r="AL895" s="14"/>
    </row>
    <row r="896" ht="12.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4"/>
      <c r="AJ896" s="14"/>
      <c r="AK896" s="14"/>
      <c r="AL896" s="14"/>
    </row>
    <row r="897" ht="12.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4"/>
      <c r="AJ897" s="14"/>
      <c r="AK897" s="14"/>
      <c r="AL897" s="14"/>
    </row>
    <row r="898" ht="12.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4"/>
      <c r="AJ898" s="14"/>
      <c r="AK898" s="14"/>
      <c r="AL898" s="14"/>
    </row>
    <row r="899" ht="12.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4"/>
      <c r="AJ899" s="14"/>
      <c r="AK899" s="14"/>
      <c r="AL899" s="14"/>
    </row>
    <row r="900" ht="12.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4"/>
      <c r="AJ900" s="14"/>
      <c r="AK900" s="14"/>
      <c r="AL900" s="14"/>
    </row>
    <row r="901" ht="12.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4"/>
      <c r="AJ901" s="14"/>
      <c r="AK901" s="14"/>
      <c r="AL901" s="14"/>
    </row>
    <row r="902" ht="12.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4"/>
      <c r="AJ902" s="14"/>
      <c r="AK902" s="14"/>
      <c r="AL902" s="14"/>
    </row>
    <row r="903" ht="12.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4"/>
      <c r="AJ903" s="14"/>
      <c r="AK903" s="14"/>
      <c r="AL903" s="14"/>
    </row>
    <row r="904" ht="12.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4"/>
      <c r="AJ904" s="14"/>
      <c r="AK904" s="14"/>
      <c r="AL904" s="14"/>
    </row>
    <row r="905" ht="12.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4"/>
      <c r="AJ905" s="14"/>
      <c r="AK905" s="14"/>
      <c r="AL905" s="14"/>
    </row>
    <row r="906" ht="12.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4"/>
      <c r="AJ906" s="14"/>
      <c r="AK906" s="14"/>
      <c r="AL906" s="14"/>
    </row>
    <row r="907" ht="12.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4"/>
      <c r="AJ907" s="14"/>
      <c r="AK907" s="14"/>
      <c r="AL907" s="14"/>
    </row>
    <row r="908" ht="12.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4"/>
      <c r="AJ908" s="14"/>
      <c r="AK908" s="14"/>
      <c r="AL908" s="14"/>
    </row>
    <row r="909" ht="12.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4"/>
      <c r="AJ909" s="14"/>
      <c r="AK909" s="14"/>
      <c r="AL909" s="14"/>
    </row>
    <row r="910" ht="12.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4"/>
      <c r="AJ910" s="14"/>
      <c r="AK910" s="14"/>
      <c r="AL910" s="14"/>
    </row>
    <row r="911" ht="12.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4"/>
      <c r="AJ911" s="14"/>
      <c r="AK911" s="14"/>
      <c r="AL911" s="14"/>
    </row>
    <row r="912" ht="12.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4"/>
      <c r="AJ912" s="14"/>
      <c r="AK912" s="14"/>
      <c r="AL912" s="14"/>
    </row>
    <row r="913" ht="12.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4"/>
      <c r="AJ913" s="14"/>
      <c r="AK913" s="14"/>
      <c r="AL913" s="14"/>
    </row>
    <row r="914" ht="12.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4"/>
      <c r="AJ914" s="14"/>
      <c r="AK914" s="14"/>
      <c r="AL914" s="14"/>
    </row>
    <row r="915" ht="12.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4"/>
      <c r="AJ915" s="14"/>
      <c r="AK915" s="14"/>
      <c r="AL915" s="14"/>
    </row>
    <row r="916" ht="12.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4"/>
      <c r="AJ916" s="14"/>
      <c r="AK916" s="14"/>
      <c r="AL916" s="14"/>
    </row>
    <row r="917" ht="12.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4"/>
      <c r="AJ917" s="14"/>
      <c r="AK917" s="14"/>
      <c r="AL917" s="14"/>
    </row>
    <row r="918" ht="12.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4"/>
      <c r="AJ918" s="14"/>
      <c r="AK918" s="14"/>
      <c r="AL918" s="14"/>
    </row>
    <row r="919" ht="12.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4"/>
      <c r="AJ919" s="14"/>
      <c r="AK919" s="14"/>
      <c r="AL919" s="14"/>
    </row>
    <row r="920" ht="12.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4"/>
      <c r="AJ920" s="14"/>
      <c r="AK920" s="14"/>
      <c r="AL920" s="14"/>
    </row>
    <row r="921" ht="12.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4"/>
      <c r="AJ921" s="14"/>
      <c r="AK921" s="14"/>
      <c r="AL921" s="14"/>
    </row>
    <row r="922" ht="12.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4"/>
      <c r="AJ922" s="14"/>
      <c r="AK922" s="14"/>
      <c r="AL922" s="14"/>
    </row>
    <row r="923" ht="12.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4"/>
      <c r="AJ923" s="14"/>
      <c r="AK923" s="14"/>
      <c r="AL923" s="14"/>
    </row>
    <row r="924" ht="12.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4"/>
      <c r="AJ924" s="14"/>
      <c r="AK924" s="14"/>
      <c r="AL924" s="14"/>
    </row>
    <row r="925" ht="12.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4"/>
      <c r="AJ925" s="14"/>
      <c r="AK925" s="14"/>
      <c r="AL925" s="14"/>
    </row>
    <row r="926" ht="12.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4"/>
      <c r="AJ926" s="14"/>
      <c r="AK926" s="14"/>
      <c r="AL926" s="14"/>
    </row>
    <row r="927" ht="12.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4"/>
      <c r="AJ927" s="14"/>
      <c r="AK927" s="14"/>
      <c r="AL927" s="14"/>
    </row>
    <row r="928" ht="12.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4"/>
      <c r="AJ928" s="14"/>
      <c r="AK928" s="14"/>
      <c r="AL928" s="14"/>
    </row>
    <row r="929" ht="12.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4"/>
      <c r="AJ929" s="14"/>
      <c r="AK929" s="14"/>
      <c r="AL929" s="14"/>
    </row>
    <row r="930" ht="12.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4"/>
      <c r="AJ930" s="14"/>
      <c r="AK930" s="14"/>
      <c r="AL930" s="14"/>
    </row>
    <row r="931" ht="12.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4"/>
      <c r="AJ931" s="14"/>
      <c r="AK931" s="14"/>
      <c r="AL931" s="14"/>
    </row>
    <row r="932" ht="12.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4"/>
      <c r="AJ932" s="14"/>
      <c r="AK932" s="14"/>
      <c r="AL932" s="14"/>
    </row>
    <row r="933" ht="12.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4"/>
      <c r="AJ933" s="14"/>
      <c r="AK933" s="14"/>
      <c r="AL933" s="14"/>
    </row>
    <row r="934" ht="12.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4"/>
      <c r="AJ934" s="14"/>
      <c r="AK934" s="14"/>
      <c r="AL934" s="14"/>
    </row>
    <row r="935" ht="12.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4"/>
      <c r="AJ935" s="14"/>
      <c r="AK935" s="14"/>
      <c r="AL935" s="14"/>
    </row>
    <row r="936" ht="12.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4"/>
      <c r="AJ936" s="14"/>
      <c r="AK936" s="14"/>
      <c r="AL936" s="14"/>
    </row>
    <row r="937" ht="12.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4"/>
      <c r="AJ937" s="14"/>
      <c r="AK937" s="14"/>
      <c r="AL937" s="14"/>
    </row>
    <row r="938" ht="12.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4"/>
      <c r="AJ938" s="14"/>
      <c r="AK938" s="14"/>
      <c r="AL938" s="14"/>
    </row>
    <row r="939" ht="12.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4"/>
      <c r="AJ939" s="14"/>
      <c r="AK939" s="14"/>
      <c r="AL939" s="14"/>
    </row>
    <row r="940" ht="12.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4"/>
      <c r="AJ940" s="14"/>
      <c r="AK940" s="14"/>
      <c r="AL940" s="14"/>
    </row>
    <row r="941" ht="12.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4"/>
      <c r="AJ941" s="14"/>
      <c r="AK941" s="14"/>
      <c r="AL941" s="14"/>
    </row>
    <row r="942" ht="12.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4"/>
      <c r="AJ942" s="14"/>
      <c r="AK942" s="14"/>
      <c r="AL942" s="14"/>
    </row>
    <row r="943" ht="12.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4"/>
      <c r="AJ943" s="14"/>
      <c r="AK943" s="14"/>
      <c r="AL943" s="14"/>
    </row>
    <row r="944" ht="12.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4"/>
      <c r="AJ944" s="14"/>
      <c r="AK944" s="14"/>
      <c r="AL944" s="14"/>
    </row>
    <row r="945" ht="12.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4"/>
      <c r="AJ945" s="14"/>
      <c r="AK945" s="14"/>
      <c r="AL945" s="14"/>
    </row>
    <row r="946" ht="12.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4"/>
      <c r="AJ946" s="14"/>
      <c r="AK946" s="14"/>
      <c r="AL946" s="14"/>
    </row>
    <row r="947" ht="12.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4"/>
      <c r="AJ947" s="14"/>
      <c r="AK947" s="14"/>
      <c r="AL947" s="14"/>
    </row>
    <row r="948" ht="12.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4"/>
      <c r="AJ948" s="14"/>
      <c r="AK948" s="14"/>
      <c r="AL948" s="14"/>
    </row>
    <row r="949" ht="12.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4"/>
      <c r="AJ949" s="14"/>
      <c r="AK949" s="14"/>
      <c r="AL949" s="14"/>
    </row>
    <row r="950" ht="12.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4"/>
      <c r="AJ950" s="14"/>
      <c r="AK950" s="14"/>
      <c r="AL950" s="14"/>
    </row>
    <row r="951" ht="12.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4"/>
      <c r="AJ951" s="14"/>
      <c r="AK951" s="14"/>
      <c r="AL951" s="14"/>
    </row>
    <row r="952" ht="12.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4"/>
      <c r="AJ952" s="14"/>
      <c r="AK952" s="14"/>
      <c r="AL952" s="14"/>
    </row>
    <row r="953" ht="12.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4"/>
      <c r="AJ953" s="14"/>
      <c r="AK953" s="14"/>
      <c r="AL953" s="14"/>
    </row>
    <row r="954" ht="12.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4"/>
      <c r="AJ954" s="14"/>
      <c r="AK954" s="14"/>
      <c r="AL954" s="14"/>
    </row>
    <row r="955" ht="12.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4"/>
      <c r="AJ955" s="14"/>
      <c r="AK955" s="14"/>
      <c r="AL955" s="14"/>
    </row>
    <row r="956" ht="12.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4"/>
      <c r="AJ956" s="14"/>
      <c r="AK956" s="14"/>
      <c r="AL956" s="14"/>
    </row>
    <row r="957" ht="12.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4"/>
      <c r="AJ957" s="14"/>
      <c r="AK957" s="14"/>
      <c r="AL957" s="14"/>
    </row>
    <row r="958" ht="12.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4"/>
      <c r="AJ958" s="14"/>
      <c r="AK958" s="14"/>
      <c r="AL958" s="14"/>
    </row>
    <row r="959" ht="12.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4"/>
      <c r="AJ959" s="14"/>
      <c r="AK959" s="14"/>
      <c r="AL959" s="14"/>
    </row>
    <row r="960" ht="12.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4"/>
      <c r="AJ960" s="14"/>
      <c r="AK960" s="14"/>
      <c r="AL960" s="14"/>
    </row>
    <row r="961" ht="12.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4"/>
      <c r="AJ961" s="14"/>
      <c r="AK961" s="14"/>
      <c r="AL961" s="14"/>
    </row>
    <row r="962" ht="12.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4"/>
      <c r="AJ962" s="14"/>
      <c r="AK962" s="14"/>
      <c r="AL962" s="14"/>
    </row>
    <row r="963" ht="12.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4"/>
      <c r="AJ963" s="14"/>
      <c r="AK963" s="14"/>
      <c r="AL963" s="14"/>
    </row>
    <row r="964" ht="12.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4"/>
      <c r="AJ964" s="14"/>
      <c r="AK964" s="14"/>
      <c r="AL964" s="14"/>
    </row>
    <row r="965" ht="12.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4"/>
      <c r="AJ965" s="14"/>
      <c r="AK965" s="14"/>
      <c r="AL965" s="14"/>
    </row>
    <row r="966" ht="12.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4"/>
      <c r="AJ966" s="14"/>
      <c r="AK966" s="14"/>
      <c r="AL966" s="14"/>
    </row>
    <row r="967" ht="12.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4"/>
      <c r="AJ967" s="14"/>
      <c r="AK967" s="14"/>
      <c r="AL967" s="14"/>
    </row>
    <row r="968" ht="12.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4"/>
      <c r="AJ968" s="14"/>
      <c r="AK968" s="14"/>
      <c r="AL968" s="14"/>
    </row>
    <row r="969" ht="12.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4"/>
      <c r="AJ969" s="14"/>
      <c r="AK969" s="14"/>
      <c r="AL969" s="14"/>
    </row>
    <row r="970" ht="12.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4"/>
      <c r="AJ970" s="14"/>
      <c r="AK970" s="14"/>
      <c r="AL970" s="14"/>
    </row>
    <row r="971" ht="12.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4"/>
      <c r="AJ971" s="14"/>
      <c r="AK971" s="14"/>
      <c r="AL971" s="14"/>
    </row>
    <row r="972" ht="12.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4"/>
      <c r="AJ972" s="14"/>
      <c r="AK972" s="14"/>
      <c r="AL972" s="14"/>
    </row>
    <row r="973" ht="12.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4"/>
      <c r="AJ973" s="14"/>
      <c r="AK973" s="14"/>
      <c r="AL973" s="14"/>
    </row>
    <row r="974" ht="12.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4"/>
      <c r="AJ974" s="14"/>
      <c r="AK974" s="14"/>
      <c r="AL974" s="14"/>
    </row>
    <row r="975" ht="12.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4"/>
      <c r="AJ975" s="14"/>
      <c r="AK975" s="14"/>
      <c r="AL975" s="14"/>
    </row>
    <row r="976" ht="12.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4"/>
      <c r="AJ976" s="14"/>
      <c r="AK976" s="14"/>
      <c r="AL976" s="14"/>
    </row>
    <row r="977" ht="12.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4"/>
      <c r="AJ977" s="14"/>
      <c r="AK977" s="14"/>
      <c r="AL977" s="14"/>
    </row>
    <row r="978" ht="12.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4"/>
      <c r="AJ978" s="14"/>
      <c r="AK978" s="14"/>
      <c r="AL978" s="14"/>
    </row>
    <row r="979" ht="12.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4"/>
      <c r="AJ979" s="14"/>
      <c r="AK979" s="14"/>
      <c r="AL979" s="14"/>
    </row>
    <row r="980" ht="12.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4"/>
      <c r="AJ980" s="14"/>
      <c r="AK980" s="14"/>
      <c r="AL980" s="14"/>
    </row>
    <row r="981" ht="12.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4"/>
      <c r="AJ981" s="14"/>
      <c r="AK981" s="14"/>
      <c r="AL981" s="14"/>
    </row>
    <row r="982" ht="12.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4"/>
      <c r="AJ982" s="14"/>
      <c r="AK982" s="14"/>
      <c r="AL982" s="14"/>
    </row>
    <row r="983" ht="12.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4"/>
      <c r="AJ983" s="14"/>
      <c r="AK983" s="14"/>
      <c r="AL983" s="14"/>
    </row>
    <row r="984" ht="12.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4"/>
      <c r="AJ984" s="14"/>
      <c r="AK984" s="14"/>
      <c r="AL984" s="14"/>
    </row>
    <row r="985" ht="12.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4"/>
      <c r="AJ985" s="14"/>
      <c r="AK985" s="14"/>
      <c r="AL985" s="14"/>
    </row>
    <row r="986" ht="12.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4"/>
      <c r="AJ986" s="14"/>
      <c r="AK986" s="14"/>
      <c r="AL986" s="14"/>
    </row>
    <row r="987" ht="12.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4"/>
      <c r="AJ987" s="14"/>
      <c r="AK987" s="14"/>
      <c r="AL987" s="14"/>
    </row>
    <row r="988" ht="12.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4"/>
      <c r="AJ988" s="14"/>
      <c r="AK988" s="14"/>
      <c r="AL988" s="14"/>
    </row>
    <row r="989" ht="12.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4"/>
      <c r="AJ989" s="14"/>
      <c r="AK989" s="14"/>
      <c r="AL989" s="14"/>
    </row>
    <row r="990" ht="12.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4"/>
      <c r="AJ990" s="14"/>
      <c r="AK990" s="14"/>
      <c r="AL990" s="14"/>
    </row>
    <row r="991" ht="12.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4"/>
      <c r="AJ991" s="14"/>
      <c r="AK991" s="14"/>
      <c r="AL991" s="14"/>
    </row>
    <row r="992" ht="12.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4"/>
      <c r="AJ992" s="14"/>
      <c r="AK992" s="14"/>
      <c r="AL992" s="14"/>
    </row>
    <row r="993" ht="12.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4"/>
      <c r="AJ993" s="14"/>
      <c r="AK993" s="14"/>
      <c r="AL993" s="14"/>
    </row>
    <row r="994" ht="12.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4"/>
      <c r="AJ994" s="14"/>
      <c r="AK994" s="14"/>
      <c r="AL994" s="14"/>
    </row>
    <row r="995" ht="12.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4"/>
      <c r="AJ995" s="14"/>
      <c r="AK995" s="14"/>
      <c r="AL995" s="14"/>
    </row>
    <row r="996" ht="12.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4"/>
      <c r="AJ996" s="14"/>
      <c r="AK996" s="14"/>
      <c r="AL996" s="14"/>
    </row>
    <row r="997" ht="12.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4"/>
      <c r="AJ997" s="14"/>
      <c r="AK997" s="14"/>
      <c r="AL997" s="14"/>
    </row>
    <row r="998" ht="12.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4"/>
      <c r="AJ998" s="14"/>
      <c r="AK998" s="14"/>
      <c r="AL998" s="14"/>
    </row>
    <row r="999" ht="12.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4"/>
      <c r="AJ999" s="14"/>
      <c r="AK999" s="14"/>
      <c r="AL999" s="14"/>
    </row>
    <row r="1000" ht="12.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c r="AD1000" s="104"/>
      <c r="AE1000" s="104"/>
      <c r="AF1000" s="104"/>
      <c r="AG1000" s="104"/>
      <c r="AH1000" s="104"/>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R6:R35 T6:T35">
      <formula1>SalesRoster</formula1>
    </dataValidation>
    <dataValidation type="list" allowBlank="1" showErrorMessage="1" sqref="P6:P35">
      <formula1>"Retail,Wholesale"</formula1>
    </dataValidation>
    <dataValidation type="list" allowBlank="1" showErrorMessage="1" sqref="W6:W35">
      <formula1>Lenders</formula1>
    </dataValidation>
    <dataValidation type="list" allowBlank="1" showErrorMessage="1" sqref="S6:S35">
      <formula1>Percent</formula1>
    </dataValidation>
    <dataValidation type="list" allowBlank="1" showErrorMessage="1" sqref="F6:F35">
      <formula1>"Used,Trade,New"</formula1>
    </dataValidation>
    <dataValidation type="list" allowBlank="1" showErrorMessage="1" sqref="H6:H35 M6:M35">
      <formula1>Makes</formula1>
    </dataValidation>
    <dataValidation type="list" allowBlank="1" showErrorMessage="1" sqref="J6:J35 N6:N35">
      <formula1>Type</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10.0"/>
    <col customWidth="1" min="3" max="3" width="9.25"/>
    <col customWidth="1" min="4" max="4" width="9.13"/>
    <col customWidth="1" min="5" max="5" width="6.0"/>
    <col customWidth="1" min="6" max="6" width="8.75"/>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13"/>
    <col customWidth="1" min="20" max="20" width="13.5"/>
    <col customWidth="1" min="21" max="21" width="6.63"/>
    <col customWidth="1" min="22" max="22" width="9.75"/>
    <col customWidth="1" min="23" max="23" width="8.88"/>
    <col customWidth="1" min="24" max="24" width="6.0"/>
    <col customWidth="1" min="25" max="28" width="8.0"/>
    <col customWidth="1" min="29" max="29" width="8.88"/>
    <col customWidth="1" min="30" max="30" width="9.0"/>
    <col customWidth="1" min="31" max="31" width="8.88"/>
    <col customWidth="1" min="32" max="32" width="10.5"/>
    <col customWidth="1" min="33" max="33" width="2.63"/>
    <col customWidth="1" min="34" max="34" width="10.5"/>
    <col customWidth="1" min="35" max="38" width="15.13"/>
  </cols>
  <sheetData>
    <row r="1" ht="12.75" customHeight="1">
      <c r="A1" s="1242" t="s">
        <v>933</v>
      </c>
      <c r="B1" s="111"/>
      <c r="C1" s="1417" t="str">
        <f>'DEAL LOG'!I2:J2+9</f>
        <v>#VALUE!</v>
      </c>
      <c r="D1" s="110"/>
      <c r="E1" s="110"/>
      <c r="F1" s="1242" t="s">
        <v>965</v>
      </c>
      <c r="G1" s="110"/>
      <c r="H1" s="1418"/>
      <c r="I1" s="1246"/>
      <c r="J1" s="1246"/>
      <c r="K1" s="1246"/>
      <c r="L1" s="1246"/>
      <c r="M1" s="1246"/>
      <c r="N1" s="1246"/>
      <c r="O1" s="1246"/>
      <c r="P1" s="104"/>
      <c r="Q1" s="104"/>
      <c r="R1" s="104"/>
      <c r="S1" s="104"/>
      <c r="T1" s="104"/>
      <c r="U1" s="104"/>
      <c r="V1" s="104"/>
      <c r="W1" s="104"/>
      <c r="X1" s="104"/>
      <c r="Y1" s="104"/>
      <c r="Z1" s="104"/>
      <c r="AA1" s="104"/>
      <c r="AB1" s="104"/>
      <c r="AC1" s="14"/>
      <c r="AD1" s="14"/>
      <c r="AE1" s="14"/>
      <c r="AF1" s="14"/>
    </row>
    <row r="2" ht="12.75" customHeight="1">
      <c r="A2" s="1242" t="s">
        <v>935</v>
      </c>
      <c r="B2" s="111"/>
      <c r="C2" s="1389" t="str">
        <f>'DEAL LOG'!I3:J3</f>
        <v>#VALUE!</v>
      </c>
      <c r="D2" s="110"/>
      <c r="E2" s="110"/>
      <c r="F2" s="1249" t="s">
        <v>937</v>
      </c>
      <c r="G2" s="110"/>
      <c r="H2" s="1418">
        <f>COUNT(B6:B35)</f>
        <v>0</v>
      </c>
      <c r="I2" s="1246"/>
      <c r="J2" s="1246"/>
      <c r="K2" s="1246"/>
      <c r="L2" s="1246"/>
      <c r="M2" s="1246"/>
      <c r="N2" s="1264"/>
      <c r="O2" s="1264"/>
      <c r="P2" s="104"/>
      <c r="Q2" s="104"/>
      <c r="R2" s="104"/>
      <c r="S2" s="104"/>
      <c r="T2" s="104"/>
      <c r="U2" s="104"/>
      <c r="V2" s="104"/>
      <c r="W2" s="104"/>
      <c r="X2" s="104"/>
      <c r="Y2" s="104"/>
      <c r="Z2" s="104"/>
      <c r="AA2" s="104"/>
      <c r="AB2" s="104"/>
      <c r="AC2" s="14"/>
      <c r="AD2" s="14"/>
      <c r="AE2" s="14"/>
      <c r="AF2" s="14"/>
    </row>
    <row r="3" ht="12.75" customHeight="1">
      <c r="A3" s="1253"/>
      <c r="C3" s="1254"/>
      <c r="F3" s="1255"/>
      <c r="G3" s="1246"/>
      <c r="H3" s="1246"/>
      <c r="I3" s="1246"/>
      <c r="J3" s="1246"/>
      <c r="K3" s="1246"/>
      <c r="L3" s="1246"/>
      <c r="M3" s="1246"/>
      <c r="N3" s="1246"/>
      <c r="O3" s="1246"/>
      <c r="P3" s="1246"/>
      <c r="Q3" s="1246"/>
      <c r="R3" s="1246"/>
      <c r="S3" s="1246"/>
      <c r="T3" s="1246"/>
      <c r="U3" s="1246"/>
      <c r="V3" s="1246"/>
      <c r="W3" s="1256"/>
      <c r="X3" s="1256"/>
      <c r="Y3" s="1255"/>
      <c r="Z3" s="1255"/>
      <c r="AA3" s="60"/>
      <c r="AB3" s="104"/>
      <c r="AC3" s="104"/>
      <c r="AD3" s="104"/>
      <c r="AE3" s="104"/>
      <c r="AF3" s="104"/>
      <c r="AG3" s="104"/>
      <c r="AH3" s="104"/>
      <c r="AI3" s="14"/>
      <c r="AJ3" s="14"/>
      <c r="AK3" s="14"/>
      <c r="AL3" s="14"/>
    </row>
    <row r="4" ht="12.75" customHeight="1">
      <c r="A4" s="785" t="s">
        <v>969</v>
      </c>
      <c r="B4" s="785" t="s">
        <v>941</v>
      </c>
      <c r="C4" s="785" t="s">
        <v>916</v>
      </c>
      <c r="D4" s="785" t="s">
        <v>767</v>
      </c>
      <c r="E4" s="786" t="s">
        <v>768</v>
      </c>
      <c r="F4" s="785" t="s">
        <v>942</v>
      </c>
      <c r="G4" s="787" t="s">
        <v>770</v>
      </c>
      <c r="H4" s="110"/>
      <c r="I4" s="110"/>
      <c r="J4" s="110"/>
      <c r="K4" s="111"/>
      <c r="L4" s="1334" t="s">
        <v>943</v>
      </c>
      <c r="M4" s="110"/>
      <c r="N4" s="110"/>
      <c r="O4" s="110"/>
      <c r="P4" s="110"/>
      <c r="Q4" s="111"/>
      <c r="R4" s="786" t="s">
        <v>790</v>
      </c>
      <c r="S4" s="785" t="s">
        <v>918</v>
      </c>
      <c r="T4" s="785" t="s">
        <v>771</v>
      </c>
      <c r="U4" s="1262" t="s">
        <v>921</v>
      </c>
      <c r="V4" s="785" t="s">
        <v>772</v>
      </c>
      <c r="W4" s="785" t="s">
        <v>945</v>
      </c>
      <c r="X4" s="786" t="s">
        <v>946</v>
      </c>
      <c r="Y4" s="786" t="s">
        <v>947</v>
      </c>
      <c r="Z4" s="786" t="s">
        <v>888</v>
      </c>
      <c r="AA4" s="786" t="s">
        <v>565</v>
      </c>
      <c r="AB4" s="786" t="s">
        <v>948</v>
      </c>
      <c r="AC4" s="786" t="s">
        <v>949</v>
      </c>
      <c r="AD4" s="1262" t="s">
        <v>950</v>
      </c>
      <c r="AE4" s="1263" t="s">
        <v>951</v>
      </c>
      <c r="AF4" s="1263" t="s">
        <v>952</v>
      </c>
      <c r="AG4" s="1264"/>
      <c r="AH4" s="1265" t="s">
        <v>953</v>
      </c>
      <c r="AI4" s="1266" t="s">
        <v>954</v>
      </c>
      <c r="AJ4" s="1267"/>
      <c r="AK4" s="1268"/>
      <c r="AL4" s="14"/>
    </row>
    <row r="5" ht="12.75" customHeight="1">
      <c r="A5" s="1269"/>
      <c r="B5" s="794"/>
      <c r="C5" s="794"/>
      <c r="D5" s="794"/>
      <c r="E5" s="794"/>
      <c r="F5" s="794"/>
      <c r="G5" s="1406" t="s">
        <v>191</v>
      </c>
      <c r="H5" s="1406" t="s">
        <v>192</v>
      </c>
      <c r="I5" s="1406" t="s">
        <v>193</v>
      </c>
      <c r="J5" s="1406" t="s">
        <v>9</v>
      </c>
      <c r="K5" s="1406" t="s">
        <v>955</v>
      </c>
      <c r="L5" s="1407" t="s">
        <v>191</v>
      </c>
      <c r="M5" s="1407" t="s">
        <v>192</v>
      </c>
      <c r="N5" s="1407" t="s">
        <v>9</v>
      </c>
      <c r="O5" s="1407" t="s">
        <v>956</v>
      </c>
      <c r="P5" s="1407" t="s">
        <v>957</v>
      </c>
      <c r="Q5" s="1407" t="s">
        <v>556</v>
      </c>
      <c r="R5" s="794"/>
      <c r="S5" s="794"/>
      <c r="T5" s="794"/>
      <c r="U5" s="794"/>
      <c r="V5" s="794"/>
      <c r="W5" s="794"/>
      <c r="X5" s="794"/>
      <c r="Y5" s="794"/>
      <c r="Z5" s="794"/>
      <c r="AA5" s="794"/>
      <c r="AB5" s="794"/>
      <c r="AC5" s="794"/>
      <c r="AD5" s="794"/>
      <c r="AE5" s="794"/>
      <c r="AF5" s="794"/>
      <c r="AG5" s="1264"/>
      <c r="AH5" s="794"/>
      <c r="AI5" s="797"/>
      <c r="AJ5" s="418"/>
      <c r="AK5" s="415"/>
      <c r="AL5" s="14"/>
    </row>
    <row r="6" ht="12.75" customHeight="1">
      <c r="A6" s="1366"/>
      <c r="B6" s="1367"/>
      <c r="C6" s="1290"/>
      <c r="D6" s="1290"/>
      <c r="E6" s="1290"/>
      <c r="F6" s="1368"/>
      <c r="G6" s="1369" t="str">
        <f>IF(A6=ISBLANK(TRUE),IF(B6=ISBLANK(TRUE)," ","Input"),VLOOKUP(A6,INVENTORY!$A$31:$Y$948,6,FALSE))</f>
        <v> </v>
      </c>
      <c r="H6" s="1369" t="str">
        <f>IF(A6=ISBLANK(TRUE),IF(B6=ISBLANK(TRUE)," ","Input"),VLOOKUP(A6,INVENTORY!$A$31:$Y$948,7,FALSE))</f>
        <v> </v>
      </c>
      <c r="I6" s="1369" t="str">
        <f>IF(A6=ISBLANK(TRUE),IF(B6=ISBLANK(TRUE)," ","Input"),VLOOKUP(A6,INVENTORY!$A$31:$Y$948,8,FALSE))</f>
        <v> </v>
      </c>
      <c r="J6" s="1369" t="str">
        <f>IF(A6=ISBLANK(TRUE),IF(B6=ISBLANK(TRUE)," ","Input"),VLOOKUP(A6,INVENTORY!$A$31:$Y$948,9,FALSE))</f>
        <v> </v>
      </c>
      <c r="K6" s="1302" t="str">
        <f>IF(A6=ISBLANK(TRUE),IF(B6=ISBLANK(TRUE)," ","Input"),VLOOKUP(B6,INVENTORY!$A$31:$Y$948,19,FALSE))</f>
        <v> </v>
      </c>
      <c r="L6" s="1290"/>
      <c r="M6" s="1290"/>
      <c r="N6" s="1290"/>
      <c r="O6" s="1290"/>
      <c r="P6" s="1290"/>
      <c r="Q6" s="1370"/>
      <c r="R6" s="1290"/>
      <c r="S6" s="1362"/>
      <c r="T6" s="1290"/>
      <c r="U6" s="1281">
        <f t="shared" ref="U6:U35" si="1">IF(S6=ISBLANK(0),0,1-S6)</f>
        <v>0</v>
      </c>
      <c r="V6" s="1284"/>
      <c r="W6" s="1290"/>
      <c r="X6" s="1371"/>
      <c r="Y6" s="1284"/>
      <c r="Z6" s="1284"/>
      <c r="AA6" s="1284"/>
      <c r="AB6" s="1284"/>
      <c r="AC6" s="1284"/>
      <c r="AD6" s="1286">
        <f>IF(B6=ISBLANK(0),0,'Roster &amp; Tables'!J27)</f>
        <v>0</v>
      </c>
      <c r="AE6" s="1286">
        <f t="shared" ref="AE6:AE35" si="2">SUM(Y6:AD6)</f>
        <v>0</v>
      </c>
      <c r="AF6" s="1287">
        <f t="shared" ref="AF6:AF35" si="3">SUM(V6+AE6)</f>
        <v>0</v>
      </c>
      <c r="AG6" s="1288">
        <v>1.0</v>
      </c>
      <c r="AH6" s="1222"/>
      <c r="AI6" s="1304"/>
      <c r="AJ6" s="110"/>
      <c r="AK6" s="111"/>
      <c r="AL6" s="14"/>
    </row>
    <row r="7" ht="12.75" customHeight="1">
      <c r="A7" s="1372"/>
      <c r="B7" s="1373"/>
      <c r="C7" s="1348"/>
      <c r="D7" s="1348"/>
      <c r="E7" s="1348"/>
      <c r="F7" s="1374"/>
      <c r="G7" s="1355" t="str">
        <f>IF(A7=ISBLANK(TRUE),IF(B7=ISBLANK(TRUE)," ","Input"),VLOOKUP(A7,INVENTORY!$A$31:$Y$948,6,FALSE))</f>
        <v> </v>
      </c>
      <c r="H7" s="1355" t="str">
        <f>IF(A7=ISBLANK(TRUE),IF(B7=ISBLANK(TRUE)," ","Input"),VLOOKUP(A7,INVENTORY!$A$31:$Y$948,7,FALSE))</f>
        <v> </v>
      </c>
      <c r="I7" s="1355" t="str">
        <f>IF(A7=ISBLANK(TRUE),IF(B7=ISBLANK(TRUE)," ","Input"),VLOOKUP(A7,INVENTORY!$A$31:$Y$948,8,FALSE))</f>
        <v> </v>
      </c>
      <c r="J7" s="1355" t="str">
        <f>IF(A7=ISBLANK(TRUE),IF(B7=ISBLANK(TRUE)," ","Input"),VLOOKUP(A7,INVENTORY!$A$31:$Y$948,9,FALSE))</f>
        <v> </v>
      </c>
      <c r="K7" s="1355" t="str">
        <f>IF(A7=ISBLANK(TRUE),IF(B7=ISBLANK(TRUE)," ","Input"),VLOOKUP(B7,INVENTORY!$A$31:$Y$948,19,FALSE))</f>
        <v> </v>
      </c>
      <c r="L7" s="1348"/>
      <c r="M7" s="1348"/>
      <c r="N7" s="1348"/>
      <c r="O7" s="1348"/>
      <c r="P7" s="1348"/>
      <c r="Q7" s="1375"/>
      <c r="R7" s="1348"/>
      <c r="S7" s="1356"/>
      <c r="T7" s="1348"/>
      <c r="U7" s="1281">
        <f t="shared" si="1"/>
        <v>0</v>
      </c>
      <c r="V7" s="1352"/>
      <c r="W7" s="1348"/>
      <c r="X7" s="1376"/>
      <c r="Y7" s="1352"/>
      <c r="Z7" s="1352"/>
      <c r="AA7" s="1352"/>
      <c r="AB7" s="1352"/>
      <c r="AC7" s="1352"/>
      <c r="AD7" s="1286">
        <f>IF(B7=ISBLANK(0),0,'Roster &amp; Tables'!J27)</f>
        <v>0</v>
      </c>
      <c r="AE7" s="1286">
        <f t="shared" si="2"/>
        <v>0</v>
      </c>
      <c r="AF7" s="1287">
        <f t="shared" si="3"/>
        <v>0</v>
      </c>
      <c r="AG7" s="1288">
        <v>2.0</v>
      </c>
      <c r="AH7" s="1222"/>
      <c r="AI7" s="1304"/>
      <c r="AJ7" s="110"/>
      <c r="AK7" s="111"/>
      <c r="AL7" s="14"/>
    </row>
    <row r="8" ht="12.75" customHeight="1">
      <c r="A8" s="1366"/>
      <c r="B8" s="1367"/>
      <c r="C8" s="1290"/>
      <c r="D8" s="1290"/>
      <c r="E8" s="1290"/>
      <c r="F8" s="1368"/>
      <c r="G8" s="1302" t="str">
        <f>IF(A8=ISBLANK(TRUE),IF(B8=ISBLANK(TRUE)," ","Input"),VLOOKUP(A8,INVENTORY!$A$31:$Y$948,6,FALSE))</f>
        <v> </v>
      </c>
      <c r="H8" s="1302" t="str">
        <f>IF(A8=ISBLANK(TRUE),IF(B8=ISBLANK(TRUE)," ","Input"),VLOOKUP(A8,INVENTORY!$A$31:$Y$948,7,FALSE))</f>
        <v> </v>
      </c>
      <c r="I8" s="1302" t="str">
        <f>IF(A8=ISBLANK(TRUE),IF(B8=ISBLANK(TRUE)," ","Input"),VLOOKUP(A8,INVENTORY!$A$31:$Y$948,8,FALSE))</f>
        <v> </v>
      </c>
      <c r="J8" s="1369" t="str">
        <f>IF(A8=ISBLANK(TRUE),IF(B8=ISBLANK(TRUE)," ","Input"),VLOOKUP(A8,INVENTORY!$A$31:$Y$948,9,FALSE))</f>
        <v> </v>
      </c>
      <c r="K8" s="1302" t="str">
        <f>IF(A8=ISBLANK(TRUE),IF(B8=ISBLANK(TRUE)," ","Input"),VLOOKUP(B8,INVENTORY!$A$31:$Y$948,19,FALSE))</f>
        <v> </v>
      </c>
      <c r="L8" s="1290"/>
      <c r="M8" s="1290"/>
      <c r="N8" s="1290"/>
      <c r="O8" s="1290"/>
      <c r="P8" s="1290"/>
      <c r="Q8" s="1370"/>
      <c r="R8" s="1290"/>
      <c r="S8" s="1362"/>
      <c r="T8" s="1290"/>
      <c r="U8" s="1281">
        <f t="shared" si="1"/>
        <v>0</v>
      </c>
      <c r="V8" s="1284"/>
      <c r="W8" s="1290"/>
      <c r="X8" s="1371"/>
      <c r="Y8" s="1284"/>
      <c r="Z8" s="1284"/>
      <c r="AA8" s="1284"/>
      <c r="AB8" s="1284"/>
      <c r="AC8" s="1284"/>
      <c r="AD8" s="1286">
        <f>IF(B8=ISBLANK(0),0,'Roster &amp; Tables'!J27)</f>
        <v>0</v>
      </c>
      <c r="AE8" s="1286">
        <f t="shared" si="2"/>
        <v>0</v>
      </c>
      <c r="AF8" s="1287">
        <f t="shared" si="3"/>
        <v>0</v>
      </c>
      <c r="AG8" s="1288">
        <v>3.0</v>
      </c>
      <c r="AH8" s="1222"/>
      <c r="AI8" s="1304"/>
      <c r="AJ8" s="110"/>
      <c r="AK8" s="111"/>
      <c r="AL8" s="14"/>
    </row>
    <row r="9" ht="12.75" customHeight="1">
      <c r="A9" s="1372"/>
      <c r="B9" s="1373"/>
      <c r="C9" s="1348"/>
      <c r="D9" s="1348"/>
      <c r="E9" s="1348"/>
      <c r="F9" s="1374"/>
      <c r="G9" s="1355" t="str">
        <f>IF(A9=ISBLANK(TRUE),IF(B9=ISBLANK(TRUE)," ","Input"),VLOOKUP(A9,INVENTORY!$A$31:$Y$948,6,FALSE))</f>
        <v> </v>
      </c>
      <c r="H9" s="1355" t="str">
        <f>IF(A9=ISBLANK(TRUE),IF(B9=ISBLANK(TRUE)," ","Input"),VLOOKUP(A9,INVENTORY!$A$31:$Y$948,7,FALSE))</f>
        <v> </v>
      </c>
      <c r="I9" s="1355" t="str">
        <f>IF(A9=ISBLANK(TRUE),IF(B9=ISBLANK(TRUE)," ","Input"),VLOOKUP(A9,INVENTORY!$A$31:$Y$948,8,FALSE))</f>
        <v> </v>
      </c>
      <c r="J9" s="1355" t="str">
        <f>IF(A9=ISBLANK(TRUE),IF(B9=ISBLANK(TRUE)," ","Input"),VLOOKUP(A9,INVENTORY!$A$31:$Y$948,9,FALSE))</f>
        <v> </v>
      </c>
      <c r="K9" s="1355" t="str">
        <f>IF(A9=ISBLANK(TRUE),IF(B9=ISBLANK(TRUE)," ","Input"),VLOOKUP(B9,INVENTORY!$A$31:$Y$948,19,FALSE))</f>
        <v> </v>
      </c>
      <c r="L9" s="1348"/>
      <c r="M9" s="1348"/>
      <c r="N9" s="1348"/>
      <c r="O9" s="1348"/>
      <c r="P9" s="1348"/>
      <c r="Q9" s="1375"/>
      <c r="R9" s="1348"/>
      <c r="S9" s="1356"/>
      <c r="T9" s="1348"/>
      <c r="U9" s="1281">
        <f t="shared" si="1"/>
        <v>0</v>
      </c>
      <c r="V9" s="1352"/>
      <c r="W9" s="1348"/>
      <c r="X9" s="1376"/>
      <c r="Y9" s="1352"/>
      <c r="Z9" s="1352"/>
      <c r="AA9" s="1352"/>
      <c r="AB9" s="1352"/>
      <c r="AC9" s="1352"/>
      <c r="AD9" s="1286">
        <f>IF(B9=ISBLANK(0),0,'Roster &amp; Tables'!J27)</f>
        <v>0</v>
      </c>
      <c r="AE9" s="1286">
        <f t="shared" si="2"/>
        <v>0</v>
      </c>
      <c r="AF9" s="1287">
        <f t="shared" si="3"/>
        <v>0</v>
      </c>
      <c r="AG9" s="1288">
        <v>4.0</v>
      </c>
      <c r="AH9" s="1222"/>
      <c r="AI9" s="1304"/>
      <c r="AJ9" s="110"/>
      <c r="AK9" s="111"/>
      <c r="AL9" s="14"/>
    </row>
    <row r="10" ht="12.75" customHeight="1">
      <c r="A10" s="1366"/>
      <c r="B10" s="1367"/>
      <c r="C10" s="1290"/>
      <c r="D10" s="1290"/>
      <c r="E10" s="1290"/>
      <c r="F10" s="1368"/>
      <c r="G10" s="1369" t="str">
        <f>IF(A10=ISBLANK(TRUE),IF(B10=ISBLANK(TRUE)," ","Input"),VLOOKUP(A10,INVENTORY!$A$31:$Y$948,6,FALSE))</f>
        <v> </v>
      </c>
      <c r="H10" s="1369" t="str">
        <f>IF(A10=ISBLANK(TRUE),IF(B10=ISBLANK(TRUE)," ","Input"),VLOOKUP(A10,INVENTORY!$A$31:$Y$948,7,FALSE))</f>
        <v> </v>
      </c>
      <c r="I10" s="1369" t="str">
        <f>IF(A10=ISBLANK(TRUE),IF(B10=ISBLANK(TRUE)," ","Input"),VLOOKUP(A10,INVENTORY!$A$31:$Y$948,8,FALSE))</f>
        <v> </v>
      </c>
      <c r="J10" s="1369" t="str">
        <f>IF(A10=ISBLANK(TRUE),IF(B10=ISBLANK(TRUE)," ","Input"),VLOOKUP(A10,INVENTORY!$A$31:$Y$948,9,FALSE))</f>
        <v> </v>
      </c>
      <c r="K10" s="1302" t="str">
        <f>IF(A10=ISBLANK(TRUE),IF(B10=ISBLANK(TRUE)," ","Input"),VLOOKUP(B10,INVENTORY!$A$31:$Y$948,19,FALSE))</f>
        <v> </v>
      </c>
      <c r="L10" s="1290"/>
      <c r="M10" s="1290"/>
      <c r="N10" s="1290"/>
      <c r="O10" s="1290"/>
      <c r="P10" s="1290"/>
      <c r="Q10" s="1370"/>
      <c r="R10" s="1290"/>
      <c r="S10" s="1362"/>
      <c r="T10" s="1290"/>
      <c r="U10" s="1281">
        <f t="shared" si="1"/>
        <v>0</v>
      </c>
      <c r="V10" s="1284"/>
      <c r="W10" s="1290"/>
      <c r="X10" s="1371"/>
      <c r="Y10" s="1284"/>
      <c r="Z10" s="1284"/>
      <c r="AA10" s="1284"/>
      <c r="AB10" s="1284"/>
      <c r="AC10" s="1284"/>
      <c r="AD10" s="1286">
        <f>IF(B10=ISBLANK(0),0,'Roster &amp; Tables'!J27)</f>
        <v>0</v>
      </c>
      <c r="AE10" s="1286">
        <f t="shared" si="2"/>
        <v>0</v>
      </c>
      <c r="AF10" s="1287">
        <f t="shared" si="3"/>
        <v>0</v>
      </c>
      <c r="AG10" s="1288">
        <v>5.0</v>
      </c>
      <c r="AH10" s="1222"/>
      <c r="AI10" s="1304"/>
      <c r="AJ10" s="110"/>
      <c r="AK10" s="111"/>
      <c r="AL10" s="14"/>
    </row>
    <row r="11" ht="12.75" customHeight="1">
      <c r="A11" s="1372"/>
      <c r="B11" s="1373"/>
      <c r="C11" s="1348"/>
      <c r="D11" s="1348"/>
      <c r="E11" s="1348"/>
      <c r="F11" s="1374"/>
      <c r="G11" s="1355" t="str">
        <f>IF(A11=ISBLANK(TRUE),IF(B11=ISBLANK(TRUE)," ","Input"),VLOOKUP(A11,INVENTORY!$A$31:$Y$948,6,FALSE))</f>
        <v> </v>
      </c>
      <c r="H11" s="1355" t="str">
        <f>IF(A11=ISBLANK(TRUE),IF(B11=ISBLANK(TRUE)," ","Input"),VLOOKUP(A11,INVENTORY!$A$31:$Y$948,7,FALSE))</f>
        <v> </v>
      </c>
      <c r="I11" s="1355" t="str">
        <f>IF(A11=ISBLANK(TRUE),IF(B11=ISBLANK(TRUE)," ","Input"),VLOOKUP(A11,INVENTORY!$A$31:$Y$948,8,FALSE))</f>
        <v> </v>
      </c>
      <c r="J11" s="1355" t="str">
        <f>IF(A11=ISBLANK(TRUE),IF(B11=ISBLANK(TRUE)," ","Input"),VLOOKUP(A11,INVENTORY!$A$31:$Y$948,9,FALSE))</f>
        <v> </v>
      </c>
      <c r="K11" s="1355" t="str">
        <f>IF(A11=ISBLANK(TRUE),IF(B11=ISBLANK(TRUE)," ","Input"),VLOOKUP(B11,INVENTORY!$A$31:$Y$948,19,FALSE))</f>
        <v> </v>
      </c>
      <c r="L11" s="1348"/>
      <c r="M11" s="1348"/>
      <c r="N11" s="1348"/>
      <c r="O11" s="1348"/>
      <c r="P11" s="1348"/>
      <c r="Q11" s="1375"/>
      <c r="R11" s="1348"/>
      <c r="S11" s="1356"/>
      <c r="T11" s="1348"/>
      <c r="U11" s="1281">
        <f t="shared" si="1"/>
        <v>0</v>
      </c>
      <c r="V11" s="1352"/>
      <c r="W11" s="1348"/>
      <c r="X11" s="1376"/>
      <c r="Y11" s="1352"/>
      <c r="Z11" s="1352"/>
      <c r="AA11" s="1352"/>
      <c r="AB11" s="1352"/>
      <c r="AC11" s="1352"/>
      <c r="AD11" s="1286">
        <f>IF(B11=ISBLANK(0),0,'Roster &amp; Tables'!J27)</f>
        <v>0</v>
      </c>
      <c r="AE11" s="1286">
        <f t="shared" si="2"/>
        <v>0</v>
      </c>
      <c r="AF11" s="1287">
        <f t="shared" si="3"/>
        <v>0</v>
      </c>
      <c r="AG11" s="1288">
        <v>6.0</v>
      </c>
      <c r="AH11" s="1222"/>
      <c r="AI11" s="1304"/>
      <c r="AJ11" s="110"/>
      <c r="AK11" s="111"/>
      <c r="AL11" s="14"/>
    </row>
    <row r="12" ht="12.75" customHeight="1">
      <c r="A12" s="1366"/>
      <c r="B12" s="1367"/>
      <c r="C12" s="1290"/>
      <c r="D12" s="1290"/>
      <c r="E12" s="1290"/>
      <c r="F12" s="1368"/>
      <c r="G12" s="1369" t="str">
        <f>IF(A12=ISBLANK(TRUE),IF(B12=ISBLANK(TRUE)," ","Input"),VLOOKUP(A12,INVENTORY!$A$31:$Y$948,6,FALSE))</f>
        <v> </v>
      </c>
      <c r="H12" s="1369" t="str">
        <f>IF(A12=ISBLANK(TRUE),IF(B12=ISBLANK(TRUE)," ","Input"),VLOOKUP(A12,INVENTORY!$A$31:$Y$948,7,FALSE))</f>
        <v> </v>
      </c>
      <c r="I12" s="1369" t="str">
        <f>IF(A12=ISBLANK(TRUE),IF(B12=ISBLANK(TRUE)," ","Input"),VLOOKUP(A12,INVENTORY!$A$31:$Y$948,8,FALSE))</f>
        <v> </v>
      </c>
      <c r="J12" s="1369" t="str">
        <f>IF(A12=ISBLANK(TRUE),IF(B12=ISBLANK(TRUE)," ","Input"),VLOOKUP(A12,INVENTORY!$A$31:$Y$948,9,FALSE))</f>
        <v> </v>
      </c>
      <c r="K12" s="1302" t="str">
        <f>IF(A12=ISBLANK(TRUE),IF(B12=ISBLANK(TRUE)," ","Input"),VLOOKUP(B12,INVENTORY!$A$31:$Y$948,19,FALSE))</f>
        <v> </v>
      </c>
      <c r="L12" s="1290"/>
      <c r="M12" s="1290"/>
      <c r="N12" s="1290"/>
      <c r="O12" s="1290"/>
      <c r="P12" s="1290"/>
      <c r="Q12" s="1370"/>
      <c r="R12" s="1290"/>
      <c r="S12" s="1362"/>
      <c r="T12" s="1290"/>
      <c r="U12" s="1281">
        <f t="shared" si="1"/>
        <v>0</v>
      </c>
      <c r="V12" s="1284"/>
      <c r="W12" s="1290"/>
      <c r="X12" s="1371"/>
      <c r="Y12" s="1284"/>
      <c r="Z12" s="1284"/>
      <c r="AA12" s="1284"/>
      <c r="AB12" s="1284"/>
      <c r="AC12" s="1284"/>
      <c r="AD12" s="1286">
        <f>IF(B12=ISBLANK(0),0,'Roster &amp; Tables'!J27)</f>
        <v>0</v>
      </c>
      <c r="AE12" s="1286">
        <f t="shared" si="2"/>
        <v>0</v>
      </c>
      <c r="AF12" s="1287">
        <f t="shared" si="3"/>
        <v>0</v>
      </c>
      <c r="AG12" s="1288">
        <v>7.0</v>
      </c>
      <c r="AH12" s="1222"/>
      <c r="AI12" s="1304"/>
      <c r="AJ12" s="110"/>
      <c r="AK12" s="111"/>
      <c r="AL12" s="14"/>
    </row>
    <row r="13" ht="12.75" customHeight="1">
      <c r="A13" s="1372"/>
      <c r="B13" s="1373"/>
      <c r="C13" s="1348"/>
      <c r="D13" s="1348"/>
      <c r="E13" s="1348"/>
      <c r="F13" s="1374"/>
      <c r="G13" s="1355" t="str">
        <f>IF(A13=ISBLANK(TRUE),IF(B13=ISBLANK(TRUE)," ","Input"),VLOOKUP(A13,INVENTORY!$A$31:$Y$948,6,FALSE))</f>
        <v> </v>
      </c>
      <c r="H13" s="1355" t="str">
        <f>IF(A13=ISBLANK(TRUE),IF(B13=ISBLANK(TRUE)," ","Input"),VLOOKUP(A13,INVENTORY!$A$31:$Y$948,7,FALSE))</f>
        <v> </v>
      </c>
      <c r="I13" s="1355" t="str">
        <f>IF(A13=ISBLANK(TRUE),IF(B13=ISBLANK(TRUE)," ","Input"),VLOOKUP(A13,INVENTORY!$A$31:$Y$948,8,FALSE))</f>
        <v> </v>
      </c>
      <c r="J13" s="1355" t="str">
        <f>IF(A13=ISBLANK(TRUE),IF(B13=ISBLANK(TRUE)," ","Input"),VLOOKUP(A13,INVENTORY!$A$31:$Y$948,9,FALSE))</f>
        <v> </v>
      </c>
      <c r="K13" s="1355" t="str">
        <f>IF(A13=ISBLANK(TRUE),IF(B13=ISBLANK(TRUE)," ","Input"),VLOOKUP(B13,INVENTORY!$A$31:$Y$948,19,FALSE))</f>
        <v> </v>
      </c>
      <c r="L13" s="1348"/>
      <c r="M13" s="1348"/>
      <c r="N13" s="1348"/>
      <c r="O13" s="1348"/>
      <c r="P13" s="1348"/>
      <c r="Q13" s="1375"/>
      <c r="R13" s="1348"/>
      <c r="S13" s="1356"/>
      <c r="T13" s="1348"/>
      <c r="U13" s="1281">
        <f t="shared" si="1"/>
        <v>0</v>
      </c>
      <c r="V13" s="1352"/>
      <c r="W13" s="1348"/>
      <c r="X13" s="1376"/>
      <c r="Y13" s="1352"/>
      <c r="Z13" s="1352"/>
      <c r="AA13" s="1352"/>
      <c r="AB13" s="1352"/>
      <c r="AC13" s="1352"/>
      <c r="AD13" s="1286">
        <f>IF(B13=ISBLANK(0),0,'Roster &amp; Tables'!J27)</f>
        <v>0</v>
      </c>
      <c r="AE13" s="1286">
        <f t="shared" si="2"/>
        <v>0</v>
      </c>
      <c r="AF13" s="1287">
        <f t="shared" si="3"/>
        <v>0</v>
      </c>
      <c r="AG13" s="1288">
        <v>8.0</v>
      </c>
      <c r="AH13" s="1222"/>
      <c r="AI13" s="1304"/>
      <c r="AJ13" s="110"/>
      <c r="AK13" s="111"/>
      <c r="AL13" s="14"/>
    </row>
    <row r="14" ht="12.75" customHeight="1">
      <c r="A14" s="1366"/>
      <c r="B14" s="1367"/>
      <c r="C14" s="1290"/>
      <c r="D14" s="1290"/>
      <c r="E14" s="1290"/>
      <c r="F14" s="1368"/>
      <c r="G14" s="1369" t="str">
        <f>IF(A14=ISBLANK(TRUE),IF(B14=ISBLANK(TRUE)," ","Input"),VLOOKUP(A14,INVENTORY!$A$31:$Y$948,6,FALSE))</f>
        <v> </v>
      </c>
      <c r="H14" s="1369" t="str">
        <f>IF(A14=ISBLANK(TRUE),IF(B14=ISBLANK(TRUE)," ","Input"),VLOOKUP(A14,INVENTORY!$A$31:$Y$948,7,FALSE))</f>
        <v> </v>
      </c>
      <c r="I14" s="1369" t="str">
        <f>IF(A14=ISBLANK(TRUE),IF(B14=ISBLANK(TRUE)," ","Input"),VLOOKUP(A14,INVENTORY!$A$31:$Y$948,8,FALSE))</f>
        <v> </v>
      </c>
      <c r="J14" s="1369" t="str">
        <f>IF(A14=ISBLANK(TRUE),IF(B14=ISBLANK(TRUE)," ","Input"),VLOOKUP(A14,INVENTORY!$A$31:$Y$948,9,FALSE))</f>
        <v> </v>
      </c>
      <c r="K14" s="1302" t="str">
        <f>IF(A14=ISBLANK(TRUE),IF(B14=ISBLANK(TRUE)," ","Input"),VLOOKUP(B14,INVENTORY!$A$31:$Y$948,19,FALSE))</f>
        <v> </v>
      </c>
      <c r="L14" s="1290"/>
      <c r="M14" s="1290"/>
      <c r="N14" s="1290"/>
      <c r="O14" s="1290"/>
      <c r="P14" s="1290"/>
      <c r="Q14" s="1370"/>
      <c r="R14" s="1290"/>
      <c r="S14" s="1362"/>
      <c r="T14" s="1290"/>
      <c r="U14" s="1281">
        <f t="shared" si="1"/>
        <v>0</v>
      </c>
      <c r="V14" s="1284"/>
      <c r="W14" s="1290"/>
      <c r="X14" s="1371"/>
      <c r="Y14" s="1284"/>
      <c r="Z14" s="1284"/>
      <c r="AA14" s="1284"/>
      <c r="AB14" s="1284"/>
      <c r="AC14" s="1284"/>
      <c r="AD14" s="1286">
        <f>IF(B14=ISBLANK(0),0,'Roster &amp; Tables'!J27)</f>
        <v>0</v>
      </c>
      <c r="AE14" s="1286">
        <f t="shared" si="2"/>
        <v>0</v>
      </c>
      <c r="AF14" s="1287">
        <f t="shared" si="3"/>
        <v>0</v>
      </c>
      <c r="AG14" s="1288">
        <v>9.0</v>
      </c>
      <c r="AH14" s="1222"/>
      <c r="AI14" s="1304"/>
      <c r="AJ14" s="110"/>
      <c r="AK14" s="111"/>
      <c r="AL14" s="14"/>
    </row>
    <row r="15" ht="12.75" customHeight="1">
      <c r="A15" s="1372"/>
      <c r="B15" s="1373"/>
      <c r="C15" s="1348"/>
      <c r="D15" s="1348"/>
      <c r="E15" s="1348"/>
      <c r="F15" s="1374"/>
      <c r="G15" s="1355" t="str">
        <f>IF(A15=ISBLANK(TRUE),IF(B15=ISBLANK(TRUE)," ","Input"),VLOOKUP(A15,INVENTORY!$A$31:$Y$948,6,FALSE))</f>
        <v> </v>
      </c>
      <c r="H15" s="1355" t="str">
        <f>IF(A15=ISBLANK(TRUE),IF(B15=ISBLANK(TRUE)," ","Input"),VLOOKUP(A15,INVENTORY!$A$31:$Y$948,7,FALSE))</f>
        <v> </v>
      </c>
      <c r="I15" s="1355" t="str">
        <f>IF(A15=ISBLANK(TRUE),IF(B15=ISBLANK(TRUE)," ","Input"),VLOOKUP(A15,INVENTORY!$A$31:$Y$948,8,FALSE))</f>
        <v> </v>
      </c>
      <c r="J15" s="1355" t="str">
        <f>IF(A15=ISBLANK(TRUE),IF(B15=ISBLANK(TRUE)," ","Input"),VLOOKUP(A15,INVENTORY!$A$31:$Y$948,9,FALSE))</f>
        <v> </v>
      </c>
      <c r="K15" s="1355" t="str">
        <f>IF(A15=ISBLANK(TRUE),IF(B15=ISBLANK(TRUE)," ","Input"),VLOOKUP(B15,INVENTORY!$A$31:$Y$948,19,FALSE))</f>
        <v> </v>
      </c>
      <c r="L15" s="1348"/>
      <c r="M15" s="1348"/>
      <c r="N15" s="1348"/>
      <c r="O15" s="1348"/>
      <c r="P15" s="1348"/>
      <c r="Q15" s="1375"/>
      <c r="R15" s="1348"/>
      <c r="S15" s="1356"/>
      <c r="T15" s="1348"/>
      <c r="U15" s="1281">
        <f t="shared" si="1"/>
        <v>0</v>
      </c>
      <c r="V15" s="1352"/>
      <c r="W15" s="1348"/>
      <c r="X15" s="1376"/>
      <c r="Y15" s="1352"/>
      <c r="Z15" s="1352"/>
      <c r="AA15" s="1352"/>
      <c r="AB15" s="1352"/>
      <c r="AC15" s="1352"/>
      <c r="AD15" s="1286">
        <f>IF(B15=ISBLANK(0),0,'Roster &amp; Tables'!J27)</f>
        <v>0</v>
      </c>
      <c r="AE15" s="1286">
        <f t="shared" si="2"/>
        <v>0</v>
      </c>
      <c r="AF15" s="1287">
        <f t="shared" si="3"/>
        <v>0</v>
      </c>
      <c r="AG15" s="1288">
        <v>10.0</v>
      </c>
      <c r="AH15" s="1222"/>
      <c r="AI15" s="1304"/>
      <c r="AJ15" s="110"/>
      <c r="AK15" s="111"/>
      <c r="AL15" s="14"/>
    </row>
    <row r="16" ht="12.75" customHeight="1">
      <c r="A16" s="1366"/>
      <c r="B16" s="1367"/>
      <c r="C16" s="1290"/>
      <c r="D16" s="1290"/>
      <c r="E16" s="1290"/>
      <c r="F16" s="1368"/>
      <c r="G16" s="1369" t="str">
        <f>IF(A16=ISBLANK(TRUE),IF(B16=ISBLANK(TRUE)," ","Input"),VLOOKUP(A16,INVENTORY!$A$31:$Y$948,6,FALSE))</f>
        <v> </v>
      </c>
      <c r="H16" s="1369" t="str">
        <f>IF(A16=ISBLANK(TRUE),IF(B16=ISBLANK(TRUE)," ","Input"),VLOOKUP(A16,INVENTORY!$A$31:$Y$948,7,FALSE))</f>
        <v> </v>
      </c>
      <c r="I16" s="1369" t="str">
        <f>IF(A16=ISBLANK(TRUE),IF(B16=ISBLANK(TRUE)," ","Input"),VLOOKUP(A16,INVENTORY!$A$31:$Y$948,8,FALSE))</f>
        <v> </v>
      </c>
      <c r="J16" s="1369" t="str">
        <f>IF(A16=ISBLANK(TRUE),IF(B16=ISBLANK(TRUE)," ","Input"),VLOOKUP(A16,INVENTORY!$A$31:$Y$948,9,FALSE))</f>
        <v> </v>
      </c>
      <c r="K16" s="1302" t="str">
        <f>IF(A16=ISBLANK(TRUE),IF(B16=ISBLANK(TRUE)," ","Input"),VLOOKUP(B16,INVENTORY!$A$31:$Y$948,19,FALSE))</f>
        <v> </v>
      </c>
      <c r="L16" s="1290"/>
      <c r="M16" s="1290"/>
      <c r="N16" s="1290"/>
      <c r="O16" s="1290"/>
      <c r="P16" s="1290"/>
      <c r="Q16" s="1370"/>
      <c r="R16" s="1290"/>
      <c r="S16" s="1362"/>
      <c r="T16" s="1290"/>
      <c r="U16" s="1281">
        <f t="shared" si="1"/>
        <v>0</v>
      </c>
      <c r="V16" s="1284"/>
      <c r="W16" s="1290"/>
      <c r="X16" s="1371"/>
      <c r="Y16" s="1284"/>
      <c r="Z16" s="1284"/>
      <c r="AA16" s="1284"/>
      <c r="AB16" s="1284"/>
      <c r="AC16" s="1284"/>
      <c r="AD16" s="1286">
        <f>IF(B16=ISBLANK(0),0,'Roster &amp; Tables'!J27)</f>
        <v>0</v>
      </c>
      <c r="AE16" s="1286">
        <f t="shared" si="2"/>
        <v>0</v>
      </c>
      <c r="AF16" s="1287">
        <f t="shared" si="3"/>
        <v>0</v>
      </c>
      <c r="AG16" s="1288">
        <v>11.0</v>
      </c>
      <c r="AH16" s="1222"/>
      <c r="AI16" s="1304"/>
      <c r="AJ16" s="110"/>
      <c r="AK16" s="111"/>
      <c r="AL16" s="14"/>
    </row>
    <row r="17" ht="12.75" customHeight="1">
      <c r="A17" s="1372"/>
      <c r="B17" s="1373"/>
      <c r="C17" s="1348"/>
      <c r="D17" s="1348"/>
      <c r="E17" s="1348"/>
      <c r="F17" s="1374"/>
      <c r="G17" s="1355" t="str">
        <f>IF(A17=ISBLANK(TRUE),IF(B17=ISBLANK(TRUE)," ","Input"),VLOOKUP(A17,INVENTORY!$A$31:$Y$948,6,FALSE))</f>
        <v> </v>
      </c>
      <c r="H17" s="1355" t="str">
        <f>IF(A17=ISBLANK(TRUE),IF(B17=ISBLANK(TRUE)," ","Input"),VLOOKUP(A17,INVENTORY!$A$31:$Y$948,7,FALSE))</f>
        <v> </v>
      </c>
      <c r="I17" s="1355" t="str">
        <f>IF(A17=ISBLANK(TRUE),IF(B17=ISBLANK(TRUE)," ","Input"),VLOOKUP(A17,INVENTORY!$A$31:$Y$948,8,FALSE))</f>
        <v> </v>
      </c>
      <c r="J17" s="1355" t="str">
        <f>IF(A17=ISBLANK(TRUE),IF(B17=ISBLANK(TRUE)," ","Input"),VLOOKUP(A17,INVENTORY!$A$31:$Y$948,9,FALSE))</f>
        <v> </v>
      </c>
      <c r="K17" s="1355" t="str">
        <f>IF(A17=ISBLANK(TRUE),IF(B17=ISBLANK(TRUE)," ","Input"),VLOOKUP(B17,INVENTORY!$A$31:$Y$948,19,FALSE))</f>
        <v> </v>
      </c>
      <c r="L17" s="1348"/>
      <c r="M17" s="1348"/>
      <c r="N17" s="1348"/>
      <c r="O17" s="1348"/>
      <c r="P17" s="1348"/>
      <c r="Q17" s="1375"/>
      <c r="R17" s="1348"/>
      <c r="S17" s="1356"/>
      <c r="T17" s="1348"/>
      <c r="U17" s="1281">
        <f t="shared" si="1"/>
        <v>0</v>
      </c>
      <c r="V17" s="1352"/>
      <c r="W17" s="1348"/>
      <c r="X17" s="1376"/>
      <c r="Y17" s="1352"/>
      <c r="Z17" s="1352"/>
      <c r="AA17" s="1352"/>
      <c r="AB17" s="1352"/>
      <c r="AC17" s="1352"/>
      <c r="AD17" s="1286">
        <f>IF(B17=ISBLANK(0),0,'Roster &amp; Tables'!J27)</f>
        <v>0</v>
      </c>
      <c r="AE17" s="1286">
        <f t="shared" si="2"/>
        <v>0</v>
      </c>
      <c r="AF17" s="1287">
        <f t="shared" si="3"/>
        <v>0</v>
      </c>
      <c r="AG17" s="1288">
        <v>12.0</v>
      </c>
      <c r="AH17" s="1222"/>
      <c r="AI17" s="1304"/>
      <c r="AJ17" s="110"/>
      <c r="AK17" s="111"/>
      <c r="AL17" s="14"/>
    </row>
    <row r="18" ht="12.75" customHeight="1">
      <c r="A18" s="1366"/>
      <c r="B18" s="1367"/>
      <c r="C18" s="1290"/>
      <c r="D18" s="1290"/>
      <c r="E18" s="1290"/>
      <c r="F18" s="1368"/>
      <c r="G18" s="1369" t="str">
        <f>IF(A18=ISBLANK(TRUE),IF(B18=ISBLANK(TRUE)," ","Input"),VLOOKUP(A18,INVENTORY!$A$31:$Y$948,6,FALSE))</f>
        <v> </v>
      </c>
      <c r="H18" s="1369" t="str">
        <f>IF(A18=ISBLANK(TRUE),IF(B18=ISBLANK(TRUE)," ","Input"),VLOOKUP(A18,INVENTORY!$A$31:$Y$948,7,FALSE))</f>
        <v> </v>
      </c>
      <c r="I18" s="1369" t="str">
        <f>IF(A18=ISBLANK(TRUE),IF(B18=ISBLANK(TRUE)," ","Input"),VLOOKUP(A18,INVENTORY!$A$31:$Y$948,8,FALSE))</f>
        <v> </v>
      </c>
      <c r="J18" s="1369" t="str">
        <f>IF(A18=ISBLANK(TRUE),IF(B18=ISBLANK(TRUE)," ","Input"),VLOOKUP(A18,INVENTORY!$A$31:$Y$948,9,FALSE))</f>
        <v> </v>
      </c>
      <c r="K18" s="1302" t="str">
        <f>IF(A18=ISBLANK(TRUE),IF(B18=ISBLANK(TRUE)," ","Input"),VLOOKUP(B18,INVENTORY!$A$31:$Y$948,19,FALSE))</f>
        <v> </v>
      </c>
      <c r="L18" s="1290"/>
      <c r="M18" s="1290"/>
      <c r="N18" s="1290"/>
      <c r="O18" s="1290"/>
      <c r="P18" s="1290"/>
      <c r="Q18" s="1370"/>
      <c r="R18" s="1290"/>
      <c r="S18" s="1362"/>
      <c r="T18" s="1290"/>
      <c r="U18" s="1281">
        <f t="shared" si="1"/>
        <v>0</v>
      </c>
      <c r="V18" s="1284"/>
      <c r="W18" s="1290"/>
      <c r="X18" s="1371"/>
      <c r="Y18" s="1284"/>
      <c r="Z18" s="1284"/>
      <c r="AA18" s="1284"/>
      <c r="AB18" s="1284"/>
      <c r="AC18" s="1284"/>
      <c r="AD18" s="1286">
        <f>IF(B18=ISBLANK(0),0,'Roster &amp; Tables'!J27)</f>
        <v>0</v>
      </c>
      <c r="AE18" s="1286">
        <f t="shared" si="2"/>
        <v>0</v>
      </c>
      <c r="AF18" s="1287">
        <f t="shared" si="3"/>
        <v>0</v>
      </c>
      <c r="AG18" s="1288">
        <v>13.0</v>
      </c>
      <c r="AH18" s="1222"/>
      <c r="AI18" s="1304"/>
      <c r="AJ18" s="110"/>
      <c r="AK18" s="111"/>
      <c r="AL18" s="14"/>
    </row>
    <row r="19" ht="12.75" customHeight="1">
      <c r="A19" s="1372"/>
      <c r="B19" s="1373"/>
      <c r="C19" s="1348"/>
      <c r="D19" s="1348"/>
      <c r="E19" s="1348"/>
      <c r="F19" s="1374"/>
      <c r="G19" s="1355" t="str">
        <f>IF(A19=ISBLANK(TRUE),IF(B19=ISBLANK(TRUE)," ","Input"),VLOOKUP(A19,INVENTORY!$A$31:$Y$948,6,FALSE))</f>
        <v> </v>
      </c>
      <c r="H19" s="1355" t="str">
        <f>IF(A19=ISBLANK(TRUE),IF(B19=ISBLANK(TRUE)," ","Input"),VLOOKUP(A19,INVENTORY!$A$31:$Y$948,7,FALSE))</f>
        <v> </v>
      </c>
      <c r="I19" s="1355" t="str">
        <f>IF(A19=ISBLANK(TRUE),IF(B19=ISBLANK(TRUE)," ","Input"),VLOOKUP(A19,INVENTORY!$A$31:$Y$948,8,FALSE))</f>
        <v> </v>
      </c>
      <c r="J19" s="1355" t="str">
        <f>IF(A19=ISBLANK(TRUE),IF(B19=ISBLANK(TRUE)," ","Input"),VLOOKUP(A19,INVENTORY!$A$31:$Y$948,9,FALSE))</f>
        <v> </v>
      </c>
      <c r="K19" s="1355" t="str">
        <f>IF(A19=ISBLANK(TRUE),IF(B19=ISBLANK(TRUE)," ","Input"),VLOOKUP(B19,INVENTORY!$A$31:$Y$948,19,FALSE))</f>
        <v> </v>
      </c>
      <c r="L19" s="1348"/>
      <c r="M19" s="1348"/>
      <c r="N19" s="1348"/>
      <c r="O19" s="1348"/>
      <c r="P19" s="1348"/>
      <c r="Q19" s="1375"/>
      <c r="R19" s="1348"/>
      <c r="S19" s="1356"/>
      <c r="T19" s="1348"/>
      <c r="U19" s="1281">
        <f t="shared" si="1"/>
        <v>0</v>
      </c>
      <c r="V19" s="1352"/>
      <c r="W19" s="1348"/>
      <c r="X19" s="1376"/>
      <c r="Y19" s="1352"/>
      <c r="Z19" s="1352"/>
      <c r="AA19" s="1352"/>
      <c r="AB19" s="1352"/>
      <c r="AC19" s="1352"/>
      <c r="AD19" s="1286">
        <f>IF(B19=ISBLANK(0),0,'Roster &amp; Tables'!J27)</f>
        <v>0</v>
      </c>
      <c r="AE19" s="1286">
        <f t="shared" si="2"/>
        <v>0</v>
      </c>
      <c r="AF19" s="1287">
        <f t="shared" si="3"/>
        <v>0</v>
      </c>
      <c r="AG19" s="1288">
        <v>14.0</v>
      </c>
      <c r="AH19" s="1222"/>
      <c r="AI19" s="1304"/>
      <c r="AJ19" s="110"/>
      <c r="AK19" s="111"/>
      <c r="AL19" s="14"/>
    </row>
    <row r="20" ht="12.75" customHeight="1">
      <c r="A20" s="1366"/>
      <c r="B20" s="1367"/>
      <c r="C20" s="1290"/>
      <c r="D20" s="1290"/>
      <c r="E20" s="1290"/>
      <c r="F20" s="1368"/>
      <c r="G20" s="1369" t="str">
        <f>IF(A20=ISBLANK(TRUE),IF(B20=ISBLANK(TRUE)," ","Input"),VLOOKUP(A20,INVENTORY!$A$31:$Y$948,6,FALSE))</f>
        <v> </v>
      </c>
      <c r="H20" s="1369" t="str">
        <f>IF(A20=ISBLANK(TRUE),IF(B20=ISBLANK(TRUE)," ","Input"),VLOOKUP(A20,INVENTORY!$A$31:$Y$948,7,FALSE))</f>
        <v> </v>
      </c>
      <c r="I20" s="1369" t="str">
        <f>IF(A20=ISBLANK(TRUE),IF(B20=ISBLANK(TRUE)," ","Input"),VLOOKUP(A20,INVENTORY!$A$31:$Y$948,8,FALSE))</f>
        <v> </v>
      </c>
      <c r="J20" s="1369" t="str">
        <f>IF(A20=ISBLANK(TRUE),IF(B20=ISBLANK(TRUE)," ","Input"),VLOOKUP(A20,INVENTORY!$A$31:$Y$948,9,FALSE))</f>
        <v> </v>
      </c>
      <c r="K20" s="1302" t="str">
        <f>IF(A20=ISBLANK(TRUE),IF(B20=ISBLANK(TRUE)," ","Input"),VLOOKUP(B20,INVENTORY!$A$31:$Y$948,19,FALSE))</f>
        <v> </v>
      </c>
      <c r="L20" s="1290"/>
      <c r="M20" s="1290"/>
      <c r="N20" s="1290"/>
      <c r="O20" s="1290"/>
      <c r="P20" s="1290"/>
      <c r="Q20" s="1370"/>
      <c r="R20" s="1290"/>
      <c r="S20" s="1362"/>
      <c r="T20" s="1290"/>
      <c r="U20" s="1281">
        <f t="shared" si="1"/>
        <v>0</v>
      </c>
      <c r="V20" s="1284"/>
      <c r="W20" s="1290"/>
      <c r="X20" s="1371"/>
      <c r="Y20" s="1284"/>
      <c r="Z20" s="1284"/>
      <c r="AA20" s="1284"/>
      <c r="AB20" s="1284"/>
      <c r="AC20" s="1284"/>
      <c r="AD20" s="1286">
        <f>IF(B20=ISBLANK(0),0,'Roster &amp; Tables'!J27)</f>
        <v>0</v>
      </c>
      <c r="AE20" s="1286">
        <f t="shared" si="2"/>
        <v>0</v>
      </c>
      <c r="AF20" s="1287">
        <f t="shared" si="3"/>
        <v>0</v>
      </c>
      <c r="AG20" s="1288">
        <v>15.0</v>
      </c>
      <c r="AH20" s="1222"/>
      <c r="AI20" s="1304"/>
      <c r="AJ20" s="110"/>
      <c r="AK20" s="111"/>
      <c r="AL20" s="14"/>
    </row>
    <row r="21" ht="12.75" customHeight="1">
      <c r="A21" s="1372"/>
      <c r="B21" s="1373"/>
      <c r="C21" s="1348"/>
      <c r="D21" s="1348"/>
      <c r="E21" s="1348"/>
      <c r="F21" s="1374"/>
      <c r="G21" s="1355" t="str">
        <f>IF(A21=ISBLANK(TRUE),IF(B21=ISBLANK(TRUE)," ","Input"),VLOOKUP(A21,INVENTORY!$A$31:$Y$948,6,FALSE))</f>
        <v> </v>
      </c>
      <c r="H21" s="1355" t="str">
        <f>IF(A21=ISBLANK(TRUE),IF(B21=ISBLANK(TRUE)," ","Input"),VLOOKUP(A21,INVENTORY!$A$31:$Y$948,7,FALSE))</f>
        <v> </v>
      </c>
      <c r="I21" s="1355" t="str">
        <f>IF(A21=ISBLANK(TRUE),IF(B21=ISBLANK(TRUE)," ","Input"),VLOOKUP(A21,INVENTORY!$A$31:$Y$948,8,FALSE))</f>
        <v> </v>
      </c>
      <c r="J21" s="1355" t="str">
        <f>IF(A21=ISBLANK(TRUE),IF(B21=ISBLANK(TRUE)," ","Input"),VLOOKUP(A21,INVENTORY!$A$31:$Y$948,9,FALSE))</f>
        <v> </v>
      </c>
      <c r="K21" s="1355" t="str">
        <f>IF(A21=ISBLANK(TRUE),IF(B21=ISBLANK(TRUE)," ","Input"),VLOOKUP(B21,INVENTORY!$A$31:$Y$948,19,FALSE))</f>
        <v> </v>
      </c>
      <c r="L21" s="1348"/>
      <c r="M21" s="1348"/>
      <c r="N21" s="1348"/>
      <c r="O21" s="1348"/>
      <c r="P21" s="1348"/>
      <c r="Q21" s="1375"/>
      <c r="R21" s="1348"/>
      <c r="S21" s="1356"/>
      <c r="T21" s="1348"/>
      <c r="U21" s="1281">
        <f t="shared" si="1"/>
        <v>0</v>
      </c>
      <c r="V21" s="1352"/>
      <c r="W21" s="1348"/>
      <c r="X21" s="1376"/>
      <c r="Y21" s="1352"/>
      <c r="Z21" s="1352"/>
      <c r="AA21" s="1352"/>
      <c r="AB21" s="1352"/>
      <c r="AC21" s="1352"/>
      <c r="AD21" s="1286">
        <f>IF(B21=ISBLANK(0),0,'Roster &amp; Tables'!J27)</f>
        <v>0</v>
      </c>
      <c r="AE21" s="1286">
        <f t="shared" si="2"/>
        <v>0</v>
      </c>
      <c r="AF21" s="1287">
        <f t="shared" si="3"/>
        <v>0</v>
      </c>
      <c r="AG21" s="1288">
        <v>16.0</v>
      </c>
      <c r="AH21" s="1222"/>
      <c r="AI21" s="1304"/>
      <c r="AJ21" s="110"/>
      <c r="AK21" s="111"/>
      <c r="AL21" s="14"/>
    </row>
    <row r="22" ht="12.75" customHeight="1">
      <c r="A22" s="1366"/>
      <c r="B22" s="1367"/>
      <c r="C22" s="1290"/>
      <c r="D22" s="1290"/>
      <c r="E22" s="1290"/>
      <c r="F22" s="1368"/>
      <c r="G22" s="1369" t="str">
        <f>IF(A22=ISBLANK(TRUE),IF(B22=ISBLANK(TRUE)," ","Input"),VLOOKUP(A22,INVENTORY!$A$31:$Y$948,6,FALSE))</f>
        <v> </v>
      </c>
      <c r="H22" s="1369" t="str">
        <f>IF(A22=ISBLANK(TRUE),IF(B22=ISBLANK(TRUE)," ","Input"),VLOOKUP(A22,INVENTORY!$A$31:$Y$948,7,FALSE))</f>
        <v> </v>
      </c>
      <c r="I22" s="1369" t="str">
        <f>IF(A22=ISBLANK(TRUE),IF(B22=ISBLANK(TRUE)," ","Input"),VLOOKUP(A22,INVENTORY!$A$31:$Y$948,8,FALSE))</f>
        <v> </v>
      </c>
      <c r="J22" s="1369" t="str">
        <f>IF(A22=ISBLANK(TRUE),IF(B22=ISBLANK(TRUE)," ","Input"),VLOOKUP(A22,INVENTORY!$A$31:$Y$948,9,FALSE))</f>
        <v> </v>
      </c>
      <c r="K22" s="1302" t="str">
        <f>IF(A22=ISBLANK(TRUE),IF(B22=ISBLANK(TRUE)," ","Input"),VLOOKUP(B22,INVENTORY!$A$31:$Y$948,19,FALSE))</f>
        <v> </v>
      </c>
      <c r="L22" s="1290"/>
      <c r="M22" s="1290"/>
      <c r="N22" s="1290"/>
      <c r="O22" s="1290"/>
      <c r="P22" s="1290"/>
      <c r="Q22" s="1370"/>
      <c r="R22" s="1290"/>
      <c r="S22" s="1362"/>
      <c r="T22" s="1290"/>
      <c r="U22" s="1281">
        <f t="shared" si="1"/>
        <v>0</v>
      </c>
      <c r="V22" s="1284"/>
      <c r="W22" s="1290"/>
      <c r="X22" s="1371"/>
      <c r="Y22" s="1284"/>
      <c r="Z22" s="1284"/>
      <c r="AA22" s="1284"/>
      <c r="AB22" s="1284"/>
      <c r="AC22" s="1284"/>
      <c r="AD22" s="1286">
        <f>IF(B22=ISBLANK(0),0,'Roster &amp; Tables'!J27)</f>
        <v>0</v>
      </c>
      <c r="AE22" s="1286">
        <f t="shared" si="2"/>
        <v>0</v>
      </c>
      <c r="AF22" s="1287">
        <f t="shared" si="3"/>
        <v>0</v>
      </c>
      <c r="AG22" s="1288">
        <v>17.0</v>
      </c>
      <c r="AH22" s="1222"/>
      <c r="AI22" s="1304"/>
      <c r="AJ22" s="110"/>
      <c r="AK22" s="111"/>
      <c r="AL22" s="14"/>
    </row>
    <row r="23" ht="12.75" customHeight="1">
      <c r="A23" s="1372"/>
      <c r="B23" s="1373"/>
      <c r="C23" s="1348"/>
      <c r="D23" s="1348"/>
      <c r="E23" s="1348"/>
      <c r="F23" s="1374"/>
      <c r="G23" s="1355" t="str">
        <f>IF(A23=ISBLANK(TRUE),IF(B23=ISBLANK(TRUE)," ","Input"),VLOOKUP(A23,INVENTORY!$A$31:$Y$948,6,FALSE))</f>
        <v> </v>
      </c>
      <c r="H23" s="1355" t="str">
        <f>IF(A23=ISBLANK(TRUE),IF(B23=ISBLANK(TRUE)," ","Input"),VLOOKUP(A23,INVENTORY!$A$31:$Y$948,7,FALSE))</f>
        <v> </v>
      </c>
      <c r="I23" s="1355" t="str">
        <f>IF(A23=ISBLANK(TRUE),IF(B23=ISBLANK(TRUE)," ","Input"),VLOOKUP(A23,INVENTORY!$A$31:$Y$948,8,FALSE))</f>
        <v> </v>
      </c>
      <c r="J23" s="1355" t="str">
        <f>IF(A23=ISBLANK(TRUE),IF(B23=ISBLANK(TRUE)," ","Input"),VLOOKUP(A23,INVENTORY!$A$31:$Y$948,9,FALSE))</f>
        <v> </v>
      </c>
      <c r="K23" s="1355" t="str">
        <f>IF(A23=ISBLANK(TRUE),IF(B23=ISBLANK(TRUE)," ","Input"),VLOOKUP(B23,INVENTORY!$A$31:$Y$948,19,FALSE))</f>
        <v> </v>
      </c>
      <c r="L23" s="1348"/>
      <c r="M23" s="1348"/>
      <c r="N23" s="1348"/>
      <c r="O23" s="1348"/>
      <c r="P23" s="1348"/>
      <c r="Q23" s="1375"/>
      <c r="R23" s="1348"/>
      <c r="S23" s="1356"/>
      <c r="T23" s="1348"/>
      <c r="U23" s="1281">
        <f t="shared" si="1"/>
        <v>0</v>
      </c>
      <c r="V23" s="1352"/>
      <c r="W23" s="1348"/>
      <c r="X23" s="1376"/>
      <c r="Y23" s="1352"/>
      <c r="Z23" s="1352"/>
      <c r="AA23" s="1352"/>
      <c r="AB23" s="1352"/>
      <c r="AC23" s="1352"/>
      <c r="AD23" s="1286">
        <f>IF(B23=ISBLANK(0),0,'Roster &amp; Tables'!J27)</f>
        <v>0</v>
      </c>
      <c r="AE23" s="1286">
        <f t="shared" si="2"/>
        <v>0</v>
      </c>
      <c r="AF23" s="1287">
        <f t="shared" si="3"/>
        <v>0</v>
      </c>
      <c r="AG23" s="1288">
        <v>18.0</v>
      </c>
      <c r="AH23" s="1222"/>
      <c r="AI23" s="1304"/>
      <c r="AJ23" s="110"/>
      <c r="AK23" s="111"/>
      <c r="AL23" s="14"/>
    </row>
    <row r="24" ht="12.75" customHeight="1">
      <c r="A24" s="1366"/>
      <c r="B24" s="1367"/>
      <c r="C24" s="1290"/>
      <c r="D24" s="1290"/>
      <c r="E24" s="1290"/>
      <c r="F24" s="1368"/>
      <c r="G24" s="1369" t="str">
        <f>IF(A24=ISBLANK(TRUE),IF(B24=ISBLANK(TRUE)," ","Input"),VLOOKUP(A24,INVENTORY!$A$31:$Y$948,6,FALSE))</f>
        <v> </v>
      </c>
      <c r="H24" s="1369" t="str">
        <f>IF(A24=ISBLANK(TRUE),IF(B24=ISBLANK(TRUE)," ","Input"),VLOOKUP(A24,INVENTORY!$A$31:$Y$948,7,FALSE))</f>
        <v> </v>
      </c>
      <c r="I24" s="1369" t="str">
        <f>IF(A24=ISBLANK(TRUE),IF(B24=ISBLANK(TRUE)," ","Input"),VLOOKUP(A24,INVENTORY!$A$31:$Y$948,8,FALSE))</f>
        <v> </v>
      </c>
      <c r="J24" s="1369" t="str">
        <f>IF(A24=ISBLANK(TRUE),IF(B24=ISBLANK(TRUE)," ","Input"),VLOOKUP(A24,INVENTORY!$A$31:$Y$948,9,FALSE))</f>
        <v> </v>
      </c>
      <c r="K24" s="1302" t="str">
        <f>IF(A24=ISBLANK(TRUE),IF(B24=ISBLANK(TRUE)," ","Input"),VLOOKUP(B24,INVENTORY!$A$31:$Y$948,19,FALSE))</f>
        <v> </v>
      </c>
      <c r="L24" s="1290"/>
      <c r="M24" s="1290"/>
      <c r="N24" s="1290"/>
      <c r="O24" s="1290"/>
      <c r="P24" s="1290"/>
      <c r="Q24" s="1370"/>
      <c r="R24" s="1290"/>
      <c r="S24" s="1362"/>
      <c r="T24" s="1290"/>
      <c r="U24" s="1281">
        <f t="shared" si="1"/>
        <v>0</v>
      </c>
      <c r="V24" s="1284"/>
      <c r="W24" s="1290"/>
      <c r="X24" s="1371"/>
      <c r="Y24" s="1284"/>
      <c r="Z24" s="1284"/>
      <c r="AA24" s="1284"/>
      <c r="AB24" s="1284"/>
      <c r="AC24" s="1284"/>
      <c r="AD24" s="1286">
        <f>IF(B24=ISBLANK(0),0,'Roster &amp; Tables'!J27)</f>
        <v>0</v>
      </c>
      <c r="AE24" s="1286">
        <f t="shared" si="2"/>
        <v>0</v>
      </c>
      <c r="AF24" s="1287">
        <f t="shared" si="3"/>
        <v>0</v>
      </c>
      <c r="AG24" s="1288">
        <v>19.0</v>
      </c>
      <c r="AH24" s="1222"/>
      <c r="AI24" s="1304"/>
      <c r="AJ24" s="110"/>
      <c r="AK24" s="111"/>
      <c r="AL24" s="14"/>
    </row>
    <row r="25" ht="12.75" customHeight="1">
      <c r="A25" s="1372"/>
      <c r="B25" s="1373"/>
      <c r="C25" s="1348"/>
      <c r="D25" s="1348"/>
      <c r="E25" s="1348"/>
      <c r="F25" s="1374"/>
      <c r="G25" s="1355" t="str">
        <f>IF(A25=ISBLANK(TRUE),IF(B25=ISBLANK(TRUE)," ","Input"),VLOOKUP(A25,INVENTORY!$A$31:$Y$948,6,FALSE))</f>
        <v> </v>
      </c>
      <c r="H25" s="1355" t="str">
        <f>IF(A25=ISBLANK(TRUE),IF(B25=ISBLANK(TRUE)," ","Input"),VLOOKUP(A25,INVENTORY!$A$31:$Y$948,7,FALSE))</f>
        <v> </v>
      </c>
      <c r="I25" s="1355" t="str">
        <f>IF(A25=ISBLANK(TRUE),IF(B25=ISBLANK(TRUE)," ","Input"),VLOOKUP(A25,INVENTORY!$A$31:$Y$948,8,FALSE))</f>
        <v> </v>
      </c>
      <c r="J25" s="1355" t="str">
        <f>IF(A25=ISBLANK(TRUE),IF(B25=ISBLANK(TRUE)," ","Input"),VLOOKUP(A25,INVENTORY!$A$31:$Y$948,9,FALSE))</f>
        <v> </v>
      </c>
      <c r="K25" s="1355" t="str">
        <f>IF(A25=ISBLANK(TRUE),IF(B25=ISBLANK(TRUE)," ","Input"),VLOOKUP(B25,INVENTORY!$A$31:$Y$948,19,FALSE))</f>
        <v> </v>
      </c>
      <c r="L25" s="1348"/>
      <c r="M25" s="1348"/>
      <c r="N25" s="1348"/>
      <c r="O25" s="1348"/>
      <c r="P25" s="1348"/>
      <c r="Q25" s="1375"/>
      <c r="R25" s="1348"/>
      <c r="S25" s="1356"/>
      <c r="T25" s="1348"/>
      <c r="U25" s="1281">
        <f t="shared" si="1"/>
        <v>0</v>
      </c>
      <c r="V25" s="1352"/>
      <c r="W25" s="1348"/>
      <c r="X25" s="1376"/>
      <c r="Y25" s="1352"/>
      <c r="Z25" s="1352"/>
      <c r="AA25" s="1352"/>
      <c r="AB25" s="1352"/>
      <c r="AC25" s="1352"/>
      <c r="AD25" s="1286">
        <f>IF(B25=ISBLANK(0),0,'Roster &amp; Tables'!J27)</f>
        <v>0</v>
      </c>
      <c r="AE25" s="1286">
        <f t="shared" si="2"/>
        <v>0</v>
      </c>
      <c r="AF25" s="1287">
        <f t="shared" si="3"/>
        <v>0</v>
      </c>
      <c r="AG25" s="1288">
        <v>20.0</v>
      </c>
      <c r="AH25" s="1222"/>
      <c r="AI25" s="1304"/>
      <c r="AJ25" s="110"/>
      <c r="AK25" s="111"/>
      <c r="AL25" s="14"/>
    </row>
    <row r="26" ht="12.75" customHeight="1">
      <c r="A26" s="1366"/>
      <c r="B26" s="1367"/>
      <c r="C26" s="1290"/>
      <c r="D26" s="1290"/>
      <c r="E26" s="1290"/>
      <c r="F26" s="1368"/>
      <c r="G26" s="1369" t="str">
        <f>IF(A26=ISBLANK(TRUE),IF(B26=ISBLANK(TRUE)," ","Input"),VLOOKUP(A26,INVENTORY!$A$31:$Y$948,6,FALSE))</f>
        <v> </v>
      </c>
      <c r="H26" s="1369" t="str">
        <f>IF(A26=ISBLANK(TRUE),IF(B26=ISBLANK(TRUE)," ","Input"),VLOOKUP(A26,INVENTORY!$A$31:$Y$948,7,FALSE))</f>
        <v> </v>
      </c>
      <c r="I26" s="1369" t="str">
        <f>IF(A26=ISBLANK(TRUE),IF(B26=ISBLANK(TRUE)," ","Input"),VLOOKUP(A26,INVENTORY!$A$31:$Y$948,8,FALSE))</f>
        <v> </v>
      </c>
      <c r="J26" s="1369" t="str">
        <f>IF(A26=ISBLANK(TRUE),IF(B26=ISBLANK(TRUE)," ","Input"),VLOOKUP(A26,INVENTORY!$A$31:$Y$948,9,FALSE))</f>
        <v> </v>
      </c>
      <c r="K26" s="1302" t="str">
        <f>IF(A26=ISBLANK(TRUE),IF(B26=ISBLANK(TRUE)," ","Input"),VLOOKUP(B26,INVENTORY!$A$31:$Y$948,19,FALSE))</f>
        <v> </v>
      </c>
      <c r="L26" s="1290"/>
      <c r="M26" s="1290"/>
      <c r="N26" s="1290"/>
      <c r="O26" s="1290"/>
      <c r="P26" s="1290"/>
      <c r="Q26" s="1370"/>
      <c r="R26" s="1290"/>
      <c r="S26" s="1362"/>
      <c r="T26" s="1290"/>
      <c r="U26" s="1281">
        <f t="shared" si="1"/>
        <v>0</v>
      </c>
      <c r="V26" s="1284"/>
      <c r="W26" s="1290"/>
      <c r="X26" s="1371"/>
      <c r="Y26" s="1284"/>
      <c r="Z26" s="1284"/>
      <c r="AA26" s="1284"/>
      <c r="AB26" s="1284"/>
      <c r="AC26" s="1284"/>
      <c r="AD26" s="1286">
        <f>IF(B26=ISBLANK(0),0,'Roster &amp; Tables'!J27)</f>
        <v>0</v>
      </c>
      <c r="AE26" s="1286">
        <f t="shared" si="2"/>
        <v>0</v>
      </c>
      <c r="AF26" s="1287">
        <f t="shared" si="3"/>
        <v>0</v>
      </c>
      <c r="AG26" s="1288">
        <v>21.0</v>
      </c>
      <c r="AH26" s="1222"/>
      <c r="AI26" s="1304"/>
      <c r="AJ26" s="110"/>
      <c r="AK26" s="111"/>
      <c r="AL26" s="14"/>
    </row>
    <row r="27" ht="12.75" customHeight="1">
      <c r="A27" s="1372"/>
      <c r="B27" s="1373"/>
      <c r="C27" s="1348"/>
      <c r="D27" s="1348"/>
      <c r="E27" s="1348"/>
      <c r="F27" s="1374"/>
      <c r="G27" s="1355" t="str">
        <f>IF(A27=ISBLANK(TRUE),IF(B27=ISBLANK(TRUE)," ","Input"),VLOOKUP(A27,INVENTORY!$A$31:$Y$948,6,FALSE))</f>
        <v> </v>
      </c>
      <c r="H27" s="1355" t="str">
        <f>IF(A27=ISBLANK(TRUE),IF(B27=ISBLANK(TRUE)," ","Input"),VLOOKUP(A27,INVENTORY!$A$31:$Y$948,7,FALSE))</f>
        <v> </v>
      </c>
      <c r="I27" s="1355" t="str">
        <f>IF(A27=ISBLANK(TRUE),IF(B27=ISBLANK(TRUE)," ","Input"),VLOOKUP(A27,INVENTORY!$A$31:$Y$948,8,FALSE))</f>
        <v> </v>
      </c>
      <c r="J27" s="1355" t="str">
        <f>IF(A27=ISBLANK(TRUE),IF(B27=ISBLANK(TRUE)," ","Input"),VLOOKUP(A27,INVENTORY!$A$31:$Y$948,9,FALSE))</f>
        <v> </v>
      </c>
      <c r="K27" s="1355" t="str">
        <f>IF(A27=ISBLANK(TRUE),IF(B27=ISBLANK(TRUE)," ","Input"),VLOOKUP(B27,INVENTORY!$A$31:$Y$948,19,FALSE))</f>
        <v> </v>
      </c>
      <c r="L27" s="1348"/>
      <c r="M27" s="1348"/>
      <c r="N27" s="1348"/>
      <c r="O27" s="1348"/>
      <c r="P27" s="1348"/>
      <c r="Q27" s="1375"/>
      <c r="R27" s="1348"/>
      <c r="S27" s="1356"/>
      <c r="T27" s="1348"/>
      <c r="U27" s="1281">
        <f t="shared" si="1"/>
        <v>0</v>
      </c>
      <c r="V27" s="1352"/>
      <c r="W27" s="1348"/>
      <c r="X27" s="1376"/>
      <c r="Y27" s="1352"/>
      <c r="Z27" s="1352"/>
      <c r="AA27" s="1352"/>
      <c r="AB27" s="1352"/>
      <c r="AC27" s="1352"/>
      <c r="AD27" s="1286">
        <f>IF(B27=ISBLANK(0),0,'Roster &amp; Tables'!J27)</f>
        <v>0</v>
      </c>
      <c r="AE27" s="1286">
        <f t="shared" si="2"/>
        <v>0</v>
      </c>
      <c r="AF27" s="1287">
        <f t="shared" si="3"/>
        <v>0</v>
      </c>
      <c r="AG27" s="1288">
        <v>22.0</v>
      </c>
      <c r="AH27" s="1222"/>
      <c r="AI27" s="1304"/>
      <c r="AJ27" s="110"/>
      <c r="AK27" s="111"/>
      <c r="AL27" s="14"/>
    </row>
    <row r="28" ht="12.75" customHeight="1">
      <c r="A28" s="1366"/>
      <c r="B28" s="1367"/>
      <c r="C28" s="1290"/>
      <c r="D28" s="1290"/>
      <c r="E28" s="1290"/>
      <c r="F28" s="1368"/>
      <c r="G28" s="1369" t="str">
        <f>IF(A28=ISBLANK(TRUE),IF(B28=ISBLANK(TRUE)," ","Input"),VLOOKUP(A28,INVENTORY!$A$31:$Y$948,6,FALSE))</f>
        <v> </v>
      </c>
      <c r="H28" s="1369" t="str">
        <f>IF(A28=ISBLANK(TRUE),IF(B28=ISBLANK(TRUE)," ","Input"),VLOOKUP(A28,INVENTORY!$A$31:$Y$948,7,FALSE))</f>
        <v> </v>
      </c>
      <c r="I28" s="1369" t="str">
        <f>IF(A28=ISBLANK(TRUE),IF(B28=ISBLANK(TRUE)," ","Input"),VLOOKUP(A28,INVENTORY!$A$31:$Y$948,8,FALSE))</f>
        <v> </v>
      </c>
      <c r="J28" s="1369" t="str">
        <f>IF(A28=ISBLANK(TRUE),IF(B28=ISBLANK(TRUE)," ","Input"),VLOOKUP(A28,INVENTORY!$A$31:$Y$948,9,FALSE))</f>
        <v> </v>
      </c>
      <c r="K28" s="1302" t="str">
        <f>IF(A28=ISBLANK(TRUE),IF(B28=ISBLANK(TRUE)," ","Input"),VLOOKUP(B28,INVENTORY!$A$31:$Y$948,19,FALSE))</f>
        <v> </v>
      </c>
      <c r="L28" s="1290"/>
      <c r="M28" s="1290"/>
      <c r="N28" s="1290"/>
      <c r="O28" s="1290"/>
      <c r="P28" s="1290"/>
      <c r="Q28" s="1370"/>
      <c r="R28" s="1290"/>
      <c r="S28" s="1362"/>
      <c r="T28" s="1290"/>
      <c r="U28" s="1281">
        <f t="shared" si="1"/>
        <v>0</v>
      </c>
      <c r="V28" s="1284"/>
      <c r="W28" s="1290"/>
      <c r="X28" s="1371"/>
      <c r="Y28" s="1284"/>
      <c r="Z28" s="1284"/>
      <c r="AA28" s="1284"/>
      <c r="AB28" s="1284"/>
      <c r="AC28" s="1284"/>
      <c r="AD28" s="1286">
        <f>IF(B28=ISBLANK(0),0,'Roster &amp; Tables'!J27)</f>
        <v>0</v>
      </c>
      <c r="AE28" s="1286">
        <f t="shared" si="2"/>
        <v>0</v>
      </c>
      <c r="AF28" s="1287">
        <f t="shared" si="3"/>
        <v>0</v>
      </c>
      <c r="AG28" s="1288">
        <v>23.0</v>
      </c>
      <c r="AH28" s="1222"/>
      <c r="AI28" s="1304"/>
      <c r="AJ28" s="110"/>
      <c r="AK28" s="111"/>
      <c r="AL28" s="14"/>
    </row>
    <row r="29" ht="12.75" customHeight="1">
      <c r="A29" s="1372"/>
      <c r="B29" s="1373"/>
      <c r="C29" s="1348"/>
      <c r="D29" s="1348"/>
      <c r="E29" s="1348"/>
      <c r="F29" s="1374"/>
      <c r="G29" s="1355" t="str">
        <f>IF(A29=ISBLANK(TRUE),IF(B29=ISBLANK(TRUE)," ","Input"),VLOOKUP(A29,INVENTORY!$A$31:$Y$948,6,FALSE))</f>
        <v> </v>
      </c>
      <c r="H29" s="1355" t="str">
        <f>IF(A29=ISBLANK(TRUE),IF(B29=ISBLANK(TRUE)," ","Input"),VLOOKUP(A29,INVENTORY!$A$31:$Y$948,7,FALSE))</f>
        <v> </v>
      </c>
      <c r="I29" s="1355" t="str">
        <f>IF(A29=ISBLANK(TRUE),IF(B29=ISBLANK(TRUE)," ","Input"),VLOOKUP(A29,INVENTORY!$A$31:$Y$948,8,FALSE))</f>
        <v> </v>
      </c>
      <c r="J29" s="1355" t="str">
        <f>IF(A29=ISBLANK(TRUE),IF(B29=ISBLANK(TRUE)," ","Input"),VLOOKUP(A29,INVENTORY!$A$31:$Y$948,9,FALSE))</f>
        <v> </v>
      </c>
      <c r="K29" s="1355" t="str">
        <f>IF(A29=ISBLANK(TRUE),IF(B29=ISBLANK(TRUE)," ","Input"),VLOOKUP(B29,INVENTORY!$A$31:$Y$948,19,FALSE))</f>
        <v> </v>
      </c>
      <c r="L29" s="1348"/>
      <c r="M29" s="1348"/>
      <c r="N29" s="1348"/>
      <c r="O29" s="1348"/>
      <c r="P29" s="1348"/>
      <c r="Q29" s="1375"/>
      <c r="R29" s="1348"/>
      <c r="S29" s="1356"/>
      <c r="T29" s="1348"/>
      <c r="U29" s="1281">
        <f t="shared" si="1"/>
        <v>0</v>
      </c>
      <c r="V29" s="1352"/>
      <c r="W29" s="1348"/>
      <c r="X29" s="1376"/>
      <c r="Y29" s="1352"/>
      <c r="Z29" s="1352"/>
      <c r="AA29" s="1352"/>
      <c r="AB29" s="1352"/>
      <c r="AC29" s="1352"/>
      <c r="AD29" s="1286">
        <f>IF(B29=ISBLANK(0),0,'Roster &amp; Tables'!J27)</f>
        <v>0</v>
      </c>
      <c r="AE29" s="1286">
        <f t="shared" si="2"/>
        <v>0</v>
      </c>
      <c r="AF29" s="1287">
        <f t="shared" si="3"/>
        <v>0</v>
      </c>
      <c r="AG29" s="1288">
        <v>24.0</v>
      </c>
      <c r="AH29" s="1222"/>
      <c r="AI29" s="1304"/>
      <c r="AJ29" s="110"/>
      <c r="AK29" s="111"/>
      <c r="AL29" s="14"/>
    </row>
    <row r="30" ht="12.75" customHeight="1">
      <c r="A30" s="1366"/>
      <c r="B30" s="1367"/>
      <c r="C30" s="1290"/>
      <c r="D30" s="1290"/>
      <c r="E30" s="1290"/>
      <c r="F30" s="1368"/>
      <c r="G30" s="1369" t="str">
        <f>IF(A30=ISBLANK(TRUE),IF(B30=ISBLANK(TRUE)," ","Input"),VLOOKUP(A30,INVENTORY!$A$31:$Y$948,6,FALSE))</f>
        <v> </v>
      </c>
      <c r="H30" s="1369" t="str">
        <f>IF(A30=ISBLANK(TRUE),IF(B30=ISBLANK(TRUE)," ","Input"),VLOOKUP(A30,INVENTORY!$A$31:$Y$948,7,FALSE))</f>
        <v> </v>
      </c>
      <c r="I30" s="1369" t="str">
        <f>IF(A30=ISBLANK(TRUE),IF(B30=ISBLANK(TRUE)," ","Input"),VLOOKUP(A30,INVENTORY!$A$31:$Y$948,8,FALSE))</f>
        <v> </v>
      </c>
      <c r="J30" s="1369" t="str">
        <f>IF(A30=ISBLANK(TRUE),IF(B30=ISBLANK(TRUE)," ","Input"),VLOOKUP(A30,INVENTORY!$A$31:$Y$948,9,FALSE))</f>
        <v> </v>
      </c>
      <c r="K30" s="1302" t="str">
        <f>IF(A30=ISBLANK(TRUE),IF(B30=ISBLANK(TRUE)," ","Input"),VLOOKUP(B30,INVENTORY!$A$31:$Y$948,19,FALSE))</f>
        <v> </v>
      </c>
      <c r="L30" s="1290"/>
      <c r="M30" s="1290"/>
      <c r="N30" s="1290"/>
      <c r="O30" s="1290"/>
      <c r="P30" s="1290"/>
      <c r="Q30" s="1370"/>
      <c r="R30" s="1290"/>
      <c r="S30" s="1362"/>
      <c r="T30" s="1290"/>
      <c r="U30" s="1281">
        <f t="shared" si="1"/>
        <v>0</v>
      </c>
      <c r="V30" s="1284"/>
      <c r="W30" s="1290"/>
      <c r="X30" s="1371"/>
      <c r="Y30" s="1284"/>
      <c r="Z30" s="1284"/>
      <c r="AA30" s="1284"/>
      <c r="AB30" s="1284"/>
      <c r="AC30" s="1284"/>
      <c r="AD30" s="1286">
        <f>IF(B30=ISBLANK(0),0,'Roster &amp; Tables'!J27)</f>
        <v>0</v>
      </c>
      <c r="AE30" s="1286">
        <f t="shared" si="2"/>
        <v>0</v>
      </c>
      <c r="AF30" s="1287">
        <f t="shared" si="3"/>
        <v>0</v>
      </c>
      <c r="AG30" s="1288">
        <v>25.0</v>
      </c>
      <c r="AH30" s="1222"/>
      <c r="AI30" s="1304"/>
      <c r="AJ30" s="110"/>
      <c r="AK30" s="111"/>
      <c r="AL30" s="14"/>
    </row>
    <row r="31" ht="12.75" customHeight="1">
      <c r="A31" s="1372"/>
      <c r="B31" s="1373"/>
      <c r="C31" s="1348"/>
      <c r="D31" s="1348"/>
      <c r="E31" s="1348"/>
      <c r="F31" s="1374"/>
      <c r="G31" s="1355" t="str">
        <f>IF(A31=ISBLANK(TRUE),IF(B31=ISBLANK(TRUE)," ","Input"),VLOOKUP(A31,INVENTORY!$A$31:$Y$948,6,FALSE))</f>
        <v> </v>
      </c>
      <c r="H31" s="1355" t="str">
        <f>IF(A31=ISBLANK(TRUE),IF(B31=ISBLANK(TRUE)," ","Input"),VLOOKUP(A31,INVENTORY!$A$31:$Y$948,7,FALSE))</f>
        <v> </v>
      </c>
      <c r="I31" s="1355" t="str">
        <f>IF(A31=ISBLANK(TRUE),IF(B31=ISBLANK(TRUE)," ","Input"),VLOOKUP(A31,INVENTORY!$A$31:$Y$948,8,FALSE))</f>
        <v> </v>
      </c>
      <c r="J31" s="1355" t="str">
        <f>IF(A31=ISBLANK(TRUE),IF(B31=ISBLANK(TRUE)," ","Input"),VLOOKUP(A31,INVENTORY!$A$31:$Y$948,9,FALSE))</f>
        <v> </v>
      </c>
      <c r="K31" s="1355" t="str">
        <f>IF(A31=ISBLANK(TRUE),IF(B31=ISBLANK(TRUE)," ","Input"),VLOOKUP(B31,INVENTORY!$A$31:$Y$948,19,FALSE))</f>
        <v> </v>
      </c>
      <c r="L31" s="1348"/>
      <c r="M31" s="1348"/>
      <c r="N31" s="1348"/>
      <c r="O31" s="1348"/>
      <c r="P31" s="1348"/>
      <c r="Q31" s="1375"/>
      <c r="R31" s="1348"/>
      <c r="S31" s="1356"/>
      <c r="T31" s="1348"/>
      <c r="U31" s="1281">
        <f t="shared" si="1"/>
        <v>0</v>
      </c>
      <c r="V31" s="1352"/>
      <c r="W31" s="1348"/>
      <c r="X31" s="1376"/>
      <c r="Y31" s="1352"/>
      <c r="Z31" s="1352"/>
      <c r="AA31" s="1352"/>
      <c r="AB31" s="1352"/>
      <c r="AC31" s="1352"/>
      <c r="AD31" s="1286">
        <f>IF(B31=ISBLANK(0),0,'Roster &amp; Tables'!J27)</f>
        <v>0</v>
      </c>
      <c r="AE31" s="1286">
        <f t="shared" si="2"/>
        <v>0</v>
      </c>
      <c r="AF31" s="1287">
        <f t="shared" si="3"/>
        <v>0</v>
      </c>
      <c r="AG31" s="1288">
        <v>26.0</v>
      </c>
      <c r="AH31" s="1222"/>
      <c r="AI31" s="1304"/>
      <c r="AJ31" s="110"/>
      <c r="AK31" s="111"/>
      <c r="AL31" s="14"/>
    </row>
    <row r="32" ht="12.75" customHeight="1">
      <c r="A32" s="1366"/>
      <c r="B32" s="1367"/>
      <c r="C32" s="1290"/>
      <c r="D32" s="1290"/>
      <c r="E32" s="1290"/>
      <c r="F32" s="1368"/>
      <c r="G32" s="1369" t="str">
        <f>IF(A32=ISBLANK(TRUE),IF(B32=ISBLANK(TRUE)," ","Input"),VLOOKUP(A32,INVENTORY!$A$31:$Y$948,6,FALSE))</f>
        <v> </v>
      </c>
      <c r="H32" s="1369" t="str">
        <f>IF(A32=ISBLANK(TRUE),IF(B32=ISBLANK(TRUE)," ","Input"),VLOOKUP(A32,INVENTORY!$A$31:$Y$948,7,FALSE))</f>
        <v> </v>
      </c>
      <c r="I32" s="1369" t="str">
        <f>IF(A32=ISBLANK(TRUE),IF(B32=ISBLANK(TRUE)," ","Input"),VLOOKUP(A32,INVENTORY!$A$31:$Y$948,8,FALSE))</f>
        <v> </v>
      </c>
      <c r="J32" s="1369" t="str">
        <f>IF(A32=ISBLANK(TRUE),IF(B32=ISBLANK(TRUE)," ","Input"),VLOOKUP(A32,INVENTORY!$A$31:$Y$948,9,FALSE))</f>
        <v> </v>
      </c>
      <c r="K32" s="1302" t="str">
        <f>IF(A32=ISBLANK(TRUE),IF(B32=ISBLANK(TRUE)," ","Input"),VLOOKUP(B32,INVENTORY!$A$31:$Y$948,19,FALSE))</f>
        <v> </v>
      </c>
      <c r="L32" s="1290"/>
      <c r="M32" s="1290"/>
      <c r="N32" s="1290"/>
      <c r="O32" s="1290"/>
      <c r="P32" s="1290"/>
      <c r="Q32" s="1370"/>
      <c r="R32" s="1290"/>
      <c r="S32" s="1362"/>
      <c r="T32" s="1290"/>
      <c r="U32" s="1281">
        <f t="shared" si="1"/>
        <v>0</v>
      </c>
      <c r="V32" s="1284"/>
      <c r="W32" s="1290"/>
      <c r="X32" s="1371"/>
      <c r="Y32" s="1284"/>
      <c r="Z32" s="1284"/>
      <c r="AA32" s="1284"/>
      <c r="AB32" s="1284"/>
      <c r="AC32" s="1284"/>
      <c r="AD32" s="1286">
        <f>IF(B32=ISBLANK(0),0,'Roster &amp; Tables'!J27)</f>
        <v>0</v>
      </c>
      <c r="AE32" s="1286">
        <f t="shared" si="2"/>
        <v>0</v>
      </c>
      <c r="AF32" s="1287">
        <f t="shared" si="3"/>
        <v>0</v>
      </c>
      <c r="AG32" s="1288">
        <v>27.0</v>
      </c>
      <c r="AH32" s="1222"/>
      <c r="AI32" s="1304"/>
      <c r="AJ32" s="110"/>
      <c r="AK32" s="111"/>
      <c r="AL32" s="14"/>
    </row>
    <row r="33" ht="12.75" customHeight="1">
      <c r="A33" s="1372"/>
      <c r="B33" s="1373"/>
      <c r="C33" s="1348"/>
      <c r="D33" s="1348"/>
      <c r="E33" s="1348"/>
      <c r="F33" s="1374"/>
      <c r="G33" s="1355" t="str">
        <f>IF(A33=ISBLANK(TRUE),IF(B33=ISBLANK(TRUE)," ","Input"),VLOOKUP(A33,INVENTORY!$A$31:$Y$948,6,FALSE))</f>
        <v> </v>
      </c>
      <c r="H33" s="1355" t="str">
        <f>IF(A33=ISBLANK(TRUE),IF(B33=ISBLANK(TRUE)," ","Input"),VLOOKUP(A33,INVENTORY!$A$31:$Y$948,7,FALSE))</f>
        <v> </v>
      </c>
      <c r="I33" s="1355" t="str">
        <f>IF(A33=ISBLANK(TRUE),IF(B33=ISBLANK(TRUE)," ","Input"),VLOOKUP(A33,INVENTORY!$A$31:$Y$948,8,FALSE))</f>
        <v> </v>
      </c>
      <c r="J33" s="1355" t="str">
        <f>IF(A33=ISBLANK(TRUE),IF(B33=ISBLANK(TRUE)," ","Input"),VLOOKUP(A33,INVENTORY!$A$31:$Y$948,9,FALSE))</f>
        <v> </v>
      </c>
      <c r="K33" s="1355" t="str">
        <f>IF(A33=ISBLANK(TRUE),IF(B33=ISBLANK(TRUE)," ","Input"),VLOOKUP(B33,INVENTORY!$A$31:$Y$948,19,FALSE))</f>
        <v> </v>
      </c>
      <c r="L33" s="1348"/>
      <c r="M33" s="1348"/>
      <c r="N33" s="1348"/>
      <c r="O33" s="1348"/>
      <c r="P33" s="1348"/>
      <c r="Q33" s="1375"/>
      <c r="R33" s="1348"/>
      <c r="S33" s="1356"/>
      <c r="T33" s="1348"/>
      <c r="U33" s="1281">
        <f t="shared" si="1"/>
        <v>0</v>
      </c>
      <c r="V33" s="1352"/>
      <c r="W33" s="1348"/>
      <c r="X33" s="1376"/>
      <c r="Y33" s="1352"/>
      <c r="Z33" s="1352"/>
      <c r="AA33" s="1352"/>
      <c r="AB33" s="1352"/>
      <c r="AC33" s="1352"/>
      <c r="AD33" s="1286">
        <f>IF(B33=ISBLANK(0),0,'Roster &amp; Tables'!J27)</f>
        <v>0</v>
      </c>
      <c r="AE33" s="1286">
        <f t="shared" si="2"/>
        <v>0</v>
      </c>
      <c r="AF33" s="1287">
        <f t="shared" si="3"/>
        <v>0</v>
      </c>
      <c r="AG33" s="1288">
        <v>28.0</v>
      </c>
      <c r="AH33" s="1222"/>
      <c r="AI33" s="1304"/>
      <c r="AJ33" s="110"/>
      <c r="AK33" s="111"/>
      <c r="AL33" s="14"/>
    </row>
    <row r="34" ht="12.75" customHeight="1">
      <c r="A34" s="1410"/>
      <c r="B34" s="1411"/>
      <c r="C34" s="1412"/>
      <c r="D34" s="1412"/>
      <c r="E34" s="1412"/>
      <c r="F34" s="1413"/>
      <c r="G34" s="1414" t="str">
        <f>IF(A34=ISBLANK(TRUE),IF(B34=ISBLANK(TRUE)," ","Input"),VLOOKUP(A34,INVENTORY!$A$31:$Y$948,6,FALSE))</f>
        <v> </v>
      </c>
      <c r="H34" s="1414" t="str">
        <f>IF(A34=ISBLANK(TRUE),IF(B34=ISBLANK(TRUE)," ","Input"),VLOOKUP(A34,INVENTORY!$A$31:$Y$948,7,FALSE))</f>
        <v> </v>
      </c>
      <c r="I34" s="1414" t="str">
        <f>IF(A34=ISBLANK(TRUE),IF(B34=ISBLANK(TRUE)," ","Input"),VLOOKUP(A34,INVENTORY!$A$31:$Y$948,8,FALSE))</f>
        <v> </v>
      </c>
      <c r="J34" s="1369" t="str">
        <f>IF(A34=ISBLANK(TRUE),IF(B34=ISBLANK(TRUE)," ","Input"),VLOOKUP(A34,INVENTORY!$A$31:$Y$948,9,FALSE))</f>
        <v> </v>
      </c>
      <c r="K34" s="1302" t="str">
        <f>IF(A34=ISBLANK(TRUE),IF(B34=ISBLANK(TRUE)," ","Input"),VLOOKUP(B34,INVENTORY!$A$31:$Y$948,19,FALSE))</f>
        <v> </v>
      </c>
      <c r="L34" s="1412"/>
      <c r="M34" s="1412"/>
      <c r="N34" s="1412"/>
      <c r="O34" s="1412"/>
      <c r="P34" s="1412"/>
      <c r="Q34" s="1415"/>
      <c r="R34" s="1412"/>
      <c r="S34" s="1416"/>
      <c r="T34" s="1412"/>
      <c r="U34" s="1384">
        <f t="shared" si="1"/>
        <v>0</v>
      </c>
      <c r="V34" s="1284"/>
      <c r="W34" s="1290"/>
      <c r="X34" s="1371"/>
      <c r="Y34" s="1284"/>
      <c r="Z34" s="1284"/>
      <c r="AA34" s="1284"/>
      <c r="AB34" s="1284"/>
      <c r="AC34" s="1284"/>
      <c r="AD34" s="1286">
        <f>IF(B34=ISBLANK(0),0,'Roster &amp; Tables'!J27)</f>
        <v>0</v>
      </c>
      <c r="AE34" s="1286">
        <f t="shared" si="2"/>
        <v>0</v>
      </c>
      <c r="AF34" s="1287">
        <f t="shared" si="3"/>
        <v>0</v>
      </c>
      <c r="AG34" s="1288">
        <v>29.0</v>
      </c>
      <c r="AH34" s="1222"/>
      <c r="AI34" s="1304"/>
      <c r="AJ34" s="110"/>
      <c r="AK34" s="111"/>
      <c r="AL34" s="14"/>
    </row>
    <row r="35" ht="12.75" customHeight="1">
      <c r="A35" s="1372"/>
      <c r="B35" s="1396"/>
      <c r="C35" s="1348"/>
      <c r="D35" s="1348"/>
      <c r="E35" s="1348"/>
      <c r="F35" s="1374"/>
      <c r="G35" s="1355" t="str">
        <f>IF(A35=ISBLANK(TRUE),IF(B35=ISBLANK(TRUE)," ","Input"),VLOOKUP(A35,INVENTORY!$A$31:$Y$948,6,FALSE))</f>
        <v> </v>
      </c>
      <c r="H35" s="1355" t="str">
        <f>IF(A35=ISBLANK(TRUE),IF(B35=ISBLANK(TRUE)," ","Input"),VLOOKUP(A35,INVENTORY!$A$31:$Y$948,7,FALSE))</f>
        <v> </v>
      </c>
      <c r="I35" s="1355" t="str">
        <f>IF(A35=ISBLANK(TRUE),IF(B35=ISBLANK(TRUE)," ","Input"),VLOOKUP(A35,INVENTORY!$A$31:$Y$948,8,FALSE))</f>
        <v> </v>
      </c>
      <c r="J35" s="1355" t="str">
        <f>IF(A35=ISBLANK(TRUE),IF(B35=ISBLANK(TRUE)," ","Input"),VLOOKUP(A35,INVENTORY!$A$31:$Y$948,9,FALSE))</f>
        <v> </v>
      </c>
      <c r="K35" s="1355" t="str">
        <f>IF(A35=ISBLANK(TRUE),IF(B35=ISBLANK(TRUE)," ","Input"),VLOOKUP(B35,INVENTORY!$A$31:$Y$948,19,FALSE))</f>
        <v> </v>
      </c>
      <c r="L35" s="1348"/>
      <c r="M35" s="1348"/>
      <c r="N35" s="1348"/>
      <c r="O35" s="1348"/>
      <c r="P35" s="1348"/>
      <c r="Q35" s="1375"/>
      <c r="R35" s="1348"/>
      <c r="S35" s="1356"/>
      <c r="T35" s="1348"/>
      <c r="U35" s="1281">
        <f t="shared" si="1"/>
        <v>0</v>
      </c>
      <c r="V35" s="1397"/>
      <c r="W35" s="1348"/>
      <c r="X35" s="1376"/>
      <c r="Y35" s="1352"/>
      <c r="Z35" s="1352"/>
      <c r="AA35" s="1352"/>
      <c r="AB35" s="1352"/>
      <c r="AC35" s="1352"/>
      <c r="AD35" s="1286">
        <f>IF(B35=ISBLANK(0),0,'Roster &amp; Tables'!J27)</f>
        <v>0</v>
      </c>
      <c r="AE35" s="1286">
        <f t="shared" si="2"/>
        <v>0</v>
      </c>
      <c r="AF35" s="1287">
        <f t="shared" si="3"/>
        <v>0</v>
      </c>
      <c r="AG35" s="1288">
        <v>30.0</v>
      </c>
      <c r="AH35" s="1222"/>
      <c r="AI35" s="1304"/>
      <c r="AJ35" s="110"/>
      <c r="AK35" s="111"/>
      <c r="AL35" s="14"/>
    </row>
    <row r="36" ht="12.75" customHeight="1">
      <c r="A36" s="1325" t="s">
        <v>958</v>
      </c>
      <c r="B36" s="110"/>
      <c r="C36" s="110"/>
      <c r="D36" s="110"/>
      <c r="E36" s="110"/>
      <c r="F36" s="110"/>
      <c r="G36" s="110"/>
      <c r="H36" s="110"/>
      <c r="I36" s="110"/>
      <c r="J36" s="110"/>
      <c r="K36" s="110"/>
      <c r="L36" s="110"/>
      <c r="M36" s="110"/>
      <c r="N36" s="110"/>
      <c r="O36" s="110"/>
      <c r="P36" s="110"/>
      <c r="Q36" s="110"/>
      <c r="R36" s="110"/>
      <c r="S36" s="110"/>
      <c r="T36" s="110"/>
      <c r="U36" s="111"/>
      <c r="V36" s="1326">
        <f>SUM(V6:V35)</f>
        <v>0</v>
      </c>
      <c r="W36" s="1425"/>
      <c r="X36" s="1425"/>
      <c r="Y36" s="1326">
        <f t="shared" ref="Y36:AF36" si="4">SUM(Y6:Y35)</f>
        <v>0</v>
      </c>
      <c r="Z36" s="1326">
        <f t="shared" si="4"/>
        <v>0</v>
      </c>
      <c r="AA36" s="1326">
        <f t="shared" si="4"/>
        <v>0</v>
      </c>
      <c r="AB36" s="1326">
        <f t="shared" si="4"/>
        <v>0</v>
      </c>
      <c r="AC36" s="1326">
        <f t="shared" si="4"/>
        <v>0</v>
      </c>
      <c r="AD36" s="1326">
        <f t="shared" si="4"/>
        <v>0</v>
      </c>
      <c r="AE36" s="1326">
        <f t="shared" si="4"/>
        <v>0</v>
      </c>
      <c r="AF36" s="1326">
        <f t="shared" si="4"/>
        <v>0</v>
      </c>
      <c r="AG36" s="1246"/>
      <c r="AH36" s="1246"/>
      <c r="AI36" s="1246"/>
      <c r="AJ36" s="102"/>
      <c r="AK36" s="60"/>
      <c r="AL36" s="104"/>
    </row>
    <row r="37" ht="12.75" customHeight="1">
      <c r="A37" s="1330" t="s">
        <v>959</v>
      </c>
      <c r="B37" s="110"/>
      <c r="C37" s="110"/>
      <c r="D37" s="110"/>
      <c r="E37" s="110"/>
      <c r="F37" s="110"/>
      <c r="G37" s="110"/>
      <c r="H37" s="110"/>
      <c r="I37" s="110"/>
      <c r="J37" s="110"/>
      <c r="K37" s="110"/>
      <c r="L37" s="110"/>
      <c r="M37" s="110"/>
      <c r="N37" s="110"/>
      <c r="O37" s="110"/>
      <c r="P37" s="110"/>
      <c r="Q37" s="110"/>
      <c r="R37" s="110"/>
      <c r="S37" s="110"/>
      <c r="T37" s="110"/>
      <c r="U37" s="111"/>
      <c r="V37" s="1331" t="str">
        <f>'DEAL LOG'!Y118+'Day 2'!W36+'Day 3'!W35+'Day 4'!W36+'Day 5'!V36+'Day 6'!V36+'Day 7'!V36+'Day 8'!V36+'Day 9'!V36+V36</f>
        <v>#VALUE!</v>
      </c>
      <c r="W37" s="1387"/>
      <c r="X37" s="1387"/>
      <c r="Y37" s="1331">
        <f>'DEAL LOG'!AB118+'Day 2'!Z36+'Day 3'!Z35+'Day 4'!Z36+'Day 5'!Y36+'Day 6'!Y36+'Day 7'!Y36+'Day 8'!Y36+'Day 9'!Y36+Y36</f>
        <v>0</v>
      </c>
      <c r="Z37" s="1331">
        <f>'DEAL LOG'!AC118+'Day 2'!AA36+'Day 3'!AA35+'Day 4'!AA36+'Day 5'!Z36+'Day 6'!Z36+'Day 7'!Z36+'Day 8'!Z36+'Day 9'!Z36+Z36</f>
        <v>0</v>
      </c>
      <c r="AA37" s="1331">
        <f>'DEAL LOG'!AD118+'Day 2'!AB36+'Day 3'!AB35+'Day 4'!AB36+'Day 5'!AA36+'Day 6'!AA36+'Day 7'!AA36+'Day 8'!AA36+'Day 9'!AA36+AA36</f>
        <v>0</v>
      </c>
      <c r="AB37" s="1331" t="str">
        <f>#REF!+'Day 2'!AC36+'Day 3'!AC35+'Day 4'!AC36+'Day 5'!AB36+'Day 6'!AB36+'Day 7'!AB36+'Day 8'!AB36+'Day 9'!AB36+AB36</f>
        <v>#REF!</v>
      </c>
      <c r="AC37" s="1331">
        <f>'DEAL LOG'!AE118+'Day 2'!AD36+'Day 3'!AD35+'Day 4'!AD36+'Day 5'!AC36+'Day 6'!AC36+'Day 7'!AC36+'Day 8'!AC36+'Day 9'!AC36+AC36</f>
        <v>0</v>
      </c>
      <c r="AD37" s="1331" t="str">
        <f>#REF!+'Day 2'!AE36+'Day 3'!AE35+'Day 4'!AE36+'Day 5'!AD36+'Day 6'!AD36+'Day 7'!AD36+'Day 8'!AD36+'Day 9'!AD36+AD36</f>
        <v>#REF!</v>
      </c>
      <c r="AE37" s="1331">
        <f>'DEAL LOG'!AF118+'Day 2'!AF36+'Day 3'!AF35+'Day 4'!AF36+'Day 5'!AE36+'Day 6'!AE36+'Day 7'!AE36+'Day 8'!AE36+'Day 9'!AE36+AE36</f>
        <v>0</v>
      </c>
      <c r="AF37" s="1331" t="str">
        <f>'DEAL LOG'!AG118+'Day 2'!AG36+'Day 3'!AG35+'Day 4'!AG36+'Day 5'!AF36+'Day 6'!AF36+'Day 7'!AF36+'Day 8'!AF36+'Day 9'!AF36+AF36</f>
        <v>#VALUE!</v>
      </c>
      <c r="AG37" s="1332"/>
      <c r="AH37" s="1332"/>
      <c r="AI37" s="1332"/>
      <c r="AJ37" s="14"/>
      <c r="AK37" s="14"/>
      <c r="AL37" s="14"/>
    </row>
    <row r="38" ht="12.7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4"/>
      <c r="Y38" s="104"/>
      <c r="Z38" s="104"/>
      <c r="AA38" s="104"/>
      <c r="AB38" s="104"/>
      <c r="AC38" s="104"/>
      <c r="AD38" s="104"/>
      <c r="AE38" s="104"/>
      <c r="AF38" s="104"/>
      <c r="AG38" s="104"/>
      <c r="AH38" s="104"/>
      <c r="AI38" s="14"/>
      <c r="AJ38" s="14"/>
      <c r="AK38" s="14"/>
      <c r="AL38" s="14"/>
    </row>
    <row r="39" ht="12.75" customHeight="1">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4"/>
      <c r="AJ39" s="14"/>
      <c r="AK39" s="14"/>
      <c r="AL39" s="14"/>
    </row>
    <row r="40" ht="12.75" customHeight="1">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4"/>
      <c r="AJ40" s="14"/>
      <c r="AK40" s="14"/>
      <c r="AL40" s="14"/>
    </row>
    <row r="41" ht="12.75" customHeight="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4"/>
      <c r="AJ41" s="14"/>
      <c r="AK41" s="14"/>
      <c r="AL41" s="14"/>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4"/>
      <c r="Y42" s="104"/>
      <c r="Z42" s="104"/>
      <c r="AA42" s="104"/>
      <c r="AB42" s="104"/>
      <c r="AC42" s="104"/>
      <c r="AD42" s="104"/>
      <c r="AE42" s="104"/>
      <c r="AF42" s="104"/>
      <c r="AG42" s="104"/>
      <c r="AH42" s="104"/>
      <c r="AI42" s="14"/>
      <c r="AJ42" s="14"/>
      <c r="AK42" s="14"/>
      <c r="AL42" s="14"/>
    </row>
    <row r="43" ht="12.75" customHeight="1">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4"/>
      <c r="AJ43" s="14"/>
      <c r="AK43" s="14"/>
      <c r="AL43" s="14"/>
    </row>
    <row r="44" ht="12.75" customHeight="1">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4"/>
      <c r="AJ44" s="14"/>
      <c r="AK44" s="14"/>
      <c r="AL44" s="14"/>
    </row>
    <row r="45" ht="12.75" customHeight="1">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4"/>
      <c r="AJ45" s="14"/>
      <c r="AK45" s="14"/>
      <c r="AL45" s="14"/>
    </row>
    <row r="46" ht="12.75" customHeight="1">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4"/>
      <c r="AJ46" s="14"/>
      <c r="AK46" s="14"/>
      <c r="AL46" s="14"/>
    </row>
    <row r="47" ht="12.75" customHeight="1">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4"/>
      <c r="AJ47" s="14"/>
      <c r="AK47" s="14"/>
      <c r="AL47" s="14"/>
    </row>
    <row r="48" ht="12.75" customHeight="1">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4"/>
      <c r="AJ48" s="14"/>
      <c r="AK48" s="14"/>
      <c r="AL48" s="14"/>
    </row>
    <row r="49" ht="12.75" customHeight="1">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4"/>
      <c r="AJ49" s="14"/>
      <c r="AK49" s="14"/>
      <c r="AL49" s="14"/>
    </row>
    <row r="50" ht="12.75" customHeight="1">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4"/>
      <c r="AJ50" s="14"/>
      <c r="AK50" s="14"/>
      <c r="AL50" s="14"/>
    </row>
    <row r="51" ht="12.75" customHeight="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4"/>
      <c r="AJ51" s="14"/>
      <c r="AK51" s="14"/>
      <c r="AL51" s="14"/>
    </row>
    <row r="52" ht="12.75" customHeight="1">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4"/>
      <c r="AJ52" s="14"/>
      <c r="AK52" s="14"/>
      <c r="AL52" s="14"/>
    </row>
    <row r="53" ht="12.75" customHeight="1">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4"/>
      <c r="AJ53" s="14"/>
      <c r="AK53" s="14"/>
      <c r="AL53" s="14"/>
    </row>
    <row r="54" ht="12.75" customHeight="1">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c r="AI54" s="14"/>
      <c r="AJ54" s="14"/>
      <c r="AK54" s="14"/>
      <c r="AL54" s="14"/>
    </row>
    <row r="55" ht="12.75" customHeight="1">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4"/>
      <c r="AJ55" s="14"/>
      <c r="AK55" s="14"/>
      <c r="AL55" s="14"/>
    </row>
    <row r="56" ht="12.75" customHeight="1">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4"/>
      <c r="AJ56" s="14"/>
      <c r="AK56" s="14"/>
      <c r="AL56" s="14"/>
    </row>
    <row r="57" ht="12.75" customHeight="1">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4"/>
      <c r="AJ57" s="14"/>
      <c r="AK57" s="14"/>
      <c r="AL57" s="14"/>
    </row>
    <row r="58" ht="12.75" customHeight="1">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4"/>
      <c r="AJ58" s="14"/>
      <c r="AK58" s="14"/>
      <c r="AL58" s="14"/>
    </row>
    <row r="59" ht="12.75" customHeight="1">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4"/>
      <c r="AJ59" s="14"/>
      <c r="AK59" s="14"/>
      <c r="AL59" s="14"/>
    </row>
    <row r="60" ht="12.75" customHeight="1">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4"/>
      <c r="AJ60" s="14"/>
      <c r="AK60" s="14"/>
      <c r="AL60" s="14"/>
    </row>
    <row r="61" ht="12.75" customHeight="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4"/>
      <c r="AJ61" s="14"/>
      <c r="AK61" s="14"/>
      <c r="AL61" s="14"/>
    </row>
    <row r="62" ht="12.75" customHeight="1">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4"/>
      <c r="AJ62" s="14"/>
      <c r="AK62" s="14"/>
      <c r="AL62" s="14"/>
    </row>
    <row r="63" ht="12.75" customHeight="1">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4"/>
      <c r="AJ63" s="14"/>
      <c r="AK63" s="14"/>
      <c r="AL63" s="14"/>
    </row>
    <row r="64" ht="12.75" customHeight="1">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4"/>
      <c r="AJ64" s="14"/>
      <c r="AK64" s="14"/>
      <c r="AL64" s="14"/>
    </row>
    <row r="65" ht="12.75" customHeight="1">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14"/>
      <c r="AJ65" s="14"/>
      <c r="AK65" s="14"/>
      <c r="AL65" s="14"/>
    </row>
    <row r="66" ht="12.75" customHeight="1">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4"/>
      <c r="AJ66" s="14"/>
      <c r="AK66" s="14"/>
      <c r="AL66" s="14"/>
    </row>
    <row r="67" ht="12.75" customHeight="1">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4"/>
      <c r="AJ67" s="14"/>
      <c r="AK67" s="14"/>
      <c r="AL67" s="14"/>
    </row>
    <row r="68" ht="12.75" customHeight="1">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4"/>
      <c r="AJ68" s="14"/>
      <c r="AK68" s="14"/>
      <c r="AL68" s="14"/>
    </row>
    <row r="69" ht="12.75" customHeight="1">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4"/>
      <c r="AJ69" s="14"/>
      <c r="AK69" s="14"/>
      <c r="AL69" s="14"/>
    </row>
    <row r="70" ht="12.75" customHeight="1">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4"/>
      <c r="AJ70" s="14"/>
      <c r="AK70" s="14"/>
      <c r="AL70" s="14"/>
    </row>
    <row r="71" ht="12.75" customHeight="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4"/>
      <c r="AJ71" s="14"/>
      <c r="AK71" s="14"/>
      <c r="AL71" s="14"/>
    </row>
    <row r="72" ht="12.75" customHeight="1">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14"/>
      <c r="AJ72" s="14"/>
      <c r="AK72" s="14"/>
      <c r="AL72" s="14"/>
    </row>
    <row r="73" ht="12.75" customHeight="1">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4"/>
      <c r="AJ73" s="14"/>
      <c r="AK73" s="14"/>
      <c r="AL73" s="14"/>
    </row>
    <row r="74" ht="12.75" customHeight="1">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4"/>
      <c r="AJ74" s="14"/>
      <c r="AK74" s="14"/>
      <c r="AL74" s="14"/>
    </row>
    <row r="75" ht="12.75" customHeight="1">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14"/>
      <c r="AJ75" s="14"/>
      <c r="AK75" s="14"/>
      <c r="AL75" s="14"/>
    </row>
    <row r="76" ht="12.75" customHeight="1">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4"/>
      <c r="AJ76" s="14"/>
      <c r="AK76" s="14"/>
      <c r="AL76" s="14"/>
    </row>
    <row r="77" ht="12.75" customHeight="1">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14"/>
      <c r="AJ77" s="14"/>
      <c r="AK77" s="14"/>
      <c r="AL77" s="14"/>
    </row>
    <row r="78" ht="12.75" customHeight="1">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14"/>
      <c r="AJ78" s="14"/>
      <c r="AK78" s="14"/>
      <c r="AL78" s="14"/>
    </row>
    <row r="79" ht="12.75" customHeight="1">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14"/>
      <c r="AJ79" s="14"/>
      <c r="AK79" s="14"/>
      <c r="AL79" s="14"/>
    </row>
    <row r="80" ht="12.75" customHeight="1">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14"/>
      <c r="AJ80" s="14"/>
      <c r="AK80" s="14"/>
      <c r="AL80" s="14"/>
    </row>
    <row r="81" ht="12.75" customHeight="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14"/>
      <c r="AJ81" s="14"/>
      <c r="AK81" s="14"/>
      <c r="AL81" s="14"/>
    </row>
    <row r="82" ht="12.75" customHeight="1">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4"/>
      <c r="AJ82" s="14"/>
      <c r="AK82" s="14"/>
      <c r="AL82" s="14"/>
    </row>
    <row r="83" ht="12.75" customHeight="1">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4"/>
      <c r="AJ83" s="14"/>
      <c r="AK83" s="14"/>
      <c r="AL83" s="14"/>
    </row>
    <row r="84" ht="12.75" customHeight="1">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14"/>
      <c r="AJ84" s="14"/>
      <c r="AK84" s="14"/>
      <c r="AL84" s="14"/>
    </row>
    <row r="85" ht="12.75" customHeight="1">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4"/>
      <c r="AJ85" s="14"/>
      <c r="AK85" s="14"/>
      <c r="AL85" s="14"/>
    </row>
    <row r="86" ht="12.75" customHeight="1">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4"/>
      <c r="AJ86" s="14"/>
      <c r="AK86" s="14"/>
      <c r="AL86" s="14"/>
    </row>
    <row r="87" ht="12.75" customHeight="1">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4"/>
      <c r="AJ87" s="14"/>
      <c r="AK87" s="14"/>
      <c r="AL87" s="14"/>
    </row>
    <row r="88" ht="12.75" customHeight="1">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4"/>
      <c r="AJ88" s="14"/>
      <c r="AK88" s="14"/>
      <c r="AL88" s="14"/>
    </row>
    <row r="89" ht="12.75" customHeight="1">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4"/>
      <c r="AJ89" s="14"/>
      <c r="AK89" s="14"/>
      <c r="AL89" s="14"/>
    </row>
    <row r="90" ht="12.75" customHeight="1">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4"/>
      <c r="AJ90" s="14"/>
      <c r="AK90" s="14"/>
      <c r="AL90" s="14"/>
    </row>
    <row r="91" ht="12.75" customHeight="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4"/>
      <c r="AJ91" s="14"/>
      <c r="AK91" s="14"/>
      <c r="AL91" s="14"/>
    </row>
    <row r="92" ht="12.75" customHeight="1">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4"/>
      <c r="AJ92" s="14"/>
      <c r="AK92" s="14"/>
      <c r="AL92" s="14"/>
    </row>
    <row r="93" ht="12.75" customHeight="1">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4"/>
      <c r="AJ93" s="14"/>
      <c r="AK93" s="14"/>
      <c r="AL93" s="14"/>
    </row>
    <row r="94" ht="12.75" customHeight="1">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4"/>
      <c r="AJ94" s="14"/>
      <c r="AK94" s="14"/>
      <c r="AL94" s="14"/>
    </row>
    <row r="95" ht="12.75" customHeight="1">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4"/>
      <c r="AJ95" s="14"/>
      <c r="AK95" s="14"/>
      <c r="AL95" s="14"/>
    </row>
    <row r="96" ht="12.75" customHeight="1">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4"/>
      <c r="AJ96" s="14"/>
      <c r="AK96" s="14"/>
      <c r="AL96" s="14"/>
    </row>
    <row r="97" ht="12.75" customHeight="1">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4"/>
      <c r="AJ97" s="14"/>
      <c r="AK97" s="14"/>
      <c r="AL97" s="14"/>
    </row>
    <row r="98" ht="12.75" customHeight="1">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4"/>
      <c r="AJ98" s="14"/>
      <c r="AK98" s="14"/>
      <c r="AL98" s="14"/>
    </row>
    <row r="99" ht="12.75" customHeight="1">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4"/>
      <c r="AJ99" s="14"/>
      <c r="AK99" s="14"/>
      <c r="AL99" s="14"/>
    </row>
    <row r="100" ht="12.75" customHeight="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14"/>
      <c r="AJ100" s="14"/>
      <c r="AK100" s="14"/>
      <c r="AL100" s="14"/>
    </row>
    <row r="101" ht="12.75" customHeight="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14"/>
      <c r="AJ101" s="14"/>
      <c r="AK101" s="14"/>
      <c r="AL101" s="14"/>
    </row>
    <row r="102" ht="12.75" customHeight="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14"/>
      <c r="AJ102" s="14"/>
      <c r="AK102" s="14"/>
      <c r="AL102" s="14"/>
    </row>
    <row r="103" ht="12.75" customHeight="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4"/>
      <c r="AJ103" s="14"/>
      <c r="AK103" s="14"/>
      <c r="AL103" s="14"/>
    </row>
    <row r="104" ht="12.75" customHeight="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4"/>
      <c r="AJ104" s="14"/>
      <c r="AK104" s="14"/>
      <c r="AL104" s="14"/>
    </row>
    <row r="105" ht="12.75" customHeight="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4"/>
      <c r="AJ105" s="14"/>
      <c r="AK105" s="14"/>
      <c r="AL105" s="14"/>
    </row>
    <row r="106" ht="12.75" customHeight="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4"/>
      <c r="AJ106" s="14"/>
      <c r="AK106" s="14"/>
      <c r="AL106" s="14"/>
    </row>
    <row r="107" ht="12.75" customHeight="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4"/>
      <c r="AJ107" s="14"/>
      <c r="AK107" s="14"/>
      <c r="AL107" s="14"/>
    </row>
    <row r="108" ht="12.75" customHeight="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4"/>
      <c r="AJ108" s="14"/>
      <c r="AK108" s="14"/>
      <c r="AL108" s="14"/>
    </row>
    <row r="109" ht="12.75" customHeight="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4"/>
      <c r="AJ109" s="14"/>
      <c r="AK109" s="14"/>
      <c r="AL109" s="14"/>
    </row>
    <row r="110" ht="12.75" customHeight="1">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4"/>
      <c r="AJ110" s="14"/>
      <c r="AK110" s="14"/>
      <c r="AL110" s="14"/>
    </row>
    <row r="111" ht="12.75" customHeight="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4"/>
      <c r="AJ111" s="14"/>
      <c r="AK111" s="14"/>
      <c r="AL111" s="14"/>
    </row>
    <row r="112" ht="12.75" customHeight="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4"/>
      <c r="AH112" s="104"/>
      <c r="AI112" s="14"/>
      <c r="AJ112" s="14"/>
      <c r="AK112" s="14"/>
      <c r="AL112" s="14"/>
    </row>
    <row r="113" ht="12.75" customHeight="1">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4"/>
      <c r="AJ113" s="14"/>
      <c r="AK113" s="14"/>
      <c r="AL113" s="14"/>
    </row>
    <row r="114" ht="12.75" customHeight="1">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104"/>
      <c r="AH114" s="104"/>
      <c r="AI114" s="14"/>
      <c r="AJ114" s="14"/>
      <c r="AK114" s="14"/>
      <c r="AL114" s="14"/>
    </row>
    <row r="115" ht="12.75" customHeight="1">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c r="AG115" s="104"/>
      <c r="AH115" s="104"/>
      <c r="AI115" s="14"/>
      <c r="AJ115" s="14"/>
      <c r="AK115" s="14"/>
      <c r="AL115" s="14"/>
    </row>
    <row r="116" ht="12.75" customHeight="1">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c r="AF116" s="104"/>
      <c r="AG116" s="104"/>
      <c r="AH116" s="104"/>
      <c r="AI116" s="14"/>
      <c r="AJ116" s="14"/>
      <c r="AK116" s="14"/>
      <c r="AL116" s="14"/>
    </row>
    <row r="117" ht="12.75" customHeight="1">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4"/>
      <c r="AJ117" s="14"/>
      <c r="AK117" s="14"/>
      <c r="AL117" s="14"/>
    </row>
    <row r="118" ht="12.75" customHeight="1">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4"/>
      <c r="AJ118" s="14"/>
      <c r="AK118" s="14"/>
      <c r="AL118" s="14"/>
    </row>
    <row r="119" ht="12.75" customHeight="1">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4"/>
      <c r="AJ119" s="14"/>
      <c r="AK119" s="14"/>
      <c r="AL119" s="14"/>
    </row>
    <row r="120" ht="12.75" customHeight="1">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4"/>
      <c r="AJ120" s="14"/>
      <c r="AK120" s="14"/>
      <c r="AL120" s="14"/>
    </row>
    <row r="121" ht="12.75" customHeight="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4"/>
      <c r="AJ121" s="14"/>
      <c r="AK121" s="14"/>
      <c r="AL121" s="14"/>
    </row>
    <row r="122" ht="12.75" customHeight="1">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4"/>
      <c r="AJ122" s="14"/>
      <c r="AK122" s="14"/>
      <c r="AL122" s="14"/>
    </row>
    <row r="123" ht="12.75" customHeight="1">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4"/>
      <c r="AJ123" s="14"/>
      <c r="AK123" s="14"/>
      <c r="AL123" s="14"/>
    </row>
    <row r="124" ht="12.75" customHeight="1">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4"/>
      <c r="AJ124" s="14"/>
      <c r="AK124" s="14"/>
      <c r="AL124" s="14"/>
    </row>
    <row r="125" ht="12.75" customHeight="1">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4"/>
      <c r="AJ125" s="14"/>
      <c r="AK125" s="14"/>
      <c r="AL125" s="14"/>
    </row>
    <row r="126" ht="12.75" customHeight="1">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14"/>
      <c r="AJ126" s="14"/>
      <c r="AK126" s="14"/>
      <c r="AL126" s="14"/>
    </row>
    <row r="127" ht="12.75" customHeight="1">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14"/>
      <c r="AJ127" s="14"/>
      <c r="AK127" s="14"/>
      <c r="AL127" s="14"/>
    </row>
    <row r="128" ht="12.75" customHeigh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4"/>
      <c r="AJ128" s="14"/>
      <c r="AK128" s="14"/>
      <c r="AL128" s="14"/>
    </row>
    <row r="129" ht="12.75" customHeigh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4"/>
      <c r="AJ129" s="14"/>
      <c r="AK129" s="14"/>
      <c r="AL129" s="14"/>
    </row>
    <row r="130" ht="12.75" customHeight="1">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4"/>
      <c r="AJ130" s="14"/>
      <c r="AK130" s="14"/>
      <c r="AL130" s="14"/>
    </row>
    <row r="131" ht="12.75" customHeight="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4"/>
      <c r="AJ131" s="14"/>
      <c r="AK131" s="14"/>
      <c r="AL131" s="14"/>
    </row>
    <row r="132" ht="12.75" customHeigh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4"/>
      <c r="AJ132" s="14"/>
      <c r="AK132" s="14"/>
      <c r="AL132" s="14"/>
    </row>
    <row r="133" ht="12.75" customHeight="1">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4"/>
      <c r="AJ133" s="14"/>
      <c r="AK133" s="14"/>
      <c r="AL133" s="14"/>
    </row>
    <row r="134" ht="12.75" customHeight="1">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4"/>
      <c r="AJ134" s="14"/>
      <c r="AK134" s="14"/>
      <c r="AL134" s="14"/>
    </row>
    <row r="135" ht="12.75" customHeight="1">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14"/>
      <c r="AJ135" s="14"/>
      <c r="AK135" s="14"/>
      <c r="AL135" s="14"/>
    </row>
    <row r="136" ht="12.75" customHeight="1">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4"/>
      <c r="AJ136" s="14"/>
      <c r="AK136" s="14"/>
      <c r="AL136" s="14"/>
    </row>
    <row r="137" ht="12.75" customHeight="1">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14"/>
      <c r="AJ137" s="14"/>
      <c r="AK137" s="14"/>
      <c r="AL137" s="14"/>
    </row>
    <row r="138" ht="12.75" customHeight="1">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14"/>
      <c r="AJ138" s="14"/>
      <c r="AK138" s="14"/>
      <c r="AL138" s="14"/>
    </row>
    <row r="139" ht="12.75" customHeight="1">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4"/>
      <c r="AJ139" s="14"/>
      <c r="AK139" s="14"/>
      <c r="AL139" s="14"/>
    </row>
    <row r="140" ht="12.75" customHeight="1">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4"/>
      <c r="AJ140" s="14"/>
      <c r="AK140" s="14"/>
      <c r="AL140" s="14"/>
    </row>
    <row r="141" ht="12.75" customHeight="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4"/>
      <c r="AJ141" s="14"/>
      <c r="AK141" s="14"/>
      <c r="AL141" s="14"/>
    </row>
    <row r="142" ht="12.75" customHeigh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4"/>
      <c r="AJ142" s="14"/>
      <c r="AK142" s="14"/>
      <c r="AL142" s="14"/>
    </row>
    <row r="143" ht="12.75" customHeight="1">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4"/>
      <c r="AJ143" s="14"/>
      <c r="AK143" s="14"/>
      <c r="AL143" s="14"/>
    </row>
    <row r="144" ht="12.75" customHeigh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4"/>
      <c r="AJ144" s="14"/>
      <c r="AK144" s="14"/>
      <c r="AL144" s="14"/>
    </row>
    <row r="145" ht="12.75" customHeight="1">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4"/>
      <c r="AJ145" s="14"/>
      <c r="AK145" s="14"/>
      <c r="AL145" s="14"/>
    </row>
    <row r="146" ht="12.75" customHeight="1">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4"/>
      <c r="AJ146" s="14"/>
      <c r="AK146" s="14"/>
      <c r="AL146" s="14"/>
    </row>
    <row r="147" ht="12.75" customHeight="1">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4"/>
      <c r="AJ147" s="14"/>
      <c r="AK147" s="14"/>
      <c r="AL147" s="14"/>
    </row>
    <row r="148" ht="12.75"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4"/>
      <c r="AJ148" s="14"/>
      <c r="AK148" s="14"/>
      <c r="AL148" s="14"/>
    </row>
    <row r="149" ht="12.75" customHeigh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4"/>
      <c r="AJ149" s="14"/>
      <c r="AK149" s="14"/>
      <c r="AL149" s="14"/>
    </row>
    <row r="150" ht="12.75"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4"/>
      <c r="AJ150" s="14"/>
      <c r="AK150" s="14"/>
      <c r="AL150" s="14"/>
    </row>
    <row r="151" ht="12.75" customHeight="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4"/>
      <c r="AJ151" s="14"/>
      <c r="AK151" s="14"/>
      <c r="AL151" s="14"/>
    </row>
    <row r="152" ht="12.75"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4"/>
      <c r="AJ152" s="14"/>
      <c r="AK152" s="14"/>
      <c r="AL152" s="14"/>
    </row>
    <row r="153" ht="12.75" customHeight="1">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4"/>
      <c r="AJ153" s="14"/>
      <c r="AK153" s="14"/>
      <c r="AL153" s="14"/>
    </row>
    <row r="154" ht="12.75" customHeight="1">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4"/>
      <c r="AJ154" s="14"/>
      <c r="AK154" s="14"/>
      <c r="AL154" s="14"/>
    </row>
    <row r="155" ht="12.75" customHeight="1">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4"/>
      <c r="AJ155" s="14"/>
      <c r="AK155" s="14"/>
      <c r="AL155" s="14"/>
    </row>
    <row r="156" ht="12.75" customHeight="1">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4"/>
      <c r="AJ156" s="14"/>
      <c r="AK156" s="14"/>
      <c r="AL156" s="14"/>
    </row>
    <row r="157" ht="12.75" customHeight="1">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4"/>
      <c r="AJ157" s="14"/>
      <c r="AK157" s="14"/>
      <c r="AL157" s="14"/>
    </row>
    <row r="158" ht="12.75" customHeight="1">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4"/>
      <c r="AJ158" s="14"/>
      <c r="AK158" s="14"/>
      <c r="AL158" s="14"/>
    </row>
    <row r="159" ht="12.75" customHeight="1">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4"/>
      <c r="AJ159" s="14"/>
      <c r="AK159" s="14"/>
      <c r="AL159" s="14"/>
    </row>
    <row r="160" ht="12.75" customHeight="1">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4"/>
      <c r="AJ160" s="14"/>
      <c r="AK160" s="14"/>
      <c r="AL160" s="14"/>
    </row>
    <row r="161" ht="12.75" customHeight="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4"/>
      <c r="AJ161" s="14"/>
      <c r="AK161" s="14"/>
      <c r="AL161" s="14"/>
    </row>
    <row r="162" ht="12.75" customHeight="1">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4"/>
      <c r="AJ162" s="14"/>
      <c r="AK162" s="14"/>
      <c r="AL162" s="14"/>
    </row>
    <row r="163" ht="12.75" customHeight="1">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4"/>
      <c r="AJ163" s="14"/>
      <c r="AK163" s="14"/>
      <c r="AL163" s="14"/>
    </row>
    <row r="164" ht="12.75" customHeight="1">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4"/>
      <c r="AJ164" s="14"/>
      <c r="AK164" s="14"/>
      <c r="AL164" s="14"/>
    </row>
    <row r="165" ht="12.75" customHeight="1">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4"/>
      <c r="AJ165" s="14"/>
      <c r="AK165" s="14"/>
      <c r="AL165" s="14"/>
    </row>
    <row r="166" ht="12.75" customHeight="1">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4"/>
      <c r="AJ166" s="14"/>
      <c r="AK166" s="14"/>
      <c r="AL166" s="14"/>
    </row>
    <row r="167" ht="12.75" customHeight="1">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4"/>
      <c r="AJ167" s="14"/>
      <c r="AK167" s="14"/>
      <c r="AL167" s="14"/>
    </row>
    <row r="168" ht="12.75" customHeight="1">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4"/>
      <c r="AJ168" s="14"/>
      <c r="AK168" s="14"/>
      <c r="AL168" s="14"/>
    </row>
    <row r="169" ht="12.75" customHeight="1">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4"/>
      <c r="AJ169" s="14"/>
      <c r="AK169" s="14"/>
      <c r="AL169" s="14"/>
    </row>
    <row r="170" ht="12.75" customHeight="1">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4"/>
      <c r="AJ170" s="14"/>
      <c r="AK170" s="14"/>
      <c r="AL170" s="14"/>
    </row>
    <row r="171" ht="12.75" customHeight="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4"/>
      <c r="AJ171" s="14"/>
      <c r="AK171" s="14"/>
      <c r="AL171" s="14"/>
    </row>
    <row r="172" ht="12.75"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4"/>
      <c r="AJ172" s="14"/>
      <c r="AK172" s="14"/>
      <c r="AL172" s="14"/>
    </row>
    <row r="173" ht="12.75" customHeight="1">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4"/>
      <c r="AJ173" s="14"/>
      <c r="AK173" s="14"/>
      <c r="AL173" s="14"/>
    </row>
    <row r="174" ht="12.75" customHeight="1">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4"/>
      <c r="AJ174" s="14"/>
      <c r="AK174" s="14"/>
      <c r="AL174" s="14"/>
    </row>
    <row r="175" ht="12.75" customHeight="1">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4"/>
      <c r="AJ175" s="14"/>
      <c r="AK175" s="14"/>
      <c r="AL175" s="14"/>
    </row>
    <row r="176" ht="12.75" customHeight="1">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4"/>
      <c r="AJ176" s="14"/>
      <c r="AK176" s="14"/>
      <c r="AL176" s="14"/>
    </row>
    <row r="177" ht="12.75" customHeight="1">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4"/>
      <c r="AJ177" s="14"/>
      <c r="AK177" s="14"/>
      <c r="AL177" s="14"/>
    </row>
    <row r="178" ht="12.75" customHeight="1">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4"/>
      <c r="AJ178" s="14"/>
      <c r="AK178" s="14"/>
      <c r="AL178" s="14"/>
    </row>
    <row r="179" ht="12.75" customHeight="1">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4"/>
      <c r="AJ179" s="14"/>
      <c r="AK179" s="14"/>
      <c r="AL179" s="14"/>
    </row>
    <row r="180" ht="12.75" customHeight="1">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4"/>
      <c r="AJ180" s="14"/>
      <c r="AK180" s="14"/>
      <c r="AL180" s="14"/>
    </row>
    <row r="181" ht="12.75" customHeight="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4"/>
      <c r="AJ181" s="14"/>
      <c r="AK181" s="14"/>
      <c r="AL181" s="14"/>
    </row>
    <row r="182" ht="12.75" customHeight="1">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4"/>
      <c r="AJ182" s="14"/>
      <c r="AK182" s="14"/>
      <c r="AL182" s="14"/>
    </row>
    <row r="183" ht="12.75" customHeight="1">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4"/>
      <c r="AJ183" s="14"/>
      <c r="AK183" s="14"/>
      <c r="AL183" s="14"/>
    </row>
    <row r="184" ht="12.75" customHeight="1">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4"/>
      <c r="AJ184" s="14"/>
      <c r="AK184" s="14"/>
      <c r="AL184" s="14"/>
    </row>
    <row r="185" ht="12.75" customHeight="1">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4"/>
      <c r="AJ185" s="14"/>
      <c r="AK185" s="14"/>
      <c r="AL185" s="14"/>
    </row>
    <row r="186" ht="12.75" customHeight="1">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4"/>
      <c r="AJ186" s="14"/>
      <c r="AK186" s="14"/>
      <c r="AL186" s="14"/>
    </row>
    <row r="187" ht="12.75" customHeight="1">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4"/>
      <c r="AJ187" s="14"/>
      <c r="AK187" s="14"/>
      <c r="AL187" s="14"/>
    </row>
    <row r="188" ht="12.75" customHeight="1">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4"/>
      <c r="AJ188" s="14"/>
      <c r="AK188" s="14"/>
      <c r="AL188" s="14"/>
    </row>
    <row r="189" ht="12.75" customHeight="1">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4"/>
      <c r="AJ189" s="14"/>
      <c r="AK189" s="14"/>
      <c r="AL189" s="14"/>
    </row>
    <row r="190" ht="12.75" customHeight="1">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4"/>
      <c r="AJ190" s="14"/>
      <c r="AK190" s="14"/>
      <c r="AL190" s="14"/>
    </row>
    <row r="191" ht="12.75" customHeight="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4"/>
      <c r="AJ191" s="14"/>
      <c r="AK191" s="14"/>
      <c r="AL191" s="14"/>
    </row>
    <row r="192" ht="12.75" customHeight="1">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4"/>
      <c r="AJ192" s="14"/>
      <c r="AK192" s="14"/>
      <c r="AL192" s="14"/>
    </row>
    <row r="193" ht="12.75" customHeight="1">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4"/>
      <c r="AJ193" s="14"/>
      <c r="AK193" s="14"/>
      <c r="AL193" s="14"/>
    </row>
    <row r="194" ht="12.75" customHeight="1">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4"/>
      <c r="AJ194" s="14"/>
      <c r="AK194" s="14"/>
      <c r="AL194" s="14"/>
    </row>
    <row r="195" ht="12.75" customHeight="1">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4"/>
      <c r="AJ195" s="14"/>
      <c r="AK195" s="14"/>
      <c r="AL195" s="14"/>
    </row>
    <row r="196" ht="12.75" customHeight="1">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4"/>
      <c r="AJ196" s="14"/>
      <c r="AK196" s="14"/>
      <c r="AL196" s="14"/>
    </row>
    <row r="197" ht="12.75" customHeight="1">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4"/>
      <c r="AJ197" s="14"/>
      <c r="AK197" s="14"/>
      <c r="AL197" s="14"/>
    </row>
    <row r="198" ht="12.75" customHeight="1">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4"/>
      <c r="AJ198" s="14"/>
      <c r="AK198" s="14"/>
      <c r="AL198" s="14"/>
    </row>
    <row r="199" ht="12.75" customHeight="1">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4"/>
      <c r="AJ199" s="14"/>
      <c r="AK199" s="14"/>
      <c r="AL199" s="14"/>
    </row>
    <row r="200" ht="12.75" customHeight="1">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4"/>
      <c r="AJ200" s="14"/>
      <c r="AK200" s="14"/>
      <c r="AL200" s="14"/>
    </row>
    <row r="201" ht="12.75" customHeight="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4"/>
      <c r="AJ201" s="14"/>
      <c r="AK201" s="14"/>
      <c r="AL201" s="14"/>
    </row>
    <row r="202" ht="12.75" customHeight="1">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4"/>
      <c r="AJ202" s="14"/>
      <c r="AK202" s="14"/>
      <c r="AL202" s="14"/>
    </row>
    <row r="203" ht="12.75" customHeight="1">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4"/>
      <c r="AJ203" s="14"/>
      <c r="AK203" s="14"/>
      <c r="AL203" s="14"/>
    </row>
    <row r="204" ht="12.75" customHeight="1">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4"/>
      <c r="AJ204" s="14"/>
      <c r="AK204" s="14"/>
      <c r="AL204" s="14"/>
    </row>
    <row r="205" ht="12.75" customHeight="1">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4"/>
      <c r="AJ205" s="14"/>
      <c r="AK205" s="14"/>
      <c r="AL205" s="14"/>
    </row>
    <row r="206" ht="12.75" customHeight="1">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4"/>
      <c r="AJ206" s="14"/>
      <c r="AK206" s="14"/>
      <c r="AL206" s="14"/>
    </row>
    <row r="207" ht="12.75" customHeight="1">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4"/>
      <c r="AJ207" s="14"/>
      <c r="AK207" s="14"/>
      <c r="AL207" s="14"/>
    </row>
    <row r="208" ht="12.75" customHeight="1">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4"/>
      <c r="AJ208" s="14"/>
      <c r="AK208" s="14"/>
      <c r="AL208" s="14"/>
    </row>
    <row r="209" ht="12.75" customHeight="1">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4"/>
      <c r="AJ209" s="14"/>
      <c r="AK209" s="14"/>
      <c r="AL209" s="14"/>
    </row>
    <row r="210" ht="12.75" customHeight="1">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4"/>
      <c r="AJ210" s="14"/>
      <c r="AK210" s="14"/>
      <c r="AL210" s="14"/>
    </row>
    <row r="211" ht="12.75" customHeight="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4"/>
      <c r="AJ211" s="14"/>
      <c r="AK211" s="14"/>
      <c r="AL211" s="14"/>
    </row>
    <row r="212" ht="12.75" customHeight="1">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4"/>
      <c r="AJ212" s="14"/>
      <c r="AK212" s="14"/>
      <c r="AL212" s="14"/>
    </row>
    <row r="213" ht="12.75" customHeight="1">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4"/>
      <c r="AJ213" s="14"/>
      <c r="AK213" s="14"/>
      <c r="AL213" s="14"/>
    </row>
    <row r="214" ht="12.75" customHeight="1">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4"/>
      <c r="AJ214" s="14"/>
      <c r="AK214" s="14"/>
      <c r="AL214" s="14"/>
    </row>
    <row r="215" ht="12.75" customHeight="1">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4"/>
      <c r="AJ215" s="14"/>
      <c r="AK215" s="14"/>
      <c r="AL215" s="14"/>
    </row>
    <row r="216" ht="12.75" customHeight="1">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4"/>
      <c r="AJ216" s="14"/>
      <c r="AK216" s="14"/>
      <c r="AL216" s="14"/>
    </row>
    <row r="217" ht="12.75" customHeight="1">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4"/>
      <c r="AJ217" s="14"/>
      <c r="AK217" s="14"/>
      <c r="AL217" s="14"/>
    </row>
    <row r="218" ht="12.75" customHeight="1">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4"/>
      <c r="AJ218" s="14"/>
      <c r="AK218" s="14"/>
      <c r="AL218" s="14"/>
    </row>
    <row r="219" ht="12.75" customHeight="1">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4"/>
      <c r="AJ219" s="14"/>
      <c r="AK219" s="14"/>
      <c r="AL219" s="14"/>
    </row>
    <row r="220" ht="12.75" customHeight="1">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4"/>
      <c r="AJ220" s="14"/>
      <c r="AK220" s="14"/>
      <c r="AL220" s="14"/>
    </row>
    <row r="221" ht="12.75" customHeight="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4"/>
      <c r="AJ221" s="14"/>
      <c r="AK221" s="14"/>
      <c r="AL221" s="14"/>
    </row>
    <row r="222" ht="12.75" customHeight="1">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4"/>
      <c r="AJ222" s="14"/>
      <c r="AK222" s="14"/>
      <c r="AL222" s="14"/>
    </row>
    <row r="223" ht="12.75" customHeight="1">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4"/>
      <c r="AJ223" s="14"/>
      <c r="AK223" s="14"/>
      <c r="AL223" s="14"/>
    </row>
    <row r="224" ht="12.75" customHeight="1">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4"/>
      <c r="AJ224" s="14"/>
      <c r="AK224" s="14"/>
      <c r="AL224" s="14"/>
    </row>
    <row r="225" ht="12.75" customHeight="1">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4"/>
      <c r="AJ225" s="14"/>
      <c r="AK225" s="14"/>
      <c r="AL225" s="14"/>
    </row>
    <row r="226" ht="12.75" customHeight="1">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4"/>
      <c r="AJ226" s="14"/>
      <c r="AK226" s="14"/>
      <c r="AL226" s="14"/>
    </row>
    <row r="227" ht="12.75" customHeight="1">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4"/>
      <c r="AJ227" s="14"/>
      <c r="AK227" s="14"/>
      <c r="AL227" s="14"/>
    </row>
    <row r="228" ht="12.75" customHeight="1">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4"/>
      <c r="AJ228" s="14"/>
      <c r="AK228" s="14"/>
      <c r="AL228" s="14"/>
    </row>
    <row r="229" ht="12.75" customHeight="1">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4"/>
      <c r="AJ229" s="14"/>
      <c r="AK229" s="14"/>
      <c r="AL229" s="14"/>
    </row>
    <row r="230" ht="12.75" customHeight="1">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4"/>
      <c r="AJ230" s="14"/>
      <c r="AK230" s="14"/>
      <c r="AL230" s="14"/>
    </row>
    <row r="231" ht="12.75" customHeight="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4"/>
      <c r="AJ231" s="14"/>
      <c r="AK231" s="14"/>
      <c r="AL231" s="14"/>
    </row>
    <row r="232" ht="12.75" customHeight="1">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4"/>
      <c r="AJ232" s="14"/>
      <c r="AK232" s="14"/>
      <c r="AL232" s="14"/>
    </row>
    <row r="233" ht="12.75" customHeight="1">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4"/>
      <c r="AJ233" s="14"/>
      <c r="AK233" s="14"/>
      <c r="AL233" s="14"/>
    </row>
    <row r="234" ht="12.75" customHeight="1">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4"/>
      <c r="AJ234" s="14"/>
      <c r="AK234" s="14"/>
      <c r="AL234" s="14"/>
    </row>
    <row r="235" ht="12.75" customHeight="1">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4"/>
      <c r="AJ235" s="14"/>
      <c r="AK235" s="14"/>
      <c r="AL235" s="14"/>
    </row>
    <row r="236" ht="12.75" customHeight="1">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4"/>
      <c r="AJ236" s="14"/>
      <c r="AK236" s="14"/>
      <c r="AL236" s="14"/>
    </row>
    <row r="237" ht="12.75" customHeight="1">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4"/>
      <c r="AJ237" s="14"/>
      <c r="AK237" s="14"/>
      <c r="AL237" s="14"/>
    </row>
    <row r="238" ht="12.75" customHeight="1">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4"/>
      <c r="AJ238" s="14"/>
      <c r="AK238" s="14"/>
      <c r="AL238" s="14"/>
    </row>
    <row r="239" ht="12.75" customHeight="1">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4"/>
      <c r="AJ239" s="14"/>
      <c r="AK239" s="14"/>
      <c r="AL239" s="14"/>
    </row>
    <row r="240" ht="12.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4"/>
      <c r="AJ240" s="14"/>
      <c r="AK240" s="14"/>
      <c r="AL240" s="14"/>
    </row>
    <row r="241" ht="12.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4"/>
      <c r="AJ241" s="14"/>
      <c r="AK241" s="14"/>
      <c r="AL241" s="14"/>
    </row>
    <row r="242" ht="12.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4"/>
      <c r="AJ242" s="14"/>
      <c r="AK242" s="14"/>
      <c r="AL242" s="14"/>
    </row>
    <row r="243" ht="12.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4"/>
      <c r="AJ243" s="14"/>
      <c r="AK243" s="14"/>
      <c r="AL243" s="14"/>
    </row>
    <row r="244" ht="12.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4"/>
      <c r="AJ244" s="14"/>
      <c r="AK244" s="14"/>
      <c r="AL244" s="14"/>
    </row>
    <row r="245" ht="12.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4"/>
      <c r="AJ245" s="14"/>
      <c r="AK245" s="14"/>
      <c r="AL245" s="14"/>
    </row>
    <row r="246" ht="12.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4"/>
      <c r="AJ246" s="14"/>
      <c r="AK246" s="14"/>
      <c r="AL246" s="14"/>
    </row>
    <row r="247" ht="12.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4"/>
      <c r="AJ247" s="14"/>
      <c r="AK247" s="14"/>
      <c r="AL247" s="14"/>
    </row>
    <row r="248" ht="12.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4"/>
      <c r="AJ248" s="14"/>
      <c r="AK248" s="14"/>
      <c r="AL248" s="14"/>
    </row>
    <row r="249" ht="12.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4"/>
      <c r="AJ249" s="14"/>
      <c r="AK249" s="14"/>
      <c r="AL249" s="14"/>
    </row>
    <row r="250" ht="12.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4"/>
      <c r="AJ250" s="14"/>
      <c r="AK250" s="14"/>
      <c r="AL250" s="14"/>
    </row>
    <row r="251" ht="12.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4"/>
      <c r="AJ251" s="14"/>
      <c r="AK251" s="14"/>
      <c r="AL251" s="14"/>
    </row>
    <row r="252" ht="12.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4"/>
      <c r="AJ252" s="14"/>
      <c r="AK252" s="14"/>
      <c r="AL252" s="14"/>
    </row>
    <row r="253" ht="12.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4"/>
      <c r="AJ253" s="14"/>
      <c r="AK253" s="14"/>
      <c r="AL253" s="14"/>
    </row>
    <row r="254" ht="12.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4"/>
      <c r="AJ254" s="14"/>
      <c r="AK254" s="14"/>
      <c r="AL254" s="14"/>
    </row>
    <row r="255" ht="12.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4"/>
      <c r="AJ255" s="14"/>
      <c r="AK255" s="14"/>
      <c r="AL255" s="14"/>
    </row>
    <row r="256" ht="12.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4"/>
      <c r="AJ256" s="14"/>
      <c r="AK256" s="14"/>
      <c r="AL256" s="14"/>
    </row>
    <row r="257" ht="12.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4"/>
      <c r="AJ257" s="14"/>
      <c r="AK257" s="14"/>
      <c r="AL257" s="14"/>
    </row>
    <row r="258" ht="12.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4"/>
      <c r="AJ258" s="14"/>
      <c r="AK258" s="14"/>
      <c r="AL258" s="14"/>
    </row>
    <row r="259" ht="12.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4"/>
      <c r="AJ259" s="14"/>
      <c r="AK259" s="14"/>
      <c r="AL259" s="14"/>
    </row>
    <row r="260" ht="12.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4"/>
      <c r="AJ260" s="14"/>
      <c r="AK260" s="14"/>
      <c r="AL260" s="14"/>
    </row>
    <row r="261" ht="12.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4"/>
      <c r="AJ261" s="14"/>
      <c r="AK261" s="14"/>
      <c r="AL261" s="14"/>
    </row>
    <row r="262" ht="12.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4"/>
      <c r="AJ262" s="14"/>
      <c r="AK262" s="14"/>
      <c r="AL262" s="14"/>
    </row>
    <row r="263" ht="12.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4"/>
      <c r="AJ263" s="14"/>
      <c r="AK263" s="14"/>
      <c r="AL263" s="14"/>
    </row>
    <row r="264" ht="12.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4"/>
      <c r="AJ264" s="14"/>
      <c r="AK264" s="14"/>
      <c r="AL264" s="14"/>
    </row>
    <row r="265" ht="12.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4"/>
      <c r="AJ265" s="14"/>
      <c r="AK265" s="14"/>
      <c r="AL265" s="14"/>
    </row>
    <row r="266" ht="12.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4"/>
      <c r="AJ266" s="14"/>
      <c r="AK266" s="14"/>
      <c r="AL266" s="14"/>
    </row>
    <row r="267" ht="12.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4"/>
      <c r="AJ267" s="14"/>
      <c r="AK267" s="14"/>
      <c r="AL267" s="14"/>
    </row>
    <row r="268" ht="12.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4"/>
      <c r="AJ268" s="14"/>
      <c r="AK268" s="14"/>
      <c r="AL268" s="14"/>
    </row>
    <row r="269" ht="12.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4"/>
      <c r="AJ269" s="14"/>
      <c r="AK269" s="14"/>
      <c r="AL269" s="14"/>
    </row>
    <row r="270" ht="12.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4"/>
      <c r="AJ270" s="14"/>
      <c r="AK270" s="14"/>
      <c r="AL270" s="14"/>
    </row>
    <row r="271" ht="12.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4"/>
      <c r="AJ271" s="14"/>
      <c r="AK271" s="14"/>
      <c r="AL271" s="14"/>
    </row>
    <row r="272" ht="12.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4"/>
      <c r="AJ272" s="14"/>
      <c r="AK272" s="14"/>
      <c r="AL272" s="14"/>
    </row>
    <row r="273" ht="12.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4"/>
      <c r="AJ273" s="14"/>
      <c r="AK273" s="14"/>
      <c r="AL273" s="14"/>
    </row>
    <row r="274" ht="12.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4"/>
      <c r="AJ274" s="14"/>
      <c r="AK274" s="14"/>
      <c r="AL274" s="14"/>
    </row>
    <row r="275" ht="12.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4"/>
      <c r="AJ275" s="14"/>
      <c r="AK275" s="14"/>
      <c r="AL275" s="14"/>
    </row>
    <row r="276" ht="12.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4"/>
      <c r="AJ276" s="14"/>
      <c r="AK276" s="14"/>
      <c r="AL276" s="14"/>
    </row>
    <row r="277" ht="12.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4"/>
      <c r="AJ277" s="14"/>
      <c r="AK277" s="14"/>
      <c r="AL277" s="14"/>
    </row>
    <row r="278" ht="12.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4"/>
      <c r="AJ278" s="14"/>
      <c r="AK278" s="14"/>
      <c r="AL278" s="14"/>
    </row>
    <row r="279" ht="12.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4"/>
      <c r="AJ279" s="14"/>
      <c r="AK279" s="14"/>
      <c r="AL279" s="14"/>
    </row>
    <row r="280" ht="12.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4"/>
      <c r="AJ280" s="14"/>
      <c r="AK280" s="14"/>
      <c r="AL280" s="14"/>
    </row>
    <row r="281" ht="12.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4"/>
      <c r="AJ281" s="14"/>
      <c r="AK281" s="14"/>
      <c r="AL281" s="14"/>
    </row>
    <row r="282" ht="12.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4"/>
      <c r="AJ282" s="14"/>
      <c r="AK282" s="14"/>
      <c r="AL282" s="14"/>
    </row>
    <row r="283" ht="12.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4"/>
      <c r="AJ283" s="14"/>
      <c r="AK283" s="14"/>
      <c r="AL283" s="14"/>
    </row>
    <row r="284" ht="12.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4"/>
      <c r="AJ284" s="14"/>
      <c r="AK284" s="14"/>
      <c r="AL284" s="14"/>
    </row>
    <row r="285" ht="12.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4"/>
      <c r="AJ285" s="14"/>
      <c r="AK285" s="14"/>
      <c r="AL285" s="14"/>
    </row>
    <row r="286" ht="12.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4"/>
      <c r="AJ286" s="14"/>
      <c r="AK286" s="14"/>
      <c r="AL286" s="14"/>
    </row>
    <row r="287" ht="12.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4"/>
      <c r="AJ287" s="14"/>
      <c r="AK287" s="14"/>
      <c r="AL287" s="14"/>
    </row>
    <row r="288" ht="12.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4"/>
      <c r="AJ288" s="14"/>
      <c r="AK288" s="14"/>
      <c r="AL288" s="14"/>
    </row>
    <row r="289" ht="12.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4"/>
      <c r="AJ289" s="14"/>
      <c r="AK289" s="14"/>
      <c r="AL289" s="14"/>
    </row>
    <row r="290" ht="12.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4"/>
      <c r="AJ290" s="14"/>
      <c r="AK290" s="14"/>
      <c r="AL290" s="14"/>
    </row>
    <row r="291" ht="12.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4"/>
      <c r="AJ291" s="14"/>
      <c r="AK291" s="14"/>
      <c r="AL291" s="14"/>
    </row>
    <row r="292" ht="12.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4"/>
      <c r="AJ292" s="14"/>
      <c r="AK292" s="14"/>
      <c r="AL292" s="14"/>
    </row>
    <row r="293" ht="12.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4"/>
      <c r="AJ293" s="14"/>
      <c r="AK293" s="14"/>
      <c r="AL293" s="14"/>
    </row>
    <row r="294" ht="12.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4"/>
      <c r="AJ294" s="14"/>
      <c r="AK294" s="14"/>
      <c r="AL294" s="14"/>
    </row>
    <row r="295" ht="12.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4"/>
      <c r="AJ295" s="14"/>
      <c r="AK295" s="14"/>
      <c r="AL295" s="14"/>
    </row>
    <row r="296" ht="12.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4"/>
      <c r="AJ296" s="14"/>
      <c r="AK296" s="14"/>
      <c r="AL296" s="14"/>
    </row>
    <row r="297" ht="12.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4"/>
      <c r="AJ297" s="14"/>
      <c r="AK297" s="14"/>
      <c r="AL297" s="14"/>
    </row>
    <row r="298" ht="12.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4"/>
      <c r="AJ298" s="14"/>
      <c r="AK298" s="14"/>
      <c r="AL298" s="14"/>
    </row>
    <row r="299" ht="12.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4"/>
      <c r="AJ299" s="14"/>
      <c r="AK299" s="14"/>
      <c r="AL299" s="14"/>
    </row>
    <row r="300" ht="12.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4"/>
      <c r="AJ300" s="14"/>
      <c r="AK300" s="14"/>
      <c r="AL300" s="14"/>
    </row>
    <row r="301" ht="12.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4"/>
      <c r="AJ301" s="14"/>
      <c r="AK301" s="14"/>
      <c r="AL301" s="14"/>
    </row>
    <row r="302" ht="12.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4"/>
      <c r="AJ302" s="14"/>
      <c r="AK302" s="14"/>
      <c r="AL302" s="14"/>
    </row>
    <row r="303" ht="12.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4"/>
      <c r="AJ303" s="14"/>
      <c r="AK303" s="14"/>
      <c r="AL303" s="14"/>
    </row>
    <row r="304" ht="12.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4"/>
      <c r="AJ304" s="14"/>
      <c r="AK304" s="14"/>
      <c r="AL304" s="14"/>
    </row>
    <row r="305" ht="12.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4"/>
      <c r="AJ305" s="14"/>
      <c r="AK305" s="14"/>
      <c r="AL305" s="14"/>
    </row>
    <row r="306" ht="12.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4"/>
      <c r="AJ306" s="14"/>
      <c r="AK306" s="14"/>
      <c r="AL306" s="14"/>
    </row>
    <row r="307" ht="12.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4"/>
      <c r="AJ307" s="14"/>
      <c r="AK307" s="14"/>
      <c r="AL307" s="14"/>
    </row>
    <row r="308" ht="12.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4"/>
      <c r="AJ308" s="14"/>
      <c r="AK308" s="14"/>
      <c r="AL308" s="14"/>
    </row>
    <row r="309" ht="12.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4"/>
      <c r="AJ309" s="14"/>
      <c r="AK309" s="14"/>
      <c r="AL309" s="14"/>
    </row>
    <row r="310" ht="12.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4"/>
      <c r="AJ310" s="14"/>
      <c r="AK310" s="14"/>
      <c r="AL310" s="14"/>
    </row>
    <row r="311" ht="12.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4"/>
      <c r="AJ311" s="14"/>
      <c r="AK311" s="14"/>
      <c r="AL311" s="14"/>
    </row>
    <row r="312" ht="12.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4"/>
      <c r="AJ312" s="14"/>
      <c r="AK312" s="14"/>
      <c r="AL312" s="14"/>
    </row>
    <row r="313" ht="12.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4"/>
      <c r="AJ313" s="14"/>
      <c r="AK313" s="14"/>
      <c r="AL313" s="14"/>
    </row>
    <row r="314" ht="12.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4"/>
      <c r="AJ314" s="14"/>
      <c r="AK314" s="14"/>
      <c r="AL314" s="14"/>
    </row>
    <row r="315" ht="12.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4"/>
      <c r="AJ315" s="14"/>
      <c r="AK315" s="14"/>
      <c r="AL315" s="14"/>
    </row>
    <row r="316" ht="12.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4"/>
      <c r="AJ316" s="14"/>
      <c r="AK316" s="14"/>
      <c r="AL316" s="14"/>
    </row>
    <row r="317" ht="12.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4"/>
      <c r="AJ317" s="14"/>
      <c r="AK317" s="14"/>
      <c r="AL317" s="14"/>
    </row>
    <row r="318" ht="12.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4"/>
      <c r="AJ318" s="14"/>
      <c r="AK318" s="14"/>
      <c r="AL318" s="14"/>
    </row>
    <row r="319" ht="12.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4"/>
      <c r="AJ319" s="14"/>
      <c r="AK319" s="14"/>
      <c r="AL319" s="14"/>
    </row>
    <row r="320" ht="12.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4"/>
      <c r="AJ320" s="14"/>
      <c r="AK320" s="14"/>
      <c r="AL320" s="14"/>
    </row>
    <row r="321" ht="12.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4"/>
      <c r="AJ321" s="14"/>
      <c r="AK321" s="14"/>
      <c r="AL321" s="14"/>
    </row>
    <row r="322" ht="12.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4"/>
      <c r="AJ322" s="14"/>
      <c r="AK322" s="14"/>
      <c r="AL322" s="14"/>
    </row>
    <row r="323" ht="12.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4"/>
      <c r="AJ323" s="14"/>
      <c r="AK323" s="14"/>
      <c r="AL323" s="14"/>
    </row>
    <row r="324" ht="12.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4"/>
      <c r="AJ324" s="14"/>
      <c r="AK324" s="14"/>
      <c r="AL324" s="14"/>
    </row>
    <row r="325" ht="12.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4"/>
      <c r="AJ325" s="14"/>
      <c r="AK325" s="14"/>
      <c r="AL325" s="14"/>
    </row>
    <row r="326" ht="12.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4"/>
      <c r="AJ326" s="14"/>
      <c r="AK326" s="14"/>
      <c r="AL326" s="14"/>
    </row>
    <row r="327" ht="12.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4"/>
      <c r="AJ327" s="14"/>
      <c r="AK327" s="14"/>
      <c r="AL327" s="14"/>
    </row>
    <row r="328" ht="12.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4"/>
      <c r="AJ328" s="14"/>
      <c r="AK328" s="14"/>
      <c r="AL328" s="14"/>
    </row>
    <row r="329" ht="12.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4"/>
      <c r="AJ329" s="14"/>
      <c r="AK329" s="14"/>
      <c r="AL329" s="14"/>
    </row>
    <row r="330" ht="12.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4"/>
      <c r="AJ330" s="14"/>
      <c r="AK330" s="14"/>
      <c r="AL330" s="14"/>
    </row>
    <row r="331" ht="12.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4"/>
      <c r="AJ331" s="14"/>
      <c r="AK331" s="14"/>
      <c r="AL331" s="14"/>
    </row>
    <row r="332" ht="12.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4"/>
      <c r="AJ332" s="14"/>
      <c r="AK332" s="14"/>
      <c r="AL332" s="14"/>
    </row>
    <row r="333" ht="12.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4"/>
      <c r="AJ333" s="14"/>
      <c r="AK333" s="14"/>
      <c r="AL333" s="14"/>
    </row>
    <row r="334" ht="12.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4"/>
      <c r="AJ334" s="14"/>
      <c r="AK334" s="14"/>
      <c r="AL334" s="14"/>
    </row>
    <row r="335" ht="12.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4"/>
      <c r="AJ335" s="14"/>
      <c r="AK335" s="14"/>
      <c r="AL335" s="14"/>
    </row>
    <row r="336" ht="12.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4"/>
      <c r="AJ336" s="14"/>
      <c r="AK336" s="14"/>
      <c r="AL336" s="14"/>
    </row>
    <row r="337" ht="12.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4"/>
      <c r="AJ337" s="14"/>
      <c r="AK337" s="14"/>
      <c r="AL337" s="14"/>
    </row>
    <row r="338" ht="12.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4"/>
      <c r="AJ338" s="14"/>
      <c r="AK338" s="14"/>
      <c r="AL338" s="14"/>
    </row>
    <row r="339" ht="12.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4"/>
      <c r="AJ339" s="14"/>
      <c r="AK339" s="14"/>
      <c r="AL339" s="14"/>
    </row>
    <row r="340" ht="12.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4"/>
      <c r="AJ340" s="14"/>
      <c r="AK340" s="14"/>
      <c r="AL340" s="14"/>
    </row>
    <row r="341" ht="12.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4"/>
      <c r="AJ341" s="14"/>
      <c r="AK341" s="14"/>
      <c r="AL341" s="14"/>
    </row>
    <row r="342" ht="12.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4"/>
      <c r="AJ342" s="14"/>
      <c r="AK342" s="14"/>
      <c r="AL342" s="14"/>
    </row>
    <row r="343" ht="12.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4"/>
      <c r="AJ343" s="14"/>
      <c r="AK343" s="14"/>
      <c r="AL343" s="14"/>
    </row>
    <row r="344" ht="12.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4"/>
      <c r="AJ344" s="14"/>
      <c r="AK344" s="14"/>
      <c r="AL344" s="14"/>
    </row>
    <row r="345" ht="12.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4"/>
      <c r="AJ345" s="14"/>
      <c r="AK345" s="14"/>
      <c r="AL345" s="14"/>
    </row>
    <row r="346" ht="12.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4"/>
      <c r="AJ346" s="14"/>
      <c r="AK346" s="14"/>
      <c r="AL346" s="14"/>
    </row>
    <row r="347" ht="12.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4"/>
      <c r="AJ347" s="14"/>
      <c r="AK347" s="14"/>
      <c r="AL347" s="14"/>
    </row>
    <row r="348" ht="12.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4"/>
      <c r="AJ348" s="14"/>
      <c r="AK348" s="14"/>
      <c r="AL348" s="14"/>
    </row>
    <row r="349" ht="12.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4"/>
      <c r="AJ349" s="14"/>
      <c r="AK349" s="14"/>
      <c r="AL349" s="14"/>
    </row>
    <row r="350" ht="12.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4"/>
      <c r="AJ350" s="14"/>
      <c r="AK350" s="14"/>
      <c r="AL350" s="14"/>
    </row>
    <row r="351" ht="12.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4"/>
      <c r="AJ351" s="14"/>
      <c r="AK351" s="14"/>
      <c r="AL351" s="14"/>
    </row>
    <row r="352" ht="12.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4"/>
      <c r="AJ352" s="14"/>
      <c r="AK352" s="14"/>
      <c r="AL352" s="14"/>
    </row>
    <row r="353" ht="12.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4"/>
      <c r="AJ353" s="14"/>
      <c r="AK353" s="14"/>
      <c r="AL353" s="14"/>
    </row>
    <row r="354" ht="12.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4"/>
      <c r="AJ354" s="14"/>
      <c r="AK354" s="14"/>
      <c r="AL354" s="14"/>
    </row>
    <row r="355" ht="12.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4"/>
      <c r="AJ355" s="14"/>
      <c r="AK355" s="14"/>
      <c r="AL355" s="14"/>
    </row>
    <row r="356" ht="12.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4"/>
      <c r="AJ356" s="14"/>
      <c r="AK356" s="14"/>
      <c r="AL356" s="14"/>
    </row>
    <row r="357" ht="12.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4"/>
      <c r="AJ357" s="14"/>
      <c r="AK357" s="14"/>
      <c r="AL357" s="14"/>
    </row>
    <row r="358" ht="12.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4"/>
      <c r="AJ358" s="14"/>
      <c r="AK358" s="14"/>
      <c r="AL358" s="14"/>
    </row>
    <row r="359" ht="12.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4"/>
      <c r="AJ359" s="14"/>
      <c r="AK359" s="14"/>
      <c r="AL359" s="14"/>
    </row>
    <row r="360" ht="12.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4"/>
      <c r="AJ360" s="14"/>
      <c r="AK360" s="14"/>
      <c r="AL360" s="14"/>
    </row>
    <row r="361" ht="12.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4"/>
      <c r="AJ361" s="14"/>
      <c r="AK361" s="14"/>
      <c r="AL361" s="14"/>
    </row>
    <row r="362" ht="12.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4"/>
      <c r="AJ362" s="14"/>
      <c r="AK362" s="14"/>
      <c r="AL362" s="14"/>
    </row>
    <row r="363" ht="12.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4"/>
      <c r="AJ363" s="14"/>
      <c r="AK363" s="14"/>
      <c r="AL363" s="14"/>
    </row>
    <row r="364" ht="12.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4"/>
      <c r="AJ364" s="14"/>
      <c r="AK364" s="14"/>
      <c r="AL364" s="14"/>
    </row>
    <row r="365" ht="12.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4"/>
      <c r="AJ365" s="14"/>
      <c r="AK365" s="14"/>
      <c r="AL365" s="14"/>
    </row>
    <row r="366" ht="12.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4"/>
      <c r="AJ366" s="14"/>
      <c r="AK366" s="14"/>
      <c r="AL366" s="14"/>
    </row>
    <row r="367" ht="12.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4"/>
      <c r="AJ367" s="14"/>
      <c r="AK367" s="14"/>
      <c r="AL367" s="14"/>
    </row>
    <row r="368" ht="12.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4"/>
      <c r="AJ368" s="14"/>
      <c r="AK368" s="14"/>
      <c r="AL368" s="14"/>
    </row>
    <row r="369" ht="12.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4"/>
      <c r="AJ369" s="14"/>
      <c r="AK369" s="14"/>
      <c r="AL369" s="14"/>
    </row>
    <row r="370" ht="12.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4"/>
      <c r="AJ370" s="14"/>
      <c r="AK370" s="14"/>
      <c r="AL370" s="14"/>
    </row>
    <row r="371" ht="12.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4"/>
      <c r="AJ371" s="14"/>
      <c r="AK371" s="14"/>
      <c r="AL371" s="14"/>
    </row>
    <row r="372" ht="12.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4"/>
      <c r="AJ372" s="14"/>
      <c r="AK372" s="14"/>
      <c r="AL372" s="14"/>
    </row>
    <row r="373" ht="12.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4"/>
      <c r="AJ373" s="14"/>
      <c r="AK373" s="14"/>
      <c r="AL373" s="14"/>
    </row>
    <row r="374" ht="12.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4"/>
      <c r="AJ374" s="14"/>
      <c r="AK374" s="14"/>
      <c r="AL374" s="14"/>
    </row>
    <row r="375" ht="12.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4"/>
      <c r="AJ375" s="14"/>
      <c r="AK375" s="14"/>
      <c r="AL375" s="14"/>
    </row>
    <row r="376" ht="12.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4"/>
      <c r="AJ376" s="14"/>
      <c r="AK376" s="14"/>
      <c r="AL376" s="14"/>
    </row>
    <row r="377" ht="12.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4"/>
      <c r="AJ377" s="14"/>
      <c r="AK377" s="14"/>
      <c r="AL377" s="14"/>
    </row>
    <row r="378" ht="12.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4"/>
      <c r="AJ378" s="14"/>
      <c r="AK378" s="14"/>
      <c r="AL378" s="14"/>
    </row>
    <row r="379" ht="12.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4"/>
      <c r="AJ379" s="14"/>
      <c r="AK379" s="14"/>
      <c r="AL379" s="14"/>
    </row>
    <row r="380" ht="12.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4"/>
      <c r="AJ380" s="14"/>
      <c r="AK380" s="14"/>
      <c r="AL380" s="14"/>
    </row>
    <row r="381" ht="12.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4"/>
      <c r="AJ381" s="14"/>
      <c r="AK381" s="14"/>
      <c r="AL381" s="14"/>
    </row>
    <row r="382" ht="12.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4"/>
      <c r="AJ382" s="14"/>
      <c r="AK382" s="14"/>
      <c r="AL382" s="14"/>
    </row>
    <row r="383" ht="12.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4"/>
      <c r="AJ383" s="14"/>
      <c r="AK383" s="14"/>
      <c r="AL383" s="14"/>
    </row>
    <row r="384" ht="12.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4"/>
      <c r="AJ384" s="14"/>
      <c r="AK384" s="14"/>
      <c r="AL384" s="14"/>
    </row>
    <row r="385" ht="12.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4"/>
      <c r="AJ385" s="14"/>
      <c r="AK385" s="14"/>
      <c r="AL385" s="14"/>
    </row>
    <row r="386" ht="12.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4"/>
      <c r="AJ386" s="14"/>
      <c r="AK386" s="14"/>
      <c r="AL386" s="14"/>
    </row>
    <row r="387" ht="12.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4"/>
      <c r="AJ387" s="14"/>
      <c r="AK387" s="14"/>
      <c r="AL387" s="14"/>
    </row>
    <row r="388" ht="12.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4"/>
      <c r="AJ388" s="14"/>
      <c r="AK388" s="14"/>
      <c r="AL388" s="14"/>
    </row>
    <row r="389" ht="12.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4"/>
      <c r="AJ389" s="14"/>
      <c r="AK389" s="14"/>
      <c r="AL389" s="14"/>
    </row>
    <row r="390" ht="12.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4"/>
      <c r="AJ390" s="14"/>
      <c r="AK390" s="14"/>
      <c r="AL390" s="14"/>
    </row>
    <row r="391" ht="12.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4"/>
      <c r="AJ391" s="14"/>
      <c r="AK391" s="14"/>
      <c r="AL391" s="14"/>
    </row>
    <row r="392" ht="12.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4"/>
      <c r="AJ392" s="14"/>
      <c r="AK392" s="14"/>
      <c r="AL392" s="14"/>
    </row>
    <row r="393" ht="12.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4"/>
      <c r="AJ393" s="14"/>
      <c r="AK393" s="14"/>
      <c r="AL393" s="14"/>
    </row>
    <row r="394" ht="12.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4"/>
      <c r="AJ394" s="14"/>
      <c r="AK394" s="14"/>
      <c r="AL394" s="14"/>
    </row>
    <row r="395" ht="12.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4"/>
      <c r="AJ395" s="14"/>
      <c r="AK395" s="14"/>
      <c r="AL395" s="14"/>
    </row>
    <row r="396" ht="12.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4"/>
      <c r="AJ396" s="14"/>
      <c r="AK396" s="14"/>
      <c r="AL396" s="14"/>
    </row>
    <row r="397" ht="12.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4"/>
      <c r="AJ397" s="14"/>
      <c r="AK397" s="14"/>
      <c r="AL397" s="14"/>
    </row>
    <row r="398" ht="12.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4"/>
      <c r="AJ398" s="14"/>
      <c r="AK398" s="14"/>
      <c r="AL398" s="14"/>
    </row>
    <row r="399" ht="12.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4"/>
      <c r="AJ399" s="14"/>
      <c r="AK399" s="14"/>
      <c r="AL399" s="14"/>
    </row>
    <row r="400" ht="12.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4"/>
      <c r="AJ400" s="14"/>
      <c r="AK400" s="14"/>
      <c r="AL400" s="14"/>
    </row>
    <row r="401" ht="12.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4"/>
      <c r="AJ401" s="14"/>
      <c r="AK401" s="14"/>
      <c r="AL401" s="14"/>
    </row>
    <row r="402" ht="12.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4"/>
      <c r="AJ402" s="14"/>
      <c r="AK402" s="14"/>
      <c r="AL402" s="14"/>
    </row>
    <row r="403" ht="12.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4"/>
      <c r="AJ403" s="14"/>
      <c r="AK403" s="14"/>
      <c r="AL403" s="14"/>
    </row>
    <row r="404" ht="12.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4"/>
      <c r="AJ404" s="14"/>
      <c r="AK404" s="14"/>
      <c r="AL404" s="14"/>
    </row>
    <row r="405" ht="12.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4"/>
      <c r="AJ405" s="14"/>
      <c r="AK405" s="14"/>
      <c r="AL405" s="14"/>
    </row>
    <row r="406" ht="12.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4"/>
      <c r="AJ406" s="14"/>
      <c r="AK406" s="14"/>
      <c r="AL406" s="14"/>
    </row>
    <row r="407" ht="12.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4"/>
      <c r="AJ407" s="14"/>
      <c r="AK407" s="14"/>
      <c r="AL407" s="14"/>
    </row>
    <row r="408" ht="12.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4"/>
      <c r="AJ408" s="14"/>
      <c r="AK408" s="14"/>
      <c r="AL408" s="14"/>
    </row>
    <row r="409" ht="12.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4"/>
      <c r="AJ409" s="14"/>
      <c r="AK409" s="14"/>
      <c r="AL409" s="14"/>
    </row>
    <row r="410" ht="12.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4"/>
      <c r="AJ410" s="14"/>
      <c r="AK410" s="14"/>
      <c r="AL410" s="14"/>
    </row>
    <row r="411" ht="12.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4"/>
      <c r="AJ411" s="14"/>
      <c r="AK411" s="14"/>
      <c r="AL411" s="14"/>
    </row>
    <row r="412" ht="12.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4"/>
      <c r="AJ412" s="14"/>
      <c r="AK412" s="14"/>
      <c r="AL412" s="14"/>
    </row>
    <row r="413" ht="12.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4"/>
      <c r="AJ413" s="14"/>
      <c r="AK413" s="14"/>
      <c r="AL413" s="14"/>
    </row>
    <row r="414" ht="12.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4"/>
      <c r="AJ414" s="14"/>
      <c r="AK414" s="14"/>
      <c r="AL414" s="14"/>
    </row>
    <row r="415" ht="12.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4"/>
      <c r="AJ415" s="14"/>
      <c r="AK415" s="14"/>
      <c r="AL415" s="14"/>
    </row>
    <row r="416" ht="12.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4"/>
      <c r="AJ416" s="14"/>
      <c r="AK416" s="14"/>
      <c r="AL416" s="14"/>
    </row>
    <row r="417" ht="12.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4"/>
      <c r="AJ417" s="14"/>
      <c r="AK417" s="14"/>
      <c r="AL417" s="14"/>
    </row>
    <row r="418" ht="12.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4"/>
      <c r="AJ418" s="14"/>
      <c r="AK418" s="14"/>
      <c r="AL418" s="14"/>
    </row>
    <row r="419" ht="12.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4"/>
      <c r="AJ419" s="14"/>
      <c r="AK419" s="14"/>
      <c r="AL419" s="14"/>
    </row>
    <row r="420" ht="12.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4"/>
      <c r="AJ420" s="14"/>
      <c r="AK420" s="14"/>
      <c r="AL420" s="14"/>
    </row>
    <row r="421" ht="12.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4"/>
      <c r="AJ421" s="14"/>
      <c r="AK421" s="14"/>
      <c r="AL421" s="14"/>
    </row>
    <row r="422" ht="12.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4"/>
      <c r="AJ422" s="14"/>
      <c r="AK422" s="14"/>
      <c r="AL422" s="14"/>
    </row>
    <row r="423" ht="12.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4"/>
      <c r="AJ423" s="14"/>
      <c r="AK423" s="14"/>
      <c r="AL423" s="14"/>
    </row>
    <row r="424" ht="12.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4"/>
      <c r="AJ424" s="14"/>
      <c r="AK424" s="14"/>
      <c r="AL424" s="14"/>
    </row>
    <row r="425" ht="12.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4"/>
      <c r="AJ425" s="14"/>
      <c r="AK425" s="14"/>
      <c r="AL425" s="14"/>
    </row>
    <row r="426" ht="12.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4"/>
      <c r="AJ426" s="14"/>
      <c r="AK426" s="14"/>
      <c r="AL426" s="14"/>
    </row>
    <row r="427" ht="12.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4"/>
      <c r="AJ427" s="14"/>
      <c r="AK427" s="14"/>
      <c r="AL427" s="14"/>
    </row>
    <row r="428" ht="12.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4"/>
      <c r="AJ428" s="14"/>
      <c r="AK428" s="14"/>
      <c r="AL428" s="14"/>
    </row>
    <row r="429" ht="12.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4"/>
      <c r="AJ429" s="14"/>
      <c r="AK429" s="14"/>
      <c r="AL429" s="14"/>
    </row>
    <row r="430" ht="12.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4"/>
      <c r="AJ430" s="14"/>
      <c r="AK430" s="14"/>
      <c r="AL430" s="14"/>
    </row>
    <row r="431" ht="12.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4"/>
      <c r="AJ431" s="14"/>
      <c r="AK431" s="14"/>
      <c r="AL431" s="14"/>
    </row>
    <row r="432" ht="12.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4"/>
      <c r="AJ432" s="14"/>
      <c r="AK432" s="14"/>
      <c r="AL432" s="14"/>
    </row>
    <row r="433" ht="12.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4"/>
      <c r="AJ433" s="14"/>
      <c r="AK433" s="14"/>
      <c r="AL433" s="14"/>
    </row>
    <row r="434" ht="12.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4"/>
      <c r="AJ434" s="14"/>
      <c r="AK434" s="14"/>
      <c r="AL434" s="14"/>
    </row>
    <row r="435" ht="12.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4"/>
      <c r="AJ435" s="14"/>
      <c r="AK435" s="14"/>
      <c r="AL435" s="14"/>
    </row>
    <row r="436" ht="12.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4"/>
      <c r="AJ436" s="14"/>
      <c r="AK436" s="14"/>
      <c r="AL436" s="14"/>
    </row>
    <row r="437" ht="12.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4"/>
      <c r="AJ437" s="14"/>
      <c r="AK437" s="14"/>
      <c r="AL437" s="14"/>
    </row>
    <row r="438" ht="12.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4"/>
      <c r="AJ438" s="14"/>
      <c r="AK438" s="14"/>
      <c r="AL438" s="14"/>
    </row>
    <row r="439" ht="12.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4"/>
      <c r="AJ439" s="14"/>
      <c r="AK439" s="14"/>
      <c r="AL439" s="14"/>
    </row>
    <row r="440" ht="12.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4"/>
      <c r="AJ440" s="14"/>
      <c r="AK440" s="14"/>
      <c r="AL440" s="14"/>
    </row>
    <row r="441" ht="12.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4"/>
      <c r="AJ441" s="14"/>
      <c r="AK441" s="14"/>
      <c r="AL441" s="14"/>
    </row>
    <row r="442" ht="12.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4"/>
      <c r="AJ442" s="14"/>
      <c r="AK442" s="14"/>
      <c r="AL442" s="14"/>
    </row>
    <row r="443" ht="12.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4"/>
      <c r="AJ443" s="14"/>
      <c r="AK443" s="14"/>
      <c r="AL443" s="14"/>
    </row>
    <row r="444" ht="12.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4"/>
      <c r="AJ444" s="14"/>
      <c r="AK444" s="14"/>
      <c r="AL444" s="14"/>
    </row>
    <row r="445" ht="12.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4"/>
      <c r="AJ445" s="14"/>
      <c r="AK445" s="14"/>
      <c r="AL445" s="14"/>
    </row>
    <row r="446" ht="12.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4"/>
      <c r="AJ446" s="14"/>
      <c r="AK446" s="14"/>
      <c r="AL446" s="14"/>
    </row>
    <row r="447" ht="12.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4"/>
      <c r="AJ447" s="14"/>
      <c r="AK447" s="14"/>
      <c r="AL447" s="14"/>
    </row>
    <row r="448" ht="12.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4"/>
      <c r="AJ448" s="14"/>
      <c r="AK448" s="14"/>
      <c r="AL448" s="14"/>
    </row>
    <row r="449" ht="12.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4"/>
      <c r="AJ449" s="14"/>
      <c r="AK449" s="14"/>
      <c r="AL449" s="14"/>
    </row>
    <row r="450" ht="12.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4"/>
      <c r="AJ450" s="14"/>
      <c r="AK450" s="14"/>
      <c r="AL450" s="14"/>
    </row>
    <row r="451" ht="12.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4"/>
      <c r="AJ451" s="14"/>
      <c r="AK451" s="14"/>
      <c r="AL451" s="14"/>
    </row>
    <row r="452" ht="12.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4"/>
      <c r="AJ452" s="14"/>
      <c r="AK452" s="14"/>
      <c r="AL452" s="14"/>
    </row>
    <row r="453" ht="12.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4"/>
      <c r="AJ453" s="14"/>
      <c r="AK453" s="14"/>
      <c r="AL453" s="14"/>
    </row>
    <row r="454" ht="12.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4"/>
      <c r="AJ454" s="14"/>
      <c r="AK454" s="14"/>
      <c r="AL454" s="14"/>
    </row>
    <row r="455" ht="12.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4"/>
      <c r="AJ455" s="14"/>
      <c r="AK455" s="14"/>
      <c r="AL455" s="14"/>
    </row>
    <row r="456" ht="12.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4"/>
      <c r="AJ456" s="14"/>
      <c r="AK456" s="14"/>
      <c r="AL456" s="14"/>
    </row>
    <row r="457" ht="12.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4"/>
      <c r="AJ457" s="14"/>
      <c r="AK457" s="14"/>
      <c r="AL457" s="14"/>
    </row>
    <row r="458" ht="12.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4"/>
      <c r="AJ458" s="14"/>
      <c r="AK458" s="14"/>
      <c r="AL458" s="14"/>
    </row>
    <row r="459" ht="12.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4"/>
      <c r="AJ459" s="14"/>
      <c r="AK459" s="14"/>
      <c r="AL459" s="14"/>
    </row>
    <row r="460" ht="12.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4"/>
      <c r="AJ460" s="14"/>
      <c r="AK460" s="14"/>
      <c r="AL460" s="14"/>
    </row>
    <row r="461" ht="12.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4"/>
      <c r="AJ461" s="14"/>
      <c r="AK461" s="14"/>
      <c r="AL461" s="14"/>
    </row>
    <row r="462" ht="12.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4"/>
      <c r="AJ462" s="14"/>
      <c r="AK462" s="14"/>
      <c r="AL462" s="14"/>
    </row>
    <row r="463" ht="12.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4"/>
      <c r="AJ463" s="14"/>
      <c r="AK463" s="14"/>
      <c r="AL463" s="14"/>
    </row>
    <row r="464" ht="12.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4"/>
      <c r="AJ464" s="14"/>
      <c r="AK464" s="14"/>
      <c r="AL464" s="14"/>
    </row>
    <row r="465" ht="12.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4"/>
      <c r="AJ465" s="14"/>
      <c r="AK465" s="14"/>
      <c r="AL465" s="14"/>
    </row>
    <row r="466" ht="12.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4"/>
      <c r="AJ466" s="14"/>
      <c r="AK466" s="14"/>
      <c r="AL466" s="14"/>
    </row>
    <row r="467" ht="12.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4"/>
      <c r="AJ467" s="14"/>
      <c r="AK467" s="14"/>
      <c r="AL467" s="14"/>
    </row>
    <row r="468" ht="12.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4"/>
      <c r="AJ468" s="14"/>
      <c r="AK468" s="14"/>
      <c r="AL468" s="14"/>
    </row>
    <row r="469" ht="12.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4"/>
      <c r="AJ469" s="14"/>
      <c r="AK469" s="14"/>
      <c r="AL469" s="14"/>
    </row>
    <row r="470" ht="12.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4"/>
      <c r="AJ470" s="14"/>
      <c r="AK470" s="14"/>
      <c r="AL470" s="14"/>
    </row>
    <row r="471" ht="12.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4"/>
      <c r="AJ471" s="14"/>
      <c r="AK471" s="14"/>
      <c r="AL471" s="14"/>
    </row>
    <row r="472" ht="12.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4"/>
      <c r="AJ472" s="14"/>
      <c r="AK472" s="14"/>
      <c r="AL472" s="14"/>
    </row>
    <row r="473" ht="12.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4"/>
      <c r="AJ473" s="14"/>
      <c r="AK473" s="14"/>
      <c r="AL473" s="14"/>
    </row>
    <row r="474" ht="12.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4"/>
      <c r="AJ474" s="14"/>
      <c r="AK474" s="14"/>
      <c r="AL474" s="14"/>
    </row>
    <row r="475" ht="12.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4"/>
      <c r="AJ475" s="14"/>
      <c r="AK475" s="14"/>
      <c r="AL475" s="14"/>
    </row>
    <row r="476" ht="12.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4"/>
      <c r="AJ476" s="14"/>
      <c r="AK476" s="14"/>
      <c r="AL476" s="14"/>
    </row>
    <row r="477" ht="12.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4"/>
      <c r="AJ477" s="14"/>
      <c r="AK477" s="14"/>
      <c r="AL477" s="14"/>
    </row>
    <row r="478" ht="12.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4"/>
      <c r="AJ478" s="14"/>
      <c r="AK478" s="14"/>
      <c r="AL478" s="14"/>
    </row>
    <row r="479" ht="12.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4"/>
      <c r="AJ479" s="14"/>
      <c r="AK479" s="14"/>
      <c r="AL479" s="14"/>
    </row>
    <row r="480" ht="12.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4"/>
      <c r="AJ480" s="14"/>
      <c r="AK480" s="14"/>
      <c r="AL480" s="14"/>
    </row>
    <row r="481" ht="12.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4"/>
      <c r="AJ481" s="14"/>
      <c r="AK481" s="14"/>
      <c r="AL481" s="14"/>
    </row>
    <row r="482" ht="12.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4"/>
      <c r="AJ482" s="14"/>
      <c r="AK482" s="14"/>
      <c r="AL482" s="14"/>
    </row>
    <row r="483" ht="12.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4"/>
      <c r="AJ483" s="14"/>
      <c r="AK483" s="14"/>
      <c r="AL483" s="14"/>
    </row>
    <row r="484" ht="12.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4"/>
      <c r="AJ484" s="14"/>
      <c r="AK484" s="14"/>
      <c r="AL484" s="14"/>
    </row>
    <row r="485" ht="12.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4"/>
      <c r="AJ485" s="14"/>
      <c r="AK485" s="14"/>
      <c r="AL485" s="14"/>
    </row>
    <row r="486" ht="12.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4"/>
      <c r="AJ486" s="14"/>
      <c r="AK486" s="14"/>
      <c r="AL486" s="14"/>
    </row>
    <row r="487" ht="12.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4"/>
      <c r="AJ487" s="14"/>
      <c r="AK487" s="14"/>
      <c r="AL487" s="14"/>
    </row>
    <row r="488" ht="12.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4"/>
      <c r="AJ488" s="14"/>
      <c r="AK488" s="14"/>
      <c r="AL488" s="14"/>
    </row>
    <row r="489" ht="12.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4"/>
      <c r="AJ489" s="14"/>
      <c r="AK489" s="14"/>
      <c r="AL489" s="14"/>
    </row>
    <row r="490" ht="12.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4"/>
      <c r="AJ490" s="14"/>
      <c r="AK490" s="14"/>
      <c r="AL490" s="14"/>
    </row>
    <row r="491" ht="12.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4"/>
      <c r="AJ491" s="14"/>
      <c r="AK491" s="14"/>
      <c r="AL491" s="14"/>
    </row>
    <row r="492" ht="12.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4"/>
      <c r="AJ492" s="14"/>
      <c r="AK492" s="14"/>
      <c r="AL492" s="14"/>
    </row>
    <row r="493" ht="12.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4"/>
      <c r="AJ493" s="14"/>
      <c r="AK493" s="14"/>
      <c r="AL493" s="14"/>
    </row>
    <row r="494" ht="12.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4"/>
      <c r="AJ494" s="14"/>
      <c r="AK494" s="14"/>
      <c r="AL494" s="14"/>
    </row>
    <row r="495" ht="12.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4"/>
      <c r="AJ495" s="14"/>
      <c r="AK495" s="14"/>
      <c r="AL495" s="14"/>
    </row>
    <row r="496" ht="12.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4"/>
      <c r="AJ496" s="14"/>
      <c r="AK496" s="14"/>
      <c r="AL496" s="14"/>
    </row>
    <row r="497" ht="12.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4"/>
      <c r="AJ497" s="14"/>
      <c r="AK497" s="14"/>
      <c r="AL497" s="14"/>
    </row>
    <row r="498" ht="12.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4"/>
      <c r="AJ498" s="14"/>
      <c r="AK498" s="14"/>
      <c r="AL498" s="14"/>
    </row>
    <row r="499" ht="12.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4"/>
      <c r="AJ499" s="14"/>
      <c r="AK499" s="14"/>
      <c r="AL499" s="14"/>
    </row>
    <row r="500" ht="12.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4"/>
      <c r="AJ500" s="14"/>
      <c r="AK500" s="14"/>
      <c r="AL500" s="14"/>
    </row>
    <row r="501" ht="12.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4"/>
      <c r="AJ501" s="14"/>
      <c r="AK501" s="14"/>
      <c r="AL501" s="14"/>
    </row>
    <row r="502" ht="12.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4"/>
      <c r="AJ502" s="14"/>
      <c r="AK502" s="14"/>
      <c r="AL502" s="14"/>
    </row>
    <row r="503" ht="12.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4"/>
      <c r="AJ503" s="14"/>
      <c r="AK503" s="14"/>
      <c r="AL503" s="14"/>
    </row>
    <row r="504" ht="12.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4"/>
      <c r="AJ504" s="14"/>
      <c r="AK504" s="14"/>
      <c r="AL504" s="14"/>
    </row>
    <row r="505" ht="12.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4"/>
      <c r="AJ505" s="14"/>
      <c r="AK505" s="14"/>
      <c r="AL505" s="14"/>
    </row>
    <row r="506" ht="12.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4"/>
      <c r="AJ506" s="14"/>
      <c r="AK506" s="14"/>
      <c r="AL506" s="14"/>
    </row>
    <row r="507" ht="12.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4"/>
      <c r="AJ507" s="14"/>
      <c r="AK507" s="14"/>
      <c r="AL507" s="14"/>
    </row>
    <row r="508" ht="12.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4"/>
      <c r="AJ508" s="14"/>
      <c r="AK508" s="14"/>
      <c r="AL508" s="14"/>
    </row>
    <row r="509" ht="12.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4"/>
      <c r="AJ509" s="14"/>
      <c r="AK509" s="14"/>
      <c r="AL509" s="14"/>
    </row>
    <row r="510" ht="12.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4"/>
      <c r="AJ510" s="14"/>
      <c r="AK510" s="14"/>
      <c r="AL510" s="14"/>
    </row>
    <row r="511" ht="12.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4"/>
      <c r="AJ511" s="14"/>
      <c r="AK511" s="14"/>
      <c r="AL511" s="14"/>
    </row>
    <row r="512" ht="12.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4"/>
      <c r="AJ512" s="14"/>
      <c r="AK512" s="14"/>
      <c r="AL512" s="14"/>
    </row>
    <row r="513" ht="12.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4"/>
      <c r="AJ513" s="14"/>
      <c r="AK513" s="14"/>
      <c r="AL513" s="14"/>
    </row>
    <row r="514" ht="12.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4"/>
      <c r="AJ514" s="14"/>
      <c r="AK514" s="14"/>
      <c r="AL514" s="14"/>
    </row>
    <row r="515" ht="12.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4"/>
      <c r="AJ515" s="14"/>
      <c r="AK515" s="14"/>
      <c r="AL515" s="14"/>
    </row>
    <row r="516" ht="12.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4"/>
      <c r="AJ516" s="14"/>
      <c r="AK516" s="14"/>
      <c r="AL516" s="14"/>
    </row>
    <row r="517" ht="12.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4"/>
      <c r="AJ517" s="14"/>
      <c r="AK517" s="14"/>
      <c r="AL517" s="14"/>
    </row>
    <row r="518" ht="12.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4"/>
      <c r="AJ518" s="14"/>
      <c r="AK518" s="14"/>
      <c r="AL518" s="14"/>
    </row>
    <row r="519" ht="12.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4"/>
      <c r="AJ519" s="14"/>
      <c r="AK519" s="14"/>
      <c r="AL519" s="14"/>
    </row>
    <row r="520" ht="12.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4"/>
      <c r="AJ520" s="14"/>
      <c r="AK520" s="14"/>
      <c r="AL520" s="14"/>
    </row>
    <row r="521" ht="12.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4"/>
      <c r="AJ521" s="14"/>
      <c r="AK521" s="14"/>
      <c r="AL521" s="14"/>
    </row>
    <row r="522" ht="12.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4"/>
      <c r="AJ522" s="14"/>
      <c r="AK522" s="14"/>
      <c r="AL522" s="14"/>
    </row>
    <row r="523" ht="12.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4"/>
      <c r="AJ523" s="14"/>
      <c r="AK523" s="14"/>
      <c r="AL523" s="14"/>
    </row>
    <row r="524" ht="12.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4"/>
      <c r="AJ524" s="14"/>
      <c r="AK524" s="14"/>
      <c r="AL524" s="14"/>
    </row>
    <row r="525" ht="12.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4"/>
      <c r="AJ525" s="14"/>
      <c r="AK525" s="14"/>
      <c r="AL525" s="14"/>
    </row>
    <row r="526" ht="12.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4"/>
      <c r="AJ526" s="14"/>
      <c r="AK526" s="14"/>
      <c r="AL526" s="14"/>
    </row>
    <row r="527" ht="12.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4"/>
      <c r="AJ527" s="14"/>
      <c r="AK527" s="14"/>
      <c r="AL527" s="14"/>
    </row>
    <row r="528" ht="12.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4"/>
      <c r="AJ528" s="14"/>
      <c r="AK528" s="14"/>
      <c r="AL528" s="14"/>
    </row>
    <row r="529" ht="12.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4"/>
      <c r="AJ529" s="14"/>
      <c r="AK529" s="14"/>
      <c r="AL529" s="14"/>
    </row>
    <row r="530" ht="12.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4"/>
      <c r="AJ530" s="14"/>
      <c r="AK530" s="14"/>
      <c r="AL530" s="14"/>
    </row>
    <row r="531" ht="12.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4"/>
      <c r="AJ531" s="14"/>
      <c r="AK531" s="14"/>
      <c r="AL531" s="14"/>
    </row>
    <row r="532" ht="12.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4"/>
      <c r="AJ532" s="14"/>
      <c r="AK532" s="14"/>
      <c r="AL532" s="14"/>
    </row>
    <row r="533" ht="12.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4"/>
      <c r="AJ533" s="14"/>
      <c r="AK533" s="14"/>
      <c r="AL533" s="14"/>
    </row>
    <row r="534" ht="12.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4"/>
      <c r="AJ534" s="14"/>
      <c r="AK534" s="14"/>
      <c r="AL534" s="14"/>
    </row>
    <row r="535" ht="12.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4"/>
      <c r="AJ535" s="14"/>
      <c r="AK535" s="14"/>
      <c r="AL535" s="14"/>
    </row>
    <row r="536" ht="12.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4"/>
      <c r="AJ536" s="14"/>
      <c r="AK536" s="14"/>
      <c r="AL536" s="14"/>
    </row>
    <row r="537" ht="12.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4"/>
      <c r="AJ537" s="14"/>
      <c r="AK537" s="14"/>
      <c r="AL537" s="14"/>
    </row>
    <row r="538" ht="12.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4"/>
      <c r="AJ538" s="14"/>
      <c r="AK538" s="14"/>
      <c r="AL538" s="14"/>
    </row>
    <row r="539" ht="12.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4"/>
      <c r="AJ539" s="14"/>
      <c r="AK539" s="14"/>
      <c r="AL539" s="14"/>
    </row>
    <row r="540" ht="12.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4"/>
      <c r="AJ540" s="14"/>
      <c r="AK540" s="14"/>
      <c r="AL540" s="14"/>
    </row>
    <row r="541" ht="12.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4"/>
      <c r="AJ541" s="14"/>
      <c r="AK541" s="14"/>
      <c r="AL541" s="14"/>
    </row>
    <row r="542" ht="12.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4"/>
      <c r="AJ542" s="14"/>
      <c r="AK542" s="14"/>
      <c r="AL542" s="14"/>
    </row>
    <row r="543" ht="12.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4"/>
      <c r="AJ543" s="14"/>
      <c r="AK543" s="14"/>
      <c r="AL543" s="14"/>
    </row>
    <row r="544" ht="12.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4"/>
      <c r="AJ544" s="14"/>
      <c r="AK544" s="14"/>
      <c r="AL544" s="14"/>
    </row>
    <row r="545" ht="12.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4"/>
      <c r="AJ545" s="14"/>
      <c r="AK545" s="14"/>
      <c r="AL545" s="14"/>
    </row>
    <row r="546" ht="12.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4"/>
      <c r="AJ546" s="14"/>
      <c r="AK546" s="14"/>
      <c r="AL546" s="14"/>
    </row>
    <row r="547" ht="12.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4"/>
      <c r="AJ547" s="14"/>
      <c r="AK547" s="14"/>
      <c r="AL547" s="14"/>
    </row>
    <row r="548" ht="12.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4"/>
      <c r="AJ548" s="14"/>
      <c r="AK548" s="14"/>
      <c r="AL548" s="14"/>
    </row>
    <row r="549" ht="12.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4"/>
      <c r="AJ549" s="14"/>
      <c r="AK549" s="14"/>
      <c r="AL549" s="14"/>
    </row>
    <row r="550" ht="12.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4"/>
      <c r="AJ550" s="14"/>
      <c r="AK550" s="14"/>
      <c r="AL550" s="14"/>
    </row>
    <row r="551" ht="12.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4"/>
      <c r="AJ551" s="14"/>
      <c r="AK551" s="14"/>
      <c r="AL551" s="14"/>
    </row>
    <row r="552" ht="12.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4"/>
      <c r="AJ552" s="14"/>
      <c r="AK552" s="14"/>
      <c r="AL552" s="14"/>
    </row>
    <row r="553" ht="12.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4"/>
      <c r="AJ553" s="14"/>
      <c r="AK553" s="14"/>
      <c r="AL553" s="14"/>
    </row>
    <row r="554" ht="12.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4"/>
      <c r="AJ554" s="14"/>
      <c r="AK554" s="14"/>
      <c r="AL554" s="14"/>
    </row>
    <row r="555" ht="12.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4"/>
      <c r="AJ555" s="14"/>
      <c r="AK555" s="14"/>
      <c r="AL555" s="14"/>
    </row>
    <row r="556" ht="12.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4"/>
      <c r="AJ556" s="14"/>
      <c r="AK556" s="14"/>
      <c r="AL556" s="14"/>
    </row>
    <row r="557" ht="12.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4"/>
      <c r="AJ557" s="14"/>
      <c r="AK557" s="14"/>
      <c r="AL557" s="14"/>
    </row>
    <row r="558" ht="12.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4"/>
      <c r="AJ558" s="14"/>
      <c r="AK558" s="14"/>
      <c r="AL558" s="14"/>
    </row>
    <row r="559" ht="12.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4"/>
      <c r="AJ559" s="14"/>
      <c r="AK559" s="14"/>
      <c r="AL559" s="14"/>
    </row>
    <row r="560" ht="12.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4"/>
      <c r="AJ560" s="14"/>
      <c r="AK560" s="14"/>
      <c r="AL560" s="14"/>
    </row>
    <row r="561" ht="12.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4"/>
      <c r="AJ561" s="14"/>
      <c r="AK561" s="14"/>
      <c r="AL561" s="14"/>
    </row>
    <row r="562" ht="12.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4"/>
      <c r="AJ562" s="14"/>
      <c r="AK562" s="14"/>
      <c r="AL562" s="14"/>
    </row>
    <row r="563" ht="12.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4"/>
      <c r="AJ563" s="14"/>
      <c r="AK563" s="14"/>
      <c r="AL563" s="14"/>
    </row>
    <row r="564" ht="12.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4"/>
      <c r="AJ564" s="14"/>
      <c r="AK564" s="14"/>
      <c r="AL564" s="14"/>
    </row>
    <row r="565" ht="12.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4"/>
      <c r="AJ565" s="14"/>
      <c r="AK565" s="14"/>
      <c r="AL565" s="14"/>
    </row>
    <row r="566" ht="12.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4"/>
      <c r="AJ566" s="14"/>
      <c r="AK566" s="14"/>
      <c r="AL566" s="14"/>
    </row>
    <row r="567" ht="12.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4"/>
      <c r="AJ567" s="14"/>
      <c r="AK567" s="14"/>
      <c r="AL567" s="14"/>
    </row>
    <row r="568" ht="12.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4"/>
      <c r="AJ568" s="14"/>
      <c r="AK568" s="14"/>
      <c r="AL568" s="14"/>
    </row>
    <row r="569" ht="12.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4"/>
      <c r="AJ569" s="14"/>
      <c r="AK569" s="14"/>
      <c r="AL569" s="14"/>
    </row>
    <row r="570" ht="12.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4"/>
      <c r="AJ570" s="14"/>
      <c r="AK570" s="14"/>
      <c r="AL570" s="14"/>
    </row>
    <row r="571" ht="12.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4"/>
      <c r="AJ571" s="14"/>
      <c r="AK571" s="14"/>
      <c r="AL571" s="14"/>
    </row>
    <row r="572" ht="12.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4"/>
      <c r="AJ572" s="14"/>
      <c r="AK572" s="14"/>
      <c r="AL572" s="14"/>
    </row>
    <row r="573" ht="12.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4"/>
      <c r="AJ573" s="14"/>
      <c r="AK573" s="14"/>
      <c r="AL573" s="14"/>
    </row>
    <row r="574" ht="12.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4"/>
      <c r="AJ574" s="14"/>
      <c r="AK574" s="14"/>
      <c r="AL574" s="14"/>
    </row>
    <row r="575" ht="12.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4"/>
      <c r="AJ575" s="14"/>
      <c r="AK575" s="14"/>
      <c r="AL575" s="14"/>
    </row>
    <row r="576" ht="12.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4"/>
      <c r="AJ576" s="14"/>
      <c r="AK576" s="14"/>
      <c r="AL576" s="14"/>
    </row>
    <row r="577" ht="12.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4"/>
      <c r="AJ577" s="14"/>
      <c r="AK577" s="14"/>
      <c r="AL577" s="14"/>
    </row>
    <row r="578" ht="12.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4"/>
      <c r="AJ578" s="14"/>
      <c r="AK578" s="14"/>
      <c r="AL578" s="14"/>
    </row>
    <row r="579" ht="12.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4"/>
      <c r="AJ579" s="14"/>
      <c r="AK579" s="14"/>
      <c r="AL579" s="14"/>
    </row>
    <row r="580" ht="12.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4"/>
      <c r="AJ580" s="14"/>
      <c r="AK580" s="14"/>
      <c r="AL580" s="14"/>
    </row>
    <row r="581" ht="12.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4"/>
      <c r="AJ581" s="14"/>
      <c r="AK581" s="14"/>
      <c r="AL581" s="14"/>
    </row>
    <row r="582" ht="12.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4"/>
      <c r="AJ582" s="14"/>
      <c r="AK582" s="14"/>
      <c r="AL582" s="14"/>
    </row>
    <row r="583" ht="12.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4"/>
      <c r="AJ583" s="14"/>
      <c r="AK583" s="14"/>
      <c r="AL583" s="14"/>
    </row>
    <row r="584" ht="12.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4"/>
      <c r="AJ584" s="14"/>
      <c r="AK584" s="14"/>
      <c r="AL584" s="14"/>
    </row>
    <row r="585" ht="12.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4"/>
      <c r="AJ585" s="14"/>
      <c r="AK585" s="14"/>
      <c r="AL585" s="14"/>
    </row>
    <row r="586" ht="12.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4"/>
      <c r="AJ586" s="14"/>
      <c r="AK586" s="14"/>
      <c r="AL586" s="14"/>
    </row>
    <row r="587" ht="12.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4"/>
      <c r="AJ587" s="14"/>
      <c r="AK587" s="14"/>
      <c r="AL587" s="14"/>
    </row>
    <row r="588" ht="12.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4"/>
      <c r="AJ588" s="14"/>
      <c r="AK588" s="14"/>
      <c r="AL588" s="14"/>
    </row>
    <row r="589" ht="12.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4"/>
      <c r="AJ589" s="14"/>
      <c r="AK589" s="14"/>
      <c r="AL589" s="14"/>
    </row>
    <row r="590" ht="12.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4"/>
      <c r="AJ590" s="14"/>
      <c r="AK590" s="14"/>
      <c r="AL590" s="14"/>
    </row>
    <row r="591" ht="12.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4"/>
      <c r="AJ591" s="14"/>
      <c r="AK591" s="14"/>
      <c r="AL591" s="14"/>
    </row>
    <row r="592" ht="12.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4"/>
      <c r="AJ592" s="14"/>
      <c r="AK592" s="14"/>
      <c r="AL592" s="14"/>
    </row>
    <row r="593" ht="12.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4"/>
      <c r="AJ593" s="14"/>
      <c r="AK593" s="14"/>
      <c r="AL593" s="14"/>
    </row>
    <row r="594" ht="12.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4"/>
      <c r="AJ594" s="14"/>
      <c r="AK594" s="14"/>
      <c r="AL594" s="14"/>
    </row>
    <row r="595" ht="12.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4"/>
      <c r="AJ595" s="14"/>
      <c r="AK595" s="14"/>
      <c r="AL595" s="14"/>
    </row>
    <row r="596" ht="12.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4"/>
      <c r="AJ596" s="14"/>
      <c r="AK596" s="14"/>
      <c r="AL596" s="14"/>
    </row>
    <row r="597" ht="12.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4"/>
      <c r="AJ597" s="14"/>
      <c r="AK597" s="14"/>
      <c r="AL597" s="14"/>
    </row>
    <row r="598" ht="12.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4"/>
      <c r="AJ598" s="14"/>
      <c r="AK598" s="14"/>
      <c r="AL598" s="14"/>
    </row>
    <row r="599" ht="12.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4"/>
      <c r="AJ599" s="14"/>
      <c r="AK599" s="14"/>
      <c r="AL599" s="14"/>
    </row>
    <row r="600" ht="12.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4"/>
      <c r="AJ600" s="14"/>
      <c r="AK600" s="14"/>
      <c r="AL600" s="14"/>
    </row>
    <row r="601" ht="12.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4"/>
      <c r="AJ601" s="14"/>
      <c r="AK601" s="14"/>
      <c r="AL601" s="14"/>
    </row>
    <row r="602" ht="12.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4"/>
      <c r="AJ602" s="14"/>
      <c r="AK602" s="14"/>
      <c r="AL602" s="14"/>
    </row>
    <row r="603" ht="12.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4"/>
      <c r="AJ603" s="14"/>
      <c r="AK603" s="14"/>
      <c r="AL603" s="14"/>
    </row>
    <row r="604" ht="12.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4"/>
      <c r="AJ604" s="14"/>
      <c r="AK604" s="14"/>
      <c r="AL604" s="14"/>
    </row>
    <row r="605" ht="12.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4"/>
      <c r="AJ605" s="14"/>
      <c r="AK605" s="14"/>
      <c r="AL605" s="14"/>
    </row>
    <row r="606" ht="12.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4"/>
      <c r="AJ606" s="14"/>
      <c r="AK606" s="14"/>
      <c r="AL606" s="14"/>
    </row>
    <row r="607" ht="12.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4"/>
      <c r="AJ607" s="14"/>
      <c r="AK607" s="14"/>
      <c r="AL607" s="14"/>
    </row>
    <row r="608" ht="12.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4"/>
      <c r="AJ608" s="14"/>
      <c r="AK608" s="14"/>
      <c r="AL608" s="14"/>
    </row>
    <row r="609" ht="12.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4"/>
      <c r="AJ609" s="14"/>
      <c r="AK609" s="14"/>
      <c r="AL609" s="14"/>
    </row>
    <row r="610" ht="12.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4"/>
      <c r="AJ610" s="14"/>
      <c r="AK610" s="14"/>
      <c r="AL610" s="14"/>
    </row>
    <row r="611" ht="12.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4"/>
      <c r="AJ611" s="14"/>
      <c r="AK611" s="14"/>
      <c r="AL611" s="14"/>
    </row>
    <row r="612" ht="12.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4"/>
      <c r="AJ612" s="14"/>
      <c r="AK612" s="14"/>
      <c r="AL612" s="14"/>
    </row>
    <row r="613" ht="12.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4"/>
      <c r="AJ613" s="14"/>
      <c r="AK613" s="14"/>
      <c r="AL613" s="14"/>
    </row>
    <row r="614" ht="12.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4"/>
      <c r="AJ614" s="14"/>
      <c r="AK614" s="14"/>
      <c r="AL614" s="14"/>
    </row>
    <row r="615" ht="12.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4"/>
      <c r="AJ615" s="14"/>
      <c r="AK615" s="14"/>
      <c r="AL615" s="14"/>
    </row>
    <row r="616" ht="12.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4"/>
      <c r="AJ616" s="14"/>
      <c r="AK616" s="14"/>
      <c r="AL616" s="14"/>
    </row>
    <row r="617" ht="12.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4"/>
      <c r="AJ617" s="14"/>
      <c r="AK617" s="14"/>
      <c r="AL617" s="14"/>
    </row>
    <row r="618" ht="12.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4"/>
      <c r="AJ618" s="14"/>
      <c r="AK618" s="14"/>
      <c r="AL618" s="14"/>
    </row>
    <row r="619" ht="12.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4"/>
      <c r="AJ619" s="14"/>
      <c r="AK619" s="14"/>
      <c r="AL619" s="14"/>
    </row>
    <row r="620" ht="12.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4"/>
      <c r="AJ620" s="14"/>
      <c r="AK620" s="14"/>
      <c r="AL620" s="14"/>
    </row>
    <row r="621" ht="12.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4"/>
      <c r="AJ621" s="14"/>
      <c r="AK621" s="14"/>
      <c r="AL621" s="14"/>
    </row>
    <row r="622" ht="12.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4"/>
      <c r="AJ622" s="14"/>
      <c r="AK622" s="14"/>
      <c r="AL622" s="14"/>
    </row>
    <row r="623" ht="12.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4"/>
      <c r="AJ623" s="14"/>
      <c r="AK623" s="14"/>
      <c r="AL623" s="14"/>
    </row>
    <row r="624" ht="12.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4"/>
      <c r="AJ624" s="14"/>
      <c r="AK624" s="14"/>
      <c r="AL624" s="14"/>
    </row>
    <row r="625" ht="12.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4"/>
      <c r="AJ625" s="14"/>
      <c r="AK625" s="14"/>
      <c r="AL625" s="14"/>
    </row>
    <row r="626" ht="12.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4"/>
      <c r="AJ626" s="14"/>
      <c r="AK626" s="14"/>
      <c r="AL626" s="14"/>
    </row>
    <row r="627" ht="12.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4"/>
      <c r="AJ627" s="14"/>
      <c r="AK627" s="14"/>
      <c r="AL627" s="14"/>
    </row>
    <row r="628" ht="12.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4"/>
      <c r="AJ628" s="14"/>
      <c r="AK628" s="14"/>
      <c r="AL628" s="14"/>
    </row>
    <row r="629" ht="12.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4"/>
      <c r="AJ629" s="14"/>
      <c r="AK629" s="14"/>
      <c r="AL629" s="14"/>
    </row>
    <row r="630" ht="12.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4"/>
      <c r="AJ630" s="14"/>
      <c r="AK630" s="14"/>
      <c r="AL630" s="14"/>
    </row>
    <row r="631" ht="12.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4"/>
      <c r="AJ631" s="14"/>
      <c r="AK631" s="14"/>
      <c r="AL631" s="14"/>
    </row>
    <row r="632" ht="12.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4"/>
      <c r="AJ632" s="14"/>
      <c r="AK632" s="14"/>
      <c r="AL632" s="14"/>
    </row>
    <row r="633" ht="12.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4"/>
      <c r="AJ633" s="14"/>
      <c r="AK633" s="14"/>
      <c r="AL633" s="14"/>
    </row>
    <row r="634" ht="12.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4"/>
      <c r="AJ634" s="14"/>
      <c r="AK634" s="14"/>
      <c r="AL634" s="14"/>
    </row>
    <row r="635" ht="12.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4"/>
      <c r="AJ635" s="14"/>
      <c r="AK635" s="14"/>
      <c r="AL635" s="14"/>
    </row>
    <row r="636" ht="12.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4"/>
      <c r="AJ636" s="14"/>
      <c r="AK636" s="14"/>
      <c r="AL636" s="14"/>
    </row>
    <row r="637" ht="12.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4"/>
      <c r="AJ637" s="14"/>
      <c r="AK637" s="14"/>
      <c r="AL637" s="14"/>
    </row>
    <row r="638" ht="12.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4"/>
      <c r="AJ638" s="14"/>
      <c r="AK638" s="14"/>
      <c r="AL638" s="14"/>
    </row>
    <row r="639" ht="12.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4"/>
      <c r="AJ639" s="14"/>
      <c r="AK639" s="14"/>
      <c r="AL639" s="14"/>
    </row>
    <row r="640" ht="12.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4"/>
      <c r="AJ640" s="14"/>
      <c r="AK640" s="14"/>
      <c r="AL640" s="14"/>
    </row>
    <row r="641" ht="12.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4"/>
      <c r="AJ641" s="14"/>
      <c r="AK641" s="14"/>
      <c r="AL641" s="14"/>
    </row>
    <row r="642" ht="12.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4"/>
      <c r="AJ642" s="14"/>
      <c r="AK642" s="14"/>
      <c r="AL642" s="14"/>
    </row>
    <row r="643" ht="12.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4"/>
      <c r="AJ643" s="14"/>
      <c r="AK643" s="14"/>
      <c r="AL643" s="14"/>
    </row>
    <row r="644" ht="12.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4"/>
      <c r="AJ644" s="14"/>
      <c r="AK644" s="14"/>
      <c r="AL644" s="14"/>
    </row>
    <row r="645" ht="12.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4"/>
      <c r="AJ645" s="14"/>
      <c r="AK645" s="14"/>
      <c r="AL645" s="14"/>
    </row>
    <row r="646" ht="12.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4"/>
      <c r="AJ646" s="14"/>
      <c r="AK646" s="14"/>
      <c r="AL646" s="14"/>
    </row>
    <row r="647" ht="12.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4"/>
      <c r="AJ647" s="14"/>
      <c r="AK647" s="14"/>
      <c r="AL647" s="14"/>
    </row>
    <row r="648" ht="12.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4"/>
      <c r="AJ648" s="14"/>
      <c r="AK648" s="14"/>
      <c r="AL648" s="14"/>
    </row>
    <row r="649" ht="12.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4"/>
      <c r="AJ649" s="14"/>
      <c r="AK649" s="14"/>
      <c r="AL649" s="14"/>
    </row>
    <row r="650" ht="12.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4"/>
      <c r="AJ650" s="14"/>
      <c r="AK650" s="14"/>
      <c r="AL650" s="14"/>
    </row>
    <row r="651" ht="12.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4"/>
      <c r="AJ651" s="14"/>
      <c r="AK651" s="14"/>
      <c r="AL651" s="14"/>
    </row>
    <row r="652" ht="12.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4"/>
      <c r="AJ652" s="14"/>
      <c r="AK652" s="14"/>
      <c r="AL652" s="14"/>
    </row>
    <row r="653" ht="12.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4"/>
      <c r="AJ653" s="14"/>
      <c r="AK653" s="14"/>
      <c r="AL653" s="14"/>
    </row>
    <row r="654" ht="12.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4"/>
      <c r="AJ654" s="14"/>
      <c r="AK654" s="14"/>
      <c r="AL654" s="14"/>
    </row>
    <row r="655" ht="12.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4"/>
      <c r="AJ655" s="14"/>
      <c r="AK655" s="14"/>
      <c r="AL655" s="14"/>
    </row>
    <row r="656" ht="12.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4"/>
      <c r="AJ656" s="14"/>
      <c r="AK656" s="14"/>
      <c r="AL656" s="14"/>
    </row>
    <row r="657" ht="12.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4"/>
      <c r="AJ657" s="14"/>
      <c r="AK657" s="14"/>
      <c r="AL657" s="14"/>
    </row>
    <row r="658" ht="12.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4"/>
      <c r="AJ658" s="14"/>
      <c r="AK658" s="14"/>
      <c r="AL658" s="14"/>
    </row>
    <row r="659" ht="12.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4"/>
      <c r="AJ659" s="14"/>
      <c r="AK659" s="14"/>
      <c r="AL659" s="14"/>
    </row>
    <row r="660" ht="12.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4"/>
      <c r="AJ660" s="14"/>
      <c r="AK660" s="14"/>
      <c r="AL660" s="14"/>
    </row>
    <row r="661" ht="12.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4"/>
      <c r="AJ661" s="14"/>
      <c r="AK661" s="14"/>
      <c r="AL661" s="14"/>
    </row>
    <row r="662" ht="12.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4"/>
      <c r="AJ662" s="14"/>
      <c r="AK662" s="14"/>
      <c r="AL662" s="14"/>
    </row>
    <row r="663" ht="12.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4"/>
      <c r="AJ663" s="14"/>
      <c r="AK663" s="14"/>
      <c r="AL663" s="14"/>
    </row>
    <row r="664" ht="12.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4"/>
      <c r="AJ664" s="14"/>
      <c r="AK664" s="14"/>
      <c r="AL664" s="14"/>
    </row>
    <row r="665" ht="12.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4"/>
      <c r="AJ665" s="14"/>
      <c r="AK665" s="14"/>
      <c r="AL665" s="14"/>
    </row>
    <row r="666" ht="12.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4"/>
      <c r="AJ666" s="14"/>
      <c r="AK666" s="14"/>
      <c r="AL666" s="14"/>
    </row>
    <row r="667" ht="12.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4"/>
      <c r="AJ667" s="14"/>
      <c r="AK667" s="14"/>
      <c r="AL667" s="14"/>
    </row>
    <row r="668" ht="12.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4"/>
      <c r="AJ668" s="14"/>
      <c r="AK668" s="14"/>
      <c r="AL668" s="14"/>
    </row>
    <row r="669" ht="12.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4"/>
      <c r="AJ669" s="14"/>
      <c r="AK669" s="14"/>
      <c r="AL669" s="14"/>
    </row>
    <row r="670" ht="12.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4"/>
      <c r="AJ670" s="14"/>
      <c r="AK670" s="14"/>
      <c r="AL670" s="14"/>
    </row>
    <row r="671" ht="12.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4"/>
      <c r="AJ671" s="14"/>
      <c r="AK671" s="14"/>
      <c r="AL671" s="14"/>
    </row>
    <row r="672" ht="12.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4"/>
      <c r="AJ672" s="14"/>
      <c r="AK672" s="14"/>
      <c r="AL672" s="14"/>
    </row>
    <row r="673" ht="12.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4"/>
      <c r="AJ673" s="14"/>
      <c r="AK673" s="14"/>
      <c r="AL673" s="14"/>
    </row>
    <row r="674" ht="12.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4"/>
      <c r="AJ674" s="14"/>
      <c r="AK674" s="14"/>
      <c r="AL674" s="14"/>
    </row>
    <row r="675" ht="12.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4"/>
      <c r="AJ675" s="14"/>
      <c r="AK675" s="14"/>
      <c r="AL675" s="14"/>
    </row>
    <row r="676" ht="12.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4"/>
      <c r="AJ676" s="14"/>
      <c r="AK676" s="14"/>
      <c r="AL676" s="14"/>
    </row>
    <row r="677" ht="12.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4"/>
      <c r="AJ677" s="14"/>
      <c r="AK677" s="14"/>
      <c r="AL677" s="14"/>
    </row>
    <row r="678" ht="12.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4"/>
      <c r="AJ678" s="14"/>
      <c r="AK678" s="14"/>
      <c r="AL678" s="14"/>
    </row>
    <row r="679" ht="12.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4"/>
      <c r="AJ679" s="14"/>
      <c r="AK679" s="14"/>
      <c r="AL679" s="14"/>
    </row>
    <row r="680" ht="12.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4"/>
      <c r="AJ680" s="14"/>
      <c r="AK680" s="14"/>
      <c r="AL680" s="14"/>
    </row>
    <row r="681" ht="12.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4"/>
      <c r="AJ681" s="14"/>
      <c r="AK681" s="14"/>
      <c r="AL681" s="14"/>
    </row>
    <row r="682" ht="12.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4"/>
      <c r="AJ682" s="14"/>
      <c r="AK682" s="14"/>
      <c r="AL682" s="14"/>
    </row>
    <row r="683" ht="12.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4"/>
      <c r="AJ683" s="14"/>
      <c r="AK683" s="14"/>
      <c r="AL683" s="14"/>
    </row>
    <row r="684" ht="12.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4"/>
      <c r="AJ684" s="14"/>
      <c r="AK684" s="14"/>
      <c r="AL684" s="14"/>
    </row>
    <row r="685" ht="12.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4"/>
      <c r="AJ685" s="14"/>
      <c r="AK685" s="14"/>
      <c r="AL685" s="14"/>
    </row>
    <row r="686" ht="12.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4"/>
      <c r="AJ686" s="14"/>
      <c r="AK686" s="14"/>
      <c r="AL686" s="14"/>
    </row>
    <row r="687" ht="12.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4"/>
      <c r="AJ687" s="14"/>
      <c r="AK687" s="14"/>
      <c r="AL687" s="14"/>
    </row>
    <row r="688" ht="12.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4"/>
      <c r="AJ688" s="14"/>
      <c r="AK688" s="14"/>
      <c r="AL688" s="14"/>
    </row>
    <row r="689" ht="12.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4"/>
      <c r="AJ689" s="14"/>
      <c r="AK689" s="14"/>
      <c r="AL689" s="14"/>
    </row>
    <row r="690" ht="12.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4"/>
      <c r="AJ690" s="14"/>
      <c r="AK690" s="14"/>
      <c r="AL690" s="14"/>
    </row>
    <row r="691" ht="12.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4"/>
      <c r="AJ691" s="14"/>
      <c r="AK691" s="14"/>
      <c r="AL691" s="14"/>
    </row>
    <row r="692" ht="12.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4"/>
      <c r="AJ692" s="14"/>
      <c r="AK692" s="14"/>
      <c r="AL692" s="14"/>
    </row>
    <row r="693" ht="12.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4"/>
      <c r="AJ693" s="14"/>
      <c r="AK693" s="14"/>
      <c r="AL693" s="14"/>
    </row>
    <row r="694" ht="12.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4"/>
      <c r="AJ694" s="14"/>
      <c r="AK694" s="14"/>
      <c r="AL694" s="14"/>
    </row>
    <row r="695" ht="12.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4"/>
      <c r="AJ695" s="14"/>
      <c r="AK695" s="14"/>
      <c r="AL695" s="14"/>
    </row>
    <row r="696" ht="12.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4"/>
      <c r="AJ696" s="14"/>
      <c r="AK696" s="14"/>
      <c r="AL696" s="14"/>
    </row>
    <row r="697" ht="12.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4"/>
      <c r="AJ697" s="14"/>
      <c r="AK697" s="14"/>
      <c r="AL697" s="14"/>
    </row>
    <row r="698" ht="12.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4"/>
      <c r="AJ698" s="14"/>
      <c r="AK698" s="14"/>
      <c r="AL698" s="14"/>
    </row>
    <row r="699" ht="12.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4"/>
      <c r="AJ699" s="14"/>
      <c r="AK699" s="14"/>
      <c r="AL699" s="14"/>
    </row>
    <row r="700" ht="12.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4"/>
      <c r="AJ700" s="14"/>
      <c r="AK700" s="14"/>
      <c r="AL700" s="14"/>
    </row>
    <row r="701" ht="12.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4"/>
      <c r="AJ701" s="14"/>
      <c r="AK701" s="14"/>
      <c r="AL701" s="14"/>
    </row>
    <row r="702" ht="12.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4"/>
      <c r="AJ702" s="14"/>
      <c r="AK702" s="14"/>
      <c r="AL702" s="14"/>
    </row>
    <row r="703" ht="12.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4"/>
      <c r="AJ703" s="14"/>
      <c r="AK703" s="14"/>
      <c r="AL703" s="14"/>
    </row>
    <row r="704" ht="12.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4"/>
      <c r="AJ704" s="14"/>
      <c r="AK704" s="14"/>
      <c r="AL704" s="14"/>
    </row>
    <row r="705" ht="12.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4"/>
      <c r="AJ705" s="14"/>
      <c r="AK705" s="14"/>
      <c r="AL705" s="14"/>
    </row>
    <row r="706" ht="12.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4"/>
      <c r="AJ706" s="14"/>
      <c r="AK706" s="14"/>
      <c r="AL706" s="14"/>
    </row>
    <row r="707" ht="12.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4"/>
      <c r="AJ707" s="14"/>
      <c r="AK707" s="14"/>
      <c r="AL707" s="14"/>
    </row>
    <row r="708" ht="12.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4"/>
      <c r="AJ708" s="14"/>
      <c r="AK708" s="14"/>
      <c r="AL708" s="14"/>
    </row>
    <row r="709" ht="12.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4"/>
      <c r="AJ709" s="14"/>
      <c r="AK709" s="14"/>
      <c r="AL709" s="14"/>
    </row>
    <row r="710" ht="12.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4"/>
      <c r="AJ710" s="14"/>
      <c r="AK710" s="14"/>
      <c r="AL710" s="14"/>
    </row>
    <row r="711" ht="12.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4"/>
      <c r="AJ711" s="14"/>
      <c r="AK711" s="14"/>
      <c r="AL711" s="14"/>
    </row>
    <row r="712" ht="12.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4"/>
      <c r="AJ712" s="14"/>
      <c r="AK712" s="14"/>
      <c r="AL712" s="14"/>
    </row>
    <row r="713" ht="12.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4"/>
      <c r="AJ713" s="14"/>
      <c r="AK713" s="14"/>
      <c r="AL713" s="14"/>
    </row>
    <row r="714" ht="12.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4"/>
      <c r="AJ714" s="14"/>
      <c r="AK714" s="14"/>
      <c r="AL714" s="14"/>
    </row>
    <row r="715" ht="12.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4"/>
      <c r="AJ715" s="14"/>
      <c r="AK715" s="14"/>
      <c r="AL715" s="14"/>
    </row>
    <row r="716" ht="12.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4"/>
      <c r="AJ716" s="14"/>
      <c r="AK716" s="14"/>
      <c r="AL716" s="14"/>
    </row>
    <row r="717" ht="12.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4"/>
      <c r="AJ717" s="14"/>
      <c r="AK717" s="14"/>
      <c r="AL717" s="14"/>
    </row>
    <row r="718" ht="12.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4"/>
      <c r="AJ718" s="14"/>
      <c r="AK718" s="14"/>
      <c r="AL718" s="14"/>
    </row>
    <row r="719" ht="12.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4"/>
      <c r="AJ719" s="14"/>
      <c r="AK719" s="14"/>
      <c r="AL719" s="14"/>
    </row>
    <row r="720" ht="12.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4"/>
      <c r="AJ720" s="14"/>
      <c r="AK720" s="14"/>
      <c r="AL720" s="14"/>
    </row>
    <row r="721" ht="12.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4"/>
      <c r="AJ721" s="14"/>
      <c r="AK721" s="14"/>
      <c r="AL721" s="14"/>
    </row>
    <row r="722" ht="12.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4"/>
      <c r="AJ722" s="14"/>
      <c r="AK722" s="14"/>
      <c r="AL722" s="14"/>
    </row>
    <row r="723" ht="12.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4"/>
      <c r="AJ723" s="14"/>
      <c r="AK723" s="14"/>
      <c r="AL723" s="14"/>
    </row>
    <row r="724" ht="12.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4"/>
      <c r="AJ724" s="14"/>
      <c r="AK724" s="14"/>
      <c r="AL724" s="14"/>
    </row>
    <row r="725" ht="12.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4"/>
      <c r="AJ725" s="14"/>
      <c r="AK725" s="14"/>
      <c r="AL725" s="14"/>
    </row>
    <row r="726" ht="12.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4"/>
      <c r="AJ726" s="14"/>
      <c r="AK726" s="14"/>
      <c r="AL726" s="14"/>
    </row>
    <row r="727" ht="12.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4"/>
      <c r="AJ727" s="14"/>
      <c r="AK727" s="14"/>
      <c r="AL727" s="14"/>
    </row>
    <row r="728" ht="12.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4"/>
      <c r="AJ728" s="14"/>
      <c r="AK728" s="14"/>
      <c r="AL728" s="14"/>
    </row>
    <row r="729" ht="12.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4"/>
      <c r="AJ729" s="14"/>
      <c r="AK729" s="14"/>
      <c r="AL729" s="14"/>
    </row>
    <row r="730" ht="12.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4"/>
      <c r="AJ730" s="14"/>
      <c r="AK730" s="14"/>
      <c r="AL730" s="14"/>
    </row>
    <row r="731" ht="12.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4"/>
      <c r="AJ731" s="14"/>
      <c r="AK731" s="14"/>
      <c r="AL731" s="14"/>
    </row>
    <row r="732" ht="12.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4"/>
      <c r="AJ732" s="14"/>
      <c r="AK732" s="14"/>
      <c r="AL732" s="14"/>
    </row>
    <row r="733" ht="12.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4"/>
      <c r="AJ733" s="14"/>
      <c r="AK733" s="14"/>
      <c r="AL733" s="14"/>
    </row>
    <row r="734" ht="12.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4"/>
      <c r="AJ734" s="14"/>
      <c r="AK734" s="14"/>
      <c r="AL734" s="14"/>
    </row>
    <row r="735" ht="12.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4"/>
      <c r="AJ735" s="14"/>
      <c r="AK735" s="14"/>
      <c r="AL735" s="14"/>
    </row>
    <row r="736" ht="12.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4"/>
      <c r="AJ736" s="14"/>
      <c r="AK736" s="14"/>
      <c r="AL736" s="14"/>
    </row>
    <row r="737" ht="12.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4"/>
      <c r="AJ737" s="14"/>
      <c r="AK737" s="14"/>
      <c r="AL737" s="14"/>
    </row>
    <row r="738" ht="12.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4"/>
      <c r="AJ738" s="14"/>
      <c r="AK738" s="14"/>
      <c r="AL738" s="14"/>
    </row>
    <row r="739" ht="12.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4"/>
      <c r="AJ739" s="14"/>
      <c r="AK739" s="14"/>
      <c r="AL739" s="14"/>
    </row>
    <row r="740" ht="12.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4"/>
      <c r="AJ740" s="14"/>
      <c r="AK740" s="14"/>
      <c r="AL740" s="14"/>
    </row>
    <row r="741" ht="12.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4"/>
      <c r="AJ741" s="14"/>
      <c r="AK741" s="14"/>
      <c r="AL741" s="14"/>
    </row>
    <row r="742" ht="12.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4"/>
      <c r="AJ742" s="14"/>
      <c r="AK742" s="14"/>
      <c r="AL742" s="14"/>
    </row>
    <row r="743" ht="12.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4"/>
      <c r="AJ743" s="14"/>
      <c r="AK743" s="14"/>
      <c r="AL743" s="14"/>
    </row>
    <row r="744" ht="12.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4"/>
      <c r="AJ744" s="14"/>
      <c r="AK744" s="14"/>
      <c r="AL744" s="14"/>
    </row>
    <row r="745" ht="12.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4"/>
      <c r="AJ745" s="14"/>
      <c r="AK745" s="14"/>
      <c r="AL745" s="14"/>
    </row>
    <row r="746" ht="12.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4"/>
      <c r="AJ746" s="14"/>
      <c r="AK746" s="14"/>
      <c r="AL746" s="14"/>
    </row>
    <row r="747" ht="12.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4"/>
      <c r="AJ747" s="14"/>
      <c r="AK747" s="14"/>
      <c r="AL747" s="14"/>
    </row>
    <row r="748" ht="12.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4"/>
      <c r="AJ748" s="14"/>
      <c r="AK748" s="14"/>
      <c r="AL748" s="14"/>
    </row>
    <row r="749" ht="12.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4"/>
      <c r="AJ749" s="14"/>
      <c r="AK749" s="14"/>
      <c r="AL749" s="14"/>
    </row>
    <row r="750" ht="12.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4"/>
      <c r="AJ750" s="14"/>
      <c r="AK750" s="14"/>
      <c r="AL750" s="14"/>
    </row>
    <row r="751" ht="12.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4"/>
      <c r="AJ751" s="14"/>
      <c r="AK751" s="14"/>
      <c r="AL751" s="14"/>
    </row>
    <row r="752" ht="12.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4"/>
      <c r="AJ752" s="14"/>
      <c r="AK752" s="14"/>
      <c r="AL752" s="14"/>
    </row>
    <row r="753" ht="12.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4"/>
      <c r="AJ753" s="14"/>
      <c r="AK753" s="14"/>
      <c r="AL753" s="14"/>
    </row>
    <row r="754" ht="12.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4"/>
      <c r="AJ754" s="14"/>
      <c r="AK754" s="14"/>
      <c r="AL754" s="14"/>
    </row>
    <row r="755" ht="12.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4"/>
      <c r="AJ755" s="14"/>
      <c r="AK755" s="14"/>
      <c r="AL755" s="14"/>
    </row>
    <row r="756" ht="12.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4"/>
      <c r="AJ756" s="14"/>
      <c r="AK756" s="14"/>
      <c r="AL756" s="14"/>
    </row>
    <row r="757" ht="12.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4"/>
      <c r="AJ757" s="14"/>
      <c r="AK757" s="14"/>
      <c r="AL757" s="14"/>
    </row>
    <row r="758" ht="12.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4"/>
      <c r="AJ758" s="14"/>
      <c r="AK758" s="14"/>
      <c r="AL758" s="14"/>
    </row>
    <row r="759" ht="12.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4"/>
      <c r="AJ759" s="14"/>
      <c r="AK759" s="14"/>
      <c r="AL759" s="14"/>
    </row>
    <row r="760" ht="12.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4"/>
      <c r="AJ760" s="14"/>
      <c r="AK760" s="14"/>
      <c r="AL760" s="14"/>
    </row>
    <row r="761" ht="12.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4"/>
      <c r="AJ761" s="14"/>
      <c r="AK761" s="14"/>
      <c r="AL761" s="14"/>
    </row>
    <row r="762" ht="12.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4"/>
      <c r="AJ762" s="14"/>
      <c r="AK762" s="14"/>
      <c r="AL762" s="14"/>
    </row>
    <row r="763" ht="12.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4"/>
      <c r="AJ763" s="14"/>
      <c r="AK763" s="14"/>
      <c r="AL763" s="14"/>
    </row>
    <row r="764" ht="12.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4"/>
      <c r="AJ764" s="14"/>
      <c r="AK764" s="14"/>
      <c r="AL764" s="14"/>
    </row>
    <row r="765" ht="12.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4"/>
      <c r="AJ765" s="14"/>
      <c r="AK765" s="14"/>
      <c r="AL765" s="14"/>
    </row>
    <row r="766" ht="12.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4"/>
      <c r="AJ766" s="14"/>
      <c r="AK766" s="14"/>
      <c r="AL766" s="14"/>
    </row>
    <row r="767" ht="12.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4"/>
      <c r="AJ767" s="14"/>
      <c r="AK767" s="14"/>
      <c r="AL767" s="14"/>
    </row>
    <row r="768" ht="12.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4"/>
      <c r="AJ768" s="14"/>
      <c r="AK768" s="14"/>
      <c r="AL768" s="14"/>
    </row>
    <row r="769" ht="12.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4"/>
      <c r="AJ769" s="14"/>
      <c r="AK769" s="14"/>
      <c r="AL769" s="14"/>
    </row>
    <row r="770" ht="12.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4"/>
      <c r="AJ770" s="14"/>
      <c r="AK770" s="14"/>
      <c r="AL770" s="14"/>
    </row>
    <row r="771" ht="12.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4"/>
      <c r="AJ771" s="14"/>
      <c r="AK771" s="14"/>
      <c r="AL771" s="14"/>
    </row>
    <row r="772" ht="12.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4"/>
      <c r="AJ772" s="14"/>
      <c r="AK772" s="14"/>
      <c r="AL772" s="14"/>
    </row>
    <row r="773" ht="12.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4"/>
      <c r="AJ773" s="14"/>
      <c r="AK773" s="14"/>
      <c r="AL773" s="14"/>
    </row>
    <row r="774" ht="12.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4"/>
      <c r="AJ774" s="14"/>
      <c r="AK774" s="14"/>
      <c r="AL774" s="14"/>
    </row>
    <row r="775" ht="12.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4"/>
      <c r="AJ775" s="14"/>
      <c r="AK775" s="14"/>
      <c r="AL775" s="14"/>
    </row>
    <row r="776" ht="12.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4"/>
      <c r="AJ776" s="14"/>
      <c r="AK776" s="14"/>
      <c r="AL776" s="14"/>
    </row>
    <row r="777" ht="12.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4"/>
      <c r="AJ777" s="14"/>
      <c r="AK777" s="14"/>
      <c r="AL777" s="14"/>
    </row>
    <row r="778" ht="12.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4"/>
      <c r="AJ778" s="14"/>
      <c r="AK778" s="14"/>
      <c r="AL778" s="14"/>
    </row>
    <row r="779" ht="12.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4"/>
      <c r="AJ779" s="14"/>
      <c r="AK779" s="14"/>
      <c r="AL779" s="14"/>
    </row>
    <row r="780" ht="12.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4"/>
      <c r="AJ780" s="14"/>
      <c r="AK780" s="14"/>
      <c r="AL780" s="14"/>
    </row>
    <row r="781" ht="12.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4"/>
      <c r="AJ781" s="14"/>
      <c r="AK781" s="14"/>
      <c r="AL781" s="14"/>
    </row>
    <row r="782" ht="12.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4"/>
      <c r="AJ782" s="14"/>
      <c r="AK782" s="14"/>
      <c r="AL782" s="14"/>
    </row>
    <row r="783" ht="12.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4"/>
      <c r="AJ783" s="14"/>
      <c r="AK783" s="14"/>
      <c r="AL783" s="14"/>
    </row>
    <row r="784" ht="12.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4"/>
      <c r="AJ784" s="14"/>
      <c r="AK784" s="14"/>
      <c r="AL784" s="14"/>
    </row>
    <row r="785" ht="12.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4"/>
      <c r="AJ785" s="14"/>
      <c r="AK785" s="14"/>
      <c r="AL785" s="14"/>
    </row>
    <row r="786" ht="12.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4"/>
      <c r="AJ786" s="14"/>
      <c r="AK786" s="14"/>
      <c r="AL786" s="14"/>
    </row>
    <row r="787" ht="12.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4"/>
      <c r="AJ787" s="14"/>
      <c r="AK787" s="14"/>
      <c r="AL787" s="14"/>
    </row>
    <row r="788" ht="12.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4"/>
      <c r="AJ788" s="14"/>
      <c r="AK788" s="14"/>
      <c r="AL788" s="14"/>
    </row>
    <row r="789" ht="12.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4"/>
      <c r="AJ789" s="14"/>
      <c r="AK789" s="14"/>
      <c r="AL789" s="14"/>
    </row>
    <row r="790" ht="12.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4"/>
      <c r="AJ790" s="14"/>
      <c r="AK790" s="14"/>
      <c r="AL790" s="14"/>
    </row>
    <row r="791" ht="12.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4"/>
      <c r="AJ791" s="14"/>
      <c r="AK791" s="14"/>
      <c r="AL791" s="14"/>
    </row>
    <row r="792" ht="12.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4"/>
      <c r="AJ792" s="14"/>
      <c r="AK792" s="14"/>
      <c r="AL792" s="14"/>
    </row>
    <row r="793" ht="12.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4"/>
      <c r="AJ793" s="14"/>
      <c r="AK793" s="14"/>
      <c r="AL793" s="14"/>
    </row>
    <row r="794" ht="12.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4"/>
      <c r="AJ794" s="14"/>
      <c r="AK794" s="14"/>
      <c r="AL794" s="14"/>
    </row>
    <row r="795" ht="12.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4"/>
      <c r="AJ795" s="14"/>
      <c r="AK795" s="14"/>
      <c r="AL795" s="14"/>
    </row>
    <row r="796" ht="12.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4"/>
      <c r="AJ796" s="14"/>
      <c r="AK796" s="14"/>
      <c r="AL796" s="14"/>
    </row>
    <row r="797" ht="12.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4"/>
      <c r="AJ797" s="14"/>
      <c r="AK797" s="14"/>
      <c r="AL797" s="14"/>
    </row>
    <row r="798" ht="12.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4"/>
      <c r="AJ798" s="14"/>
      <c r="AK798" s="14"/>
      <c r="AL798" s="14"/>
    </row>
    <row r="799" ht="12.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4"/>
      <c r="AJ799" s="14"/>
      <c r="AK799" s="14"/>
      <c r="AL799" s="14"/>
    </row>
    <row r="800" ht="12.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4"/>
      <c r="AJ800" s="14"/>
      <c r="AK800" s="14"/>
      <c r="AL800" s="14"/>
    </row>
    <row r="801" ht="12.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4"/>
      <c r="AJ801" s="14"/>
      <c r="AK801" s="14"/>
      <c r="AL801" s="14"/>
    </row>
    <row r="802" ht="12.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4"/>
      <c r="AJ802" s="14"/>
      <c r="AK802" s="14"/>
      <c r="AL802" s="14"/>
    </row>
    <row r="803" ht="12.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4"/>
      <c r="AJ803" s="14"/>
      <c r="AK803" s="14"/>
      <c r="AL803" s="14"/>
    </row>
    <row r="804" ht="12.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4"/>
      <c r="AJ804" s="14"/>
      <c r="AK804" s="14"/>
      <c r="AL804" s="14"/>
    </row>
    <row r="805" ht="12.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4"/>
      <c r="AJ805" s="14"/>
      <c r="AK805" s="14"/>
      <c r="AL805" s="14"/>
    </row>
    <row r="806" ht="12.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4"/>
      <c r="AJ806" s="14"/>
      <c r="AK806" s="14"/>
      <c r="AL806" s="14"/>
    </row>
    <row r="807" ht="12.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4"/>
      <c r="AJ807" s="14"/>
      <c r="AK807" s="14"/>
      <c r="AL807" s="14"/>
    </row>
    <row r="808" ht="12.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4"/>
      <c r="AJ808" s="14"/>
      <c r="AK808" s="14"/>
      <c r="AL808" s="14"/>
    </row>
    <row r="809" ht="12.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4"/>
      <c r="AJ809" s="14"/>
      <c r="AK809" s="14"/>
      <c r="AL809" s="14"/>
    </row>
    <row r="810" ht="12.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4"/>
      <c r="AJ810" s="14"/>
      <c r="AK810" s="14"/>
      <c r="AL810" s="14"/>
    </row>
    <row r="811" ht="12.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4"/>
      <c r="AJ811" s="14"/>
      <c r="AK811" s="14"/>
      <c r="AL811" s="14"/>
    </row>
    <row r="812" ht="12.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4"/>
      <c r="AJ812" s="14"/>
      <c r="AK812" s="14"/>
      <c r="AL812" s="14"/>
    </row>
    <row r="813" ht="12.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4"/>
      <c r="AJ813" s="14"/>
      <c r="AK813" s="14"/>
      <c r="AL813" s="14"/>
    </row>
    <row r="814" ht="12.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4"/>
      <c r="AJ814" s="14"/>
      <c r="AK814" s="14"/>
      <c r="AL814" s="14"/>
    </row>
    <row r="815" ht="12.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4"/>
      <c r="AJ815" s="14"/>
      <c r="AK815" s="14"/>
      <c r="AL815" s="14"/>
    </row>
    <row r="816" ht="12.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4"/>
      <c r="AJ816" s="14"/>
      <c r="AK816" s="14"/>
      <c r="AL816" s="14"/>
    </row>
    <row r="817" ht="12.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4"/>
      <c r="AJ817" s="14"/>
      <c r="AK817" s="14"/>
      <c r="AL817" s="14"/>
    </row>
    <row r="818" ht="12.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4"/>
      <c r="AJ818" s="14"/>
      <c r="AK818" s="14"/>
      <c r="AL818" s="14"/>
    </row>
    <row r="819" ht="12.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4"/>
      <c r="AJ819" s="14"/>
      <c r="AK819" s="14"/>
      <c r="AL819" s="14"/>
    </row>
    <row r="820" ht="12.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4"/>
      <c r="AJ820" s="14"/>
      <c r="AK820" s="14"/>
      <c r="AL820" s="14"/>
    </row>
    <row r="821" ht="12.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4"/>
      <c r="AJ821" s="14"/>
      <c r="AK821" s="14"/>
      <c r="AL821" s="14"/>
    </row>
    <row r="822" ht="12.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4"/>
      <c r="AJ822" s="14"/>
      <c r="AK822" s="14"/>
      <c r="AL822" s="14"/>
    </row>
    <row r="823" ht="12.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4"/>
      <c r="AJ823" s="14"/>
      <c r="AK823" s="14"/>
      <c r="AL823" s="14"/>
    </row>
    <row r="824" ht="12.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4"/>
      <c r="AJ824" s="14"/>
      <c r="AK824" s="14"/>
      <c r="AL824" s="14"/>
    </row>
    <row r="825" ht="12.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4"/>
      <c r="AJ825" s="14"/>
      <c r="AK825" s="14"/>
      <c r="AL825" s="14"/>
    </row>
    <row r="826" ht="12.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4"/>
      <c r="AJ826" s="14"/>
      <c r="AK826" s="14"/>
      <c r="AL826" s="14"/>
    </row>
    <row r="827" ht="12.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4"/>
      <c r="AJ827" s="14"/>
      <c r="AK827" s="14"/>
      <c r="AL827" s="14"/>
    </row>
    <row r="828" ht="12.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4"/>
      <c r="AJ828" s="14"/>
      <c r="AK828" s="14"/>
      <c r="AL828" s="14"/>
    </row>
    <row r="829" ht="12.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4"/>
      <c r="AJ829" s="14"/>
      <c r="AK829" s="14"/>
      <c r="AL829" s="14"/>
    </row>
    <row r="830" ht="12.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4"/>
      <c r="AJ830" s="14"/>
      <c r="AK830" s="14"/>
      <c r="AL830" s="14"/>
    </row>
    <row r="831" ht="12.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4"/>
      <c r="AJ831" s="14"/>
      <c r="AK831" s="14"/>
      <c r="AL831" s="14"/>
    </row>
    <row r="832" ht="12.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4"/>
      <c r="AJ832" s="14"/>
      <c r="AK832" s="14"/>
      <c r="AL832" s="14"/>
    </row>
    <row r="833" ht="12.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4"/>
      <c r="AJ833" s="14"/>
      <c r="AK833" s="14"/>
      <c r="AL833" s="14"/>
    </row>
    <row r="834" ht="12.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4"/>
      <c r="AJ834" s="14"/>
      <c r="AK834" s="14"/>
      <c r="AL834" s="14"/>
    </row>
    <row r="835" ht="12.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4"/>
      <c r="AJ835" s="14"/>
      <c r="AK835" s="14"/>
      <c r="AL835" s="14"/>
    </row>
    <row r="836" ht="12.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4"/>
      <c r="AJ836" s="14"/>
      <c r="AK836" s="14"/>
      <c r="AL836" s="14"/>
    </row>
    <row r="837" ht="12.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4"/>
      <c r="AJ837" s="14"/>
      <c r="AK837" s="14"/>
      <c r="AL837" s="14"/>
    </row>
    <row r="838" ht="12.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4"/>
      <c r="AJ838" s="14"/>
      <c r="AK838" s="14"/>
      <c r="AL838" s="14"/>
    </row>
    <row r="839" ht="12.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4"/>
      <c r="AJ839" s="14"/>
      <c r="AK839" s="14"/>
      <c r="AL839" s="14"/>
    </row>
    <row r="840" ht="12.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4"/>
      <c r="AJ840" s="14"/>
      <c r="AK840" s="14"/>
      <c r="AL840" s="14"/>
    </row>
    <row r="841" ht="12.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4"/>
      <c r="AJ841" s="14"/>
      <c r="AK841" s="14"/>
      <c r="AL841" s="14"/>
    </row>
    <row r="842" ht="12.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4"/>
      <c r="AJ842" s="14"/>
      <c r="AK842" s="14"/>
      <c r="AL842" s="14"/>
    </row>
    <row r="843" ht="12.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4"/>
      <c r="AJ843" s="14"/>
      <c r="AK843" s="14"/>
      <c r="AL843" s="14"/>
    </row>
    <row r="844" ht="12.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4"/>
      <c r="AJ844" s="14"/>
      <c r="AK844" s="14"/>
      <c r="AL844" s="14"/>
    </row>
    <row r="845" ht="12.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4"/>
      <c r="AJ845" s="14"/>
      <c r="AK845" s="14"/>
      <c r="AL845" s="14"/>
    </row>
    <row r="846" ht="12.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4"/>
      <c r="AJ846" s="14"/>
      <c r="AK846" s="14"/>
      <c r="AL846" s="14"/>
    </row>
    <row r="847" ht="12.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4"/>
      <c r="AJ847" s="14"/>
      <c r="AK847" s="14"/>
      <c r="AL847" s="14"/>
    </row>
    <row r="848" ht="12.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4"/>
      <c r="AJ848" s="14"/>
      <c r="AK848" s="14"/>
      <c r="AL848" s="14"/>
    </row>
    <row r="849" ht="12.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4"/>
      <c r="AJ849" s="14"/>
      <c r="AK849" s="14"/>
      <c r="AL849" s="14"/>
    </row>
    <row r="850" ht="12.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4"/>
      <c r="AJ850" s="14"/>
      <c r="AK850" s="14"/>
      <c r="AL850" s="14"/>
    </row>
    <row r="851" ht="12.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4"/>
      <c r="AJ851" s="14"/>
      <c r="AK851" s="14"/>
      <c r="AL851" s="14"/>
    </row>
    <row r="852" ht="12.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4"/>
      <c r="AJ852" s="14"/>
      <c r="AK852" s="14"/>
      <c r="AL852" s="14"/>
    </row>
    <row r="853" ht="12.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4"/>
      <c r="AJ853" s="14"/>
      <c r="AK853" s="14"/>
      <c r="AL853" s="14"/>
    </row>
    <row r="854" ht="12.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4"/>
      <c r="AJ854" s="14"/>
      <c r="AK854" s="14"/>
      <c r="AL854" s="14"/>
    </row>
    <row r="855" ht="12.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4"/>
      <c r="AJ855" s="14"/>
      <c r="AK855" s="14"/>
      <c r="AL855" s="14"/>
    </row>
    <row r="856" ht="12.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4"/>
      <c r="AJ856" s="14"/>
      <c r="AK856" s="14"/>
      <c r="AL856" s="14"/>
    </row>
    <row r="857" ht="12.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4"/>
      <c r="AJ857" s="14"/>
      <c r="AK857" s="14"/>
      <c r="AL857" s="14"/>
    </row>
    <row r="858" ht="12.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4"/>
      <c r="AJ858" s="14"/>
      <c r="AK858" s="14"/>
      <c r="AL858" s="14"/>
    </row>
    <row r="859" ht="12.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4"/>
      <c r="AJ859" s="14"/>
      <c r="AK859" s="14"/>
      <c r="AL859" s="14"/>
    </row>
    <row r="860" ht="12.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4"/>
      <c r="AJ860" s="14"/>
      <c r="AK860" s="14"/>
      <c r="AL860" s="14"/>
    </row>
    <row r="861" ht="12.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4"/>
      <c r="AJ861" s="14"/>
      <c r="AK861" s="14"/>
      <c r="AL861" s="14"/>
    </row>
    <row r="862" ht="12.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4"/>
      <c r="AJ862" s="14"/>
      <c r="AK862" s="14"/>
      <c r="AL862" s="14"/>
    </row>
    <row r="863" ht="12.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4"/>
      <c r="AJ863" s="14"/>
      <c r="AK863" s="14"/>
      <c r="AL863" s="14"/>
    </row>
    <row r="864" ht="12.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4"/>
      <c r="AJ864" s="14"/>
      <c r="AK864" s="14"/>
      <c r="AL864" s="14"/>
    </row>
    <row r="865" ht="12.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4"/>
      <c r="AJ865" s="14"/>
      <c r="AK865" s="14"/>
      <c r="AL865" s="14"/>
    </row>
    <row r="866" ht="12.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4"/>
      <c r="AJ866" s="14"/>
      <c r="AK866" s="14"/>
      <c r="AL866" s="14"/>
    </row>
    <row r="867" ht="12.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4"/>
      <c r="AJ867" s="14"/>
      <c r="AK867" s="14"/>
      <c r="AL867" s="14"/>
    </row>
    <row r="868" ht="12.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4"/>
      <c r="AJ868" s="14"/>
      <c r="AK868" s="14"/>
      <c r="AL868" s="14"/>
    </row>
    <row r="869" ht="12.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4"/>
      <c r="AJ869" s="14"/>
      <c r="AK869" s="14"/>
      <c r="AL869" s="14"/>
    </row>
    <row r="870" ht="12.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4"/>
      <c r="AJ870" s="14"/>
      <c r="AK870" s="14"/>
      <c r="AL870" s="14"/>
    </row>
    <row r="871" ht="12.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4"/>
      <c r="AJ871" s="14"/>
      <c r="AK871" s="14"/>
      <c r="AL871" s="14"/>
    </row>
    <row r="872" ht="12.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4"/>
      <c r="AJ872" s="14"/>
      <c r="AK872" s="14"/>
      <c r="AL872" s="14"/>
    </row>
    <row r="873" ht="12.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4"/>
      <c r="AJ873" s="14"/>
      <c r="AK873" s="14"/>
      <c r="AL873" s="14"/>
    </row>
    <row r="874" ht="12.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4"/>
      <c r="AJ874" s="14"/>
      <c r="AK874" s="14"/>
      <c r="AL874" s="14"/>
    </row>
    <row r="875" ht="12.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4"/>
      <c r="AJ875" s="14"/>
      <c r="AK875" s="14"/>
      <c r="AL875" s="14"/>
    </row>
    <row r="876" ht="12.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4"/>
      <c r="AJ876" s="14"/>
      <c r="AK876" s="14"/>
      <c r="AL876" s="14"/>
    </row>
    <row r="877" ht="12.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4"/>
      <c r="AJ877" s="14"/>
      <c r="AK877" s="14"/>
      <c r="AL877" s="14"/>
    </row>
    <row r="878" ht="12.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4"/>
      <c r="AJ878" s="14"/>
      <c r="AK878" s="14"/>
      <c r="AL878" s="14"/>
    </row>
    <row r="879" ht="12.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4"/>
      <c r="AJ879" s="14"/>
      <c r="AK879" s="14"/>
      <c r="AL879" s="14"/>
    </row>
    <row r="880" ht="12.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4"/>
      <c r="AJ880" s="14"/>
      <c r="AK880" s="14"/>
      <c r="AL880" s="14"/>
    </row>
    <row r="881" ht="12.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4"/>
      <c r="AJ881" s="14"/>
      <c r="AK881" s="14"/>
      <c r="AL881" s="14"/>
    </row>
    <row r="882" ht="12.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4"/>
      <c r="AJ882" s="14"/>
      <c r="AK882" s="14"/>
      <c r="AL882" s="14"/>
    </row>
    <row r="883" ht="12.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4"/>
      <c r="AJ883" s="14"/>
      <c r="AK883" s="14"/>
      <c r="AL883" s="14"/>
    </row>
    <row r="884" ht="12.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4"/>
      <c r="AJ884" s="14"/>
      <c r="AK884" s="14"/>
      <c r="AL884" s="14"/>
    </row>
    <row r="885" ht="12.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4"/>
      <c r="AJ885" s="14"/>
      <c r="AK885" s="14"/>
      <c r="AL885" s="14"/>
    </row>
    <row r="886" ht="12.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4"/>
      <c r="AJ886" s="14"/>
      <c r="AK886" s="14"/>
      <c r="AL886" s="14"/>
    </row>
    <row r="887" ht="12.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4"/>
      <c r="AJ887" s="14"/>
      <c r="AK887" s="14"/>
      <c r="AL887" s="14"/>
    </row>
    <row r="888" ht="12.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4"/>
      <c r="AJ888" s="14"/>
      <c r="AK888" s="14"/>
      <c r="AL888" s="14"/>
    </row>
    <row r="889" ht="12.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4"/>
      <c r="AJ889" s="14"/>
      <c r="AK889" s="14"/>
      <c r="AL889" s="14"/>
    </row>
    <row r="890" ht="12.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4"/>
      <c r="AJ890" s="14"/>
      <c r="AK890" s="14"/>
      <c r="AL890" s="14"/>
    </row>
    <row r="891" ht="12.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4"/>
      <c r="AJ891" s="14"/>
      <c r="AK891" s="14"/>
      <c r="AL891" s="14"/>
    </row>
    <row r="892" ht="12.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4"/>
      <c r="AJ892" s="14"/>
      <c r="AK892" s="14"/>
      <c r="AL892" s="14"/>
    </row>
    <row r="893" ht="12.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4"/>
      <c r="AJ893" s="14"/>
      <c r="AK893" s="14"/>
      <c r="AL893" s="14"/>
    </row>
    <row r="894" ht="12.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4"/>
      <c r="AJ894" s="14"/>
      <c r="AK894" s="14"/>
      <c r="AL894" s="14"/>
    </row>
    <row r="895" ht="12.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4"/>
      <c r="AJ895" s="14"/>
      <c r="AK895" s="14"/>
      <c r="AL895" s="14"/>
    </row>
    <row r="896" ht="12.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4"/>
      <c r="AJ896" s="14"/>
      <c r="AK896" s="14"/>
      <c r="AL896" s="14"/>
    </row>
    <row r="897" ht="12.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4"/>
      <c r="AJ897" s="14"/>
      <c r="AK897" s="14"/>
      <c r="AL897" s="14"/>
    </row>
    <row r="898" ht="12.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4"/>
      <c r="AJ898" s="14"/>
      <c r="AK898" s="14"/>
      <c r="AL898" s="14"/>
    </row>
    <row r="899" ht="12.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4"/>
      <c r="AJ899" s="14"/>
      <c r="AK899" s="14"/>
      <c r="AL899" s="14"/>
    </row>
    <row r="900" ht="12.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4"/>
      <c r="AJ900" s="14"/>
      <c r="AK900" s="14"/>
      <c r="AL900" s="14"/>
    </row>
    <row r="901" ht="12.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4"/>
      <c r="AJ901" s="14"/>
      <c r="AK901" s="14"/>
      <c r="AL901" s="14"/>
    </row>
    <row r="902" ht="12.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4"/>
      <c r="AJ902" s="14"/>
      <c r="AK902" s="14"/>
      <c r="AL902" s="14"/>
    </row>
    <row r="903" ht="12.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4"/>
      <c r="AJ903" s="14"/>
      <c r="AK903" s="14"/>
      <c r="AL903" s="14"/>
    </row>
    <row r="904" ht="12.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4"/>
      <c r="AJ904" s="14"/>
      <c r="AK904" s="14"/>
      <c r="AL904" s="14"/>
    </row>
    <row r="905" ht="12.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4"/>
      <c r="AJ905" s="14"/>
      <c r="AK905" s="14"/>
      <c r="AL905" s="14"/>
    </row>
    <row r="906" ht="12.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4"/>
      <c r="AJ906" s="14"/>
      <c r="AK906" s="14"/>
      <c r="AL906" s="14"/>
    </row>
    <row r="907" ht="12.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4"/>
      <c r="AJ907" s="14"/>
      <c r="AK907" s="14"/>
      <c r="AL907" s="14"/>
    </row>
    <row r="908" ht="12.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4"/>
      <c r="AJ908" s="14"/>
      <c r="AK908" s="14"/>
      <c r="AL908" s="14"/>
    </row>
    <row r="909" ht="12.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4"/>
      <c r="AJ909" s="14"/>
      <c r="AK909" s="14"/>
      <c r="AL909" s="14"/>
    </row>
    <row r="910" ht="12.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4"/>
      <c r="AJ910" s="14"/>
      <c r="AK910" s="14"/>
      <c r="AL910" s="14"/>
    </row>
    <row r="911" ht="12.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4"/>
      <c r="AJ911" s="14"/>
      <c r="AK911" s="14"/>
      <c r="AL911" s="14"/>
    </row>
    <row r="912" ht="12.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4"/>
      <c r="AJ912" s="14"/>
      <c r="AK912" s="14"/>
      <c r="AL912" s="14"/>
    </row>
    <row r="913" ht="12.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4"/>
      <c r="AJ913" s="14"/>
      <c r="AK913" s="14"/>
      <c r="AL913" s="14"/>
    </row>
    <row r="914" ht="12.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4"/>
      <c r="AJ914" s="14"/>
      <c r="AK914" s="14"/>
      <c r="AL914" s="14"/>
    </row>
    <row r="915" ht="12.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4"/>
      <c r="AJ915" s="14"/>
      <c r="AK915" s="14"/>
      <c r="AL915" s="14"/>
    </row>
    <row r="916" ht="12.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4"/>
      <c r="AJ916" s="14"/>
      <c r="AK916" s="14"/>
      <c r="AL916" s="14"/>
    </row>
    <row r="917" ht="12.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4"/>
      <c r="AJ917" s="14"/>
      <c r="AK917" s="14"/>
      <c r="AL917" s="14"/>
    </row>
    <row r="918" ht="12.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4"/>
      <c r="AJ918" s="14"/>
      <c r="AK918" s="14"/>
      <c r="AL918" s="14"/>
    </row>
    <row r="919" ht="12.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4"/>
      <c r="AJ919" s="14"/>
      <c r="AK919" s="14"/>
      <c r="AL919" s="14"/>
    </row>
    <row r="920" ht="12.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4"/>
      <c r="AJ920" s="14"/>
      <c r="AK920" s="14"/>
      <c r="AL920" s="14"/>
    </row>
    <row r="921" ht="12.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4"/>
      <c r="AJ921" s="14"/>
      <c r="AK921" s="14"/>
      <c r="AL921" s="14"/>
    </row>
    <row r="922" ht="12.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4"/>
      <c r="AJ922" s="14"/>
      <c r="AK922" s="14"/>
      <c r="AL922" s="14"/>
    </row>
    <row r="923" ht="12.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4"/>
      <c r="AJ923" s="14"/>
      <c r="AK923" s="14"/>
      <c r="AL923" s="14"/>
    </row>
    <row r="924" ht="12.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4"/>
      <c r="AJ924" s="14"/>
      <c r="AK924" s="14"/>
      <c r="AL924" s="14"/>
    </row>
    <row r="925" ht="12.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4"/>
      <c r="AJ925" s="14"/>
      <c r="AK925" s="14"/>
      <c r="AL925" s="14"/>
    </row>
    <row r="926" ht="12.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4"/>
      <c r="AJ926" s="14"/>
      <c r="AK926" s="14"/>
      <c r="AL926" s="14"/>
    </row>
    <row r="927" ht="12.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4"/>
      <c r="AJ927" s="14"/>
      <c r="AK927" s="14"/>
      <c r="AL927" s="14"/>
    </row>
    <row r="928" ht="12.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4"/>
      <c r="AJ928" s="14"/>
      <c r="AK928" s="14"/>
      <c r="AL928" s="14"/>
    </row>
    <row r="929" ht="12.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4"/>
      <c r="AJ929" s="14"/>
      <c r="AK929" s="14"/>
      <c r="AL929" s="14"/>
    </row>
    <row r="930" ht="12.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4"/>
      <c r="AJ930" s="14"/>
      <c r="AK930" s="14"/>
      <c r="AL930" s="14"/>
    </row>
    <row r="931" ht="12.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4"/>
      <c r="AJ931" s="14"/>
      <c r="AK931" s="14"/>
      <c r="AL931" s="14"/>
    </row>
    <row r="932" ht="12.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4"/>
      <c r="AJ932" s="14"/>
      <c r="AK932" s="14"/>
      <c r="AL932" s="14"/>
    </row>
    <row r="933" ht="12.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4"/>
      <c r="AJ933" s="14"/>
      <c r="AK933" s="14"/>
      <c r="AL933" s="14"/>
    </row>
    <row r="934" ht="12.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4"/>
      <c r="AJ934" s="14"/>
      <c r="AK934" s="14"/>
      <c r="AL934" s="14"/>
    </row>
    <row r="935" ht="12.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4"/>
      <c r="AJ935" s="14"/>
      <c r="AK935" s="14"/>
      <c r="AL935" s="14"/>
    </row>
    <row r="936" ht="12.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4"/>
      <c r="AJ936" s="14"/>
      <c r="AK936" s="14"/>
      <c r="AL936" s="14"/>
    </row>
    <row r="937" ht="12.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4"/>
      <c r="AJ937" s="14"/>
      <c r="AK937" s="14"/>
      <c r="AL937" s="14"/>
    </row>
    <row r="938" ht="12.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4"/>
      <c r="AJ938" s="14"/>
      <c r="AK938" s="14"/>
      <c r="AL938" s="14"/>
    </row>
    <row r="939" ht="12.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4"/>
      <c r="AJ939" s="14"/>
      <c r="AK939" s="14"/>
      <c r="AL939" s="14"/>
    </row>
    <row r="940" ht="12.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4"/>
      <c r="AJ940" s="14"/>
      <c r="AK940" s="14"/>
      <c r="AL940" s="14"/>
    </row>
    <row r="941" ht="12.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4"/>
      <c r="AJ941" s="14"/>
      <c r="AK941" s="14"/>
      <c r="AL941" s="14"/>
    </row>
    <row r="942" ht="12.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4"/>
      <c r="AJ942" s="14"/>
      <c r="AK942" s="14"/>
      <c r="AL942" s="14"/>
    </row>
    <row r="943" ht="12.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4"/>
      <c r="AJ943" s="14"/>
      <c r="AK943" s="14"/>
      <c r="AL943" s="14"/>
    </row>
    <row r="944" ht="12.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4"/>
      <c r="AJ944" s="14"/>
      <c r="AK944" s="14"/>
      <c r="AL944" s="14"/>
    </row>
    <row r="945" ht="12.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4"/>
      <c r="AJ945" s="14"/>
      <c r="AK945" s="14"/>
      <c r="AL945" s="14"/>
    </row>
    <row r="946" ht="12.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4"/>
      <c r="AJ946" s="14"/>
      <c r="AK946" s="14"/>
      <c r="AL946" s="14"/>
    </row>
    <row r="947" ht="12.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4"/>
      <c r="AJ947" s="14"/>
      <c r="AK947" s="14"/>
      <c r="AL947" s="14"/>
    </row>
    <row r="948" ht="12.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4"/>
      <c r="AJ948" s="14"/>
      <c r="AK948" s="14"/>
      <c r="AL948" s="14"/>
    </row>
    <row r="949" ht="12.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4"/>
      <c r="AJ949" s="14"/>
      <c r="AK949" s="14"/>
      <c r="AL949" s="14"/>
    </row>
    <row r="950" ht="12.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4"/>
      <c r="AJ950" s="14"/>
      <c r="AK950" s="14"/>
      <c r="AL950" s="14"/>
    </row>
    <row r="951" ht="12.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4"/>
      <c r="AJ951" s="14"/>
      <c r="AK951" s="14"/>
      <c r="AL951" s="14"/>
    </row>
    <row r="952" ht="12.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4"/>
      <c r="AJ952" s="14"/>
      <c r="AK952" s="14"/>
      <c r="AL952" s="14"/>
    </row>
    <row r="953" ht="12.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4"/>
      <c r="AJ953" s="14"/>
      <c r="AK953" s="14"/>
      <c r="AL953" s="14"/>
    </row>
    <row r="954" ht="12.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4"/>
      <c r="AJ954" s="14"/>
      <c r="AK954" s="14"/>
      <c r="AL954" s="14"/>
    </row>
    <row r="955" ht="12.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4"/>
      <c r="AJ955" s="14"/>
      <c r="AK955" s="14"/>
      <c r="AL955" s="14"/>
    </row>
    <row r="956" ht="12.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4"/>
      <c r="AJ956" s="14"/>
      <c r="AK956" s="14"/>
      <c r="AL956" s="14"/>
    </row>
    <row r="957" ht="12.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4"/>
      <c r="AJ957" s="14"/>
      <c r="AK957" s="14"/>
      <c r="AL957" s="14"/>
    </row>
    <row r="958" ht="12.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4"/>
      <c r="AJ958" s="14"/>
      <c r="AK958" s="14"/>
      <c r="AL958" s="14"/>
    </row>
    <row r="959" ht="12.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4"/>
      <c r="AJ959" s="14"/>
      <c r="AK959" s="14"/>
      <c r="AL959" s="14"/>
    </row>
    <row r="960" ht="12.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4"/>
      <c r="AJ960" s="14"/>
      <c r="AK960" s="14"/>
      <c r="AL960" s="14"/>
    </row>
    <row r="961" ht="12.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4"/>
      <c r="AJ961" s="14"/>
      <c r="AK961" s="14"/>
      <c r="AL961" s="14"/>
    </row>
    <row r="962" ht="12.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4"/>
      <c r="AJ962" s="14"/>
      <c r="AK962" s="14"/>
      <c r="AL962" s="14"/>
    </row>
    <row r="963" ht="12.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4"/>
      <c r="AJ963" s="14"/>
      <c r="AK963" s="14"/>
      <c r="AL963" s="14"/>
    </row>
    <row r="964" ht="12.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4"/>
      <c r="AJ964" s="14"/>
      <c r="AK964" s="14"/>
      <c r="AL964" s="14"/>
    </row>
    <row r="965" ht="12.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4"/>
      <c r="AJ965" s="14"/>
      <c r="AK965" s="14"/>
      <c r="AL965" s="14"/>
    </row>
    <row r="966" ht="12.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4"/>
      <c r="AJ966" s="14"/>
      <c r="AK966" s="14"/>
      <c r="AL966" s="14"/>
    </row>
    <row r="967" ht="12.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4"/>
      <c r="AJ967" s="14"/>
      <c r="AK967" s="14"/>
      <c r="AL967" s="14"/>
    </row>
    <row r="968" ht="12.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4"/>
      <c r="AJ968" s="14"/>
      <c r="AK968" s="14"/>
      <c r="AL968" s="14"/>
    </row>
    <row r="969" ht="12.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4"/>
      <c r="AJ969" s="14"/>
      <c r="AK969" s="14"/>
      <c r="AL969" s="14"/>
    </row>
    <row r="970" ht="12.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4"/>
      <c r="AJ970" s="14"/>
      <c r="AK970" s="14"/>
      <c r="AL970" s="14"/>
    </row>
    <row r="971" ht="12.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4"/>
      <c r="AJ971" s="14"/>
      <c r="AK971" s="14"/>
      <c r="AL971" s="14"/>
    </row>
    <row r="972" ht="12.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4"/>
      <c r="AJ972" s="14"/>
      <c r="AK972" s="14"/>
      <c r="AL972" s="14"/>
    </row>
    <row r="973" ht="12.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4"/>
      <c r="AJ973" s="14"/>
      <c r="AK973" s="14"/>
      <c r="AL973" s="14"/>
    </row>
    <row r="974" ht="12.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4"/>
      <c r="AJ974" s="14"/>
      <c r="AK974" s="14"/>
      <c r="AL974" s="14"/>
    </row>
    <row r="975" ht="12.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4"/>
      <c r="AJ975" s="14"/>
      <c r="AK975" s="14"/>
      <c r="AL975" s="14"/>
    </row>
    <row r="976" ht="12.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4"/>
      <c r="AJ976" s="14"/>
      <c r="AK976" s="14"/>
      <c r="AL976" s="14"/>
    </row>
    <row r="977" ht="12.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4"/>
      <c r="AJ977" s="14"/>
      <c r="AK977" s="14"/>
      <c r="AL977" s="14"/>
    </row>
    <row r="978" ht="12.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4"/>
      <c r="AJ978" s="14"/>
      <c r="AK978" s="14"/>
      <c r="AL978" s="14"/>
    </row>
    <row r="979" ht="12.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4"/>
      <c r="AJ979" s="14"/>
      <c r="AK979" s="14"/>
      <c r="AL979" s="14"/>
    </row>
    <row r="980" ht="12.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4"/>
      <c r="AJ980" s="14"/>
      <c r="AK980" s="14"/>
      <c r="AL980" s="14"/>
    </row>
    <row r="981" ht="12.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4"/>
      <c r="AJ981" s="14"/>
      <c r="AK981" s="14"/>
      <c r="AL981" s="14"/>
    </row>
    <row r="982" ht="12.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4"/>
      <c r="AJ982" s="14"/>
      <c r="AK982" s="14"/>
      <c r="AL982" s="14"/>
    </row>
    <row r="983" ht="12.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4"/>
      <c r="AJ983" s="14"/>
      <c r="AK983" s="14"/>
      <c r="AL983" s="14"/>
    </row>
    <row r="984" ht="12.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4"/>
      <c r="AJ984" s="14"/>
      <c r="AK984" s="14"/>
      <c r="AL984" s="14"/>
    </row>
    <row r="985" ht="12.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4"/>
      <c r="AJ985" s="14"/>
      <c r="AK985" s="14"/>
      <c r="AL985" s="14"/>
    </row>
    <row r="986" ht="12.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4"/>
      <c r="AJ986" s="14"/>
      <c r="AK986" s="14"/>
      <c r="AL986" s="14"/>
    </row>
    <row r="987" ht="12.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4"/>
      <c r="AJ987" s="14"/>
      <c r="AK987" s="14"/>
      <c r="AL987" s="14"/>
    </row>
    <row r="988" ht="12.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4"/>
      <c r="AJ988" s="14"/>
      <c r="AK988" s="14"/>
      <c r="AL988" s="14"/>
    </row>
    <row r="989" ht="12.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4"/>
      <c r="AJ989" s="14"/>
      <c r="AK989" s="14"/>
      <c r="AL989" s="14"/>
    </row>
    <row r="990" ht="12.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4"/>
      <c r="AJ990" s="14"/>
      <c r="AK990" s="14"/>
      <c r="AL990" s="14"/>
    </row>
    <row r="991" ht="12.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4"/>
      <c r="AJ991" s="14"/>
      <c r="AK991" s="14"/>
      <c r="AL991" s="14"/>
    </row>
    <row r="992" ht="12.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4"/>
      <c r="AJ992" s="14"/>
      <c r="AK992" s="14"/>
      <c r="AL992" s="14"/>
    </row>
    <row r="993" ht="12.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4"/>
      <c r="AJ993" s="14"/>
      <c r="AK993" s="14"/>
      <c r="AL993" s="14"/>
    </row>
    <row r="994" ht="12.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4"/>
      <c r="AJ994" s="14"/>
      <c r="AK994" s="14"/>
      <c r="AL994" s="14"/>
    </row>
    <row r="995" ht="12.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4"/>
      <c r="AJ995" s="14"/>
      <c r="AK995" s="14"/>
      <c r="AL995" s="14"/>
    </row>
    <row r="996" ht="12.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4"/>
      <c r="AJ996" s="14"/>
      <c r="AK996" s="14"/>
      <c r="AL996" s="14"/>
    </row>
    <row r="997" ht="12.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4"/>
      <c r="AJ997" s="14"/>
      <c r="AK997" s="14"/>
      <c r="AL997" s="14"/>
    </row>
    <row r="998" ht="12.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4"/>
      <c r="AJ998" s="14"/>
      <c r="AK998" s="14"/>
      <c r="AL998" s="14"/>
    </row>
    <row r="999" ht="12.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4"/>
      <c r="AJ999" s="14"/>
      <c r="AK999" s="14"/>
      <c r="AL999" s="14"/>
    </row>
    <row r="1000" ht="12.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c r="AD1000" s="104"/>
      <c r="AE1000" s="104"/>
      <c r="AF1000" s="104"/>
      <c r="AG1000" s="104"/>
      <c r="AH1000" s="104"/>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R6:R35 T6:T35">
      <formula1>SalesRoster</formula1>
    </dataValidation>
    <dataValidation type="list" allowBlank="1" showErrorMessage="1" sqref="P6:P35">
      <formula1>"Retail,Wholesale"</formula1>
    </dataValidation>
    <dataValidation type="list" allowBlank="1" showErrorMessage="1" sqref="W6:W35">
      <formula1>Lenders</formula1>
    </dataValidation>
    <dataValidation type="list" allowBlank="1" showErrorMessage="1" sqref="S6:S35">
      <formula1>Percent</formula1>
    </dataValidation>
    <dataValidation type="list" allowBlank="1" showErrorMessage="1" sqref="F6:F35">
      <formula1>"Used,Trade,New"</formula1>
    </dataValidation>
    <dataValidation type="list" allowBlank="1" showErrorMessage="1" sqref="H6:H35 M6:M35">
      <formula1>Makes</formula1>
    </dataValidation>
    <dataValidation type="list" allowBlank="1" showErrorMessage="1" sqref="J6:J35 N6:N35">
      <formula1>Type</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3" width="10.0"/>
    <col customWidth="1" min="4" max="4" width="9.25"/>
    <col customWidth="1" min="5" max="5" width="5.5"/>
    <col customWidth="1" min="6" max="6" width="9.38"/>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75"/>
    <col customWidth="1" min="20" max="20" width="13.5"/>
    <col customWidth="1" min="21" max="21" width="6.75"/>
    <col customWidth="1" min="22" max="22" width="9.75"/>
    <col customWidth="1" min="23" max="23" width="8.0"/>
    <col customWidth="1" min="24" max="24" width="5.63"/>
    <col customWidth="1" min="25" max="28" width="8.0"/>
    <col customWidth="1" min="29" max="29" width="8.88"/>
    <col customWidth="1" min="30" max="30" width="9.75"/>
    <col customWidth="1" min="31" max="31" width="8.88"/>
    <col customWidth="1" min="32" max="32" width="10.5"/>
    <col customWidth="1" min="33" max="33" width="2.63"/>
    <col customWidth="1" min="34" max="34" width="10.5"/>
    <col customWidth="1" min="35" max="38" width="15.13"/>
  </cols>
  <sheetData>
    <row r="1" ht="12.75" customHeight="1">
      <c r="A1" s="1242" t="s">
        <v>933</v>
      </c>
      <c r="B1" s="111"/>
      <c r="C1" s="1417" t="str">
        <f>'DEAL LOG'!I2:J2+10</f>
        <v>#VALUE!</v>
      </c>
      <c r="D1" s="110"/>
      <c r="E1" s="110"/>
      <c r="F1" s="1242" t="s">
        <v>965</v>
      </c>
      <c r="G1" s="110"/>
      <c r="H1" s="1418"/>
      <c r="I1" s="1246"/>
      <c r="J1" s="1246"/>
      <c r="K1" s="1246"/>
      <c r="L1" s="1246"/>
      <c r="M1" s="1246"/>
      <c r="N1" s="1246"/>
      <c r="O1" s="1246"/>
      <c r="P1" s="104"/>
      <c r="Q1" s="104"/>
      <c r="R1" s="104"/>
      <c r="S1" s="104"/>
      <c r="T1" s="104"/>
      <c r="U1" s="104"/>
      <c r="V1" s="104"/>
      <c r="W1" s="104"/>
      <c r="X1" s="104"/>
      <c r="Y1" s="104"/>
      <c r="Z1" s="104"/>
      <c r="AA1" s="104"/>
      <c r="AB1" s="104"/>
      <c r="AC1" s="14"/>
      <c r="AD1" s="14"/>
      <c r="AE1" s="14"/>
      <c r="AF1" s="14"/>
    </row>
    <row r="2" ht="12.75" customHeight="1">
      <c r="A2" s="1242" t="s">
        <v>935</v>
      </c>
      <c r="B2" s="111"/>
      <c r="C2" s="1389" t="str">
        <f>'DEAL LOG'!I3:J3</f>
        <v>#VALUE!</v>
      </c>
      <c r="D2" s="110"/>
      <c r="E2" s="110"/>
      <c r="F2" s="1249" t="s">
        <v>937</v>
      </c>
      <c r="G2" s="110"/>
      <c r="H2" s="1418">
        <f>COUNT(B6:B35)</f>
        <v>0</v>
      </c>
      <c r="I2" s="1246"/>
      <c r="J2" s="1246"/>
      <c r="K2" s="1246"/>
      <c r="L2" s="1246"/>
      <c r="M2" s="1246"/>
      <c r="N2" s="1264"/>
      <c r="O2" s="1264"/>
      <c r="P2" s="104"/>
      <c r="Q2" s="104"/>
      <c r="R2" s="104"/>
      <c r="S2" s="104"/>
      <c r="T2" s="104"/>
      <c r="U2" s="104"/>
      <c r="V2" s="104"/>
      <c r="W2" s="104"/>
      <c r="X2" s="104"/>
      <c r="Y2" s="104"/>
      <c r="Z2" s="104"/>
      <c r="AA2" s="104"/>
      <c r="AB2" s="104"/>
      <c r="AC2" s="14"/>
      <c r="AD2" s="14"/>
      <c r="AE2" s="14"/>
      <c r="AF2" s="14"/>
    </row>
    <row r="3" ht="12.75" customHeight="1">
      <c r="A3" s="1253"/>
      <c r="C3" s="1254"/>
      <c r="F3" s="1255"/>
      <c r="G3" s="1246"/>
      <c r="H3" s="1246"/>
      <c r="I3" s="1246"/>
      <c r="J3" s="1246"/>
      <c r="K3" s="1246"/>
      <c r="L3" s="1246"/>
      <c r="M3" s="1246"/>
      <c r="N3" s="1246"/>
      <c r="O3" s="1246"/>
      <c r="P3" s="1246"/>
      <c r="Q3" s="1246"/>
      <c r="R3" s="1246"/>
      <c r="S3" s="1246"/>
      <c r="T3" s="1246"/>
      <c r="U3" s="1246"/>
      <c r="V3" s="1246"/>
      <c r="W3" s="1256"/>
      <c r="X3" s="1256"/>
      <c r="Y3" s="1255"/>
      <c r="Z3" s="1255"/>
      <c r="AA3" s="60"/>
      <c r="AB3" s="104"/>
      <c r="AC3" s="104"/>
      <c r="AD3" s="104"/>
      <c r="AE3" s="104"/>
      <c r="AF3" s="104"/>
      <c r="AG3" s="104"/>
      <c r="AH3" s="104"/>
      <c r="AI3" s="14"/>
      <c r="AJ3" s="14"/>
      <c r="AK3" s="14"/>
      <c r="AL3" s="14"/>
    </row>
    <row r="4" ht="12.75" customHeight="1">
      <c r="A4" s="785" t="s">
        <v>969</v>
      </c>
      <c r="B4" s="785" t="s">
        <v>941</v>
      </c>
      <c r="C4" s="785" t="s">
        <v>916</v>
      </c>
      <c r="D4" s="785" t="s">
        <v>767</v>
      </c>
      <c r="E4" s="786" t="s">
        <v>768</v>
      </c>
      <c r="F4" s="785" t="s">
        <v>942</v>
      </c>
      <c r="G4" s="787" t="s">
        <v>770</v>
      </c>
      <c r="H4" s="110"/>
      <c r="I4" s="110"/>
      <c r="J4" s="110"/>
      <c r="K4" s="111"/>
      <c r="L4" s="1334" t="s">
        <v>943</v>
      </c>
      <c r="M4" s="110"/>
      <c r="N4" s="110"/>
      <c r="O4" s="110"/>
      <c r="P4" s="110"/>
      <c r="Q4" s="111"/>
      <c r="R4" s="786" t="s">
        <v>790</v>
      </c>
      <c r="S4" s="785" t="s">
        <v>918</v>
      </c>
      <c r="T4" s="785" t="s">
        <v>771</v>
      </c>
      <c r="U4" s="1262" t="s">
        <v>921</v>
      </c>
      <c r="V4" s="785" t="s">
        <v>772</v>
      </c>
      <c r="W4" s="785" t="s">
        <v>945</v>
      </c>
      <c r="X4" s="786" t="s">
        <v>946</v>
      </c>
      <c r="Y4" s="786" t="s">
        <v>947</v>
      </c>
      <c r="Z4" s="786" t="s">
        <v>888</v>
      </c>
      <c r="AA4" s="786" t="s">
        <v>565</v>
      </c>
      <c r="AB4" s="786" t="s">
        <v>948</v>
      </c>
      <c r="AC4" s="786" t="s">
        <v>949</v>
      </c>
      <c r="AD4" s="1262" t="s">
        <v>950</v>
      </c>
      <c r="AE4" s="1263" t="s">
        <v>951</v>
      </c>
      <c r="AF4" s="1263" t="s">
        <v>952</v>
      </c>
      <c r="AG4" s="1264"/>
      <c r="AH4" s="1265" t="s">
        <v>953</v>
      </c>
      <c r="AI4" s="1266" t="s">
        <v>954</v>
      </c>
      <c r="AJ4" s="1267"/>
      <c r="AK4" s="1268"/>
      <c r="AL4" s="14"/>
    </row>
    <row r="5" ht="12.75" customHeight="1">
      <c r="A5" s="1269"/>
      <c r="B5" s="794"/>
      <c r="C5" s="794"/>
      <c r="D5" s="794"/>
      <c r="E5" s="794"/>
      <c r="F5" s="794"/>
      <c r="G5" s="1406" t="s">
        <v>191</v>
      </c>
      <c r="H5" s="1406" t="s">
        <v>192</v>
      </c>
      <c r="I5" s="1406" t="s">
        <v>193</v>
      </c>
      <c r="J5" s="1406" t="s">
        <v>9</v>
      </c>
      <c r="K5" s="1406" t="s">
        <v>955</v>
      </c>
      <c r="L5" s="1407" t="s">
        <v>191</v>
      </c>
      <c r="M5" s="1407" t="s">
        <v>192</v>
      </c>
      <c r="N5" s="1407" t="s">
        <v>9</v>
      </c>
      <c r="O5" s="1407" t="s">
        <v>956</v>
      </c>
      <c r="P5" s="1407" t="s">
        <v>957</v>
      </c>
      <c r="Q5" s="1407" t="s">
        <v>556</v>
      </c>
      <c r="R5" s="794"/>
      <c r="S5" s="794"/>
      <c r="T5" s="794"/>
      <c r="U5" s="794"/>
      <c r="V5" s="794"/>
      <c r="W5" s="794"/>
      <c r="X5" s="794"/>
      <c r="Y5" s="794"/>
      <c r="Z5" s="794"/>
      <c r="AA5" s="794"/>
      <c r="AB5" s="794"/>
      <c r="AC5" s="794"/>
      <c r="AD5" s="794"/>
      <c r="AE5" s="794"/>
      <c r="AF5" s="794"/>
      <c r="AG5" s="1264"/>
      <c r="AH5" s="794"/>
      <c r="AI5" s="797"/>
      <c r="AJ5" s="418"/>
      <c r="AK5" s="415"/>
      <c r="AL5" s="14"/>
    </row>
    <row r="6" ht="12.75" customHeight="1">
      <c r="A6" s="1366"/>
      <c r="B6" s="1367"/>
      <c r="C6" s="1290"/>
      <c r="D6" s="1290"/>
      <c r="E6" s="1290"/>
      <c r="F6" s="1368"/>
      <c r="G6" s="1369" t="str">
        <f>IF(A6=ISBLANK(TRUE),IF(B6=ISBLANK(TRUE)," ","Input"),VLOOKUP(A6,INVENTORY!$A$31:$Y$948,6,FALSE))</f>
        <v> </v>
      </c>
      <c r="H6" s="1369" t="str">
        <f>IF(A6=ISBLANK(TRUE),IF(B6=ISBLANK(TRUE)," ","Input"),VLOOKUP(A6,INVENTORY!$A$31:$Y$948,7,FALSE))</f>
        <v> </v>
      </c>
      <c r="I6" s="1369" t="str">
        <f>IF(A6=ISBLANK(TRUE),IF(B6=ISBLANK(TRUE)," ","Input"),VLOOKUP(A6,INVENTORY!$A$31:$Y$948,8,FALSE))</f>
        <v> </v>
      </c>
      <c r="J6" s="1369" t="str">
        <f>IF(A6=ISBLANK(TRUE),IF(B6=ISBLANK(TRUE)," ","Input"),VLOOKUP(A6,INVENTORY!$A$31:$Y$948,9,FALSE))</f>
        <v> </v>
      </c>
      <c r="K6" s="1302" t="str">
        <f>IF(A6=ISBLANK(TRUE),IF(B6=ISBLANK(TRUE)," ","Input"),VLOOKUP(B6,INVENTORY!$A$31:$Y$948,19,FALSE))</f>
        <v> </v>
      </c>
      <c r="L6" s="1290"/>
      <c r="M6" s="1290"/>
      <c r="N6" s="1290"/>
      <c r="O6" s="1290"/>
      <c r="P6" s="1290"/>
      <c r="Q6" s="1370"/>
      <c r="R6" s="1290"/>
      <c r="S6" s="1362"/>
      <c r="T6" s="1290"/>
      <c r="U6" s="1281">
        <f t="shared" ref="U6:U35" si="1">IF(S6=ISBLANK(0),0,1-S6)</f>
        <v>0</v>
      </c>
      <c r="V6" s="1284"/>
      <c r="W6" s="1290"/>
      <c r="X6" s="1371"/>
      <c r="Y6" s="1284"/>
      <c r="Z6" s="1284"/>
      <c r="AA6" s="1284"/>
      <c r="AB6" s="1284"/>
      <c r="AC6" s="1284"/>
      <c r="AD6" s="1286">
        <f>IF(B6=ISBLANK(0),0,'Roster &amp; Tables'!J27)</f>
        <v>0</v>
      </c>
      <c r="AE6" s="1286">
        <f t="shared" ref="AE6:AE35" si="2">SUM(Y6:AD6)</f>
        <v>0</v>
      </c>
      <c r="AF6" s="1287">
        <f t="shared" ref="AF6:AF35" si="3">SUM(V6+AE6)</f>
        <v>0</v>
      </c>
      <c r="AG6" s="1288">
        <v>1.0</v>
      </c>
      <c r="AH6" s="1222"/>
      <c r="AI6" s="1304"/>
      <c r="AJ6" s="110"/>
      <c r="AK6" s="111"/>
      <c r="AL6" s="14"/>
    </row>
    <row r="7" ht="12.75" customHeight="1">
      <c r="A7" s="1372"/>
      <c r="B7" s="1373"/>
      <c r="C7" s="1348"/>
      <c r="D7" s="1348"/>
      <c r="E7" s="1348"/>
      <c r="F7" s="1374"/>
      <c r="G7" s="1355" t="str">
        <f>IF(A7=ISBLANK(TRUE),IF(B7=ISBLANK(TRUE)," ","Input"),VLOOKUP(A7,INVENTORY!$A$31:$Y$948,6,FALSE))</f>
        <v> </v>
      </c>
      <c r="H7" s="1355" t="str">
        <f>IF(A7=ISBLANK(TRUE),IF(B7=ISBLANK(TRUE)," ","Input"),VLOOKUP(A7,INVENTORY!$A$31:$Y$948,7,FALSE))</f>
        <v> </v>
      </c>
      <c r="I7" s="1355" t="str">
        <f>IF(A7=ISBLANK(TRUE),IF(B7=ISBLANK(TRUE)," ","Input"),VLOOKUP(A7,INVENTORY!$A$31:$Y$948,8,FALSE))</f>
        <v> </v>
      </c>
      <c r="J7" s="1355" t="str">
        <f>IF(A7=ISBLANK(TRUE),IF(B7=ISBLANK(TRUE)," ","Input"),VLOOKUP(A7,INVENTORY!$A$31:$Y$948,9,FALSE))</f>
        <v> </v>
      </c>
      <c r="K7" s="1355" t="str">
        <f>IF(A7=ISBLANK(TRUE),IF(B7=ISBLANK(TRUE)," ","Input"),VLOOKUP(B7,INVENTORY!$A$31:$Y$948,19,FALSE))</f>
        <v> </v>
      </c>
      <c r="L7" s="1348"/>
      <c r="M7" s="1348"/>
      <c r="N7" s="1348"/>
      <c r="O7" s="1348"/>
      <c r="P7" s="1348"/>
      <c r="Q7" s="1375"/>
      <c r="R7" s="1348"/>
      <c r="S7" s="1356"/>
      <c r="T7" s="1348"/>
      <c r="U7" s="1281">
        <f t="shared" si="1"/>
        <v>0</v>
      </c>
      <c r="V7" s="1352"/>
      <c r="W7" s="1348"/>
      <c r="X7" s="1376"/>
      <c r="Y7" s="1352"/>
      <c r="Z7" s="1352"/>
      <c r="AA7" s="1352"/>
      <c r="AB7" s="1352"/>
      <c r="AC7" s="1352"/>
      <c r="AD7" s="1286">
        <f>IF(B7=ISBLANK(0),0,'Roster &amp; Tables'!J27)</f>
        <v>0</v>
      </c>
      <c r="AE7" s="1286">
        <f t="shared" si="2"/>
        <v>0</v>
      </c>
      <c r="AF7" s="1287">
        <f t="shared" si="3"/>
        <v>0</v>
      </c>
      <c r="AG7" s="1288">
        <v>2.0</v>
      </c>
      <c r="AH7" s="1222"/>
      <c r="AI7" s="1304"/>
      <c r="AJ7" s="110"/>
      <c r="AK7" s="111"/>
      <c r="AL7" s="14"/>
    </row>
    <row r="8" ht="12.75" customHeight="1">
      <c r="A8" s="1366"/>
      <c r="B8" s="1367"/>
      <c r="C8" s="1290"/>
      <c r="D8" s="1290"/>
      <c r="E8" s="1290"/>
      <c r="F8" s="1368"/>
      <c r="G8" s="1302" t="str">
        <f>IF(A8=ISBLANK(TRUE),IF(B8=ISBLANK(TRUE)," ","Input"),VLOOKUP(A8,INVENTORY!$A$31:$Y$948,6,FALSE))</f>
        <v> </v>
      </c>
      <c r="H8" s="1302" t="str">
        <f>IF(A8=ISBLANK(TRUE),IF(B8=ISBLANK(TRUE)," ","Input"),VLOOKUP(A8,INVENTORY!$A$31:$Y$948,7,FALSE))</f>
        <v> </v>
      </c>
      <c r="I8" s="1302" t="str">
        <f>IF(A8=ISBLANK(TRUE),IF(B8=ISBLANK(TRUE)," ","Input"),VLOOKUP(A8,INVENTORY!$A$31:$Y$948,8,FALSE))</f>
        <v> </v>
      </c>
      <c r="J8" s="1369" t="str">
        <f>IF(A8=ISBLANK(TRUE),IF(B8=ISBLANK(TRUE)," ","Input"),VLOOKUP(A8,INVENTORY!$A$31:$Y$948,9,FALSE))</f>
        <v> </v>
      </c>
      <c r="K8" s="1302" t="str">
        <f>IF(A8=ISBLANK(TRUE),IF(B8=ISBLANK(TRUE)," ","Input"),VLOOKUP(B8,INVENTORY!$A$31:$Y$948,19,FALSE))</f>
        <v> </v>
      </c>
      <c r="L8" s="1290"/>
      <c r="M8" s="1290"/>
      <c r="N8" s="1290"/>
      <c r="O8" s="1290"/>
      <c r="P8" s="1290"/>
      <c r="Q8" s="1370"/>
      <c r="R8" s="1290"/>
      <c r="S8" s="1362"/>
      <c r="T8" s="1290"/>
      <c r="U8" s="1281">
        <f t="shared" si="1"/>
        <v>0</v>
      </c>
      <c r="V8" s="1284"/>
      <c r="W8" s="1290"/>
      <c r="X8" s="1371"/>
      <c r="Y8" s="1284"/>
      <c r="Z8" s="1284"/>
      <c r="AA8" s="1284"/>
      <c r="AB8" s="1284"/>
      <c r="AC8" s="1284"/>
      <c r="AD8" s="1286">
        <f>IF(B8=ISBLANK(0),0,'Roster &amp; Tables'!J27)</f>
        <v>0</v>
      </c>
      <c r="AE8" s="1286">
        <f t="shared" si="2"/>
        <v>0</v>
      </c>
      <c r="AF8" s="1287">
        <f t="shared" si="3"/>
        <v>0</v>
      </c>
      <c r="AG8" s="1288">
        <v>3.0</v>
      </c>
      <c r="AH8" s="1222"/>
      <c r="AI8" s="1304"/>
      <c r="AJ8" s="110"/>
      <c r="AK8" s="111"/>
      <c r="AL8" s="14"/>
    </row>
    <row r="9" ht="12.75" customHeight="1">
      <c r="A9" s="1372"/>
      <c r="B9" s="1373"/>
      <c r="C9" s="1348"/>
      <c r="D9" s="1348"/>
      <c r="E9" s="1348"/>
      <c r="F9" s="1374"/>
      <c r="G9" s="1355" t="str">
        <f>IF(A9=ISBLANK(TRUE),IF(B9=ISBLANK(TRUE)," ","Input"),VLOOKUP(A9,INVENTORY!$A$31:$Y$948,6,FALSE))</f>
        <v> </v>
      </c>
      <c r="H9" s="1355" t="str">
        <f>IF(A9=ISBLANK(TRUE),IF(B9=ISBLANK(TRUE)," ","Input"),VLOOKUP(A9,INVENTORY!$A$31:$Y$948,7,FALSE))</f>
        <v> </v>
      </c>
      <c r="I9" s="1355" t="str">
        <f>IF(A9=ISBLANK(TRUE),IF(B9=ISBLANK(TRUE)," ","Input"),VLOOKUP(A9,INVENTORY!$A$31:$Y$948,8,FALSE))</f>
        <v> </v>
      </c>
      <c r="J9" s="1355" t="str">
        <f>IF(A9=ISBLANK(TRUE),IF(B9=ISBLANK(TRUE)," ","Input"),VLOOKUP(A9,INVENTORY!$A$31:$Y$948,9,FALSE))</f>
        <v> </v>
      </c>
      <c r="K9" s="1355" t="str">
        <f>IF(A9=ISBLANK(TRUE),IF(B9=ISBLANK(TRUE)," ","Input"),VLOOKUP(B9,INVENTORY!$A$31:$Y$948,19,FALSE))</f>
        <v> </v>
      </c>
      <c r="L9" s="1348"/>
      <c r="M9" s="1348"/>
      <c r="N9" s="1348"/>
      <c r="O9" s="1348"/>
      <c r="P9" s="1348"/>
      <c r="Q9" s="1375"/>
      <c r="R9" s="1348"/>
      <c r="S9" s="1356"/>
      <c r="T9" s="1348"/>
      <c r="U9" s="1281">
        <f t="shared" si="1"/>
        <v>0</v>
      </c>
      <c r="V9" s="1352"/>
      <c r="W9" s="1348"/>
      <c r="X9" s="1376"/>
      <c r="Y9" s="1352"/>
      <c r="Z9" s="1352"/>
      <c r="AA9" s="1352"/>
      <c r="AB9" s="1352"/>
      <c r="AC9" s="1352"/>
      <c r="AD9" s="1286">
        <f>IF(B9=ISBLANK(0),0,'Roster &amp; Tables'!J27)</f>
        <v>0</v>
      </c>
      <c r="AE9" s="1286">
        <f t="shared" si="2"/>
        <v>0</v>
      </c>
      <c r="AF9" s="1287">
        <f t="shared" si="3"/>
        <v>0</v>
      </c>
      <c r="AG9" s="1288">
        <v>4.0</v>
      </c>
      <c r="AH9" s="1222"/>
      <c r="AI9" s="1304"/>
      <c r="AJ9" s="110"/>
      <c r="AK9" s="111"/>
      <c r="AL9" s="14"/>
    </row>
    <row r="10" ht="12.75" customHeight="1">
      <c r="A10" s="1366"/>
      <c r="B10" s="1367"/>
      <c r="C10" s="1290"/>
      <c r="D10" s="1290"/>
      <c r="E10" s="1290"/>
      <c r="F10" s="1368"/>
      <c r="G10" s="1369" t="str">
        <f>IF(A10=ISBLANK(TRUE),IF(B10=ISBLANK(TRUE)," ","Input"),VLOOKUP(A10,INVENTORY!$A$31:$Y$948,6,FALSE))</f>
        <v> </v>
      </c>
      <c r="H10" s="1369" t="str">
        <f>IF(A10=ISBLANK(TRUE),IF(B10=ISBLANK(TRUE)," ","Input"),VLOOKUP(A10,INVENTORY!$A$31:$Y$948,7,FALSE))</f>
        <v> </v>
      </c>
      <c r="I10" s="1369" t="str">
        <f>IF(A10=ISBLANK(TRUE),IF(B10=ISBLANK(TRUE)," ","Input"),VLOOKUP(A10,INVENTORY!$A$31:$Y$948,8,FALSE))</f>
        <v> </v>
      </c>
      <c r="J10" s="1369" t="str">
        <f>IF(A10=ISBLANK(TRUE),IF(B10=ISBLANK(TRUE)," ","Input"),VLOOKUP(A10,INVENTORY!$A$31:$Y$948,9,FALSE))</f>
        <v> </v>
      </c>
      <c r="K10" s="1302" t="str">
        <f>IF(A10=ISBLANK(TRUE),IF(B10=ISBLANK(TRUE)," ","Input"),VLOOKUP(B10,INVENTORY!$A$31:$Y$948,19,FALSE))</f>
        <v> </v>
      </c>
      <c r="L10" s="1290"/>
      <c r="M10" s="1290"/>
      <c r="N10" s="1290"/>
      <c r="O10" s="1290"/>
      <c r="P10" s="1290"/>
      <c r="Q10" s="1370"/>
      <c r="R10" s="1290"/>
      <c r="S10" s="1362"/>
      <c r="T10" s="1290"/>
      <c r="U10" s="1281">
        <f t="shared" si="1"/>
        <v>0</v>
      </c>
      <c r="V10" s="1284"/>
      <c r="W10" s="1290"/>
      <c r="X10" s="1371"/>
      <c r="Y10" s="1284"/>
      <c r="Z10" s="1284"/>
      <c r="AA10" s="1284"/>
      <c r="AB10" s="1284"/>
      <c r="AC10" s="1284"/>
      <c r="AD10" s="1286">
        <f>IF(B10=ISBLANK(0),0,'Roster &amp; Tables'!J27)</f>
        <v>0</v>
      </c>
      <c r="AE10" s="1286">
        <f t="shared" si="2"/>
        <v>0</v>
      </c>
      <c r="AF10" s="1287">
        <f t="shared" si="3"/>
        <v>0</v>
      </c>
      <c r="AG10" s="1288">
        <v>5.0</v>
      </c>
      <c r="AH10" s="1222"/>
      <c r="AI10" s="1304"/>
      <c r="AJ10" s="110"/>
      <c r="AK10" s="111"/>
      <c r="AL10" s="14"/>
    </row>
    <row r="11" ht="12.75" customHeight="1">
      <c r="A11" s="1372"/>
      <c r="B11" s="1373"/>
      <c r="C11" s="1348"/>
      <c r="D11" s="1348"/>
      <c r="E11" s="1348"/>
      <c r="F11" s="1374"/>
      <c r="G11" s="1355" t="str">
        <f>IF(A11=ISBLANK(TRUE),IF(B11=ISBLANK(TRUE)," ","Input"),VLOOKUP(A11,INVENTORY!$A$31:$Y$948,6,FALSE))</f>
        <v> </v>
      </c>
      <c r="H11" s="1355" t="str">
        <f>IF(A11=ISBLANK(TRUE),IF(B11=ISBLANK(TRUE)," ","Input"),VLOOKUP(A11,INVENTORY!$A$31:$Y$948,7,FALSE))</f>
        <v> </v>
      </c>
      <c r="I11" s="1355" t="str">
        <f>IF(A11=ISBLANK(TRUE),IF(B11=ISBLANK(TRUE)," ","Input"),VLOOKUP(A11,INVENTORY!$A$31:$Y$948,8,FALSE))</f>
        <v> </v>
      </c>
      <c r="J11" s="1355" t="str">
        <f>IF(A11=ISBLANK(TRUE),IF(B11=ISBLANK(TRUE)," ","Input"),VLOOKUP(A11,INVENTORY!$A$31:$Y$948,9,FALSE))</f>
        <v> </v>
      </c>
      <c r="K11" s="1355" t="str">
        <f>IF(A11=ISBLANK(TRUE),IF(B11=ISBLANK(TRUE)," ","Input"),VLOOKUP(B11,INVENTORY!$A$31:$Y$948,19,FALSE))</f>
        <v> </v>
      </c>
      <c r="L11" s="1348"/>
      <c r="M11" s="1348"/>
      <c r="N11" s="1348"/>
      <c r="O11" s="1348"/>
      <c r="P11" s="1348"/>
      <c r="Q11" s="1375"/>
      <c r="R11" s="1348"/>
      <c r="S11" s="1356"/>
      <c r="T11" s="1348"/>
      <c r="U11" s="1281">
        <f t="shared" si="1"/>
        <v>0</v>
      </c>
      <c r="V11" s="1352"/>
      <c r="W11" s="1348"/>
      <c r="X11" s="1376"/>
      <c r="Y11" s="1352"/>
      <c r="Z11" s="1352"/>
      <c r="AA11" s="1352"/>
      <c r="AB11" s="1352"/>
      <c r="AC11" s="1352"/>
      <c r="AD11" s="1286">
        <f>IF(B11=ISBLANK(0),0,'Roster &amp; Tables'!J27)</f>
        <v>0</v>
      </c>
      <c r="AE11" s="1286">
        <f t="shared" si="2"/>
        <v>0</v>
      </c>
      <c r="AF11" s="1287">
        <f t="shared" si="3"/>
        <v>0</v>
      </c>
      <c r="AG11" s="1288">
        <v>6.0</v>
      </c>
      <c r="AH11" s="1222"/>
      <c r="AI11" s="1304"/>
      <c r="AJ11" s="110"/>
      <c r="AK11" s="111"/>
      <c r="AL11" s="14"/>
    </row>
    <row r="12" ht="12.75" customHeight="1">
      <c r="A12" s="1366"/>
      <c r="B12" s="1367"/>
      <c r="C12" s="1290"/>
      <c r="D12" s="1290"/>
      <c r="E12" s="1290"/>
      <c r="F12" s="1368"/>
      <c r="G12" s="1369" t="str">
        <f>IF(A12=ISBLANK(TRUE),IF(B12=ISBLANK(TRUE)," ","Input"),VLOOKUP(A12,INVENTORY!$A$31:$Y$948,6,FALSE))</f>
        <v> </v>
      </c>
      <c r="H12" s="1369" t="str">
        <f>IF(A12=ISBLANK(TRUE),IF(B12=ISBLANK(TRUE)," ","Input"),VLOOKUP(A12,INVENTORY!$A$31:$Y$948,7,FALSE))</f>
        <v> </v>
      </c>
      <c r="I12" s="1369" t="str">
        <f>IF(A12=ISBLANK(TRUE),IF(B12=ISBLANK(TRUE)," ","Input"),VLOOKUP(A12,INVENTORY!$A$31:$Y$948,8,FALSE))</f>
        <v> </v>
      </c>
      <c r="J12" s="1369" t="str">
        <f>IF(A12=ISBLANK(TRUE),IF(B12=ISBLANK(TRUE)," ","Input"),VLOOKUP(A12,INVENTORY!$A$31:$Y$948,9,FALSE))</f>
        <v> </v>
      </c>
      <c r="K12" s="1302" t="str">
        <f>IF(A12=ISBLANK(TRUE),IF(B12=ISBLANK(TRUE)," ","Input"),VLOOKUP(B12,INVENTORY!$A$31:$Y$948,19,FALSE))</f>
        <v> </v>
      </c>
      <c r="L12" s="1290"/>
      <c r="M12" s="1290"/>
      <c r="N12" s="1290"/>
      <c r="O12" s="1290"/>
      <c r="P12" s="1290"/>
      <c r="Q12" s="1370"/>
      <c r="R12" s="1290"/>
      <c r="S12" s="1362"/>
      <c r="T12" s="1290"/>
      <c r="U12" s="1281">
        <f t="shared" si="1"/>
        <v>0</v>
      </c>
      <c r="V12" s="1284"/>
      <c r="W12" s="1290"/>
      <c r="X12" s="1371"/>
      <c r="Y12" s="1284"/>
      <c r="Z12" s="1284"/>
      <c r="AA12" s="1284"/>
      <c r="AB12" s="1284"/>
      <c r="AC12" s="1284"/>
      <c r="AD12" s="1286">
        <f>IF(B12=ISBLANK(0),0,'Roster &amp; Tables'!J27)</f>
        <v>0</v>
      </c>
      <c r="AE12" s="1286">
        <f t="shared" si="2"/>
        <v>0</v>
      </c>
      <c r="AF12" s="1287">
        <f t="shared" si="3"/>
        <v>0</v>
      </c>
      <c r="AG12" s="1288">
        <v>7.0</v>
      </c>
      <c r="AH12" s="1222"/>
      <c r="AI12" s="1304"/>
      <c r="AJ12" s="110"/>
      <c r="AK12" s="111"/>
      <c r="AL12" s="14"/>
    </row>
    <row r="13" ht="12.75" customHeight="1">
      <c r="A13" s="1372"/>
      <c r="B13" s="1373"/>
      <c r="C13" s="1348"/>
      <c r="D13" s="1348"/>
      <c r="E13" s="1348"/>
      <c r="F13" s="1374"/>
      <c r="G13" s="1355" t="str">
        <f>IF(A13=ISBLANK(TRUE),IF(B13=ISBLANK(TRUE)," ","Input"),VLOOKUP(A13,INVENTORY!$A$31:$Y$948,6,FALSE))</f>
        <v> </v>
      </c>
      <c r="H13" s="1355" t="str">
        <f>IF(A13=ISBLANK(TRUE),IF(B13=ISBLANK(TRUE)," ","Input"),VLOOKUP(A13,INVENTORY!$A$31:$Y$948,7,FALSE))</f>
        <v> </v>
      </c>
      <c r="I13" s="1355" t="str">
        <f>IF(A13=ISBLANK(TRUE),IF(B13=ISBLANK(TRUE)," ","Input"),VLOOKUP(A13,INVENTORY!$A$31:$Y$948,8,FALSE))</f>
        <v> </v>
      </c>
      <c r="J13" s="1355" t="str">
        <f>IF(A13=ISBLANK(TRUE),IF(B13=ISBLANK(TRUE)," ","Input"),VLOOKUP(A13,INVENTORY!$A$31:$Y$948,9,FALSE))</f>
        <v> </v>
      </c>
      <c r="K13" s="1355" t="str">
        <f>IF(A13=ISBLANK(TRUE),IF(B13=ISBLANK(TRUE)," ","Input"),VLOOKUP(B13,INVENTORY!$A$31:$Y$948,19,FALSE))</f>
        <v> </v>
      </c>
      <c r="L13" s="1348"/>
      <c r="M13" s="1348"/>
      <c r="N13" s="1348"/>
      <c r="O13" s="1348"/>
      <c r="P13" s="1348"/>
      <c r="Q13" s="1375"/>
      <c r="R13" s="1348"/>
      <c r="S13" s="1356"/>
      <c r="T13" s="1348"/>
      <c r="U13" s="1281">
        <f t="shared" si="1"/>
        <v>0</v>
      </c>
      <c r="V13" s="1352"/>
      <c r="W13" s="1348"/>
      <c r="X13" s="1376"/>
      <c r="Y13" s="1352"/>
      <c r="Z13" s="1352"/>
      <c r="AA13" s="1352"/>
      <c r="AB13" s="1352"/>
      <c r="AC13" s="1352"/>
      <c r="AD13" s="1286">
        <f>IF(B13=ISBLANK(0),0,'Roster &amp; Tables'!J27)</f>
        <v>0</v>
      </c>
      <c r="AE13" s="1286">
        <f t="shared" si="2"/>
        <v>0</v>
      </c>
      <c r="AF13" s="1287">
        <f t="shared" si="3"/>
        <v>0</v>
      </c>
      <c r="AG13" s="1288">
        <v>8.0</v>
      </c>
      <c r="AH13" s="1222"/>
      <c r="AI13" s="1304"/>
      <c r="AJ13" s="110"/>
      <c r="AK13" s="111"/>
      <c r="AL13" s="14"/>
    </row>
    <row r="14" ht="12.75" customHeight="1">
      <c r="A14" s="1366"/>
      <c r="B14" s="1367"/>
      <c r="C14" s="1290"/>
      <c r="D14" s="1290"/>
      <c r="E14" s="1290"/>
      <c r="F14" s="1368"/>
      <c r="G14" s="1369" t="str">
        <f>IF(A14=ISBLANK(TRUE),IF(B14=ISBLANK(TRUE)," ","Input"),VLOOKUP(A14,INVENTORY!$A$31:$Y$948,6,FALSE))</f>
        <v> </v>
      </c>
      <c r="H14" s="1369" t="str">
        <f>IF(A14=ISBLANK(TRUE),IF(B14=ISBLANK(TRUE)," ","Input"),VLOOKUP(A14,INVENTORY!$A$31:$Y$948,7,FALSE))</f>
        <v> </v>
      </c>
      <c r="I14" s="1369" t="str">
        <f>IF(A14=ISBLANK(TRUE),IF(B14=ISBLANK(TRUE)," ","Input"),VLOOKUP(A14,INVENTORY!$A$31:$Y$948,8,FALSE))</f>
        <v> </v>
      </c>
      <c r="J14" s="1369" t="str">
        <f>IF(A14=ISBLANK(TRUE),IF(B14=ISBLANK(TRUE)," ","Input"),VLOOKUP(A14,INVENTORY!$A$31:$Y$948,9,FALSE))</f>
        <v> </v>
      </c>
      <c r="K14" s="1302" t="str">
        <f>IF(A14=ISBLANK(TRUE),IF(B14=ISBLANK(TRUE)," ","Input"),VLOOKUP(B14,INVENTORY!$A$31:$Y$948,19,FALSE))</f>
        <v> </v>
      </c>
      <c r="L14" s="1290"/>
      <c r="M14" s="1290"/>
      <c r="N14" s="1290"/>
      <c r="O14" s="1290"/>
      <c r="P14" s="1290"/>
      <c r="Q14" s="1370"/>
      <c r="R14" s="1290"/>
      <c r="S14" s="1362"/>
      <c r="T14" s="1290"/>
      <c r="U14" s="1281">
        <f t="shared" si="1"/>
        <v>0</v>
      </c>
      <c r="V14" s="1284"/>
      <c r="W14" s="1290"/>
      <c r="X14" s="1371"/>
      <c r="Y14" s="1284"/>
      <c r="Z14" s="1284"/>
      <c r="AA14" s="1284"/>
      <c r="AB14" s="1284"/>
      <c r="AC14" s="1284"/>
      <c r="AD14" s="1286">
        <f>IF(B14=ISBLANK(0),0,'Roster &amp; Tables'!J27)</f>
        <v>0</v>
      </c>
      <c r="AE14" s="1286">
        <f t="shared" si="2"/>
        <v>0</v>
      </c>
      <c r="AF14" s="1287">
        <f t="shared" si="3"/>
        <v>0</v>
      </c>
      <c r="AG14" s="1288">
        <v>9.0</v>
      </c>
      <c r="AH14" s="1222"/>
      <c r="AI14" s="1304"/>
      <c r="AJ14" s="110"/>
      <c r="AK14" s="111"/>
      <c r="AL14" s="14"/>
    </row>
    <row r="15" ht="12.75" customHeight="1">
      <c r="A15" s="1372"/>
      <c r="B15" s="1373"/>
      <c r="C15" s="1348"/>
      <c r="D15" s="1348"/>
      <c r="E15" s="1348"/>
      <c r="F15" s="1374"/>
      <c r="G15" s="1355" t="str">
        <f>IF(A15=ISBLANK(TRUE),IF(B15=ISBLANK(TRUE)," ","Input"),VLOOKUP(A15,INVENTORY!$A$31:$Y$948,6,FALSE))</f>
        <v> </v>
      </c>
      <c r="H15" s="1355" t="str">
        <f>IF(A15=ISBLANK(TRUE),IF(B15=ISBLANK(TRUE)," ","Input"),VLOOKUP(A15,INVENTORY!$A$31:$Y$948,7,FALSE))</f>
        <v> </v>
      </c>
      <c r="I15" s="1355" t="str">
        <f>IF(A15=ISBLANK(TRUE),IF(B15=ISBLANK(TRUE)," ","Input"),VLOOKUP(A15,INVENTORY!$A$31:$Y$948,8,FALSE))</f>
        <v> </v>
      </c>
      <c r="J15" s="1355" t="str">
        <f>IF(A15=ISBLANK(TRUE),IF(B15=ISBLANK(TRUE)," ","Input"),VLOOKUP(A15,INVENTORY!$A$31:$Y$948,9,FALSE))</f>
        <v> </v>
      </c>
      <c r="K15" s="1355" t="str">
        <f>IF(A15=ISBLANK(TRUE),IF(B15=ISBLANK(TRUE)," ","Input"),VLOOKUP(B15,INVENTORY!$A$31:$Y$948,19,FALSE))</f>
        <v> </v>
      </c>
      <c r="L15" s="1348"/>
      <c r="M15" s="1348"/>
      <c r="N15" s="1348"/>
      <c r="O15" s="1348"/>
      <c r="P15" s="1348"/>
      <c r="Q15" s="1375"/>
      <c r="R15" s="1348"/>
      <c r="S15" s="1356"/>
      <c r="T15" s="1348"/>
      <c r="U15" s="1281">
        <f t="shared" si="1"/>
        <v>0</v>
      </c>
      <c r="V15" s="1352"/>
      <c r="W15" s="1348"/>
      <c r="X15" s="1376"/>
      <c r="Y15" s="1352"/>
      <c r="Z15" s="1352"/>
      <c r="AA15" s="1352"/>
      <c r="AB15" s="1352"/>
      <c r="AC15" s="1352"/>
      <c r="AD15" s="1286">
        <f>IF(B15=ISBLANK(0),0,'Roster &amp; Tables'!J27)</f>
        <v>0</v>
      </c>
      <c r="AE15" s="1286">
        <f t="shared" si="2"/>
        <v>0</v>
      </c>
      <c r="AF15" s="1287">
        <f t="shared" si="3"/>
        <v>0</v>
      </c>
      <c r="AG15" s="1288">
        <v>10.0</v>
      </c>
      <c r="AH15" s="1222"/>
      <c r="AI15" s="1304"/>
      <c r="AJ15" s="110"/>
      <c r="AK15" s="111"/>
      <c r="AL15" s="14"/>
    </row>
    <row r="16" ht="12.75" customHeight="1">
      <c r="A16" s="1366"/>
      <c r="B16" s="1367"/>
      <c r="C16" s="1290"/>
      <c r="D16" s="1290"/>
      <c r="E16" s="1290"/>
      <c r="F16" s="1368"/>
      <c r="G16" s="1369" t="str">
        <f>IF(A16=ISBLANK(TRUE),IF(B16=ISBLANK(TRUE)," ","Input"),VLOOKUP(A16,INVENTORY!$A$31:$Y$948,6,FALSE))</f>
        <v> </v>
      </c>
      <c r="H16" s="1369" t="str">
        <f>IF(A16=ISBLANK(TRUE),IF(B16=ISBLANK(TRUE)," ","Input"),VLOOKUP(A16,INVENTORY!$A$31:$Y$948,7,FALSE))</f>
        <v> </v>
      </c>
      <c r="I16" s="1369" t="str">
        <f>IF(A16=ISBLANK(TRUE),IF(B16=ISBLANK(TRUE)," ","Input"),VLOOKUP(A16,INVENTORY!$A$31:$Y$948,8,FALSE))</f>
        <v> </v>
      </c>
      <c r="J16" s="1369" t="str">
        <f>IF(A16=ISBLANK(TRUE),IF(B16=ISBLANK(TRUE)," ","Input"),VLOOKUP(A16,INVENTORY!$A$31:$Y$948,9,FALSE))</f>
        <v> </v>
      </c>
      <c r="K16" s="1302" t="str">
        <f>IF(A16=ISBLANK(TRUE),IF(B16=ISBLANK(TRUE)," ","Input"),VLOOKUP(B16,INVENTORY!$A$31:$Y$948,19,FALSE))</f>
        <v> </v>
      </c>
      <c r="L16" s="1290"/>
      <c r="M16" s="1290"/>
      <c r="N16" s="1290"/>
      <c r="O16" s="1290"/>
      <c r="P16" s="1290"/>
      <c r="Q16" s="1370"/>
      <c r="R16" s="1290"/>
      <c r="S16" s="1362"/>
      <c r="T16" s="1290"/>
      <c r="U16" s="1281">
        <f t="shared" si="1"/>
        <v>0</v>
      </c>
      <c r="V16" s="1284"/>
      <c r="W16" s="1290"/>
      <c r="X16" s="1371"/>
      <c r="Y16" s="1284"/>
      <c r="Z16" s="1284"/>
      <c r="AA16" s="1284"/>
      <c r="AB16" s="1284"/>
      <c r="AC16" s="1284"/>
      <c r="AD16" s="1286">
        <f>IF(B16=ISBLANK(0),0,'Roster &amp; Tables'!J27)</f>
        <v>0</v>
      </c>
      <c r="AE16" s="1286">
        <f t="shared" si="2"/>
        <v>0</v>
      </c>
      <c r="AF16" s="1287">
        <f t="shared" si="3"/>
        <v>0</v>
      </c>
      <c r="AG16" s="1288">
        <v>11.0</v>
      </c>
      <c r="AH16" s="1222"/>
      <c r="AI16" s="1304"/>
      <c r="AJ16" s="110"/>
      <c r="AK16" s="111"/>
      <c r="AL16" s="14"/>
    </row>
    <row r="17" ht="12.75" customHeight="1">
      <c r="A17" s="1372"/>
      <c r="B17" s="1373"/>
      <c r="C17" s="1348"/>
      <c r="D17" s="1348"/>
      <c r="E17" s="1348"/>
      <c r="F17" s="1374"/>
      <c r="G17" s="1355" t="str">
        <f>IF(A17=ISBLANK(TRUE),IF(B17=ISBLANK(TRUE)," ","Input"),VLOOKUP(A17,INVENTORY!$A$31:$Y$948,6,FALSE))</f>
        <v> </v>
      </c>
      <c r="H17" s="1355" t="str">
        <f>IF(A17=ISBLANK(TRUE),IF(B17=ISBLANK(TRUE)," ","Input"),VLOOKUP(A17,INVENTORY!$A$31:$Y$948,7,FALSE))</f>
        <v> </v>
      </c>
      <c r="I17" s="1355" t="str">
        <f>IF(A17=ISBLANK(TRUE),IF(B17=ISBLANK(TRUE)," ","Input"),VLOOKUP(A17,INVENTORY!$A$31:$Y$948,8,FALSE))</f>
        <v> </v>
      </c>
      <c r="J17" s="1355" t="str">
        <f>IF(A17=ISBLANK(TRUE),IF(B17=ISBLANK(TRUE)," ","Input"),VLOOKUP(A17,INVENTORY!$A$31:$Y$948,9,FALSE))</f>
        <v> </v>
      </c>
      <c r="K17" s="1355" t="str">
        <f>IF(A17=ISBLANK(TRUE),IF(B17=ISBLANK(TRUE)," ","Input"),VLOOKUP(B17,INVENTORY!$A$31:$Y$948,19,FALSE))</f>
        <v> </v>
      </c>
      <c r="L17" s="1348"/>
      <c r="M17" s="1348"/>
      <c r="N17" s="1348"/>
      <c r="O17" s="1348"/>
      <c r="P17" s="1348"/>
      <c r="Q17" s="1375"/>
      <c r="R17" s="1348"/>
      <c r="S17" s="1356"/>
      <c r="T17" s="1348"/>
      <c r="U17" s="1281">
        <f t="shared" si="1"/>
        <v>0</v>
      </c>
      <c r="V17" s="1352"/>
      <c r="W17" s="1348"/>
      <c r="X17" s="1376"/>
      <c r="Y17" s="1352"/>
      <c r="Z17" s="1352"/>
      <c r="AA17" s="1352"/>
      <c r="AB17" s="1352"/>
      <c r="AC17" s="1352"/>
      <c r="AD17" s="1286">
        <f>IF(B17=ISBLANK(0),0,'Roster &amp; Tables'!J27)</f>
        <v>0</v>
      </c>
      <c r="AE17" s="1286">
        <f t="shared" si="2"/>
        <v>0</v>
      </c>
      <c r="AF17" s="1287">
        <f t="shared" si="3"/>
        <v>0</v>
      </c>
      <c r="AG17" s="1288">
        <v>12.0</v>
      </c>
      <c r="AH17" s="1222"/>
      <c r="AI17" s="1304"/>
      <c r="AJ17" s="110"/>
      <c r="AK17" s="111"/>
      <c r="AL17" s="14"/>
    </row>
    <row r="18" ht="12.75" customHeight="1">
      <c r="A18" s="1366"/>
      <c r="B18" s="1367"/>
      <c r="C18" s="1290"/>
      <c r="D18" s="1290"/>
      <c r="E18" s="1290"/>
      <c r="F18" s="1368"/>
      <c r="G18" s="1369" t="str">
        <f>IF(A18=ISBLANK(TRUE),IF(B18=ISBLANK(TRUE)," ","Input"),VLOOKUP(A18,INVENTORY!$A$31:$Y$948,6,FALSE))</f>
        <v> </v>
      </c>
      <c r="H18" s="1369" t="str">
        <f>IF(A18=ISBLANK(TRUE),IF(B18=ISBLANK(TRUE)," ","Input"),VLOOKUP(A18,INVENTORY!$A$31:$Y$948,7,FALSE))</f>
        <v> </v>
      </c>
      <c r="I18" s="1369" t="str">
        <f>IF(A18=ISBLANK(TRUE),IF(B18=ISBLANK(TRUE)," ","Input"),VLOOKUP(A18,INVENTORY!$A$31:$Y$948,8,FALSE))</f>
        <v> </v>
      </c>
      <c r="J18" s="1369" t="str">
        <f>IF(A18=ISBLANK(TRUE),IF(B18=ISBLANK(TRUE)," ","Input"),VLOOKUP(A18,INVENTORY!$A$31:$Y$948,9,FALSE))</f>
        <v> </v>
      </c>
      <c r="K18" s="1302" t="str">
        <f>IF(A18=ISBLANK(TRUE),IF(B18=ISBLANK(TRUE)," ","Input"),VLOOKUP(B18,INVENTORY!$A$31:$Y$948,19,FALSE))</f>
        <v> </v>
      </c>
      <c r="L18" s="1290"/>
      <c r="M18" s="1290"/>
      <c r="N18" s="1290"/>
      <c r="O18" s="1290"/>
      <c r="P18" s="1290"/>
      <c r="Q18" s="1370"/>
      <c r="R18" s="1290"/>
      <c r="S18" s="1362"/>
      <c r="T18" s="1290"/>
      <c r="U18" s="1281">
        <f t="shared" si="1"/>
        <v>0</v>
      </c>
      <c r="V18" s="1284"/>
      <c r="W18" s="1290"/>
      <c r="X18" s="1371"/>
      <c r="Y18" s="1284"/>
      <c r="Z18" s="1284"/>
      <c r="AA18" s="1284"/>
      <c r="AB18" s="1284"/>
      <c r="AC18" s="1284"/>
      <c r="AD18" s="1286">
        <f>IF(B18=ISBLANK(0),0,'Roster &amp; Tables'!J27)</f>
        <v>0</v>
      </c>
      <c r="AE18" s="1286">
        <f t="shared" si="2"/>
        <v>0</v>
      </c>
      <c r="AF18" s="1287">
        <f t="shared" si="3"/>
        <v>0</v>
      </c>
      <c r="AG18" s="1288">
        <v>13.0</v>
      </c>
      <c r="AH18" s="1222"/>
      <c r="AI18" s="1304"/>
      <c r="AJ18" s="110"/>
      <c r="AK18" s="111"/>
      <c r="AL18" s="14"/>
    </row>
    <row r="19" ht="12.75" customHeight="1">
      <c r="A19" s="1372"/>
      <c r="B19" s="1373"/>
      <c r="C19" s="1348"/>
      <c r="D19" s="1348"/>
      <c r="E19" s="1348"/>
      <c r="F19" s="1374"/>
      <c r="G19" s="1355" t="str">
        <f>IF(A19=ISBLANK(TRUE),IF(B19=ISBLANK(TRUE)," ","Input"),VLOOKUP(A19,INVENTORY!$A$31:$Y$948,6,FALSE))</f>
        <v> </v>
      </c>
      <c r="H19" s="1355" t="str">
        <f>IF(A19=ISBLANK(TRUE),IF(B19=ISBLANK(TRUE)," ","Input"),VLOOKUP(A19,INVENTORY!$A$31:$Y$948,7,FALSE))</f>
        <v> </v>
      </c>
      <c r="I19" s="1355" t="str">
        <f>IF(A19=ISBLANK(TRUE),IF(B19=ISBLANK(TRUE)," ","Input"),VLOOKUP(A19,INVENTORY!$A$31:$Y$948,8,FALSE))</f>
        <v> </v>
      </c>
      <c r="J19" s="1355" t="str">
        <f>IF(A19=ISBLANK(TRUE),IF(B19=ISBLANK(TRUE)," ","Input"),VLOOKUP(A19,INVENTORY!$A$31:$Y$948,9,FALSE))</f>
        <v> </v>
      </c>
      <c r="K19" s="1355" t="str">
        <f>IF(A19=ISBLANK(TRUE),IF(B19=ISBLANK(TRUE)," ","Input"),VLOOKUP(B19,INVENTORY!$A$31:$Y$948,19,FALSE))</f>
        <v> </v>
      </c>
      <c r="L19" s="1348"/>
      <c r="M19" s="1348"/>
      <c r="N19" s="1348"/>
      <c r="O19" s="1348"/>
      <c r="P19" s="1348"/>
      <c r="Q19" s="1375"/>
      <c r="R19" s="1348"/>
      <c r="S19" s="1356"/>
      <c r="T19" s="1348"/>
      <c r="U19" s="1281">
        <f t="shared" si="1"/>
        <v>0</v>
      </c>
      <c r="V19" s="1352"/>
      <c r="W19" s="1348"/>
      <c r="X19" s="1376"/>
      <c r="Y19" s="1352"/>
      <c r="Z19" s="1352"/>
      <c r="AA19" s="1352"/>
      <c r="AB19" s="1352"/>
      <c r="AC19" s="1352"/>
      <c r="AD19" s="1286">
        <f>IF(B19=ISBLANK(0),0,'Roster &amp; Tables'!J27)</f>
        <v>0</v>
      </c>
      <c r="AE19" s="1286">
        <f t="shared" si="2"/>
        <v>0</v>
      </c>
      <c r="AF19" s="1287">
        <f t="shared" si="3"/>
        <v>0</v>
      </c>
      <c r="AG19" s="1288">
        <v>14.0</v>
      </c>
      <c r="AH19" s="1222"/>
      <c r="AI19" s="1304"/>
      <c r="AJ19" s="110"/>
      <c r="AK19" s="111"/>
      <c r="AL19" s="14"/>
    </row>
    <row r="20" ht="12.75" customHeight="1">
      <c r="A20" s="1366"/>
      <c r="B20" s="1367"/>
      <c r="C20" s="1290"/>
      <c r="D20" s="1290"/>
      <c r="E20" s="1290"/>
      <c r="F20" s="1368"/>
      <c r="G20" s="1369" t="str">
        <f>IF(A20=ISBLANK(TRUE),IF(B20=ISBLANK(TRUE)," ","Input"),VLOOKUP(A20,INVENTORY!$A$31:$Y$948,6,FALSE))</f>
        <v> </v>
      </c>
      <c r="H20" s="1369" t="str">
        <f>IF(A20=ISBLANK(TRUE),IF(B20=ISBLANK(TRUE)," ","Input"),VLOOKUP(A20,INVENTORY!$A$31:$Y$948,7,FALSE))</f>
        <v> </v>
      </c>
      <c r="I20" s="1369" t="str">
        <f>IF(A20=ISBLANK(TRUE),IF(B20=ISBLANK(TRUE)," ","Input"),VLOOKUP(A20,INVENTORY!$A$31:$Y$948,8,FALSE))</f>
        <v> </v>
      </c>
      <c r="J20" s="1369" t="str">
        <f>IF(A20=ISBLANK(TRUE),IF(B20=ISBLANK(TRUE)," ","Input"),VLOOKUP(A20,INVENTORY!$A$31:$Y$948,9,FALSE))</f>
        <v> </v>
      </c>
      <c r="K20" s="1302" t="str">
        <f>IF(A20=ISBLANK(TRUE),IF(B20=ISBLANK(TRUE)," ","Input"),VLOOKUP(B20,INVENTORY!$A$31:$Y$948,19,FALSE))</f>
        <v> </v>
      </c>
      <c r="L20" s="1290"/>
      <c r="M20" s="1290"/>
      <c r="N20" s="1290"/>
      <c r="O20" s="1290"/>
      <c r="P20" s="1290"/>
      <c r="Q20" s="1370"/>
      <c r="R20" s="1290"/>
      <c r="S20" s="1362"/>
      <c r="T20" s="1290"/>
      <c r="U20" s="1281">
        <f t="shared" si="1"/>
        <v>0</v>
      </c>
      <c r="V20" s="1284"/>
      <c r="W20" s="1290"/>
      <c r="X20" s="1371"/>
      <c r="Y20" s="1284"/>
      <c r="Z20" s="1284"/>
      <c r="AA20" s="1284"/>
      <c r="AB20" s="1284"/>
      <c r="AC20" s="1284"/>
      <c r="AD20" s="1286">
        <f>IF(B20=ISBLANK(0),0,'Roster &amp; Tables'!J27)</f>
        <v>0</v>
      </c>
      <c r="AE20" s="1286">
        <f t="shared" si="2"/>
        <v>0</v>
      </c>
      <c r="AF20" s="1287">
        <f t="shared" si="3"/>
        <v>0</v>
      </c>
      <c r="AG20" s="1288">
        <v>15.0</v>
      </c>
      <c r="AH20" s="1222"/>
      <c r="AI20" s="1304"/>
      <c r="AJ20" s="110"/>
      <c r="AK20" s="111"/>
      <c r="AL20" s="14"/>
    </row>
    <row r="21" ht="12.75" customHeight="1">
      <c r="A21" s="1372"/>
      <c r="B21" s="1373"/>
      <c r="C21" s="1348"/>
      <c r="D21" s="1348"/>
      <c r="E21" s="1348"/>
      <c r="F21" s="1374"/>
      <c r="G21" s="1355" t="str">
        <f>IF(A21=ISBLANK(TRUE),IF(B21=ISBLANK(TRUE)," ","Input"),VLOOKUP(A21,INVENTORY!$A$31:$Y$948,6,FALSE))</f>
        <v> </v>
      </c>
      <c r="H21" s="1355" t="str">
        <f>IF(A21=ISBLANK(TRUE),IF(B21=ISBLANK(TRUE)," ","Input"),VLOOKUP(A21,INVENTORY!$A$31:$Y$948,7,FALSE))</f>
        <v> </v>
      </c>
      <c r="I21" s="1355" t="str">
        <f>IF(A21=ISBLANK(TRUE),IF(B21=ISBLANK(TRUE)," ","Input"),VLOOKUP(A21,INVENTORY!$A$31:$Y$948,8,FALSE))</f>
        <v> </v>
      </c>
      <c r="J21" s="1355" t="str">
        <f>IF(A21=ISBLANK(TRUE),IF(B21=ISBLANK(TRUE)," ","Input"),VLOOKUP(A21,INVENTORY!$A$31:$Y$948,9,FALSE))</f>
        <v> </v>
      </c>
      <c r="K21" s="1355" t="str">
        <f>IF(A21=ISBLANK(TRUE),IF(B21=ISBLANK(TRUE)," ","Input"),VLOOKUP(B21,INVENTORY!$A$31:$Y$948,19,FALSE))</f>
        <v> </v>
      </c>
      <c r="L21" s="1348"/>
      <c r="M21" s="1348"/>
      <c r="N21" s="1348"/>
      <c r="O21" s="1348"/>
      <c r="P21" s="1348"/>
      <c r="Q21" s="1375"/>
      <c r="R21" s="1348"/>
      <c r="S21" s="1356"/>
      <c r="T21" s="1348"/>
      <c r="U21" s="1281">
        <f t="shared" si="1"/>
        <v>0</v>
      </c>
      <c r="V21" s="1352"/>
      <c r="W21" s="1348"/>
      <c r="X21" s="1376"/>
      <c r="Y21" s="1352"/>
      <c r="Z21" s="1352"/>
      <c r="AA21" s="1352"/>
      <c r="AB21" s="1352"/>
      <c r="AC21" s="1352"/>
      <c r="AD21" s="1286">
        <f>IF(B21=ISBLANK(0),0,'Roster &amp; Tables'!J27)</f>
        <v>0</v>
      </c>
      <c r="AE21" s="1286">
        <f t="shared" si="2"/>
        <v>0</v>
      </c>
      <c r="AF21" s="1287">
        <f t="shared" si="3"/>
        <v>0</v>
      </c>
      <c r="AG21" s="1288">
        <v>16.0</v>
      </c>
      <c r="AH21" s="1222"/>
      <c r="AI21" s="1304"/>
      <c r="AJ21" s="110"/>
      <c r="AK21" s="111"/>
      <c r="AL21" s="14"/>
    </row>
    <row r="22" ht="12.75" customHeight="1">
      <c r="A22" s="1366"/>
      <c r="B22" s="1367"/>
      <c r="C22" s="1290"/>
      <c r="D22" s="1290"/>
      <c r="E22" s="1290"/>
      <c r="F22" s="1368"/>
      <c r="G22" s="1369" t="str">
        <f>IF(A22=ISBLANK(TRUE),IF(B22=ISBLANK(TRUE)," ","Input"),VLOOKUP(A22,INVENTORY!$A$31:$Y$948,6,FALSE))</f>
        <v> </v>
      </c>
      <c r="H22" s="1369" t="str">
        <f>IF(A22=ISBLANK(TRUE),IF(B22=ISBLANK(TRUE)," ","Input"),VLOOKUP(A22,INVENTORY!$A$31:$Y$948,7,FALSE))</f>
        <v> </v>
      </c>
      <c r="I22" s="1369" t="str">
        <f>IF(A22=ISBLANK(TRUE),IF(B22=ISBLANK(TRUE)," ","Input"),VLOOKUP(A22,INVENTORY!$A$31:$Y$948,8,FALSE))</f>
        <v> </v>
      </c>
      <c r="J22" s="1369" t="str">
        <f>IF(A22=ISBLANK(TRUE),IF(B22=ISBLANK(TRUE)," ","Input"),VLOOKUP(A22,INVENTORY!$A$31:$Y$948,9,FALSE))</f>
        <v> </v>
      </c>
      <c r="K22" s="1302" t="str">
        <f>IF(A22=ISBLANK(TRUE),IF(B22=ISBLANK(TRUE)," ","Input"),VLOOKUP(B22,INVENTORY!$A$31:$Y$948,19,FALSE))</f>
        <v> </v>
      </c>
      <c r="L22" s="1290"/>
      <c r="M22" s="1290"/>
      <c r="N22" s="1290"/>
      <c r="O22" s="1290"/>
      <c r="P22" s="1290"/>
      <c r="Q22" s="1370"/>
      <c r="R22" s="1290"/>
      <c r="S22" s="1362"/>
      <c r="T22" s="1290"/>
      <c r="U22" s="1281">
        <f t="shared" si="1"/>
        <v>0</v>
      </c>
      <c r="V22" s="1284"/>
      <c r="W22" s="1290"/>
      <c r="X22" s="1371"/>
      <c r="Y22" s="1284"/>
      <c r="Z22" s="1284"/>
      <c r="AA22" s="1284"/>
      <c r="AB22" s="1284"/>
      <c r="AC22" s="1284"/>
      <c r="AD22" s="1286">
        <f>IF(B22=ISBLANK(0),0,'Roster &amp; Tables'!J27)</f>
        <v>0</v>
      </c>
      <c r="AE22" s="1286">
        <f t="shared" si="2"/>
        <v>0</v>
      </c>
      <c r="AF22" s="1287">
        <f t="shared" si="3"/>
        <v>0</v>
      </c>
      <c r="AG22" s="1288">
        <v>17.0</v>
      </c>
      <c r="AH22" s="1222"/>
      <c r="AI22" s="1304"/>
      <c r="AJ22" s="110"/>
      <c r="AK22" s="111"/>
      <c r="AL22" s="14"/>
    </row>
    <row r="23" ht="12.75" customHeight="1">
      <c r="A23" s="1372"/>
      <c r="B23" s="1373"/>
      <c r="C23" s="1348"/>
      <c r="D23" s="1348"/>
      <c r="E23" s="1348"/>
      <c r="F23" s="1374"/>
      <c r="G23" s="1355" t="str">
        <f>IF(A23=ISBLANK(TRUE),IF(B23=ISBLANK(TRUE)," ","Input"),VLOOKUP(A23,INVENTORY!$A$31:$Y$948,6,FALSE))</f>
        <v> </v>
      </c>
      <c r="H23" s="1355" t="str">
        <f>IF(A23=ISBLANK(TRUE),IF(B23=ISBLANK(TRUE)," ","Input"),VLOOKUP(A23,INVENTORY!$A$31:$Y$948,7,FALSE))</f>
        <v> </v>
      </c>
      <c r="I23" s="1355" t="str">
        <f>IF(A23=ISBLANK(TRUE),IF(B23=ISBLANK(TRUE)," ","Input"),VLOOKUP(A23,INVENTORY!$A$31:$Y$948,8,FALSE))</f>
        <v> </v>
      </c>
      <c r="J23" s="1355" t="str">
        <f>IF(A23=ISBLANK(TRUE),IF(B23=ISBLANK(TRUE)," ","Input"),VLOOKUP(A23,INVENTORY!$A$31:$Y$948,9,FALSE))</f>
        <v> </v>
      </c>
      <c r="K23" s="1355" t="str">
        <f>IF(A23=ISBLANK(TRUE),IF(B23=ISBLANK(TRUE)," ","Input"),VLOOKUP(B23,INVENTORY!$A$31:$Y$948,19,FALSE))</f>
        <v> </v>
      </c>
      <c r="L23" s="1348"/>
      <c r="M23" s="1348"/>
      <c r="N23" s="1348"/>
      <c r="O23" s="1348"/>
      <c r="P23" s="1348"/>
      <c r="Q23" s="1375"/>
      <c r="R23" s="1348"/>
      <c r="S23" s="1356"/>
      <c r="T23" s="1348"/>
      <c r="U23" s="1281">
        <f t="shared" si="1"/>
        <v>0</v>
      </c>
      <c r="V23" s="1352"/>
      <c r="W23" s="1348"/>
      <c r="X23" s="1376"/>
      <c r="Y23" s="1352"/>
      <c r="Z23" s="1352"/>
      <c r="AA23" s="1352"/>
      <c r="AB23" s="1352"/>
      <c r="AC23" s="1352"/>
      <c r="AD23" s="1286">
        <f>IF(B23=ISBLANK(0),0,'Roster &amp; Tables'!J27)</f>
        <v>0</v>
      </c>
      <c r="AE23" s="1286">
        <f t="shared" si="2"/>
        <v>0</v>
      </c>
      <c r="AF23" s="1287">
        <f t="shared" si="3"/>
        <v>0</v>
      </c>
      <c r="AG23" s="1288">
        <v>18.0</v>
      </c>
      <c r="AH23" s="1222"/>
      <c r="AI23" s="1304"/>
      <c r="AJ23" s="110"/>
      <c r="AK23" s="111"/>
      <c r="AL23" s="14"/>
    </row>
    <row r="24" ht="12.75" customHeight="1">
      <c r="A24" s="1366"/>
      <c r="B24" s="1367"/>
      <c r="C24" s="1290"/>
      <c r="D24" s="1290"/>
      <c r="E24" s="1290"/>
      <c r="F24" s="1368"/>
      <c r="G24" s="1369" t="str">
        <f>IF(A24=ISBLANK(TRUE),IF(B24=ISBLANK(TRUE)," ","Input"),VLOOKUP(A24,INVENTORY!$A$31:$Y$948,6,FALSE))</f>
        <v> </v>
      </c>
      <c r="H24" s="1369" t="str">
        <f>IF(A24=ISBLANK(TRUE),IF(B24=ISBLANK(TRUE)," ","Input"),VLOOKUP(A24,INVENTORY!$A$31:$Y$948,7,FALSE))</f>
        <v> </v>
      </c>
      <c r="I24" s="1369" t="str">
        <f>IF(A24=ISBLANK(TRUE),IF(B24=ISBLANK(TRUE)," ","Input"),VLOOKUP(A24,INVENTORY!$A$31:$Y$948,8,FALSE))</f>
        <v> </v>
      </c>
      <c r="J24" s="1369" t="str">
        <f>IF(A24=ISBLANK(TRUE),IF(B24=ISBLANK(TRUE)," ","Input"),VLOOKUP(A24,INVENTORY!$A$31:$Y$948,9,FALSE))</f>
        <v> </v>
      </c>
      <c r="K24" s="1302" t="str">
        <f>IF(A24=ISBLANK(TRUE),IF(B24=ISBLANK(TRUE)," ","Input"),VLOOKUP(B24,INVENTORY!$A$31:$Y$948,19,FALSE))</f>
        <v> </v>
      </c>
      <c r="L24" s="1290"/>
      <c r="M24" s="1290"/>
      <c r="N24" s="1290"/>
      <c r="O24" s="1290"/>
      <c r="P24" s="1290"/>
      <c r="Q24" s="1370"/>
      <c r="R24" s="1290"/>
      <c r="S24" s="1362"/>
      <c r="T24" s="1290"/>
      <c r="U24" s="1281">
        <f t="shared" si="1"/>
        <v>0</v>
      </c>
      <c r="V24" s="1284"/>
      <c r="W24" s="1290"/>
      <c r="X24" s="1371"/>
      <c r="Y24" s="1284"/>
      <c r="Z24" s="1284"/>
      <c r="AA24" s="1284"/>
      <c r="AB24" s="1284"/>
      <c r="AC24" s="1284"/>
      <c r="AD24" s="1286">
        <f>IF(B24=ISBLANK(0),0,'Roster &amp; Tables'!J27)</f>
        <v>0</v>
      </c>
      <c r="AE24" s="1286">
        <f t="shared" si="2"/>
        <v>0</v>
      </c>
      <c r="AF24" s="1287">
        <f t="shared" si="3"/>
        <v>0</v>
      </c>
      <c r="AG24" s="1288">
        <v>19.0</v>
      </c>
      <c r="AH24" s="1222"/>
      <c r="AI24" s="1304"/>
      <c r="AJ24" s="110"/>
      <c r="AK24" s="111"/>
      <c r="AL24" s="14"/>
    </row>
    <row r="25" ht="12.75" customHeight="1">
      <c r="A25" s="1372"/>
      <c r="B25" s="1373"/>
      <c r="C25" s="1348"/>
      <c r="D25" s="1348"/>
      <c r="E25" s="1348"/>
      <c r="F25" s="1374"/>
      <c r="G25" s="1355" t="str">
        <f>IF(A25=ISBLANK(TRUE),IF(B25=ISBLANK(TRUE)," ","Input"),VLOOKUP(A25,INVENTORY!$A$31:$Y$948,6,FALSE))</f>
        <v> </v>
      </c>
      <c r="H25" s="1355" t="str">
        <f>IF(A25=ISBLANK(TRUE),IF(B25=ISBLANK(TRUE)," ","Input"),VLOOKUP(A25,INVENTORY!$A$31:$Y$948,7,FALSE))</f>
        <v> </v>
      </c>
      <c r="I25" s="1355" t="str">
        <f>IF(A25=ISBLANK(TRUE),IF(B25=ISBLANK(TRUE)," ","Input"),VLOOKUP(A25,INVENTORY!$A$31:$Y$948,8,FALSE))</f>
        <v> </v>
      </c>
      <c r="J25" s="1355" t="str">
        <f>IF(A25=ISBLANK(TRUE),IF(B25=ISBLANK(TRUE)," ","Input"),VLOOKUP(A25,INVENTORY!$A$31:$Y$948,9,FALSE))</f>
        <v> </v>
      </c>
      <c r="K25" s="1355" t="str">
        <f>IF(A25=ISBLANK(TRUE),IF(B25=ISBLANK(TRUE)," ","Input"),VLOOKUP(B25,INVENTORY!$A$31:$Y$948,19,FALSE))</f>
        <v> </v>
      </c>
      <c r="L25" s="1348"/>
      <c r="M25" s="1348"/>
      <c r="N25" s="1348"/>
      <c r="O25" s="1348"/>
      <c r="P25" s="1348"/>
      <c r="Q25" s="1375"/>
      <c r="R25" s="1348"/>
      <c r="S25" s="1356"/>
      <c r="T25" s="1348"/>
      <c r="U25" s="1281">
        <f t="shared" si="1"/>
        <v>0</v>
      </c>
      <c r="V25" s="1352"/>
      <c r="W25" s="1348"/>
      <c r="X25" s="1376"/>
      <c r="Y25" s="1352"/>
      <c r="Z25" s="1352"/>
      <c r="AA25" s="1352"/>
      <c r="AB25" s="1352"/>
      <c r="AC25" s="1352"/>
      <c r="AD25" s="1286">
        <f>IF(B25=ISBLANK(0),0,'Roster &amp; Tables'!J27)</f>
        <v>0</v>
      </c>
      <c r="AE25" s="1286">
        <f t="shared" si="2"/>
        <v>0</v>
      </c>
      <c r="AF25" s="1287">
        <f t="shared" si="3"/>
        <v>0</v>
      </c>
      <c r="AG25" s="1288">
        <v>20.0</v>
      </c>
      <c r="AH25" s="1222"/>
      <c r="AI25" s="1304"/>
      <c r="AJ25" s="110"/>
      <c r="AK25" s="111"/>
      <c r="AL25" s="14"/>
    </row>
    <row r="26" ht="12.75" customHeight="1">
      <c r="A26" s="1366"/>
      <c r="B26" s="1367"/>
      <c r="C26" s="1290"/>
      <c r="D26" s="1290"/>
      <c r="E26" s="1290"/>
      <c r="F26" s="1368"/>
      <c r="G26" s="1369" t="str">
        <f>IF(A26=ISBLANK(TRUE),IF(B26=ISBLANK(TRUE)," ","Input"),VLOOKUP(A26,INVENTORY!$A$31:$Y$948,6,FALSE))</f>
        <v> </v>
      </c>
      <c r="H26" s="1369" t="str">
        <f>IF(A26=ISBLANK(TRUE),IF(B26=ISBLANK(TRUE)," ","Input"),VLOOKUP(A26,INVENTORY!$A$31:$Y$948,7,FALSE))</f>
        <v> </v>
      </c>
      <c r="I26" s="1369" t="str">
        <f>IF(A26=ISBLANK(TRUE),IF(B26=ISBLANK(TRUE)," ","Input"),VLOOKUP(A26,INVENTORY!$A$31:$Y$948,8,FALSE))</f>
        <v> </v>
      </c>
      <c r="J26" s="1369" t="str">
        <f>IF(A26=ISBLANK(TRUE),IF(B26=ISBLANK(TRUE)," ","Input"),VLOOKUP(A26,INVENTORY!$A$31:$Y$948,9,FALSE))</f>
        <v> </v>
      </c>
      <c r="K26" s="1302" t="str">
        <f>IF(A26=ISBLANK(TRUE),IF(B26=ISBLANK(TRUE)," ","Input"),VLOOKUP(B26,INVENTORY!$A$31:$Y$948,19,FALSE))</f>
        <v> </v>
      </c>
      <c r="L26" s="1290"/>
      <c r="M26" s="1290"/>
      <c r="N26" s="1290"/>
      <c r="O26" s="1290"/>
      <c r="P26" s="1290"/>
      <c r="Q26" s="1370"/>
      <c r="R26" s="1290"/>
      <c r="S26" s="1362"/>
      <c r="T26" s="1290"/>
      <c r="U26" s="1281">
        <f t="shared" si="1"/>
        <v>0</v>
      </c>
      <c r="V26" s="1284"/>
      <c r="W26" s="1290"/>
      <c r="X26" s="1371"/>
      <c r="Y26" s="1284"/>
      <c r="Z26" s="1284"/>
      <c r="AA26" s="1284"/>
      <c r="AB26" s="1284"/>
      <c r="AC26" s="1284"/>
      <c r="AD26" s="1286">
        <f>IF(B26=ISBLANK(0),0,'Roster &amp; Tables'!J27)</f>
        <v>0</v>
      </c>
      <c r="AE26" s="1286">
        <f t="shared" si="2"/>
        <v>0</v>
      </c>
      <c r="AF26" s="1287">
        <f t="shared" si="3"/>
        <v>0</v>
      </c>
      <c r="AG26" s="1288">
        <v>21.0</v>
      </c>
      <c r="AH26" s="1222"/>
      <c r="AI26" s="1304"/>
      <c r="AJ26" s="110"/>
      <c r="AK26" s="111"/>
      <c r="AL26" s="14"/>
    </row>
    <row r="27" ht="12.75" customHeight="1">
      <c r="A27" s="1372"/>
      <c r="B27" s="1373"/>
      <c r="C27" s="1348"/>
      <c r="D27" s="1348"/>
      <c r="E27" s="1348"/>
      <c r="F27" s="1374"/>
      <c r="G27" s="1355" t="str">
        <f>IF(A27=ISBLANK(TRUE),IF(B27=ISBLANK(TRUE)," ","Input"),VLOOKUP(A27,INVENTORY!$A$31:$Y$948,6,FALSE))</f>
        <v> </v>
      </c>
      <c r="H27" s="1355" t="str">
        <f>IF(A27=ISBLANK(TRUE),IF(B27=ISBLANK(TRUE)," ","Input"),VLOOKUP(A27,INVENTORY!$A$31:$Y$948,7,FALSE))</f>
        <v> </v>
      </c>
      <c r="I27" s="1355" t="str">
        <f>IF(A27=ISBLANK(TRUE),IF(B27=ISBLANK(TRUE)," ","Input"),VLOOKUP(A27,INVENTORY!$A$31:$Y$948,8,FALSE))</f>
        <v> </v>
      </c>
      <c r="J27" s="1355" t="str">
        <f>IF(A27=ISBLANK(TRUE),IF(B27=ISBLANK(TRUE)," ","Input"),VLOOKUP(A27,INVENTORY!$A$31:$Y$948,9,FALSE))</f>
        <v> </v>
      </c>
      <c r="K27" s="1355" t="str">
        <f>IF(A27=ISBLANK(TRUE),IF(B27=ISBLANK(TRUE)," ","Input"),VLOOKUP(B27,INVENTORY!$A$31:$Y$948,19,FALSE))</f>
        <v> </v>
      </c>
      <c r="L27" s="1348"/>
      <c r="M27" s="1348"/>
      <c r="N27" s="1348"/>
      <c r="O27" s="1348"/>
      <c r="P27" s="1348"/>
      <c r="Q27" s="1375"/>
      <c r="R27" s="1348"/>
      <c r="S27" s="1356"/>
      <c r="T27" s="1348"/>
      <c r="U27" s="1281">
        <f t="shared" si="1"/>
        <v>0</v>
      </c>
      <c r="V27" s="1352"/>
      <c r="W27" s="1348"/>
      <c r="X27" s="1376"/>
      <c r="Y27" s="1352"/>
      <c r="Z27" s="1352"/>
      <c r="AA27" s="1352"/>
      <c r="AB27" s="1352"/>
      <c r="AC27" s="1352"/>
      <c r="AD27" s="1286">
        <f>IF(B27=ISBLANK(0),0,'Roster &amp; Tables'!J27)</f>
        <v>0</v>
      </c>
      <c r="AE27" s="1286">
        <f t="shared" si="2"/>
        <v>0</v>
      </c>
      <c r="AF27" s="1287">
        <f t="shared" si="3"/>
        <v>0</v>
      </c>
      <c r="AG27" s="1288">
        <v>22.0</v>
      </c>
      <c r="AH27" s="1222"/>
      <c r="AI27" s="1304"/>
      <c r="AJ27" s="110"/>
      <c r="AK27" s="111"/>
      <c r="AL27" s="14"/>
    </row>
    <row r="28" ht="12.75" customHeight="1">
      <c r="A28" s="1366"/>
      <c r="B28" s="1367"/>
      <c r="C28" s="1290"/>
      <c r="D28" s="1290"/>
      <c r="E28" s="1290"/>
      <c r="F28" s="1368"/>
      <c r="G28" s="1369" t="str">
        <f>IF(A28=ISBLANK(TRUE),IF(B28=ISBLANK(TRUE)," ","Input"),VLOOKUP(A28,INVENTORY!$A$31:$Y$948,6,FALSE))</f>
        <v> </v>
      </c>
      <c r="H28" s="1369" t="str">
        <f>IF(A28=ISBLANK(TRUE),IF(B28=ISBLANK(TRUE)," ","Input"),VLOOKUP(A28,INVENTORY!$A$31:$Y$948,7,FALSE))</f>
        <v> </v>
      </c>
      <c r="I28" s="1369" t="str">
        <f>IF(A28=ISBLANK(TRUE),IF(B28=ISBLANK(TRUE)," ","Input"),VLOOKUP(A28,INVENTORY!$A$31:$Y$948,8,FALSE))</f>
        <v> </v>
      </c>
      <c r="J28" s="1369" t="str">
        <f>IF(A28=ISBLANK(TRUE),IF(B28=ISBLANK(TRUE)," ","Input"),VLOOKUP(A28,INVENTORY!$A$31:$Y$948,9,FALSE))</f>
        <v> </v>
      </c>
      <c r="K28" s="1302" t="str">
        <f>IF(A28=ISBLANK(TRUE),IF(B28=ISBLANK(TRUE)," ","Input"),VLOOKUP(B28,INVENTORY!$A$31:$Y$948,19,FALSE))</f>
        <v> </v>
      </c>
      <c r="L28" s="1290"/>
      <c r="M28" s="1290"/>
      <c r="N28" s="1290"/>
      <c r="O28" s="1290"/>
      <c r="P28" s="1290"/>
      <c r="Q28" s="1370"/>
      <c r="R28" s="1290"/>
      <c r="S28" s="1362"/>
      <c r="T28" s="1290"/>
      <c r="U28" s="1281">
        <f t="shared" si="1"/>
        <v>0</v>
      </c>
      <c r="V28" s="1284"/>
      <c r="W28" s="1290"/>
      <c r="X28" s="1371"/>
      <c r="Y28" s="1284"/>
      <c r="Z28" s="1284"/>
      <c r="AA28" s="1284"/>
      <c r="AB28" s="1284"/>
      <c r="AC28" s="1284"/>
      <c r="AD28" s="1286">
        <f>IF(B28=ISBLANK(0),0,'Roster &amp; Tables'!J27)</f>
        <v>0</v>
      </c>
      <c r="AE28" s="1286">
        <f t="shared" si="2"/>
        <v>0</v>
      </c>
      <c r="AF28" s="1287">
        <f t="shared" si="3"/>
        <v>0</v>
      </c>
      <c r="AG28" s="1288">
        <v>23.0</v>
      </c>
      <c r="AH28" s="1222"/>
      <c r="AI28" s="1304"/>
      <c r="AJ28" s="110"/>
      <c r="AK28" s="111"/>
      <c r="AL28" s="14"/>
    </row>
    <row r="29" ht="12.75" customHeight="1">
      <c r="A29" s="1372"/>
      <c r="B29" s="1373"/>
      <c r="C29" s="1348"/>
      <c r="D29" s="1348"/>
      <c r="E29" s="1348"/>
      <c r="F29" s="1374"/>
      <c r="G29" s="1355" t="str">
        <f>IF(A29=ISBLANK(TRUE),IF(B29=ISBLANK(TRUE)," ","Input"),VLOOKUP(A29,INVENTORY!$A$31:$Y$948,6,FALSE))</f>
        <v> </v>
      </c>
      <c r="H29" s="1355" t="str">
        <f>IF(A29=ISBLANK(TRUE),IF(B29=ISBLANK(TRUE)," ","Input"),VLOOKUP(A29,INVENTORY!$A$31:$Y$948,7,FALSE))</f>
        <v> </v>
      </c>
      <c r="I29" s="1355" t="str">
        <f>IF(A29=ISBLANK(TRUE),IF(B29=ISBLANK(TRUE)," ","Input"),VLOOKUP(A29,INVENTORY!$A$31:$Y$948,8,FALSE))</f>
        <v> </v>
      </c>
      <c r="J29" s="1355" t="str">
        <f>IF(A29=ISBLANK(TRUE),IF(B29=ISBLANK(TRUE)," ","Input"),VLOOKUP(A29,INVENTORY!$A$31:$Y$948,9,FALSE))</f>
        <v> </v>
      </c>
      <c r="K29" s="1355" t="str">
        <f>IF(A29=ISBLANK(TRUE),IF(B29=ISBLANK(TRUE)," ","Input"),VLOOKUP(B29,INVENTORY!$A$31:$Y$948,19,FALSE))</f>
        <v> </v>
      </c>
      <c r="L29" s="1348"/>
      <c r="M29" s="1348"/>
      <c r="N29" s="1348"/>
      <c r="O29" s="1348"/>
      <c r="P29" s="1348"/>
      <c r="Q29" s="1375"/>
      <c r="R29" s="1348"/>
      <c r="S29" s="1356"/>
      <c r="T29" s="1348"/>
      <c r="U29" s="1281">
        <f t="shared" si="1"/>
        <v>0</v>
      </c>
      <c r="V29" s="1352"/>
      <c r="W29" s="1348"/>
      <c r="X29" s="1376"/>
      <c r="Y29" s="1352"/>
      <c r="Z29" s="1352"/>
      <c r="AA29" s="1352"/>
      <c r="AB29" s="1352"/>
      <c r="AC29" s="1352"/>
      <c r="AD29" s="1286">
        <f>IF(B29=ISBLANK(0),0,'Roster &amp; Tables'!J27)</f>
        <v>0</v>
      </c>
      <c r="AE29" s="1286">
        <f t="shared" si="2"/>
        <v>0</v>
      </c>
      <c r="AF29" s="1287">
        <f t="shared" si="3"/>
        <v>0</v>
      </c>
      <c r="AG29" s="1288">
        <v>24.0</v>
      </c>
      <c r="AH29" s="1222"/>
      <c r="AI29" s="1304"/>
      <c r="AJ29" s="110"/>
      <c r="AK29" s="111"/>
      <c r="AL29" s="14"/>
    </row>
    <row r="30" ht="12.75" customHeight="1">
      <c r="A30" s="1366"/>
      <c r="B30" s="1367"/>
      <c r="C30" s="1290"/>
      <c r="D30" s="1290"/>
      <c r="E30" s="1290"/>
      <c r="F30" s="1368"/>
      <c r="G30" s="1369" t="str">
        <f>IF(A30=ISBLANK(TRUE),IF(B30=ISBLANK(TRUE)," ","Input"),VLOOKUP(A30,INVENTORY!$A$31:$Y$948,6,FALSE))</f>
        <v> </v>
      </c>
      <c r="H30" s="1369" t="str">
        <f>IF(A30=ISBLANK(TRUE),IF(B30=ISBLANK(TRUE)," ","Input"),VLOOKUP(A30,INVENTORY!$A$31:$Y$948,7,FALSE))</f>
        <v> </v>
      </c>
      <c r="I30" s="1369" t="str">
        <f>IF(A30=ISBLANK(TRUE),IF(B30=ISBLANK(TRUE)," ","Input"),VLOOKUP(A30,INVENTORY!$A$31:$Y$948,8,FALSE))</f>
        <v> </v>
      </c>
      <c r="J30" s="1369" t="str">
        <f>IF(A30=ISBLANK(TRUE),IF(B30=ISBLANK(TRUE)," ","Input"),VLOOKUP(A30,INVENTORY!$A$31:$Y$948,9,FALSE))</f>
        <v> </v>
      </c>
      <c r="K30" s="1302" t="str">
        <f>IF(A30=ISBLANK(TRUE),IF(B30=ISBLANK(TRUE)," ","Input"),VLOOKUP(B30,INVENTORY!$A$31:$Y$948,19,FALSE))</f>
        <v> </v>
      </c>
      <c r="L30" s="1290"/>
      <c r="M30" s="1290"/>
      <c r="N30" s="1290"/>
      <c r="O30" s="1290"/>
      <c r="P30" s="1290"/>
      <c r="Q30" s="1370"/>
      <c r="R30" s="1290"/>
      <c r="S30" s="1362"/>
      <c r="T30" s="1290"/>
      <c r="U30" s="1281">
        <f t="shared" si="1"/>
        <v>0</v>
      </c>
      <c r="V30" s="1284"/>
      <c r="W30" s="1290"/>
      <c r="X30" s="1371"/>
      <c r="Y30" s="1284"/>
      <c r="Z30" s="1284"/>
      <c r="AA30" s="1284"/>
      <c r="AB30" s="1284"/>
      <c r="AC30" s="1284"/>
      <c r="AD30" s="1286">
        <f>IF(B30=ISBLANK(0),0,'Roster &amp; Tables'!J27)</f>
        <v>0</v>
      </c>
      <c r="AE30" s="1286">
        <f t="shared" si="2"/>
        <v>0</v>
      </c>
      <c r="AF30" s="1287">
        <f t="shared" si="3"/>
        <v>0</v>
      </c>
      <c r="AG30" s="1288">
        <v>25.0</v>
      </c>
      <c r="AH30" s="1222"/>
      <c r="AI30" s="1304"/>
      <c r="AJ30" s="110"/>
      <c r="AK30" s="111"/>
      <c r="AL30" s="14"/>
    </row>
    <row r="31" ht="12.75" customHeight="1">
      <c r="A31" s="1372"/>
      <c r="B31" s="1373"/>
      <c r="C31" s="1348"/>
      <c r="D31" s="1348"/>
      <c r="E31" s="1348"/>
      <c r="F31" s="1374"/>
      <c r="G31" s="1355" t="str">
        <f>IF(A31=ISBLANK(TRUE),IF(B31=ISBLANK(TRUE)," ","Input"),VLOOKUP(A31,INVENTORY!$A$31:$Y$948,6,FALSE))</f>
        <v> </v>
      </c>
      <c r="H31" s="1355" t="str">
        <f>IF(A31=ISBLANK(TRUE),IF(B31=ISBLANK(TRUE)," ","Input"),VLOOKUP(A31,INVENTORY!$A$31:$Y$948,7,FALSE))</f>
        <v> </v>
      </c>
      <c r="I31" s="1355" t="str">
        <f>IF(A31=ISBLANK(TRUE),IF(B31=ISBLANK(TRUE)," ","Input"),VLOOKUP(A31,INVENTORY!$A$31:$Y$948,8,FALSE))</f>
        <v> </v>
      </c>
      <c r="J31" s="1355" t="str">
        <f>IF(A31=ISBLANK(TRUE),IF(B31=ISBLANK(TRUE)," ","Input"),VLOOKUP(A31,INVENTORY!$A$31:$Y$948,9,FALSE))</f>
        <v> </v>
      </c>
      <c r="K31" s="1355" t="str">
        <f>IF(A31=ISBLANK(TRUE),IF(B31=ISBLANK(TRUE)," ","Input"),VLOOKUP(B31,INVENTORY!$A$31:$Y$948,19,FALSE))</f>
        <v> </v>
      </c>
      <c r="L31" s="1348"/>
      <c r="M31" s="1348"/>
      <c r="N31" s="1348"/>
      <c r="O31" s="1348"/>
      <c r="P31" s="1348"/>
      <c r="Q31" s="1375"/>
      <c r="R31" s="1348"/>
      <c r="S31" s="1356"/>
      <c r="T31" s="1348"/>
      <c r="U31" s="1281">
        <f t="shared" si="1"/>
        <v>0</v>
      </c>
      <c r="V31" s="1352"/>
      <c r="W31" s="1348"/>
      <c r="X31" s="1376"/>
      <c r="Y31" s="1352"/>
      <c r="Z31" s="1352"/>
      <c r="AA31" s="1352"/>
      <c r="AB31" s="1352"/>
      <c r="AC31" s="1352"/>
      <c r="AD31" s="1286">
        <f>IF(B31=ISBLANK(0),0,'Roster &amp; Tables'!J27)</f>
        <v>0</v>
      </c>
      <c r="AE31" s="1286">
        <f t="shared" si="2"/>
        <v>0</v>
      </c>
      <c r="AF31" s="1287">
        <f t="shared" si="3"/>
        <v>0</v>
      </c>
      <c r="AG31" s="1288">
        <v>26.0</v>
      </c>
      <c r="AH31" s="1222"/>
      <c r="AI31" s="1304"/>
      <c r="AJ31" s="110"/>
      <c r="AK31" s="111"/>
      <c r="AL31" s="14"/>
    </row>
    <row r="32" ht="12.75" customHeight="1">
      <c r="A32" s="1366"/>
      <c r="B32" s="1367"/>
      <c r="C32" s="1290"/>
      <c r="D32" s="1290"/>
      <c r="E32" s="1290"/>
      <c r="F32" s="1368"/>
      <c r="G32" s="1369" t="str">
        <f>IF(A32=ISBLANK(TRUE),IF(B32=ISBLANK(TRUE)," ","Input"),VLOOKUP(A32,INVENTORY!$A$31:$Y$948,6,FALSE))</f>
        <v> </v>
      </c>
      <c r="H32" s="1369" t="str">
        <f>IF(A32=ISBLANK(TRUE),IF(B32=ISBLANK(TRUE)," ","Input"),VLOOKUP(A32,INVENTORY!$A$31:$Y$948,7,FALSE))</f>
        <v> </v>
      </c>
      <c r="I32" s="1369" t="str">
        <f>IF(A32=ISBLANK(TRUE),IF(B32=ISBLANK(TRUE)," ","Input"),VLOOKUP(A32,INVENTORY!$A$31:$Y$948,8,FALSE))</f>
        <v> </v>
      </c>
      <c r="J32" s="1369" t="str">
        <f>IF(A32=ISBLANK(TRUE),IF(B32=ISBLANK(TRUE)," ","Input"),VLOOKUP(A32,INVENTORY!$A$31:$Y$948,9,FALSE))</f>
        <v> </v>
      </c>
      <c r="K32" s="1302" t="str">
        <f>IF(A32=ISBLANK(TRUE),IF(B32=ISBLANK(TRUE)," ","Input"),VLOOKUP(B32,INVENTORY!$A$31:$Y$948,19,FALSE))</f>
        <v> </v>
      </c>
      <c r="L32" s="1290"/>
      <c r="M32" s="1290"/>
      <c r="N32" s="1290"/>
      <c r="O32" s="1290"/>
      <c r="P32" s="1290"/>
      <c r="Q32" s="1370"/>
      <c r="R32" s="1290"/>
      <c r="S32" s="1362"/>
      <c r="T32" s="1290"/>
      <c r="U32" s="1281">
        <f t="shared" si="1"/>
        <v>0</v>
      </c>
      <c r="V32" s="1284"/>
      <c r="W32" s="1290"/>
      <c r="X32" s="1371"/>
      <c r="Y32" s="1284"/>
      <c r="Z32" s="1284"/>
      <c r="AA32" s="1284"/>
      <c r="AB32" s="1284"/>
      <c r="AC32" s="1284"/>
      <c r="AD32" s="1286">
        <f>IF(B32=ISBLANK(0),0,'Roster &amp; Tables'!J27)</f>
        <v>0</v>
      </c>
      <c r="AE32" s="1286">
        <f t="shared" si="2"/>
        <v>0</v>
      </c>
      <c r="AF32" s="1287">
        <f t="shared" si="3"/>
        <v>0</v>
      </c>
      <c r="AG32" s="1288">
        <v>27.0</v>
      </c>
      <c r="AH32" s="1222"/>
      <c r="AI32" s="1304"/>
      <c r="AJ32" s="110"/>
      <c r="AK32" s="111"/>
      <c r="AL32" s="14"/>
    </row>
    <row r="33" ht="12.75" customHeight="1">
      <c r="A33" s="1372"/>
      <c r="B33" s="1373"/>
      <c r="C33" s="1348"/>
      <c r="D33" s="1348"/>
      <c r="E33" s="1348"/>
      <c r="F33" s="1374"/>
      <c r="G33" s="1355" t="str">
        <f>IF(A33=ISBLANK(TRUE),IF(B33=ISBLANK(TRUE)," ","Input"),VLOOKUP(A33,INVENTORY!$A$31:$Y$948,6,FALSE))</f>
        <v> </v>
      </c>
      <c r="H33" s="1355" t="str">
        <f>IF(A33=ISBLANK(TRUE),IF(B33=ISBLANK(TRUE)," ","Input"),VLOOKUP(A33,INVENTORY!$A$31:$Y$948,7,FALSE))</f>
        <v> </v>
      </c>
      <c r="I33" s="1355" t="str">
        <f>IF(A33=ISBLANK(TRUE),IF(B33=ISBLANK(TRUE)," ","Input"),VLOOKUP(A33,INVENTORY!$A$31:$Y$948,8,FALSE))</f>
        <v> </v>
      </c>
      <c r="J33" s="1355" t="str">
        <f>IF(A33=ISBLANK(TRUE),IF(B33=ISBLANK(TRUE)," ","Input"),VLOOKUP(A33,INVENTORY!$A$31:$Y$948,9,FALSE))</f>
        <v> </v>
      </c>
      <c r="K33" s="1355" t="str">
        <f>IF(A33=ISBLANK(TRUE),IF(B33=ISBLANK(TRUE)," ","Input"),VLOOKUP(B33,INVENTORY!$A$31:$Y$948,19,FALSE))</f>
        <v> </v>
      </c>
      <c r="L33" s="1348"/>
      <c r="M33" s="1348"/>
      <c r="N33" s="1348"/>
      <c r="O33" s="1348"/>
      <c r="P33" s="1348"/>
      <c r="Q33" s="1375"/>
      <c r="R33" s="1348"/>
      <c r="S33" s="1356"/>
      <c r="T33" s="1348"/>
      <c r="U33" s="1281">
        <f t="shared" si="1"/>
        <v>0</v>
      </c>
      <c r="V33" s="1352"/>
      <c r="W33" s="1348"/>
      <c r="X33" s="1376"/>
      <c r="Y33" s="1352"/>
      <c r="Z33" s="1352"/>
      <c r="AA33" s="1352"/>
      <c r="AB33" s="1352"/>
      <c r="AC33" s="1352"/>
      <c r="AD33" s="1286">
        <f>IF(B33=ISBLANK(0),0,'Roster &amp; Tables'!J27)</f>
        <v>0</v>
      </c>
      <c r="AE33" s="1286">
        <f t="shared" si="2"/>
        <v>0</v>
      </c>
      <c r="AF33" s="1287">
        <f t="shared" si="3"/>
        <v>0</v>
      </c>
      <c r="AG33" s="1288">
        <v>28.0</v>
      </c>
      <c r="AH33" s="1222"/>
      <c r="AI33" s="1304"/>
      <c r="AJ33" s="110"/>
      <c r="AK33" s="111"/>
      <c r="AL33" s="14"/>
    </row>
    <row r="34" ht="12.75" customHeight="1">
      <c r="A34" s="1410"/>
      <c r="B34" s="1411"/>
      <c r="C34" s="1412"/>
      <c r="D34" s="1412"/>
      <c r="E34" s="1412"/>
      <c r="F34" s="1413"/>
      <c r="G34" s="1414" t="str">
        <f>IF(A34=ISBLANK(TRUE),IF(B34=ISBLANK(TRUE)," ","Input"),VLOOKUP(A34,INVENTORY!$A$31:$Y$948,6,FALSE))</f>
        <v> </v>
      </c>
      <c r="H34" s="1414" t="str">
        <f>IF(A34=ISBLANK(TRUE),IF(B34=ISBLANK(TRUE)," ","Input"),VLOOKUP(A34,INVENTORY!$A$31:$Y$948,7,FALSE))</f>
        <v> </v>
      </c>
      <c r="I34" s="1414" t="str">
        <f>IF(A34=ISBLANK(TRUE),IF(B34=ISBLANK(TRUE)," ","Input"),VLOOKUP(A34,INVENTORY!$A$31:$Y$948,8,FALSE))</f>
        <v> </v>
      </c>
      <c r="J34" s="1369" t="str">
        <f>IF(A34=ISBLANK(TRUE),IF(B34=ISBLANK(TRUE)," ","Input"),VLOOKUP(A34,INVENTORY!$A$31:$Y$948,9,FALSE))</f>
        <v> </v>
      </c>
      <c r="K34" s="1302" t="str">
        <f>IF(A34=ISBLANK(TRUE),IF(B34=ISBLANK(TRUE)," ","Input"),VLOOKUP(B34,INVENTORY!$A$31:$Y$948,19,FALSE))</f>
        <v> </v>
      </c>
      <c r="L34" s="1412"/>
      <c r="M34" s="1412"/>
      <c r="N34" s="1412"/>
      <c r="O34" s="1412"/>
      <c r="P34" s="1412"/>
      <c r="Q34" s="1415"/>
      <c r="R34" s="1412"/>
      <c r="S34" s="1416"/>
      <c r="T34" s="1412"/>
      <c r="U34" s="1384">
        <f t="shared" si="1"/>
        <v>0</v>
      </c>
      <c r="V34" s="1284"/>
      <c r="W34" s="1290"/>
      <c r="X34" s="1371"/>
      <c r="Y34" s="1284"/>
      <c r="Z34" s="1284"/>
      <c r="AA34" s="1284"/>
      <c r="AB34" s="1284"/>
      <c r="AC34" s="1284"/>
      <c r="AD34" s="1286">
        <f>IF(B34=ISBLANK(0),0,'Roster &amp; Tables'!J27)</f>
        <v>0</v>
      </c>
      <c r="AE34" s="1286">
        <f t="shared" si="2"/>
        <v>0</v>
      </c>
      <c r="AF34" s="1287">
        <f t="shared" si="3"/>
        <v>0</v>
      </c>
      <c r="AG34" s="1288">
        <v>29.0</v>
      </c>
      <c r="AH34" s="1222"/>
      <c r="AI34" s="1304"/>
      <c r="AJ34" s="110"/>
      <c r="AK34" s="111"/>
      <c r="AL34" s="14"/>
    </row>
    <row r="35" ht="12.75" customHeight="1">
      <c r="A35" s="1372"/>
      <c r="B35" s="1396"/>
      <c r="C35" s="1348"/>
      <c r="D35" s="1348"/>
      <c r="E35" s="1348"/>
      <c r="F35" s="1374"/>
      <c r="G35" s="1355" t="str">
        <f>IF(A35=ISBLANK(TRUE),IF(B35=ISBLANK(TRUE)," ","Input"),VLOOKUP(A35,INVENTORY!$A$31:$Y$948,6,FALSE))</f>
        <v> </v>
      </c>
      <c r="H35" s="1355" t="str">
        <f>IF(A35=ISBLANK(TRUE),IF(B35=ISBLANK(TRUE)," ","Input"),VLOOKUP(A35,INVENTORY!$A$31:$Y$948,7,FALSE))</f>
        <v> </v>
      </c>
      <c r="I35" s="1355" t="str">
        <f>IF(A35=ISBLANK(TRUE),IF(B35=ISBLANK(TRUE)," ","Input"),VLOOKUP(A35,INVENTORY!$A$31:$Y$948,8,FALSE))</f>
        <v> </v>
      </c>
      <c r="J35" s="1355" t="str">
        <f>IF(A35=ISBLANK(TRUE),IF(B35=ISBLANK(TRUE)," ","Input"),VLOOKUP(A35,INVENTORY!$A$31:$Y$948,9,FALSE))</f>
        <v> </v>
      </c>
      <c r="K35" s="1355" t="str">
        <f>IF(A35=ISBLANK(TRUE),IF(B35=ISBLANK(TRUE)," ","Input"),VLOOKUP(B35,INVENTORY!$A$31:$Y$948,19,FALSE))</f>
        <v> </v>
      </c>
      <c r="L35" s="1348"/>
      <c r="M35" s="1348"/>
      <c r="N35" s="1348"/>
      <c r="O35" s="1348"/>
      <c r="P35" s="1348"/>
      <c r="Q35" s="1375"/>
      <c r="R35" s="1348"/>
      <c r="S35" s="1356"/>
      <c r="T35" s="1348"/>
      <c r="U35" s="1281">
        <f t="shared" si="1"/>
        <v>0</v>
      </c>
      <c r="V35" s="1397"/>
      <c r="W35" s="1348"/>
      <c r="X35" s="1376"/>
      <c r="Y35" s="1352"/>
      <c r="Z35" s="1352"/>
      <c r="AA35" s="1352"/>
      <c r="AB35" s="1352"/>
      <c r="AC35" s="1352"/>
      <c r="AD35" s="1286">
        <f>IF(B35=ISBLANK(0),0,'Roster &amp; Tables'!J27)</f>
        <v>0</v>
      </c>
      <c r="AE35" s="1286">
        <f t="shared" si="2"/>
        <v>0</v>
      </c>
      <c r="AF35" s="1287">
        <f t="shared" si="3"/>
        <v>0</v>
      </c>
      <c r="AG35" s="1288">
        <v>30.0</v>
      </c>
      <c r="AH35" s="1222"/>
      <c r="AI35" s="1304"/>
      <c r="AJ35" s="110"/>
      <c r="AK35" s="111"/>
      <c r="AL35" s="14"/>
    </row>
    <row r="36" ht="12.75" customHeight="1">
      <c r="A36" s="1325" t="s">
        <v>958</v>
      </c>
      <c r="B36" s="110"/>
      <c r="C36" s="110"/>
      <c r="D36" s="110"/>
      <c r="E36" s="110"/>
      <c r="F36" s="110"/>
      <c r="G36" s="110"/>
      <c r="H36" s="110"/>
      <c r="I36" s="110"/>
      <c r="J36" s="110"/>
      <c r="K36" s="110"/>
      <c r="L36" s="110"/>
      <c r="M36" s="110"/>
      <c r="N36" s="110"/>
      <c r="O36" s="110"/>
      <c r="P36" s="110"/>
      <c r="Q36" s="110"/>
      <c r="R36" s="110"/>
      <c r="S36" s="110"/>
      <c r="T36" s="110"/>
      <c r="U36" s="111"/>
      <c r="V36" s="1326">
        <f>SUM(V6:V35)</f>
        <v>0</v>
      </c>
      <c r="W36" s="1327"/>
      <c r="X36" s="1327"/>
      <c r="Y36" s="1328">
        <f t="shared" ref="Y36:AF36" si="4">SUM(Y6:Y35)</f>
        <v>0</v>
      </c>
      <c r="Z36" s="1328">
        <f t="shared" si="4"/>
        <v>0</v>
      </c>
      <c r="AA36" s="1328">
        <f t="shared" si="4"/>
        <v>0</v>
      </c>
      <c r="AB36" s="1328">
        <f t="shared" si="4"/>
        <v>0</v>
      </c>
      <c r="AC36" s="1328">
        <f t="shared" si="4"/>
        <v>0</v>
      </c>
      <c r="AD36" s="1328">
        <f t="shared" si="4"/>
        <v>0</v>
      </c>
      <c r="AE36" s="1328">
        <f t="shared" si="4"/>
        <v>0</v>
      </c>
      <c r="AF36" s="1328">
        <f t="shared" si="4"/>
        <v>0</v>
      </c>
      <c r="AG36" s="1246"/>
      <c r="AH36" s="1246"/>
      <c r="AI36" s="1246"/>
      <c r="AJ36" s="102"/>
      <c r="AK36" s="60"/>
      <c r="AL36" s="104"/>
    </row>
    <row r="37" ht="12.75" customHeight="1">
      <c r="A37" s="1330" t="s">
        <v>959</v>
      </c>
      <c r="B37" s="110"/>
      <c r="C37" s="110"/>
      <c r="D37" s="110"/>
      <c r="E37" s="110"/>
      <c r="F37" s="110"/>
      <c r="G37" s="110"/>
      <c r="H37" s="110"/>
      <c r="I37" s="110"/>
      <c r="J37" s="110"/>
      <c r="K37" s="110"/>
      <c r="L37" s="110"/>
      <c r="M37" s="110"/>
      <c r="N37" s="110"/>
      <c r="O37" s="110"/>
      <c r="P37" s="110"/>
      <c r="Q37" s="110"/>
      <c r="R37" s="110"/>
      <c r="S37" s="110"/>
      <c r="T37" s="110"/>
      <c r="U37" s="111"/>
      <c r="V37" s="1331" t="str">
        <f>'DEAL LOG'!Y118+'Day 2'!W36+'Day 3'!W35+'Day 4'!W36+'Day 5'!V36+'Day 6'!V36+'Day 7'!V36+'Day 8'!V36+'Day 9'!V36+'Day 10'!V36+V36</f>
        <v>#VALUE!</v>
      </c>
      <c r="W37" s="1387"/>
      <c r="X37" s="1387"/>
      <c r="Y37" s="1331">
        <f>'DEAL LOG'!AB118+'Day 2'!Z36+'Day 3'!Z35+'Day 4'!Z36+'Day 5'!Y36+'Day 6'!Y36+'Day 7'!Y36+'Day 8'!Y36+'Day 9'!Y36+'Day 10'!Y36+Y36</f>
        <v>0</v>
      </c>
      <c r="Z37" s="1331">
        <f>'DEAL LOG'!AC118+'Day 2'!AA36+'Day 3'!AA35+'Day 4'!AA36+'Day 5'!Z36+'Day 6'!Z36+'Day 7'!Z36+'Day 8'!Z36+'Day 9'!Z36+'Day 10'!Z36+Z36</f>
        <v>0</v>
      </c>
      <c r="AA37" s="1331">
        <f>'DEAL LOG'!AD118+'Day 2'!AB36+'Day 3'!AB35+'Day 4'!AB36+'Day 5'!AA36+'Day 6'!AA36+'Day 7'!AA36+'Day 8'!AA36+'Day 9'!AA36+'Day 10'!AA36+AA36</f>
        <v>0</v>
      </c>
      <c r="AB37" s="1331" t="str">
        <f>#REF!+'Day 2'!AC36+'Day 3'!AC35+'Day 4'!AC36+'Day 5'!AB36+'Day 6'!AB36+'Day 7'!AB36+'Day 8'!AB36+'Day 9'!AB36+'Day 10'!AB36+AB36</f>
        <v>#REF!</v>
      </c>
      <c r="AC37" s="1331">
        <f>'DEAL LOG'!AE118+'Day 2'!AD36+'Day 3'!AD35+'Day 4'!AD36+'Day 5'!AC36+'Day 6'!AC36+'Day 7'!AC36+'Day 8'!AC36+'Day 9'!AC36+'Day 10'!AC36+AC36</f>
        <v>0</v>
      </c>
      <c r="AD37" s="1331" t="str">
        <f>#REF!+'Day 2'!AE36+'Day 3'!AE35+'Day 4'!AE36+'Day 5'!AD36+'Day 6'!AD36+'Day 7'!AD36+'Day 8'!AD36+'Day 9'!AD36+'Day 10'!AD36+AD36</f>
        <v>#REF!</v>
      </c>
      <c r="AE37" s="1331">
        <f>'DEAL LOG'!AF118+'Day 2'!AF36+'Day 3'!AF35+'Day 4'!AF36+'Day 5'!AE36+'Day 6'!AE36+'Day 7'!AE36+'Day 8'!AE36+'Day 9'!AE36+'Day 10'!AE36+AE36</f>
        <v>0</v>
      </c>
      <c r="AF37" s="1331" t="str">
        <f>'DEAL LOG'!AG118+'Day 2'!AG36+'Day 3'!AG35+'Day 4'!AG36+'Day 5'!AF36+'Day 6'!AF36+'Day 7'!AF36+'Day 8'!AF36+'Day 9'!AF36+'Day 10'!AF36+AF36</f>
        <v>#VALUE!</v>
      </c>
      <c r="AG37" s="1332"/>
      <c r="AH37" s="1332"/>
      <c r="AI37" s="1332"/>
      <c r="AJ37" s="14"/>
      <c r="AK37" s="14"/>
      <c r="AL37" s="14"/>
    </row>
    <row r="38" ht="12.7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4"/>
      <c r="Y38" s="104"/>
      <c r="Z38" s="104"/>
      <c r="AA38" s="104"/>
      <c r="AB38" s="104"/>
      <c r="AC38" s="104"/>
      <c r="AD38" s="104"/>
      <c r="AE38" s="104"/>
      <c r="AF38" s="104"/>
      <c r="AG38" s="104"/>
      <c r="AH38" s="104"/>
      <c r="AI38" s="14"/>
      <c r="AJ38" s="14"/>
      <c r="AK38" s="14"/>
      <c r="AL38" s="14"/>
    </row>
    <row r="39" ht="12.75" customHeight="1">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4"/>
      <c r="AJ39" s="14"/>
      <c r="AK39" s="14"/>
      <c r="AL39" s="14"/>
    </row>
    <row r="40" ht="12.75" customHeight="1">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4"/>
      <c r="AJ40" s="14"/>
      <c r="AK40" s="14"/>
      <c r="AL40" s="14"/>
    </row>
    <row r="41" ht="144.75" customHeight="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4"/>
      <c r="AJ41" s="14"/>
      <c r="AK41" s="14"/>
      <c r="AL41" s="14"/>
    </row>
    <row r="42" ht="12.75" customHeight="1">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4"/>
      <c r="AJ42" s="14"/>
      <c r="AK42" s="14"/>
      <c r="AL42" s="14"/>
    </row>
    <row r="43" ht="12.75" customHeight="1">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4"/>
      <c r="AJ43" s="14"/>
      <c r="AK43" s="14"/>
      <c r="AL43" s="14"/>
    </row>
    <row r="44" ht="12.75" customHeight="1">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4"/>
      <c r="AJ44" s="14"/>
      <c r="AK44" s="14"/>
      <c r="AL44" s="14"/>
    </row>
    <row r="45" ht="12.75" customHeight="1">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4"/>
      <c r="AJ45" s="14"/>
      <c r="AK45" s="14"/>
      <c r="AL45" s="14"/>
    </row>
    <row r="46" ht="12.75" customHeight="1">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4"/>
      <c r="AJ46" s="14"/>
      <c r="AK46" s="14"/>
      <c r="AL46" s="14"/>
    </row>
    <row r="47" ht="12.75" customHeight="1">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4"/>
      <c r="AJ47" s="14"/>
      <c r="AK47" s="14"/>
      <c r="AL47" s="14"/>
    </row>
    <row r="48" ht="12.75" customHeight="1">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4"/>
      <c r="AJ48" s="14"/>
      <c r="AK48" s="14"/>
      <c r="AL48" s="14"/>
    </row>
    <row r="49" ht="12.75" customHeight="1">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4"/>
      <c r="AJ49" s="14"/>
      <c r="AK49" s="14"/>
      <c r="AL49" s="14"/>
    </row>
    <row r="50" ht="12.75" customHeight="1">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4"/>
      <c r="AJ50" s="14"/>
      <c r="AK50" s="14"/>
      <c r="AL50" s="14"/>
    </row>
    <row r="51" ht="12.75" customHeight="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4"/>
      <c r="AJ51" s="14"/>
      <c r="AK51" s="14"/>
      <c r="AL51" s="14"/>
    </row>
    <row r="52" ht="12.75" customHeight="1">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4"/>
      <c r="AJ52" s="14"/>
      <c r="AK52" s="14"/>
      <c r="AL52" s="14"/>
    </row>
    <row r="53" ht="12.75" customHeight="1">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4"/>
      <c r="AJ53" s="14"/>
      <c r="AK53" s="14"/>
      <c r="AL53" s="14"/>
    </row>
    <row r="54" ht="12.75" customHeight="1">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c r="AI54" s="14"/>
      <c r="AJ54" s="14"/>
      <c r="AK54" s="14"/>
      <c r="AL54" s="14"/>
    </row>
    <row r="55" ht="12.75" customHeight="1">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4"/>
      <c r="AJ55" s="14"/>
      <c r="AK55" s="14"/>
      <c r="AL55" s="14"/>
    </row>
    <row r="56" ht="12.75" customHeight="1">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4"/>
      <c r="AJ56" s="14"/>
      <c r="AK56" s="14"/>
      <c r="AL56" s="14"/>
    </row>
    <row r="57" ht="12.75" customHeight="1">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4"/>
      <c r="AJ57" s="14"/>
      <c r="AK57" s="14"/>
      <c r="AL57" s="14"/>
    </row>
    <row r="58" ht="12.75" customHeight="1">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4"/>
      <c r="AJ58" s="14"/>
      <c r="AK58" s="14"/>
      <c r="AL58" s="14"/>
    </row>
    <row r="59" ht="12.75" customHeight="1">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4"/>
      <c r="AJ59" s="14"/>
      <c r="AK59" s="14"/>
      <c r="AL59" s="14"/>
    </row>
    <row r="60" ht="12.75" customHeight="1">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4"/>
      <c r="AJ60" s="14"/>
      <c r="AK60" s="14"/>
      <c r="AL60" s="14"/>
    </row>
    <row r="61" ht="12.75" customHeight="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4"/>
      <c r="AJ61" s="14"/>
      <c r="AK61" s="14"/>
      <c r="AL61" s="14"/>
    </row>
    <row r="62" ht="12.75" customHeight="1">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4"/>
      <c r="AJ62" s="14"/>
      <c r="AK62" s="14"/>
      <c r="AL62" s="14"/>
    </row>
    <row r="63" ht="12.75" customHeight="1">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4"/>
      <c r="AJ63" s="14"/>
      <c r="AK63" s="14"/>
      <c r="AL63" s="14"/>
    </row>
    <row r="64" ht="12.75" customHeight="1">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4"/>
      <c r="AJ64" s="14"/>
      <c r="AK64" s="14"/>
      <c r="AL64" s="14"/>
    </row>
    <row r="65" ht="12.75" customHeight="1">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14"/>
      <c r="AJ65" s="14"/>
      <c r="AK65" s="14"/>
      <c r="AL65" s="14"/>
    </row>
    <row r="66" ht="12.75" customHeight="1">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4"/>
      <c r="AJ66" s="14"/>
      <c r="AK66" s="14"/>
      <c r="AL66" s="14"/>
    </row>
    <row r="67" ht="12.75" customHeight="1">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4"/>
      <c r="AJ67" s="14"/>
      <c r="AK67" s="14"/>
      <c r="AL67" s="14"/>
    </row>
    <row r="68" ht="12.75" customHeight="1">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4"/>
      <c r="AJ68" s="14"/>
      <c r="AK68" s="14"/>
      <c r="AL68" s="14"/>
    </row>
    <row r="69" ht="12.75" customHeight="1">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4"/>
      <c r="AJ69" s="14"/>
      <c r="AK69" s="14"/>
      <c r="AL69" s="14"/>
    </row>
    <row r="70" ht="12.75" customHeight="1">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4"/>
      <c r="AJ70" s="14"/>
      <c r="AK70" s="14"/>
      <c r="AL70" s="14"/>
    </row>
    <row r="71" ht="12.75" customHeight="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4"/>
      <c r="AJ71" s="14"/>
      <c r="AK71" s="14"/>
      <c r="AL71" s="14"/>
    </row>
    <row r="72" ht="12.75" customHeight="1">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14"/>
      <c r="AJ72" s="14"/>
      <c r="AK72" s="14"/>
      <c r="AL72" s="14"/>
    </row>
    <row r="73" ht="12.75" customHeight="1">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4"/>
      <c r="AJ73" s="14"/>
      <c r="AK73" s="14"/>
      <c r="AL73" s="14"/>
    </row>
    <row r="74" ht="12.75" customHeight="1">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4"/>
      <c r="AJ74" s="14"/>
      <c r="AK74" s="14"/>
      <c r="AL74" s="14"/>
    </row>
    <row r="75" ht="12.75" customHeight="1">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14"/>
      <c r="AJ75" s="14"/>
      <c r="AK75" s="14"/>
      <c r="AL75" s="14"/>
    </row>
    <row r="76" ht="12.75" customHeight="1">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4"/>
      <c r="AJ76" s="14"/>
      <c r="AK76" s="14"/>
      <c r="AL76" s="14"/>
    </row>
    <row r="77" ht="12.75" customHeight="1">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14"/>
      <c r="AJ77" s="14"/>
      <c r="AK77" s="14"/>
      <c r="AL77" s="14"/>
    </row>
    <row r="78" ht="12.75" customHeight="1">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14"/>
      <c r="AJ78" s="14"/>
      <c r="AK78" s="14"/>
      <c r="AL78" s="14"/>
    </row>
    <row r="79" ht="12.75" customHeight="1">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14"/>
      <c r="AJ79" s="14"/>
      <c r="AK79" s="14"/>
      <c r="AL79" s="14"/>
    </row>
    <row r="80" ht="12.75" customHeight="1">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14"/>
      <c r="AJ80" s="14"/>
      <c r="AK80" s="14"/>
      <c r="AL80" s="14"/>
    </row>
    <row r="81" ht="12.75" customHeight="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14"/>
      <c r="AJ81" s="14"/>
      <c r="AK81" s="14"/>
      <c r="AL81" s="14"/>
    </row>
    <row r="82" ht="12.75" customHeight="1">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4"/>
      <c r="AJ82" s="14"/>
      <c r="AK82" s="14"/>
      <c r="AL82" s="14"/>
    </row>
    <row r="83" ht="12.75" customHeight="1">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4"/>
      <c r="AJ83" s="14"/>
      <c r="AK83" s="14"/>
      <c r="AL83" s="14"/>
    </row>
    <row r="84" ht="12.75" customHeight="1">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14"/>
      <c r="AJ84" s="14"/>
      <c r="AK84" s="14"/>
      <c r="AL84" s="14"/>
    </row>
    <row r="85" ht="12.75" customHeight="1">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4"/>
      <c r="AJ85" s="14"/>
      <c r="AK85" s="14"/>
      <c r="AL85" s="14"/>
    </row>
    <row r="86" ht="12.75" customHeight="1">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4"/>
      <c r="AJ86" s="14"/>
      <c r="AK86" s="14"/>
      <c r="AL86" s="14"/>
    </row>
    <row r="87" ht="12.75" customHeight="1">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4"/>
      <c r="AJ87" s="14"/>
      <c r="AK87" s="14"/>
      <c r="AL87" s="14"/>
    </row>
    <row r="88" ht="12.75" customHeight="1">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4"/>
      <c r="AJ88" s="14"/>
      <c r="AK88" s="14"/>
      <c r="AL88" s="14"/>
    </row>
    <row r="89" ht="12.75" customHeight="1">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4"/>
      <c r="AJ89" s="14"/>
      <c r="AK89" s="14"/>
      <c r="AL89" s="14"/>
    </row>
    <row r="90" ht="12.75" customHeight="1">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4"/>
      <c r="AJ90" s="14"/>
      <c r="AK90" s="14"/>
      <c r="AL90" s="14"/>
    </row>
    <row r="91" ht="12.75" customHeight="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4"/>
      <c r="AJ91" s="14"/>
      <c r="AK91" s="14"/>
      <c r="AL91" s="14"/>
    </row>
    <row r="92" ht="12.75" customHeight="1">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4"/>
      <c r="AJ92" s="14"/>
      <c r="AK92" s="14"/>
      <c r="AL92" s="14"/>
    </row>
    <row r="93" ht="12.75" customHeight="1">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4"/>
      <c r="AJ93" s="14"/>
      <c r="AK93" s="14"/>
      <c r="AL93" s="14"/>
    </row>
    <row r="94" ht="12.75" customHeight="1">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4"/>
      <c r="AJ94" s="14"/>
      <c r="AK94" s="14"/>
      <c r="AL94" s="14"/>
    </row>
    <row r="95" ht="12.75" customHeight="1">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4"/>
      <c r="AJ95" s="14"/>
      <c r="AK95" s="14"/>
      <c r="AL95" s="14"/>
    </row>
    <row r="96" ht="12.75" customHeight="1">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4"/>
      <c r="AJ96" s="14"/>
      <c r="AK96" s="14"/>
      <c r="AL96" s="14"/>
    </row>
    <row r="97" ht="12.75" customHeight="1">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4"/>
      <c r="AJ97" s="14"/>
      <c r="AK97" s="14"/>
      <c r="AL97" s="14"/>
    </row>
    <row r="98" ht="12.75" customHeight="1">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4"/>
      <c r="AJ98" s="14"/>
      <c r="AK98" s="14"/>
      <c r="AL98" s="14"/>
    </row>
    <row r="99" ht="12.75" customHeight="1">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4"/>
      <c r="AJ99" s="14"/>
      <c r="AK99" s="14"/>
      <c r="AL99" s="14"/>
    </row>
    <row r="100" ht="12.75" customHeight="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14"/>
      <c r="AJ100" s="14"/>
      <c r="AK100" s="14"/>
      <c r="AL100" s="14"/>
    </row>
    <row r="101" ht="12.75" customHeight="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14"/>
      <c r="AJ101" s="14"/>
      <c r="AK101" s="14"/>
      <c r="AL101" s="14"/>
    </row>
    <row r="102" ht="12.75" customHeight="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14"/>
      <c r="AJ102" s="14"/>
      <c r="AK102" s="14"/>
      <c r="AL102" s="14"/>
    </row>
    <row r="103" ht="12.75" customHeight="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4"/>
      <c r="AJ103" s="14"/>
      <c r="AK103" s="14"/>
      <c r="AL103" s="14"/>
    </row>
    <row r="104" ht="12.75" customHeight="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4"/>
      <c r="AJ104" s="14"/>
      <c r="AK104" s="14"/>
      <c r="AL104" s="14"/>
    </row>
    <row r="105" ht="12.75" customHeight="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4"/>
      <c r="AJ105" s="14"/>
      <c r="AK105" s="14"/>
      <c r="AL105" s="14"/>
    </row>
    <row r="106" ht="12.75" customHeight="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4"/>
      <c r="AJ106" s="14"/>
      <c r="AK106" s="14"/>
      <c r="AL106" s="14"/>
    </row>
    <row r="107" ht="12.75" customHeight="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4"/>
      <c r="AJ107" s="14"/>
      <c r="AK107" s="14"/>
      <c r="AL107" s="14"/>
    </row>
    <row r="108" ht="12.75" customHeight="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4"/>
      <c r="AJ108" s="14"/>
      <c r="AK108" s="14"/>
      <c r="AL108" s="14"/>
    </row>
    <row r="109" ht="12.75" customHeight="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4"/>
      <c r="AJ109" s="14"/>
      <c r="AK109" s="14"/>
      <c r="AL109" s="14"/>
    </row>
    <row r="110" ht="12.75" customHeight="1">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4"/>
      <c r="AJ110" s="14"/>
      <c r="AK110" s="14"/>
      <c r="AL110" s="14"/>
    </row>
    <row r="111" ht="12.75" customHeight="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4"/>
      <c r="AJ111" s="14"/>
      <c r="AK111" s="14"/>
      <c r="AL111" s="14"/>
    </row>
    <row r="112" ht="12.75" customHeight="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4"/>
      <c r="AH112" s="104"/>
      <c r="AI112" s="14"/>
      <c r="AJ112" s="14"/>
      <c r="AK112" s="14"/>
      <c r="AL112" s="14"/>
    </row>
    <row r="113" ht="12.75" customHeight="1">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4"/>
      <c r="AJ113" s="14"/>
      <c r="AK113" s="14"/>
      <c r="AL113" s="14"/>
    </row>
    <row r="114" ht="12.75" customHeight="1">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104"/>
      <c r="AH114" s="104"/>
      <c r="AI114" s="14"/>
      <c r="AJ114" s="14"/>
      <c r="AK114" s="14"/>
      <c r="AL114" s="14"/>
    </row>
    <row r="115" ht="12.75" customHeight="1">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c r="AG115" s="104"/>
      <c r="AH115" s="104"/>
      <c r="AI115" s="14"/>
      <c r="AJ115" s="14"/>
      <c r="AK115" s="14"/>
      <c r="AL115" s="14"/>
    </row>
    <row r="116" ht="12.75" customHeight="1">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c r="AF116" s="104"/>
      <c r="AG116" s="104"/>
      <c r="AH116" s="104"/>
      <c r="AI116" s="14"/>
      <c r="AJ116" s="14"/>
      <c r="AK116" s="14"/>
      <c r="AL116" s="14"/>
    </row>
    <row r="117" ht="12.75" customHeight="1">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4"/>
      <c r="AJ117" s="14"/>
      <c r="AK117" s="14"/>
      <c r="AL117" s="14"/>
    </row>
    <row r="118" ht="12.75" customHeight="1">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4"/>
      <c r="AJ118" s="14"/>
      <c r="AK118" s="14"/>
      <c r="AL118" s="14"/>
    </row>
    <row r="119" ht="12.75" customHeight="1">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4"/>
      <c r="AJ119" s="14"/>
      <c r="AK119" s="14"/>
      <c r="AL119" s="14"/>
    </row>
    <row r="120" ht="12.75" customHeight="1">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4"/>
      <c r="AJ120" s="14"/>
      <c r="AK120" s="14"/>
      <c r="AL120" s="14"/>
    </row>
    <row r="121" ht="12.75" customHeight="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4"/>
      <c r="AJ121" s="14"/>
      <c r="AK121" s="14"/>
      <c r="AL121" s="14"/>
    </row>
    <row r="122" ht="12.75" customHeight="1">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4"/>
      <c r="AJ122" s="14"/>
      <c r="AK122" s="14"/>
      <c r="AL122" s="14"/>
    </row>
    <row r="123" ht="12.75" customHeight="1">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4"/>
      <c r="AJ123" s="14"/>
      <c r="AK123" s="14"/>
      <c r="AL123" s="14"/>
    </row>
    <row r="124" ht="12.75" customHeight="1">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4"/>
      <c r="AJ124" s="14"/>
      <c r="AK124" s="14"/>
      <c r="AL124" s="14"/>
    </row>
    <row r="125" ht="12.75" customHeight="1">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4"/>
      <c r="AJ125" s="14"/>
      <c r="AK125" s="14"/>
      <c r="AL125" s="14"/>
    </row>
    <row r="126" ht="12.75" customHeight="1">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14"/>
      <c r="AJ126" s="14"/>
      <c r="AK126" s="14"/>
      <c r="AL126" s="14"/>
    </row>
    <row r="127" ht="12.75" customHeight="1">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14"/>
      <c r="AJ127" s="14"/>
      <c r="AK127" s="14"/>
      <c r="AL127" s="14"/>
    </row>
    <row r="128" ht="12.75" customHeigh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4"/>
      <c r="AJ128" s="14"/>
      <c r="AK128" s="14"/>
      <c r="AL128" s="14"/>
    </row>
    <row r="129" ht="12.75" customHeigh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4"/>
      <c r="AJ129" s="14"/>
      <c r="AK129" s="14"/>
      <c r="AL129" s="14"/>
    </row>
    <row r="130" ht="12.75" customHeight="1">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4"/>
      <c r="AJ130" s="14"/>
      <c r="AK130" s="14"/>
      <c r="AL130" s="14"/>
    </row>
    <row r="131" ht="12.75" customHeight="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4"/>
      <c r="AJ131" s="14"/>
      <c r="AK131" s="14"/>
      <c r="AL131" s="14"/>
    </row>
    <row r="132" ht="12.75" customHeigh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4"/>
      <c r="AJ132" s="14"/>
      <c r="AK132" s="14"/>
      <c r="AL132" s="14"/>
    </row>
    <row r="133" ht="12.75" customHeight="1">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4"/>
      <c r="AJ133" s="14"/>
      <c r="AK133" s="14"/>
      <c r="AL133" s="14"/>
    </row>
    <row r="134" ht="12.75" customHeight="1">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4"/>
      <c r="AJ134" s="14"/>
      <c r="AK134" s="14"/>
      <c r="AL134" s="14"/>
    </row>
    <row r="135" ht="12.75" customHeight="1">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14"/>
      <c r="AJ135" s="14"/>
      <c r="AK135" s="14"/>
      <c r="AL135" s="14"/>
    </row>
    <row r="136" ht="12.75" customHeight="1">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4"/>
      <c r="AJ136" s="14"/>
      <c r="AK136" s="14"/>
      <c r="AL136" s="14"/>
    </row>
    <row r="137" ht="12.75" customHeight="1">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14"/>
      <c r="AJ137" s="14"/>
      <c r="AK137" s="14"/>
      <c r="AL137" s="14"/>
    </row>
    <row r="138" ht="12.75" customHeight="1">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14"/>
      <c r="AJ138" s="14"/>
      <c r="AK138" s="14"/>
      <c r="AL138" s="14"/>
    </row>
    <row r="139" ht="12.75" customHeight="1">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4"/>
      <c r="AJ139" s="14"/>
      <c r="AK139" s="14"/>
      <c r="AL139" s="14"/>
    </row>
    <row r="140" ht="12.75" customHeight="1">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4"/>
      <c r="AJ140" s="14"/>
      <c r="AK140" s="14"/>
      <c r="AL140" s="14"/>
    </row>
    <row r="141" ht="12.75" customHeight="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4"/>
      <c r="AJ141" s="14"/>
      <c r="AK141" s="14"/>
      <c r="AL141" s="14"/>
    </row>
    <row r="142" ht="12.75" customHeigh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4"/>
      <c r="AJ142" s="14"/>
      <c r="AK142" s="14"/>
      <c r="AL142" s="14"/>
    </row>
    <row r="143" ht="12.75" customHeight="1">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4"/>
      <c r="AJ143" s="14"/>
      <c r="AK143" s="14"/>
      <c r="AL143" s="14"/>
    </row>
    <row r="144" ht="12.75" customHeigh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4"/>
      <c r="AJ144" s="14"/>
      <c r="AK144" s="14"/>
      <c r="AL144" s="14"/>
    </row>
    <row r="145" ht="12.75" customHeight="1">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4"/>
      <c r="AJ145" s="14"/>
      <c r="AK145" s="14"/>
      <c r="AL145" s="14"/>
    </row>
    <row r="146" ht="12.75" customHeight="1">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4"/>
      <c r="AJ146" s="14"/>
      <c r="AK146" s="14"/>
      <c r="AL146" s="14"/>
    </row>
    <row r="147" ht="12.75" customHeight="1">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4"/>
      <c r="AJ147" s="14"/>
      <c r="AK147" s="14"/>
      <c r="AL147" s="14"/>
    </row>
    <row r="148" ht="12.75"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4"/>
      <c r="AJ148" s="14"/>
      <c r="AK148" s="14"/>
      <c r="AL148" s="14"/>
    </row>
    <row r="149" ht="12.75" customHeigh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4"/>
      <c r="AJ149" s="14"/>
      <c r="AK149" s="14"/>
      <c r="AL149" s="14"/>
    </row>
    <row r="150" ht="12.75"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4"/>
      <c r="AJ150" s="14"/>
      <c r="AK150" s="14"/>
      <c r="AL150" s="14"/>
    </row>
    <row r="151" ht="12.75" customHeight="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4"/>
      <c r="AJ151" s="14"/>
      <c r="AK151" s="14"/>
      <c r="AL151" s="14"/>
    </row>
    <row r="152" ht="12.75"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4"/>
      <c r="AJ152" s="14"/>
      <c r="AK152" s="14"/>
      <c r="AL152" s="14"/>
    </row>
    <row r="153" ht="12.75" customHeight="1">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4"/>
      <c r="AJ153" s="14"/>
      <c r="AK153" s="14"/>
      <c r="AL153" s="14"/>
    </row>
    <row r="154" ht="12.75" customHeight="1">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4"/>
      <c r="AJ154" s="14"/>
      <c r="AK154" s="14"/>
      <c r="AL154" s="14"/>
    </row>
    <row r="155" ht="12.75" customHeight="1">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4"/>
      <c r="AJ155" s="14"/>
      <c r="AK155" s="14"/>
      <c r="AL155" s="14"/>
    </row>
    <row r="156" ht="12.75" customHeight="1">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4"/>
      <c r="AJ156" s="14"/>
      <c r="AK156" s="14"/>
      <c r="AL156" s="14"/>
    </row>
    <row r="157" ht="12.75" customHeight="1">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4"/>
      <c r="AJ157" s="14"/>
      <c r="AK157" s="14"/>
      <c r="AL157" s="14"/>
    </row>
    <row r="158" ht="12.75" customHeight="1">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4"/>
      <c r="AJ158" s="14"/>
      <c r="AK158" s="14"/>
      <c r="AL158" s="14"/>
    </row>
    <row r="159" ht="12.75" customHeight="1">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4"/>
      <c r="AJ159" s="14"/>
      <c r="AK159" s="14"/>
      <c r="AL159" s="14"/>
    </row>
    <row r="160" ht="12.75" customHeight="1">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4"/>
      <c r="AJ160" s="14"/>
      <c r="AK160" s="14"/>
      <c r="AL160" s="14"/>
    </row>
    <row r="161" ht="12.75" customHeight="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4"/>
      <c r="AJ161" s="14"/>
      <c r="AK161" s="14"/>
      <c r="AL161" s="14"/>
    </row>
    <row r="162" ht="12.75" customHeight="1">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4"/>
      <c r="AJ162" s="14"/>
      <c r="AK162" s="14"/>
      <c r="AL162" s="14"/>
    </row>
    <row r="163" ht="12.75" customHeight="1">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4"/>
      <c r="AJ163" s="14"/>
      <c r="AK163" s="14"/>
      <c r="AL163" s="14"/>
    </row>
    <row r="164" ht="12.75" customHeight="1">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4"/>
      <c r="AJ164" s="14"/>
      <c r="AK164" s="14"/>
      <c r="AL164" s="14"/>
    </row>
    <row r="165" ht="12.75" customHeight="1">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4"/>
      <c r="AJ165" s="14"/>
      <c r="AK165" s="14"/>
      <c r="AL165" s="14"/>
    </row>
    <row r="166" ht="12.75" customHeight="1">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4"/>
      <c r="AJ166" s="14"/>
      <c r="AK166" s="14"/>
      <c r="AL166" s="14"/>
    </row>
    <row r="167" ht="12.75" customHeight="1">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4"/>
      <c r="AJ167" s="14"/>
      <c r="AK167" s="14"/>
      <c r="AL167" s="14"/>
    </row>
    <row r="168" ht="12.75" customHeight="1">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4"/>
      <c r="AJ168" s="14"/>
      <c r="AK168" s="14"/>
      <c r="AL168" s="14"/>
    </row>
    <row r="169" ht="12.75" customHeight="1">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4"/>
      <c r="AJ169" s="14"/>
      <c r="AK169" s="14"/>
      <c r="AL169" s="14"/>
    </row>
    <row r="170" ht="12.75" customHeight="1">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4"/>
      <c r="AJ170" s="14"/>
      <c r="AK170" s="14"/>
      <c r="AL170" s="14"/>
    </row>
    <row r="171" ht="12.75" customHeight="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4"/>
      <c r="AJ171" s="14"/>
      <c r="AK171" s="14"/>
      <c r="AL171" s="14"/>
    </row>
    <row r="172" ht="12.75"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4"/>
      <c r="AJ172" s="14"/>
      <c r="AK172" s="14"/>
      <c r="AL172" s="14"/>
    </row>
    <row r="173" ht="12.75" customHeight="1">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4"/>
      <c r="AJ173" s="14"/>
      <c r="AK173" s="14"/>
      <c r="AL173" s="14"/>
    </row>
    <row r="174" ht="12.75" customHeight="1">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4"/>
      <c r="AJ174" s="14"/>
      <c r="AK174" s="14"/>
      <c r="AL174" s="14"/>
    </row>
    <row r="175" ht="12.75" customHeight="1">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4"/>
      <c r="AJ175" s="14"/>
      <c r="AK175" s="14"/>
      <c r="AL175" s="14"/>
    </row>
    <row r="176" ht="12.75" customHeight="1">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4"/>
      <c r="AJ176" s="14"/>
      <c r="AK176" s="14"/>
      <c r="AL176" s="14"/>
    </row>
    <row r="177" ht="12.75" customHeight="1">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4"/>
      <c r="AJ177" s="14"/>
      <c r="AK177" s="14"/>
      <c r="AL177" s="14"/>
    </row>
    <row r="178" ht="12.75" customHeight="1">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4"/>
      <c r="AJ178" s="14"/>
      <c r="AK178" s="14"/>
      <c r="AL178" s="14"/>
    </row>
    <row r="179" ht="12.75" customHeight="1">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4"/>
      <c r="AJ179" s="14"/>
      <c r="AK179" s="14"/>
      <c r="AL179" s="14"/>
    </row>
    <row r="180" ht="12.75" customHeight="1">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4"/>
      <c r="AJ180" s="14"/>
      <c r="AK180" s="14"/>
      <c r="AL180" s="14"/>
    </row>
    <row r="181" ht="12.75" customHeight="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4"/>
      <c r="AJ181" s="14"/>
      <c r="AK181" s="14"/>
      <c r="AL181" s="14"/>
    </row>
    <row r="182" ht="12.75" customHeight="1">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4"/>
      <c r="AJ182" s="14"/>
      <c r="AK182" s="14"/>
      <c r="AL182" s="14"/>
    </row>
    <row r="183" ht="12.75" customHeight="1">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4"/>
      <c r="AJ183" s="14"/>
      <c r="AK183" s="14"/>
      <c r="AL183" s="14"/>
    </row>
    <row r="184" ht="12.75" customHeight="1">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4"/>
      <c r="AJ184" s="14"/>
      <c r="AK184" s="14"/>
      <c r="AL184" s="14"/>
    </row>
    <row r="185" ht="12.75" customHeight="1">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4"/>
      <c r="AJ185" s="14"/>
      <c r="AK185" s="14"/>
      <c r="AL185" s="14"/>
    </row>
    <row r="186" ht="12.75" customHeight="1">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4"/>
      <c r="AJ186" s="14"/>
      <c r="AK186" s="14"/>
      <c r="AL186" s="14"/>
    </row>
    <row r="187" ht="12.75" customHeight="1">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4"/>
      <c r="AJ187" s="14"/>
      <c r="AK187" s="14"/>
      <c r="AL187" s="14"/>
    </row>
    <row r="188" ht="12.75" customHeight="1">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4"/>
      <c r="AJ188" s="14"/>
      <c r="AK188" s="14"/>
      <c r="AL188" s="14"/>
    </row>
    <row r="189" ht="12.75" customHeight="1">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4"/>
      <c r="AJ189" s="14"/>
      <c r="AK189" s="14"/>
      <c r="AL189" s="14"/>
    </row>
    <row r="190" ht="12.75" customHeight="1">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4"/>
      <c r="AJ190" s="14"/>
      <c r="AK190" s="14"/>
      <c r="AL190" s="14"/>
    </row>
    <row r="191" ht="12.75" customHeight="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4"/>
      <c r="AJ191" s="14"/>
      <c r="AK191" s="14"/>
      <c r="AL191" s="14"/>
    </row>
    <row r="192" ht="12.75" customHeight="1">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4"/>
      <c r="AJ192" s="14"/>
      <c r="AK192" s="14"/>
      <c r="AL192" s="14"/>
    </row>
    <row r="193" ht="12.75" customHeight="1">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4"/>
      <c r="AJ193" s="14"/>
      <c r="AK193" s="14"/>
      <c r="AL193" s="14"/>
    </row>
    <row r="194" ht="12.75" customHeight="1">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4"/>
      <c r="AJ194" s="14"/>
      <c r="AK194" s="14"/>
      <c r="AL194" s="14"/>
    </row>
    <row r="195" ht="12.75" customHeight="1">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4"/>
      <c r="AJ195" s="14"/>
      <c r="AK195" s="14"/>
      <c r="AL195" s="14"/>
    </row>
    <row r="196" ht="12.75" customHeight="1">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4"/>
      <c r="AJ196" s="14"/>
      <c r="AK196" s="14"/>
      <c r="AL196" s="14"/>
    </row>
    <row r="197" ht="12.75" customHeight="1">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4"/>
      <c r="AJ197" s="14"/>
      <c r="AK197" s="14"/>
      <c r="AL197" s="14"/>
    </row>
    <row r="198" ht="12.75" customHeight="1">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4"/>
      <c r="AJ198" s="14"/>
      <c r="AK198" s="14"/>
      <c r="AL198" s="14"/>
    </row>
    <row r="199" ht="12.75" customHeight="1">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4"/>
      <c r="AJ199" s="14"/>
      <c r="AK199" s="14"/>
      <c r="AL199" s="14"/>
    </row>
    <row r="200" ht="12.75" customHeight="1">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4"/>
      <c r="AJ200" s="14"/>
      <c r="AK200" s="14"/>
      <c r="AL200" s="14"/>
    </row>
    <row r="201" ht="12.75" customHeight="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4"/>
      <c r="AJ201" s="14"/>
      <c r="AK201" s="14"/>
      <c r="AL201" s="14"/>
    </row>
    <row r="202" ht="12.75" customHeight="1">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4"/>
      <c r="AJ202" s="14"/>
      <c r="AK202" s="14"/>
      <c r="AL202" s="14"/>
    </row>
    <row r="203" ht="12.75" customHeight="1">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4"/>
      <c r="AJ203" s="14"/>
      <c r="AK203" s="14"/>
      <c r="AL203" s="14"/>
    </row>
    <row r="204" ht="12.75" customHeight="1">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4"/>
      <c r="AJ204" s="14"/>
      <c r="AK204" s="14"/>
      <c r="AL204" s="14"/>
    </row>
    <row r="205" ht="12.75" customHeight="1">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4"/>
      <c r="AJ205" s="14"/>
      <c r="AK205" s="14"/>
      <c r="AL205" s="14"/>
    </row>
    <row r="206" ht="12.75" customHeight="1">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4"/>
      <c r="AJ206" s="14"/>
      <c r="AK206" s="14"/>
      <c r="AL206" s="14"/>
    </row>
    <row r="207" ht="12.75" customHeight="1">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4"/>
      <c r="AJ207" s="14"/>
      <c r="AK207" s="14"/>
      <c r="AL207" s="14"/>
    </row>
    <row r="208" ht="12.75" customHeight="1">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4"/>
      <c r="AJ208" s="14"/>
      <c r="AK208" s="14"/>
      <c r="AL208" s="14"/>
    </row>
    <row r="209" ht="12.75" customHeight="1">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4"/>
      <c r="AJ209" s="14"/>
      <c r="AK209" s="14"/>
      <c r="AL209" s="14"/>
    </row>
    <row r="210" ht="12.75" customHeight="1">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4"/>
      <c r="AJ210" s="14"/>
      <c r="AK210" s="14"/>
      <c r="AL210" s="14"/>
    </row>
    <row r="211" ht="12.75" customHeight="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4"/>
      <c r="AJ211" s="14"/>
      <c r="AK211" s="14"/>
      <c r="AL211" s="14"/>
    </row>
    <row r="212" ht="12.75" customHeight="1">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4"/>
      <c r="AJ212" s="14"/>
      <c r="AK212" s="14"/>
      <c r="AL212" s="14"/>
    </row>
    <row r="213" ht="12.75" customHeight="1">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4"/>
      <c r="AJ213" s="14"/>
      <c r="AK213" s="14"/>
      <c r="AL213" s="14"/>
    </row>
    <row r="214" ht="12.75" customHeight="1">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4"/>
      <c r="AJ214" s="14"/>
      <c r="AK214" s="14"/>
      <c r="AL214" s="14"/>
    </row>
    <row r="215" ht="12.75" customHeight="1">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4"/>
      <c r="AJ215" s="14"/>
      <c r="AK215" s="14"/>
      <c r="AL215" s="14"/>
    </row>
    <row r="216" ht="12.75" customHeight="1">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4"/>
      <c r="AJ216" s="14"/>
      <c r="AK216" s="14"/>
      <c r="AL216" s="14"/>
    </row>
    <row r="217" ht="12.75" customHeight="1">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4"/>
      <c r="AJ217" s="14"/>
      <c r="AK217" s="14"/>
      <c r="AL217" s="14"/>
    </row>
    <row r="218" ht="12.75" customHeight="1">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4"/>
      <c r="AJ218" s="14"/>
      <c r="AK218" s="14"/>
      <c r="AL218" s="14"/>
    </row>
    <row r="219" ht="12.75" customHeight="1">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4"/>
      <c r="AJ219" s="14"/>
      <c r="AK219" s="14"/>
      <c r="AL219" s="14"/>
    </row>
    <row r="220" ht="12.75" customHeight="1">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4"/>
      <c r="AJ220" s="14"/>
      <c r="AK220" s="14"/>
      <c r="AL220" s="14"/>
    </row>
    <row r="221" ht="12.75" customHeight="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4"/>
      <c r="AJ221" s="14"/>
      <c r="AK221" s="14"/>
      <c r="AL221" s="14"/>
    </row>
    <row r="222" ht="12.75" customHeight="1">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4"/>
      <c r="AJ222" s="14"/>
      <c r="AK222" s="14"/>
      <c r="AL222" s="14"/>
    </row>
    <row r="223" ht="12.75" customHeight="1">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4"/>
      <c r="AJ223" s="14"/>
      <c r="AK223" s="14"/>
      <c r="AL223" s="14"/>
    </row>
    <row r="224" ht="12.75" customHeight="1">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4"/>
      <c r="AJ224" s="14"/>
      <c r="AK224" s="14"/>
      <c r="AL224" s="14"/>
    </row>
    <row r="225" ht="12.75" customHeight="1">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4"/>
      <c r="AJ225" s="14"/>
      <c r="AK225" s="14"/>
      <c r="AL225" s="14"/>
    </row>
    <row r="226" ht="12.75" customHeight="1">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4"/>
      <c r="AJ226" s="14"/>
      <c r="AK226" s="14"/>
      <c r="AL226" s="14"/>
    </row>
    <row r="227" ht="12.75" customHeight="1">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4"/>
      <c r="AJ227" s="14"/>
      <c r="AK227" s="14"/>
      <c r="AL227" s="14"/>
    </row>
    <row r="228" ht="12.75" customHeight="1">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4"/>
      <c r="AJ228" s="14"/>
      <c r="AK228" s="14"/>
      <c r="AL228" s="14"/>
    </row>
    <row r="229" ht="12.75" customHeight="1">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4"/>
      <c r="AJ229" s="14"/>
      <c r="AK229" s="14"/>
      <c r="AL229" s="14"/>
    </row>
    <row r="230" ht="12.75" customHeight="1">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4"/>
      <c r="AJ230" s="14"/>
      <c r="AK230" s="14"/>
      <c r="AL230" s="14"/>
    </row>
    <row r="231" ht="12.75" customHeight="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4"/>
      <c r="AJ231" s="14"/>
      <c r="AK231" s="14"/>
      <c r="AL231" s="14"/>
    </row>
    <row r="232" ht="12.75" customHeight="1">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4"/>
      <c r="AJ232" s="14"/>
      <c r="AK232" s="14"/>
      <c r="AL232" s="14"/>
    </row>
    <row r="233" ht="12.75" customHeight="1">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4"/>
      <c r="AJ233" s="14"/>
      <c r="AK233" s="14"/>
      <c r="AL233" s="14"/>
    </row>
    <row r="234" ht="12.75" customHeight="1">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4"/>
      <c r="AJ234" s="14"/>
      <c r="AK234" s="14"/>
      <c r="AL234" s="14"/>
    </row>
    <row r="235" ht="12.75" customHeight="1">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4"/>
      <c r="AJ235" s="14"/>
      <c r="AK235" s="14"/>
      <c r="AL235" s="14"/>
    </row>
    <row r="236" ht="12.75" customHeight="1">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4"/>
      <c r="AJ236" s="14"/>
      <c r="AK236" s="14"/>
      <c r="AL236" s="14"/>
    </row>
    <row r="237" ht="12.75" customHeight="1">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4"/>
      <c r="AJ237" s="14"/>
      <c r="AK237" s="14"/>
      <c r="AL237" s="14"/>
    </row>
    <row r="238" ht="12.75" customHeight="1">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4"/>
      <c r="AJ238" s="14"/>
      <c r="AK238" s="14"/>
      <c r="AL238" s="14"/>
    </row>
    <row r="239" ht="12.75" customHeight="1">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4"/>
      <c r="AJ239" s="14"/>
      <c r="AK239" s="14"/>
      <c r="AL239" s="14"/>
    </row>
    <row r="240" ht="12.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4"/>
      <c r="AJ240" s="14"/>
      <c r="AK240" s="14"/>
      <c r="AL240" s="14"/>
    </row>
    <row r="241" ht="12.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4"/>
      <c r="AJ241" s="14"/>
      <c r="AK241" s="14"/>
      <c r="AL241" s="14"/>
    </row>
    <row r="242" ht="12.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4"/>
      <c r="AJ242" s="14"/>
      <c r="AK242" s="14"/>
      <c r="AL242" s="14"/>
    </row>
    <row r="243" ht="12.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4"/>
      <c r="AJ243" s="14"/>
      <c r="AK243" s="14"/>
      <c r="AL243" s="14"/>
    </row>
    <row r="244" ht="12.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4"/>
      <c r="AJ244" s="14"/>
      <c r="AK244" s="14"/>
      <c r="AL244" s="14"/>
    </row>
    <row r="245" ht="12.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4"/>
      <c r="AJ245" s="14"/>
      <c r="AK245" s="14"/>
      <c r="AL245" s="14"/>
    </row>
    <row r="246" ht="12.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4"/>
      <c r="AJ246" s="14"/>
      <c r="AK246" s="14"/>
      <c r="AL246" s="14"/>
    </row>
    <row r="247" ht="12.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4"/>
      <c r="AJ247" s="14"/>
      <c r="AK247" s="14"/>
      <c r="AL247" s="14"/>
    </row>
    <row r="248" ht="12.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4"/>
      <c r="AJ248" s="14"/>
      <c r="AK248" s="14"/>
      <c r="AL248" s="14"/>
    </row>
    <row r="249" ht="12.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4"/>
      <c r="AJ249" s="14"/>
      <c r="AK249" s="14"/>
      <c r="AL249" s="14"/>
    </row>
    <row r="250" ht="12.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4"/>
      <c r="AJ250" s="14"/>
      <c r="AK250" s="14"/>
      <c r="AL250" s="14"/>
    </row>
    <row r="251" ht="12.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4"/>
      <c r="AJ251" s="14"/>
      <c r="AK251" s="14"/>
      <c r="AL251" s="14"/>
    </row>
    <row r="252" ht="12.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4"/>
      <c r="AJ252" s="14"/>
      <c r="AK252" s="14"/>
      <c r="AL252" s="14"/>
    </row>
    <row r="253" ht="12.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4"/>
      <c r="AJ253" s="14"/>
      <c r="AK253" s="14"/>
      <c r="AL253" s="14"/>
    </row>
    <row r="254" ht="12.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4"/>
      <c r="AJ254" s="14"/>
      <c r="AK254" s="14"/>
      <c r="AL254" s="14"/>
    </row>
    <row r="255" ht="12.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4"/>
      <c r="AJ255" s="14"/>
      <c r="AK255" s="14"/>
      <c r="AL255" s="14"/>
    </row>
    <row r="256" ht="12.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4"/>
      <c r="AJ256" s="14"/>
      <c r="AK256" s="14"/>
      <c r="AL256" s="14"/>
    </row>
    <row r="257" ht="12.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4"/>
      <c r="AJ257" s="14"/>
      <c r="AK257" s="14"/>
      <c r="AL257" s="14"/>
    </row>
    <row r="258" ht="12.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4"/>
      <c r="AJ258" s="14"/>
      <c r="AK258" s="14"/>
      <c r="AL258" s="14"/>
    </row>
    <row r="259" ht="12.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4"/>
      <c r="AJ259" s="14"/>
      <c r="AK259" s="14"/>
      <c r="AL259" s="14"/>
    </row>
    <row r="260" ht="12.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4"/>
      <c r="AJ260" s="14"/>
      <c r="AK260" s="14"/>
      <c r="AL260" s="14"/>
    </row>
    <row r="261" ht="12.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4"/>
      <c r="AJ261" s="14"/>
      <c r="AK261" s="14"/>
      <c r="AL261" s="14"/>
    </row>
    <row r="262" ht="12.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4"/>
      <c r="AJ262" s="14"/>
      <c r="AK262" s="14"/>
      <c r="AL262" s="14"/>
    </row>
    <row r="263" ht="12.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4"/>
      <c r="AJ263" s="14"/>
      <c r="AK263" s="14"/>
      <c r="AL263" s="14"/>
    </row>
    <row r="264" ht="12.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4"/>
      <c r="AJ264" s="14"/>
      <c r="AK264" s="14"/>
      <c r="AL264" s="14"/>
    </row>
    <row r="265" ht="12.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4"/>
      <c r="AJ265" s="14"/>
      <c r="AK265" s="14"/>
      <c r="AL265" s="14"/>
    </row>
    <row r="266" ht="12.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4"/>
      <c r="AJ266" s="14"/>
      <c r="AK266" s="14"/>
      <c r="AL266" s="14"/>
    </row>
    <row r="267" ht="12.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4"/>
      <c r="AJ267" s="14"/>
      <c r="AK267" s="14"/>
      <c r="AL267" s="14"/>
    </row>
    <row r="268" ht="12.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4"/>
      <c r="AJ268" s="14"/>
      <c r="AK268" s="14"/>
      <c r="AL268" s="14"/>
    </row>
    <row r="269" ht="12.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4"/>
      <c r="AJ269" s="14"/>
      <c r="AK269" s="14"/>
      <c r="AL269" s="14"/>
    </row>
    <row r="270" ht="12.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4"/>
      <c r="AJ270" s="14"/>
      <c r="AK270" s="14"/>
      <c r="AL270" s="14"/>
    </row>
    <row r="271" ht="12.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4"/>
      <c r="AJ271" s="14"/>
      <c r="AK271" s="14"/>
      <c r="AL271" s="14"/>
    </row>
    <row r="272" ht="12.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4"/>
      <c r="AJ272" s="14"/>
      <c r="AK272" s="14"/>
      <c r="AL272" s="14"/>
    </row>
    <row r="273" ht="12.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4"/>
      <c r="AJ273" s="14"/>
      <c r="AK273" s="14"/>
      <c r="AL273" s="14"/>
    </row>
    <row r="274" ht="12.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4"/>
      <c r="AJ274" s="14"/>
      <c r="AK274" s="14"/>
      <c r="AL274" s="14"/>
    </row>
    <row r="275" ht="12.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4"/>
      <c r="AJ275" s="14"/>
      <c r="AK275" s="14"/>
      <c r="AL275" s="14"/>
    </row>
    <row r="276" ht="12.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4"/>
      <c r="AJ276" s="14"/>
      <c r="AK276" s="14"/>
      <c r="AL276" s="14"/>
    </row>
    <row r="277" ht="12.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4"/>
      <c r="AJ277" s="14"/>
      <c r="AK277" s="14"/>
      <c r="AL277" s="14"/>
    </row>
    <row r="278" ht="12.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4"/>
      <c r="AJ278" s="14"/>
      <c r="AK278" s="14"/>
      <c r="AL278" s="14"/>
    </row>
    <row r="279" ht="12.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4"/>
      <c r="AJ279" s="14"/>
      <c r="AK279" s="14"/>
      <c r="AL279" s="14"/>
    </row>
    <row r="280" ht="12.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4"/>
      <c r="AJ280" s="14"/>
      <c r="AK280" s="14"/>
      <c r="AL280" s="14"/>
    </row>
    <row r="281" ht="12.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4"/>
      <c r="AJ281" s="14"/>
      <c r="AK281" s="14"/>
      <c r="AL281" s="14"/>
    </row>
    <row r="282" ht="12.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4"/>
      <c r="AJ282" s="14"/>
      <c r="AK282" s="14"/>
      <c r="AL282" s="14"/>
    </row>
    <row r="283" ht="12.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4"/>
      <c r="AJ283" s="14"/>
      <c r="AK283" s="14"/>
      <c r="AL283" s="14"/>
    </row>
    <row r="284" ht="12.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4"/>
      <c r="AJ284" s="14"/>
      <c r="AK284" s="14"/>
      <c r="AL284" s="14"/>
    </row>
    <row r="285" ht="12.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4"/>
      <c r="AJ285" s="14"/>
      <c r="AK285" s="14"/>
      <c r="AL285" s="14"/>
    </row>
    <row r="286" ht="12.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4"/>
      <c r="AJ286" s="14"/>
      <c r="AK286" s="14"/>
      <c r="AL286" s="14"/>
    </row>
    <row r="287" ht="12.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4"/>
      <c r="AJ287" s="14"/>
      <c r="AK287" s="14"/>
      <c r="AL287" s="14"/>
    </row>
    <row r="288" ht="12.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4"/>
      <c r="AJ288" s="14"/>
      <c r="AK288" s="14"/>
      <c r="AL288" s="14"/>
    </row>
    <row r="289" ht="12.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4"/>
      <c r="AJ289" s="14"/>
      <c r="AK289" s="14"/>
      <c r="AL289" s="14"/>
    </row>
    <row r="290" ht="12.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4"/>
      <c r="AJ290" s="14"/>
      <c r="AK290" s="14"/>
      <c r="AL290" s="14"/>
    </row>
    <row r="291" ht="12.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4"/>
      <c r="AJ291" s="14"/>
      <c r="AK291" s="14"/>
      <c r="AL291" s="14"/>
    </row>
    <row r="292" ht="12.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4"/>
      <c r="AJ292" s="14"/>
      <c r="AK292" s="14"/>
      <c r="AL292" s="14"/>
    </row>
    <row r="293" ht="12.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4"/>
      <c r="AJ293" s="14"/>
      <c r="AK293" s="14"/>
      <c r="AL293" s="14"/>
    </row>
    <row r="294" ht="12.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4"/>
      <c r="AJ294" s="14"/>
      <c r="AK294" s="14"/>
      <c r="AL294" s="14"/>
    </row>
    <row r="295" ht="12.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4"/>
      <c r="AJ295" s="14"/>
      <c r="AK295" s="14"/>
      <c r="AL295" s="14"/>
    </row>
    <row r="296" ht="12.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4"/>
      <c r="AJ296" s="14"/>
      <c r="AK296" s="14"/>
      <c r="AL296" s="14"/>
    </row>
    <row r="297" ht="12.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4"/>
      <c r="AJ297" s="14"/>
      <c r="AK297" s="14"/>
      <c r="AL297" s="14"/>
    </row>
    <row r="298" ht="12.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4"/>
      <c r="AJ298" s="14"/>
      <c r="AK298" s="14"/>
      <c r="AL298" s="14"/>
    </row>
    <row r="299" ht="12.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4"/>
      <c r="AJ299" s="14"/>
      <c r="AK299" s="14"/>
      <c r="AL299" s="14"/>
    </row>
    <row r="300" ht="12.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4"/>
      <c r="AJ300" s="14"/>
      <c r="AK300" s="14"/>
      <c r="AL300" s="14"/>
    </row>
    <row r="301" ht="12.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4"/>
      <c r="AJ301" s="14"/>
      <c r="AK301" s="14"/>
      <c r="AL301" s="14"/>
    </row>
    <row r="302" ht="12.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4"/>
      <c r="AJ302" s="14"/>
      <c r="AK302" s="14"/>
      <c r="AL302" s="14"/>
    </row>
    <row r="303" ht="12.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4"/>
      <c r="AJ303" s="14"/>
      <c r="AK303" s="14"/>
      <c r="AL303" s="14"/>
    </row>
    <row r="304" ht="12.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4"/>
      <c r="AJ304" s="14"/>
      <c r="AK304" s="14"/>
      <c r="AL304" s="14"/>
    </row>
    <row r="305" ht="12.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4"/>
      <c r="AJ305" s="14"/>
      <c r="AK305" s="14"/>
      <c r="AL305" s="14"/>
    </row>
    <row r="306" ht="12.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4"/>
      <c r="AJ306" s="14"/>
      <c r="AK306" s="14"/>
      <c r="AL306" s="14"/>
    </row>
    <row r="307" ht="12.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4"/>
      <c r="AJ307" s="14"/>
      <c r="AK307" s="14"/>
      <c r="AL307" s="14"/>
    </row>
    <row r="308" ht="12.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4"/>
      <c r="AJ308" s="14"/>
      <c r="AK308" s="14"/>
      <c r="AL308" s="14"/>
    </row>
    <row r="309" ht="12.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4"/>
      <c r="AJ309" s="14"/>
      <c r="AK309" s="14"/>
      <c r="AL309" s="14"/>
    </row>
    <row r="310" ht="12.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4"/>
      <c r="AJ310" s="14"/>
      <c r="AK310" s="14"/>
      <c r="AL310" s="14"/>
    </row>
    <row r="311" ht="12.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4"/>
      <c r="AJ311" s="14"/>
      <c r="AK311" s="14"/>
      <c r="AL311" s="14"/>
    </row>
    <row r="312" ht="12.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4"/>
      <c r="AJ312" s="14"/>
      <c r="AK312" s="14"/>
      <c r="AL312" s="14"/>
    </row>
    <row r="313" ht="12.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4"/>
      <c r="AJ313" s="14"/>
      <c r="AK313" s="14"/>
      <c r="AL313" s="14"/>
    </row>
    <row r="314" ht="12.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4"/>
      <c r="AJ314" s="14"/>
      <c r="AK314" s="14"/>
      <c r="AL314" s="14"/>
    </row>
    <row r="315" ht="12.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4"/>
      <c r="AJ315" s="14"/>
      <c r="AK315" s="14"/>
      <c r="AL315" s="14"/>
    </row>
    <row r="316" ht="12.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4"/>
      <c r="AJ316" s="14"/>
      <c r="AK316" s="14"/>
      <c r="AL316" s="14"/>
    </row>
    <row r="317" ht="12.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4"/>
      <c r="AJ317" s="14"/>
      <c r="AK317" s="14"/>
      <c r="AL317" s="14"/>
    </row>
    <row r="318" ht="12.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4"/>
      <c r="AJ318" s="14"/>
      <c r="AK318" s="14"/>
      <c r="AL318" s="14"/>
    </row>
    <row r="319" ht="12.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4"/>
      <c r="AJ319" s="14"/>
      <c r="AK319" s="14"/>
      <c r="AL319" s="14"/>
    </row>
    <row r="320" ht="12.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4"/>
      <c r="AJ320" s="14"/>
      <c r="AK320" s="14"/>
      <c r="AL320" s="14"/>
    </row>
    <row r="321" ht="12.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4"/>
      <c r="AJ321" s="14"/>
      <c r="AK321" s="14"/>
      <c r="AL321" s="14"/>
    </row>
    <row r="322" ht="12.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4"/>
      <c r="AJ322" s="14"/>
      <c r="AK322" s="14"/>
      <c r="AL322" s="14"/>
    </row>
    <row r="323" ht="12.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4"/>
      <c r="AJ323" s="14"/>
      <c r="AK323" s="14"/>
      <c r="AL323" s="14"/>
    </row>
    <row r="324" ht="12.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4"/>
      <c r="AJ324" s="14"/>
      <c r="AK324" s="14"/>
      <c r="AL324" s="14"/>
    </row>
    <row r="325" ht="12.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4"/>
      <c r="AJ325" s="14"/>
      <c r="AK325" s="14"/>
      <c r="AL325" s="14"/>
    </row>
    <row r="326" ht="12.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4"/>
      <c r="AJ326" s="14"/>
      <c r="AK326" s="14"/>
      <c r="AL326" s="14"/>
    </row>
    <row r="327" ht="12.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4"/>
      <c r="AJ327" s="14"/>
      <c r="AK327" s="14"/>
      <c r="AL327" s="14"/>
    </row>
    <row r="328" ht="12.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4"/>
      <c r="AJ328" s="14"/>
      <c r="AK328" s="14"/>
      <c r="AL328" s="14"/>
    </row>
    <row r="329" ht="12.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4"/>
      <c r="AJ329" s="14"/>
      <c r="AK329" s="14"/>
      <c r="AL329" s="14"/>
    </row>
    <row r="330" ht="12.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4"/>
      <c r="AJ330" s="14"/>
      <c r="AK330" s="14"/>
      <c r="AL330" s="14"/>
    </row>
    <row r="331" ht="12.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4"/>
      <c r="AJ331" s="14"/>
      <c r="AK331" s="14"/>
      <c r="AL331" s="14"/>
    </row>
    <row r="332" ht="12.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4"/>
      <c r="AJ332" s="14"/>
      <c r="AK332" s="14"/>
      <c r="AL332" s="14"/>
    </row>
    <row r="333" ht="12.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4"/>
      <c r="AJ333" s="14"/>
      <c r="AK333" s="14"/>
      <c r="AL333" s="14"/>
    </row>
    <row r="334" ht="12.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4"/>
      <c r="AJ334" s="14"/>
      <c r="AK334" s="14"/>
      <c r="AL334" s="14"/>
    </row>
    <row r="335" ht="12.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4"/>
      <c r="AJ335" s="14"/>
      <c r="AK335" s="14"/>
      <c r="AL335" s="14"/>
    </row>
    <row r="336" ht="12.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4"/>
      <c r="AJ336" s="14"/>
      <c r="AK336" s="14"/>
      <c r="AL336" s="14"/>
    </row>
    <row r="337" ht="12.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4"/>
      <c r="AJ337" s="14"/>
      <c r="AK337" s="14"/>
      <c r="AL337" s="14"/>
    </row>
    <row r="338" ht="12.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4"/>
      <c r="AJ338" s="14"/>
      <c r="AK338" s="14"/>
      <c r="AL338" s="14"/>
    </row>
    <row r="339" ht="12.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4"/>
      <c r="AJ339" s="14"/>
      <c r="AK339" s="14"/>
      <c r="AL339" s="14"/>
    </row>
    <row r="340" ht="12.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4"/>
      <c r="AJ340" s="14"/>
      <c r="AK340" s="14"/>
      <c r="AL340" s="14"/>
    </row>
    <row r="341" ht="12.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4"/>
      <c r="AJ341" s="14"/>
      <c r="AK341" s="14"/>
      <c r="AL341" s="14"/>
    </row>
    <row r="342" ht="12.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4"/>
      <c r="AJ342" s="14"/>
      <c r="AK342" s="14"/>
      <c r="AL342" s="14"/>
    </row>
    <row r="343" ht="12.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4"/>
      <c r="AJ343" s="14"/>
      <c r="AK343" s="14"/>
      <c r="AL343" s="14"/>
    </row>
    <row r="344" ht="12.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4"/>
      <c r="AJ344" s="14"/>
      <c r="AK344" s="14"/>
      <c r="AL344" s="14"/>
    </row>
    <row r="345" ht="12.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4"/>
      <c r="AJ345" s="14"/>
      <c r="AK345" s="14"/>
      <c r="AL345" s="14"/>
    </row>
    <row r="346" ht="12.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4"/>
      <c r="AJ346" s="14"/>
      <c r="AK346" s="14"/>
      <c r="AL346" s="14"/>
    </row>
    <row r="347" ht="12.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4"/>
      <c r="AJ347" s="14"/>
      <c r="AK347" s="14"/>
      <c r="AL347" s="14"/>
    </row>
    <row r="348" ht="12.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4"/>
      <c r="AJ348" s="14"/>
      <c r="AK348" s="14"/>
      <c r="AL348" s="14"/>
    </row>
    <row r="349" ht="12.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4"/>
      <c r="AJ349" s="14"/>
      <c r="AK349" s="14"/>
      <c r="AL349" s="14"/>
    </row>
    <row r="350" ht="12.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4"/>
      <c r="AJ350" s="14"/>
      <c r="AK350" s="14"/>
      <c r="AL350" s="14"/>
    </row>
    <row r="351" ht="12.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4"/>
      <c r="AJ351" s="14"/>
      <c r="AK351" s="14"/>
      <c r="AL351" s="14"/>
    </row>
    <row r="352" ht="12.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4"/>
      <c r="AJ352" s="14"/>
      <c r="AK352" s="14"/>
      <c r="AL352" s="14"/>
    </row>
    <row r="353" ht="12.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4"/>
      <c r="AJ353" s="14"/>
      <c r="AK353" s="14"/>
      <c r="AL353" s="14"/>
    </row>
    <row r="354" ht="12.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4"/>
      <c r="AJ354" s="14"/>
      <c r="AK354" s="14"/>
      <c r="AL354" s="14"/>
    </row>
    <row r="355" ht="12.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4"/>
      <c r="AJ355" s="14"/>
      <c r="AK355" s="14"/>
      <c r="AL355" s="14"/>
    </row>
    <row r="356" ht="12.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4"/>
      <c r="AJ356" s="14"/>
      <c r="AK356" s="14"/>
      <c r="AL356" s="14"/>
    </row>
    <row r="357" ht="12.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4"/>
      <c r="AJ357" s="14"/>
      <c r="AK357" s="14"/>
      <c r="AL357" s="14"/>
    </row>
    <row r="358" ht="12.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4"/>
      <c r="AJ358" s="14"/>
      <c r="AK358" s="14"/>
      <c r="AL358" s="14"/>
    </row>
    <row r="359" ht="12.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4"/>
      <c r="AJ359" s="14"/>
      <c r="AK359" s="14"/>
      <c r="AL359" s="14"/>
    </row>
    <row r="360" ht="12.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4"/>
      <c r="AJ360" s="14"/>
      <c r="AK360" s="14"/>
      <c r="AL360" s="14"/>
    </row>
    <row r="361" ht="12.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4"/>
      <c r="AJ361" s="14"/>
      <c r="AK361" s="14"/>
      <c r="AL361" s="14"/>
    </row>
    <row r="362" ht="12.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4"/>
      <c r="AJ362" s="14"/>
      <c r="AK362" s="14"/>
      <c r="AL362" s="14"/>
    </row>
    <row r="363" ht="12.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4"/>
      <c r="AJ363" s="14"/>
      <c r="AK363" s="14"/>
      <c r="AL363" s="14"/>
    </row>
    <row r="364" ht="12.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4"/>
      <c r="AJ364" s="14"/>
      <c r="AK364" s="14"/>
      <c r="AL364" s="14"/>
    </row>
    <row r="365" ht="12.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4"/>
      <c r="AJ365" s="14"/>
      <c r="AK365" s="14"/>
      <c r="AL365" s="14"/>
    </row>
    <row r="366" ht="12.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4"/>
      <c r="AJ366" s="14"/>
      <c r="AK366" s="14"/>
      <c r="AL366" s="14"/>
    </row>
    <row r="367" ht="12.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4"/>
      <c r="AJ367" s="14"/>
      <c r="AK367" s="14"/>
      <c r="AL367" s="14"/>
    </row>
    <row r="368" ht="12.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4"/>
      <c r="AJ368" s="14"/>
      <c r="AK368" s="14"/>
      <c r="AL368" s="14"/>
    </row>
    <row r="369" ht="12.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4"/>
      <c r="AJ369" s="14"/>
      <c r="AK369" s="14"/>
      <c r="AL369" s="14"/>
    </row>
    <row r="370" ht="12.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4"/>
      <c r="AJ370" s="14"/>
      <c r="AK370" s="14"/>
      <c r="AL370" s="14"/>
    </row>
    <row r="371" ht="12.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4"/>
      <c r="AJ371" s="14"/>
      <c r="AK371" s="14"/>
      <c r="AL371" s="14"/>
    </row>
    <row r="372" ht="12.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4"/>
      <c r="AJ372" s="14"/>
      <c r="AK372" s="14"/>
      <c r="AL372" s="14"/>
    </row>
    <row r="373" ht="12.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4"/>
      <c r="AJ373" s="14"/>
      <c r="AK373" s="14"/>
      <c r="AL373" s="14"/>
    </row>
    <row r="374" ht="12.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4"/>
      <c r="AJ374" s="14"/>
      <c r="AK374" s="14"/>
      <c r="AL374" s="14"/>
    </row>
    <row r="375" ht="12.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4"/>
      <c r="AJ375" s="14"/>
      <c r="AK375" s="14"/>
      <c r="AL375" s="14"/>
    </row>
    <row r="376" ht="12.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4"/>
      <c r="AJ376" s="14"/>
      <c r="AK376" s="14"/>
      <c r="AL376" s="14"/>
    </row>
    <row r="377" ht="12.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4"/>
      <c r="AJ377" s="14"/>
      <c r="AK377" s="14"/>
      <c r="AL377" s="14"/>
    </row>
    <row r="378" ht="12.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4"/>
      <c r="AJ378" s="14"/>
      <c r="AK378" s="14"/>
      <c r="AL378" s="14"/>
    </row>
    <row r="379" ht="12.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4"/>
      <c r="AJ379" s="14"/>
      <c r="AK379" s="14"/>
      <c r="AL379" s="14"/>
    </row>
    <row r="380" ht="12.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4"/>
      <c r="AJ380" s="14"/>
      <c r="AK380" s="14"/>
      <c r="AL380" s="14"/>
    </row>
    <row r="381" ht="12.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4"/>
      <c r="AJ381" s="14"/>
      <c r="AK381" s="14"/>
      <c r="AL381" s="14"/>
    </row>
    <row r="382" ht="12.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4"/>
      <c r="AJ382" s="14"/>
      <c r="AK382" s="14"/>
      <c r="AL382" s="14"/>
    </row>
    <row r="383" ht="12.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4"/>
      <c r="AJ383" s="14"/>
      <c r="AK383" s="14"/>
      <c r="AL383" s="14"/>
    </row>
    <row r="384" ht="12.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4"/>
      <c r="AJ384" s="14"/>
      <c r="AK384" s="14"/>
      <c r="AL384" s="14"/>
    </row>
    <row r="385" ht="12.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4"/>
      <c r="AJ385" s="14"/>
      <c r="AK385" s="14"/>
      <c r="AL385" s="14"/>
    </row>
    <row r="386" ht="12.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4"/>
      <c r="AJ386" s="14"/>
      <c r="AK386" s="14"/>
      <c r="AL386" s="14"/>
    </row>
    <row r="387" ht="12.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4"/>
      <c r="AJ387" s="14"/>
      <c r="AK387" s="14"/>
      <c r="AL387" s="14"/>
    </row>
    <row r="388" ht="12.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4"/>
      <c r="AJ388" s="14"/>
      <c r="AK388" s="14"/>
      <c r="AL388" s="14"/>
    </row>
    <row r="389" ht="12.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4"/>
      <c r="AJ389" s="14"/>
      <c r="AK389" s="14"/>
      <c r="AL389" s="14"/>
    </row>
    <row r="390" ht="12.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4"/>
      <c r="AJ390" s="14"/>
      <c r="AK390" s="14"/>
      <c r="AL390" s="14"/>
    </row>
    <row r="391" ht="12.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4"/>
      <c r="AJ391" s="14"/>
      <c r="AK391" s="14"/>
      <c r="AL391" s="14"/>
    </row>
    <row r="392" ht="12.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4"/>
      <c r="AJ392" s="14"/>
      <c r="AK392" s="14"/>
      <c r="AL392" s="14"/>
    </row>
    <row r="393" ht="12.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4"/>
      <c r="AJ393" s="14"/>
      <c r="AK393" s="14"/>
      <c r="AL393" s="14"/>
    </row>
    <row r="394" ht="12.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4"/>
      <c r="AJ394" s="14"/>
      <c r="AK394" s="14"/>
      <c r="AL394" s="14"/>
    </row>
    <row r="395" ht="12.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4"/>
      <c r="AJ395" s="14"/>
      <c r="AK395" s="14"/>
      <c r="AL395" s="14"/>
    </row>
    <row r="396" ht="12.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4"/>
      <c r="AJ396" s="14"/>
      <c r="AK396" s="14"/>
      <c r="AL396" s="14"/>
    </row>
    <row r="397" ht="12.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4"/>
      <c r="AJ397" s="14"/>
      <c r="AK397" s="14"/>
      <c r="AL397" s="14"/>
    </row>
    <row r="398" ht="12.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4"/>
      <c r="AJ398" s="14"/>
      <c r="AK398" s="14"/>
      <c r="AL398" s="14"/>
    </row>
    <row r="399" ht="12.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4"/>
      <c r="AJ399" s="14"/>
      <c r="AK399" s="14"/>
      <c r="AL399" s="14"/>
    </row>
    <row r="400" ht="12.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4"/>
      <c r="AJ400" s="14"/>
      <c r="AK400" s="14"/>
      <c r="AL400" s="14"/>
    </row>
    <row r="401" ht="12.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4"/>
      <c r="AJ401" s="14"/>
      <c r="AK401" s="14"/>
      <c r="AL401" s="14"/>
    </row>
    <row r="402" ht="12.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4"/>
      <c r="AJ402" s="14"/>
      <c r="AK402" s="14"/>
      <c r="AL402" s="14"/>
    </row>
    <row r="403" ht="12.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4"/>
      <c r="AJ403" s="14"/>
      <c r="AK403" s="14"/>
      <c r="AL403" s="14"/>
    </row>
    <row r="404" ht="12.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4"/>
      <c r="AJ404" s="14"/>
      <c r="AK404" s="14"/>
      <c r="AL404" s="14"/>
    </row>
    <row r="405" ht="12.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4"/>
      <c r="AJ405" s="14"/>
      <c r="AK405" s="14"/>
      <c r="AL405" s="14"/>
    </row>
    <row r="406" ht="12.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4"/>
      <c r="AJ406" s="14"/>
      <c r="AK406" s="14"/>
      <c r="AL406" s="14"/>
    </row>
    <row r="407" ht="12.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4"/>
      <c r="AJ407" s="14"/>
      <c r="AK407" s="14"/>
      <c r="AL407" s="14"/>
    </row>
    <row r="408" ht="12.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4"/>
      <c r="AJ408" s="14"/>
      <c r="AK408" s="14"/>
      <c r="AL408" s="14"/>
    </row>
    <row r="409" ht="12.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4"/>
      <c r="AJ409" s="14"/>
      <c r="AK409" s="14"/>
      <c r="AL409" s="14"/>
    </row>
    <row r="410" ht="12.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4"/>
      <c r="AJ410" s="14"/>
      <c r="AK410" s="14"/>
      <c r="AL410" s="14"/>
    </row>
    <row r="411" ht="12.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4"/>
      <c r="AJ411" s="14"/>
      <c r="AK411" s="14"/>
      <c r="AL411" s="14"/>
    </row>
    <row r="412" ht="12.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4"/>
      <c r="AJ412" s="14"/>
      <c r="AK412" s="14"/>
      <c r="AL412" s="14"/>
    </row>
    <row r="413" ht="12.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4"/>
      <c r="AJ413" s="14"/>
      <c r="AK413" s="14"/>
      <c r="AL413" s="14"/>
    </row>
    <row r="414" ht="12.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4"/>
      <c r="AJ414" s="14"/>
      <c r="AK414" s="14"/>
      <c r="AL414" s="14"/>
    </row>
    <row r="415" ht="12.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4"/>
      <c r="AJ415" s="14"/>
      <c r="AK415" s="14"/>
      <c r="AL415" s="14"/>
    </row>
    <row r="416" ht="12.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4"/>
      <c r="AJ416" s="14"/>
      <c r="AK416" s="14"/>
      <c r="AL416" s="14"/>
    </row>
    <row r="417" ht="12.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4"/>
      <c r="AJ417" s="14"/>
      <c r="AK417" s="14"/>
      <c r="AL417" s="14"/>
    </row>
    <row r="418" ht="12.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4"/>
      <c r="AJ418" s="14"/>
      <c r="AK418" s="14"/>
      <c r="AL418" s="14"/>
    </row>
    <row r="419" ht="12.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4"/>
      <c r="AJ419" s="14"/>
      <c r="AK419" s="14"/>
      <c r="AL419" s="14"/>
    </row>
    <row r="420" ht="12.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4"/>
      <c r="AJ420" s="14"/>
      <c r="AK420" s="14"/>
      <c r="AL420" s="14"/>
    </row>
    <row r="421" ht="12.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4"/>
      <c r="AJ421" s="14"/>
      <c r="AK421" s="14"/>
      <c r="AL421" s="14"/>
    </row>
    <row r="422" ht="12.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4"/>
      <c r="AJ422" s="14"/>
      <c r="AK422" s="14"/>
      <c r="AL422" s="14"/>
    </row>
    <row r="423" ht="12.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4"/>
      <c r="AJ423" s="14"/>
      <c r="AK423" s="14"/>
      <c r="AL423" s="14"/>
    </row>
    <row r="424" ht="12.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4"/>
      <c r="AJ424" s="14"/>
      <c r="AK424" s="14"/>
      <c r="AL424" s="14"/>
    </row>
    <row r="425" ht="12.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4"/>
      <c r="AJ425" s="14"/>
      <c r="AK425" s="14"/>
      <c r="AL425" s="14"/>
    </row>
    <row r="426" ht="12.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4"/>
      <c r="AJ426" s="14"/>
      <c r="AK426" s="14"/>
      <c r="AL426" s="14"/>
    </row>
    <row r="427" ht="12.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4"/>
      <c r="AJ427" s="14"/>
      <c r="AK427" s="14"/>
      <c r="AL427" s="14"/>
    </row>
    <row r="428" ht="12.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4"/>
      <c r="AJ428" s="14"/>
      <c r="AK428" s="14"/>
      <c r="AL428" s="14"/>
    </row>
    <row r="429" ht="12.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4"/>
      <c r="AJ429" s="14"/>
      <c r="AK429" s="14"/>
      <c r="AL429" s="14"/>
    </row>
    <row r="430" ht="12.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4"/>
      <c r="AJ430" s="14"/>
      <c r="AK430" s="14"/>
      <c r="AL430" s="14"/>
    </row>
    <row r="431" ht="12.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4"/>
      <c r="AJ431" s="14"/>
      <c r="AK431" s="14"/>
      <c r="AL431" s="14"/>
    </row>
    <row r="432" ht="12.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4"/>
      <c r="AJ432" s="14"/>
      <c r="AK432" s="14"/>
      <c r="AL432" s="14"/>
    </row>
    <row r="433" ht="12.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4"/>
      <c r="AJ433" s="14"/>
      <c r="AK433" s="14"/>
      <c r="AL433" s="14"/>
    </row>
    <row r="434" ht="12.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4"/>
      <c r="AJ434" s="14"/>
      <c r="AK434" s="14"/>
      <c r="AL434" s="14"/>
    </row>
    <row r="435" ht="12.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4"/>
      <c r="AJ435" s="14"/>
      <c r="AK435" s="14"/>
      <c r="AL435" s="14"/>
    </row>
    <row r="436" ht="12.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4"/>
      <c r="AJ436" s="14"/>
      <c r="AK436" s="14"/>
      <c r="AL436" s="14"/>
    </row>
    <row r="437" ht="12.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4"/>
      <c r="AJ437" s="14"/>
      <c r="AK437" s="14"/>
      <c r="AL437" s="14"/>
    </row>
    <row r="438" ht="12.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4"/>
      <c r="AJ438" s="14"/>
      <c r="AK438" s="14"/>
      <c r="AL438" s="14"/>
    </row>
    <row r="439" ht="12.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4"/>
      <c r="AJ439" s="14"/>
      <c r="AK439" s="14"/>
      <c r="AL439" s="14"/>
    </row>
    <row r="440" ht="12.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4"/>
      <c r="AJ440" s="14"/>
      <c r="AK440" s="14"/>
      <c r="AL440" s="14"/>
    </row>
    <row r="441" ht="12.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4"/>
      <c r="AJ441" s="14"/>
      <c r="AK441" s="14"/>
      <c r="AL441" s="14"/>
    </row>
    <row r="442" ht="12.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4"/>
      <c r="AJ442" s="14"/>
      <c r="AK442" s="14"/>
      <c r="AL442" s="14"/>
    </row>
    <row r="443" ht="12.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4"/>
      <c r="AJ443" s="14"/>
      <c r="AK443" s="14"/>
      <c r="AL443" s="14"/>
    </row>
    <row r="444" ht="12.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4"/>
      <c r="AJ444" s="14"/>
      <c r="AK444" s="14"/>
      <c r="AL444" s="14"/>
    </row>
    <row r="445" ht="12.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4"/>
      <c r="AJ445" s="14"/>
      <c r="AK445" s="14"/>
      <c r="AL445" s="14"/>
    </row>
    <row r="446" ht="12.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4"/>
      <c r="AJ446" s="14"/>
      <c r="AK446" s="14"/>
      <c r="AL446" s="14"/>
    </row>
    <row r="447" ht="12.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4"/>
      <c r="AJ447" s="14"/>
      <c r="AK447" s="14"/>
      <c r="AL447" s="14"/>
    </row>
    <row r="448" ht="12.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4"/>
      <c r="AJ448" s="14"/>
      <c r="AK448" s="14"/>
      <c r="AL448" s="14"/>
    </row>
    <row r="449" ht="12.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4"/>
      <c r="AJ449" s="14"/>
      <c r="AK449" s="14"/>
      <c r="AL449" s="14"/>
    </row>
    <row r="450" ht="12.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4"/>
      <c r="AJ450" s="14"/>
      <c r="AK450" s="14"/>
      <c r="AL450" s="14"/>
    </row>
    <row r="451" ht="12.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4"/>
      <c r="AJ451" s="14"/>
      <c r="AK451" s="14"/>
      <c r="AL451" s="14"/>
    </row>
    <row r="452" ht="12.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4"/>
      <c r="AJ452" s="14"/>
      <c r="AK452" s="14"/>
      <c r="AL452" s="14"/>
    </row>
    <row r="453" ht="12.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4"/>
      <c r="AJ453" s="14"/>
      <c r="AK453" s="14"/>
      <c r="AL453" s="14"/>
    </row>
    <row r="454" ht="12.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4"/>
      <c r="AJ454" s="14"/>
      <c r="AK454" s="14"/>
      <c r="AL454" s="14"/>
    </row>
    <row r="455" ht="12.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4"/>
      <c r="AJ455" s="14"/>
      <c r="AK455" s="14"/>
      <c r="AL455" s="14"/>
    </row>
    <row r="456" ht="12.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4"/>
      <c r="AJ456" s="14"/>
      <c r="AK456" s="14"/>
      <c r="AL456" s="14"/>
    </row>
    <row r="457" ht="12.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4"/>
      <c r="AJ457" s="14"/>
      <c r="AK457" s="14"/>
      <c r="AL457" s="14"/>
    </row>
    <row r="458" ht="12.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4"/>
      <c r="AJ458" s="14"/>
      <c r="AK458" s="14"/>
      <c r="AL458" s="14"/>
    </row>
    <row r="459" ht="12.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4"/>
      <c r="AJ459" s="14"/>
      <c r="AK459" s="14"/>
      <c r="AL459" s="14"/>
    </row>
    <row r="460" ht="12.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4"/>
      <c r="AJ460" s="14"/>
      <c r="AK460" s="14"/>
      <c r="AL460" s="14"/>
    </row>
    <row r="461" ht="12.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4"/>
      <c r="AJ461" s="14"/>
      <c r="AK461" s="14"/>
      <c r="AL461" s="14"/>
    </row>
    <row r="462" ht="12.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4"/>
      <c r="AJ462" s="14"/>
      <c r="AK462" s="14"/>
      <c r="AL462" s="14"/>
    </row>
    <row r="463" ht="12.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4"/>
      <c r="AJ463" s="14"/>
      <c r="AK463" s="14"/>
      <c r="AL463" s="14"/>
    </row>
    <row r="464" ht="12.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4"/>
      <c r="AJ464" s="14"/>
      <c r="AK464" s="14"/>
      <c r="AL464" s="14"/>
    </row>
    <row r="465" ht="12.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4"/>
      <c r="AJ465" s="14"/>
      <c r="AK465" s="14"/>
      <c r="AL465" s="14"/>
    </row>
    <row r="466" ht="12.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4"/>
      <c r="AJ466" s="14"/>
      <c r="AK466" s="14"/>
      <c r="AL466" s="14"/>
    </row>
    <row r="467" ht="12.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4"/>
      <c r="AJ467" s="14"/>
      <c r="AK467" s="14"/>
      <c r="AL467" s="14"/>
    </row>
    <row r="468" ht="12.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4"/>
      <c r="AJ468" s="14"/>
      <c r="AK468" s="14"/>
      <c r="AL468" s="14"/>
    </row>
    <row r="469" ht="12.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4"/>
      <c r="AJ469" s="14"/>
      <c r="AK469" s="14"/>
      <c r="AL469" s="14"/>
    </row>
    <row r="470" ht="12.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4"/>
      <c r="AJ470" s="14"/>
      <c r="AK470" s="14"/>
      <c r="AL470" s="14"/>
    </row>
    <row r="471" ht="12.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4"/>
      <c r="AJ471" s="14"/>
      <c r="AK471" s="14"/>
      <c r="AL471" s="14"/>
    </row>
    <row r="472" ht="12.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4"/>
      <c r="AJ472" s="14"/>
      <c r="AK472" s="14"/>
      <c r="AL472" s="14"/>
    </row>
    <row r="473" ht="12.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4"/>
      <c r="AJ473" s="14"/>
      <c r="AK473" s="14"/>
      <c r="AL473" s="14"/>
    </row>
    <row r="474" ht="12.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4"/>
      <c r="AJ474" s="14"/>
      <c r="AK474" s="14"/>
      <c r="AL474" s="14"/>
    </row>
    <row r="475" ht="12.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4"/>
      <c r="AJ475" s="14"/>
      <c r="AK475" s="14"/>
      <c r="AL475" s="14"/>
    </row>
    <row r="476" ht="12.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4"/>
      <c r="AJ476" s="14"/>
      <c r="AK476" s="14"/>
      <c r="AL476" s="14"/>
    </row>
    <row r="477" ht="12.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4"/>
      <c r="AJ477" s="14"/>
      <c r="AK477" s="14"/>
      <c r="AL477" s="14"/>
    </row>
    <row r="478" ht="12.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4"/>
      <c r="AJ478" s="14"/>
      <c r="AK478" s="14"/>
      <c r="AL478" s="14"/>
    </row>
    <row r="479" ht="12.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4"/>
      <c r="AJ479" s="14"/>
      <c r="AK479" s="14"/>
      <c r="AL479" s="14"/>
    </row>
    <row r="480" ht="12.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4"/>
      <c r="AJ480" s="14"/>
      <c r="AK480" s="14"/>
      <c r="AL480" s="14"/>
    </row>
    <row r="481" ht="12.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4"/>
      <c r="AJ481" s="14"/>
      <c r="AK481" s="14"/>
      <c r="AL481" s="14"/>
    </row>
    <row r="482" ht="12.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4"/>
      <c r="AJ482" s="14"/>
      <c r="AK482" s="14"/>
      <c r="AL482" s="14"/>
    </row>
    <row r="483" ht="12.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4"/>
      <c r="AJ483" s="14"/>
      <c r="AK483" s="14"/>
      <c r="AL483" s="14"/>
    </row>
    <row r="484" ht="12.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4"/>
      <c r="AJ484" s="14"/>
      <c r="AK484" s="14"/>
      <c r="AL484" s="14"/>
    </row>
    <row r="485" ht="12.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4"/>
      <c r="AJ485" s="14"/>
      <c r="AK485" s="14"/>
      <c r="AL485" s="14"/>
    </row>
    <row r="486" ht="12.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4"/>
      <c r="AJ486" s="14"/>
      <c r="AK486" s="14"/>
      <c r="AL486" s="14"/>
    </row>
    <row r="487" ht="12.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4"/>
      <c r="AJ487" s="14"/>
      <c r="AK487" s="14"/>
      <c r="AL487" s="14"/>
    </row>
    <row r="488" ht="12.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4"/>
      <c r="AJ488" s="14"/>
      <c r="AK488" s="14"/>
      <c r="AL488" s="14"/>
    </row>
    <row r="489" ht="12.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4"/>
      <c r="AJ489" s="14"/>
      <c r="AK489" s="14"/>
      <c r="AL489" s="14"/>
    </row>
    <row r="490" ht="12.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4"/>
      <c r="AJ490" s="14"/>
      <c r="AK490" s="14"/>
      <c r="AL490" s="14"/>
    </row>
    <row r="491" ht="12.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4"/>
      <c r="AJ491" s="14"/>
      <c r="AK491" s="14"/>
      <c r="AL491" s="14"/>
    </row>
    <row r="492" ht="12.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4"/>
      <c r="AJ492" s="14"/>
      <c r="AK492" s="14"/>
      <c r="AL492" s="14"/>
    </row>
    <row r="493" ht="12.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4"/>
      <c r="AJ493" s="14"/>
      <c r="AK493" s="14"/>
      <c r="AL493" s="14"/>
    </row>
    <row r="494" ht="12.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4"/>
      <c r="AJ494" s="14"/>
      <c r="AK494" s="14"/>
      <c r="AL494" s="14"/>
    </row>
    <row r="495" ht="12.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4"/>
      <c r="AJ495" s="14"/>
      <c r="AK495" s="14"/>
      <c r="AL495" s="14"/>
    </row>
    <row r="496" ht="12.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4"/>
      <c r="AJ496" s="14"/>
      <c r="AK496" s="14"/>
      <c r="AL496" s="14"/>
    </row>
    <row r="497" ht="12.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4"/>
      <c r="AJ497" s="14"/>
      <c r="AK497" s="14"/>
      <c r="AL497" s="14"/>
    </row>
    <row r="498" ht="12.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4"/>
      <c r="AJ498" s="14"/>
      <c r="AK498" s="14"/>
      <c r="AL498" s="14"/>
    </row>
    <row r="499" ht="12.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4"/>
      <c r="AJ499" s="14"/>
      <c r="AK499" s="14"/>
      <c r="AL499" s="14"/>
    </row>
    <row r="500" ht="12.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4"/>
      <c r="AJ500" s="14"/>
      <c r="AK500" s="14"/>
      <c r="AL500" s="14"/>
    </row>
    <row r="501" ht="12.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4"/>
      <c r="AJ501" s="14"/>
      <c r="AK501" s="14"/>
      <c r="AL501" s="14"/>
    </row>
    <row r="502" ht="12.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4"/>
      <c r="AJ502" s="14"/>
      <c r="AK502" s="14"/>
      <c r="AL502" s="14"/>
    </row>
    <row r="503" ht="12.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4"/>
      <c r="AJ503" s="14"/>
      <c r="AK503" s="14"/>
      <c r="AL503" s="14"/>
    </row>
    <row r="504" ht="12.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4"/>
      <c r="AJ504" s="14"/>
      <c r="AK504" s="14"/>
      <c r="AL504" s="14"/>
    </row>
    <row r="505" ht="12.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4"/>
      <c r="AJ505" s="14"/>
      <c r="AK505" s="14"/>
      <c r="AL505" s="14"/>
    </row>
    <row r="506" ht="12.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4"/>
      <c r="AJ506" s="14"/>
      <c r="AK506" s="14"/>
      <c r="AL506" s="14"/>
    </row>
    <row r="507" ht="12.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4"/>
      <c r="AJ507" s="14"/>
      <c r="AK507" s="14"/>
      <c r="AL507" s="14"/>
    </row>
    <row r="508" ht="12.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4"/>
      <c r="AJ508" s="14"/>
      <c r="AK508" s="14"/>
      <c r="AL508" s="14"/>
    </row>
    <row r="509" ht="12.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4"/>
      <c r="AJ509" s="14"/>
      <c r="AK509" s="14"/>
      <c r="AL509" s="14"/>
    </row>
    <row r="510" ht="12.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4"/>
      <c r="AJ510" s="14"/>
      <c r="AK510" s="14"/>
      <c r="AL510" s="14"/>
    </row>
    <row r="511" ht="12.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4"/>
      <c r="AJ511" s="14"/>
      <c r="AK511" s="14"/>
      <c r="AL511" s="14"/>
    </row>
    <row r="512" ht="12.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4"/>
      <c r="AJ512" s="14"/>
      <c r="AK512" s="14"/>
      <c r="AL512" s="14"/>
    </row>
    <row r="513" ht="12.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4"/>
      <c r="AJ513" s="14"/>
      <c r="AK513" s="14"/>
      <c r="AL513" s="14"/>
    </row>
    <row r="514" ht="12.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4"/>
      <c r="AJ514" s="14"/>
      <c r="AK514" s="14"/>
      <c r="AL514" s="14"/>
    </row>
    <row r="515" ht="12.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4"/>
      <c r="AJ515" s="14"/>
      <c r="AK515" s="14"/>
      <c r="AL515" s="14"/>
    </row>
    <row r="516" ht="12.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4"/>
      <c r="AJ516" s="14"/>
      <c r="AK516" s="14"/>
      <c r="AL516" s="14"/>
    </row>
    <row r="517" ht="12.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4"/>
      <c r="AJ517" s="14"/>
      <c r="AK517" s="14"/>
      <c r="AL517" s="14"/>
    </row>
    <row r="518" ht="12.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4"/>
      <c r="AJ518" s="14"/>
      <c r="AK518" s="14"/>
      <c r="AL518" s="14"/>
    </row>
    <row r="519" ht="12.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4"/>
      <c r="AJ519" s="14"/>
      <c r="AK519" s="14"/>
      <c r="AL519" s="14"/>
    </row>
    <row r="520" ht="12.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4"/>
      <c r="AJ520" s="14"/>
      <c r="AK520" s="14"/>
      <c r="AL520" s="14"/>
    </row>
    <row r="521" ht="12.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4"/>
      <c r="AJ521" s="14"/>
      <c r="AK521" s="14"/>
      <c r="AL521" s="14"/>
    </row>
    <row r="522" ht="12.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4"/>
      <c r="AJ522" s="14"/>
      <c r="AK522" s="14"/>
      <c r="AL522" s="14"/>
    </row>
    <row r="523" ht="12.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4"/>
      <c r="AJ523" s="14"/>
      <c r="AK523" s="14"/>
      <c r="AL523" s="14"/>
    </row>
    <row r="524" ht="12.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4"/>
      <c r="AJ524" s="14"/>
      <c r="AK524" s="14"/>
      <c r="AL524" s="14"/>
    </row>
    <row r="525" ht="12.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4"/>
      <c r="AJ525" s="14"/>
      <c r="AK525" s="14"/>
      <c r="AL525" s="14"/>
    </row>
    <row r="526" ht="12.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4"/>
      <c r="AJ526" s="14"/>
      <c r="AK526" s="14"/>
      <c r="AL526" s="14"/>
    </row>
    <row r="527" ht="12.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4"/>
      <c r="AJ527" s="14"/>
      <c r="AK527" s="14"/>
      <c r="AL527" s="14"/>
    </row>
    <row r="528" ht="12.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4"/>
      <c r="AJ528" s="14"/>
      <c r="AK528" s="14"/>
      <c r="AL528" s="14"/>
    </row>
    <row r="529" ht="12.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4"/>
      <c r="AJ529" s="14"/>
      <c r="AK529" s="14"/>
      <c r="AL529" s="14"/>
    </row>
    <row r="530" ht="12.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4"/>
      <c r="AJ530" s="14"/>
      <c r="AK530" s="14"/>
      <c r="AL530" s="14"/>
    </row>
    <row r="531" ht="12.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4"/>
      <c r="AJ531" s="14"/>
      <c r="AK531" s="14"/>
      <c r="AL531" s="14"/>
    </row>
    <row r="532" ht="12.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4"/>
      <c r="AJ532" s="14"/>
      <c r="AK532" s="14"/>
      <c r="AL532" s="14"/>
    </row>
    <row r="533" ht="12.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4"/>
      <c r="AJ533" s="14"/>
      <c r="AK533" s="14"/>
      <c r="AL533" s="14"/>
    </row>
    <row r="534" ht="12.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4"/>
      <c r="AJ534" s="14"/>
      <c r="AK534" s="14"/>
      <c r="AL534" s="14"/>
    </row>
    <row r="535" ht="12.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4"/>
      <c r="AJ535" s="14"/>
      <c r="AK535" s="14"/>
      <c r="AL535" s="14"/>
    </row>
    <row r="536" ht="12.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4"/>
      <c r="AJ536" s="14"/>
      <c r="AK536" s="14"/>
      <c r="AL536" s="14"/>
    </row>
    <row r="537" ht="12.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4"/>
      <c r="AJ537" s="14"/>
      <c r="AK537" s="14"/>
      <c r="AL537" s="14"/>
    </row>
    <row r="538" ht="12.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4"/>
      <c r="AJ538" s="14"/>
      <c r="AK538" s="14"/>
      <c r="AL538" s="14"/>
    </row>
    <row r="539" ht="12.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4"/>
      <c r="AJ539" s="14"/>
      <c r="AK539" s="14"/>
      <c r="AL539" s="14"/>
    </row>
    <row r="540" ht="12.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4"/>
      <c r="AJ540" s="14"/>
      <c r="AK540" s="14"/>
      <c r="AL540" s="14"/>
    </row>
    <row r="541" ht="12.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4"/>
      <c r="AJ541" s="14"/>
      <c r="AK541" s="14"/>
      <c r="AL541" s="14"/>
    </row>
    <row r="542" ht="12.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4"/>
      <c r="AJ542" s="14"/>
      <c r="AK542" s="14"/>
      <c r="AL542" s="14"/>
    </row>
    <row r="543" ht="12.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4"/>
      <c r="AJ543" s="14"/>
      <c r="AK543" s="14"/>
      <c r="AL543" s="14"/>
    </row>
    <row r="544" ht="12.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4"/>
      <c r="AJ544" s="14"/>
      <c r="AK544" s="14"/>
      <c r="AL544" s="14"/>
    </row>
    <row r="545" ht="12.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4"/>
      <c r="AJ545" s="14"/>
      <c r="AK545" s="14"/>
      <c r="AL545" s="14"/>
    </row>
    <row r="546" ht="12.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4"/>
      <c r="AJ546" s="14"/>
      <c r="AK546" s="14"/>
      <c r="AL546" s="14"/>
    </row>
    <row r="547" ht="12.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4"/>
      <c r="AJ547" s="14"/>
      <c r="AK547" s="14"/>
      <c r="AL547" s="14"/>
    </row>
    <row r="548" ht="12.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4"/>
      <c r="AJ548" s="14"/>
      <c r="AK548" s="14"/>
      <c r="AL548" s="14"/>
    </row>
    <row r="549" ht="12.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4"/>
      <c r="AJ549" s="14"/>
      <c r="AK549" s="14"/>
      <c r="AL549" s="14"/>
    </row>
    <row r="550" ht="12.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4"/>
      <c r="AJ550" s="14"/>
      <c r="AK550" s="14"/>
      <c r="AL550" s="14"/>
    </row>
    <row r="551" ht="12.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4"/>
      <c r="AJ551" s="14"/>
      <c r="AK551" s="14"/>
      <c r="AL551" s="14"/>
    </row>
    <row r="552" ht="12.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4"/>
      <c r="AJ552" s="14"/>
      <c r="AK552" s="14"/>
      <c r="AL552" s="14"/>
    </row>
    <row r="553" ht="12.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4"/>
      <c r="AJ553" s="14"/>
      <c r="AK553" s="14"/>
      <c r="AL553" s="14"/>
    </row>
    <row r="554" ht="12.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4"/>
      <c r="AJ554" s="14"/>
      <c r="AK554" s="14"/>
      <c r="AL554" s="14"/>
    </row>
    <row r="555" ht="12.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4"/>
      <c r="AJ555" s="14"/>
      <c r="AK555" s="14"/>
      <c r="AL555" s="14"/>
    </row>
    <row r="556" ht="12.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4"/>
      <c r="AJ556" s="14"/>
      <c r="AK556" s="14"/>
      <c r="AL556" s="14"/>
    </row>
    <row r="557" ht="12.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4"/>
      <c r="AJ557" s="14"/>
      <c r="AK557" s="14"/>
      <c r="AL557" s="14"/>
    </row>
    <row r="558" ht="12.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4"/>
      <c r="AJ558" s="14"/>
      <c r="AK558" s="14"/>
      <c r="AL558" s="14"/>
    </row>
    <row r="559" ht="12.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4"/>
      <c r="AJ559" s="14"/>
      <c r="AK559" s="14"/>
      <c r="AL559" s="14"/>
    </row>
    <row r="560" ht="12.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4"/>
      <c r="AJ560" s="14"/>
      <c r="AK560" s="14"/>
      <c r="AL560" s="14"/>
    </row>
    <row r="561" ht="12.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4"/>
      <c r="AJ561" s="14"/>
      <c r="AK561" s="14"/>
      <c r="AL561" s="14"/>
    </row>
    <row r="562" ht="12.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4"/>
      <c r="AJ562" s="14"/>
      <c r="AK562" s="14"/>
      <c r="AL562" s="14"/>
    </row>
    <row r="563" ht="12.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4"/>
      <c r="AJ563" s="14"/>
      <c r="AK563" s="14"/>
      <c r="AL563" s="14"/>
    </row>
    <row r="564" ht="12.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4"/>
      <c r="AJ564" s="14"/>
      <c r="AK564" s="14"/>
      <c r="AL564" s="14"/>
    </row>
    <row r="565" ht="12.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4"/>
      <c r="AJ565" s="14"/>
      <c r="AK565" s="14"/>
      <c r="AL565" s="14"/>
    </row>
    <row r="566" ht="12.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4"/>
      <c r="AJ566" s="14"/>
      <c r="AK566" s="14"/>
      <c r="AL566" s="14"/>
    </row>
    <row r="567" ht="12.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4"/>
      <c r="AJ567" s="14"/>
      <c r="AK567" s="14"/>
      <c r="AL567" s="14"/>
    </row>
    <row r="568" ht="12.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4"/>
      <c r="AJ568" s="14"/>
      <c r="AK568" s="14"/>
      <c r="AL568" s="14"/>
    </row>
    <row r="569" ht="12.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4"/>
      <c r="AJ569" s="14"/>
      <c r="AK569" s="14"/>
      <c r="AL569" s="14"/>
    </row>
    <row r="570" ht="12.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4"/>
      <c r="AJ570" s="14"/>
      <c r="AK570" s="14"/>
      <c r="AL570" s="14"/>
    </row>
    <row r="571" ht="12.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4"/>
      <c r="AJ571" s="14"/>
      <c r="AK571" s="14"/>
      <c r="AL571" s="14"/>
    </row>
    <row r="572" ht="12.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4"/>
      <c r="AJ572" s="14"/>
      <c r="AK572" s="14"/>
      <c r="AL572" s="14"/>
    </row>
    <row r="573" ht="12.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4"/>
      <c r="AJ573" s="14"/>
      <c r="AK573" s="14"/>
      <c r="AL573" s="14"/>
    </row>
    <row r="574" ht="12.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4"/>
      <c r="AJ574" s="14"/>
      <c r="AK574" s="14"/>
      <c r="AL574" s="14"/>
    </row>
    <row r="575" ht="12.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4"/>
      <c r="AJ575" s="14"/>
      <c r="AK575" s="14"/>
      <c r="AL575" s="14"/>
    </row>
    <row r="576" ht="12.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4"/>
      <c r="AJ576" s="14"/>
      <c r="AK576" s="14"/>
      <c r="AL576" s="14"/>
    </row>
    <row r="577" ht="12.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4"/>
      <c r="AJ577" s="14"/>
      <c r="AK577" s="14"/>
      <c r="AL577" s="14"/>
    </row>
    <row r="578" ht="12.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4"/>
      <c r="AJ578" s="14"/>
      <c r="AK578" s="14"/>
      <c r="AL578" s="14"/>
    </row>
    <row r="579" ht="12.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4"/>
      <c r="AJ579" s="14"/>
      <c r="AK579" s="14"/>
      <c r="AL579" s="14"/>
    </row>
    <row r="580" ht="12.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4"/>
      <c r="AJ580" s="14"/>
      <c r="AK580" s="14"/>
      <c r="AL580" s="14"/>
    </row>
    <row r="581" ht="12.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4"/>
      <c r="AJ581" s="14"/>
      <c r="AK581" s="14"/>
      <c r="AL581" s="14"/>
    </row>
    <row r="582" ht="12.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4"/>
      <c r="AJ582" s="14"/>
      <c r="AK582" s="14"/>
      <c r="AL582" s="14"/>
    </row>
    <row r="583" ht="12.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4"/>
      <c r="AJ583" s="14"/>
      <c r="AK583" s="14"/>
      <c r="AL583" s="14"/>
    </row>
    <row r="584" ht="12.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4"/>
      <c r="AJ584" s="14"/>
      <c r="AK584" s="14"/>
      <c r="AL584" s="14"/>
    </row>
    <row r="585" ht="12.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4"/>
      <c r="AJ585" s="14"/>
      <c r="AK585" s="14"/>
      <c r="AL585" s="14"/>
    </row>
    <row r="586" ht="12.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4"/>
      <c r="AJ586" s="14"/>
      <c r="AK586" s="14"/>
      <c r="AL586" s="14"/>
    </row>
    <row r="587" ht="12.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4"/>
      <c r="AJ587" s="14"/>
      <c r="AK587" s="14"/>
      <c r="AL587" s="14"/>
    </row>
    <row r="588" ht="12.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4"/>
      <c r="AJ588" s="14"/>
      <c r="AK588" s="14"/>
      <c r="AL588" s="14"/>
    </row>
    <row r="589" ht="12.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4"/>
      <c r="AJ589" s="14"/>
      <c r="AK589" s="14"/>
      <c r="AL589" s="14"/>
    </row>
    <row r="590" ht="12.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4"/>
      <c r="AJ590" s="14"/>
      <c r="AK590" s="14"/>
      <c r="AL590" s="14"/>
    </row>
    <row r="591" ht="12.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4"/>
      <c r="AJ591" s="14"/>
      <c r="AK591" s="14"/>
      <c r="AL591" s="14"/>
    </row>
    <row r="592" ht="12.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4"/>
      <c r="AJ592" s="14"/>
      <c r="AK592" s="14"/>
      <c r="AL592" s="14"/>
    </row>
    <row r="593" ht="12.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4"/>
      <c r="AJ593" s="14"/>
      <c r="AK593" s="14"/>
      <c r="AL593" s="14"/>
    </row>
    <row r="594" ht="12.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4"/>
      <c r="AJ594" s="14"/>
      <c r="AK594" s="14"/>
      <c r="AL594" s="14"/>
    </row>
    <row r="595" ht="12.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4"/>
      <c r="AJ595" s="14"/>
      <c r="AK595" s="14"/>
      <c r="AL595" s="14"/>
    </row>
    <row r="596" ht="12.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4"/>
      <c r="AJ596" s="14"/>
      <c r="AK596" s="14"/>
      <c r="AL596" s="14"/>
    </row>
    <row r="597" ht="12.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4"/>
      <c r="AJ597" s="14"/>
      <c r="AK597" s="14"/>
      <c r="AL597" s="14"/>
    </row>
    <row r="598" ht="12.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4"/>
      <c r="AJ598" s="14"/>
      <c r="AK598" s="14"/>
      <c r="AL598" s="14"/>
    </row>
    <row r="599" ht="12.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4"/>
      <c r="AJ599" s="14"/>
      <c r="AK599" s="14"/>
      <c r="AL599" s="14"/>
    </row>
    <row r="600" ht="12.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4"/>
      <c r="AJ600" s="14"/>
      <c r="AK600" s="14"/>
      <c r="AL600" s="14"/>
    </row>
    <row r="601" ht="12.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4"/>
      <c r="AJ601" s="14"/>
      <c r="AK601" s="14"/>
      <c r="AL601" s="14"/>
    </row>
    <row r="602" ht="12.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4"/>
      <c r="AJ602" s="14"/>
      <c r="AK602" s="14"/>
      <c r="AL602" s="14"/>
    </row>
    <row r="603" ht="12.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4"/>
      <c r="AJ603" s="14"/>
      <c r="AK603" s="14"/>
      <c r="AL603" s="14"/>
    </row>
    <row r="604" ht="12.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4"/>
      <c r="AJ604" s="14"/>
      <c r="AK604" s="14"/>
      <c r="AL604" s="14"/>
    </row>
    <row r="605" ht="12.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4"/>
      <c r="AJ605" s="14"/>
      <c r="AK605" s="14"/>
      <c r="AL605" s="14"/>
    </row>
    <row r="606" ht="12.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4"/>
      <c r="AJ606" s="14"/>
      <c r="AK606" s="14"/>
      <c r="AL606" s="14"/>
    </row>
    <row r="607" ht="12.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4"/>
      <c r="AJ607" s="14"/>
      <c r="AK607" s="14"/>
      <c r="AL607" s="14"/>
    </row>
    <row r="608" ht="12.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4"/>
      <c r="AJ608" s="14"/>
      <c r="AK608" s="14"/>
      <c r="AL608" s="14"/>
    </row>
    <row r="609" ht="12.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4"/>
      <c r="AJ609" s="14"/>
      <c r="AK609" s="14"/>
      <c r="AL609" s="14"/>
    </row>
    <row r="610" ht="12.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4"/>
      <c r="AJ610" s="14"/>
      <c r="AK610" s="14"/>
      <c r="AL610" s="14"/>
    </row>
    <row r="611" ht="12.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4"/>
      <c r="AJ611" s="14"/>
      <c r="AK611" s="14"/>
      <c r="AL611" s="14"/>
    </row>
    <row r="612" ht="12.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4"/>
      <c r="AJ612" s="14"/>
      <c r="AK612" s="14"/>
      <c r="AL612" s="14"/>
    </row>
    <row r="613" ht="12.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4"/>
      <c r="AJ613" s="14"/>
      <c r="AK613" s="14"/>
      <c r="AL613" s="14"/>
    </row>
    <row r="614" ht="12.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4"/>
      <c r="AJ614" s="14"/>
      <c r="AK614" s="14"/>
      <c r="AL614" s="14"/>
    </row>
    <row r="615" ht="12.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4"/>
      <c r="AJ615" s="14"/>
      <c r="AK615" s="14"/>
      <c r="AL615" s="14"/>
    </row>
    <row r="616" ht="12.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4"/>
      <c r="AJ616" s="14"/>
      <c r="AK616" s="14"/>
      <c r="AL616" s="14"/>
    </row>
    <row r="617" ht="12.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4"/>
      <c r="AJ617" s="14"/>
      <c r="AK617" s="14"/>
      <c r="AL617" s="14"/>
    </row>
    <row r="618" ht="12.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4"/>
      <c r="AJ618" s="14"/>
      <c r="AK618" s="14"/>
      <c r="AL618" s="14"/>
    </row>
    <row r="619" ht="12.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4"/>
      <c r="AJ619" s="14"/>
      <c r="AK619" s="14"/>
      <c r="AL619" s="14"/>
    </row>
    <row r="620" ht="12.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4"/>
      <c r="AJ620" s="14"/>
      <c r="AK620" s="14"/>
      <c r="AL620" s="14"/>
    </row>
    <row r="621" ht="12.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4"/>
      <c r="AJ621" s="14"/>
      <c r="AK621" s="14"/>
      <c r="AL621" s="14"/>
    </row>
    <row r="622" ht="12.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4"/>
      <c r="AJ622" s="14"/>
      <c r="AK622" s="14"/>
      <c r="AL622" s="14"/>
    </row>
    <row r="623" ht="12.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4"/>
      <c r="AJ623" s="14"/>
      <c r="AK623" s="14"/>
      <c r="AL623" s="14"/>
    </row>
    <row r="624" ht="12.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4"/>
      <c r="AJ624" s="14"/>
      <c r="AK624" s="14"/>
      <c r="AL624" s="14"/>
    </row>
    <row r="625" ht="12.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4"/>
      <c r="AJ625" s="14"/>
      <c r="AK625" s="14"/>
      <c r="AL625" s="14"/>
    </row>
    <row r="626" ht="12.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4"/>
      <c r="AJ626" s="14"/>
      <c r="AK626" s="14"/>
      <c r="AL626" s="14"/>
    </row>
    <row r="627" ht="12.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4"/>
      <c r="AJ627" s="14"/>
      <c r="AK627" s="14"/>
      <c r="AL627" s="14"/>
    </row>
    <row r="628" ht="12.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4"/>
      <c r="AJ628" s="14"/>
      <c r="AK628" s="14"/>
      <c r="AL628" s="14"/>
    </row>
    <row r="629" ht="12.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4"/>
      <c r="AJ629" s="14"/>
      <c r="AK629" s="14"/>
      <c r="AL629" s="14"/>
    </row>
    <row r="630" ht="12.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4"/>
      <c r="AJ630" s="14"/>
      <c r="AK630" s="14"/>
      <c r="AL630" s="14"/>
    </row>
    <row r="631" ht="12.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4"/>
      <c r="AJ631" s="14"/>
      <c r="AK631" s="14"/>
      <c r="AL631" s="14"/>
    </row>
    <row r="632" ht="12.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4"/>
      <c r="AJ632" s="14"/>
      <c r="AK632" s="14"/>
      <c r="AL632" s="14"/>
    </row>
    <row r="633" ht="12.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4"/>
      <c r="AJ633" s="14"/>
      <c r="AK633" s="14"/>
      <c r="AL633" s="14"/>
    </row>
    <row r="634" ht="12.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4"/>
      <c r="AJ634" s="14"/>
      <c r="AK634" s="14"/>
      <c r="AL634" s="14"/>
    </row>
    <row r="635" ht="12.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4"/>
      <c r="AJ635" s="14"/>
      <c r="AK635" s="14"/>
      <c r="AL635" s="14"/>
    </row>
    <row r="636" ht="12.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4"/>
      <c r="AJ636" s="14"/>
      <c r="AK636" s="14"/>
      <c r="AL636" s="14"/>
    </row>
    <row r="637" ht="12.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4"/>
      <c r="AJ637" s="14"/>
      <c r="AK637" s="14"/>
      <c r="AL637" s="14"/>
    </row>
    <row r="638" ht="12.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4"/>
      <c r="AJ638" s="14"/>
      <c r="AK638" s="14"/>
      <c r="AL638" s="14"/>
    </row>
    <row r="639" ht="12.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4"/>
      <c r="AJ639" s="14"/>
      <c r="AK639" s="14"/>
      <c r="AL639" s="14"/>
    </row>
    <row r="640" ht="12.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4"/>
      <c r="AJ640" s="14"/>
      <c r="AK640" s="14"/>
      <c r="AL640" s="14"/>
    </row>
    <row r="641" ht="12.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4"/>
      <c r="AJ641" s="14"/>
      <c r="AK641" s="14"/>
      <c r="AL641" s="14"/>
    </row>
    <row r="642" ht="12.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4"/>
      <c r="AJ642" s="14"/>
      <c r="AK642" s="14"/>
      <c r="AL642" s="14"/>
    </row>
    <row r="643" ht="12.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4"/>
      <c r="AJ643" s="14"/>
      <c r="AK643" s="14"/>
      <c r="AL643" s="14"/>
    </row>
    <row r="644" ht="12.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4"/>
      <c r="AJ644" s="14"/>
      <c r="AK644" s="14"/>
      <c r="AL644" s="14"/>
    </row>
    <row r="645" ht="12.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4"/>
      <c r="AJ645" s="14"/>
      <c r="AK645" s="14"/>
      <c r="AL645" s="14"/>
    </row>
    <row r="646" ht="12.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4"/>
      <c r="AJ646" s="14"/>
      <c r="AK646" s="14"/>
      <c r="AL646" s="14"/>
    </row>
    <row r="647" ht="12.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4"/>
      <c r="AJ647" s="14"/>
      <c r="AK647" s="14"/>
      <c r="AL647" s="14"/>
    </row>
    <row r="648" ht="12.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4"/>
      <c r="AJ648" s="14"/>
      <c r="AK648" s="14"/>
      <c r="AL648" s="14"/>
    </row>
    <row r="649" ht="12.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4"/>
      <c r="AJ649" s="14"/>
      <c r="AK649" s="14"/>
      <c r="AL649" s="14"/>
    </row>
    <row r="650" ht="12.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4"/>
      <c r="AJ650" s="14"/>
      <c r="AK650" s="14"/>
      <c r="AL650" s="14"/>
    </row>
    <row r="651" ht="12.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4"/>
      <c r="AJ651" s="14"/>
      <c r="AK651" s="14"/>
      <c r="AL651" s="14"/>
    </row>
    <row r="652" ht="12.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4"/>
      <c r="AJ652" s="14"/>
      <c r="AK652" s="14"/>
      <c r="AL652" s="14"/>
    </row>
    <row r="653" ht="12.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4"/>
      <c r="AJ653" s="14"/>
      <c r="AK653" s="14"/>
      <c r="AL653" s="14"/>
    </row>
    <row r="654" ht="12.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4"/>
      <c r="AJ654" s="14"/>
      <c r="AK654" s="14"/>
      <c r="AL654" s="14"/>
    </row>
    <row r="655" ht="12.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4"/>
      <c r="AJ655" s="14"/>
      <c r="AK655" s="14"/>
      <c r="AL655" s="14"/>
    </row>
    <row r="656" ht="12.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4"/>
      <c r="AJ656" s="14"/>
      <c r="AK656" s="14"/>
      <c r="AL656" s="14"/>
    </row>
    <row r="657" ht="12.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4"/>
      <c r="AJ657" s="14"/>
      <c r="AK657" s="14"/>
      <c r="AL657" s="14"/>
    </row>
    <row r="658" ht="12.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4"/>
      <c r="AJ658" s="14"/>
      <c r="AK658" s="14"/>
      <c r="AL658" s="14"/>
    </row>
    <row r="659" ht="12.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4"/>
      <c r="AJ659" s="14"/>
      <c r="AK659" s="14"/>
      <c r="AL659" s="14"/>
    </row>
    <row r="660" ht="12.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4"/>
      <c r="AJ660" s="14"/>
      <c r="AK660" s="14"/>
      <c r="AL660" s="14"/>
    </row>
    <row r="661" ht="12.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4"/>
      <c r="AJ661" s="14"/>
      <c r="AK661" s="14"/>
      <c r="AL661" s="14"/>
    </row>
    <row r="662" ht="12.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4"/>
      <c r="AJ662" s="14"/>
      <c r="AK662" s="14"/>
      <c r="AL662" s="14"/>
    </row>
    <row r="663" ht="12.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4"/>
      <c r="AJ663" s="14"/>
      <c r="AK663" s="14"/>
      <c r="AL663" s="14"/>
    </row>
    <row r="664" ht="12.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4"/>
      <c r="AJ664" s="14"/>
      <c r="AK664" s="14"/>
      <c r="AL664" s="14"/>
    </row>
    <row r="665" ht="12.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4"/>
      <c r="AJ665" s="14"/>
      <c r="AK665" s="14"/>
      <c r="AL665" s="14"/>
    </row>
    <row r="666" ht="12.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4"/>
      <c r="AJ666" s="14"/>
      <c r="AK666" s="14"/>
      <c r="AL666" s="14"/>
    </row>
    <row r="667" ht="12.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4"/>
      <c r="AJ667" s="14"/>
      <c r="AK667" s="14"/>
      <c r="AL667" s="14"/>
    </row>
    <row r="668" ht="12.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4"/>
      <c r="AJ668" s="14"/>
      <c r="AK668" s="14"/>
      <c r="AL668" s="14"/>
    </row>
    <row r="669" ht="12.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4"/>
      <c r="AJ669" s="14"/>
      <c r="AK669" s="14"/>
      <c r="AL669" s="14"/>
    </row>
    <row r="670" ht="12.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4"/>
      <c r="AJ670" s="14"/>
      <c r="AK670" s="14"/>
      <c r="AL670" s="14"/>
    </row>
    <row r="671" ht="12.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4"/>
      <c r="AJ671" s="14"/>
      <c r="AK671" s="14"/>
      <c r="AL671" s="14"/>
    </row>
    <row r="672" ht="12.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4"/>
      <c r="AJ672" s="14"/>
      <c r="AK672" s="14"/>
      <c r="AL672" s="14"/>
    </row>
    <row r="673" ht="12.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4"/>
      <c r="AJ673" s="14"/>
      <c r="AK673" s="14"/>
      <c r="AL673" s="14"/>
    </row>
    <row r="674" ht="12.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4"/>
      <c r="AJ674" s="14"/>
      <c r="AK674" s="14"/>
      <c r="AL674" s="14"/>
    </row>
    <row r="675" ht="12.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4"/>
      <c r="AJ675" s="14"/>
      <c r="AK675" s="14"/>
      <c r="AL675" s="14"/>
    </row>
    <row r="676" ht="12.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4"/>
      <c r="AJ676" s="14"/>
      <c r="AK676" s="14"/>
      <c r="AL676" s="14"/>
    </row>
    <row r="677" ht="12.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4"/>
      <c r="AJ677" s="14"/>
      <c r="AK677" s="14"/>
      <c r="AL677" s="14"/>
    </row>
    <row r="678" ht="12.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4"/>
      <c r="AJ678" s="14"/>
      <c r="AK678" s="14"/>
      <c r="AL678" s="14"/>
    </row>
    <row r="679" ht="12.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4"/>
      <c r="AJ679" s="14"/>
      <c r="AK679" s="14"/>
      <c r="AL679" s="14"/>
    </row>
    <row r="680" ht="12.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4"/>
      <c r="AJ680" s="14"/>
      <c r="AK680" s="14"/>
      <c r="AL680" s="14"/>
    </row>
    <row r="681" ht="12.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4"/>
      <c r="AJ681" s="14"/>
      <c r="AK681" s="14"/>
      <c r="AL681" s="14"/>
    </row>
    <row r="682" ht="12.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4"/>
      <c r="AJ682" s="14"/>
      <c r="AK682" s="14"/>
      <c r="AL682" s="14"/>
    </row>
    <row r="683" ht="12.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4"/>
      <c r="AJ683" s="14"/>
      <c r="AK683" s="14"/>
      <c r="AL683" s="14"/>
    </row>
    <row r="684" ht="12.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4"/>
      <c r="AJ684" s="14"/>
      <c r="AK684" s="14"/>
      <c r="AL684" s="14"/>
    </row>
    <row r="685" ht="12.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4"/>
      <c r="AJ685" s="14"/>
      <c r="AK685" s="14"/>
      <c r="AL685" s="14"/>
    </row>
    <row r="686" ht="12.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4"/>
      <c r="AJ686" s="14"/>
      <c r="AK686" s="14"/>
      <c r="AL686" s="14"/>
    </row>
    <row r="687" ht="12.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4"/>
      <c r="AJ687" s="14"/>
      <c r="AK687" s="14"/>
      <c r="AL687" s="14"/>
    </row>
    <row r="688" ht="12.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4"/>
      <c r="AJ688" s="14"/>
      <c r="AK688" s="14"/>
      <c r="AL688" s="14"/>
    </row>
    <row r="689" ht="12.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4"/>
      <c r="AJ689" s="14"/>
      <c r="AK689" s="14"/>
      <c r="AL689" s="14"/>
    </row>
    <row r="690" ht="12.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4"/>
      <c r="AJ690" s="14"/>
      <c r="AK690" s="14"/>
      <c r="AL690" s="14"/>
    </row>
    <row r="691" ht="12.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4"/>
      <c r="AJ691" s="14"/>
      <c r="AK691" s="14"/>
      <c r="AL691" s="14"/>
    </row>
    <row r="692" ht="12.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4"/>
      <c r="AJ692" s="14"/>
      <c r="AK692" s="14"/>
      <c r="AL692" s="14"/>
    </row>
    <row r="693" ht="12.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4"/>
      <c r="AJ693" s="14"/>
      <c r="AK693" s="14"/>
      <c r="AL693" s="14"/>
    </row>
    <row r="694" ht="12.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4"/>
      <c r="AJ694" s="14"/>
      <c r="AK694" s="14"/>
      <c r="AL694" s="14"/>
    </row>
    <row r="695" ht="12.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4"/>
      <c r="AJ695" s="14"/>
      <c r="AK695" s="14"/>
      <c r="AL695" s="14"/>
    </row>
    <row r="696" ht="12.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4"/>
      <c r="AJ696" s="14"/>
      <c r="AK696" s="14"/>
      <c r="AL696" s="14"/>
    </row>
    <row r="697" ht="12.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4"/>
      <c r="AJ697" s="14"/>
      <c r="AK697" s="14"/>
      <c r="AL697" s="14"/>
    </row>
    <row r="698" ht="12.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4"/>
      <c r="AJ698" s="14"/>
      <c r="AK698" s="14"/>
      <c r="AL698" s="14"/>
    </row>
    <row r="699" ht="12.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4"/>
      <c r="AJ699" s="14"/>
      <c r="AK699" s="14"/>
      <c r="AL699" s="14"/>
    </row>
    <row r="700" ht="12.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4"/>
      <c r="AJ700" s="14"/>
      <c r="AK700" s="14"/>
      <c r="AL700" s="14"/>
    </row>
    <row r="701" ht="12.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4"/>
      <c r="AJ701" s="14"/>
      <c r="AK701" s="14"/>
      <c r="AL701" s="14"/>
    </row>
    <row r="702" ht="12.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4"/>
      <c r="AJ702" s="14"/>
      <c r="AK702" s="14"/>
      <c r="AL702" s="14"/>
    </row>
    <row r="703" ht="12.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4"/>
      <c r="AJ703" s="14"/>
      <c r="AK703" s="14"/>
      <c r="AL703" s="14"/>
    </row>
    <row r="704" ht="12.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4"/>
      <c r="AJ704" s="14"/>
      <c r="AK704" s="14"/>
      <c r="AL704" s="14"/>
    </row>
    <row r="705" ht="12.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4"/>
      <c r="AJ705" s="14"/>
      <c r="AK705" s="14"/>
      <c r="AL705" s="14"/>
    </row>
    <row r="706" ht="12.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4"/>
      <c r="AJ706" s="14"/>
      <c r="AK706" s="14"/>
      <c r="AL706" s="14"/>
    </row>
    <row r="707" ht="12.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4"/>
      <c r="AJ707" s="14"/>
      <c r="AK707" s="14"/>
      <c r="AL707" s="14"/>
    </row>
    <row r="708" ht="12.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4"/>
      <c r="AJ708" s="14"/>
      <c r="AK708" s="14"/>
      <c r="AL708" s="14"/>
    </row>
    <row r="709" ht="12.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4"/>
      <c r="AJ709" s="14"/>
      <c r="AK709" s="14"/>
      <c r="AL709" s="14"/>
    </row>
    <row r="710" ht="12.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4"/>
      <c r="AJ710" s="14"/>
      <c r="AK710" s="14"/>
      <c r="AL710" s="14"/>
    </row>
    <row r="711" ht="12.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4"/>
      <c r="AJ711" s="14"/>
      <c r="AK711" s="14"/>
      <c r="AL711" s="14"/>
    </row>
    <row r="712" ht="12.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4"/>
      <c r="AJ712" s="14"/>
      <c r="AK712" s="14"/>
      <c r="AL712" s="14"/>
    </row>
    <row r="713" ht="12.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4"/>
      <c r="AJ713" s="14"/>
      <c r="AK713" s="14"/>
      <c r="AL713" s="14"/>
    </row>
    <row r="714" ht="12.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4"/>
      <c r="AJ714" s="14"/>
      <c r="AK714" s="14"/>
      <c r="AL714" s="14"/>
    </row>
    <row r="715" ht="12.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4"/>
      <c r="AJ715" s="14"/>
      <c r="AK715" s="14"/>
      <c r="AL715" s="14"/>
    </row>
    <row r="716" ht="12.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4"/>
      <c r="AJ716" s="14"/>
      <c r="AK716" s="14"/>
      <c r="AL716" s="14"/>
    </row>
    <row r="717" ht="12.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4"/>
      <c r="AJ717" s="14"/>
      <c r="AK717" s="14"/>
      <c r="AL717" s="14"/>
    </row>
    <row r="718" ht="12.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4"/>
      <c r="AJ718" s="14"/>
      <c r="AK718" s="14"/>
      <c r="AL718" s="14"/>
    </row>
    <row r="719" ht="12.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4"/>
      <c r="AJ719" s="14"/>
      <c r="AK719" s="14"/>
      <c r="AL719" s="14"/>
    </row>
    <row r="720" ht="12.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4"/>
      <c r="AJ720" s="14"/>
      <c r="AK720" s="14"/>
      <c r="AL720" s="14"/>
    </row>
    <row r="721" ht="12.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4"/>
      <c r="AJ721" s="14"/>
      <c r="AK721" s="14"/>
      <c r="AL721" s="14"/>
    </row>
    <row r="722" ht="12.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4"/>
      <c r="AJ722" s="14"/>
      <c r="AK722" s="14"/>
      <c r="AL722" s="14"/>
    </row>
    <row r="723" ht="12.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4"/>
      <c r="AJ723" s="14"/>
      <c r="AK723" s="14"/>
      <c r="AL723" s="14"/>
    </row>
    <row r="724" ht="12.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4"/>
      <c r="AJ724" s="14"/>
      <c r="AK724" s="14"/>
      <c r="AL724" s="14"/>
    </row>
    <row r="725" ht="12.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4"/>
      <c r="AJ725" s="14"/>
      <c r="AK725" s="14"/>
      <c r="AL725" s="14"/>
    </row>
    <row r="726" ht="12.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4"/>
      <c r="AJ726" s="14"/>
      <c r="AK726" s="14"/>
      <c r="AL726" s="14"/>
    </row>
    <row r="727" ht="12.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4"/>
      <c r="AJ727" s="14"/>
      <c r="AK727" s="14"/>
      <c r="AL727" s="14"/>
    </row>
    <row r="728" ht="12.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4"/>
      <c r="AJ728" s="14"/>
      <c r="AK728" s="14"/>
      <c r="AL728" s="14"/>
    </row>
    <row r="729" ht="12.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4"/>
      <c r="AJ729" s="14"/>
      <c r="AK729" s="14"/>
      <c r="AL729" s="14"/>
    </row>
    <row r="730" ht="12.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4"/>
      <c r="AJ730" s="14"/>
      <c r="AK730" s="14"/>
      <c r="AL730" s="14"/>
    </row>
    <row r="731" ht="12.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4"/>
      <c r="AJ731" s="14"/>
      <c r="AK731" s="14"/>
      <c r="AL731" s="14"/>
    </row>
    <row r="732" ht="12.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4"/>
      <c r="AJ732" s="14"/>
      <c r="AK732" s="14"/>
      <c r="AL732" s="14"/>
    </row>
    <row r="733" ht="12.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4"/>
      <c r="AJ733" s="14"/>
      <c r="AK733" s="14"/>
      <c r="AL733" s="14"/>
    </row>
    <row r="734" ht="12.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4"/>
      <c r="AJ734" s="14"/>
      <c r="AK734" s="14"/>
      <c r="AL734" s="14"/>
    </row>
    <row r="735" ht="12.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4"/>
      <c r="AJ735" s="14"/>
      <c r="AK735" s="14"/>
      <c r="AL735" s="14"/>
    </row>
    <row r="736" ht="12.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4"/>
      <c r="AJ736" s="14"/>
      <c r="AK736" s="14"/>
      <c r="AL736" s="14"/>
    </row>
    <row r="737" ht="12.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4"/>
      <c r="AJ737" s="14"/>
      <c r="AK737" s="14"/>
      <c r="AL737" s="14"/>
    </row>
    <row r="738" ht="12.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4"/>
      <c r="AJ738" s="14"/>
      <c r="AK738" s="14"/>
      <c r="AL738" s="14"/>
    </row>
    <row r="739" ht="12.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4"/>
      <c r="AJ739" s="14"/>
      <c r="AK739" s="14"/>
      <c r="AL739" s="14"/>
    </row>
    <row r="740" ht="12.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4"/>
      <c r="AJ740" s="14"/>
      <c r="AK740" s="14"/>
      <c r="AL740" s="14"/>
    </row>
    <row r="741" ht="12.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4"/>
      <c r="AJ741" s="14"/>
      <c r="AK741" s="14"/>
      <c r="AL741" s="14"/>
    </row>
    <row r="742" ht="12.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4"/>
      <c r="AJ742" s="14"/>
      <c r="AK742" s="14"/>
      <c r="AL742" s="14"/>
    </row>
    <row r="743" ht="12.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4"/>
      <c r="AJ743" s="14"/>
      <c r="AK743" s="14"/>
      <c r="AL743" s="14"/>
    </row>
    <row r="744" ht="12.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4"/>
      <c r="AJ744" s="14"/>
      <c r="AK744" s="14"/>
      <c r="AL744" s="14"/>
    </row>
    <row r="745" ht="12.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4"/>
      <c r="AJ745" s="14"/>
      <c r="AK745" s="14"/>
      <c r="AL745" s="14"/>
    </row>
    <row r="746" ht="12.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4"/>
      <c r="AJ746" s="14"/>
      <c r="AK746" s="14"/>
      <c r="AL746" s="14"/>
    </row>
    <row r="747" ht="12.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4"/>
      <c r="AJ747" s="14"/>
      <c r="AK747" s="14"/>
      <c r="AL747" s="14"/>
    </row>
    <row r="748" ht="12.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4"/>
      <c r="AJ748" s="14"/>
      <c r="AK748" s="14"/>
      <c r="AL748" s="14"/>
    </row>
    <row r="749" ht="12.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4"/>
      <c r="AJ749" s="14"/>
      <c r="AK749" s="14"/>
      <c r="AL749" s="14"/>
    </row>
    <row r="750" ht="12.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4"/>
      <c r="AJ750" s="14"/>
      <c r="AK750" s="14"/>
      <c r="AL750" s="14"/>
    </row>
    <row r="751" ht="12.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4"/>
      <c r="AJ751" s="14"/>
      <c r="AK751" s="14"/>
      <c r="AL751" s="14"/>
    </row>
    <row r="752" ht="12.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4"/>
      <c r="AJ752" s="14"/>
      <c r="AK752" s="14"/>
      <c r="AL752" s="14"/>
    </row>
    <row r="753" ht="12.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4"/>
      <c r="AJ753" s="14"/>
      <c r="AK753" s="14"/>
      <c r="AL753" s="14"/>
    </row>
    <row r="754" ht="12.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4"/>
      <c r="AJ754" s="14"/>
      <c r="AK754" s="14"/>
      <c r="AL754" s="14"/>
    </row>
    <row r="755" ht="12.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4"/>
      <c r="AJ755" s="14"/>
      <c r="AK755" s="14"/>
      <c r="AL755" s="14"/>
    </row>
    <row r="756" ht="12.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4"/>
      <c r="AJ756" s="14"/>
      <c r="AK756" s="14"/>
      <c r="AL756" s="14"/>
    </row>
    <row r="757" ht="12.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4"/>
      <c r="AJ757" s="14"/>
      <c r="AK757" s="14"/>
      <c r="AL757" s="14"/>
    </row>
    <row r="758" ht="12.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4"/>
      <c r="AJ758" s="14"/>
      <c r="AK758" s="14"/>
      <c r="AL758" s="14"/>
    </row>
    <row r="759" ht="12.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4"/>
      <c r="AJ759" s="14"/>
      <c r="AK759" s="14"/>
      <c r="AL759" s="14"/>
    </row>
    <row r="760" ht="12.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4"/>
      <c r="AJ760" s="14"/>
      <c r="AK760" s="14"/>
      <c r="AL760" s="14"/>
    </row>
    <row r="761" ht="12.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4"/>
      <c r="AJ761" s="14"/>
      <c r="AK761" s="14"/>
      <c r="AL761" s="14"/>
    </row>
    <row r="762" ht="12.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4"/>
      <c r="AJ762" s="14"/>
      <c r="AK762" s="14"/>
      <c r="AL762" s="14"/>
    </row>
    <row r="763" ht="12.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4"/>
      <c r="AJ763" s="14"/>
      <c r="AK763" s="14"/>
      <c r="AL763" s="14"/>
    </row>
    <row r="764" ht="12.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4"/>
      <c r="AJ764" s="14"/>
      <c r="AK764" s="14"/>
      <c r="AL764" s="14"/>
    </row>
    <row r="765" ht="12.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4"/>
      <c r="AJ765" s="14"/>
      <c r="AK765" s="14"/>
      <c r="AL765" s="14"/>
    </row>
    <row r="766" ht="12.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4"/>
      <c r="AJ766" s="14"/>
      <c r="AK766" s="14"/>
      <c r="AL766" s="14"/>
    </row>
    <row r="767" ht="12.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4"/>
      <c r="AJ767" s="14"/>
      <c r="AK767" s="14"/>
      <c r="AL767" s="14"/>
    </row>
    <row r="768" ht="12.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4"/>
      <c r="AJ768" s="14"/>
      <c r="AK768" s="14"/>
      <c r="AL768" s="14"/>
    </row>
    <row r="769" ht="12.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4"/>
      <c r="AJ769" s="14"/>
      <c r="AK769" s="14"/>
      <c r="AL769" s="14"/>
    </row>
    <row r="770" ht="12.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4"/>
      <c r="AJ770" s="14"/>
      <c r="AK770" s="14"/>
      <c r="AL770" s="14"/>
    </row>
    <row r="771" ht="12.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4"/>
      <c r="AJ771" s="14"/>
      <c r="AK771" s="14"/>
      <c r="AL771" s="14"/>
    </row>
    <row r="772" ht="12.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4"/>
      <c r="AJ772" s="14"/>
      <c r="AK772" s="14"/>
      <c r="AL772" s="14"/>
    </row>
    <row r="773" ht="12.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4"/>
      <c r="AJ773" s="14"/>
      <c r="AK773" s="14"/>
      <c r="AL773" s="14"/>
    </row>
    <row r="774" ht="12.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4"/>
      <c r="AJ774" s="14"/>
      <c r="AK774" s="14"/>
      <c r="AL774" s="14"/>
    </row>
    <row r="775" ht="12.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4"/>
      <c r="AJ775" s="14"/>
      <c r="AK775" s="14"/>
      <c r="AL775" s="14"/>
    </row>
    <row r="776" ht="12.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4"/>
      <c r="AJ776" s="14"/>
      <c r="AK776" s="14"/>
      <c r="AL776" s="14"/>
    </row>
    <row r="777" ht="12.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4"/>
      <c r="AJ777" s="14"/>
      <c r="AK777" s="14"/>
      <c r="AL777" s="14"/>
    </row>
    <row r="778" ht="12.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4"/>
      <c r="AJ778" s="14"/>
      <c r="AK778" s="14"/>
      <c r="AL778" s="14"/>
    </row>
    <row r="779" ht="12.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4"/>
      <c r="AJ779" s="14"/>
      <c r="AK779" s="14"/>
      <c r="AL779" s="14"/>
    </row>
    <row r="780" ht="12.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4"/>
      <c r="AJ780" s="14"/>
      <c r="AK780" s="14"/>
      <c r="AL780" s="14"/>
    </row>
    <row r="781" ht="12.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4"/>
      <c r="AJ781" s="14"/>
      <c r="AK781" s="14"/>
      <c r="AL781" s="14"/>
    </row>
    <row r="782" ht="12.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4"/>
      <c r="AJ782" s="14"/>
      <c r="AK782" s="14"/>
      <c r="AL782" s="14"/>
    </row>
    <row r="783" ht="12.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4"/>
      <c r="AJ783" s="14"/>
      <c r="AK783" s="14"/>
      <c r="AL783" s="14"/>
    </row>
    <row r="784" ht="12.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4"/>
      <c r="AJ784" s="14"/>
      <c r="AK784" s="14"/>
      <c r="AL784" s="14"/>
    </row>
    <row r="785" ht="12.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4"/>
      <c r="AJ785" s="14"/>
      <c r="AK785" s="14"/>
      <c r="AL785" s="14"/>
    </row>
    <row r="786" ht="12.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4"/>
      <c r="AJ786" s="14"/>
      <c r="AK786" s="14"/>
      <c r="AL786" s="14"/>
    </row>
    <row r="787" ht="12.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4"/>
      <c r="AJ787" s="14"/>
      <c r="AK787" s="14"/>
      <c r="AL787" s="14"/>
    </row>
    <row r="788" ht="12.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4"/>
      <c r="AJ788" s="14"/>
      <c r="AK788" s="14"/>
      <c r="AL788" s="14"/>
    </row>
    <row r="789" ht="12.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4"/>
      <c r="AJ789" s="14"/>
      <c r="AK789" s="14"/>
      <c r="AL789" s="14"/>
    </row>
    <row r="790" ht="12.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4"/>
      <c r="AJ790" s="14"/>
      <c r="AK790" s="14"/>
      <c r="AL790" s="14"/>
    </row>
    <row r="791" ht="12.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4"/>
      <c r="AJ791" s="14"/>
      <c r="AK791" s="14"/>
      <c r="AL791" s="14"/>
    </row>
    <row r="792" ht="12.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4"/>
      <c r="AJ792" s="14"/>
      <c r="AK792" s="14"/>
      <c r="AL792" s="14"/>
    </row>
    <row r="793" ht="12.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4"/>
      <c r="AJ793" s="14"/>
      <c r="AK793" s="14"/>
      <c r="AL793" s="14"/>
    </row>
    <row r="794" ht="12.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4"/>
      <c r="AJ794" s="14"/>
      <c r="AK794" s="14"/>
      <c r="AL794" s="14"/>
    </row>
    <row r="795" ht="12.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4"/>
      <c r="AJ795" s="14"/>
      <c r="AK795" s="14"/>
      <c r="AL795" s="14"/>
    </row>
    <row r="796" ht="12.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4"/>
      <c r="AJ796" s="14"/>
      <c r="AK796" s="14"/>
      <c r="AL796" s="14"/>
    </row>
    <row r="797" ht="12.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4"/>
      <c r="AJ797" s="14"/>
      <c r="AK797" s="14"/>
      <c r="AL797" s="14"/>
    </row>
    <row r="798" ht="12.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4"/>
      <c r="AJ798" s="14"/>
      <c r="AK798" s="14"/>
      <c r="AL798" s="14"/>
    </row>
    <row r="799" ht="12.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4"/>
      <c r="AJ799" s="14"/>
      <c r="AK799" s="14"/>
      <c r="AL799" s="14"/>
    </row>
    <row r="800" ht="12.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4"/>
      <c r="AJ800" s="14"/>
      <c r="AK800" s="14"/>
      <c r="AL800" s="14"/>
    </row>
    <row r="801" ht="12.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4"/>
      <c r="AJ801" s="14"/>
      <c r="AK801" s="14"/>
      <c r="AL801" s="14"/>
    </row>
    <row r="802" ht="12.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4"/>
      <c r="AJ802" s="14"/>
      <c r="AK802" s="14"/>
      <c r="AL802" s="14"/>
    </row>
    <row r="803" ht="12.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4"/>
      <c r="AJ803" s="14"/>
      <c r="AK803" s="14"/>
      <c r="AL803" s="14"/>
    </row>
    <row r="804" ht="12.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4"/>
      <c r="AJ804" s="14"/>
      <c r="AK804" s="14"/>
      <c r="AL804" s="14"/>
    </row>
    <row r="805" ht="12.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4"/>
      <c r="AJ805" s="14"/>
      <c r="AK805" s="14"/>
      <c r="AL805" s="14"/>
    </row>
    <row r="806" ht="12.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4"/>
      <c r="AJ806" s="14"/>
      <c r="AK806" s="14"/>
      <c r="AL806" s="14"/>
    </row>
    <row r="807" ht="12.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4"/>
      <c r="AJ807" s="14"/>
      <c r="AK807" s="14"/>
      <c r="AL807" s="14"/>
    </row>
    <row r="808" ht="12.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4"/>
      <c r="AJ808" s="14"/>
      <c r="AK808" s="14"/>
      <c r="AL808" s="14"/>
    </row>
    <row r="809" ht="12.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4"/>
      <c r="AJ809" s="14"/>
      <c r="AK809" s="14"/>
      <c r="AL809" s="14"/>
    </row>
    <row r="810" ht="12.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4"/>
      <c r="AJ810" s="14"/>
      <c r="AK810" s="14"/>
      <c r="AL810" s="14"/>
    </row>
    <row r="811" ht="12.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4"/>
      <c r="AJ811" s="14"/>
      <c r="AK811" s="14"/>
      <c r="AL811" s="14"/>
    </row>
    <row r="812" ht="12.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4"/>
      <c r="AJ812" s="14"/>
      <c r="AK812" s="14"/>
      <c r="AL812" s="14"/>
    </row>
    <row r="813" ht="12.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4"/>
      <c r="AJ813" s="14"/>
      <c r="AK813" s="14"/>
      <c r="AL813" s="14"/>
    </row>
    <row r="814" ht="12.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4"/>
      <c r="AJ814" s="14"/>
      <c r="AK814" s="14"/>
      <c r="AL814" s="14"/>
    </row>
    <row r="815" ht="12.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4"/>
      <c r="AJ815" s="14"/>
      <c r="AK815" s="14"/>
      <c r="AL815" s="14"/>
    </row>
    <row r="816" ht="12.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4"/>
      <c r="AJ816" s="14"/>
      <c r="AK816" s="14"/>
      <c r="AL816" s="14"/>
    </row>
    <row r="817" ht="12.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4"/>
      <c r="AJ817" s="14"/>
      <c r="AK817" s="14"/>
      <c r="AL817" s="14"/>
    </row>
    <row r="818" ht="12.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4"/>
      <c r="AJ818" s="14"/>
      <c r="AK818" s="14"/>
      <c r="AL818" s="14"/>
    </row>
    <row r="819" ht="12.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4"/>
      <c r="AJ819" s="14"/>
      <c r="AK819" s="14"/>
      <c r="AL819" s="14"/>
    </row>
    <row r="820" ht="12.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4"/>
      <c r="AJ820" s="14"/>
      <c r="AK820" s="14"/>
      <c r="AL820" s="14"/>
    </row>
    <row r="821" ht="12.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4"/>
      <c r="AJ821" s="14"/>
      <c r="AK821" s="14"/>
      <c r="AL821" s="14"/>
    </row>
    <row r="822" ht="12.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4"/>
      <c r="AJ822" s="14"/>
      <c r="AK822" s="14"/>
      <c r="AL822" s="14"/>
    </row>
    <row r="823" ht="12.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4"/>
      <c r="AJ823" s="14"/>
      <c r="AK823" s="14"/>
      <c r="AL823" s="14"/>
    </row>
    <row r="824" ht="12.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4"/>
      <c r="AJ824" s="14"/>
      <c r="AK824" s="14"/>
      <c r="AL824" s="14"/>
    </row>
    <row r="825" ht="12.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4"/>
      <c r="AJ825" s="14"/>
      <c r="AK825" s="14"/>
      <c r="AL825" s="14"/>
    </row>
    <row r="826" ht="12.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4"/>
      <c r="AJ826" s="14"/>
      <c r="AK826" s="14"/>
      <c r="AL826" s="14"/>
    </row>
    <row r="827" ht="12.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4"/>
      <c r="AJ827" s="14"/>
      <c r="AK827" s="14"/>
      <c r="AL827" s="14"/>
    </row>
    <row r="828" ht="12.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4"/>
      <c r="AJ828" s="14"/>
      <c r="AK828" s="14"/>
      <c r="AL828" s="14"/>
    </row>
    <row r="829" ht="12.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4"/>
      <c r="AJ829" s="14"/>
      <c r="AK829" s="14"/>
      <c r="AL829" s="14"/>
    </row>
    <row r="830" ht="12.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4"/>
      <c r="AJ830" s="14"/>
      <c r="AK830" s="14"/>
      <c r="AL830" s="14"/>
    </row>
    <row r="831" ht="12.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4"/>
      <c r="AJ831" s="14"/>
      <c r="AK831" s="14"/>
      <c r="AL831" s="14"/>
    </row>
    <row r="832" ht="12.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4"/>
      <c r="AJ832" s="14"/>
      <c r="AK832" s="14"/>
      <c r="AL832" s="14"/>
    </row>
    <row r="833" ht="12.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4"/>
      <c r="AJ833" s="14"/>
      <c r="AK833" s="14"/>
      <c r="AL833" s="14"/>
    </row>
    <row r="834" ht="12.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4"/>
      <c r="AJ834" s="14"/>
      <c r="AK834" s="14"/>
      <c r="AL834" s="14"/>
    </row>
    <row r="835" ht="12.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4"/>
      <c r="AJ835" s="14"/>
      <c r="AK835" s="14"/>
      <c r="AL835" s="14"/>
    </row>
    <row r="836" ht="12.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4"/>
      <c r="AJ836" s="14"/>
      <c r="AK836" s="14"/>
      <c r="AL836" s="14"/>
    </row>
    <row r="837" ht="12.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4"/>
      <c r="AJ837" s="14"/>
      <c r="AK837" s="14"/>
      <c r="AL837" s="14"/>
    </row>
    <row r="838" ht="12.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4"/>
      <c r="AJ838" s="14"/>
      <c r="AK838" s="14"/>
      <c r="AL838" s="14"/>
    </row>
    <row r="839" ht="12.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4"/>
      <c r="AJ839" s="14"/>
      <c r="AK839" s="14"/>
      <c r="AL839" s="14"/>
    </row>
    <row r="840" ht="12.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4"/>
      <c r="AJ840" s="14"/>
      <c r="AK840" s="14"/>
      <c r="AL840" s="14"/>
    </row>
    <row r="841" ht="12.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4"/>
      <c r="AJ841" s="14"/>
      <c r="AK841" s="14"/>
      <c r="AL841" s="14"/>
    </row>
    <row r="842" ht="12.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4"/>
      <c r="AJ842" s="14"/>
      <c r="AK842" s="14"/>
      <c r="AL842" s="14"/>
    </row>
    <row r="843" ht="12.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4"/>
      <c r="AJ843" s="14"/>
      <c r="AK843" s="14"/>
      <c r="AL843" s="14"/>
    </row>
    <row r="844" ht="12.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4"/>
      <c r="AJ844" s="14"/>
      <c r="AK844" s="14"/>
      <c r="AL844" s="14"/>
    </row>
    <row r="845" ht="12.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4"/>
      <c r="AJ845" s="14"/>
      <c r="AK845" s="14"/>
      <c r="AL845" s="14"/>
    </row>
    <row r="846" ht="12.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4"/>
      <c r="AJ846" s="14"/>
      <c r="AK846" s="14"/>
      <c r="AL846" s="14"/>
    </row>
    <row r="847" ht="12.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4"/>
      <c r="AJ847" s="14"/>
      <c r="AK847" s="14"/>
      <c r="AL847" s="14"/>
    </row>
    <row r="848" ht="12.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4"/>
      <c r="AJ848" s="14"/>
      <c r="AK848" s="14"/>
      <c r="AL848" s="14"/>
    </row>
    <row r="849" ht="12.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4"/>
      <c r="AJ849" s="14"/>
      <c r="AK849" s="14"/>
      <c r="AL849" s="14"/>
    </row>
    <row r="850" ht="12.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4"/>
      <c r="AJ850" s="14"/>
      <c r="AK850" s="14"/>
      <c r="AL850" s="14"/>
    </row>
    <row r="851" ht="12.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4"/>
      <c r="AJ851" s="14"/>
      <c r="AK851" s="14"/>
      <c r="AL851" s="14"/>
    </row>
    <row r="852" ht="12.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4"/>
      <c r="AJ852" s="14"/>
      <c r="AK852" s="14"/>
      <c r="AL852" s="14"/>
    </row>
    <row r="853" ht="12.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4"/>
      <c r="AJ853" s="14"/>
      <c r="AK853" s="14"/>
      <c r="AL853" s="14"/>
    </row>
    <row r="854" ht="12.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4"/>
      <c r="AJ854" s="14"/>
      <c r="AK854" s="14"/>
      <c r="AL854" s="14"/>
    </row>
    <row r="855" ht="12.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4"/>
      <c r="AJ855" s="14"/>
      <c r="AK855" s="14"/>
      <c r="AL855" s="14"/>
    </row>
    <row r="856" ht="12.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4"/>
      <c r="AJ856" s="14"/>
      <c r="AK856" s="14"/>
      <c r="AL856" s="14"/>
    </row>
    <row r="857" ht="12.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4"/>
      <c r="AJ857" s="14"/>
      <c r="AK857" s="14"/>
      <c r="AL857" s="14"/>
    </row>
    <row r="858" ht="12.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4"/>
      <c r="AJ858" s="14"/>
      <c r="AK858" s="14"/>
      <c r="AL858" s="14"/>
    </row>
    <row r="859" ht="12.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4"/>
      <c r="AJ859" s="14"/>
      <c r="AK859" s="14"/>
      <c r="AL859" s="14"/>
    </row>
    <row r="860" ht="12.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4"/>
      <c r="AJ860" s="14"/>
      <c r="AK860" s="14"/>
      <c r="AL860" s="14"/>
    </row>
    <row r="861" ht="12.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4"/>
      <c r="AJ861" s="14"/>
      <c r="AK861" s="14"/>
      <c r="AL861" s="14"/>
    </row>
    <row r="862" ht="12.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4"/>
      <c r="AJ862" s="14"/>
      <c r="AK862" s="14"/>
      <c r="AL862" s="14"/>
    </row>
    <row r="863" ht="12.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4"/>
      <c r="AJ863" s="14"/>
      <c r="AK863" s="14"/>
      <c r="AL863" s="14"/>
    </row>
    <row r="864" ht="12.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4"/>
      <c r="AJ864" s="14"/>
      <c r="AK864" s="14"/>
      <c r="AL864" s="14"/>
    </row>
    <row r="865" ht="12.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4"/>
      <c r="AJ865" s="14"/>
      <c r="AK865" s="14"/>
      <c r="AL865" s="14"/>
    </row>
    <row r="866" ht="12.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4"/>
      <c r="AJ866" s="14"/>
      <c r="AK866" s="14"/>
      <c r="AL866" s="14"/>
    </row>
    <row r="867" ht="12.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4"/>
      <c r="AJ867" s="14"/>
      <c r="AK867" s="14"/>
      <c r="AL867" s="14"/>
    </row>
    <row r="868" ht="12.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4"/>
      <c r="AJ868" s="14"/>
      <c r="AK868" s="14"/>
      <c r="AL868" s="14"/>
    </row>
    <row r="869" ht="12.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4"/>
      <c r="AJ869" s="14"/>
      <c r="AK869" s="14"/>
      <c r="AL869" s="14"/>
    </row>
    <row r="870" ht="12.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4"/>
      <c r="AJ870" s="14"/>
      <c r="AK870" s="14"/>
      <c r="AL870" s="14"/>
    </row>
    <row r="871" ht="12.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4"/>
      <c r="AJ871" s="14"/>
      <c r="AK871" s="14"/>
      <c r="AL871" s="14"/>
    </row>
    <row r="872" ht="12.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4"/>
      <c r="AJ872" s="14"/>
      <c r="AK872" s="14"/>
      <c r="AL872" s="14"/>
    </row>
    <row r="873" ht="12.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4"/>
      <c r="AJ873" s="14"/>
      <c r="AK873" s="14"/>
      <c r="AL873" s="14"/>
    </row>
    <row r="874" ht="12.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4"/>
      <c r="AJ874" s="14"/>
      <c r="AK874" s="14"/>
      <c r="AL874" s="14"/>
    </row>
    <row r="875" ht="12.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4"/>
      <c r="AJ875" s="14"/>
      <c r="AK875" s="14"/>
      <c r="AL875" s="14"/>
    </row>
    <row r="876" ht="12.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4"/>
      <c r="AJ876" s="14"/>
      <c r="AK876" s="14"/>
      <c r="AL876" s="14"/>
    </row>
    <row r="877" ht="12.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4"/>
      <c r="AJ877" s="14"/>
      <c r="AK877" s="14"/>
      <c r="AL877" s="14"/>
    </row>
    <row r="878" ht="12.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4"/>
      <c r="AJ878" s="14"/>
      <c r="AK878" s="14"/>
      <c r="AL878" s="14"/>
    </row>
    <row r="879" ht="12.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4"/>
      <c r="AJ879" s="14"/>
      <c r="AK879" s="14"/>
      <c r="AL879" s="14"/>
    </row>
    <row r="880" ht="12.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4"/>
      <c r="AJ880" s="14"/>
      <c r="AK880" s="14"/>
      <c r="AL880" s="14"/>
    </row>
    <row r="881" ht="12.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4"/>
      <c r="AJ881" s="14"/>
      <c r="AK881" s="14"/>
      <c r="AL881" s="14"/>
    </row>
    <row r="882" ht="12.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4"/>
      <c r="AJ882" s="14"/>
      <c r="AK882" s="14"/>
      <c r="AL882" s="14"/>
    </row>
    <row r="883" ht="12.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4"/>
      <c r="AJ883" s="14"/>
      <c r="AK883" s="14"/>
      <c r="AL883" s="14"/>
    </row>
    <row r="884" ht="12.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4"/>
      <c r="AJ884" s="14"/>
      <c r="AK884" s="14"/>
      <c r="AL884" s="14"/>
    </row>
    <row r="885" ht="12.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4"/>
      <c r="AJ885" s="14"/>
      <c r="AK885" s="14"/>
      <c r="AL885" s="14"/>
    </row>
    <row r="886" ht="12.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4"/>
      <c r="AJ886" s="14"/>
      <c r="AK886" s="14"/>
      <c r="AL886" s="14"/>
    </row>
    <row r="887" ht="12.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4"/>
      <c r="AJ887" s="14"/>
      <c r="AK887" s="14"/>
      <c r="AL887" s="14"/>
    </row>
    <row r="888" ht="12.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4"/>
      <c r="AJ888" s="14"/>
      <c r="AK888" s="14"/>
      <c r="AL888" s="14"/>
    </row>
    <row r="889" ht="12.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4"/>
      <c r="AJ889" s="14"/>
      <c r="AK889" s="14"/>
      <c r="AL889" s="14"/>
    </row>
    <row r="890" ht="12.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4"/>
      <c r="AJ890" s="14"/>
      <c r="AK890" s="14"/>
      <c r="AL890" s="14"/>
    </row>
    <row r="891" ht="12.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4"/>
      <c r="AJ891" s="14"/>
      <c r="AK891" s="14"/>
      <c r="AL891" s="14"/>
    </row>
    <row r="892" ht="12.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4"/>
      <c r="AJ892" s="14"/>
      <c r="AK892" s="14"/>
      <c r="AL892" s="14"/>
    </row>
    <row r="893" ht="12.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4"/>
      <c r="AJ893" s="14"/>
      <c r="AK893" s="14"/>
      <c r="AL893" s="14"/>
    </row>
    <row r="894" ht="12.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4"/>
      <c r="AJ894" s="14"/>
      <c r="AK894" s="14"/>
      <c r="AL894" s="14"/>
    </row>
    <row r="895" ht="12.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4"/>
      <c r="AJ895" s="14"/>
      <c r="AK895" s="14"/>
      <c r="AL895" s="14"/>
    </row>
    <row r="896" ht="12.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4"/>
      <c r="AJ896" s="14"/>
      <c r="AK896" s="14"/>
      <c r="AL896" s="14"/>
    </row>
    <row r="897" ht="12.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4"/>
      <c r="AJ897" s="14"/>
      <c r="AK897" s="14"/>
      <c r="AL897" s="14"/>
    </row>
    <row r="898" ht="12.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4"/>
      <c r="AJ898" s="14"/>
      <c r="AK898" s="14"/>
      <c r="AL898" s="14"/>
    </row>
    <row r="899" ht="12.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4"/>
      <c r="AJ899" s="14"/>
      <c r="AK899" s="14"/>
      <c r="AL899" s="14"/>
    </row>
    <row r="900" ht="12.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4"/>
      <c r="AJ900" s="14"/>
      <c r="AK900" s="14"/>
      <c r="AL900" s="14"/>
    </row>
    <row r="901" ht="12.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4"/>
      <c r="AJ901" s="14"/>
      <c r="AK901" s="14"/>
      <c r="AL901" s="14"/>
    </row>
    <row r="902" ht="12.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4"/>
      <c r="AJ902" s="14"/>
      <c r="AK902" s="14"/>
      <c r="AL902" s="14"/>
    </row>
    <row r="903" ht="12.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4"/>
      <c r="AJ903" s="14"/>
      <c r="AK903" s="14"/>
      <c r="AL903" s="14"/>
    </row>
    <row r="904" ht="12.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4"/>
      <c r="AJ904" s="14"/>
      <c r="AK904" s="14"/>
      <c r="AL904" s="14"/>
    </row>
    <row r="905" ht="12.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4"/>
      <c r="AJ905" s="14"/>
      <c r="AK905" s="14"/>
      <c r="AL905" s="14"/>
    </row>
    <row r="906" ht="12.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4"/>
      <c r="AJ906" s="14"/>
      <c r="AK906" s="14"/>
      <c r="AL906" s="14"/>
    </row>
    <row r="907" ht="12.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4"/>
      <c r="AJ907" s="14"/>
      <c r="AK907" s="14"/>
      <c r="AL907" s="14"/>
    </row>
    <row r="908" ht="12.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4"/>
      <c r="AJ908" s="14"/>
      <c r="AK908" s="14"/>
      <c r="AL908" s="14"/>
    </row>
    <row r="909" ht="12.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4"/>
      <c r="AJ909" s="14"/>
      <c r="AK909" s="14"/>
      <c r="AL909" s="14"/>
    </row>
    <row r="910" ht="12.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4"/>
      <c r="AJ910" s="14"/>
      <c r="AK910" s="14"/>
      <c r="AL910" s="14"/>
    </row>
    <row r="911" ht="12.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4"/>
      <c r="AJ911" s="14"/>
      <c r="AK911" s="14"/>
      <c r="AL911" s="14"/>
    </row>
    <row r="912" ht="12.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4"/>
      <c r="AJ912" s="14"/>
      <c r="AK912" s="14"/>
      <c r="AL912" s="14"/>
    </row>
    <row r="913" ht="12.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4"/>
      <c r="AJ913" s="14"/>
      <c r="AK913" s="14"/>
      <c r="AL913" s="14"/>
    </row>
    <row r="914" ht="12.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4"/>
      <c r="AJ914" s="14"/>
      <c r="AK914" s="14"/>
      <c r="AL914" s="14"/>
    </row>
    <row r="915" ht="12.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4"/>
      <c r="AJ915" s="14"/>
      <c r="AK915" s="14"/>
      <c r="AL915" s="14"/>
    </row>
    <row r="916" ht="12.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4"/>
      <c r="AJ916" s="14"/>
      <c r="AK916" s="14"/>
      <c r="AL916" s="14"/>
    </row>
    <row r="917" ht="12.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4"/>
      <c r="AJ917" s="14"/>
      <c r="AK917" s="14"/>
      <c r="AL917" s="14"/>
    </row>
    <row r="918" ht="12.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4"/>
      <c r="AJ918" s="14"/>
      <c r="AK918" s="14"/>
      <c r="AL918" s="14"/>
    </row>
    <row r="919" ht="12.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4"/>
      <c r="AJ919" s="14"/>
      <c r="AK919" s="14"/>
      <c r="AL919" s="14"/>
    </row>
    <row r="920" ht="12.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4"/>
      <c r="AJ920" s="14"/>
      <c r="AK920" s="14"/>
      <c r="AL920" s="14"/>
    </row>
    <row r="921" ht="12.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4"/>
      <c r="AJ921" s="14"/>
      <c r="AK921" s="14"/>
      <c r="AL921" s="14"/>
    </row>
    <row r="922" ht="12.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4"/>
      <c r="AJ922" s="14"/>
      <c r="AK922" s="14"/>
      <c r="AL922" s="14"/>
    </row>
    <row r="923" ht="12.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4"/>
      <c r="AJ923" s="14"/>
      <c r="AK923" s="14"/>
      <c r="AL923" s="14"/>
    </row>
    <row r="924" ht="12.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4"/>
      <c r="AJ924" s="14"/>
      <c r="AK924" s="14"/>
      <c r="AL924" s="14"/>
    </row>
    <row r="925" ht="12.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4"/>
      <c r="AJ925" s="14"/>
      <c r="AK925" s="14"/>
      <c r="AL925" s="14"/>
    </row>
    <row r="926" ht="12.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4"/>
      <c r="AJ926" s="14"/>
      <c r="AK926" s="14"/>
      <c r="AL926" s="14"/>
    </row>
    <row r="927" ht="12.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4"/>
      <c r="AJ927" s="14"/>
      <c r="AK927" s="14"/>
      <c r="AL927" s="14"/>
    </row>
    <row r="928" ht="12.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4"/>
      <c r="AJ928" s="14"/>
      <c r="AK928" s="14"/>
      <c r="AL928" s="14"/>
    </row>
    <row r="929" ht="12.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4"/>
      <c r="AJ929" s="14"/>
      <c r="AK929" s="14"/>
      <c r="AL929" s="14"/>
    </row>
    <row r="930" ht="12.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4"/>
      <c r="AJ930" s="14"/>
      <c r="AK930" s="14"/>
      <c r="AL930" s="14"/>
    </row>
    <row r="931" ht="12.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4"/>
      <c r="AJ931" s="14"/>
      <c r="AK931" s="14"/>
      <c r="AL931" s="14"/>
    </row>
    <row r="932" ht="12.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4"/>
      <c r="AJ932" s="14"/>
      <c r="AK932" s="14"/>
      <c r="AL932" s="14"/>
    </row>
    <row r="933" ht="12.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4"/>
      <c r="AJ933" s="14"/>
      <c r="AK933" s="14"/>
      <c r="AL933" s="14"/>
    </row>
    <row r="934" ht="12.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4"/>
      <c r="AJ934" s="14"/>
      <c r="AK934" s="14"/>
      <c r="AL934" s="14"/>
    </row>
    <row r="935" ht="12.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4"/>
      <c r="AJ935" s="14"/>
      <c r="AK935" s="14"/>
      <c r="AL935" s="14"/>
    </row>
    <row r="936" ht="12.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4"/>
      <c r="AJ936" s="14"/>
      <c r="AK936" s="14"/>
      <c r="AL936" s="14"/>
    </row>
    <row r="937" ht="12.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4"/>
      <c r="AJ937" s="14"/>
      <c r="AK937" s="14"/>
      <c r="AL937" s="14"/>
    </row>
    <row r="938" ht="12.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4"/>
      <c r="AJ938" s="14"/>
      <c r="AK938" s="14"/>
      <c r="AL938" s="14"/>
    </row>
    <row r="939" ht="12.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4"/>
      <c r="AJ939" s="14"/>
      <c r="AK939" s="14"/>
      <c r="AL939" s="14"/>
    </row>
    <row r="940" ht="12.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4"/>
      <c r="AJ940" s="14"/>
      <c r="AK940" s="14"/>
      <c r="AL940" s="14"/>
    </row>
    <row r="941" ht="12.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4"/>
      <c r="AJ941" s="14"/>
      <c r="AK941" s="14"/>
      <c r="AL941" s="14"/>
    </row>
    <row r="942" ht="12.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4"/>
      <c r="AJ942" s="14"/>
      <c r="AK942" s="14"/>
      <c r="AL942" s="14"/>
    </row>
    <row r="943" ht="12.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4"/>
      <c r="AJ943" s="14"/>
      <c r="AK943" s="14"/>
      <c r="AL943" s="14"/>
    </row>
    <row r="944" ht="12.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4"/>
      <c r="AJ944" s="14"/>
      <c r="AK944" s="14"/>
      <c r="AL944" s="14"/>
    </row>
    <row r="945" ht="12.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4"/>
      <c r="AJ945" s="14"/>
      <c r="AK945" s="14"/>
      <c r="AL945" s="14"/>
    </row>
    <row r="946" ht="12.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4"/>
      <c r="AJ946" s="14"/>
      <c r="AK946" s="14"/>
      <c r="AL946" s="14"/>
    </row>
    <row r="947" ht="12.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4"/>
      <c r="AJ947" s="14"/>
      <c r="AK947" s="14"/>
      <c r="AL947" s="14"/>
    </row>
    <row r="948" ht="12.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4"/>
      <c r="AJ948" s="14"/>
      <c r="AK948" s="14"/>
      <c r="AL948" s="14"/>
    </row>
    <row r="949" ht="12.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4"/>
      <c r="AJ949" s="14"/>
      <c r="AK949" s="14"/>
      <c r="AL949" s="14"/>
    </row>
    <row r="950" ht="12.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4"/>
      <c r="AJ950" s="14"/>
      <c r="AK950" s="14"/>
      <c r="AL950" s="14"/>
    </row>
    <row r="951" ht="12.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4"/>
      <c r="AJ951" s="14"/>
      <c r="AK951" s="14"/>
      <c r="AL951" s="14"/>
    </row>
    <row r="952" ht="12.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4"/>
      <c r="AJ952" s="14"/>
      <c r="AK952" s="14"/>
      <c r="AL952" s="14"/>
    </row>
    <row r="953" ht="12.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4"/>
      <c r="AJ953" s="14"/>
      <c r="AK953" s="14"/>
      <c r="AL953" s="14"/>
    </row>
    <row r="954" ht="12.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4"/>
      <c r="AJ954" s="14"/>
      <c r="AK954" s="14"/>
      <c r="AL954" s="14"/>
    </row>
    <row r="955" ht="12.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4"/>
      <c r="AJ955" s="14"/>
      <c r="AK955" s="14"/>
      <c r="AL955" s="14"/>
    </row>
    <row r="956" ht="12.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4"/>
      <c r="AJ956" s="14"/>
      <c r="AK956" s="14"/>
      <c r="AL956" s="14"/>
    </row>
    <row r="957" ht="12.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4"/>
      <c r="AJ957" s="14"/>
      <c r="AK957" s="14"/>
      <c r="AL957" s="14"/>
    </row>
    <row r="958" ht="12.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4"/>
      <c r="AJ958" s="14"/>
      <c r="AK958" s="14"/>
      <c r="AL958" s="14"/>
    </row>
    <row r="959" ht="12.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4"/>
      <c r="AJ959" s="14"/>
      <c r="AK959" s="14"/>
      <c r="AL959" s="14"/>
    </row>
    <row r="960" ht="12.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4"/>
      <c r="AJ960" s="14"/>
      <c r="AK960" s="14"/>
      <c r="AL960" s="14"/>
    </row>
    <row r="961" ht="12.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4"/>
      <c r="AJ961" s="14"/>
      <c r="AK961" s="14"/>
      <c r="AL961" s="14"/>
    </row>
    <row r="962" ht="12.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4"/>
      <c r="AJ962" s="14"/>
      <c r="AK962" s="14"/>
      <c r="AL962" s="14"/>
    </row>
    <row r="963" ht="12.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4"/>
      <c r="AJ963" s="14"/>
      <c r="AK963" s="14"/>
      <c r="AL963" s="14"/>
    </row>
    <row r="964" ht="12.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4"/>
      <c r="AJ964" s="14"/>
      <c r="AK964" s="14"/>
      <c r="AL964" s="14"/>
    </row>
    <row r="965" ht="12.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4"/>
      <c r="AJ965" s="14"/>
      <c r="AK965" s="14"/>
      <c r="AL965" s="14"/>
    </row>
    <row r="966" ht="12.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4"/>
      <c r="AJ966" s="14"/>
      <c r="AK966" s="14"/>
      <c r="AL966" s="14"/>
    </row>
    <row r="967" ht="12.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4"/>
      <c r="AJ967" s="14"/>
      <c r="AK967" s="14"/>
      <c r="AL967" s="14"/>
    </row>
    <row r="968" ht="12.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4"/>
      <c r="AJ968" s="14"/>
      <c r="AK968" s="14"/>
      <c r="AL968" s="14"/>
    </row>
    <row r="969" ht="12.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4"/>
      <c r="AJ969" s="14"/>
      <c r="AK969" s="14"/>
      <c r="AL969" s="14"/>
    </row>
    <row r="970" ht="12.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4"/>
      <c r="AJ970" s="14"/>
      <c r="AK970" s="14"/>
      <c r="AL970" s="14"/>
    </row>
    <row r="971" ht="12.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4"/>
      <c r="AJ971" s="14"/>
      <c r="AK971" s="14"/>
      <c r="AL971" s="14"/>
    </row>
    <row r="972" ht="12.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4"/>
      <c r="AJ972" s="14"/>
      <c r="AK972" s="14"/>
      <c r="AL972" s="14"/>
    </row>
    <row r="973" ht="12.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4"/>
      <c r="AJ973" s="14"/>
      <c r="AK973" s="14"/>
      <c r="AL973" s="14"/>
    </row>
    <row r="974" ht="12.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4"/>
      <c r="AJ974" s="14"/>
      <c r="AK974" s="14"/>
      <c r="AL974" s="14"/>
    </row>
    <row r="975" ht="12.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4"/>
      <c r="AJ975" s="14"/>
      <c r="AK975" s="14"/>
      <c r="AL975" s="14"/>
    </row>
    <row r="976" ht="12.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4"/>
      <c r="AJ976" s="14"/>
      <c r="AK976" s="14"/>
      <c r="AL976" s="14"/>
    </row>
    <row r="977" ht="12.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4"/>
      <c r="AJ977" s="14"/>
      <c r="AK977" s="14"/>
      <c r="AL977" s="14"/>
    </row>
    <row r="978" ht="12.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4"/>
      <c r="AJ978" s="14"/>
      <c r="AK978" s="14"/>
      <c r="AL978" s="14"/>
    </row>
    <row r="979" ht="12.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4"/>
      <c r="AJ979" s="14"/>
      <c r="AK979" s="14"/>
      <c r="AL979" s="14"/>
    </row>
    <row r="980" ht="12.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4"/>
      <c r="AJ980" s="14"/>
      <c r="AK980" s="14"/>
      <c r="AL980" s="14"/>
    </row>
    <row r="981" ht="12.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4"/>
      <c r="AJ981" s="14"/>
      <c r="AK981" s="14"/>
      <c r="AL981" s="14"/>
    </row>
    <row r="982" ht="12.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4"/>
      <c r="AJ982" s="14"/>
      <c r="AK982" s="14"/>
      <c r="AL982" s="14"/>
    </row>
    <row r="983" ht="12.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4"/>
      <c r="AJ983" s="14"/>
      <c r="AK983" s="14"/>
      <c r="AL983" s="14"/>
    </row>
    <row r="984" ht="12.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4"/>
      <c r="AJ984" s="14"/>
      <c r="AK984" s="14"/>
      <c r="AL984" s="14"/>
    </row>
    <row r="985" ht="12.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4"/>
      <c r="AJ985" s="14"/>
      <c r="AK985" s="14"/>
      <c r="AL985" s="14"/>
    </row>
    <row r="986" ht="12.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4"/>
      <c r="AJ986" s="14"/>
      <c r="AK986" s="14"/>
      <c r="AL986" s="14"/>
    </row>
    <row r="987" ht="12.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4"/>
      <c r="AJ987" s="14"/>
      <c r="AK987" s="14"/>
      <c r="AL987" s="14"/>
    </row>
    <row r="988" ht="12.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4"/>
      <c r="AJ988" s="14"/>
      <c r="AK988" s="14"/>
      <c r="AL988" s="14"/>
    </row>
    <row r="989" ht="12.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4"/>
      <c r="AJ989" s="14"/>
      <c r="AK989" s="14"/>
      <c r="AL989" s="14"/>
    </row>
    <row r="990" ht="12.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4"/>
      <c r="AJ990" s="14"/>
      <c r="AK990" s="14"/>
      <c r="AL990" s="14"/>
    </row>
    <row r="991" ht="12.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4"/>
      <c r="AJ991" s="14"/>
      <c r="AK991" s="14"/>
      <c r="AL991" s="14"/>
    </row>
    <row r="992" ht="12.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4"/>
      <c r="AJ992" s="14"/>
      <c r="AK992" s="14"/>
      <c r="AL992" s="14"/>
    </row>
    <row r="993" ht="12.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4"/>
      <c r="AJ993" s="14"/>
      <c r="AK993" s="14"/>
      <c r="AL993" s="14"/>
    </row>
    <row r="994" ht="12.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4"/>
      <c r="AJ994" s="14"/>
      <c r="AK994" s="14"/>
      <c r="AL994" s="14"/>
    </row>
    <row r="995" ht="12.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4"/>
      <c r="AJ995" s="14"/>
      <c r="AK995" s="14"/>
      <c r="AL995" s="14"/>
    </row>
    <row r="996" ht="12.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4"/>
      <c r="AJ996" s="14"/>
      <c r="AK996" s="14"/>
      <c r="AL996" s="14"/>
    </row>
    <row r="997" ht="12.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4"/>
      <c r="AJ997" s="14"/>
      <c r="AK997" s="14"/>
      <c r="AL997" s="14"/>
    </row>
    <row r="998" ht="12.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4"/>
      <c r="AJ998" s="14"/>
      <c r="AK998" s="14"/>
      <c r="AL998" s="14"/>
    </row>
    <row r="999" ht="12.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4"/>
      <c r="AJ999" s="14"/>
      <c r="AK999" s="14"/>
      <c r="AL999" s="14"/>
    </row>
    <row r="1000" ht="12.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c r="AD1000" s="104"/>
      <c r="AE1000" s="104"/>
      <c r="AF1000" s="104"/>
      <c r="AG1000" s="104"/>
      <c r="AH1000" s="104"/>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R6:R35 T6:T35">
      <formula1>SalesRoster</formula1>
    </dataValidation>
    <dataValidation type="list" allowBlank="1" showErrorMessage="1" sqref="P6:P35">
      <formula1>"Retail,Wholesale"</formula1>
    </dataValidation>
    <dataValidation type="list" allowBlank="1" showErrorMessage="1" sqref="W6:W35">
      <formula1>Lenders</formula1>
    </dataValidation>
    <dataValidation type="list" allowBlank="1" showErrorMessage="1" sqref="S6:S35">
      <formula1>Percent</formula1>
    </dataValidation>
    <dataValidation type="list" allowBlank="1" showErrorMessage="1" sqref="F6:F35">
      <formula1>"Used,Trade,New"</formula1>
    </dataValidation>
    <dataValidation type="list" allowBlank="1" showErrorMessage="1" sqref="H6:H35 M6:M35">
      <formula1>Makes</formula1>
    </dataValidation>
    <dataValidation type="list" allowBlank="1" showErrorMessage="1" sqref="J6:J35 N6:N35">
      <formula1>Type</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25"/>
    <col customWidth="1" min="3" max="3" width="10.25"/>
    <col customWidth="1" min="4" max="4" width="8.38"/>
    <col customWidth="1" min="5" max="5" width="5.75"/>
    <col customWidth="1" min="6" max="6" width="8.75"/>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13"/>
    <col customWidth="1" min="20" max="20" width="13.5"/>
    <col customWidth="1" min="21" max="21" width="7.13"/>
    <col customWidth="1" min="22" max="22" width="9.75"/>
    <col customWidth="1" min="23" max="23" width="8.88"/>
    <col customWidth="1" min="24" max="24" width="5.63"/>
    <col customWidth="1" min="25" max="28" width="8.0"/>
    <col customWidth="1" min="29" max="29" width="8.88"/>
    <col customWidth="1" min="30" max="30" width="9.75"/>
    <col customWidth="1" min="31" max="31" width="8.88"/>
    <col customWidth="1" min="32" max="32" width="10.5"/>
    <col customWidth="1" min="33" max="33" width="2.63"/>
    <col customWidth="1" min="34" max="34" width="10.5"/>
    <col customWidth="1" min="35" max="38" width="15.13"/>
  </cols>
  <sheetData>
    <row r="1" ht="12.75" customHeight="1">
      <c r="A1" s="1242" t="s">
        <v>933</v>
      </c>
      <c r="B1" s="111"/>
      <c r="C1" s="1417" t="str">
        <f>'DEAL LOG'!I2:J2+11</f>
        <v>#VALUE!</v>
      </c>
      <c r="D1" s="110"/>
      <c r="E1" s="110"/>
      <c r="F1" s="1242" t="s">
        <v>965</v>
      </c>
      <c r="G1" s="110"/>
      <c r="H1" s="1418"/>
      <c r="I1" s="1246"/>
      <c r="J1" s="1246"/>
      <c r="K1" s="1246"/>
      <c r="L1" s="1246"/>
      <c r="M1" s="1246"/>
      <c r="N1" s="1246"/>
      <c r="O1" s="1246"/>
      <c r="P1" s="104"/>
      <c r="Q1" s="104"/>
      <c r="R1" s="104"/>
      <c r="S1" s="104"/>
      <c r="T1" s="104"/>
      <c r="U1" s="104"/>
      <c r="V1" s="104"/>
      <c r="W1" s="104"/>
      <c r="X1" s="104"/>
      <c r="Y1" s="104"/>
      <c r="Z1" s="104"/>
      <c r="AA1" s="104"/>
      <c r="AB1" s="104"/>
      <c r="AC1" s="14"/>
      <c r="AD1" s="14"/>
      <c r="AE1" s="14"/>
      <c r="AF1" s="14"/>
    </row>
    <row r="2" ht="12.75" customHeight="1">
      <c r="A2" s="1242" t="s">
        <v>935</v>
      </c>
      <c r="B2" s="111"/>
      <c r="C2" s="1389" t="str">
        <f>'DEAL LOG'!I3:J3</f>
        <v>#VALUE!</v>
      </c>
      <c r="D2" s="110"/>
      <c r="E2" s="110"/>
      <c r="F2" s="1249" t="s">
        <v>937</v>
      </c>
      <c r="G2" s="110"/>
      <c r="H2" s="1418">
        <f>COUNT(B6:B35)</f>
        <v>0</v>
      </c>
      <c r="I2" s="1246"/>
      <c r="J2" s="1246"/>
      <c r="K2" s="1246"/>
      <c r="L2" s="1246"/>
      <c r="M2" s="1246"/>
      <c r="N2" s="1264"/>
      <c r="O2" s="1264"/>
      <c r="P2" s="104"/>
      <c r="Q2" s="104"/>
      <c r="R2" s="104"/>
      <c r="S2" s="104"/>
      <c r="T2" s="104"/>
      <c r="U2" s="104"/>
      <c r="V2" s="104"/>
      <c r="W2" s="104"/>
      <c r="X2" s="104"/>
      <c r="Y2" s="104"/>
      <c r="Z2" s="104"/>
      <c r="AA2" s="104"/>
      <c r="AB2" s="104"/>
      <c r="AC2" s="14"/>
      <c r="AD2" s="14"/>
      <c r="AE2" s="14"/>
      <c r="AF2" s="14"/>
    </row>
    <row r="3" ht="12.75" customHeight="1">
      <c r="A3" s="1253"/>
      <c r="C3" s="1254"/>
      <c r="F3" s="1255"/>
      <c r="G3" s="1246"/>
      <c r="H3" s="1246"/>
      <c r="I3" s="1246"/>
      <c r="J3" s="1246"/>
      <c r="K3" s="1246"/>
      <c r="L3" s="1246"/>
      <c r="M3" s="1246"/>
      <c r="N3" s="1246"/>
      <c r="O3" s="1246"/>
      <c r="P3" s="1246"/>
      <c r="Q3" s="1246"/>
      <c r="R3" s="1246"/>
      <c r="S3" s="1246"/>
      <c r="T3" s="1246"/>
      <c r="U3" s="1246"/>
      <c r="V3" s="1246"/>
      <c r="W3" s="1256"/>
      <c r="X3" s="1256"/>
      <c r="Y3" s="1255"/>
      <c r="Z3" s="1255"/>
      <c r="AA3" s="60"/>
      <c r="AB3" s="104"/>
      <c r="AC3" s="104"/>
      <c r="AD3" s="104"/>
      <c r="AE3" s="104"/>
      <c r="AF3" s="104"/>
      <c r="AG3" s="104"/>
      <c r="AH3" s="104"/>
      <c r="AI3" s="14"/>
      <c r="AJ3" s="14"/>
      <c r="AK3" s="14"/>
      <c r="AL3" s="14"/>
    </row>
    <row r="4" ht="12.75" customHeight="1">
      <c r="A4" s="785" t="s">
        <v>969</v>
      </c>
      <c r="B4" s="785" t="s">
        <v>941</v>
      </c>
      <c r="C4" s="785" t="s">
        <v>916</v>
      </c>
      <c r="D4" s="785" t="s">
        <v>767</v>
      </c>
      <c r="E4" s="786" t="s">
        <v>768</v>
      </c>
      <c r="F4" s="785" t="s">
        <v>942</v>
      </c>
      <c r="G4" s="787" t="s">
        <v>770</v>
      </c>
      <c r="H4" s="110"/>
      <c r="I4" s="110"/>
      <c r="J4" s="110"/>
      <c r="K4" s="111"/>
      <c r="L4" s="1334" t="s">
        <v>943</v>
      </c>
      <c r="M4" s="110"/>
      <c r="N4" s="110"/>
      <c r="O4" s="110"/>
      <c r="P4" s="110"/>
      <c r="Q4" s="111"/>
      <c r="R4" s="786" t="s">
        <v>790</v>
      </c>
      <c r="S4" s="785" t="s">
        <v>918</v>
      </c>
      <c r="T4" s="785" t="s">
        <v>771</v>
      </c>
      <c r="U4" s="1262" t="s">
        <v>921</v>
      </c>
      <c r="V4" s="785" t="s">
        <v>772</v>
      </c>
      <c r="W4" s="785" t="s">
        <v>945</v>
      </c>
      <c r="X4" s="786" t="s">
        <v>946</v>
      </c>
      <c r="Y4" s="786" t="s">
        <v>947</v>
      </c>
      <c r="Z4" s="786" t="s">
        <v>888</v>
      </c>
      <c r="AA4" s="786" t="s">
        <v>565</v>
      </c>
      <c r="AB4" s="786" t="s">
        <v>948</v>
      </c>
      <c r="AC4" s="786" t="s">
        <v>949</v>
      </c>
      <c r="AD4" s="1262" t="s">
        <v>950</v>
      </c>
      <c r="AE4" s="1263" t="s">
        <v>951</v>
      </c>
      <c r="AF4" s="1263" t="s">
        <v>952</v>
      </c>
      <c r="AG4" s="1264"/>
      <c r="AH4" s="1265" t="s">
        <v>953</v>
      </c>
      <c r="AI4" s="1266" t="s">
        <v>954</v>
      </c>
      <c r="AJ4" s="1267"/>
      <c r="AK4" s="1268"/>
      <c r="AL4" s="14"/>
    </row>
    <row r="5" ht="12.75" customHeight="1">
      <c r="A5" s="1269"/>
      <c r="B5" s="794"/>
      <c r="C5" s="794"/>
      <c r="D5" s="794"/>
      <c r="E5" s="794"/>
      <c r="F5" s="794"/>
      <c r="G5" s="1406" t="s">
        <v>191</v>
      </c>
      <c r="H5" s="1406" t="s">
        <v>192</v>
      </c>
      <c r="I5" s="1406" t="s">
        <v>193</v>
      </c>
      <c r="J5" s="1406" t="s">
        <v>9</v>
      </c>
      <c r="K5" s="1406" t="s">
        <v>955</v>
      </c>
      <c r="L5" s="1407" t="s">
        <v>191</v>
      </c>
      <c r="M5" s="1407" t="s">
        <v>192</v>
      </c>
      <c r="N5" s="1407" t="s">
        <v>9</v>
      </c>
      <c r="O5" s="1407" t="s">
        <v>956</v>
      </c>
      <c r="P5" s="1407" t="s">
        <v>957</v>
      </c>
      <c r="Q5" s="1407" t="s">
        <v>556</v>
      </c>
      <c r="R5" s="794"/>
      <c r="S5" s="794"/>
      <c r="T5" s="794"/>
      <c r="U5" s="794"/>
      <c r="V5" s="794"/>
      <c r="W5" s="794"/>
      <c r="X5" s="794"/>
      <c r="Y5" s="794"/>
      <c r="Z5" s="794"/>
      <c r="AA5" s="794"/>
      <c r="AB5" s="794"/>
      <c r="AC5" s="794"/>
      <c r="AD5" s="794"/>
      <c r="AE5" s="794"/>
      <c r="AF5" s="794"/>
      <c r="AG5" s="1264"/>
      <c r="AH5" s="794"/>
      <c r="AI5" s="797"/>
      <c r="AJ5" s="418"/>
      <c r="AK5" s="415"/>
      <c r="AL5" s="14"/>
    </row>
    <row r="6" ht="12.75" customHeight="1">
      <c r="A6" s="1366"/>
      <c r="B6" s="1275"/>
      <c r="C6" s="1276"/>
      <c r="D6" s="1290"/>
      <c r="E6" s="1276"/>
      <c r="F6" s="1277"/>
      <c r="G6" s="1369"/>
      <c r="H6" s="1369"/>
      <c r="I6" s="1369"/>
      <c r="J6" s="1369"/>
      <c r="K6" s="1302"/>
      <c r="L6" s="1290"/>
      <c r="M6" s="1290"/>
      <c r="N6" s="1290"/>
      <c r="O6" s="1290"/>
      <c r="P6" s="1290"/>
      <c r="Q6" s="1370"/>
      <c r="R6" s="1276"/>
      <c r="S6" s="1278"/>
      <c r="T6" s="1276"/>
      <c r="U6" s="1281">
        <f t="shared" ref="U6:U35" si="1">IF(S6=ISBLANK(0),0,1-S6)</f>
        <v>0</v>
      </c>
      <c r="V6" s="1282"/>
      <c r="W6" s="1290"/>
      <c r="X6" s="1371"/>
      <c r="Y6" s="1284"/>
      <c r="Z6" s="1284"/>
      <c r="AA6" s="1284"/>
      <c r="AB6" s="1284"/>
      <c r="AC6" s="1284"/>
      <c r="AD6" s="1286">
        <f>IF(B6=ISBLANK(0),0,'Roster &amp; Tables'!J27)</f>
        <v>0</v>
      </c>
      <c r="AE6" s="1286">
        <f t="shared" ref="AE6:AE35" si="2">SUM(Y6:AD6)</f>
        <v>0</v>
      </c>
      <c r="AF6" s="1287">
        <f t="shared" ref="AF6:AF35" si="3">SUM(V6+AE6)</f>
        <v>0</v>
      </c>
      <c r="AG6" s="1288">
        <v>1.0</v>
      </c>
      <c r="AH6" s="1222"/>
      <c r="AI6" s="1304"/>
      <c r="AJ6" s="110"/>
      <c r="AK6" s="111"/>
      <c r="AL6" s="14"/>
    </row>
    <row r="7" ht="12.75" customHeight="1">
      <c r="A7" s="1372"/>
      <c r="B7" s="1342"/>
      <c r="C7" s="1344"/>
      <c r="D7" s="1348"/>
      <c r="E7" s="1344"/>
      <c r="F7" s="1345"/>
      <c r="G7" s="1355"/>
      <c r="H7" s="1355"/>
      <c r="I7" s="1355"/>
      <c r="J7" s="1355"/>
      <c r="K7" s="1355"/>
      <c r="L7" s="1348"/>
      <c r="M7" s="1348"/>
      <c r="N7" s="1348"/>
      <c r="O7" s="1348"/>
      <c r="P7" s="1348"/>
      <c r="Q7" s="1375"/>
      <c r="R7" s="1344"/>
      <c r="S7" s="1346"/>
      <c r="T7" s="1344"/>
      <c r="U7" s="1281">
        <f t="shared" si="1"/>
        <v>0</v>
      </c>
      <c r="V7" s="1350"/>
      <c r="W7" s="1348"/>
      <c r="X7" s="1376"/>
      <c r="Y7" s="1352"/>
      <c r="Z7" s="1352"/>
      <c r="AA7" s="1352"/>
      <c r="AB7" s="1352"/>
      <c r="AC7" s="1352"/>
      <c r="AD7" s="1286">
        <f>IF(B7=ISBLANK(0),0,'Roster &amp; Tables'!J27)</f>
        <v>0</v>
      </c>
      <c r="AE7" s="1286">
        <f t="shared" si="2"/>
        <v>0</v>
      </c>
      <c r="AF7" s="1287">
        <f t="shared" si="3"/>
        <v>0</v>
      </c>
      <c r="AG7" s="1288">
        <v>2.0</v>
      </c>
      <c r="AH7" s="1222"/>
      <c r="AI7" s="1304"/>
      <c r="AJ7" s="110"/>
      <c r="AK7" s="111"/>
      <c r="AL7" s="14"/>
    </row>
    <row r="8" ht="12.75" customHeight="1">
      <c r="A8" s="1366"/>
      <c r="B8" s="1275"/>
      <c r="C8" s="1276"/>
      <c r="D8" s="1290"/>
      <c r="E8" s="1276"/>
      <c r="F8" s="1277"/>
      <c r="G8" s="1302"/>
      <c r="H8" s="1302"/>
      <c r="I8" s="1302"/>
      <c r="J8" s="1369"/>
      <c r="K8" s="1302"/>
      <c r="L8" s="1290"/>
      <c r="M8" s="1290"/>
      <c r="N8" s="1290"/>
      <c r="O8" s="1290"/>
      <c r="P8" s="1290"/>
      <c r="Q8" s="1370"/>
      <c r="R8" s="1276"/>
      <c r="S8" s="1278"/>
      <c r="T8" s="1276"/>
      <c r="U8" s="1281">
        <f t="shared" si="1"/>
        <v>0</v>
      </c>
      <c r="V8" s="1282"/>
      <c r="W8" s="1290"/>
      <c r="X8" s="1371"/>
      <c r="Y8" s="1284"/>
      <c r="Z8" s="1284"/>
      <c r="AA8" s="1284"/>
      <c r="AB8" s="1284"/>
      <c r="AC8" s="1284"/>
      <c r="AD8" s="1286">
        <f>IF(B8=ISBLANK(0),0,'Roster &amp; Tables'!J27)</f>
        <v>0</v>
      </c>
      <c r="AE8" s="1286">
        <f t="shared" si="2"/>
        <v>0</v>
      </c>
      <c r="AF8" s="1287">
        <f t="shared" si="3"/>
        <v>0</v>
      </c>
      <c r="AG8" s="1288">
        <v>3.0</v>
      </c>
      <c r="AH8" s="1222"/>
      <c r="AI8" s="1304"/>
      <c r="AJ8" s="110"/>
      <c r="AK8" s="111"/>
      <c r="AL8" s="14"/>
    </row>
    <row r="9" ht="12.75" customHeight="1">
      <c r="A9" s="1372"/>
      <c r="B9" s="1342"/>
      <c r="C9" s="1344"/>
      <c r="D9" s="1348"/>
      <c r="E9" s="1344"/>
      <c r="F9" s="1345"/>
      <c r="G9" s="1355"/>
      <c r="H9" s="1355"/>
      <c r="I9" s="1355"/>
      <c r="J9" s="1355"/>
      <c r="K9" s="1355"/>
      <c r="L9" s="1348"/>
      <c r="M9" s="1348"/>
      <c r="N9" s="1348"/>
      <c r="O9" s="1348"/>
      <c r="P9" s="1348"/>
      <c r="Q9" s="1375"/>
      <c r="R9" s="1344"/>
      <c r="S9" s="1346"/>
      <c r="T9" s="1348"/>
      <c r="U9" s="1281">
        <f t="shared" si="1"/>
        <v>0</v>
      </c>
      <c r="V9" s="1350"/>
      <c r="W9" s="1348"/>
      <c r="X9" s="1376"/>
      <c r="Y9" s="1352"/>
      <c r="Z9" s="1352"/>
      <c r="AA9" s="1352"/>
      <c r="AB9" s="1352"/>
      <c r="AC9" s="1352"/>
      <c r="AD9" s="1286">
        <f>IF(B9=ISBLANK(0),0,'Roster &amp; Tables'!J27)</f>
        <v>0</v>
      </c>
      <c r="AE9" s="1286">
        <f t="shared" si="2"/>
        <v>0</v>
      </c>
      <c r="AF9" s="1287">
        <f t="shared" si="3"/>
        <v>0</v>
      </c>
      <c r="AG9" s="1288">
        <v>4.0</v>
      </c>
      <c r="AH9" s="1222"/>
      <c r="AI9" s="1304"/>
      <c r="AJ9" s="110"/>
      <c r="AK9" s="111"/>
      <c r="AL9" s="14"/>
    </row>
    <row r="10" ht="12.75" customHeight="1">
      <c r="A10" s="1366"/>
      <c r="B10" s="1275"/>
      <c r="C10" s="1276"/>
      <c r="D10" s="1290"/>
      <c r="E10" s="1276"/>
      <c r="F10" s="1277"/>
      <c r="G10" s="1369"/>
      <c r="H10" s="1369"/>
      <c r="I10" s="1369"/>
      <c r="J10" s="1369"/>
      <c r="K10" s="1302"/>
      <c r="L10" s="1290"/>
      <c r="M10" s="1290"/>
      <c r="N10" s="1290"/>
      <c r="O10" s="1290"/>
      <c r="P10" s="1290"/>
      <c r="Q10" s="1370"/>
      <c r="R10" s="1276"/>
      <c r="S10" s="1278"/>
      <c r="T10" s="1276"/>
      <c r="U10" s="1281">
        <f t="shared" si="1"/>
        <v>0</v>
      </c>
      <c r="V10" s="1282"/>
      <c r="W10" s="1290"/>
      <c r="X10" s="1371"/>
      <c r="Y10" s="1284"/>
      <c r="Z10" s="1284"/>
      <c r="AA10" s="1284"/>
      <c r="AB10" s="1284"/>
      <c r="AC10" s="1284"/>
      <c r="AD10" s="1286">
        <f>IF(B10=ISBLANK(0),0,'Roster &amp; Tables'!J27)</f>
        <v>0</v>
      </c>
      <c r="AE10" s="1286">
        <f t="shared" si="2"/>
        <v>0</v>
      </c>
      <c r="AF10" s="1287">
        <f t="shared" si="3"/>
        <v>0</v>
      </c>
      <c r="AG10" s="1288">
        <v>5.0</v>
      </c>
      <c r="AH10" s="1222"/>
      <c r="AI10" s="1304"/>
      <c r="AJ10" s="110"/>
      <c r="AK10" s="111"/>
      <c r="AL10" s="14"/>
    </row>
    <row r="11" ht="12.75" customHeight="1">
      <c r="A11" s="1372"/>
      <c r="B11" s="1342"/>
      <c r="C11" s="1344"/>
      <c r="D11" s="1348"/>
      <c r="E11" s="1344"/>
      <c r="F11" s="1345"/>
      <c r="G11" s="1355"/>
      <c r="H11" s="1355"/>
      <c r="I11" s="1355"/>
      <c r="J11" s="1355"/>
      <c r="K11" s="1355"/>
      <c r="L11" s="1348"/>
      <c r="M11" s="1348"/>
      <c r="N11" s="1348"/>
      <c r="O11" s="1348"/>
      <c r="P11" s="1348"/>
      <c r="Q11" s="1375"/>
      <c r="R11" s="1344"/>
      <c r="S11" s="1346"/>
      <c r="T11" s="1348"/>
      <c r="U11" s="1281">
        <f t="shared" si="1"/>
        <v>0</v>
      </c>
      <c r="V11" s="1350"/>
      <c r="W11" s="1348"/>
      <c r="X11" s="1376"/>
      <c r="Y11" s="1352"/>
      <c r="Z11" s="1352"/>
      <c r="AA11" s="1352"/>
      <c r="AB11" s="1352"/>
      <c r="AC11" s="1352"/>
      <c r="AD11" s="1286">
        <f>IF(B11=ISBLANK(0),0,'Roster &amp; Tables'!J27)</f>
        <v>0</v>
      </c>
      <c r="AE11" s="1286">
        <f t="shared" si="2"/>
        <v>0</v>
      </c>
      <c r="AF11" s="1287">
        <f t="shared" si="3"/>
        <v>0</v>
      </c>
      <c r="AG11" s="1288">
        <v>6.0</v>
      </c>
      <c r="AH11" s="1222"/>
      <c r="AI11" s="1304"/>
      <c r="AJ11" s="110"/>
      <c r="AK11" s="111"/>
      <c r="AL11" s="14"/>
    </row>
    <row r="12" ht="12.75" customHeight="1">
      <c r="A12" s="1366"/>
      <c r="B12" s="1367"/>
      <c r="C12" s="1290"/>
      <c r="D12" s="1290"/>
      <c r="E12" s="1290"/>
      <c r="F12" s="1368"/>
      <c r="G12" s="1369"/>
      <c r="H12" s="1369"/>
      <c r="I12" s="1369"/>
      <c r="J12" s="1369"/>
      <c r="K12" s="1302"/>
      <c r="L12" s="1290"/>
      <c r="M12" s="1290"/>
      <c r="N12" s="1290"/>
      <c r="O12" s="1290"/>
      <c r="P12" s="1290"/>
      <c r="Q12" s="1370"/>
      <c r="R12" s="1290"/>
      <c r="S12" s="1362"/>
      <c r="T12" s="1290"/>
      <c r="U12" s="1281">
        <f t="shared" si="1"/>
        <v>0</v>
      </c>
      <c r="V12" s="1284"/>
      <c r="W12" s="1290"/>
      <c r="X12" s="1371"/>
      <c r="Y12" s="1284"/>
      <c r="Z12" s="1284"/>
      <c r="AA12" s="1284"/>
      <c r="AB12" s="1284"/>
      <c r="AC12" s="1284"/>
      <c r="AD12" s="1286">
        <f>IF(B12=ISBLANK(0),0,'Roster &amp; Tables'!J27)</f>
        <v>0</v>
      </c>
      <c r="AE12" s="1286">
        <f t="shared" si="2"/>
        <v>0</v>
      </c>
      <c r="AF12" s="1287">
        <f t="shared" si="3"/>
        <v>0</v>
      </c>
      <c r="AG12" s="1288">
        <v>7.0</v>
      </c>
      <c r="AH12" s="1222"/>
      <c r="AI12" s="1304"/>
      <c r="AJ12" s="110"/>
      <c r="AK12" s="111"/>
      <c r="AL12" s="14"/>
    </row>
    <row r="13" ht="12.75" customHeight="1">
      <c r="A13" s="1372"/>
      <c r="B13" s="1373"/>
      <c r="C13" s="1348"/>
      <c r="D13" s="1348"/>
      <c r="E13" s="1348"/>
      <c r="F13" s="1374"/>
      <c r="G13" s="1355" t="str">
        <f>IF(A13=ISBLANK(TRUE),IF(B13=ISBLANK(TRUE)," ","Input"),VLOOKUP(A13,INVENTORY!$A$31:$Y$948,6,FALSE))</f>
        <v> </v>
      </c>
      <c r="H13" s="1355" t="str">
        <f>IF(A13=ISBLANK(TRUE),IF(B13=ISBLANK(TRUE)," ","Input"),VLOOKUP(A13,INVENTORY!$A$31:$Y$948,7,FALSE))</f>
        <v> </v>
      </c>
      <c r="I13" s="1355" t="str">
        <f>IF(A13=ISBLANK(TRUE),IF(B13=ISBLANK(TRUE)," ","Input"),VLOOKUP(A13,INVENTORY!$A$31:$Y$948,8,FALSE))</f>
        <v> </v>
      </c>
      <c r="J13" s="1355" t="str">
        <f>IF(A13=ISBLANK(TRUE),IF(B13=ISBLANK(TRUE)," ","Input"),VLOOKUP(A13,INVENTORY!$A$31:$Y$948,9,FALSE))</f>
        <v> </v>
      </c>
      <c r="K13" s="1355" t="str">
        <f>IF(A13=ISBLANK(TRUE),IF(B13=ISBLANK(TRUE)," ","Input"),VLOOKUP(B13,INVENTORY!$A$31:$Y$948,19,FALSE))</f>
        <v> </v>
      </c>
      <c r="L13" s="1348"/>
      <c r="M13" s="1348"/>
      <c r="N13" s="1348"/>
      <c r="O13" s="1348"/>
      <c r="P13" s="1348"/>
      <c r="Q13" s="1375"/>
      <c r="R13" s="1348"/>
      <c r="S13" s="1356"/>
      <c r="T13" s="1348"/>
      <c r="U13" s="1281">
        <f t="shared" si="1"/>
        <v>0</v>
      </c>
      <c r="V13" s="1352"/>
      <c r="W13" s="1348"/>
      <c r="X13" s="1376"/>
      <c r="Y13" s="1352"/>
      <c r="Z13" s="1352"/>
      <c r="AA13" s="1352"/>
      <c r="AB13" s="1352"/>
      <c r="AC13" s="1352"/>
      <c r="AD13" s="1286">
        <f>IF(B13=ISBLANK(0),0,'Roster &amp; Tables'!J27)</f>
        <v>0</v>
      </c>
      <c r="AE13" s="1286">
        <f t="shared" si="2"/>
        <v>0</v>
      </c>
      <c r="AF13" s="1287">
        <f t="shared" si="3"/>
        <v>0</v>
      </c>
      <c r="AG13" s="1288">
        <v>8.0</v>
      </c>
      <c r="AH13" s="1222"/>
      <c r="AI13" s="1304"/>
      <c r="AJ13" s="110"/>
      <c r="AK13" s="111"/>
      <c r="AL13" s="14"/>
    </row>
    <row r="14" ht="12.75" customHeight="1">
      <c r="A14" s="1366"/>
      <c r="B14" s="1367"/>
      <c r="C14" s="1290"/>
      <c r="D14" s="1290"/>
      <c r="E14" s="1290"/>
      <c r="F14" s="1368"/>
      <c r="G14" s="1369" t="str">
        <f>IF(A14=ISBLANK(TRUE),IF(B14=ISBLANK(TRUE)," ","Input"),VLOOKUP(A14,INVENTORY!$A$31:$Y$948,6,FALSE))</f>
        <v> </v>
      </c>
      <c r="H14" s="1369" t="str">
        <f>IF(A14=ISBLANK(TRUE),IF(B14=ISBLANK(TRUE)," ","Input"),VLOOKUP(A14,INVENTORY!$A$31:$Y$948,7,FALSE))</f>
        <v> </v>
      </c>
      <c r="I14" s="1369" t="str">
        <f>IF(A14=ISBLANK(TRUE),IF(B14=ISBLANK(TRUE)," ","Input"),VLOOKUP(A14,INVENTORY!$A$31:$Y$948,8,FALSE))</f>
        <v> </v>
      </c>
      <c r="J14" s="1369" t="str">
        <f>IF(A14=ISBLANK(TRUE),IF(B14=ISBLANK(TRUE)," ","Input"),VLOOKUP(A14,INVENTORY!$A$31:$Y$948,9,FALSE))</f>
        <v> </v>
      </c>
      <c r="K14" s="1302" t="str">
        <f>IF(A14=ISBLANK(TRUE),IF(B14=ISBLANK(TRUE)," ","Input"),VLOOKUP(B14,INVENTORY!$A$31:$Y$948,19,FALSE))</f>
        <v> </v>
      </c>
      <c r="L14" s="1290"/>
      <c r="M14" s="1290"/>
      <c r="N14" s="1290"/>
      <c r="O14" s="1290"/>
      <c r="P14" s="1290"/>
      <c r="Q14" s="1370"/>
      <c r="R14" s="1290"/>
      <c r="S14" s="1362"/>
      <c r="T14" s="1290"/>
      <c r="U14" s="1281">
        <f t="shared" si="1"/>
        <v>0</v>
      </c>
      <c r="V14" s="1284"/>
      <c r="W14" s="1290"/>
      <c r="X14" s="1371"/>
      <c r="Y14" s="1284"/>
      <c r="Z14" s="1284"/>
      <c r="AA14" s="1284"/>
      <c r="AB14" s="1284"/>
      <c r="AC14" s="1284"/>
      <c r="AD14" s="1286">
        <f>IF(B14=ISBLANK(0),0,'Roster &amp; Tables'!J27)</f>
        <v>0</v>
      </c>
      <c r="AE14" s="1286">
        <f t="shared" si="2"/>
        <v>0</v>
      </c>
      <c r="AF14" s="1287">
        <f t="shared" si="3"/>
        <v>0</v>
      </c>
      <c r="AG14" s="1288">
        <v>9.0</v>
      </c>
      <c r="AH14" s="1222"/>
      <c r="AI14" s="1304"/>
      <c r="AJ14" s="110"/>
      <c r="AK14" s="111"/>
      <c r="AL14" s="14"/>
    </row>
    <row r="15" ht="12.75" customHeight="1">
      <c r="A15" s="1372"/>
      <c r="B15" s="1373"/>
      <c r="C15" s="1348"/>
      <c r="D15" s="1348"/>
      <c r="E15" s="1348"/>
      <c r="F15" s="1374"/>
      <c r="G15" s="1355" t="str">
        <f>IF(A15=ISBLANK(TRUE),IF(B15=ISBLANK(TRUE)," ","Input"),VLOOKUP(A15,INVENTORY!$A$31:$Y$948,6,FALSE))</f>
        <v> </v>
      </c>
      <c r="H15" s="1355" t="str">
        <f>IF(A15=ISBLANK(TRUE),IF(B15=ISBLANK(TRUE)," ","Input"),VLOOKUP(A15,INVENTORY!$A$31:$Y$948,7,FALSE))</f>
        <v> </v>
      </c>
      <c r="I15" s="1355" t="str">
        <f>IF(A15=ISBLANK(TRUE),IF(B15=ISBLANK(TRUE)," ","Input"),VLOOKUP(A15,INVENTORY!$A$31:$Y$948,8,FALSE))</f>
        <v> </v>
      </c>
      <c r="J15" s="1355" t="str">
        <f>IF(A15=ISBLANK(TRUE),IF(B15=ISBLANK(TRUE)," ","Input"),VLOOKUP(A15,INVENTORY!$A$31:$Y$948,9,FALSE))</f>
        <v> </v>
      </c>
      <c r="K15" s="1355" t="str">
        <f>IF(A15=ISBLANK(TRUE),IF(B15=ISBLANK(TRUE)," ","Input"),VLOOKUP(B15,INVENTORY!$A$31:$Y$948,19,FALSE))</f>
        <v> </v>
      </c>
      <c r="L15" s="1348"/>
      <c r="M15" s="1348"/>
      <c r="N15" s="1348"/>
      <c r="O15" s="1348"/>
      <c r="P15" s="1348"/>
      <c r="Q15" s="1375"/>
      <c r="R15" s="1348"/>
      <c r="S15" s="1356"/>
      <c r="T15" s="1348"/>
      <c r="U15" s="1281">
        <f t="shared" si="1"/>
        <v>0</v>
      </c>
      <c r="V15" s="1352"/>
      <c r="W15" s="1348"/>
      <c r="X15" s="1376"/>
      <c r="Y15" s="1352"/>
      <c r="Z15" s="1352"/>
      <c r="AA15" s="1352"/>
      <c r="AB15" s="1352"/>
      <c r="AC15" s="1352"/>
      <c r="AD15" s="1286">
        <f>IF(B15=ISBLANK(0),0,'Roster &amp; Tables'!J27)</f>
        <v>0</v>
      </c>
      <c r="AE15" s="1286">
        <f t="shared" si="2"/>
        <v>0</v>
      </c>
      <c r="AF15" s="1287">
        <f t="shared" si="3"/>
        <v>0</v>
      </c>
      <c r="AG15" s="1288">
        <v>10.0</v>
      </c>
      <c r="AH15" s="1222"/>
      <c r="AI15" s="1304"/>
      <c r="AJ15" s="110"/>
      <c r="AK15" s="111"/>
      <c r="AL15" s="14"/>
    </row>
    <row r="16" ht="12.75" customHeight="1">
      <c r="A16" s="1366"/>
      <c r="B16" s="1367"/>
      <c r="C16" s="1290"/>
      <c r="D16" s="1290"/>
      <c r="E16" s="1290"/>
      <c r="F16" s="1368"/>
      <c r="G16" s="1369" t="str">
        <f>IF(A16=ISBLANK(TRUE),IF(B16=ISBLANK(TRUE)," ","Input"),VLOOKUP(A16,INVENTORY!$A$31:$Y$948,6,FALSE))</f>
        <v> </v>
      </c>
      <c r="H16" s="1369" t="str">
        <f>IF(A16=ISBLANK(TRUE),IF(B16=ISBLANK(TRUE)," ","Input"),VLOOKUP(A16,INVENTORY!$A$31:$Y$948,7,FALSE))</f>
        <v> </v>
      </c>
      <c r="I16" s="1369" t="str">
        <f>IF(A16=ISBLANK(TRUE),IF(B16=ISBLANK(TRUE)," ","Input"),VLOOKUP(A16,INVENTORY!$A$31:$Y$948,8,FALSE))</f>
        <v> </v>
      </c>
      <c r="J16" s="1369" t="str">
        <f>IF(A16=ISBLANK(TRUE),IF(B16=ISBLANK(TRUE)," ","Input"),VLOOKUP(A16,INVENTORY!$A$31:$Y$948,9,FALSE))</f>
        <v> </v>
      </c>
      <c r="K16" s="1302" t="str">
        <f>IF(A16=ISBLANK(TRUE),IF(B16=ISBLANK(TRUE)," ","Input"),VLOOKUP(B16,INVENTORY!$A$31:$Y$948,19,FALSE))</f>
        <v> </v>
      </c>
      <c r="L16" s="1290"/>
      <c r="M16" s="1290"/>
      <c r="N16" s="1290"/>
      <c r="O16" s="1290"/>
      <c r="P16" s="1290"/>
      <c r="Q16" s="1370"/>
      <c r="R16" s="1290"/>
      <c r="S16" s="1362"/>
      <c r="T16" s="1290"/>
      <c r="U16" s="1281">
        <f t="shared" si="1"/>
        <v>0</v>
      </c>
      <c r="V16" s="1284"/>
      <c r="W16" s="1290"/>
      <c r="X16" s="1371"/>
      <c r="Y16" s="1284"/>
      <c r="Z16" s="1284"/>
      <c r="AA16" s="1284"/>
      <c r="AB16" s="1284"/>
      <c r="AC16" s="1284"/>
      <c r="AD16" s="1286">
        <f>IF(B16=ISBLANK(0),0,'Roster &amp; Tables'!J27)</f>
        <v>0</v>
      </c>
      <c r="AE16" s="1286">
        <f t="shared" si="2"/>
        <v>0</v>
      </c>
      <c r="AF16" s="1287">
        <f t="shared" si="3"/>
        <v>0</v>
      </c>
      <c r="AG16" s="1288">
        <v>11.0</v>
      </c>
      <c r="AH16" s="1222"/>
      <c r="AI16" s="1304"/>
      <c r="AJ16" s="110"/>
      <c r="AK16" s="111"/>
      <c r="AL16" s="14"/>
    </row>
    <row r="17" ht="12.75" customHeight="1">
      <c r="A17" s="1372"/>
      <c r="B17" s="1373"/>
      <c r="C17" s="1348"/>
      <c r="D17" s="1348"/>
      <c r="E17" s="1348"/>
      <c r="F17" s="1374"/>
      <c r="G17" s="1355" t="str">
        <f>IF(A17=ISBLANK(TRUE),IF(B17=ISBLANK(TRUE)," ","Input"),VLOOKUP(A17,INVENTORY!$A$31:$Y$948,6,FALSE))</f>
        <v> </v>
      </c>
      <c r="H17" s="1355" t="str">
        <f>IF(A17=ISBLANK(TRUE),IF(B17=ISBLANK(TRUE)," ","Input"),VLOOKUP(A17,INVENTORY!$A$31:$Y$948,7,FALSE))</f>
        <v> </v>
      </c>
      <c r="I17" s="1355" t="str">
        <f>IF(A17=ISBLANK(TRUE),IF(B17=ISBLANK(TRUE)," ","Input"),VLOOKUP(A17,INVENTORY!$A$31:$Y$948,8,FALSE))</f>
        <v> </v>
      </c>
      <c r="J17" s="1355" t="str">
        <f>IF(A17=ISBLANK(TRUE),IF(B17=ISBLANK(TRUE)," ","Input"),VLOOKUP(A17,INVENTORY!$A$31:$Y$948,9,FALSE))</f>
        <v> </v>
      </c>
      <c r="K17" s="1355" t="str">
        <f>IF(A17=ISBLANK(TRUE),IF(B17=ISBLANK(TRUE)," ","Input"),VLOOKUP(B17,INVENTORY!$A$31:$Y$948,19,FALSE))</f>
        <v> </v>
      </c>
      <c r="L17" s="1348"/>
      <c r="M17" s="1348"/>
      <c r="N17" s="1348"/>
      <c r="O17" s="1348"/>
      <c r="P17" s="1348"/>
      <c r="Q17" s="1375"/>
      <c r="R17" s="1348"/>
      <c r="S17" s="1356"/>
      <c r="T17" s="1348"/>
      <c r="U17" s="1281">
        <f t="shared" si="1"/>
        <v>0</v>
      </c>
      <c r="V17" s="1352"/>
      <c r="W17" s="1348"/>
      <c r="X17" s="1376"/>
      <c r="Y17" s="1352"/>
      <c r="Z17" s="1352"/>
      <c r="AA17" s="1352"/>
      <c r="AB17" s="1352"/>
      <c r="AC17" s="1352"/>
      <c r="AD17" s="1286">
        <f>IF(B17=ISBLANK(0),0,'Roster &amp; Tables'!J27)</f>
        <v>0</v>
      </c>
      <c r="AE17" s="1286">
        <f t="shared" si="2"/>
        <v>0</v>
      </c>
      <c r="AF17" s="1287">
        <f t="shared" si="3"/>
        <v>0</v>
      </c>
      <c r="AG17" s="1288">
        <v>12.0</v>
      </c>
      <c r="AH17" s="1222"/>
      <c r="AI17" s="1304"/>
      <c r="AJ17" s="110"/>
      <c r="AK17" s="111"/>
      <c r="AL17" s="14"/>
    </row>
    <row r="18" ht="12.75" customHeight="1">
      <c r="A18" s="1366"/>
      <c r="B18" s="1367"/>
      <c r="C18" s="1290"/>
      <c r="D18" s="1290"/>
      <c r="E18" s="1290"/>
      <c r="F18" s="1368"/>
      <c r="G18" s="1369" t="str">
        <f>IF(A18=ISBLANK(TRUE),IF(B18=ISBLANK(TRUE)," ","Input"),VLOOKUP(A18,INVENTORY!$A$31:$Y$948,6,FALSE))</f>
        <v> </v>
      </c>
      <c r="H18" s="1369" t="str">
        <f>IF(A18=ISBLANK(TRUE),IF(B18=ISBLANK(TRUE)," ","Input"),VLOOKUP(A18,INVENTORY!$A$31:$Y$948,7,FALSE))</f>
        <v> </v>
      </c>
      <c r="I18" s="1369" t="str">
        <f>IF(A18=ISBLANK(TRUE),IF(B18=ISBLANK(TRUE)," ","Input"),VLOOKUP(A18,INVENTORY!$A$31:$Y$948,8,FALSE))</f>
        <v> </v>
      </c>
      <c r="J18" s="1369" t="str">
        <f>IF(A18=ISBLANK(TRUE),IF(B18=ISBLANK(TRUE)," ","Input"),VLOOKUP(A18,INVENTORY!$A$31:$Y$948,9,FALSE))</f>
        <v> </v>
      </c>
      <c r="K18" s="1302" t="str">
        <f>IF(A18=ISBLANK(TRUE),IF(B18=ISBLANK(TRUE)," ","Input"),VLOOKUP(B18,INVENTORY!$A$31:$Y$948,19,FALSE))</f>
        <v> </v>
      </c>
      <c r="L18" s="1290"/>
      <c r="M18" s="1290"/>
      <c r="N18" s="1290"/>
      <c r="O18" s="1290"/>
      <c r="P18" s="1290"/>
      <c r="Q18" s="1370"/>
      <c r="R18" s="1290"/>
      <c r="S18" s="1362"/>
      <c r="T18" s="1290"/>
      <c r="U18" s="1281">
        <f t="shared" si="1"/>
        <v>0</v>
      </c>
      <c r="V18" s="1284"/>
      <c r="W18" s="1290"/>
      <c r="X18" s="1371"/>
      <c r="Y18" s="1284"/>
      <c r="Z18" s="1284"/>
      <c r="AA18" s="1284"/>
      <c r="AB18" s="1284"/>
      <c r="AC18" s="1284"/>
      <c r="AD18" s="1286">
        <f>IF(B18=ISBLANK(0),0,'Roster &amp; Tables'!J27)</f>
        <v>0</v>
      </c>
      <c r="AE18" s="1286">
        <f t="shared" si="2"/>
        <v>0</v>
      </c>
      <c r="AF18" s="1287">
        <f t="shared" si="3"/>
        <v>0</v>
      </c>
      <c r="AG18" s="1288">
        <v>13.0</v>
      </c>
      <c r="AH18" s="1222"/>
      <c r="AI18" s="1304"/>
      <c r="AJ18" s="110"/>
      <c r="AK18" s="111"/>
      <c r="AL18" s="14"/>
    </row>
    <row r="19" ht="12.75" customHeight="1">
      <c r="A19" s="1372"/>
      <c r="B19" s="1373"/>
      <c r="C19" s="1348"/>
      <c r="D19" s="1348"/>
      <c r="E19" s="1348"/>
      <c r="F19" s="1374"/>
      <c r="G19" s="1355" t="str">
        <f>IF(A19=ISBLANK(TRUE),IF(B19=ISBLANK(TRUE)," ","Input"),VLOOKUP(A19,INVENTORY!$A$31:$Y$948,6,FALSE))</f>
        <v> </v>
      </c>
      <c r="H19" s="1355" t="str">
        <f>IF(A19=ISBLANK(TRUE),IF(B19=ISBLANK(TRUE)," ","Input"),VLOOKUP(A19,INVENTORY!$A$31:$Y$948,7,FALSE))</f>
        <v> </v>
      </c>
      <c r="I19" s="1355" t="str">
        <f>IF(A19=ISBLANK(TRUE),IF(B19=ISBLANK(TRUE)," ","Input"),VLOOKUP(A19,INVENTORY!$A$31:$Y$948,8,FALSE))</f>
        <v> </v>
      </c>
      <c r="J19" s="1355" t="str">
        <f>IF(A19=ISBLANK(TRUE),IF(B19=ISBLANK(TRUE)," ","Input"),VLOOKUP(A19,INVENTORY!$A$31:$Y$948,9,FALSE))</f>
        <v> </v>
      </c>
      <c r="K19" s="1355" t="str">
        <f>IF(A19=ISBLANK(TRUE),IF(B19=ISBLANK(TRUE)," ","Input"),VLOOKUP(B19,INVENTORY!$A$31:$Y$948,19,FALSE))</f>
        <v> </v>
      </c>
      <c r="L19" s="1348"/>
      <c r="M19" s="1348"/>
      <c r="N19" s="1348"/>
      <c r="O19" s="1348"/>
      <c r="P19" s="1348"/>
      <c r="Q19" s="1375"/>
      <c r="R19" s="1348"/>
      <c r="S19" s="1356"/>
      <c r="T19" s="1348"/>
      <c r="U19" s="1281">
        <f t="shared" si="1"/>
        <v>0</v>
      </c>
      <c r="V19" s="1352"/>
      <c r="W19" s="1348"/>
      <c r="X19" s="1376"/>
      <c r="Y19" s="1352"/>
      <c r="Z19" s="1352"/>
      <c r="AA19" s="1352"/>
      <c r="AB19" s="1352"/>
      <c r="AC19" s="1352"/>
      <c r="AD19" s="1286">
        <f>IF(B19=ISBLANK(0),0,'Roster &amp; Tables'!J27)</f>
        <v>0</v>
      </c>
      <c r="AE19" s="1286">
        <f t="shared" si="2"/>
        <v>0</v>
      </c>
      <c r="AF19" s="1287">
        <f t="shared" si="3"/>
        <v>0</v>
      </c>
      <c r="AG19" s="1288">
        <v>14.0</v>
      </c>
      <c r="AH19" s="1222"/>
      <c r="AI19" s="1304"/>
      <c r="AJ19" s="110"/>
      <c r="AK19" s="111"/>
      <c r="AL19" s="14"/>
    </row>
    <row r="20" ht="12.75" customHeight="1">
      <c r="A20" s="1366"/>
      <c r="B20" s="1367"/>
      <c r="C20" s="1290"/>
      <c r="D20" s="1290"/>
      <c r="E20" s="1290"/>
      <c r="F20" s="1368"/>
      <c r="G20" s="1369" t="str">
        <f>IF(A20=ISBLANK(TRUE),IF(B20=ISBLANK(TRUE)," ","Input"),VLOOKUP(A20,INVENTORY!$A$31:$Y$948,6,FALSE))</f>
        <v> </v>
      </c>
      <c r="H20" s="1369" t="str">
        <f>IF(A20=ISBLANK(TRUE),IF(B20=ISBLANK(TRUE)," ","Input"),VLOOKUP(A20,INVENTORY!$A$31:$Y$948,7,FALSE))</f>
        <v> </v>
      </c>
      <c r="I20" s="1369" t="str">
        <f>IF(A20=ISBLANK(TRUE),IF(B20=ISBLANK(TRUE)," ","Input"),VLOOKUP(A20,INVENTORY!$A$31:$Y$948,8,FALSE))</f>
        <v> </v>
      </c>
      <c r="J20" s="1369" t="str">
        <f>IF(A20=ISBLANK(TRUE),IF(B20=ISBLANK(TRUE)," ","Input"),VLOOKUP(A20,INVENTORY!$A$31:$Y$948,9,FALSE))</f>
        <v> </v>
      </c>
      <c r="K20" s="1302" t="str">
        <f>IF(A20=ISBLANK(TRUE),IF(B20=ISBLANK(TRUE)," ","Input"),VLOOKUP(B20,INVENTORY!$A$31:$Y$948,19,FALSE))</f>
        <v> </v>
      </c>
      <c r="L20" s="1290"/>
      <c r="M20" s="1290"/>
      <c r="N20" s="1290"/>
      <c r="O20" s="1290"/>
      <c r="P20" s="1290"/>
      <c r="Q20" s="1370"/>
      <c r="R20" s="1290"/>
      <c r="S20" s="1362"/>
      <c r="T20" s="1290"/>
      <c r="U20" s="1281">
        <f t="shared" si="1"/>
        <v>0</v>
      </c>
      <c r="V20" s="1284"/>
      <c r="W20" s="1290"/>
      <c r="X20" s="1371"/>
      <c r="Y20" s="1284"/>
      <c r="Z20" s="1284"/>
      <c r="AA20" s="1284"/>
      <c r="AB20" s="1284"/>
      <c r="AC20" s="1284"/>
      <c r="AD20" s="1286">
        <f>IF(B20=ISBLANK(0),0,'Roster &amp; Tables'!J27)</f>
        <v>0</v>
      </c>
      <c r="AE20" s="1286">
        <f t="shared" si="2"/>
        <v>0</v>
      </c>
      <c r="AF20" s="1287">
        <f t="shared" si="3"/>
        <v>0</v>
      </c>
      <c r="AG20" s="1288">
        <v>15.0</v>
      </c>
      <c r="AH20" s="1222"/>
      <c r="AI20" s="1304"/>
      <c r="AJ20" s="110"/>
      <c r="AK20" s="111"/>
      <c r="AL20" s="14"/>
    </row>
    <row r="21" ht="12.75" customHeight="1">
      <c r="A21" s="1372"/>
      <c r="B21" s="1373"/>
      <c r="C21" s="1348"/>
      <c r="D21" s="1348"/>
      <c r="E21" s="1348"/>
      <c r="F21" s="1374"/>
      <c r="G21" s="1355" t="str">
        <f>IF(A21=ISBLANK(TRUE),IF(B21=ISBLANK(TRUE)," ","Input"),VLOOKUP(A21,INVENTORY!$A$31:$Y$948,6,FALSE))</f>
        <v> </v>
      </c>
      <c r="H21" s="1355" t="str">
        <f>IF(A21=ISBLANK(TRUE),IF(B21=ISBLANK(TRUE)," ","Input"),VLOOKUP(A21,INVENTORY!$A$31:$Y$948,7,FALSE))</f>
        <v> </v>
      </c>
      <c r="I21" s="1355" t="str">
        <f>IF(A21=ISBLANK(TRUE),IF(B21=ISBLANK(TRUE)," ","Input"),VLOOKUP(A21,INVENTORY!$A$31:$Y$948,8,FALSE))</f>
        <v> </v>
      </c>
      <c r="J21" s="1355" t="str">
        <f>IF(A21=ISBLANK(TRUE),IF(B21=ISBLANK(TRUE)," ","Input"),VLOOKUP(A21,INVENTORY!$A$31:$Y$948,9,FALSE))</f>
        <v> </v>
      </c>
      <c r="K21" s="1355" t="str">
        <f>IF(A21=ISBLANK(TRUE),IF(B21=ISBLANK(TRUE)," ","Input"),VLOOKUP(B21,INVENTORY!$A$31:$Y$948,19,FALSE))</f>
        <v> </v>
      </c>
      <c r="L21" s="1348"/>
      <c r="M21" s="1348"/>
      <c r="N21" s="1348"/>
      <c r="O21" s="1348"/>
      <c r="P21" s="1348"/>
      <c r="Q21" s="1375"/>
      <c r="R21" s="1348"/>
      <c r="S21" s="1356"/>
      <c r="T21" s="1348"/>
      <c r="U21" s="1281">
        <f t="shared" si="1"/>
        <v>0</v>
      </c>
      <c r="V21" s="1352"/>
      <c r="W21" s="1348"/>
      <c r="X21" s="1376"/>
      <c r="Y21" s="1352"/>
      <c r="Z21" s="1352"/>
      <c r="AA21" s="1352"/>
      <c r="AB21" s="1352"/>
      <c r="AC21" s="1352"/>
      <c r="AD21" s="1286">
        <f>IF(B21=ISBLANK(0),0,'Roster &amp; Tables'!J27)</f>
        <v>0</v>
      </c>
      <c r="AE21" s="1286">
        <f t="shared" si="2"/>
        <v>0</v>
      </c>
      <c r="AF21" s="1287">
        <f t="shared" si="3"/>
        <v>0</v>
      </c>
      <c r="AG21" s="1288">
        <v>16.0</v>
      </c>
      <c r="AH21" s="1222"/>
      <c r="AI21" s="1304"/>
      <c r="AJ21" s="110"/>
      <c r="AK21" s="111"/>
      <c r="AL21" s="14"/>
    </row>
    <row r="22" ht="12.75" customHeight="1">
      <c r="A22" s="1366"/>
      <c r="B22" s="1367"/>
      <c r="C22" s="1290"/>
      <c r="D22" s="1290"/>
      <c r="E22" s="1290"/>
      <c r="F22" s="1368"/>
      <c r="G22" s="1369" t="str">
        <f>IF(A22=ISBLANK(TRUE),IF(B22=ISBLANK(TRUE)," ","Input"),VLOOKUP(A22,INVENTORY!$A$31:$Y$948,6,FALSE))</f>
        <v> </v>
      </c>
      <c r="H22" s="1369" t="str">
        <f>IF(A22=ISBLANK(TRUE),IF(B22=ISBLANK(TRUE)," ","Input"),VLOOKUP(A22,INVENTORY!$A$31:$Y$948,7,FALSE))</f>
        <v> </v>
      </c>
      <c r="I22" s="1369" t="str">
        <f>IF(A22=ISBLANK(TRUE),IF(B22=ISBLANK(TRUE)," ","Input"),VLOOKUP(A22,INVENTORY!$A$31:$Y$948,8,FALSE))</f>
        <v> </v>
      </c>
      <c r="J22" s="1369" t="str">
        <f>IF(A22=ISBLANK(TRUE),IF(B22=ISBLANK(TRUE)," ","Input"),VLOOKUP(A22,INVENTORY!$A$31:$Y$948,9,FALSE))</f>
        <v> </v>
      </c>
      <c r="K22" s="1302" t="str">
        <f>IF(A22=ISBLANK(TRUE),IF(B22=ISBLANK(TRUE)," ","Input"),VLOOKUP(B22,INVENTORY!$A$31:$Y$948,19,FALSE))</f>
        <v> </v>
      </c>
      <c r="L22" s="1290"/>
      <c r="M22" s="1290"/>
      <c r="N22" s="1290"/>
      <c r="O22" s="1290"/>
      <c r="P22" s="1290"/>
      <c r="Q22" s="1370"/>
      <c r="R22" s="1290"/>
      <c r="S22" s="1362"/>
      <c r="T22" s="1290"/>
      <c r="U22" s="1281">
        <f t="shared" si="1"/>
        <v>0</v>
      </c>
      <c r="V22" s="1284"/>
      <c r="W22" s="1290"/>
      <c r="X22" s="1371"/>
      <c r="Y22" s="1284"/>
      <c r="Z22" s="1284"/>
      <c r="AA22" s="1284"/>
      <c r="AB22" s="1284"/>
      <c r="AC22" s="1284"/>
      <c r="AD22" s="1286">
        <f>IF(B22=ISBLANK(0),0,'Roster &amp; Tables'!J27)</f>
        <v>0</v>
      </c>
      <c r="AE22" s="1286">
        <f t="shared" si="2"/>
        <v>0</v>
      </c>
      <c r="AF22" s="1287">
        <f t="shared" si="3"/>
        <v>0</v>
      </c>
      <c r="AG22" s="1288">
        <v>17.0</v>
      </c>
      <c r="AH22" s="1222"/>
      <c r="AI22" s="1304"/>
      <c r="AJ22" s="110"/>
      <c r="AK22" s="111"/>
      <c r="AL22" s="14"/>
    </row>
    <row r="23" ht="12.75" customHeight="1">
      <c r="A23" s="1372"/>
      <c r="B23" s="1373"/>
      <c r="C23" s="1348"/>
      <c r="D23" s="1348"/>
      <c r="E23" s="1348"/>
      <c r="F23" s="1374"/>
      <c r="G23" s="1355" t="str">
        <f>IF(A23=ISBLANK(TRUE),IF(B23=ISBLANK(TRUE)," ","Input"),VLOOKUP(A23,INVENTORY!$A$31:$Y$948,6,FALSE))</f>
        <v> </v>
      </c>
      <c r="H23" s="1355" t="str">
        <f>IF(A23=ISBLANK(TRUE),IF(B23=ISBLANK(TRUE)," ","Input"),VLOOKUP(A23,INVENTORY!$A$31:$Y$948,7,FALSE))</f>
        <v> </v>
      </c>
      <c r="I23" s="1355" t="str">
        <f>IF(A23=ISBLANK(TRUE),IF(B23=ISBLANK(TRUE)," ","Input"),VLOOKUP(A23,INVENTORY!$A$31:$Y$948,8,FALSE))</f>
        <v> </v>
      </c>
      <c r="J23" s="1355" t="str">
        <f>IF(A23=ISBLANK(TRUE),IF(B23=ISBLANK(TRUE)," ","Input"),VLOOKUP(A23,INVENTORY!$A$31:$Y$948,9,FALSE))</f>
        <v> </v>
      </c>
      <c r="K23" s="1355" t="str">
        <f>IF(A23=ISBLANK(TRUE),IF(B23=ISBLANK(TRUE)," ","Input"),VLOOKUP(B23,INVENTORY!$A$31:$Y$948,19,FALSE))</f>
        <v> </v>
      </c>
      <c r="L23" s="1348"/>
      <c r="M23" s="1348"/>
      <c r="N23" s="1348"/>
      <c r="O23" s="1348"/>
      <c r="P23" s="1348"/>
      <c r="Q23" s="1375"/>
      <c r="R23" s="1348"/>
      <c r="S23" s="1356"/>
      <c r="T23" s="1348"/>
      <c r="U23" s="1281">
        <f t="shared" si="1"/>
        <v>0</v>
      </c>
      <c r="V23" s="1352"/>
      <c r="W23" s="1348"/>
      <c r="X23" s="1376"/>
      <c r="Y23" s="1352"/>
      <c r="Z23" s="1352"/>
      <c r="AA23" s="1352"/>
      <c r="AB23" s="1352"/>
      <c r="AC23" s="1352"/>
      <c r="AD23" s="1286">
        <f>IF(B23=ISBLANK(0),0,'Roster &amp; Tables'!J27)</f>
        <v>0</v>
      </c>
      <c r="AE23" s="1286">
        <f t="shared" si="2"/>
        <v>0</v>
      </c>
      <c r="AF23" s="1287">
        <f t="shared" si="3"/>
        <v>0</v>
      </c>
      <c r="AG23" s="1288">
        <v>18.0</v>
      </c>
      <c r="AH23" s="1222"/>
      <c r="AI23" s="1304"/>
      <c r="AJ23" s="110"/>
      <c r="AK23" s="111"/>
      <c r="AL23" s="14"/>
    </row>
    <row r="24" ht="12.75" customHeight="1">
      <c r="A24" s="1366"/>
      <c r="B24" s="1367"/>
      <c r="C24" s="1290"/>
      <c r="D24" s="1290"/>
      <c r="E24" s="1290"/>
      <c r="F24" s="1368"/>
      <c r="G24" s="1369" t="str">
        <f>IF(A24=ISBLANK(TRUE),IF(B24=ISBLANK(TRUE)," ","Input"),VLOOKUP(A24,INVENTORY!$A$31:$Y$948,6,FALSE))</f>
        <v> </v>
      </c>
      <c r="H24" s="1369" t="str">
        <f>IF(A24=ISBLANK(TRUE),IF(B24=ISBLANK(TRUE)," ","Input"),VLOOKUP(A24,INVENTORY!$A$31:$Y$948,7,FALSE))</f>
        <v> </v>
      </c>
      <c r="I24" s="1369" t="str">
        <f>IF(A24=ISBLANK(TRUE),IF(B24=ISBLANK(TRUE)," ","Input"),VLOOKUP(A24,INVENTORY!$A$31:$Y$948,8,FALSE))</f>
        <v> </v>
      </c>
      <c r="J24" s="1369" t="str">
        <f>IF(A24=ISBLANK(TRUE),IF(B24=ISBLANK(TRUE)," ","Input"),VLOOKUP(A24,INVENTORY!$A$31:$Y$948,9,FALSE))</f>
        <v> </v>
      </c>
      <c r="K24" s="1302" t="str">
        <f>IF(A24=ISBLANK(TRUE),IF(B24=ISBLANK(TRUE)," ","Input"),VLOOKUP(B24,INVENTORY!$A$31:$Y$948,19,FALSE))</f>
        <v> </v>
      </c>
      <c r="L24" s="1290"/>
      <c r="M24" s="1290"/>
      <c r="N24" s="1290"/>
      <c r="O24" s="1290"/>
      <c r="P24" s="1290"/>
      <c r="Q24" s="1370"/>
      <c r="R24" s="1290"/>
      <c r="S24" s="1362"/>
      <c r="T24" s="1290"/>
      <c r="U24" s="1281">
        <f t="shared" si="1"/>
        <v>0</v>
      </c>
      <c r="V24" s="1284"/>
      <c r="W24" s="1290"/>
      <c r="X24" s="1371"/>
      <c r="Y24" s="1284"/>
      <c r="Z24" s="1284"/>
      <c r="AA24" s="1284"/>
      <c r="AB24" s="1284"/>
      <c r="AC24" s="1284"/>
      <c r="AD24" s="1286">
        <f>IF(B24=ISBLANK(0),0,'Roster &amp; Tables'!J27)</f>
        <v>0</v>
      </c>
      <c r="AE24" s="1286">
        <f t="shared" si="2"/>
        <v>0</v>
      </c>
      <c r="AF24" s="1287">
        <f t="shared" si="3"/>
        <v>0</v>
      </c>
      <c r="AG24" s="1288">
        <v>19.0</v>
      </c>
      <c r="AH24" s="1222"/>
      <c r="AI24" s="1304"/>
      <c r="AJ24" s="110"/>
      <c r="AK24" s="111"/>
      <c r="AL24" s="14"/>
    </row>
    <row r="25" ht="12.75" customHeight="1">
      <c r="A25" s="1372"/>
      <c r="B25" s="1373"/>
      <c r="C25" s="1348"/>
      <c r="D25" s="1348"/>
      <c r="E25" s="1348"/>
      <c r="F25" s="1374"/>
      <c r="G25" s="1355" t="str">
        <f>IF(A25=ISBLANK(TRUE),IF(B25=ISBLANK(TRUE)," ","Input"),VLOOKUP(A25,INVENTORY!$A$31:$Y$948,6,FALSE))</f>
        <v> </v>
      </c>
      <c r="H25" s="1355" t="str">
        <f>IF(A25=ISBLANK(TRUE),IF(B25=ISBLANK(TRUE)," ","Input"),VLOOKUP(A25,INVENTORY!$A$31:$Y$948,7,FALSE))</f>
        <v> </v>
      </c>
      <c r="I25" s="1355" t="str">
        <f>IF(A25=ISBLANK(TRUE),IF(B25=ISBLANK(TRUE)," ","Input"),VLOOKUP(A25,INVENTORY!$A$31:$Y$948,8,FALSE))</f>
        <v> </v>
      </c>
      <c r="J25" s="1355" t="str">
        <f>IF(A25=ISBLANK(TRUE),IF(B25=ISBLANK(TRUE)," ","Input"),VLOOKUP(A25,INVENTORY!$A$31:$Y$948,9,FALSE))</f>
        <v> </v>
      </c>
      <c r="K25" s="1355" t="str">
        <f>IF(A25=ISBLANK(TRUE),IF(B25=ISBLANK(TRUE)," ","Input"),VLOOKUP(B25,INVENTORY!$A$31:$Y$948,19,FALSE))</f>
        <v> </v>
      </c>
      <c r="L25" s="1348"/>
      <c r="M25" s="1348"/>
      <c r="N25" s="1348"/>
      <c r="O25" s="1348"/>
      <c r="P25" s="1348"/>
      <c r="Q25" s="1375"/>
      <c r="R25" s="1348"/>
      <c r="S25" s="1356"/>
      <c r="T25" s="1348"/>
      <c r="U25" s="1281">
        <f t="shared" si="1"/>
        <v>0</v>
      </c>
      <c r="V25" s="1352"/>
      <c r="W25" s="1348"/>
      <c r="X25" s="1376"/>
      <c r="Y25" s="1352"/>
      <c r="Z25" s="1352"/>
      <c r="AA25" s="1352"/>
      <c r="AB25" s="1352"/>
      <c r="AC25" s="1352"/>
      <c r="AD25" s="1286">
        <f>IF(B25=ISBLANK(0),0,'Roster &amp; Tables'!J27)</f>
        <v>0</v>
      </c>
      <c r="AE25" s="1286">
        <f t="shared" si="2"/>
        <v>0</v>
      </c>
      <c r="AF25" s="1287">
        <f t="shared" si="3"/>
        <v>0</v>
      </c>
      <c r="AG25" s="1288">
        <v>20.0</v>
      </c>
      <c r="AH25" s="1222"/>
      <c r="AI25" s="1304"/>
      <c r="AJ25" s="110"/>
      <c r="AK25" s="111"/>
      <c r="AL25" s="14"/>
    </row>
    <row r="26" ht="12.75" customHeight="1">
      <c r="A26" s="1366"/>
      <c r="B26" s="1367"/>
      <c r="C26" s="1290"/>
      <c r="D26" s="1290"/>
      <c r="E26" s="1290"/>
      <c r="F26" s="1368"/>
      <c r="G26" s="1369" t="str">
        <f>IF(A26=ISBLANK(TRUE),IF(B26=ISBLANK(TRUE)," ","Input"),VLOOKUP(A26,INVENTORY!$A$31:$Y$948,6,FALSE))</f>
        <v> </v>
      </c>
      <c r="H26" s="1369" t="str">
        <f>IF(A26=ISBLANK(TRUE),IF(B26=ISBLANK(TRUE)," ","Input"),VLOOKUP(A26,INVENTORY!$A$31:$Y$948,7,FALSE))</f>
        <v> </v>
      </c>
      <c r="I26" s="1369" t="str">
        <f>IF(A26=ISBLANK(TRUE),IF(B26=ISBLANK(TRUE)," ","Input"),VLOOKUP(A26,INVENTORY!$A$31:$Y$948,8,FALSE))</f>
        <v> </v>
      </c>
      <c r="J26" s="1369" t="str">
        <f>IF(A26=ISBLANK(TRUE),IF(B26=ISBLANK(TRUE)," ","Input"),VLOOKUP(A26,INVENTORY!$A$31:$Y$948,9,FALSE))</f>
        <v> </v>
      </c>
      <c r="K26" s="1302" t="str">
        <f>IF(A26=ISBLANK(TRUE),IF(B26=ISBLANK(TRUE)," ","Input"),VLOOKUP(B26,INVENTORY!$A$31:$Y$948,19,FALSE))</f>
        <v> </v>
      </c>
      <c r="L26" s="1290"/>
      <c r="M26" s="1290"/>
      <c r="N26" s="1290"/>
      <c r="O26" s="1290"/>
      <c r="P26" s="1290"/>
      <c r="Q26" s="1370"/>
      <c r="R26" s="1290"/>
      <c r="S26" s="1362"/>
      <c r="T26" s="1290"/>
      <c r="U26" s="1281">
        <f t="shared" si="1"/>
        <v>0</v>
      </c>
      <c r="V26" s="1284"/>
      <c r="W26" s="1290"/>
      <c r="X26" s="1371"/>
      <c r="Y26" s="1284"/>
      <c r="Z26" s="1284"/>
      <c r="AA26" s="1284"/>
      <c r="AB26" s="1284"/>
      <c r="AC26" s="1284"/>
      <c r="AD26" s="1286">
        <f>IF(B26=ISBLANK(0),0,'Roster &amp; Tables'!J27)</f>
        <v>0</v>
      </c>
      <c r="AE26" s="1286">
        <f t="shared" si="2"/>
        <v>0</v>
      </c>
      <c r="AF26" s="1287">
        <f t="shared" si="3"/>
        <v>0</v>
      </c>
      <c r="AG26" s="1288">
        <v>21.0</v>
      </c>
      <c r="AH26" s="1222"/>
      <c r="AI26" s="1304"/>
      <c r="AJ26" s="110"/>
      <c r="AK26" s="111"/>
      <c r="AL26" s="14"/>
    </row>
    <row r="27" ht="12.75" customHeight="1">
      <c r="A27" s="1372"/>
      <c r="B27" s="1373"/>
      <c r="C27" s="1348"/>
      <c r="D27" s="1348"/>
      <c r="E27" s="1348"/>
      <c r="F27" s="1374"/>
      <c r="G27" s="1355" t="str">
        <f>IF(A27=ISBLANK(TRUE),IF(B27=ISBLANK(TRUE)," ","Input"),VLOOKUP(A27,INVENTORY!$A$31:$Y$948,6,FALSE))</f>
        <v> </v>
      </c>
      <c r="H27" s="1355" t="str">
        <f>IF(A27=ISBLANK(TRUE),IF(B27=ISBLANK(TRUE)," ","Input"),VLOOKUP(A27,INVENTORY!$A$31:$Y$948,7,FALSE))</f>
        <v> </v>
      </c>
      <c r="I27" s="1355" t="str">
        <f>IF(A27=ISBLANK(TRUE),IF(B27=ISBLANK(TRUE)," ","Input"),VLOOKUP(A27,INVENTORY!$A$31:$Y$948,8,FALSE))</f>
        <v> </v>
      </c>
      <c r="J27" s="1355" t="str">
        <f>IF(A27=ISBLANK(TRUE),IF(B27=ISBLANK(TRUE)," ","Input"),VLOOKUP(A27,INVENTORY!$A$31:$Y$948,9,FALSE))</f>
        <v> </v>
      </c>
      <c r="K27" s="1355" t="str">
        <f>IF(A27=ISBLANK(TRUE),IF(B27=ISBLANK(TRUE)," ","Input"),VLOOKUP(B27,INVENTORY!$A$31:$Y$948,19,FALSE))</f>
        <v> </v>
      </c>
      <c r="L27" s="1348"/>
      <c r="M27" s="1348"/>
      <c r="N27" s="1348"/>
      <c r="O27" s="1348"/>
      <c r="P27" s="1348"/>
      <c r="Q27" s="1375"/>
      <c r="R27" s="1348"/>
      <c r="S27" s="1356"/>
      <c r="T27" s="1348"/>
      <c r="U27" s="1281">
        <f t="shared" si="1"/>
        <v>0</v>
      </c>
      <c r="V27" s="1352"/>
      <c r="W27" s="1348"/>
      <c r="X27" s="1376"/>
      <c r="Y27" s="1352"/>
      <c r="Z27" s="1352"/>
      <c r="AA27" s="1352"/>
      <c r="AB27" s="1352"/>
      <c r="AC27" s="1352"/>
      <c r="AD27" s="1286">
        <f>IF(B27=ISBLANK(0),0,'Roster &amp; Tables'!J27)</f>
        <v>0</v>
      </c>
      <c r="AE27" s="1286">
        <f t="shared" si="2"/>
        <v>0</v>
      </c>
      <c r="AF27" s="1287">
        <f t="shared" si="3"/>
        <v>0</v>
      </c>
      <c r="AG27" s="1288">
        <v>22.0</v>
      </c>
      <c r="AH27" s="1222"/>
      <c r="AI27" s="1304"/>
      <c r="AJ27" s="110"/>
      <c r="AK27" s="111"/>
      <c r="AL27" s="14"/>
    </row>
    <row r="28" ht="12.75" customHeight="1">
      <c r="A28" s="1366"/>
      <c r="B28" s="1367"/>
      <c r="C28" s="1290"/>
      <c r="D28" s="1290"/>
      <c r="E28" s="1290"/>
      <c r="F28" s="1368"/>
      <c r="G28" s="1369" t="str">
        <f>IF(A28=ISBLANK(TRUE),IF(B28=ISBLANK(TRUE)," ","Input"),VLOOKUP(A28,INVENTORY!$A$31:$Y$948,6,FALSE))</f>
        <v> </v>
      </c>
      <c r="H28" s="1369" t="str">
        <f>IF(A28=ISBLANK(TRUE),IF(B28=ISBLANK(TRUE)," ","Input"),VLOOKUP(A28,INVENTORY!$A$31:$Y$948,7,FALSE))</f>
        <v> </v>
      </c>
      <c r="I28" s="1369" t="str">
        <f>IF(A28=ISBLANK(TRUE),IF(B28=ISBLANK(TRUE)," ","Input"),VLOOKUP(A28,INVENTORY!$A$31:$Y$948,8,FALSE))</f>
        <v> </v>
      </c>
      <c r="J28" s="1369" t="str">
        <f>IF(A28=ISBLANK(TRUE),IF(B28=ISBLANK(TRUE)," ","Input"),VLOOKUP(A28,INVENTORY!$A$31:$Y$948,9,FALSE))</f>
        <v> </v>
      </c>
      <c r="K28" s="1302" t="str">
        <f>IF(A28=ISBLANK(TRUE),IF(B28=ISBLANK(TRUE)," ","Input"),VLOOKUP(B28,INVENTORY!$A$31:$Y$948,19,FALSE))</f>
        <v> </v>
      </c>
      <c r="L28" s="1290"/>
      <c r="M28" s="1290"/>
      <c r="N28" s="1290"/>
      <c r="O28" s="1290"/>
      <c r="P28" s="1290"/>
      <c r="Q28" s="1370"/>
      <c r="R28" s="1290"/>
      <c r="S28" s="1362"/>
      <c r="T28" s="1290"/>
      <c r="U28" s="1281">
        <f t="shared" si="1"/>
        <v>0</v>
      </c>
      <c r="V28" s="1284"/>
      <c r="W28" s="1290"/>
      <c r="X28" s="1371"/>
      <c r="Y28" s="1284"/>
      <c r="Z28" s="1284"/>
      <c r="AA28" s="1284"/>
      <c r="AB28" s="1284"/>
      <c r="AC28" s="1284"/>
      <c r="AD28" s="1286">
        <f>IF(B28=ISBLANK(0),0,'Roster &amp; Tables'!J27)</f>
        <v>0</v>
      </c>
      <c r="AE28" s="1286">
        <f t="shared" si="2"/>
        <v>0</v>
      </c>
      <c r="AF28" s="1287">
        <f t="shared" si="3"/>
        <v>0</v>
      </c>
      <c r="AG28" s="1288">
        <v>23.0</v>
      </c>
      <c r="AH28" s="1222"/>
      <c r="AI28" s="1304"/>
      <c r="AJ28" s="110"/>
      <c r="AK28" s="111"/>
      <c r="AL28" s="14"/>
    </row>
    <row r="29" ht="12.75" customHeight="1">
      <c r="A29" s="1372"/>
      <c r="B29" s="1373"/>
      <c r="C29" s="1348"/>
      <c r="D29" s="1348"/>
      <c r="E29" s="1348"/>
      <c r="F29" s="1374"/>
      <c r="G29" s="1355" t="str">
        <f>IF(A29=ISBLANK(TRUE),IF(B29=ISBLANK(TRUE)," ","Input"),VLOOKUP(A29,INVENTORY!$A$31:$Y$948,6,FALSE))</f>
        <v> </v>
      </c>
      <c r="H29" s="1355" t="str">
        <f>IF(A29=ISBLANK(TRUE),IF(B29=ISBLANK(TRUE)," ","Input"),VLOOKUP(A29,INVENTORY!$A$31:$Y$948,7,FALSE))</f>
        <v> </v>
      </c>
      <c r="I29" s="1355" t="str">
        <f>IF(A29=ISBLANK(TRUE),IF(B29=ISBLANK(TRUE)," ","Input"),VLOOKUP(A29,INVENTORY!$A$31:$Y$948,8,FALSE))</f>
        <v> </v>
      </c>
      <c r="J29" s="1355" t="str">
        <f>IF(A29=ISBLANK(TRUE),IF(B29=ISBLANK(TRUE)," ","Input"),VLOOKUP(A29,INVENTORY!$A$31:$Y$948,9,FALSE))</f>
        <v> </v>
      </c>
      <c r="K29" s="1355" t="str">
        <f>IF(A29=ISBLANK(TRUE),IF(B29=ISBLANK(TRUE)," ","Input"),VLOOKUP(B29,INVENTORY!$A$31:$Y$948,19,FALSE))</f>
        <v> </v>
      </c>
      <c r="L29" s="1348"/>
      <c r="M29" s="1348"/>
      <c r="N29" s="1348"/>
      <c r="O29" s="1348"/>
      <c r="P29" s="1348"/>
      <c r="Q29" s="1375"/>
      <c r="R29" s="1348"/>
      <c r="S29" s="1356"/>
      <c r="T29" s="1348"/>
      <c r="U29" s="1281">
        <f t="shared" si="1"/>
        <v>0</v>
      </c>
      <c r="V29" s="1352"/>
      <c r="W29" s="1348"/>
      <c r="X29" s="1376"/>
      <c r="Y29" s="1352"/>
      <c r="Z29" s="1352"/>
      <c r="AA29" s="1352"/>
      <c r="AB29" s="1352"/>
      <c r="AC29" s="1352"/>
      <c r="AD29" s="1286">
        <f>IF(B29=ISBLANK(0),0,'Roster &amp; Tables'!J27)</f>
        <v>0</v>
      </c>
      <c r="AE29" s="1286">
        <f t="shared" si="2"/>
        <v>0</v>
      </c>
      <c r="AF29" s="1287">
        <f t="shared" si="3"/>
        <v>0</v>
      </c>
      <c r="AG29" s="1288">
        <v>24.0</v>
      </c>
      <c r="AH29" s="1222"/>
      <c r="AI29" s="1304"/>
      <c r="AJ29" s="110"/>
      <c r="AK29" s="111"/>
      <c r="AL29" s="14"/>
    </row>
    <row r="30" ht="12.75" customHeight="1">
      <c r="A30" s="1366"/>
      <c r="B30" s="1367"/>
      <c r="C30" s="1290"/>
      <c r="D30" s="1290"/>
      <c r="E30" s="1290"/>
      <c r="F30" s="1368"/>
      <c r="G30" s="1369" t="str">
        <f>IF(A30=ISBLANK(TRUE),IF(B30=ISBLANK(TRUE)," ","Input"),VLOOKUP(A30,INVENTORY!$A$31:$Y$948,6,FALSE))</f>
        <v> </v>
      </c>
      <c r="H30" s="1369" t="str">
        <f>IF(A30=ISBLANK(TRUE),IF(B30=ISBLANK(TRUE)," ","Input"),VLOOKUP(A30,INVENTORY!$A$31:$Y$948,7,FALSE))</f>
        <v> </v>
      </c>
      <c r="I30" s="1369" t="str">
        <f>IF(A30=ISBLANK(TRUE),IF(B30=ISBLANK(TRUE)," ","Input"),VLOOKUP(A30,INVENTORY!$A$31:$Y$948,8,FALSE))</f>
        <v> </v>
      </c>
      <c r="J30" s="1369" t="str">
        <f>IF(A30=ISBLANK(TRUE),IF(B30=ISBLANK(TRUE)," ","Input"),VLOOKUP(A30,INVENTORY!$A$31:$Y$948,9,FALSE))</f>
        <v> </v>
      </c>
      <c r="K30" s="1302" t="str">
        <f>IF(A30=ISBLANK(TRUE),IF(B30=ISBLANK(TRUE)," ","Input"),VLOOKUP(B30,INVENTORY!$A$31:$Y$948,19,FALSE))</f>
        <v> </v>
      </c>
      <c r="L30" s="1290"/>
      <c r="M30" s="1290"/>
      <c r="N30" s="1290"/>
      <c r="O30" s="1290"/>
      <c r="P30" s="1290"/>
      <c r="Q30" s="1370"/>
      <c r="R30" s="1290"/>
      <c r="S30" s="1362"/>
      <c r="T30" s="1290"/>
      <c r="U30" s="1281">
        <f t="shared" si="1"/>
        <v>0</v>
      </c>
      <c r="V30" s="1284"/>
      <c r="W30" s="1290"/>
      <c r="X30" s="1371"/>
      <c r="Y30" s="1284"/>
      <c r="Z30" s="1284"/>
      <c r="AA30" s="1284"/>
      <c r="AB30" s="1284"/>
      <c r="AC30" s="1284"/>
      <c r="AD30" s="1286">
        <f>IF(B30=ISBLANK(0),0,'Roster &amp; Tables'!J27)</f>
        <v>0</v>
      </c>
      <c r="AE30" s="1286">
        <f t="shared" si="2"/>
        <v>0</v>
      </c>
      <c r="AF30" s="1287">
        <f t="shared" si="3"/>
        <v>0</v>
      </c>
      <c r="AG30" s="1288">
        <v>25.0</v>
      </c>
      <c r="AH30" s="1222"/>
      <c r="AI30" s="1304"/>
      <c r="AJ30" s="110"/>
      <c r="AK30" s="111"/>
      <c r="AL30" s="14"/>
    </row>
    <row r="31" ht="12.75" customHeight="1">
      <c r="A31" s="1372"/>
      <c r="B31" s="1373"/>
      <c r="C31" s="1348"/>
      <c r="D31" s="1348"/>
      <c r="E31" s="1348"/>
      <c r="F31" s="1374"/>
      <c r="G31" s="1355" t="str">
        <f>IF(A31=ISBLANK(TRUE),IF(B31=ISBLANK(TRUE)," ","Input"),VLOOKUP(A31,INVENTORY!$A$31:$Y$948,6,FALSE))</f>
        <v> </v>
      </c>
      <c r="H31" s="1355" t="str">
        <f>IF(A31=ISBLANK(TRUE),IF(B31=ISBLANK(TRUE)," ","Input"),VLOOKUP(A31,INVENTORY!$A$31:$Y$948,7,FALSE))</f>
        <v> </v>
      </c>
      <c r="I31" s="1355" t="str">
        <f>IF(A31=ISBLANK(TRUE),IF(B31=ISBLANK(TRUE)," ","Input"),VLOOKUP(A31,INVENTORY!$A$31:$Y$948,8,FALSE))</f>
        <v> </v>
      </c>
      <c r="J31" s="1355" t="str">
        <f>IF(A31=ISBLANK(TRUE),IF(B31=ISBLANK(TRUE)," ","Input"),VLOOKUP(A31,INVENTORY!$A$31:$Y$948,9,FALSE))</f>
        <v> </v>
      </c>
      <c r="K31" s="1355" t="str">
        <f>IF(A31=ISBLANK(TRUE),IF(B31=ISBLANK(TRUE)," ","Input"),VLOOKUP(B31,INVENTORY!$A$31:$Y$948,19,FALSE))</f>
        <v> </v>
      </c>
      <c r="L31" s="1348"/>
      <c r="M31" s="1348"/>
      <c r="N31" s="1348"/>
      <c r="O31" s="1348"/>
      <c r="P31" s="1348"/>
      <c r="Q31" s="1375"/>
      <c r="R31" s="1348"/>
      <c r="S31" s="1356"/>
      <c r="T31" s="1348"/>
      <c r="U31" s="1281">
        <f t="shared" si="1"/>
        <v>0</v>
      </c>
      <c r="V31" s="1352"/>
      <c r="W31" s="1348"/>
      <c r="X31" s="1376"/>
      <c r="Y31" s="1352"/>
      <c r="Z31" s="1352"/>
      <c r="AA31" s="1352"/>
      <c r="AB31" s="1352"/>
      <c r="AC31" s="1352"/>
      <c r="AD31" s="1286">
        <f>IF(B31=ISBLANK(0),0,'Roster &amp; Tables'!J27)</f>
        <v>0</v>
      </c>
      <c r="AE31" s="1286">
        <f t="shared" si="2"/>
        <v>0</v>
      </c>
      <c r="AF31" s="1287">
        <f t="shared" si="3"/>
        <v>0</v>
      </c>
      <c r="AG31" s="1288">
        <v>26.0</v>
      </c>
      <c r="AH31" s="1222"/>
      <c r="AI31" s="1304"/>
      <c r="AJ31" s="110"/>
      <c r="AK31" s="111"/>
      <c r="AL31" s="14"/>
    </row>
    <row r="32" ht="12.75" customHeight="1">
      <c r="A32" s="1366"/>
      <c r="B32" s="1367"/>
      <c r="C32" s="1290"/>
      <c r="D32" s="1290"/>
      <c r="E32" s="1290"/>
      <c r="F32" s="1368"/>
      <c r="G32" s="1369" t="str">
        <f>IF(A32=ISBLANK(TRUE),IF(B32=ISBLANK(TRUE)," ","Input"),VLOOKUP(A32,INVENTORY!$A$31:$Y$948,6,FALSE))</f>
        <v> </v>
      </c>
      <c r="H32" s="1369" t="str">
        <f>IF(A32=ISBLANK(TRUE),IF(B32=ISBLANK(TRUE)," ","Input"),VLOOKUP(A32,INVENTORY!$A$31:$Y$948,7,FALSE))</f>
        <v> </v>
      </c>
      <c r="I32" s="1369" t="str">
        <f>IF(A32=ISBLANK(TRUE),IF(B32=ISBLANK(TRUE)," ","Input"),VLOOKUP(A32,INVENTORY!$A$31:$Y$948,8,FALSE))</f>
        <v> </v>
      </c>
      <c r="J32" s="1369" t="str">
        <f>IF(A32=ISBLANK(TRUE),IF(B32=ISBLANK(TRUE)," ","Input"),VLOOKUP(A32,INVENTORY!$A$31:$Y$948,9,FALSE))</f>
        <v> </v>
      </c>
      <c r="K32" s="1302" t="str">
        <f>IF(A32=ISBLANK(TRUE),IF(B32=ISBLANK(TRUE)," ","Input"),VLOOKUP(B32,INVENTORY!$A$31:$Y$948,19,FALSE))</f>
        <v> </v>
      </c>
      <c r="L32" s="1290"/>
      <c r="M32" s="1290"/>
      <c r="N32" s="1290"/>
      <c r="O32" s="1290"/>
      <c r="P32" s="1290"/>
      <c r="Q32" s="1370"/>
      <c r="R32" s="1290"/>
      <c r="S32" s="1362"/>
      <c r="T32" s="1290"/>
      <c r="U32" s="1281">
        <f t="shared" si="1"/>
        <v>0</v>
      </c>
      <c r="V32" s="1284"/>
      <c r="W32" s="1290"/>
      <c r="X32" s="1371"/>
      <c r="Y32" s="1284"/>
      <c r="Z32" s="1284"/>
      <c r="AA32" s="1284"/>
      <c r="AB32" s="1284"/>
      <c r="AC32" s="1284"/>
      <c r="AD32" s="1286">
        <f>IF(B32=ISBLANK(0),0,'Roster &amp; Tables'!J27)</f>
        <v>0</v>
      </c>
      <c r="AE32" s="1286">
        <f t="shared" si="2"/>
        <v>0</v>
      </c>
      <c r="AF32" s="1287">
        <f t="shared" si="3"/>
        <v>0</v>
      </c>
      <c r="AG32" s="1288">
        <v>27.0</v>
      </c>
      <c r="AH32" s="1222"/>
      <c r="AI32" s="1304"/>
      <c r="AJ32" s="110"/>
      <c r="AK32" s="111"/>
      <c r="AL32" s="14"/>
    </row>
    <row r="33" ht="12.75" customHeight="1">
      <c r="A33" s="1372"/>
      <c r="B33" s="1373"/>
      <c r="C33" s="1348"/>
      <c r="D33" s="1348"/>
      <c r="E33" s="1348"/>
      <c r="F33" s="1374"/>
      <c r="G33" s="1355" t="str">
        <f>IF(A33=ISBLANK(TRUE),IF(B33=ISBLANK(TRUE)," ","Input"),VLOOKUP(A33,INVENTORY!$A$31:$Y$948,6,FALSE))</f>
        <v> </v>
      </c>
      <c r="H33" s="1355" t="str">
        <f>IF(A33=ISBLANK(TRUE),IF(B33=ISBLANK(TRUE)," ","Input"),VLOOKUP(A33,INVENTORY!$A$31:$Y$948,7,FALSE))</f>
        <v> </v>
      </c>
      <c r="I33" s="1355" t="str">
        <f>IF(A33=ISBLANK(TRUE),IF(B33=ISBLANK(TRUE)," ","Input"),VLOOKUP(A33,INVENTORY!$A$31:$Y$948,8,FALSE))</f>
        <v> </v>
      </c>
      <c r="J33" s="1355" t="str">
        <f>IF(A33=ISBLANK(TRUE),IF(B33=ISBLANK(TRUE)," ","Input"),VLOOKUP(A33,INVENTORY!$A$31:$Y$948,9,FALSE))</f>
        <v> </v>
      </c>
      <c r="K33" s="1355" t="str">
        <f>IF(A33=ISBLANK(TRUE),IF(B33=ISBLANK(TRUE)," ","Input"),VLOOKUP(B33,INVENTORY!$A$31:$Y$948,19,FALSE))</f>
        <v> </v>
      </c>
      <c r="L33" s="1348"/>
      <c r="M33" s="1348"/>
      <c r="N33" s="1348"/>
      <c r="O33" s="1348"/>
      <c r="P33" s="1348"/>
      <c r="Q33" s="1375"/>
      <c r="R33" s="1348"/>
      <c r="S33" s="1356"/>
      <c r="T33" s="1348"/>
      <c r="U33" s="1281">
        <f t="shared" si="1"/>
        <v>0</v>
      </c>
      <c r="V33" s="1352"/>
      <c r="W33" s="1348"/>
      <c r="X33" s="1376"/>
      <c r="Y33" s="1352"/>
      <c r="Z33" s="1352"/>
      <c r="AA33" s="1352"/>
      <c r="AB33" s="1352"/>
      <c r="AC33" s="1352"/>
      <c r="AD33" s="1286">
        <f>IF(B33=ISBLANK(0),0,'Roster &amp; Tables'!J27)</f>
        <v>0</v>
      </c>
      <c r="AE33" s="1286">
        <f t="shared" si="2"/>
        <v>0</v>
      </c>
      <c r="AF33" s="1287">
        <f t="shared" si="3"/>
        <v>0</v>
      </c>
      <c r="AG33" s="1288">
        <v>28.0</v>
      </c>
      <c r="AH33" s="1222"/>
      <c r="AI33" s="1304"/>
      <c r="AJ33" s="110"/>
      <c r="AK33" s="111"/>
      <c r="AL33" s="14"/>
    </row>
    <row r="34" ht="12.75" customHeight="1">
      <c r="A34" s="1410"/>
      <c r="B34" s="1411"/>
      <c r="C34" s="1412"/>
      <c r="D34" s="1412"/>
      <c r="E34" s="1412"/>
      <c r="F34" s="1413"/>
      <c r="G34" s="1414" t="str">
        <f>IF(A34=ISBLANK(TRUE),IF(B34=ISBLANK(TRUE)," ","Input"),VLOOKUP(A34,INVENTORY!$A$31:$Y$948,6,FALSE))</f>
        <v> </v>
      </c>
      <c r="H34" s="1414" t="str">
        <f>IF(A34=ISBLANK(TRUE),IF(B34=ISBLANK(TRUE)," ","Input"),VLOOKUP(A34,INVENTORY!$A$31:$Y$948,7,FALSE))</f>
        <v> </v>
      </c>
      <c r="I34" s="1414" t="str">
        <f>IF(A34=ISBLANK(TRUE),IF(B34=ISBLANK(TRUE)," ","Input"),VLOOKUP(A34,INVENTORY!$A$31:$Y$948,8,FALSE))</f>
        <v> </v>
      </c>
      <c r="J34" s="1369" t="str">
        <f>IF(A34=ISBLANK(TRUE),IF(B34=ISBLANK(TRUE)," ","Input"),VLOOKUP(A34,INVENTORY!$A$31:$Y$948,9,FALSE))</f>
        <v> </v>
      </c>
      <c r="K34" s="1302" t="str">
        <f>IF(A34=ISBLANK(TRUE),IF(B34=ISBLANK(TRUE)," ","Input"),VLOOKUP(B34,INVENTORY!$A$31:$Y$948,19,FALSE))</f>
        <v> </v>
      </c>
      <c r="L34" s="1412"/>
      <c r="M34" s="1412"/>
      <c r="N34" s="1412"/>
      <c r="O34" s="1412"/>
      <c r="P34" s="1412"/>
      <c r="Q34" s="1415"/>
      <c r="R34" s="1412"/>
      <c r="S34" s="1416"/>
      <c r="T34" s="1412"/>
      <c r="U34" s="1384">
        <f t="shared" si="1"/>
        <v>0</v>
      </c>
      <c r="V34" s="1284"/>
      <c r="W34" s="1290"/>
      <c r="X34" s="1371"/>
      <c r="Y34" s="1284"/>
      <c r="Z34" s="1284"/>
      <c r="AA34" s="1284"/>
      <c r="AB34" s="1284"/>
      <c r="AC34" s="1284"/>
      <c r="AD34" s="1286">
        <f>IF(B34=ISBLANK(0),0,'Roster &amp; Tables'!J27)</f>
        <v>0</v>
      </c>
      <c r="AE34" s="1286">
        <f t="shared" si="2"/>
        <v>0</v>
      </c>
      <c r="AF34" s="1287">
        <f t="shared" si="3"/>
        <v>0</v>
      </c>
      <c r="AG34" s="1288">
        <v>29.0</v>
      </c>
      <c r="AH34" s="1222"/>
      <c r="AI34" s="1304"/>
      <c r="AJ34" s="110"/>
      <c r="AK34" s="111"/>
      <c r="AL34" s="14"/>
    </row>
    <row r="35" ht="12.75" customHeight="1">
      <c r="A35" s="1372"/>
      <c r="B35" s="1396"/>
      <c r="C35" s="1348"/>
      <c r="D35" s="1348"/>
      <c r="E35" s="1348"/>
      <c r="F35" s="1380"/>
      <c r="G35" s="1355" t="str">
        <f>IF(A35=ISBLANK(TRUE),IF(B35=ISBLANK(TRUE)," ","Input"),VLOOKUP(A35,INVENTORY!$A$31:$Y$948,6,FALSE))</f>
        <v> </v>
      </c>
      <c r="H35" s="1355" t="str">
        <f>IF(A35=ISBLANK(TRUE),IF(B35=ISBLANK(TRUE)," ","Input"),VLOOKUP(A35,INVENTORY!$A$31:$Y$948,7,FALSE))</f>
        <v> </v>
      </c>
      <c r="I35" s="1355" t="str">
        <f>IF(A35=ISBLANK(TRUE),IF(B35=ISBLANK(TRUE)," ","Input"),VLOOKUP(A35,INVENTORY!$A$31:$Y$948,8,FALSE))</f>
        <v> </v>
      </c>
      <c r="J35" s="1355" t="str">
        <f>IF(A35=ISBLANK(TRUE),IF(B35=ISBLANK(TRUE)," ","Input"),VLOOKUP(A35,INVENTORY!$A$31:$Y$948,9,FALSE))</f>
        <v> </v>
      </c>
      <c r="K35" s="1355" t="str">
        <f>IF(A35=ISBLANK(TRUE),IF(B35=ISBLANK(TRUE)," ","Input"),VLOOKUP(B35,INVENTORY!$A$31:$Y$948,19,FALSE))</f>
        <v> </v>
      </c>
      <c r="L35" s="1348"/>
      <c r="M35" s="1348"/>
      <c r="N35" s="1348"/>
      <c r="O35" s="1348"/>
      <c r="P35" s="1348"/>
      <c r="Q35" s="1375"/>
      <c r="R35" s="1348"/>
      <c r="S35" s="1356"/>
      <c r="T35" s="1348"/>
      <c r="U35" s="1281">
        <f t="shared" si="1"/>
        <v>0</v>
      </c>
      <c r="V35" s="1397"/>
      <c r="W35" s="1348"/>
      <c r="X35" s="1376"/>
      <c r="Y35" s="1352"/>
      <c r="Z35" s="1352"/>
      <c r="AA35" s="1352"/>
      <c r="AB35" s="1352"/>
      <c r="AC35" s="1352"/>
      <c r="AD35" s="1286">
        <f>IF(B35=ISBLANK(0),0,'Roster &amp; Tables'!J27)</f>
        <v>0</v>
      </c>
      <c r="AE35" s="1286">
        <f t="shared" si="2"/>
        <v>0</v>
      </c>
      <c r="AF35" s="1287">
        <f t="shared" si="3"/>
        <v>0</v>
      </c>
      <c r="AG35" s="1288">
        <v>30.0</v>
      </c>
      <c r="AH35" s="1222"/>
      <c r="AI35" s="1304"/>
      <c r="AJ35" s="110"/>
      <c r="AK35" s="111"/>
      <c r="AL35" s="14"/>
    </row>
    <row r="36" ht="12.75" customHeight="1">
      <c r="A36" s="1325" t="s">
        <v>958</v>
      </c>
      <c r="B36" s="110"/>
      <c r="C36" s="110"/>
      <c r="D36" s="110"/>
      <c r="E36" s="110"/>
      <c r="F36" s="110"/>
      <c r="G36" s="110"/>
      <c r="H36" s="110"/>
      <c r="I36" s="110"/>
      <c r="J36" s="110"/>
      <c r="K36" s="110"/>
      <c r="L36" s="110"/>
      <c r="M36" s="110"/>
      <c r="N36" s="110"/>
      <c r="O36" s="110"/>
      <c r="P36" s="110"/>
      <c r="Q36" s="110"/>
      <c r="R36" s="110"/>
      <c r="S36" s="110"/>
      <c r="T36" s="110"/>
      <c r="U36" s="111"/>
      <c r="V36" s="1326">
        <f>SUM(V6:V35)</f>
        <v>0</v>
      </c>
      <c r="W36" s="1327"/>
      <c r="X36" s="1327"/>
      <c r="Y36" s="1328">
        <f t="shared" ref="Y36:AF36" si="4">SUM(Y6:Y35)</f>
        <v>0</v>
      </c>
      <c r="Z36" s="1328">
        <f t="shared" si="4"/>
        <v>0</v>
      </c>
      <c r="AA36" s="1328">
        <f t="shared" si="4"/>
        <v>0</v>
      </c>
      <c r="AB36" s="1328">
        <f t="shared" si="4"/>
        <v>0</v>
      </c>
      <c r="AC36" s="1426">
        <f t="shared" si="4"/>
        <v>0</v>
      </c>
      <c r="AD36" s="1328">
        <f t="shared" si="4"/>
        <v>0</v>
      </c>
      <c r="AE36" s="1326">
        <f t="shared" si="4"/>
        <v>0</v>
      </c>
      <c r="AF36" s="1328">
        <f t="shared" si="4"/>
        <v>0</v>
      </c>
      <c r="AG36" s="1246"/>
      <c r="AH36" s="104"/>
      <c r="AI36" s="1246"/>
      <c r="AJ36" s="102"/>
      <c r="AK36" s="60"/>
      <c r="AL36" s="104"/>
    </row>
    <row r="37" ht="12.75" customHeight="1">
      <c r="A37" s="1330" t="s">
        <v>959</v>
      </c>
      <c r="B37" s="110"/>
      <c r="C37" s="110"/>
      <c r="D37" s="110"/>
      <c r="E37" s="110"/>
      <c r="F37" s="110"/>
      <c r="G37" s="110"/>
      <c r="H37" s="110"/>
      <c r="I37" s="110"/>
      <c r="J37" s="110"/>
      <c r="K37" s="110"/>
      <c r="L37" s="110"/>
      <c r="M37" s="110"/>
      <c r="N37" s="110"/>
      <c r="O37" s="110"/>
      <c r="P37" s="110"/>
      <c r="Q37" s="110"/>
      <c r="R37" s="110"/>
      <c r="S37" s="110"/>
      <c r="T37" s="110"/>
      <c r="U37" s="111"/>
      <c r="V37" s="1331" t="str">
        <f>'DEAL LOG'!Y118+'Day 2'!W36+'Day 3'!W35+'Day 4'!W36+'Day 5'!V36+'Day 6'!V36+'Day 7'!V36+'Day 8'!V36+'Day 9'!V36+'Day 10'!V36+'Day 11'!V36+V36</f>
        <v>#VALUE!</v>
      </c>
      <c r="W37" s="1387"/>
      <c r="X37" s="1387"/>
      <c r="Y37" s="1331">
        <f>'DEAL LOG'!AB118+'Day 2'!Z36+'Day 3'!Z35+'Day 4'!Z36+'Day 5'!Y36+'Day 6'!Y36+'Day 7'!Y36+'Day 8'!Y36+'Day 9'!Y36+'Day 10'!Y36+'Day 11'!Y36+Y36</f>
        <v>0</v>
      </c>
      <c r="Z37" s="1331">
        <f>'DEAL LOG'!AC118+'Day 2'!AA36+'Day 3'!AA35+'Day 4'!AA36+'Day 5'!Z36+'Day 6'!Z36+'Day 7'!Z36+'Day 8'!Z36+'Day 9'!Z36+'Day 10'!Z36+'Day 11'!Z36+Z36</f>
        <v>0</v>
      </c>
      <c r="AA37" s="1331">
        <f>'DEAL LOG'!AD118+'Day 2'!AB36+'Day 3'!AB35+'Day 4'!AB36+'Day 5'!AA36+'Day 6'!AA36+'Day 7'!AA36+'Day 8'!AA36+'Day 9'!AA36+'Day 10'!AA36+'Day 11'!AA36+AA36</f>
        <v>0</v>
      </c>
      <c r="AB37" s="1331" t="str">
        <f>#REF!+'Day 2'!AC36+'Day 3'!AC35+'Day 4'!AC36+'Day 5'!AB36+'Day 6'!AB36+'Day 7'!AB36+'Day 8'!AB36+'Day 9'!AB36+'Day 10'!AB36+'Day 11'!AB36+AB36</f>
        <v>#REF!</v>
      </c>
      <c r="AC37" s="1427">
        <f>'DEAL LOG'!AE118+'Day 2'!AD36+'Day 3'!AD35+'Day 4'!AD36+'Day 5'!AC36+'Day 6'!AC36+'Day 7'!AC36+'Day 8'!AC36+'Day 9'!AC36+'Day 10'!AC36+'Day 11'!AC36+AC36</f>
        <v>0</v>
      </c>
      <c r="AD37" s="1428" t="str">
        <f>#REF!+'Day 2'!AE36+'Day 3'!AE35+'Day 4'!AE36+'Day 5'!AD36+'Day 6'!AD36+'Day 7'!AD36+'Day 8'!AD36+'Day 9'!AD36+'Day 10'!AD36+'Day 11'!AD36+AD36</f>
        <v>#REF!</v>
      </c>
      <c r="AE37" s="1331">
        <f>'DEAL LOG'!AF118+'Day 2'!AF36+'Day 3'!AF35+'Day 4'!AF36+'Day 5'!AE36+'Day 6'!AE36+'Day 7'!AE36+'Day 8'!AE36+'Day 9'!AE36+'Day 10'!AE36+'Day 11'!AE36+AE36</f>
        <v>0</v>
      </c>
      <c r="AF37" s="1331" t="str">
        <f>'DEAL LOG'!AG118+'Day 2'!AG36+'Day 3'!AG35+'Day 4'!AG36+'Day 5'!AF36+'Day 6'!AF36+'Day 7'!AF36+'Day 8'!AF36+'Day 9'!AF36+'Day 10'!AF36+'Day 11'!AF36+AF36</f>
        <v>#VALUE!</v>
      </c>
      <c r="AG37" s="1332"/>
      <c r="AH37" s="104"/>
      <c r="AI37" s="14"/>
      <c r="AJ37" s="14"/>
      <c r="AK37" s="14"/>
      <c r="AL37" s="14"/>
    </row>
    <row r="38" ht="12.7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4"/>
      <c r="AC38" s="104"/>
      <c r="AD38" s="104"/>
      <c r="AE38" s="104"/>
      <c r="AF38" s="104"/>
      <c r="AG38" s="104"/>
      <c r="AH38" s="104"/>
      <c r="AI38" s="14"/>
      <c r="AJ38" s="14"/>
      <c r="AK38" s="14"/>
      <c r="AL38" s="14"/>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4"/>
      <c r="Y39" s="104"/>
      <c r="Z39" s="104"/>
      <c r="AA39" s="104"/>
      <c r="AB39" s="104"/>
      <c r="AC39" s="104"/>
      <c r="AD39" s="104"/>
      <c r="AE39" s="104"/>
      <c r="AF39" s="104"/>
      <c r="AG39" s="104"/>
      <c r="AH39" s="104"/>
      <c r="AI39" s="14"/>
      <c r="AJ39" s="14"/>
      <c r="AK39" s="14"/>
      <c r="AL39" s="14"/>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4"/>
      <c r="Y40" s="104"/>
      <c r="Z40" s="104"/>
      <c r="AA40" s="104"/>
      <c r="AB40" s="104"/>
      <c r="AC40" s="104"/>
      <c r="AD40" s="104"/>
      <c r="AE40" s="104"/>
      <c r="AF40" s="104"/>
      <c r="AG40" s="104"/>
      <c r="AH40" s="104"/>
      <c r="AI40" s="14"/>
      <c r="AJ40" s="14"/>
      <c r="AK40" s="14"/>
      <c r="AL40" s="14"/>
    </row>
    <row r="41" ht="12.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4"/>
      <c r="Y41" s="104"/>
      <c r="Z41" s="104"/>
      <c r="AA41" s="104"/>
      <c r="AB41" s="104"/>
      <c r="AC41" s="104"/>
      <c r="AD41" s="104"/>
      <c r="AE41" s="104"/>
      <c r="AF41" s="104"/>
      <c r="AG41" s="104"/>
      <c r="AH41" s="104"/>
      <c r="AI41" s="14"/>
      <c r="AJ41" s="14"/>
      <c r="AK41" s="14"/>
      <c r="AL41" s="14"/>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4"/>
      <c r="Y42" s="104"/>
      <c r="Z42" s="104"/>
      <c r="AA42" s="104"/>
      <c r="AB42" s="104"/>
      <c r="AC42" s="104"/>
      <c r="AD42" s="104"/>
      <c r="AE42" s="104"/>
      <c r="AF42" s="104"/>
      <c r="AG42" s="104"/>
      <c r="AH42" s="104"/>
      <c r="AI42" s="14"/>
      <c r="AJ42" s="14"/>
      <c r="AK42" s="14"/>
      <c r="AL42" s="14"/>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4"/>
      <c r="Y43" s="104"/>
      <c r="Z43" s="104"/>
      <c r="AA43" s="104"/>
      <c r="AB43" s="104"/>
      <c r="AC43" s="104"/>
      <c r="AD43" s="104"/>
      <c r="AE43" s="104"/>
      <c r="AF43" s="104"/>
      <c r="AG43" s="104"/>
      <c r="AH43" s="104"/>
      <c r="AI43" s="14"/>
      <c r="AJ43" s="14"/>
      <c r="AK43" s="14"/>
      <c r="AL43" s="14"/>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4"/>
      <c r="Y44" s="104"/>
      <c r="Z44" s="104"/>
      <c r="AA44" s="104"/>
      <c r="AB44" s="104"/>
      <c r="AC44" s="104"/>
      <c r="AD44" s="104"/>
      <c r="AE44" s="104"/>
      <c r="AF44" s="104"/>
      <c r="AG44" s="104"/>
      <c r="AH44" s="104"/>
      <c r="AI44" s="14"/>
      <c r="AJ44" s="14"/>
      <c r="AK44" s="14"/>
      <c r="AL44" s="14"/>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4"/>
      <c r="Y45" s="104"/>
      <c r="Z45" s="104"/>
      <c r="AA45" s="104"/>
      <c r="AB45" s="104"/>
      <c r="AC45" s="104"/>
      <c r="AD45" s="104"/>
      <c r="AE45" s="104"/>
      <c r="AF45" s="104"/>
      <c r="AG45" s="104"/>
      <c r="AH45" s="104"/>
      <c r="AI45" s="14"/>
      <c r="AJ45" s="14"/>
      <c r="AK45" s="14"/>
      <c r="AL45" s="14"/>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4"/>
      <c r="Y46" s="104"/>
      <c r="Z46" s="104"/>
      <c r="AA46" s="104"/>
      <c r="AB46" s="104"/>
      <c r="AC46" s="104"/>
      <c r="AD46" s="104"/>
      <c r="AE46" s="104"/>
      <c r="AF46" s="104"/>
      <c r="AG46" s="104"/>
      <c r="AH46" s="104"/>
      <c r="AI46" s="14"/>
      <c r="AJ46" s="14"/>
      <c r="AK46" s="14"/>
      <c r="AL46" s="14"/>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4"/>
      <c r="Y47" s="104"/>
      <c r="Z47" s="104"/>
      <c r="AA47" s="104"/>
      <c r="AB47" s="104"/>
      <c r="AC47" s="104"/>
      <c r="AD47" s="104"/>
      <c r="AE47" s="104"/>
      <c r="AF47" s="104"/>
      <c r="AG47" s="104"/>
      <c r="AH47" s="104"/>
      <c r="AI47" s="14"/>
      <c r="AJ47" s="14"/>
      <c r="AK47" s="14"/>
      <c r="AL47" s="14"/>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4"/>
      <c r="Y48" s="104"/>
      <c r="Z48" s="104"/>
      <c r="AA48" s="104"/>
      <c r="AB48" s="104"/>
      <c r="AC48" s="104"/>
      <c r="AD48" s="104"/>
      <c r="AE48" s="104"/>
      <c r="AF48" s="104"/>
      <c r="AG48" s="104"/>
      <c r="AH48" s="104"/>
      <c r="AI48" s="14"/>
      <c r="AJ48" s="14"/>
      <c r="AK48" s="14"/>
      <c r="AL48" s="14"/>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4"/>
      <c r="Y49" s="104"/>
      <c r="Z49" s="104"/>
      <c r="AA49" s="104"/>
      <c r="AB49" s="104"/>
      <c r="AC49" s="104"/>
      <c r="AD49" s="104"/>
      <c r="AE49" s="104"/>
      <c r="AF49" s="104"/>
      <c r="AG49" s="104"/>
      <c r="AH49" s="104"/>
      <c r="AI49" s="14"/>
      <c r="AJ49" s="14"/>
      <c r="AK49" s="14"/>
      <c r="AL49" s="14"/>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4"/>
      <c r="Y50" s="104"/>
      <c r="Z50" s="104"/>
      <c r="AA50" s="104"/>
      <c r="AB50" s="104"/>
      <c r="AC50" s="104"/>
      <c r="AD50" s="104"/>
      <c r="AE50" s="104"/>
      <c r="AF50" s="104"/>
      <c r="AG50" s="104"/>
      <c r="AH50" s="104"/>
      <c r="AI50" s="14"/>
      <c r="AJ50" s="14"/>
      <c r="AK50" s="14"/>
      <c r="AL50" s="14"/>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4"/>
      <c r="Y51" s="104"/>
      <c r="Z51" s="104"/>
      <c r="AA51" s="104"/>
      <c r="AB51" s="104"/>
      <c r="AC51" s="104"/>
      <c r="AD51" s="104"/>
      <c r="AE51" s="104"/>
      <c r="AF51" s="104"/>
      <c r="AG51" s="104"/>
      <c r="AH51" s="104"/>
      <c r="AI51" s="14"/>
      <c r="AJ51" s="14"/>
      <c r="AK51" s="14"/>
      <c r="AL51" s="14"/>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4"/>
      <c r="Y52" s="104"/>
      <c r="Z52" s="104"/>
      <c r="AA52" s="104"/>
      <c r="AB52" s="104"/>
      <c r="AC52" s="104"/>
      <c r="AD52" s="104"/>
      <c r="AE52" s="104"/>
      <c r="AF52" s="104"/>
      <c r="AG52" s="104"/>
      <c r="AH52" s="104"/>
      <c r="AI52" s="14"/>
      <c r="AJ52" s="14"/>
      <c r="AK52" s="14"/>
      <c r="AL52" s="14"/>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4"/>
      <c r="Y53" s="104"/>
      <c r="Z53" s="104"/>
      <c r="AA53" s="104"/>
      <c r="AB53" s="104"/>
      <c r="AC53" s="104"/>
      <c r="AD53" s="104"/>
      <c r="AE53" s="104"/>
      <c r="AF53" s="104"/>
      <c r="AG53" s="104"/>
      <c r="AH53" s="104"/>
      <c r="AI53" s="14"/>
      <c r="AJ53" s="14"/>
      <c r="AK53" s="14"/>
      <c r="AL53" s="14"/>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4"/>
      <c r="Y54" s="104"/>
      <c r="Z54" s="104"/>
      <c r="AA54" s="104"/>
      <c r="AB54" s="104"/>
      <c r="AC54" s="104"/>
      <c r="AD54" s="104"/>
      <c r="AE54" s="104"/>
      <c r="AF54" s="104"/>
      <c r="AG54" s="104"/>
      <c r="AH54" s="104"/>
      <c r="AI54" s="14"/>
      <c r="AJ54" s="14"/>
      <c r="AK54" s="14"/>
      <c r="AL54" s="14"/>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4"/>
      <c r="Y55" s="104"/>
      <c r="Z55" s="104"/>
      <c r="AA55" s="104"/>
      <c r="AB55" s="104"/>
      <c r="AC55" s="104"/>
      <c r="AD55" s="104"/>
      <c r="AE55" s="104"/>
      <c r="AF55" s="104"/>
      <c r="AG55" s="104"/>
      <c r="AH55" s="104"/>
      <c r="AI55" s="14"/>
      <c r="AJ55" s="14"/>
      <c r="AK55" s="14"/>
      <c r="AL55" s="14"/>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4"/>
      <c r="Y56" s="104"/>
      <c r="Z56" s="104"/>
      <c r="AA56" s="104"/>
      <c r="AB56" s="104"/>
      <c r="AC56" s="104"/>
      <c r="AD56" s="104"/>
      <c r="AE56" s="104"/>
      <c r="AF56" s="104"/>
      <c r="AG56" s="104"/>
      <c r="AH56" s="104"/>
      <c r="AI56" s="14"/>
      <c r="AJ56" s="14"/>
      <c r="AK56" s="14"/>
      <c r="AL56" s="14"/>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4"/>
      <c r="Y57" s="104"/>
      <c r="Z57" s="104"/>
      <c r="AA57" s="104"/>
      <c r="AB57" s="104"/>
      <c r="AC57" s="104"/>
      <c r="AD57" s="104"/>
      <c r="AE57" s="104"/>
      <c r="AF57" s="104"/>
      <c r="AG57" s="104"/>
      <c r="AH57" s="104"/>
      <c r="AI57" s="14"/>
      <c r="AJ57" s="14"/>
      <c r="AK57" s="14"/>
      <c r="AL57" s="14"/>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4"/>
      <c r="Y58" s="104"/>
      <c r="Z58" s="104"/>
      <c r="AA58" s="104"/>
      <c r="AB58" s="104"/>
      <c r="AC58" s="104"/>
      <c r="AD58" s="104"/>
      <c r="AE58" s="104"/>
      <c r="AF58" s="104"/>
      <c r="AG58" s="104"/>
      <c r="AH58" s="104"/>
      <c r="AI58" s="14"/>
      <c r="AJ58" s="14"/>
      <c r="AK58" s="14"/>
      <c r="AL58" s="14"/>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4"/>
      <c r="Y59" s="104"/>
      <c r="Z59" s="104"/>
      <c r="AA59" s="104"/>
      <c r="AB59" s="104"/>
      <c r="AC59" s="104"/>
      <c r="AD59" s="104"/>
      <c r="AE59" s="104"/>
      <c r="AF59" s="104"/>
      <c r="AG59" s="104"/>
      <c r="AH59" s="104"/>
      <c r="AI59" s="14"/>
      <c r="AJ59" s="14"/>
      <c r="AK59" s="14"/>
      <c r="AL59" s="14"/>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4"/>
      <c r="Y60" s="104"/>
      <c r="Z60" s="104"/>
      <c r="AA60" s="104"/>
      <c r="AB60" s="104"/>
      <c r="AC60" s="104"/>
      <c r="AD60" s="104"/>
      <c r="AE60" s="104"/>
      <c r="AF60" s="104"/>
      <c r="AG60" s="104"/>
      <c r="AH60" s="104"/>
      <c r="AI60" s="14"/>
      <c r="AJ60" s="14"/>
      <c r="AK60" s="14"/>
      <c r="AL60" s="14"/>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4"/>
      <c r="Y61" s="104"/>
      <c r="Z61" s="104"/>
      <c r="AA61" s="104"/>
      <c r="AB61" s="104"/>
      <c r="AC61" s="104"/>
      <c r="AD61" s="104"/>
      <c r="AE61" s="104"/>
      <c r="AF61" s="104"/>
      <c r="AG61" s="104"/>
      <c r="AH61" s="104"/>
      <c r="AI61" s="14"/>
      <c r="AJ61" s="14"/>
      <c r="AK61" s="14"/>
      <c r="AL61" s="14"/>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4"/>
      <c r="Y62" s="104"/>
      <c r="Z62" s="104"/>
      <c r="AA62" s="104"/>
      <c r="AB62" s="104"/>
      <c r="AC62" s="104"/>
      <c r="AD62" s="104"/>
      <c r="AE62" s="104"/>
      <c r="AF62" s="104"/>
      <c r="AG62" s="104"/>
      <c r="AH62" s="104"/>
      <c r="AI62" s="14"/>
      <c r="AJ62" s="14"/>
      <c r="AK62" s="14"/>
      <c r="AL62" s="14"/>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4"/>
      <c r="Y63" s="104"/>
      <c r="Z63" s="104"/>
      <c r="AA63" s="104"/>
      <c r="AB63" s="104"/>
      <c r="AC63" s="104"/>
      <c r="AD63" s="104"/>
      <c r="AE63" s="104"/>
      <c r="AF63" s="104"/>
      <c r="AG63" s="104"/>
      <c r="AH63" s="104"/>
      <c r="AI63" s="14"/>
      <c r="AJ63" s="14"/>
      <c r="AK63" s="14"/>
      <c r="AL63" s="14"/>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4"/>
      <c r="Y64" s="104"/>
      <c r="Z64" s="104"/>
      <c r="AA64" s="104"/>
      <c r="AB64" s="104"/>
      <c r="AC64" s="104"/>
      <c r="AD64" s="104"/>
      <c r="AE64" s="104"/>
      <c r="AF64" s="104"/>
      <c r="AG64" s="104"/>
      <c r="AH64" s="104"/>
      <c r="AI64" s="14"/>
      <c r="AJ64" s="14"/>
      <c r="AK64" s="14"/>
      <c r="AL64" s="14"/>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4"/>
      <c r="Y65" s="104"/>
      <c r="Z65" s="104"/>
      <c r="AA65" s="104"/>
      <c r="AB65" s="104"/>
      <c r="AC65" s="104"/>
      <c r="AD65" s="104"/>
      <c r="AE65" s="104"/>
      <c r="AF65" s="104"/>
      <c r="AG65" s="104"/>
      <c r="AH65" s="104"/>
      <c r="AI65" s="14"/>
      <c r="AJ65" s="14"/>
      <c r="AK65" s="14"/>
      <c r="AL65" s="14"/>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4"/>
      <c r="Y66" s="104"/>
      <c r="Z66" s="104"/>
      <c r="AA66" s="104"/>
      <c r="AB66" s="104"/>
      <c r="AC66" s="104"/>
      <c r="AD66" s="104"/>
      <c r="AE66" s="104"/>
      <c r="AF66" s="104"/>
      <c r="AG66" s="104"/>
      <c r="AH66" s="104"/>
      <c r="AI66" s="14"/>
      <c r="AJ66" s="14"/>
      <c r="AK66" s="14"/>
      <c r="AL66" s="14"/>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4"/>
      <c r="Y67" s="104"/>
      <c r="Z67" s="104"/>
      <c r="AA67" s="104"/>
      <c r="AB67" s="104"/>
      <c r="AC67" s="104"/>
      <c r="AD67" s="104"/>
      <c r="AE67" s="104"/>
      <c r="AF67" s="104"/>
      <c r="AG67" s="104"/>
      <c r="AH67" s="104"/>
      <c r="AI67" s="14"/>
      <c r="AJ67" s="14"/>
      <c r="AK67" s="14"/>
      <c r="AL67" s="14"/>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4"/>
      <c r="Y68" s="104"/>
      <c r="Z68" s="104"/>
      <c r="AA68" s="104"/>
      <c r="AB68" s="104"/>
      <c r="AC68" s="104"/>
      <c r="AD68" s="104"/>
      <c r="AE68" s="104"/>
      <c r="AF68" s="104"/>
      <c r="AG68" s="104"/>
      <c r="AH68" s="104"/>
      <c r="AI68" s="14"/>
      <c r="AJ68" s="14"/>
      <c r="AK68" s="14"/>
      <c r="AL68" s="14"/>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4"/>
      <c r="Y69" s="104"/>
      <c r="Z69" s="104"/>
      <c r="AA69" s="104"/>
      <c r="AB69" s="104"/>
      <c r="AC69" s="104"/>
      <c r="AD69" s="104"/>
      <c r="AE69" s="104"/>
      <c r="AF69" s="104"/>
      <c r="AG69" s="104"/>
      <c r="AH69" s="104"/>
      <c r="AI69" s="14"/>
      <c r="AJ69" s="14"/>
      <c r="AK69" s="14"/>
      <c r="AL69" s="14"/>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4"/>
      <c r="Y70" s="104"/>
      <c r="Z70" s="104"/>
      <c r="AA70" s="104"/>
      <c r="AB70" s="104"/>
      <c r="AC70" s="104"/>
      <c r="AD70" s="104"/>
      <c r="AE70" s="104"/>
      <c r="AF70" s="104"/>
      <c r="AG70" s="104"/>
      <c r="AH70" s="104"/>
      <c r="AI70" s="14"/>
      <c r="AJ70" s="14"/>
      <c r="AK70" s="14"/>
      <c r="AL70" s="14"/>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4"/>
      <c r="Y71" s="104"/>
      <c r="Z71" s="104"/>
      <c r="AA71" s="104"/>
      <c r="AB71" s="104"/>
      <c r="AC71" s="104"/>
      <c r="AD71" s="104"/>
      <c r="AE71" s="104"/>
      <c r="AF71" s="104"/>
      <c r="AG71" s="104"/>
      <c r="AH71" s="104"/>
      <c r="AI71" s="14"/>
      <c r="AJ71" s="14"/>
      <c r="AK71" s="14"/>
      <c r="AL71" s="14"/>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4"/>
      <c r="Y72" s="104"/>
      <c r="Z72" s="104"/>
      <c r="AA72" s="104"/>
      <c r="AB72" s="104"/>
      <c r="AC72" s="104"/>
      <c r="AD72" s="104"/>
      <c r="AE72" s="104"/>
      <c r="AF72" s="104"/>
      <c r="AG72" s="104"/>
      <c r="AH72" s="104"/>
      <c r="AI72" s="14"/>
      <c r="AJ72" s="14"/>
      <c r="AK72" s="14"/>
      <c r="AL72" s="14"/>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4"/>
      <c r="Y73" s="104"/>
      <c r="Z73" s="104"/>
      <c r="AA73" s="104"/>
      <c r="AB73" s="104"/>
      <c r="AC73" s="104"/>
      <c r="AD73" s="104"/>
      <c r="AE73" s="104"/>
      <c r="AF73" s="104"/>
      <c r="AG73" s="104"/>
      <c r="AH73" s="104"/>
      <c r="AI73" s="14"/>
      <c r="AJ73" s="14"/>
      <c r="AK73" s="14"/>
      <c r="AL73" s="14"/>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4"/>
      <c r="Y74" s="104"/>
      <c r="Z74" s="104"/>
      <c r="AA74" s="104"/>
      <c r="AB74" s="104"/>
      <c r="AC74" s="104"/>
      <c r="AD74" s="104"/>
      <c r="AE74" s="104"/>
      <c r="AF74" s="104"/>
      <c r="AG74" s="104"/>
      <c r="AH74" s="104"/>
      <c r="AI74" s="14"/>
      <c r="AJ74" s="14"/>
      <c r="AK74" s="14"/>
      <c r="AL74" s="14"/>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4"/>
      <c r="Y75" s="104"/>
      <c r="Z75" s="104"/>
      <c r="AA75" s="104"/>
      <c r="AB75" s="104"/>
      <c r="AC75" s="104"/>
      <c r="AD75" s="104"/>
      <c r="AE75" s="104"/>
      <c r="AF75" s="104"/>
      <c r="AG75" s="104"/>
      <c r="AH75" s="104"/>
      <c r="AI75" s="14"/>
      <c r="AJ75" s="14"/>
      <c r="AK75" s="14"/>
      <c r="AL75" s="14"/>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4"/>
      <c r="Y76" s="104"/>
      <c r="Z76" s="104"/>
      <c r="AA76" s="104"/>
      <c r="AB76" s="104"/>
      <c r="AC76" s="104"/>
      <c r="AD76" s="104"/>
      <c r="AE76" s="104"/>
      <c r="AF76" s="104"/>
      <c r="AG76" s="104"/>
      <c r="AH76" s="104"/>
      <c r="AI76" s="14"/>
      <c r="AJ76" s="14"/>
      <c r="AK76" s="14"/>
      <c r="AL76" s="14"/>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4"/>
      <c r="Y77" s="104"/>
      <c r="Z77" s="104"/>
      <c r="AA77" s="104"/>
      <c r="AB77" s="104"/>
      <c r="AC77" s="104"/>
      <c r="AD77" s="104"/>
      <c r="AE77" s="104"/>
      <c r="AF77" s="104"/>
      <c r="AG77" s="104"/>
      <c r="AH77" s="104"/>
      <c r="AI77" s="14"/>
      <c r="AJ77" s="14"/>
      <c r="AK77" s="14"/>
      <c r="AL77" s="14"/>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4"/>
      <c r="Y78" s="104"/>
      <c r="Z78" s="104"/>
      <c r="AA78" s="104"/>
      <c r="AB78" s="104"/>
      <c r="AC78" s="104"/>
      <c r="AD78" s="104"/>
      <c r="AE78" s="104"/>
      <c r="AF78" s="104"/>
      <c r="AG78" s="104"/>
      <c r="AH78" s="104"/>
      <c r="AI78" s="14"/>
      <c r="AJ78" s="14"/>
      <c r="AK78" s="14"/>
      <c r="AL78" s="14"/>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4"/>
      <c r="Y79" s="104"/>
      <c r="Z79" s="104"/>
      <c r="AA79" s="104"/>
      <c r="AB79" s="104"/>
      <c r="AC79" s="104"/>
      <c r="AD79" s="104"/>
      <c r="AE79" s="104"/>
      <c r="AF79" s="104"/>
      <c r="AG79" s="104"/>
      <c r="AH79" s="104"/>
      <c r="AI79" s="14"/>
      <c r="AJ79" s="14"/>
      <c r="AK79" s="14"/>
      <c r="AL79" s="14"/>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4"/>
      <c r="Y80" s="104"/>
      <c r="Z80" s="104"/>
      <c r="AA80" s="104"/>
      <c r="AB80" s="104"/>
      <c r="AC80" s="104"/>
      <c r="AD80" s="104"/>
      <c r="AE80" s="104"/>
      <c r="AF80" s="104"/>
      <c r="AG80" s="104"/>
      <c r="AH80" s="104"/>
      <c r="AI80" s="14"/>
      <c r="AJ80" s="14"/>
      <c r="AK80" s="14"/>
      <c r="AL80" s="14"/>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4"/>
      <c r="Y81" s="104"/>
      <c r="Z81" s="104"/>
      <c r="AA81" s="104"/>
      <c r="AB81" s="104"/>
      <c r="AC81" s="104"/>
      <c r="AD81" s="104"/>
      <c r="AE81" s="104"/>
      <c r="AF81" s="104"/>
      <c r="AG81" s="104"/>
      <c r="AH81" s="104"/>
      <c r="AI81" s="14"/>
      <c r="AJ81" s="14"/>
      <c r="AK81" s="14"/>
      <c r="AL81" s="14"/>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4"/>
      <c r="Y82" s="104"/>
      <c r="Z82" s="104"/>
      <c r="AA82" s="104"/>
      <c r="AB82" s="104"/>
      <c r="AC82" s="104"/>
      <c r="AD82" s="104"/>
      <c r="AE82" s="104"/>
      <c r="AF82" s="104"/>
      <c r="AG82" s="104"/>
      <c r="AH82" s="104"/>
      <c r="AI82" s="14"/>
      <c r="AJ82" s="14"/>
      <c r="AK82" s="14"/>
      <c r="AL82" s="14"/>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4"/>
      <c r="Y83" s="104"/>
      <c r="Z83" s="104"/>
      <c r="AA83" s="104"/>
      <c r="AB83" s="104"/>
      <c r="AC83" s="104"/>
      <c r="AD83" s="104"/>
      <c r="AE83" s="104"/>
      <c r="AF83" s="104"/>
      <c r="AG83" s="104"/>
      <c r="AH83" s="104"/>
      <c r="AI83" s="14"/>
      <c r="AJ83" s="14"/>
      <c r="AK83" s="14"/>
      <c r="AL83" s="14"/>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4"/>
      <c r="Y84" s="104"/>
      <c r="Z84" s="104"/>
      <c r="AA84" s="104"/>
      <c r="AB84" s="104"/>
      <c r="AC84" s="104"/>
      <c r="AD84" s="104"/>
      <c r="AE84" s="104"/>
      <c r="AF84" s="104"/>
      <c r="AG84" s="104"/>
      <c r="AH84" s="104"/>
      <c r="AI84" s="14"/>
      <c r="AJ84" s="14"/>
      <c r="AK84" s="14"/>
      <c r="AL84" s="14"/>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4"/>
      <c r="Y85" s="104"/>
      <c r="Z85" s="104"/>
      <c r="AA85" s="104"/>
      <c r="AB85" s="104"/>
      <c r="AC85" s="104"/>
      <c r="AD85" s="104"/>
      <c r="AE85" s="104"/>
      <c r="AF85" s="104"/>
      <c r="AG85" s="104"/>
      <c r="AH85" s="104"/>
      <c r="AI85" s="14"/>
      <c r="AJ85" s="14"/>
      <c r="AK85" s="14"/>
      <c r="AL85" s="14"/>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4"/>
      <c r="Y86" s="104"/>
      <c r="Z86" s="104"/>
      <c r="AA86" s="104"/>
      <c r="AB86" s="104"/>
      <c r="AC86" s="104"/>
      <c r="AD86" s="104"/>
      <c r="AE86" s="104"/>
      <c r="AF86" s="104"/>
      <c r="AG86" s="104"/>
      <c r="AH86" s="104"/>
      <c r="AI86" s="14"/>
      <c r="AJ86" s="14"/>
      <c r="AK86" s="14"/>
      <c r="AL86" s="14"/>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4"/>
      <c r="Y87" s="104"/>
      <c r="Z87" s="104"/>
      <c r="AA87" s="104"/>
      <c r="AB87" s="104"/>
      <c r="AC87" s="104"/>
      <c r="AD87" s="104"/>
      <c r="AE87" s="104"/>
      <c r="AF87" s="104"/>
      <c r="AG87" s="104"/>
      <c r="AH87" s="104"/>
      <c r="AI87" s="14"/>
      <c r="AJ87" s="14"/>
      <c r="AK87" s="14"/>
      <c r="AL87" s="14"/>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4"/>
      <c r="Y88" s="104"/>
      <c r="Z88" s="104"/>
      <c r="AA88" s="104"/>
      <c r="AB88" s="104"/>
      <c r="AC88" s="104"/>
      <c r="AD88" s="104"/>
      <c r="AE88" s="104"/>
      <c r="AF88" s="104"/>
      <c r="AG88" s="104"/>
      <c r="AH88" s="104"/>
      <c r="AI88" s="14"/>
      <c r="AJ88" s="14"/>
      <c r="AK88" s="14"/>
      <c r="AL88" s="14"/>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4"/>
      <c r="Y89" s="104"/>
      <c r="Z89" s="104"/>
      <c r="AA89" s="104"/>
      <c r="AB89" s="104"/>
      <c r="AC89" s="104"/>
      <c r="AD89" s="104"/>
      <c r="AE89" s="104"/>
      <c r="AF89" s="104"/>
      <c r="AG89" s="104"/>
      <c r="AH89" s="104"/>
      <c r="AI89" s="14"/>
      <c r="AJ89" s="14"/>
      <c r="AK89" s="14"/>
      <c r="AL89" s="14"/>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4"/>
      <c r="Y90" s="104"/>
      <c r="Z90" s="104"/>
      <c r="AA90" s="104"/>
      <c r="AB90" s="104"/>
      <c r="AC90" s="104"/>
      <c r="AD90" s="104"/>
      <c r="AE90" s="104"/>
      <c r="AF90" s="104"/>
      <c r="AG90" s="104"/>
      <c r="AH90" s="104"/>
      <c r="AI90" s="14"/>
      <c r="AJ90" s="14"/>
      <c r="AK90" s="14"/>
      <c r="AL90" s="14"/>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4"/>
      <c r="Y91" s="104"/>
      <c r="Z91" s="104"/>
      <c r="AA91" s="104"/>
      <c r="AB91" s="104"/>
      <c r="AC91" s="104"/>
      <c r="AD91" s="104"/>
      <c r="AE91" s="104"/>
      <c r="AF91" s="104"/>
      <c r="AG91" s="104"/>
      <c r="AH91" s="104"/>
      <c r="AI91" s="14"/>
      <c r="AJ91" s="14"/>
      <c r="AK91" s="14"/>
      <c r="AL91" s="14"/>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4"/>
      <c r="Y92" s="104"/>
      <c r="Z92" s="104"/>
      <c r="AA92" s="104"/>
      <c r="AB92" s="104"/>
      <c r="AC92" s="104"/>
      <c r="AD92" s="104"/>
      <c r="AE92" s="104"/>
      <c r="AF92" s="104"/>
      <c r="AG92" s="104"/>
      <c r="AH92" s="104"/>
      <c r="AI92" s="14"/>
      <c r="AJ92" s="14"/>
      <c r="AK92" s="14"/>
      <c r="AL92" s="14"/>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4"/>
      <c r="Y93" s="104"/>
      <c r="Z93" s="104"/>
      <c r="AA93" s="104"/>
      <c r="AB93" s="104"/>
      <c r="AC93" s="104"/>
      <c r="AD93" s="104"/>
      <c r="AE93" s="104"/>
      <c r="AF93" s="104"/>
      <c r="AG93" s="104"/>
      <c r="AH93" s="104"/>
      <c r="AI93" s="14"/>
      <c r="AJ93" s="14"/>
      <c r="AK93" s="14"/>
      <c r="AL93" s="14"/>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4"/>
      <c r="Y94" s="104"/>
      <c r="Z94" s="104"/>
      <c r="AA94" s="104"/>
      <c r="AB94" s="104"/>
      <c r="AC94" s="104"/>
      <c r="AD94" s="104"/>
      <c r="AE94" s="104"/>
      <c r="AF94" s="104"/>
      <c r="AG94" s="104"/>
      <c r="AH94" s="104"/>
      <c r="AI94" s="14"/>
      <c r="AJ94" s="14"/>
      <c r="AK94" s="14"/>
      <c r="AL94" s="14"/>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4"/>
      <c r="Y95" s="104"/>
      <c r="Z95" s="104"/>
      <c r="AA95" s="104"/>
      <c r="AB95" s="104"/>
      <c r="AC95" s="104"/>
      <c r="AD95" s="104"/>
      <c r="AE95" s="104"/>
      <c r="AF95" s="104"/>
      <c r="AG95" s="104"/>
      <c r="AH95" s="104"/>
      <c r="AI95" s="14"/>
      <c r="AJ95" s="14"/>
      <c r="AK95" s="14"/>
      <c r="AL95" s="14"/>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4"/>
      <c r="Y96" s="104"/>
      <c r="Z96" s="104"/>
      <c r="AA96" s="104"/>
      <c r="AB96" s="104"/>
      <c r="AC96" s="104"/>
      <c r="AD96" s="104"/>
      <c r="AE96" s="104"/>
      <c r="AF96" s="104"/>
      <c r="AG96" s="104"/>
      <c r="AH96" s="104"/>
      <c r="AI96" s="14"/>
      <c r="AJ96" s="14"/>
      <c r="AK96" s="14"/>
      <c r="AL96" s="14"/>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4"/>
      <c r="Y97" s="104"/>
      <c r="Z97" s="104"/>
      <c r="AA97" s="104"/>
      <c r="AB97" s="104"/>
      <c r="AC97" s="104"/>
      <c r="AD97" s="104"/>
      <c r="AE97" s="104"/>
      <c r="AF97" s="104"/>
      <c r="AG97" s="104"/>
      <c r="AH97" s="104"/>
      <c r="AI97" s="14"/>
      <c r="AJ97" s="14"/>
      <c r="AK97" s="14"/>
      <c r="AL97" s="14"/>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4"/>
      <c r="Y98" s="104"/>
      <c r="Z98" s="104"/>
      <c r="AA98" s="104"/>
      <c r="AB98" s="104"/>
      <c r="AC98" s="104"/>
      <c r="AD98" s="104"/>
      <c r="AE98" s="104"/>
      <c r="AF98" s="104"/>
      <c r="AG98" s="104"/>
      <c r="AH98" s="104"/>
      <c r="AI98" s="14"/>
      <c r="AJ98" s="14"/>
      <c r="AK98" s="14"/>
      <c r="AL98" s="14"/>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4"/>
      <c r="Y99" s="104"/>
      <c r="Z99" s="104"/>
      <c r="AA99" s="104"/>
      <c r="AB99" s="104"/>
      <c r="AC99" s="104"/>
      <c r="AD99" s="104"/>
      <c r="AE99" s="104"/>
      <c r="AF99" s="104"/>
      <c r="AG99" s="104"/>
      <c r="AH99" s="104"/>
      <c r="AI99" s="14"/>
      <c r="AJ99" s="14"/>
      <c r="AK99" s="14"/>
      <c r="AL99" s="14"/>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4"/>
      <c r="Y100" s="104"/>
      <c r="Z100" s="104"/>
      <c r="AA100" s="104"/>
      <c r="AB100" s="104"/>
      <c r="AC100" s="104"/>
      <c r="AD100" s="104"/>
      <c r="AE100" s="104"/>
      <c r="AF100" s="104"/>
      <c r="AG100" s="104"/>
      <c r="AH100" s="104"/>
      <c r="AI100" s="14"/>
      <c r="AJ100" s="14"/>
      <c r="AK100" s="14"/>
      <c r="AL100" s="14"/>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4"/>
      <c r="Y101" s="104"/>
      <c r="Z101" s="104"/>
      <c r="AA101" s="104"/>
      <c r="AB101" s="104"/>
      <c r="AC101" s="104"/>
      <c r="AD101" s="104"/>
      <c r="AE101" s="104"/>
      <c r="AF101" s="104"/>
      <c r="AG101" s="104"/>
      <c r="AH101" s="104"/>
      <c r="AI101" s="14"/>
      <c r="AJ101" s="14"/>
      <c r="AK101" s="14"/>
      <c r="AL101" s="14"/>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4"/>
      <c r="Y102" s="104"/>
      <c r="Z102" s="104"/>
      <c r="AA102" s="104"/>
      <c r="AB102" s="104"/>
      <c r="AC102" s="104"/>
      <c r="AD102" s="104"/>
      <c r="AE102" s="104"/>
      <c r="AF102" s="104"/>
      <c r="AG102" s="104"/>
      <c r="AH102" s="104"/>
      <c r="AI102" s="14"/>
      <c r="AJ102" s="14"/>
      <c r="AK102" s="14"/>
      <c r="AL102" s="14"/>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4"/>
      <c r="Y103" s="104"/>
      <c r="Z103" s="104"/>
      <c r="AA103" s="104"/>
      <c r="AB103" s="104"/>
      <c r="AC103" s="104"/>
      <c r="AD103" s="104"/>
      <c r="AE103" s="104"/>
      <c r="AF103" s="104"/>
      <c r="AG103" s="104"/>
      <c r="AH103" s="104"/>
      <c r="AI103" s="14"/>
      <c r="AJ103" s="14"/>
      <c r="AK103" s="14"/>
      <c r="AL103" s="14"/>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4"/>
      <c r="Y104" s="104"/>
      <c r="Z104" s="104"/>
      <c r="AA104" s="104"/>
      <c r="AB104" s="104"/>
      <c r="AC104" s="104"/>
      <c r="AD104" s="104"/>
      <c r="AE104" s="104"/>
      <c r="AF104" s="104"/>
      <c r="AG104" s="104"/>
      <c r="AH104" s="104"/>
      <c r="AI104" s="14"/>
      <c r="AJ104" s="14"/>
      <c r="AK104" s="14"/>
      <c r="AL104" s="14"/>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4"/>
      <c r="Y105" s="104"/>
      <c r="Z105" s="104"/>
      <c r="AA105" s="104"/>
      <c r="AB105" s="104"/>
      <c r="AC105" s="104"/>
      <c r="AD105" s="104"/>
      <c r="AE105" s="104"/>
      <c r="AF105" s="104"/>
      <c r="AG105" s="104"/>
      <c r="AH105" s="104"/>
      <c r="AI105" s="14"/>
      <c r="AJ105" s="14"/>
      <c r="AK105" s="14"/>
      <c r="AL105" s="14"/>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4"/>
      <c r="Y106" s="104"/>
      <c r="Z106" s="104"/>
      <c r="AA106" s="104"/>
      <c r="AB106" s="104"/>
      <c r="AC106" s="104"/>
      <c r="AD106" s="104"/>
      <c r="AE106" s="104"/>
      <c r="AF106" s="104"/>
      <c r="AG106" s="104"/>
      <c r="AH106" s="104"/>
      <c r="AI106" s="14"/>
      <c r="AJ106" s="14"/>
      <c r="AK106" s="14"/>
      <c r="AL106" s="14"/>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4"/>
      <c r="Y107" s="104"/>
      <c r="Z107" s="104"/>
      <c r="AA107" s="104"/>
      <c r="AB107" s="104"/>
      <c r="AC107" s="104"/>
      <c r="AD107" s="104"/>
      <c r="AE107" s="104"/>
      <c r="AF107" s="104"/>
      <c r="AG107" s="104"/>
      <c r="AH107" s="104"/>
      <c r="AI107" s="14"/>
      <c r="AJ107" s="14"/>
      <c r="AK107" s="14"/>
      <c r="AL107" s="14"/>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4"/>
      <c r="Y108" s="104"/>
      <c r="Z108" s="104"/>
      <c r="AA108" s="104"/>
      <c r="AB108" s="104"/>
      <c r="AC108" s="104"/>
      <c r="AD108" s="104"/>
      <c r="AE108" s="104"/>
      <c r="AF108" s="104"/>
      <c r="AG108" s="104"/>
      <c r="AH108" s="104"/>
      <c r="AI108" s="14"/>
      <c r="AJ108" s="14"/>
      <c r="AK108" s="14"/>
      <c r="AL108" s="14"/>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4"/>
      <c r="Y109" s="104"/>
      <c r="Z109" s="104"/>
      <c r="AA109" s="104"/>
      <c r="AB109" s="104"/>
      <c r="AC109" s="104"/>
      <c r="AD109" s="104"/>
      <c r="AE109" s="104"/>
      <c r="AF109" s="104"/>
      <c r="AG109" s="104"/>
      <c r="AH109" s="104"/>
      <c r="AI109" s="14"/>
      <c r="AJ109" s="14"/>
      <c r="AK109" s="14"/>
      <c r="AL109" s="14"/>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4"/>
      <c r="Y110" s="104"/>
      <c r="Z110" s="104"/>
      <c r="AA110" s="104"/>
      <c r="AB110" s="104"/>
      <c r="AC110" s="104"/>
      <c r="AD110" s="104"/>
      <c r="AE110" s="104"/>
      <c r="AF110" s="104"/>
      <c r="AG110" s="104"/>
      <c r="AH110" s="104"/>
      <c r="AI110" s="14"/>
      <c r="AJ110" s="14"/>
      <c r="AK110" s="14"/>
      <c r="AL110" s="14"/>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4"/>
      <c r="Y111" s="104"/>
      <c r="Z111" s="104"/>
      <c r="AA111" s="104"/>
      <c r="AB111" s="104"/>
      <c r="AC111" s="104"/>
      <c r="AD111" s="104"/>
      <c r="AE111" s="104"/>
      <c r="AF111" s="104"/>
      <c r="AG111" s="104"/>
      <c r="AH111" s="104"/>
      <c r="AI111" s="14"/>
      <c r="AJ111" s="14"/>
      <c r="AK111" s="14"/>
      <c r="AL111" s="14"/>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4"/>
      <c r="Y112" s="104"/>
      <c r="Z112" s="104"/>
      <c r="AA112" s="104"/>
      <c r="AB112" s="104"/>
      <c r="AC112" s="104"/>
      <c r="AD112" s="104"/>
      <c r="AE112" s="104"/>
      <c r="AF112" s="104"/>
      <c r="AG112" s="104"/>
      <c r="AH112" s="104"/>
      <c r="AI112" s="14"/>
      <c r="AJ112" s="14"/>
      <c r="AK112" s="14"/>
      <c r="AL112" s="14"/>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4"/>
      <c r="Y113" s="104"/>
      <c r="Z113" s="104"/>
      <c r="AA113" s="104"/>
      <c r="AB113" s="104"/>
      <c r="AC113" s="104"/>
      <c r="AD113" s="104"/>
      <c r="AE113" s="104"/>
      <c r="AF113" s="104"/>
      <c r="AG113" s="104"/>
      <c r="AH113" s="104"/>
      <c r="AI113" s="14"/>
      <c r="AJ113" s="14"/>
      <c r="AK113" s="14"/>
      <c r="AL113" s="14"/>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4"/>
      <c r="Y114" s="104"/>
      <c r="Z114" s="104"/>
      <c r="AA114" s="104"/>
      <c r="AB114" s="104"/>
      <c r="AC114" s="104"/>
      <c r="AD114" s="104"/>
      <c r="AE114" s="104"/>
      <c r="AF114" s="104"/>
      <c r="AG114" s="104"/>
      <c r="AH114" s="104"/>
      <c r="AI114" s="14"/>
      <c r="AJ114" s="14"/>
      <c r="AK114" s="14"/>
      <c r="AL114" s="14"/>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4"/>
      <c r="Y115" s="104"/>
      <c r="Z115" s="104"/>
      <c r="AA115" s="104"/>
      <c r="AB115" s="104"/>
      <c r="AC115" s="104"/>
      <c r="AD115" s="104"/>
      <c r="AE115" s="104"/>
      <c r="AF115" s="104"/>
      <c r="AG115" s="104"/>
      <c r="AH115" s="104"/>
      <c r="AI115" s="14"/>
      <c r="AJ115" s="14"/>
      <c r="AK115" s="14"/>
      <c r="AL115" s="14"/>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4"/>
      <c r="Y116" s="104"/>
      <c r="Z116" s="104"/>
      <c r="AA116" s="104"/>
      <c r="AB116" s="104"/>
      <c r="AC116" s="104"/>
      <c r="AD116" s="104"/>
      <c r="AE116" s="104"/>
      <c r="AF116" s="104"/>
      <c r="AG116" s="104"/>
      <c r="AH116" s="104"/>
      <c r="AI116" s="14"/>
      <c r="AJ116" s="14"/>
      <c r="AK116" s="14"/>
      <c r="AL116" s="14"/>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4"/>
      <c r="Y117" s="104"/>
      <c r="Z117" s="104"/>
      <c r="AA117" s="104"/>
      <c r="AB117" s="104"/>
      <c r="AC117" s="104"/>
      <c r="AD117" s="104"/>
      <c r="AE117" s="104"/>
      <c r="AF117" s="104"/>
      <c r="AG117" s="104"/>
      <c r="AH117" s="104"/>
      <c r="AI117" s="14"/>
      <c r="AJ117" s="14"/>
      <c r="AK117" s="14"/>
      <c r="AL117" s="14"/>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4"/>
      <c r="Y118" s="104"/>
      <c r="Z118" s="104"/>
      <c r="AA118" s="104"/>
      <c r="AB118" s="104"/>
      <c r="AC118" s="104"/>
      <c r="AD118" s="104"/>
      <c r="AE118" s="104"/>
      <c r="AF118" s="104"/>
      <c r="AG118" s="104"/>
      <c r="AH118" s="104"/>
      <c r="AI118" s="14"/>
      <c r="AJ118" s="14"/>
      <c r="AK118" s="14"/>
      <c r="AL118" s="14"/>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4"/>
      <c r="Y119" s="104"/>
      <c r="Z119" s="104"/>
      <c r="AA119" s="104"/>
      <c r="AB119" s="104"/>
      <c r="AC119" s="104"/>
      <c r="AD119" s="104"/>
      <c r="AE119" s="104"/>
      <c r="AF119" s="104"/>
      <c r="AG119" s="104"/>
      <c r="AH119" s="104"/>
      <c r="AI119" s="14"/>
      <c r="AJ119" s="14"/>
      <c r="AK119" s="14"/>
      <c r="AL119" s="14"/>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4"/>
      <c r="Y120" s="104"/>
      <c r="Z120" s="104"/>
      <c r="AA120" s="104"/>
      <c r="AB120" s="104"/>
      <c r="AC120" s="104"/>
      <c r="AD120" s="104"/>
      <c r="AE120" s="104"/>
      <c r="AF120" s="104"/>
      <c r="AG120" s="104"/>
      <c r="AH120" s="104"/>
      <c r="AI120" s="14"/>
      <c r="AJ120" s="14"/>
      <c r="AK120" s="14"/>
      <c r="AL120" s="14"/>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4"/>
      <c r="Y121" s="104"/>
      <c r="Z121" s="104"/>
      <c r="AA121" s="104"/>
      <c r="AB121" s="104"/>
      <c r="AC121" s="104"/>
      <c r="AD121" s="104"/>
      <c r="AE121" s="104"/>
      <c r="AF121" s="104"/>
      <c r="AG121" s="104"/>
      <c r="AH121" s="104"/>
      <c r="AI121" s="14"/>
      <c r="AJ121" s="14"/>
      <c r="AK121" s="14"/>
      <c r="AL121" s="14"/>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4"/>
      <c r="Y122" s="104"/>
      <c r="Z122" s="104"/>
      <c r="AA122" s="104"/>
      <c r="AB122" s="104"/>
      <c r="AC122" s="104"/>
      <c r="AD122" s="104"/>
      <c r="AE122" s="104"/>
      <c r="AF122" s="104"/>
      <c r="AG122" s="104"/>
      <c r="AH122" s="104"/>
      <c r="AI122" s="14"/>
      <c r="AJ122" s="14"/>
      <c r="AK122" s="14"/>
      <c r="AL122" s="14"/>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4"/>
      <c r="Y123" s="104"/>
      <c r="Z123" s="104"/>
      <c r="AA123" s="104"/>
      <c r="AB123" s="104"/>
      <c r="AC123" s="104"/>
      <c r="AD123" s="104"/>
      <c r="AE123" s="104"/>
      <c r="AF123" s="104"/>
      <c r="AG123" s="104"/>
      <c r="AH123" s="104"/>
      <c r="AI123" s="14"/>
      <c r="AJ123" s="14"/>
      <c r="AK123" s="14"/>
      <c r="AL123" s="14"/>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4"/>
      <c r="Y124" s="104"/>
      <c r="Z124" s="104"/>
      <c r="AA124" s="104"/>
      <c r="AB124" s="104"/>
      <c r="AC124" s="104"/>
      <c r="AD124" s="104"/>
      <c r="AE124" s="104"/>
      <c r="AF124" s="104"/>
      <c r="AG124" s="104"/>
      <c r="AH124" s="104"/>
      <c r="AI124" s="14"/>
      <c r="AJ124" s="14"/>
      <c r="AK124" s="14"/>
      <c r="AL124" s="14"/>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4"/>
      <c r="Y125" s="104"/>
      <c r="Z125" s="104"/>
      <c r="AA125" s="104"/>
      <c r="AB125" s="104"/>
      <c r="AC125" s="104"/>
      <c r="AD125" s="104"/>
      <c r="AE125" s="104"/>
      <c r="AF125" s="104"/>
      <c r="AG125" s="104"/>
      <c r="AH125" s="104"/>
      <c r="AI125" s="14"/>
      <c r="AJ125" s="14"/>
      <c r="AK125" s="14"/>
      <c r="AL125" s="14"/>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4"/>
      <c r="Y126" s="104"/>
      <c r="Z126" s="104"/>
      <c r="AA126" s="104"/>
      <c r="AB126" s="104"/>
      <c r="AC126" s="104"/>
      <c r="AD126" s="104"/>
      <c r="AE126" s="104"/>
      <c r="AF126" s="104"/>
      <c r="AG126" s="104"/>
      <c r="AH126" s="104"/>
      <c r="AI126" s="14"/>
      <c r="AJ126" s="14"/>
      <c r="AK126" s="14"/>
      <c r="AL126" s="14"/>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4"/>
      <c r="Y127" s="104"/>
      <c r="Z127" s="104"/>
      <c r="AA127" s="104"/>
      <c r="AB127" s="104"/>
      <c r="AC127" s="104"/>
      <c r="AD127" s="104"/>
      <c r="AE127" s="104"/>
      <c r="AF127" s="104"/>
      <c r="AG127" s="104"/>
      <c r="AH127" s="104"/>
      <c r="AI127" s="14"/>
      <c r="AJ127" s="14"/>
      <c r="AK127" s="14"/>
      <c r="AL127" s="14"/>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4"/>
      <c r="Y128" s="104"/>
      <c r="Z128" s="104"/>
      <c r="AA128" s="104"/>
      <c r="AB128" s="104"/>
      <c r="AC128" s="104"/>
      <c r="AD128" s="104"/>
      <c r="AE128" s="104"/>
      <c r="AF128" s="104"/>
      <c r="AG128" s="104"/>
      <c r="AH128" s="104"/>
      <c r="AI128" s="14"/>
      <c r="AJ128" s="14"/>
      <c r="AK128" s="14"/>
      <c r="AL128" s="14"/>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4"/>
      <c r="Y129" s="104"/>
      <c r="Z129" s="104"/>
      <c r="AA129" s="104"/>
      <c r="AB129" s="104"/>
      <c r="AC129" s="104"/>
      <c r="AD129" s="104"/>
      <c r="AE129" s="104"/>
      <c r="AF129" s="104"/>
      <c r="AG129" s="104"/>
      <c r="AH129" s="104"/>
      <c r="AI129" s="14"/>
      <c r="AJ129" s="14"/>
      <c r="AK129" s="14"/>
      <c r="AL129" s="14"/>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4"/>
      <c r="Y130" s="104"/>
      <c r="Z130" s="104"/>
      <c r="AA130" s="104"/>
      <c r="AB130" s="104"/>
      <c r="AC130" s="104"/>
      <c r="AD130" s="104"/>
      <c r="AE130" s="104"/>
      <c r="AF130" s="104"/>
      <c r="AG130" s="104"/>
      <c r="AH130" s="104"/>
      <c r="AI130" s="14"/>
      <c r="AJ130" s="14"/>
      <c r="AK130" s="14"/>
      <c r="AL130" s="14"/>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4"/>
      <c r="Y131" s="104"/>
      <c r="Z131" s="104"/>
      <c r="AA131" s="104"/>
      <c r="AB131" s="104"/>
      <c r="AC131" s="104"/>
      <c r="AD131" s="104"/>
      <c r="AE131" s="104"/>
      <c r="AF131" s="104"/>
      <c r="AG131" s="104"/>
      <c r="AH131" s="104"/>
      <c r="AI131" s="14"/>
      <c r="AJ131" s="14"/>
      <c r="AK131" s="14"/>
      <c r="AL131" s="14"/>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4"/>
      <c r="Y132" s="104"/>
      <c r="Z132" s="104"/>
      <c r="AA132" s="104"/>
      <c r="AB132" s="104"/>
      <c r="AC132" s="104"/>
      <c r="AD132" s="104"/>
      <c r="AE132" s="104"/>
      <c r="AF132" s="104"/>
      <c r="AG132" s="104"/>
      <c r="AH132" s="104"/>
      <c r="AI132" s="14"/>
      <c r="AJ132" s="14"/>
      <c r="AK132" s="14"/>
      <c r="AL132" s="14"/>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4"/>
      <c r="Y133" s="104"/>
      <c r="Z133" s="104"/>
      <c r="AA133" s="104"/>
      <c r="AB133" s="104"/>
      <c r="AC133" s="104"/>
      <c r="AD133" s="104"/>
      <c r="AE133" s="104"/>
      <c r="AF133" s="104"/>
      <c r="AG133" s="104"/>
      <c r="AH133" s="104"/>
      <c r="AI133" s="14"/>
      <c r="AJ133" s="14"/>
      <c r="AK133" s="14"/>
      <c r="AL133" s="14"/>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4"/>
      <c r="Y134" s="104"/>
      <c r="Z134" s="104"/>
      <c r="AA134" s="104"/>
      <c r="AB134" s="104"/>
      <c r="AC134" s="104"/>
      <c r="AD134" s="104"/>
      <c r="AE134" s="104"/>
      <c r="AF134" s="104"/>
      <c r="AG134" s="104"/>
      <c r="AH134" s="104"/>
      <c r="AI134" s="14"/>
      <c r="AJ134" s="14"/>
      <c r="AK134" s="14"/>
      <c r="AL134" s="14"/>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4"/>
      <c r="Y135" s="104"/>
      <c r="Z135" s="104"/>
      <c r="AA135" s="104"/>
      <c r="AB135" s="104"/>
      <c r="AC135" s="104"/>
      <c r="AD135" s="104"/>
      <c r="AE135" s="104"/>
      <c r="AF135" s="104"/>
      <c r="AG135" s="104"/>
      <c r="AH135" s="104"/>
      <c r="AI135" s="14"/>
      <c r="AJ135" s="14"/>
      <c r="AK135" s="14"/>
      <c r="AL135" s="14"/>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4"/>
      <c r="Y136" s="104"/>
      <c r="Z136" s="104"/>
      <c r="AA136" s="104"/>
      <c r="AB136" s="104"/>
      <c r="AC136" s="104"/>
      <c r="AD136" s="104"/>
      <c r="AE136" s="104"/>
      <c r="AF136" s="104"/>
      <c r="AG136" s="104"/>
      <c r="AH136" s="104"/>
      <c r="AI136" s="14"/>
      <c r="AJ136" s="14"/>
      <c r="AK136" s="14"/>
      <c r="AL136" s="14"/>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4"/>
      <c r="Y137" s="104"/>
      <c r="Z137" s="104"/>
      <c r="AA137" s="104"/>
      <c r="AB137" s="104"/>
      <c r="AC137" s="104"/>
      <c r="AD137" s="104"/>
      <c r="AE137" s="104"/>
      <c r="AF137" s="104"/>
      <c r="AG137" s="104"/>
      <c r="AH137" s="104"/>
      <c r="AI137" s="14"/>
      <c r="AJ137" s="14"/>
      <c r="AK137" s="14"/>
      <c r="AL137" s="14"/>
    </row>
    <row r="138" ht="12.75" customHeight="1">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14"/>
      <c r="AJ138" s="14"/>
      <c r="AK138" s="14"/>
      <c r="AL138" s="14"/>
    </row>
    <row r="139" ht="12.75" customHeight="1">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4"/>
      <c r="AJ139" s="14"/>
      <c r="AK139" s="14"/>
      <c r="AL139" s="14"/>
    </row>
    <row r="140" ht="12.75" customHeight="1">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4"/>
      <c r="AJ140" s="14"/>
      <c r="AK140" s="14"/>
      <c r="AL140" s="14"/>
    </row>
    <row r="141" ht="12.75" customHeight="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4"/>
      <c r="AJ141" s="14"/>
      <c r="AK141" s="14"/>
      <c r="AL141" s="14"/>
    </row>
    <row r="142" ht="12.75" customHeigh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4"/>
      <c r="AJ142" s="14"/>
      <c r="AK142" s="14"/>
      <c r="AL142" s="14"/>
    </row>
    <row r="143" ht="12.75" customHeight="1">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4"/>
      <c r="AJ143" s="14"/>
      <c r="AK143" s="14"/>
      <c r="AL143" s="14"/>
    </row>
    <row r="144" ht="12.75" customHeigh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4"/>
      <c r="AJ144" s="14"/>
      <c r="AK144" s="14"/>
      <c r="AL144" s="14"/>
    </row>
    <row r="145" ht="12.75" customHeight="1">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4"/>
      <c r="AJ145" s="14"/>
      <c r="AK145" s="14"/>
      <c r="AL145" s="14"/>
    </row>
    <row r="146" ht="12.75" customHeight="1">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4"/>
      <c r="AJ146" s="14"/>
      <c r="AK146" s="14"/>
      <c r="AL146" s="14"/>
    </row>
    <row r="147" ht="12.75" customHeight="1">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4"/>
      <c r="AJ147" s="14"/>
      <c r="AK147" s="14"/>
      <c r="AL147" s="14"/>
    </row>
    <row r="148" ht="12.75"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4"/>
      <c r="AJ148" s="14"/>
      <c r="AK148" s="14"/>
      <c r="AL148" s="14"/>
    </row>
    <row r="149" ht="12.75" customHeigh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4"/>
      <c r="AJ149" s="14"/>
      <c r="AK149" s="14"/>
      <c r="AL149" s="14"/>
    </row>
    <row r="150" ht="12.75"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4"/>
      <c r="AJ150" s="14"/>
      <c r="AK150" s="14"/>
      <c r="AL150" s="14"/>
    </row>
    <row r="151" ht="12.75" customHeight="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4"/>
      <c r="AJ151" s="14"/>
      <c r="AK151" s="14"/>
      <c r="AL151" s="14"/>
    </row>
    <row r="152" ht="12.75"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4"/>
      <c r="AJ152" s="14"/>
      <c r="AK152" s="14"/>
      <c r="AL152" s="14"/>
    </row>
    <row r="153" ht="12.75" customHeight="1">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4"/>
      <c r="AJ153" s="14"/>
      <c r="AK153" s="14"/>
      <c r="AL153" s="14"/>
    </row>
    <row r="154" ht="12.75" customHeight="1">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4"/>
      <c r="AJ154" s="14"/>
      <c r="AK154" s="14"/>
      <c r="AL154" s="14"/>
    </row>
    <row r="155" ht="12.75" customHeight="1">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4"/>
      <c r="AJ155" s="14"/>
      <c r="AK155" s="14"/>
      <c r="AL155" s="14"/>
    </row>
    <row r="156" ht="12.75" customHeight="1">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4"/>
      <c r="AJ156" s="14"/>
      <c r="AK156" s="14"/>
      <c r="AL156" s="14"/>
    </row>
    <row r="157" ht="12.75" customHeight="1">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4"/>
      <c r="AJ157" s="14"/>
      <c r="AK157" s="14"/>
      <c r="AL157" s="14"/>
    </row>
    <row r="158" ht="12.75" customHeight="1">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4"/>
      <c r="AJ158" s="14"/>
      <c r="AK158" s="14"/>
      <c r="AL158" s="14"/>
    </row>
    <row r="159" ht="12.75" customHeight="1">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4"/>
      <c r="AJ159" s="14"/>
      <c r="AK159" s="14"/>
      <c r="AL159" s="14"/>
    </row>
    <row r="160" ht="12.75" customHeight="1">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4"/>
      <c r="AJ160" s="14"/>
      <c r="AK160" s="14"/>
      <c r="AL160" s="14"/>
    </row>
    <row r="161" ht="12.75" customHeight="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4"/>
      <c r="AJ161" s="14"/>
      <c r="AK161" s="14"/>
      <c r="AL161" s="14"/>
    </row>
    <row r="162" ht="12.75" customHeight="1">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4"/>
      <c r="AJ162" s="14"/>
      <c r="AK162" s="14"/>
      <c r="AL162" s="14"/>
    </row>
    <row r="163" ht="12.75" customHeight="1">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4"/>
      <c r="AJ163" s="14"/>
      <c r="AK163" s="14"/>
      <c r="AL163" s="14"/>
    </row>
    <row r="164" ht="12.75" customHeight="1">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4"/>
      <c r="AJ164" s="14"/>
      <c r="AK164" s="14"/>
      <c r="AL164" s="14"/>
    </row>
    <row r="165" ht="12.75" customHeight="1">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4"/>
      <c r="AJ165" s="14"/>
      <c r="AK165" s="14"/>
      <c r="AL165" s="14"/>
    </row>
    <row r="166" ht="12.75" customHeight="1">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4"/>
      <c r="AJ166" s="14"/>
      <c r="AK166" s="14"/>
      <c r="AL166" s="14"/>
    </row>
    <row r="167" ht="12.75" customHeight="1">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4"/>
      <c r="AJ167" s="14"/>
      <c r="AK167" s="14"/>
      <c r="AL167" s="14"/>
    </row>
    <row r="168" ht="12.75" customHeight="1">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4"/>
      <c r="AJ168" s="14"/>
      <c r="AK168" s="14"/>
      <c r="AL168" s="14"/>
    </row>
    <row r="169" ht="12.75" customHeight="1">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4"/>
      <c r="AJ169" s="14"/>
      <c r="AK169" s="14"/>
      <c r="AL169" s="14"/>
    </row>
    <row r="170" ht="12.75" customHeight="1">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4"/>
      <c r="AJ170" s="14"/>
      <c r="AK170" s="14"/>
      <c r="AL170" s="14"/>
    </row>
    <row r="171" ht="12.75" customHeight="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4"/>
      <c r="AJ171" s="14"/>
      <c r="AK171" s="14"/>
      <c r="AL171" s="14"/>
    </row>
    <row r="172" ht="12.75"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4"/>
      <c r="AJ172" s="14"/>
      <c r="AK172" s="14"/>
      <c r="AL172" s="14"/>
    </row>
    <row r="173" ht="12.75" customHeight="1">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4"/>
      <c r="AJ173" s="14"/>
      <c r="AK173" s="14"/>
      <c r="AL173" s="14"/>
    </row>
    <row r="174" ht="12.75" customHeight="1">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4"/>
      <c r="AJ174" s="14"/>
      <c r="AK174" s="14"/>
      <c r="AL174" s="14"/>
    </row>
    <row r="175" ht="12.75" customHeight="1">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4"/>
      <c r="AJ175" s="14"/>
      <c r="AK175" s="14"/>
      <c r="AL175" s="14"/>
    </row>
    <row r="176" ht="12.75" customHeight="1">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4"/>
      <c r="AJ176" s="14"/>
      <c r="AK176" s="14"/>
      <c r="AL176" s="14"/>
    </row>
    <row r="177" ht="12.75" customHeight="1">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4"/>
      <c r="AJ177" s="14"/>
      <c r="AK177" s="14"/>
      <c r="AL177" s="14"/>
    </row>
    <row r="178" ht="12.75" customHeight="1">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4"/>
      <c r="AJ178" s="14"/>
      <c r="AK178" s="14"/>
      <c r="AL178" s="14"/>
    </row>
    <row r="179" ht="12.75" customHeight="1">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4"/>
      <c r="AJ179" s="14"/>
      <c r="AK179" s="14"/>
      <c r="AL179" s="14"/>
    </row>
    <row r="180" ht="12.75" customHeight="1">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4"/>
      <c r="AJ180" s="14"/>
      <c r="AK180" s="14"/>
      <c r="AL180" s="14"/>
    </row>
    <row r="181" ht="12.75" customHeight="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4"/>
      <c r="AJ181" s="14"/>
      <c r="AK181" s="14"/>
      <c r="AL181" s="14"/>
    </row>
    <row r="182" ht="12.75" customHeight="1">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4"/>
      <c r="AJ182" s="14"/>
      <c r="AK182" s="14"/>
      <c r="AL182" s="14"/>
    </row>
    <row r="183" ht="12.75" customHeight="1">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4"/>
      <c r="AJ183" s="14"/>
      <c r="AK183" s="14"/>
      <c r="AL183" s="14"/>
    </row>
    <row r="184" ht="12.75" customHeight="1">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4"/>
      <c r="AJ184" s="14"/>
      <c r="AK184" s="14"/>
      <c r="AL184" s="14"/>
    </row>
    <row r="185" ht="12.75" customHeight="1">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4"/>
      <c r="AJ185" s="14"/>
      <c r="AK185" s="14"/>
      <c r="AL185" s="14"/>
    </row>
    <row r="186" ht="12.75" customHeight="1">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4"/>
      <c r="AJ186" s="14"/>
      <c r="AK186" s="14"/>
      <c r="AL186" s="14"/>
    </row>
    <row r="187" ht="12.75" customHeight="1">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4"/>
      <c r="AJ187" s="14"/>
      <c r="AK187" s="14"/>
      <c r="AL187" s="14"/>
    </row>
    <row r="188" ht="12.75" customHeight="1">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4"/>
      <c r="AJ188" s="14"/>
      <c r="AK188" s="14"/>
      <c r="AL188" s="14"/>
    </row>
    <row r="189" ht="12.75" customHeight="1">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4"/>
      <c r="AJ189" s="14"/>
      <c r="AK189" s="14"/>
      <c r="AL189" s="14"/>
    </row>
    <row r="190" ht="12.75" customHeight="1">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4"/>
      <c r="AJ190" s="14"/>
      <c r="AK190" s="14"/>
      <c r="AL190" s="14"/>
    </row>
    <row r="191" ht="12.75" customHeight="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4"/>
      <c r="AJ191" s="14"/>
      <c r="AK191" s="14"/>
      <c r="AL191" s="14"/>
    </row>
    <row r="192" ht="12.75" customHeight="1">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4"/>
      <c r="AJ192" s="14"/>
      <c r="AK192" s="14"/>
      <c r="AL192" s="14"/>
    </row>
    <row r="193" ht="12.75" customHeight="1">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4"/>
      <c r="AJ193" s="14"/>
      <c r="AK193" s="14"/>
      <c r="AL193" s="14"/>
    </row>
    <row r="194" ht="12.75" customHeight="1">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4"/>
      <c r="AJ194" s="14"/>
      <c r="AK194" s="14"/>
      <c r="AL194" s="14"/>
    </row>
    <row r="195" ht="12.75" customHeight="1">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4"/>
      <c r="AJ195" s="14"/>
      <c r="AK195" s="14"/>
      <c r="AL195" s="14"/>
    </row>
    <row r="196" ht="12.75" customHeight="1">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4"/>
      <c r="AJ196" s="14"/>
      <c r="AK196" s="14"/>
      <c r="AL196" s="14"/>
    </row>
    <row r="197" ht="12.75" customHeight="1">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4"/>
      <c r="AJ197" s="14"/>
      <c r="AK197" s="14"/>
      <c r="AL197" s="14"/>
    </row>
    <row r="198" ht="12.75" customHeight="1">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4"/>
      <c r="AJ198" s="14"/>
      <c r="AK198" s="14"/>
      <c r="AL198" s="14"/>
    </row>
    <row r="199" ht="12.75" customHeight="1">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4"/>
      <c r="AJ199" s="14"/>
      <c r="AK199" s="14"/>
      <c r="AL199" s="14"/>
    </row>
    <row r="200" ht="12.75" customHeight="1">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4"/>
      <c r="AJ200" s="14"/>
      <c r="AK200" s="14"/>
      <c r="AL200" s="14"/>
    </row>
    <row r="201" ht="12.75" customHeight="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4"/>
      <c r="AJ201" s="14"/>
      <c r="AK201" s="14"/>
      <c r="AL201" s="14"/>
    </row>
    <row r="202" ht="12.75" customHeight="1">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4"/>
      <c r="AJ202" s="14"/>
      <c r="AK202" s="14"/>
      <c r="AL202" s="14"/>
    </row>
    <row r="203" ht="12.75" customHeight="1">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4"/>
      <c r="AJ203" s="14"/>
      <c r="AK203" s="14"/>
      <c r="AL203" s="14"/>
    </row>
    <row r="204" ht="12.75" customHeight="1">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4"/>
      <c r="AJ204" s="14"/>
      <c r="AK204" s="14"/>
      <c r="AL204" s="14"/>
    </row>
    <row r="205" ht="12.75" customHeight="1">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4"/>
      <c r="AJ205" s="14"/>
      <c r="AK205" s="14"/>
      <c r="AL205" s="14"/>
    </row>
    <row r="206" ht="12.75" customHeight="1">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4"/>
      <c r="AJ206" s="14"/>
      <c r="AK206" s="14"/>
      <c r="AL206" s="14"/>
    </row>
    <row r="207" ht="12.75" customHeight="1">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4"/>
      <c r="AJ207" s="14"/>
      <c r="AK207" s="14"/>
      <c r="AL207" s="14"/>
    </row>
    <row r="208" ht="12.75" customHeight="1">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4"/>
      <c r="AJ208" s="14"/>
      <c r="AK208" s="14"/>
      <c r="AL208" s="14"/>
    </row>
    <row r="209" ht="12.75" customHeight="1">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4"/>
      <c r="AJ209" s="14"/>
      <c r="AK209" s="14"/>
      <c r="AL209" s="14"/>
    </row>
    <row r="210" ht="12.75" customHeight="1">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4"/>
      <c r="AJ210" s="14"/>
      <c r="AK210" s="14"/>
      <c r="AL210" s="14"/>
    </row>
    <row r="211" ht="12.75" customHeight="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4"/>
      <c r="AJ211" s="14"/>
      <c r="AK211" s="14"/>
      <c r="AL211" s="14"/>
    </row>
    <row r="212" ht="12.75" customHeight="1">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4"/>
      <c r="AJ212" s="14"/>
      <c r="AK212" s="14"/>
      <c r="AL212" s="14"/>
    </row>
    <row r="213" ht="12.75" customHeight="1">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4"/>
      <c r="AJ213" s="14"/>
      <c r="AK213" s="14"/>
      <c r="AL213" s="14"/>
    </row>
    <row r="214" ht="12.75" customHeight="1">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4"/>
      <c r="AJ214" s="14"/>
      <c r="AK214" s="14"/>
      <c r="AL214" s="14"/>
    </row>
    <row r="215" ht="12.75" customHeight="1">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4"/>
      <c r="AJ215" s="14"/>
      <c r="AK215" s="14"/>
      <c r="AL215" s="14"/>
    </row>
    <row r="216" ht="12.75" customHeight="1">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4"/>
      <c r="AJ216" s="14"/>
      <c r="AK216" s="14"/>
      <c r="AL216" s="14"/>
    </row>
    <row r="217" ht="12.75" customHeight="1">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4"/>
      <c r="AJ217" s="14"/>
      <c r="AK217" s="14"/>
      <c r="AL217" s="14"/>
    </row>
    <row r="218" ht="12.75" customHeight="1">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4"/>
      <c r="AJ218" s="14"/>
      <c r="AK218" s="14"/>
      <c r="AL218" s="14"/>
    </row>
    <row r="219" ht="12.75" customHeight="1">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4"/>
      <c r="AJ219" s="14"/>
      <c r="AK219" s="14"/>
      <c r="AL219" s="14"/>
    </row>
    <row r="220" ht="12.75" customHeight="1">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4"/>
      <c r="AJ220" s="14"/>
      <c r="AK220" s="14"/>
      <c r="AL220" s="14"/>
    </row>
    <row r="221" ht="12.75" customHeight="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4"/>
      <c r="AJ221" s="14"/>
      <c r="AK221" s="14"/>
      <c r="AL221" s="14"/>
    </row>
    <row r="222" ht="12.75" customHeight="1">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4"/>
      <c r="AJ222" s="14"/>
      <c r="AK222" s="14"/>
      <c r="AL222" s="14"/>
    </row>
    <row r="223" ht="12.75" customHeight="1">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4"/>
      <c r="AJ223" s="14"/>
      <c r="AK223" s="14"/>
      <c r="AL223" s="14"/>
    </row>
    <row r="224" ht="12.75" customHeight="1">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4"/>
      <c r="AJ224" s="14"/>
      <c r="AK224" s="14"/>
      <c r="AL224" s="14"/>
    </row>
    <row r="225" ht="12.75" customHeight="1">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4"/>
      <c r="AJ225" s="14"/>
      <c r="AK225" s="14"/>
      <c r="AL225" s="14"/>
    </row>
    <row r="226" ht="12.75" customHeight="1">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4"/>
      <c r="AJ226" s="14"/>
      <c r="AK226" s="14"/>
      <c r="AL226" s="14"/>
    </row>
    <row r="227" ht="12.75" customHeight="1">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4"/>
      <c r="AJ227" s="14"/>
      <c r="AK227" s="14"/>
      <c r="AL227" s="14"/>
    </row>
    <row r="228" ht="12.75" customHeight="1">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4"/>
      <c r="AJ228" s="14"/>
      <c r="AK228" s="14"/>
      <c r="AL228" s="14"/>
    </row>
    <row r="229" ht="12.75" customHeight="1">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4"/>
      <c r="AJ229" s="14"/>
      <c r="AK229" s="14"/>
      <c r="AL229" s="14"/>
    </row>
    <row r="230" ht="12.75" customHeight="1">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4"/>
      <c r="AJ230" s="14"/>
      <c r="AK230" s="14"/>
      <c r="AL230" s="14"/>
    </row>
    <row r="231" ht="12.75" customHeight="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4"/>
      <c r="AJ231" s="14"/>
      <c r="AK231" s="14"/>
      <c r="AL231" s="14"/>
    </row>
    <row r="232" ht="12.75" customHeight="1">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4"/>
      <c r="AJ232" s="14"/>
      <c r="AK232" s="14"/>
      <c r="AL232" s="14"/>
    </row>
    <row r="233" ht="12.75" customHeight="1">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4"/>
      <c r="AJ233" s="14"/>
      <c r="AK233" s="14"/>
      <c r="AL233" s="14"/>
    </row>
    <row r="234" ht="12.75" customHeight="1">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4"/>
      <c r="AJ234" s="14"/>
      <c r="AK234" s="14"/>
      <c r="AL234" s="14"/>
    </row>
    <row r="235" ht="12.75" customHeight="1">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4"/>
      <c r="AJ235" s="14"/>
      <c r="AK235" s="14"/>
      <c r="AL235" s="14"/>
    </row>
    <row r="236" ht="12.75" customHeight="1">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4"/>
      <c r="AJ236" s="14"/>
      <c r="AK236" s="14"/>
      <c r="AL236" s="14"/>
    </row>
    <row r="237" ht="12.75" customHeight="1">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4"/>
      <c r="AJ237" s="14"/>
      <c r="AK237" s="14"/>
      <c r="AL237" s="14"/>
    </row>
    <row r="238" ht="12.75" customHeight="1">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4"/>
      <c r="AJ238" s="14"/>
      <c r="AK238" s="14"/>
      <c r="AL238" s="14"/>
    </row>
    <row r="239" ht="12.75" customHeight="1">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4"/>
      <c r="AJ239" s="14"/>
      <c r="AK239" s="14"/>
      <c r="AL239" s="14"/>
    </row>
    <row r="240" ht="12.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4"/>
      <c r="AJ240" s="14"/>
      <c r="AK240" s="14"/>
      <c r="AL240" s="14"/>
    </row>
    <row r="241" ht="12.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4"/>
      <c r="AJ241" s="14"/>
      <c r="AK241" s="14"/>
      <c r="AL241" s="14"/>
    </row>
    <row r="242" ht="12.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4"/>
      <c r="AJ242" s="14"/>
      <c r="AK242" s="14"/>
      <c r="AL242" s="14"/>
    </row>
    <row r="243" ht="12.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4"/>
      <c r="AJ243" s="14"/>
      <c r="AK243" s="14"/>
      <c r="AL243" s="14"/>
    </row>
    <row r="244" ht="12.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4"/>
      <c r="AJ244" s="14"/>
      <c r="AK244" s="14"/>
      <c r="AL244" s="14"/>
    </row>
    <row r="245" ht="12.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4"/>
      <c r="AJ245" s="14"/>
      <c r="AK245" s="14"/>
      <c r="AL245" s="14"/>
    </row>
    <row r="246" ht="12.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4"/>
      <c r="AJ246" s="14"/>
      <c r="AK246" s="14"/>
      <c r="AL246" s="14"/>
    </row>
    <row r="247" ht="12.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4"/>
      <c r="AJ247" s="14"/>
      <c r="AK247" s="14"/>
      <c r="AL247" s="14"/>
    </row>
    <row r="248" ht="12.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4"/>
      <c r="AJ248" s="14"/>
      <c r="AK248" s="14"/>
      <c r="AL248" s="14"/>
    </row>
    <row r="249" ht="12.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4"/>
      <c r="AJ249" s="14"/>
      <c r="AK249" s="14"/>
      <c r="AL249" s="14"/>
    </row>
    <row r="250" ht="12.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4"/>
      <c r="AJ250" s="14"/>
      <c r="AK250" s="14"/>
      <c r="AL250" s="14"/>
    </row>
    <row r="251" ht="12.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4"/>
      <c r="AJ251" s="14"/>
      <c r="AK251" s="14"/>
      <c r="AL251" s="14"/>
    </row>
    <row r="252" ht="12.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4"/>
      <c r="AJ252" s="14"/>
      <c r="AK252" s="14"/>
      <c r="AL252" s="14"/>
    </row>
    <row r="253" ht="12.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4"/>
      <c r="AJ253" s="14"/>
      <c r="AK253" s="14"/>
      <c r="AL253" s="14"/>
    </row>
    <row r="254" ht="12.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4"/>
      <c r="AJ254" s="14"/>
      <c r="AK254" s="14"/>
      <c r="AL254" s="14"/>
    </row>
    <row r="255" ht="12.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4"/>
      <c r="AJ255" s="14"/>
      <c r="AK255" s="14"/>
      <c r="AL255" s="14"/>
    </row>
    <row r="256" ht="12.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4"/>
      <c r="AJ256" s="14"/>
      <c r="AK256" s="14"/>
      <c r="AL256" s="14"/>
    </row>
    <row r="257" ht="12.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4"/>
      <c r="AJ257" s="14"/>
      <c r="AK257" s="14"/>
      <c r="AL257" s="14"/>
    </row>
    <row r="258" ht="12.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4"/>
      <c r="AJ258" s="14"/>
      <c r="AK258" s="14"/>
      <c r="AL258" s="14"/>
    </row>
    <row r="259" ht="12.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4"/>
      <c r="AJ259" s="14"/>
      <c r="AK259" s="14"/>
      <c r="AL259" s="14"/>
    </row>
    <row r="260" ht="12.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4"/>
      <c r="AJ260" s="14"/>
      <c r="AK260" s="14"/>
      <c r="AL260" s="14"/>
    </row>
    <row r="261" ht="12.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4"/>
      <c r="AJ261" s="14"/>
      <c r="AK261" s="14"/>
      <c r="AL261" s="14"/>
    </row>
    <row r="262" ht="12.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4"/>
      <c r="AJ262" s="14"/>
      <c r="AK262" s="14"/>
      <c r="AL262" s="14"/>
    </row>
    <row r="263" ht="12.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4"/>
      <c r="AJ263" s="14"/>
      <c r="AK263" s="14"/>
      <c r="AL263" s="14"/>
    </row>
    <row r="264" ht="12.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4"/>
      <c r="AJ264" s="14"/>
      <c r="AK264" s="14"/>
      <c r="AL264" s="14"/>
    </row>
    <row r="265" ht="12.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4"/>
      <c r="AJ265" s="14"/>
      <c r="AK265" s="14"/>
      <c r="AL265" s="14"/>
    </row>
    <row r="266" ht="12.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4"/>
      <c r="AJ266" s="14"/>
      <c r="AK266" s="14"/>
      <c r="AL266" s="14"/>
    </row>
    <row r="267" ht="12.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4"/>
      <c r="AJ267" s="14"/>
      <c r="AK267" s="14"/>
      <c r="AL267" s="14"/>
    </row>
    <row r="268" ht="12.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4"/>
      <c r="AJ268" s="14"/>
      <c r="AK268" s="14"/>
      <c r="AL268" s="14"/>
    </row>
    <row r="269" ht="12.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4"/>
      <c r="AJ269" s="14"/>
      <c r="AK269" s="14"/>
      <c r="AL269" s="14"/>
    </row>
    <row r="270" ht="12.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4"/>
      <c r="AJ270" s="14"/>
      <c r="AK270" s="14"/>
      <c r="AL270" s="14"/>
    </row>
    <row r="271" ht="12.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4"/>
      <c r="AJ271" s="14"/>
      <c r="AK271" s="14"/>
      <c r="AL271" s="14"/>
    </row>
    <row r="272" ht="12.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4"/>
      <c r="AJ272" s="14"/>
      <c r="AK272" s="14"/>
      <c r="AL272" s="14"/>
    </row>
    <row r="273" ht="12.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4"/>
      <c r="AJ273" s="14"/>
      <c r="AK273" s="14"/>
      <c r="AL273" s="14"/>
    </row>
    <row r="274" ht="12.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4"/>
      <c r="AJ274" s="14"/>
      <c r="AK274" s="14"/>
      <c r="AL274" s="14"/>
    </row>
    <row r="275" ht="12.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4"/>
      <c r="AJ275" s="14"/>
      <c r="AK275" s="14"/>
      <c r="AL275" s="14"/>
    </row>
    <row r="276" ht="12.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4"/>
      <c r="AJ276" s="14"/>
      <c r="AK276" s="14"/>
      <c r="AL276" s="14"/>
    </row>
    <row r="277" ht="12.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4"/>
      <c r="AJ277" s="14"/>
      <c r="AK277" s="14"/>
      <c r="AL277" s="14"/>
    </row>
    <row r="278" ht="12.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4"/>
      <c r="AJ278" s="14"/>
      <c r="AK278" s="14"/>
      <c r="AL278" s="14"/>
    </row>
    <row r="279" ht="12.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4"/>
      <c r="AJ279" s="14"/>
      <c r="AK279" s="14"/>
      <c r="AL279" s="14"/>
    </row>
    <row r="280" ht="12.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4"/>
      <c r="AJ280" s="14"/>
      <c r="AK280" s="14"/>
      <c r="AL280" s="14"/>
    </row>
    <row r="281" ht="12.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4"/>
      <c r="AJ281" s="14"/>
      <c r="AK281" s="14"/>
      <c r="AL281" s="14"/>
    </row>
    <row r="282" ht="12.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4"/>
      <c r="AJ282" s="14"/>
      <c r="AK282" s="14"/>
      <c r="AL282" s="14"/>
    </row>
    <row r="283" ht="12.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4"/>
      <c r="AJ283" s="14"/>
      <c r="AK283" s="14"/>
      <c r="AL283" s="14"/>
    </row>
    <row r="284" ht="12.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4"/>
      <c r="AJ284" s="14"/>
      <c r="AK284" s="14"/>
      <c r="AL284" s="14"/>
    </row>
    <row r="285" ht="12.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4"/>
      <c r="AJ285" s="14"/>
      <c r="AK285" s="14"/>
      <c r="AL285" s="14"/>
    </row>
    <row r="286" ht="12.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4"/>
      <c r="AJ286" s="14"/>
      <c r="AK286" s="14"/>
      <c r="AL286" s="14"/>
    </row>
    <row r="287" ht="12.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4"/>
      <c r="AJ287" s="14"/>
      <c r="AK287" s="14"/>
      <c r="AL287" s="14"/>
    </row>
    <row r="288" ht="12.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4"/>
      <c r="AJ288" s="14"/>
      <c r="AK288" s="14"/>
      <c r="AL288" s="14"/>
    </row>
    <row r="289" ht="12.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4"/>
      <c r="AJ289" s="14"/>
      <c r="AK289" s="14"/>
      <c r="AL289" s="14"/>
    </row>
    <row r="290" ht="12.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4"/>
      <c r="AJ290" s="14"/>
      <c r="AK290" s="14"/>
      <c r="AL290" s="14"/>
    </row>
    <row r="291" ht="12.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4"/>
      <c r="AJ291" s="14"/>
      <c r="AK291" s="14"/>
      <c r="AL291" s="14"/>
    </row>
    <row r="292" ht="12.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4"/>
      <c r="AJ292" s="14"/>
      <c r="AK292" s="14"/>
      <c r="AL292" s="14"/>
    </row>
    <row r="293" ht="12.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4"/>
      <c r="AJ293" s="14"/>
      <c r="AK293" s="14"/>
      <c r="AL293" s="14"/>
    </row>
    <row r="294" ht="12.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4"/>
      <c r="AJ294" s="14"/>
      <c r="AK294" s="14"/>
      <c r="AL294" s="14"/>
    </row>
    <row r="295" ht="12.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4"/>
      <c r="AJ295" s="14"/>
      <c r="AK295" s="14"/>
      <c r="AL295" s="14"/>
    </row>
    <row r="296" ht="12.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4"/>
      <c r="AJ296" s="14"/>
      <c r="AK296" s="14"/>
      <c r="AL296" s="14"/>
    </row>
    <row r="297" ht="12.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4"/>
      <c r="AJ297" s="14"/>
      <c r="AK297" s="14"/>
      <c r="AL297" s="14"/>
    </row>
    <row r="298" ht="12.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4"/>
      <c r="AJ298" s="14"/>
      <c r="AK298" s="14"/>
      <c r="AL298" s="14"/>
    </row>
    <row r="299" ht="12.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4"/>
      <c r="AJ299" s="14"/>
      <c r="AK299" s="14"/>
      <c r="AL299" s="14"/>
    </row>
    <row r="300" ht="12.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4"/>
      <c r="AJ300" s="14"/>
      <c r="AK300" s="14"/>
      <c r="AL300" s="14"/>
    </row>
    <row r="301" ht="12.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4"/>
      <c r="AJ301" s="14"/>
      <c r="AK301" s="14"/>
      <c r="AL301" s="14"/>
    </row>
    <row r="302" ht="12.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4"/>
      <c r="AJ302" s="14"/>
      <c r="AK302" s="14"/>
      <c r="AL302" s="14"/>
    </row>
    <row r="303" ht="12.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4"/>
      <c r="AJ303" s="14"/>
      <c r="AK303" s="14"/>
      <c r="AL303" s="14"/>
    </row>
    <row r="304" ht="12.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4"/>
      <c r="AJ304" s="14"/>
      <c r="AK304" s="14"/>
      <c r="AL304" s="14"/>
    </row>
    <row r="305" ht="12.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4"/>
      <c r="AJ305" s="14"/>
      <c r="AK305" s="14"/>
      <c r="AL305" s="14"/>
    </row>
    <row r="306" ht="12.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4"/>
      <c r="AJ306" s="14"/>
      <c r="AK306" s="14"/>
      <c r="AL306" s="14"/>
    </row>
    <row r="307" ht="12.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4"/>
      <c r="AJ307" s="14"/>
      <c r="AK307" s="14"/>
      <c r="AL307" s="14"/>
    </row>
    <row r="308" ht="12.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4"/>
      <c r="AJ308" s="14"/>
      <c r="AK308" s="14"/>
      <c r="AL308" s="14"/>
    </row>
    <row r="309" ht="12.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4"/>
      <c r="AJ309" s="14"/>
      <c r="AK309" s="14"/>
      <c r="AL309" s="14"/>
    </row>
    <row r="310" ht="12.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4"/>
      <c r="AJ310" s="14"/>
      <c r="AK310" s="14"/>
      <c r="AL310" s="14"/>
    </row>
    <row r="311" ht="12.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4"/>
      <c r="AJ311" s="14"/>
      <c r="AK311" s="14"/>
      <c r="AL311" s="14"/>
    </row>
    <row r="312" ht="12.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4"/>
      <c r="AJ312" s="14"/>
      <c r="AK312" s="14"/>
      <c r="AL312" s="14"/>
    </row>
    <row r="313" ht="12.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4"/>
      <c r="AJ313" s="14"/>
      <c r="AK313" s="14"/>
      <c r="AL313" s="14"/>
    </row>
    <row r="314" ht="12.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4"/>
      <c r="AJ314" s="14"/>
      <c r="AK314" s="14"/>
      <c r="AL314" s="14"/>
    </row>
    <row r="315" ht="12.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4"/>
      <c r="AJ315" s="14"/>
      <c r="AK315" s="14"/>
      <c r="AL315" s="14"/>
    </row>
    <row r="316" ht="12.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4"/>
      <c r="AJ316" s="14"/>
      <c r="AK316" s="14"/>
      <c r="AL316" s="14"/>
    </row>
    <row r="317" ht="12.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4"/>
      <c r="AJ317" s="14"/>
      <c r="AK317" s="14"/>
      <c r="AL317" s="14"/>
    </row>
    <row r="318" ht="12.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4"/>
      <c r="AJ318" s="14"/>
      <c r="AK318" s="14"/>
      <c r="AL318" s="14"/>
    </row>
    <row r="319" ht="12.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4"/>
      <c r="AJ319" s="14"/>
      <c r="AK319" s="14"/>
      <c r="AL319" s="14"/>
    </row>
    <row r="320" ht="12.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4"/>
      <c r="AJ320" s="14"/>
      <c r="AK320" s="14"/>
      <c r="AL320" s="14"/>
    </row>
    <row r="321" ht="12.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4"/>
      <c r="AJ321" s="14"/>
      <c r="AK321" s="14"/>
      <c r="AL321" s="14"/>
    </row>
    <row r="322" ht="12.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4"/>
      <c r="AJ322" s="14"/>
      <c r="AK322" s="14"/>
      <c r="AL322" s="14"/>
    </row>
    <row r="323" ht="12.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4"/>
      <c r="AJ323" s="14"/>
      <c r="AK323" s="14"/>
      <c r="AL323" s="14"/>
    </row>
    <row r="324" ht="12.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4"/>
      <c r="AJ324" s="14"/>
      <c r="AK324" s="14"/>
      <c r="AL324" s="14"/>
    </row>
    <row r="325" ht="12.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4"/>
      <c r="AJ325" s="14"/>
      <c r="AK325" s="14"/>
      <c r="AL325" s="14"/>
    </row>
    <row r="326" ht="12.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4"/>
      <c r="AJ326" s="14"/>
      <c r="AK326" s="14"/>
      <c r="AL326" s="14"/>
    </row>
    <row r="327" ht="12.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4"/>
      <c r="AJ327" s="14"/>
      <c r="AK327" s="14"/>
      <c r="AL327" s="14"/>
    </row>
    <row r="328" ht="12.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4"/>
      <c r="AJ328" s="14"/>
      <c r="AK328" s="14"/>
      <c r="AL328" s="14"/>
    </row>
    <row r="329" ht="12.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4"/>
      <c r="AJ329" s="14"/>
      <c r="AK329" s="14"/>
      <c r="AL329" s="14"/>
    </row>
    <row r="330" ht="12.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4"/>
      <c r="AJ330" s="14"/>
      <c r="AK330" s="14"/>
      <c r="AL330" s="14"/>
    </row>
    <row r="331" ht="12.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4"/>
      <c r="AJ331" s="14"/>
      <c r="AK331" s="14"/>
      <c r="AL331" s="14"/>
    </row>
    <row r="332" ht="12.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4"/>
      <c r="AJ332" s="14"/>
      <c r="AK332" s="14"/>
      <c r="AL332" s="14"/>
    </row>
    <row r="333" ht="12.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4"/>
      <c r="AJ333" s="14"/>
      <c r="AK333" s="14"/>
      <c r="AL333" s="14"/>
    </row>
    <row r="334" ht="12.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4"/>
      <c r="AJ334" s="14"/>
      <c r="AK334" s="14"/>
      <c r="AL334" s="14"/>
    </row>
    <row r="335" ht="12.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4"/>
      <c r="AJ335" s="14"/>
      <c r="AK335" s="14"/>
      <c r="AL335" s="14"/>
    </row>
    <row r="336" ht="12.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4"/>
      <c r="AJ336" s="14"/>
      <c r="AK336" s="14"/>
      <c r="AL336" s="14"/>
    </row>
    <row r="337" ht="12.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4"/>
      <c r="AJ337" s="14"/>
      <c r="AK337" s="14"/>
      <c r="AL337" s="14"/>
    </row>
    <row r="338" ht="12.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4"/>
      <c r="AJ338" s="14"/>
      <c r="AK338" s="14"/>
      <c r="AL338" s="14"/>
    </row>
    <row r="339" ht="12.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4"/>
      <c r="AJ339" s="14"/>
      <c r="AK339" s="14"/>
      <c r="AL339" s="14"/>
    </row>
    <row r="340" ht="12.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4"/>
      <c r="AJ340" s="14"/>
      <c r="AK340" s="14"/>
      <c r="AL340" s="14"/>
    </row>
    <row r="341" ht="12.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4"/>
      <c r="AJ341" s="14"/>
      <c r="AK341" s="14"/>
      <c r="AL341" s="14"/>
    </row>
    <row r="342" ht="12.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4"/>
      <c r="AJ342" s="14"/>
      <c r="AK342" s="14"/>
      <c r="AL342" s="14"/>
    </row>
    <row r="343" ht="12.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4"/>
      <c r="AJ343" s="14"/>
      <c r="AK343" s="14"/>
      <c r="AL343" s="14"/>
    </row>
    <row r="344" ht="12.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4"/>
      <c r="AJ344" s="14"/>
      <c r="AK344" s="14"/>
      <c r="AL344" s="14"/>
    </row>
    <row r="345" ht="12.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4"/>
      <c r="AJ345" s="14"/>
      <c r="AK345" s="14"/>
      <c r="AL345" s="14"/>
    </row>
    <row r="346" ht="12.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4"/>
      <c r="AJ346" s="14"/>
      <c r="AK346" s="14"/>
      <c r="AL346" s="14"/>
    </row>
    <row r="347" ht="12.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4"/>
      <c r="AJ347" s="14"/>
      <c r="AK347" s="14"/>
      <c r="AL347" s="14"/>
    </row>
    <row r="348" ht="12.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4"/>
      <c r="AJ348" s="14"/>
      <c r="AK348" s="14"/>
      <c r="AL348" s="14"/>
    </row>
    <row r="349" ht="12.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4"/>
      <c r="AJ349" s="14"/>
      <c r="AK349" s="14"/>
      <c r="AL349" s="14"/>
    </row>
    <row r="350" ht="12.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4"/>
      <c r="AJ350" s="14"/>
      <c r="AK350" s="14"/>
      <c r="AL350" s="14"/>
    </row>
    <row r="351" ht="12.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4"/>
      <c r="AJ351" s="14"/>
      <c r="AK351" s="14"/>
      <c r="AL351" s="14"/>
    </row>
    <row r="352" ht="12.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4"/>
      <c r="AJ352" s="14"/>
      <c r="AK352" s="14"/>
      <c r="AL352" s="14"/>
    </row>
    <row r="353" ht="12.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4"/>
      <c r="AJ353" s="14"/>
      <c r="AK353" s="14"/>
      <c r="AL353" s="14"/>
    </row>
    <row r="354" ht="12.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4"/>
      <c r="AJ354" s="14"/>
      <c r="AK354" s="14"/>
      <c r="AL354" s="14"/>
    </row>
    <row r="355" ht="12.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4"/>
      <c r="AJ355" s="14"/>
      <c r="AK355" s="14"/>
      <c r="AL355" s="14"/>
    </row>
    <row r="356" ht="12.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4"/>
      <c r="AJ356" s="14"/>
      <c r="AK356" s="14"/>
      <c r="AL356" s="14"/>
    </row>
    <row r="357" ht="12.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4"/>
      <c r="AJ357" s="14"/>
      <c r="AK357" s="14"/>
      <c r="AL357" s="14"/>
    </row>
    <row r="358" ht="12.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4"/>
      <c r="AJ358" s="14"/>
      <c r="AK358" s="14"/>
      <c r="AL358" s="14"/>
    </row>
    <row r="359" ht="12.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4"/>
      <c r="AJ359" s="14"/>
      <c r="AK359" s="14"/>
      <c r="AL359" s="14"/>
    </row>
    <row r="360" ht="12.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4"/>
      <c r="AJ360" s="14"/>
      <c r="AK360" s="14"/>
      <c r="AL360" s="14"/>
    </row>
    <row r="361" ht="12.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4"/>
      <c r="AJ361" s="14"/>
      <c r="AK361" s="14"/>
      <c r="AL361" s="14"/>
    </row>
    <row r="362" ht="12.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4"/>
      <c r="AJ362" s="14"/>
      <c r="AK362" s="14"/>
      <c r="AL362" s="14"/>
    </row>
    <row r="363" ht="12.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4"/>
      <c r="AJ363" s="14"/>
      <c r="AK363" s="14"/>
      <c r="AL363" s="14"/>
    </row>
    <row r="364" ht="12.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4"/>
      <c r="AJ364" s="14"/>
      <c r="AK364" s="14"/>
      <c r="AL364" s="14"/>
    </row>
    <row r="365" ht="12.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4"/>
      <c r="AJ365" s="14"/>
      <c r="AK365" s="14"/>
      <c r="AL365" s="14"/>
    </row>
    <row r="366" ht="12.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4"/>
      <c r="AJ366" s="14"/>
      <c r="AK366" s="14"/>
      <c r="AL366" s="14"/>
    </row>
    <row r="367" ht="12.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4"/>
      <c r="AJ367" s="14"/>
      <c r="AK367" s="14"/>
      <c r="AL367" s="14"/>
    </row>
    <row r="368" ht="12.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4"/>
      <c r="AJ368" s="14"/>
      <c r="AK368" s="14"/>
      <c r="AL368" s="14"/>
    </row>
    <row r="369" ht="12.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4"/>
      <c r="AJ369" s="14"/>
      <c r="AK369" s="14"/>
      <c r="AL369" s="14"/>
    </row>
    <row r="370" ht="12.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4"/>
      <c r="AJ370" s="14"/>
      <c r="AK370" s="14"/>
      <c r="AL370" s="14"/>
    </row>
    <row r="371" ht="12.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4"/>
      <c r="AJ371" s="14"/>
      <c r="AK371" s="14"/>
      <c r="AL371" s="14"/>
    </row>
    <row r="372" ht="12.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4"/>
      <c r="AJ372" s="14"/>
      <c r="AK372" s="14"/>
      <c r="AL372" s="14"/>
    </row>
    <row r="373" ht="12.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4"/>
      <c r="AJ373" s="14"/>
      <c r="AK373" s="14"/>
      <c r="AL373" s="14"/>
    </row>
    <row r="374" ht="12.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4"/>
      <c r="AJ374" s="14"/>
      <c r="AK374" s="14"/>
      <c r="AL374" s="14"/>
    </row>
    <row r="375" ht="12.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4"/>
      <c r="AJ375" s="14"/>
      <c r="AK375" s="14"/>
      <c r="AL375" s="14"/>
    </row>
    <row r="376" ht="12.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4"/>
      <c r="AJ376" s="14"/>
      <c r="AK376" s="14"/>
      <c r="AL376" s="14"/>
    </row>
    <row r="377" ht="12.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4"/>
      <c r="AJ377" s="14"/>
      <c r="AK377" s="14"/>
      <c r="AL377" s="14"/>
    </row>
    <row r="378" ht="12.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4"/>
      <c r="AJ378" s="14"/>
      <c r="AK378" s="14"/>
      <c r="AL378" s="14"/>
    </row>
    <row r="379" ht="12.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4"/>
      <c r="AJ379" s="14"/>
      <c r="AK379" s="14"/>
      <c r="AL379" s="14"/>
    </row>
    <row r="380" ht="12.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4"/>
      <c r="AJ380" s="14"/>
      <c r="AK380" s="14"/>
      <c r="AL380" s="14"/>
    </row>
    <row r="381" ht="12.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4"/>
      <c r="AJ381" s="14"/>
      <c r="AK381" s="14"/>
      <c r="AL381" s="14"/>
    </row>
    <row r="382" ht="12.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4"/>
      <c r="AJ382" s="14"/>
      <c r="AK382" s="14"/>
      <c r="AL382" s="14"/>
    </row>
    <row r="383" ht="12.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4"/>
      <c r="AJ383" s="14"/>
      <c r="AK383" s="14"/>
      <c r="AL383" s="14"/>
    </row>
    <row r="384" ht="12.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4"/>
      <c r="AJ384" s="14"/>
      <c r="AK384" s="14"/>
      <c r="AL384" s="14"/>
    </row>
    <row r="385" ht="12.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4"/>
      <c r="AJ385" s="14"/>
      <c r="AK385" s="14"/>
      <c r="AL385" s="14"/>
    </row>
    <row r="386" ht="12.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4"/>
      <c r="AJ386" s="14"/>
      <c r="AK386" s="14"/>
      <c r="AL386" s="14"/>
    </row>
    <row r="387" ht="12.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4"/>
      <c r="AJ387" s="14"/>
      <c r="AK387" s="14"/>
      <c r="AL387" s="14"/>
    </row>
    <row r="388" ht="12.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4"/>
      <c r="AJ388" s="14"/>
      <c r="AK388" s="14"/>
      <c r="AL388" s="14"/>
    </row>
    <row r="389" ht="12.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4"/>
      <c r="AJ389" s="14"/>
      <c r="AK389" s="14"/>
      <c r="AL389" s="14"/>
    </row>
    <row r="390" ht="12.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4"/>
      <c r="AJ390" s="14"/>
      <c r="AK390" s="14"/>
      <c r="AL390" s="14"/>
    </row>
    <row r="391" ht="12.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4"/>
      <c r="AJ391" s="14"/>
      <c r="AK391" s="14"/>
      <c r="AL391" s="14"/>
    </row>
    <row r="392" ht="12.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4"/>
      <c r="AJ392" s="14"/>
      <c r="AK392" s="14"/>
      <c r="AL392" s="14"/>
    </row>
    <row r="393" ht="12.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4"/>
      <c r="AJ393" s="14"/>
      <c r="AK393" s="14"/>
      <c r="AL393" s="14"/>
    </row>
    <row r="394" ht="12.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4"/>
      <c r="AJ394" s="14"/>
      <c r="AK394" s="14"/>
      <c r="AL394" s="14"/>
    </row>
    <row r="395" ht="12.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4"/>
      <c r="AJ395" s="14"/>
      <c r="AK395" s="14"/>
      <c r="AL395" s="14"/>
    </row>
    <row r="396" ht="12.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4"/>
      <c r="AJ396" s="14"/>
      <c r="AK396" s="14"/>
      <c r="AL396" s="14"/>
    </row>
    <row r="397" ht="12.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4"/>
      <c r="AJ397" s="14"/>
      <c r="AK397" s="14"/>
      <c r="AL397" s="14"/>
    </row>
    <row r="398" ht="12.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4"/>
      <c r="AJ398" s="14"/>
      <c r="AK398" s="14"/>
      <c r="AL398" s="14"/>
    </row>
    <row r="399" ht="12.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4"/>
      <c r="AJ399" s="14"/>
      <c r="AK399" s="14"/>
      <c r="AL399" s="14"/>
    </row>
    <row r="400" ht="12.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4"/>
      <c r="AJ400" s="14"/>
      <c r="AK400" s="14"/>
      <c r="AL400" s="14"/>
    </row>
    <row r="401" ht="12.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4"/>
      <c r="AJ401" s="14"/>
      <c r="AK401" s="14"/>
      <c r="AL401" s="14"/>
    </row>
    <row r="402" ht="12.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4"/>
      <c r="AJ402" s="14"/>
      <c r="AK402" s="14"/>
      <c r="AL402" s="14"/>
    </row>
    <row r="403" ht="12.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4"/>
      <c r="AJ403" s="14"/>
      <c r="AK403" s="14"/>
      <c r="AL403" s="14"/>
    </row>
    <row r="404" ht="12.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4"/>
      <c r="AJ404" s="14"/>
      <c r="AK404" s="14"/>
      <c r="AL404" s="14"/>
    </row>
    <row r="405" ht="12.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4"/>
      <c r="AJ405" s="14"/>
      <c r="AK405" s="14"/>
      <c r="AL405" s="14"/>
    </row>
    <row r="406" ht="12.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4"/>
      <c r="AJ406" s="14"/>
      <c r="AK406" s="14"/>
      <c r="AL406" s="14"/>
    </row>
    <row r="407" ht="12.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4"/>
      <c r="AJ407" s="14"/>
      <c r="AK407" s="14"/>
      <c r="AL407" s="14"/>
    </row>
    <row r="408" ht="12.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4"/>
      <c r="AJ408" s="14"/>
      <c r="AK408" s="14"/>
      <c r="AL408" s="14"/>
    </row>
    <row r="409" ht="12.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4"/>
      <c r="AJ409" s="14"/>
      <c r="AK409" s="14"/>
      <c r="AL409" s="14"/>
    </row>
    <row r="410" ht="12.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4"/>
      <c r="AJ410" s="14"/>
      <c r="AK410" s="14"/>
      <c r="AL410" s="14"/>
    </row>
    <row r="411" ht="12.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4"/>
      <c r="AJ411" s="14"/>
      <c r="AK411" s="14"/>
      <c r="AL411" s="14"/>
    </row>
    <row r="412" ht="12.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4"/>
      <c r="AJ412" s="14"/>
      <c r="AK412" s="14"/>
      <c r="AL412" s="14"/>
    </row>
    <row r="413" ht="12.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4"/>
      <c r="AJ413" s="14"/>
      <c r="AK413" s="14"/>
      <c r="AL413" s="14"/>
    </row>
    <row r="414" ht="12.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4"/>
      <c r="AJ414" s="14"/>
      <c r="AK414" s="14"/>
      <c r="AL414" s="14"/>
    </row>
    <row r="415" ht="12.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4"/>
      <c r="AJ415" s="14"/>
      <c r="AK415" s="14"/>
      <c r="AL415" s="14"/>
    </row>
    <row r="416" ht="12.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4"/>
      <c r="AJ416" s="14"/>
      <c r="AK416" s="14"/>
      <c r="AL416" s="14"/>
    </row>
    <row r="417" ht="12.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4"/>
      <c r="AJ417" s="14"/>
      <c r="AK417" s="14"/>
      <c r="AL417" s="14"/>
    </row>
    <row r="418" ht="12.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4"/>
      <c r="AJ418" s="14"/>
      <c r="AK418" s="14"/>
      <c r="AL418" s="14"/>
    </row>
    <row r="419" ht="12.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4"/>
      <c r="AJ419" s="14"/>
      <c r="AK419" s="14"/>
      <c r="AL419" s="14"/>
    </row>
    <row r="420" ht="12.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4"/>
      <c r="AJ420" s="14"/>
      <c r="AK420" s="14"/>
      <c r="AL420" s="14"/>
    </row>
    <row r="421" ht="12.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4"/>
      <c r="AJ421" s="14"/>
      <c r="AK421" s="14"/>
      <c r="AL421" s="14"/>
    </row>
    <row r="422" ht="12.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4"/>
      <c r="AJ422" s="14"/>
      <c r="AK422" s="14"/>
      <c r="AL422" s="14"/>
    </row>
    <row r="423" ht="12.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4"/>
      <c r="AJ423" s="14"/>
      <c r="AK423" s="14"/>
      <c r="AL423" s="14"/>
    </row>
    <row r="424" ht="12.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4"/>
      <c r="AJ424" s="14"/>
      <c r="AK424" s="14"/>
      <c r="AL424" s="14"/>
    </row>
    <row r="425" ht="12.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4"/>
      <c r="AJ425" s="14"/>
      <c r="AK425" s="14"/>
      <c r="AL425" s="14"/>
    </row>
    <row r="426" ht="12.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4"/>
      <c r="AJ426" s="14"/>
      <c r="AK426" s="14"/>
      <c r="AL426" s="14"/>
    </row>
    <row r="427" ht="12.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4"/>
      <c r="AJ427" s="14"/>
      <c r="AK427" s="14"/>
      <c r="AL427" s="14"/>
    </row>
    <row r="428" ht="12.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4"/>
      <c r="AJ428" s="14"/>
      <c r="AK428" s="14"/>
      <c r="AL428" s="14"/>
    </row>
    <row r="429" ht="12.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4"/>
      <c r="AJ429" s="14"/>
      <c r="AK429" s="14"/>
      <c r="AL429" s="14"/>
    </row>
    <row r="430" ht="12.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4"/>
      <c r="AJ430" s="14"/>
      <c r="AK430" s="14"/>
      <c r="AL430" s="14"/>
    </row>
    <row r="431" ht="12.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4"/>
      <c r="AJ431" s="14"/>
      <c r="AK431" s="14"/>
      <c r="AL431" s="14"/>
    </row>
    <row r="432" ht="12.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4"/>
      <c r="AJ432" s="14"/>
      <c r="AK432" s="14"/>
      <c r="AL432" s="14"/>
    </row>
    <row r="433" ht="12.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4"/>
      <c r="AJ433" s="14"/>
      <c r="AK433" s="14"/>
      <c r="AL433" s="14"/>
    </row>
    <row r="434" ht="12.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4"/>
      <c r="AJ434" s="14"/>
      <c r="AK434" s="14"/>
      <c r="AL434" s="14"/>
    </row>
    <row r="435" ht="12.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4"/>
      <c r="AJ435" s="14"/>
      <c r="AK435" s="14"/>
      <c r="AL435" s="14"/>
    </row>
    <row r="436" ht="12.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4"/>
      <c r="AJ436" s="14"/>
      <c r="AK436" s="14"/>
      <c r="AL436" s="14"/>
    </row>
    <row r="437" ht="12.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4"/>
      <c r="AJ437" s="14"/>
      <c r="AK437" s="14"/>
      <c r="AL437" s="14"/>
    </row>
    <row r="438" ht="12.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4"/>
      <c r="AJ438" s="14"/>
      <c r="AK438" s="14"/>
      <c r="AL438" s="14"/>
    </row>
    <row r="439" ht="12.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4"/>
      <c r="AJ439" s="14"/>
      <c r="AK439" s="14"/>
      <c r="AL439" s="14"/>
    </row>
    <row r="440" ht="12.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4"/>
      <c r="AJ440" s="14"/>
      <c r="AK440" s="14"/>
      <c r="AL440" s="14"/>
    </row>
    <row r="441" ht="12.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4"/>
      <c r="AJ441" s="14"/>
      <c r="AK441" s="14"/>
      <c r="AL441" s="14"/>
    </row>
    <row r="442" ht="12.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4"/>
      <c r="AJ442" s="14"/>
      <c r="AK442" s="14"/>
      <c r="AL442" s="14"/>
    </row>
    <row r="443" ht="12.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4"/>
      <c r="AJ443" s="14"/>
      <c r="AK443" s="14"/>
      <c r="AL443" s="14"/>
    </row>
    <row r="444" ht="12.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4"/>
      <c r="AJ444" s="14"/>
      <c r="AK444" s="14"/>
      <c r="AL444" s="14"/>
    </row>
    <row r="445" ht="12.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4"/>
      <c r="AJ445" s="14"/>
      <c r="AK445" s="14"/>
      <c r="AL445" s="14"/>
    </row>
    <row r="446" ht="12.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4"/>
      <c r="AJ446" s="14"/>
      <c r="AK446" s="14"/>
      <c r="AL446" s="14"/>
    </row>
    <row r="447" ht="12.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4"/>
      <c r="AJ447" s="14"/>
      <c r="AK447" s="14"/>
      <c r="AL447" s="14"/>
    </row>
    <row r="448" ht="12.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4"/>
      <c r="AJ448" s="14"/>
      <c r="AK448" s="14"/>
      <c r="AL448" s="14"/>
    </row>
    <row r="449" ht="12.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4"/>
      <c r="AJ449" s="14"/>
      <c r="AK449" s="14"/>
      <c r="AL449" s="14"/>
    </row>
    <row r="450" ht="12.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4"/>
      <c r="AJ450" s="14"/>
      <c r="AK450" s="14"/>
      <c r="AL450" s="14"/>
    </row>
    <row r="451" ht="12.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4"/>
      <c r="AJ451" s="14"/>
      <c r="AK451" s="14"/>
      <c r="AL451" s="14"/>
    </row>
    <row r="452" ht="12.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4"/>
      <c r="AJ452" s="14"/>
      <c r="AK452" s="14"/>
      <c r="AL452" s="14"/>
    </row>
    <row r="453" ht="12.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4"/>
      <c r="AJ453" s="14"/>
      <c r="AK453" s="14"/>
      <c r="AL453" s="14"/>
    </row>
    <row r="454" ht="12.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4"/>
      <c r="AJ454" s="14"/>
      <c r="AK454" s="14"/>
      <c r="AL454" s="14"/>
    </row>
    <row r="455" ht="12.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4"/>
      <c r="AJ455" s="14"/>
      <c r="AK455" s="14"/>
      <c r="AL455" s="14"/>
    </row>
    <row r="456" ht="12.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4"/>
      <c r="AJ456" s="14"/>
      <c r="AK456" s="14"/>
      <c r="AL456" s="14"/>
    </row>
    <row r="457" ht="12.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4"/>
      <c r="AJ457" s="14"/>
      <c r="AK457" s="14"/>
      <c r="AL457" s="14"/>
    </row>
    <row r="458" ht="12.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4"/>
      <c r="AJ458" s="14"/>
      <c r="AK458" s="14"/>
      <c r="AL458" s="14"/>
    </row>
    <row r="459" ht="12.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4"/>
      <c r="AJ459" s="14"/>
      <c r="AK459" s="14"/>
      <c r="AL459" s="14"/>
    </row>
    <row r="460" ht="12.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4"/>
      <c r="AJ460" s="14"/>
      <c r="AK460" s="14"/>
      <c r="AL460" s="14"/>
    </row>
    <row r="461" ht="12.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4"/>
      <c r="AJ461" s="14"/>
      <c r="AK461" s="14"/>
      <c r="AL461" s="14"/>
    </row>
    <row r="462" ht="12.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4"/>
      <c r="AJ462" s="14"/>
      <c r="AK462" s="14"/>
      <c r="AL462" s="14"/>
    </row>
    <row r="463" ht="12.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4"/>
      <c r="AJ463" s="14"/>
      <c r="AK463" s="14"/>
      <c r="AL463" s="14"/>
    </row>
    <row r="464" ht="12.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4"/>
      <c r="AJ464" s="14"/>
      <c r="AK464" s="14"/>
      <c r="AL464" s="14"/>
    </row>
    <row r="465" ht="12.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4"/>
      <c r="AJ465" s="14"/>
      <c r="AK465" s="14"/>
      <c r="AL465" s="14"/>
    </row>
    <row r="466" ht="12.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4"/>
      <c r="AJ466" s="14"/>
      <c r="AK466" s="14"/>
      <c r="AL466" s="14"/>
    </row>
    <row r="467" ht="12.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4"/>
      <c r="AJ467" s="14"/>
      <c r="AK467" s="14"/>
      <c r="AL467" s="14"/>
    </row>
    <row r="468" ht="12.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4"/>
      <c r="AJ468" s="14"/>
      <c r="AK468" s="14"/>
      <c r="AL468" s="14"/>
    </row>
    <row r="469" ht="12.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4"/>
      <c r="AJ469" s="14"/>
      <c r="AK469" s="14"/>
      <c r="AL469" s="14"/>
    </row>
    <row r="470" ht="12.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4"/>
      <c r="AJ470" s="14"/>
      <c r="AK470" s="14"/>
      <c r="AL470" s="14"/>
    </row>
    <row r="471" ht="12.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4"/>
      <c r="AJ471" s="14"/>
      <c r="AK471" s="14"/>
      <c r="AL471" s="14"/>
    </row>
    <row r="472" ht="12.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4"/>
      <c r="AJ472" s="14"/>
      <c r="AK472" s="14"/>
      <c r="AL472" s="14"/>
    </row>
    <row r="473" ht="12.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4"/>
      <c r="AJ473" s="14"/>
      <c r="AK473" s="14"/>
      <c r="AL473" s="14"/>
    </row>
    <row r="474" ht="12.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4"/>
      <c r="AJ474" s="14"/>
      <c r="AK474" s="14"/>
      <c r="AL474" s="14"/>
    </row>
    <row r="475" ht="12.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4"/>
      <c r="AJ475" s="14"/>
      <c r="AK475" s="14"/>
      <c r="AL475" s="14"/>
    </row>
    <row r="476" ht="12.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4"/>
      <c r="AJ476" s="14"/>
      <c r="AK476" s="14"/>
      <c r="AL476" s="14"/>
    </row>
    <row r="477" ht="12.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4"/>
      <c r="AJ477" s="14"/>
      <c r="AK477" s="14"/>
      <c r="AL477" s="14"/>
    </row>
    <row r="478" ht="12.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4"/>
      <c r="AJ478" s="14"/>
      <c r="AK478" s="14"/>
      <c r="AL478" s="14"/>
    </row>
    <row r="479" ht="12.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4"/>
      <c r="AJ479" s="14"/>
      <c r="AK479" s="14"/>
      <c r="AL479" s="14"/>
    </row>
    <row r="480" ht="12.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4"/>
      <c r="AJ480" s="14"/>
      <c r="AK480" s="14"/>
      <c r="AL480" s="14"/>
    </row>
    <row r="481" ht="12.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4"/>
      <c r="AJ481" s="14"/>
      <c r="AK481" s="14"/>
      <c r="AL481" s="14"/>
    </row>
    <row r="482" ht="12.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4"/>
      <c r="AJ482" s="14"/>
      <c r="AK482" s="14"/>
      <c r="AL482" s="14"/>
    </row>
    <row r="483" ht="12.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4"/>
      <c r="AJ483" s="14"/>
      <c r="AK483" s="14"/>
      <c r="AL483" s="14"/>
    </row>
    <row r="484" ht="12.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4"/>
      <c r="AJ484" s="14"/>
      <c r="AK484" s="14"/>
      <c r="AL484" s="14"/>
    </row>
    <row r="485" ht="12.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4"/>
      <c r="AJ485" s="14"/>
      <c r="AK485" s="14"/>
      <c r="AL485" s="14"/>
    </row>
    <row r="486" ht="12.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4"/>
      <c r="AJ486" s="14"/>
      <c r="AK486" s="14"/>
      <c r="AL486" s="14"/>
    </row>
    <row r="487" ht="12.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4"/>
      <c r="AJ487" s="14"/>
      <c r="AK487" s="14"/>
      <c r="AL487" s="14"/>
    </row>
    <row r="488" ht="12.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4"/>
      <c r="AJ488" s="14"/>
      <c r="AK488" s="14"/>
      <c r="AL488" s="14"/>
    </row>
    <row r="489" ht="12.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4"/>
      <c r="AJ489" s="14"/>
      <c r="AK489" s="14"/>
      <c r="AL489" s="14"/>
    </row>
    <row r="490" ht="12.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4"/>
      <c r="AJ490" s="14"/>
      <c r="AK490" s="14"/>
      <c r="AL490" s="14"/>
    </row>
    <row r="491" ht="12.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4"/>
      <c r="AJ491" s="14"/>
      <c r="AK491" s="14"/>
      <c r="AL491" s="14"/>
    </row>
    <row r="492" ht="12.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4"/>
      <c r="AJ492" s="14"/>
      <c r="AK492" s="14"/>
      <c r="AL492" s="14"/>
    </row>
    <row r="493" ht="12.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4"/>
      <c r="AJ493" s="14"/>
      <c r="AK493" s="14"/>
      <c r="AL493" s="14"/>
    </row>
    <row r="494" ht="12.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4"/>
      <c r="AJ494" s="14"/>
      <c r="AK494" s="14"/>
      <c r="AL494" s="14"/>
    </row>
    <row r="495" ht="12.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4"/>
      <c r="AJ495" s="14"/>
      <c r="AK495" s="14"/>
      <c r="AL495" s="14"/>
    </row>
    <row r="496" ht="12.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4"/>
      <c r="AJ496" s="14"/>
      <c r="AK496" s="14"/>
      <c r="AL496" s="14"/>
    </row>
    <row r="497" ht="12.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4"/>
      <c r="AJ497" s="14"/>
      <c r="AK497" s="14"/>
      <c r="AL497" s="14"/>
    </row>
    <row r="498" ht="12.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4"/>
      <c r="AJ498" s="14"/>
      <c r="AK498" s="14"/>
      <c r="AL498" s="14"/>
    </row>
    <row r="499" ht="12.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4"/>
      <c r="AJ499" s="14"/>
      <c r="AK499" s="14"/>
      <c r="AL499" s="14"/>
    </row>
    <row r="500" ht="12.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4"/>
      <c r="AJ500" s="14"/>
      <c r="AK500" s="14"/>
      <c r="AL500" s="14"/>
    </row>
    <row r="501" ht="12.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4"/>
      <c r="AJ501" s="14"/>
      <c r="AK501" s="14"/>
      <c r="AL501" s="14"/>
    </row>
    <row r="502" ht="12.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4"/>
      <c r="AJ502" s="14"/>
      <c r="AK502" s="14"/>
      <c r="AL502" s="14"/>
    </row>
    <row r="503" ht="12.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4"/>
      <c r="AJ503" s="14"/>
      <c r="AK503" s="14"/>
      <c r="AL503" s="14"/>
    </row>
    <row r="504" ht="12.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4"/>
      <c r="AJ504" s="14"/>
      <c r="AK504" s="14"/>
      <c r="AL504" s="14"/>
    </row>
    <row r="505" ht="12.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4"/>
      <c r="AJ505" s="14"/>
      <c r="AK505" s="14"/>
      <c r="AL505" s="14"/>
    </row>
    <row r="506" ht="12.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4"/>
      <c r="AJ506" s="14"/>
      <c r="AK506" s="14"/>
      <c r="AL506" s="14"/>
    </row>
    <row r="507" ht="12.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4"/>
      <c r="AJ507" s="14"/>
      <c r="AK507" s="14"/>
      <c r="AL507" s="14"/>
    </row>
    <row r="508" ht="12.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4"/>
      <c r="AJ508" s="14"/>
      <c r="AK508" s="14"/>
      <c r="AL508" s="14"/>
    </row>
    <row r="509" ht="12.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4"/>
      <c r="AJ509" s="14"/>
      <c r="AK509" s="14"/>
      <c r="AL509" s="14"/>
    </row>
    <row r="510" ht="12.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4"/>
      <c r="AJ510" s="14"/>
      <c r="AK510" s="14"/>
      <c r="AL510" s="14"/>
    </row>
    <row r="511" ht="12.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4"/>
      <c r="AJ511" s="14"/>
      <c r="AK511" s="14"/>
      <c r="AL511" s="14"/>
    </row>
    <row r="512" ht="12.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4"/>
      <c r="AJ512" s="14"/>
      <c r="AK512" s="14"/>
      <c r="AL512" s="14"/>
    </row>
    <row r="513" ht="12.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4"/>
      <c r="AJ513" s="14"/>
      <c r="AK513" s="14"/>
      <c r="AL513" s="14"/>
    </row>
    <row r="514" ht="12.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4"/>
      <c r="AJ514" s="14"/>
      <c r="AK514" s="14"/>
      <c r="AL514" s="14"/>
    </row>
    <row r="515" ht="12.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4"/>
      <c r="AJ515" s="14"/>
      <c r="AK515" s="14"/>
      <c r="AL515" s="14"/>
    </row>
    <row r="516" ht="12.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4"/>
      <c r="AJ516" s="14"/>
      <c r="AK516" s="14"/>
      <c r="AL516" s="14"/>
    </row>
    <row r="517" ht="12.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4"/>
      <c r="AJ517" s="14"/>
      <c r="AK517" s="14"/>
      <c r="AL517" s="14"/>
    </row>
    <row r="518" ht="12.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4"/>
      <c r="AJ518" s="14"/>
      <c r="AK518" s="14"/>
      <c r="AL518" s="14"/>
    </row>
    <row r="519" ht="12.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4"/>
      <c r="AJ519" s="14"/>
      <c r="AK519" s="14"/>
      <c r="AL519" s="14"/>
    </row>
    <row r="520" ht="12.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4"/>
      <c r="AJ520" s="14"/>
      <c r="AK520" s="14"/>
      <c r="AL520" s="14"/>
    </row>
    <row r="521" ht="12.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4"/>
      <c r="AJ521" s="14"/>
      <c r="AK521" s="14"/>
      <c r="AL521" s="14"/>
    </row>
    <row r="522" ht="12.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4"/>
      <c r="AJ522" s="14"/>
      <c r="AK522" s="14"/>
      <c r="AL522" s="14"/>
    </row>
    <row r="523" ht="12.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4"/>
      <c r="AJ523" s="14"/>
      <c r="AK523" s="14"/>
      <c r="AL523" s="14"/>
    </row>
    <row r="524" ht="12.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4"/>
      <c r="AJ524" s="14"/>
      <c r="AK524" s="14"/>
      <c r="AL524" s="14"/>
    </row>
    <row r="525" ht="12.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4"/>
      <c r="AJ525" s="14"/>
      <c r="AK525" s="14"/>
      <c r="AL525" s="14"/>
    </row>
    <row r="526" ht="12.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4"/>
      <c r="AJ526" s="14"/>
      <c r="AK526" s="14"/>
      <c r="AL526" s="14"/>
    </row>
    <row r="527" ht="12.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4"/>
      <c r="AJ527" s="14"/>
      <c r="AK527" s="14"/>
      <c r="AL527" s="14"/>
    </row>
    <row r="528" ht="12.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4"/>
      <c r="AJ528" s="14"/>
      <c r="AK528" s="14"/>
      <c r="AL528" s="14"/>
    </row>
    <row r="529" ht="12.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4"/>
      <c r="AJ529" s="14"/>
      <c r="AK529" s="14"/>
      <c r="AL529" s="14"/>
    </row>
    <row r="530" ht="12.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4"/>
      <c r="AJ530" s="14"/>
      <c r="AK530" s="14"/>
      <c r="AL530" s="14"/>
    </row>
    <row r="531" ht="12.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4"/>
      <c r="AJ531" s="14"/>
      <c r="AK531" s="14"/>
      <c r="AL531" s="14"/>
    </row>
    <row r="532" ht="12.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4"/>
      <c r="AJ532" s="14"/>
      <c r="AK532" s="14"/>
      <c r="AL532" s="14"/>
    </row>
    <row r="533" ht="12.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4"/>
      <c r="AJ533" s="14"/>
      <c r="AK533" s="14"/>
      <c r="AL533" s="14"/>
    </row>
    <row r="534" ht="12.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4"/>
      <c r="AJ534" s="14"/>
      <c r="AK534" s="14"/>
      <c r="AL534" s="14"/>
    </row>
    <row r="535" ht="12.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4"/>
      <c r="AJ535" s="14"/>
      <c r="AK535" s="14"/>
      <c r="AL535" s="14"/>
    </row>
    <row r="536" ht="12.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4"/>
      <c r="AJ536" s="14"/>
      <c r="AK536" s="14"/>
      <c r="AL536" s="14"/>
    </row>
    <row r="537" ht="12.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4"/>
      <c r="AJ537" s="14"/>
      <c r="AK537" s="14"/>
      <c r="AL537" s="14"/>
    </row>
    <row r="538" ht="12.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4"/>
      <c r="AJ538" s="14"/>
      <c r="AK538" s="14"/>
      <c r="AL538" s="14"/>
    </row>
    <row r="539" ht="12.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4"/>
      <c r="AJ539" s="14"/>
      <c r="AK539" s="14"/>
      <c r="AL539" s="14"/>
    </row>
    <row r="540" ht="12.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4"/>
      <c r="AJ540" s="14"/>
      <c r="AK540" s="14"/>
      <c r="AL540" s="14"/>
    </row>
    <row r="541" ht="12.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4"/>
      <c r="AJ541" s="14"/>
      <c r="AK541" s="14"/>
      <c r="AL541" s="14"/>
    </row>
    <row r="542" ht="12.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4"/>
      <c r="AJ542" s="14"/>
      <c r="AK542" s="14"/>
      <c r="AL542" s="14"/>
    </row>
    <row r="543" ht="12.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4"/>
      <c r="AJ543" s="14"/>
      <c r="AK543" s="14"/>
      <c r="AL543" s="14"/>
    </row>
    <row r="544" ht="12.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4"/>
      <c r="AJ544" s="14"/>
      <c r="AK544" s="14"/>
      <c r="AL544" s="14"/>
    </row>
    <row r="545" ht="12.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4"/>
      <c r="AJ545" s="14"/>
      <c r="AK545" s="14"/>
      <c r="AL545" s="14"/>
    </row>
    <row r="546" ht="12.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4"/>
      <c r="AJ546" s="14"/>
      <c r="AK546" s="14"/>
      <c r="AL546" s="14"/>
    </row>
    <row r="547" ht="12.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4"/>
      <c r="AJ547" s="14"/>
      <c r="AK547" s="14"/>
      <c r="AL547" s="14"/>
    </row>
    <row r="548" ht="12.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4"/>
      <c r="AJ548" s="14"/>
      <c r="AK548" s="14"/>
      <c r="AL548" s="14"/>
    </row>
    <row r="549" ht="12.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4"/>
      <c r="AJ549" s="14"/>
      <c r="AK549" s="14"/>
      <c r="AL549" s="14"/>
    </row>
    <row r="550" ht="12.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4"/>
      <c r="AJ550" s="14"/>
      <c r="AK550" s="14"/>
      <c r="AL550" s="14"/>
    </row>
    <row r="551" ht="12.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4"/>
      <c r="AJ551" s="14"/>
      <c r="AK551" s="14"/>
      <c r="AL551" s="14"/>
    </row>
    <row r="552" ht="12.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4"/>
      <c r="AJ552" s="14"/>
      <c r="AK552" s="14"/>
      <c r="AL552" s="14"/>
    </row>
    <row r="553" ht="12.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4"/>
      <c r="AJ553" s="14"/>
      <c r="AK553" s="14"/>
      <c r="AL553" s="14"/>
    </row>
    <row r="554" ht="12.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4"/>
      <c r="AJ554" s="14"/>
      <c r="AK554" s="14"/>
      <c r="AL554" s="14"/>
    </row>
    <row r="555" ht="12.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4"/>
      <c r="AJ555" s="14"/>
      <c r="AK555" s="14"/>
      <c r="AL555" s="14"/>
    </row>
    <row r="556" ht="12.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4"/>
      <c r="AJ556" s="14"/>
      <c r="AK556" s="14"/>
      <c r="AL556" s="14"/>
    </row>
    <row r="557" ht="12.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4"/>
      <c r="AJ557" s="14"/>
      <c r="AK557" s="14"/>
      <c r="AL557" s="14"/>
    </row>
    <row r="558" ht="12.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4"/>
      <c r="AJ558" s="14"/>
      <c r="AK558" s="14"/>
      <c r="AL558" s="14"/>
    </row>
    <row r="559" ht="12.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4"/>
      <c r="AJ559" s="14"/>
      <c r="AK559" s="14"/>
      <c r="AL559" s="14"/>
    </row>
    <row r="560" ht="12.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4"/>
      <c r="AJ560" s="14"/>
      <c r="AK560" s="14"/>
      <c r="AL560" s="14"/>
    </row>
    <row r="561" ht="12.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4"/>
      <c r="AJ561" s="14"/>
      <c r="AK561" s="14"/>
      <c r="AL561" s="14"/>
    </row>
    <row r="562" ht="12.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4"/>
      <c r="AJ562" s="14"/>
      <c r="AK562" s="14"/>
      <c r="AL562" s="14"/>
    </row>
    <row r="563" ht="12.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4"/>
      <c r="AJ563" s="14"/>
      <c r="AK563" s="14"/>
      <c r="AL563" s="14"/>
    </row>
    <row r="564" ht="12.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4"/>
      <c r="AJ564" s="14"/>
      <c r="AK564" s="14"/>
      <c r="AL564" s="14"/>
    </row>
    <row r="565" ht="12.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4"/>
      <c r="AJ565" s="14"/>
      <c r="AK565" s="14"/>
      <c r="AL565" s="14"/>
    </row>
    <row r="566" ht="12.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4"/>
      <c r="AJ566" s="14"/>
      <c r="AK566" s="14"/>
      <c r="AL566" s="14"/>
    </row>
    <row r="567" ht="12.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4"/>
      <c r="AJ567" s="14"/>
      <c r="AK567" s="14"/>
      <c r="AL567" s="14"/>
    </row>
    <row r="568" ht="12.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4"/>
      <c r="AJ568" s="14"/>
      <c r="AK568" s="14"/>
      <c r="AL568" s="14"/>
    </row>
    <row r="569" ht="12.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4"/>
      <c r="AJ569" s="14"/>
      <c r="AK569" s="14"/>
      <c r="AL569" s="14"/>
    </row>
    <row r="570" ht="12.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4"/>
      <c r="AJ570" s="14"/>
      <c r="AK570" s="14"/>
      <c r="AL570" s="14"/>
    </row>
    <row r="571" ht="12.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4"/>
      <c r="AJ571" s="14"/>
      <c r="AK571" s="14"/>
      <c r="AL571" s="14"/>
    </row>
    <row r="572" ht="12.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4"/>
      <c r="AJ572" s="14"/>
      <c r="AK572" s="14"/>
      <c r="AL572" s="14"/>
    </row>
    <row r="573" ht="12.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4"/>
      <c r="AJ573" s="14"/>
      <c r="AK573" s="14"/>
      <c r="AL573" s="14"/>
    </row>
    <row r="574" ht="12.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4"/>
      <c r="AJ574" s="14"/>
      <c r="AK574" s="14"/>
      <c r="AL574" s="14"/>
    </row>
    <row r="575" ht="12.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4"/>
      <c r="AJ575" s="14"/>
      <c r="AK575" s="14"/>
      <c r="AL575" s="14"/>
    </row>
    <row r="576" ht="12.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4"/>
      <c r="AJ576" s="14"/>
      <c r="AK576" s="14"/>
      <c r="AL576" s="14"/>
    </row>
    <row r="577" ht="12.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4"/>
      <c r="AJ577" s="14"/>
      <c r="AK577" s="14"/>
      <c r="AL577" s="14"/>
    </row>
    <row r="578" ht="12.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4"/>
      <c r="AJ578" s="14"/>
      <c r="AK578" s="14"/>
      <c r="AL578" s="14"/>
    </row>
    <row r="579" ht="12.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4"/>
      <c r="AJ579" s="14"/>
      <c r="AK579" s="14"/>
      <c r="AL579" s="14"/>
    </row>
    <row r="580" ht="12.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4"/>
      <c r="AJ580" s="14"/>
      <c r="AK580" s="14"/>
      <c r="AL580" s="14"/>
    </row>
    <row r="581" ht="12.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4"/>
      <c r="AJ581" s="14"/>
      <c r="AK581" s="14"/>
      <c r="AL581" s="14"/>
    </row>
    <row r="582" ht="12.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4"/>
      <c r="AJ582" s="14"/>
      <c r="AK582" s="14"/>
      <c r="AL582" s="14"/>
    </row>
    <row r="583" ht="12.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4"/>
      <c r="AJ583" s="14"/>
      <c r="AK583" s="14"/>
      <c r="AL583" s="14"/>
    </row>
    <row r="584" ht="12.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4"/>
      <c r="AJ584" s="14"/>
      <c r="AK584" s="14"/>
      <c r="AL584" s="14"/>
    </row>
    <row r="585" ht="12.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4"/>
      <c r="AJ585" s="14"/>
      <c r="AK585" s="14"/>
      <c r="AL585" s="14"/>
    </row>
    <row r="586" ht="12.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4"/>
      <c r="AJ586" s="14"/>
      <c r="AK586" s="14"/>
      <c r="AL586" s="14"/>
    </row>
    <row r="587" ht="12.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4"/>
      <c r="AJ587" s="14"/>
      <c r="AK587" s="14"/>
      <c r="AL587" s="14"/>
    </row>
    <row r="588" ht="12.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4"/>
      <c r="AJ588" s="14"/>
      <c r="AK588" s="14"/>
      <c r="AL588" s="14"/>
    </row>
    <row r="589" ht="12.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4"/>
      <c r="AJ589" s="14"/>
      <c r="AK589" s="14"/>
      <c r="AL589" s="14"/>
    </row>
    <row r="590" ht="12.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4"/>
      <c r="AJ590" s="14"/>
      <c r="AK590" s="14"/>
      <c r="AL590" s="14"/>
    </row>
    <row r="591" ht="12.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4"/>
      <c r="AJ591" s="14"/>
      <c r="AK591" s="14"/>
      <c r="AL591" s="14"/>
    </row>
    <row r="592" ht="12.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4"/>
      <c r="AJ592" s="14"/>
      <c r="AK592" s="14"/>
      <c r="AL592" s="14"/>
    </row>
    <row r="593" ht="12.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4"/>
      <c r="AJ593" s="14"/>
      <c r="AK593" s="14"/>
      <c r="AL593" s="14"/>
    </row>
    <row r="594" ht="12.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4"/>
      <c r="AJ594" s="14"/>
      <c r="AK594" s="14"/>
      <c r="AL594" s="14"/>
    </row>
    <row r="595" ht="12.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4"/>
      <c r="AJ595" s="14"/>
      <c r="AK595" s="14"/>
      <c r="AL595" s="14"/>
    </row>
    <row r="596" ht="12.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4"/>
      <c r="AJ596" s="14"/>
      <c r="AK596" s="14"/>
      <c r="AL596" s="14"/>
    </row>
    <row r="597" ht="12.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4"/>
      <c r="AJ597" s="14"/>
      <c r="AK597" s="14"/>
      <c r="AL597" s="14"/>
    </row>
    <row r="598" ht="12.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4"/>
      <c r="AJ598" s="14"/>
      <c r="AK598" s="14"/>
      <c r="AL598" s="14"/>
    </row>
    <row r="599" ht="12.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4"/>
      <c r="AJ599" s="14"/>
      <c r="AK599" s="14"/>
      <c r="AL599" s="14"/>
    </row>
    <row r="600" ht="12.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4"/>
      <c r="AJ600" s="14"/>
      <c r="AK600" s="14"/>
      <c r="AL600" s="14"/>
    </row>
    <row r="601" ht="12.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4"/>
      <c r="AJ601" s="14"/>
      <c r="AK601" s="14"/>
      <c r="AL601" s="14"/>
    </row>
    <row r="602" ht="12.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4"/>
      <c r="AJ602" s="14"/>
      <c r="AK602" s="14"/>
      <c r="AL602" s="14"/>
    </row>
    <row r="603" ht="12.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4"/>
      <c r="AJ603" s="14"/>
      <c r="AK603" s="14"/>
      <c r="AL603" s="14"/>
    </row>
    <row r="604" ht="12.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4"/>
      <c r="AJ604" s="14"/>
      <c r="AK604" s="14"/>
      <c r="AL604" s="14"/>
    </row>
    <row r="605" ht="12.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4"/>
      <c r="AJ605" s="14"/>
      <c r="AK605" s="14"/>
      <c r="AL605" s="14"/>
    </row>
    <row r="606" ht="12.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4"/>
      <c r="AJ606" s="14"/>
      <c r="AK606" s="14"/>
      <c r="AL606" s="14"/>
    </row>
    <row r="607" ht="12.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4"/>
      <c r="AJ607" s="14"/>
      <c r="AK607" s="14"/>
      <c r="AL607" s="14"/>
    </row>
    <row r="608" ht="12.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4"/>
      <c r="AJ608" s="14"/>
      <c r="AK608" s="14"/>
      <c r="AL608" s="14"/>
    </row>
    <row r="609" ht="12.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4"/>
      <c r="AJ609" s="14"/>
      <c r="AK609" s="14"/>
      <c r="AL609" s="14"/>
    </row>
    <row r="610" ht="12.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4"/>
      <c r="AJ610" s="14"/>
      <c r="AK610" s="14"/>
      <c r="AL610" s="14"/>
    </row>
    <row r="611" ht="12.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4"/>
      <c r="AJ611" s="14"/>
      <c r="AK611" s="14"/>
      <c r="AL611" s="14"/>
    </row>
    <row r="612" ht="12.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4"/>
      <c r="AJ612" s="14"/>
      <c r="AK612" s="14"/>
      <c r="AL612" s="14"/>
    </row>
    <row r="613" ht="12.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4"/>
      <c r="AJ613" s="14"/>
      <c r="AK613" s="14"/>
      <c r="AL613" s="14"/>
    </row>
    <row r="614" ht="12.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4"/>
      <c r="AJ614" s="14"/>
      <c r="AK614" s="14"/>
      <c r="AL614" s="14"/>
    </row>
    <row r="615" ht="12.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4"/>
      <c r="AJ615" s="14"/>
      <c r="AK615" s="14"/>
      <c r="AL615" s="14"/>
    </row>
    <row r="616" ht="12.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4"/>
      <c r="AJ616" s="14"/>
      <c r="AK616" s="14"/>
      <c r="AL616" s="14"/>
    </row>
    <row r="617" ht="12.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4"/>
      <c r="AJ617" s="14"/>
      <c r="AK617" s="14"/>
      <c r="AL617" s="14"/>
    </row>
    <row r="618" ht="12.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4"/>
      <c r="AJ618" s="14"/>
      <c r="AK618" s="14"/>
      <c r="AL618" s="14"/>
    </row>
    <row r="619" ht="12.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4"/>
      <c r="AJ619" s="14"/>
      <c r="AK619" s="14"/>
      <c r="AL619" s="14"/>
    </row>
    <row r="620" ht="12.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4"/>
      <c r="AJ620" s="14"/>
      <c r="AK620" s="14"/>
      <c r="AL620" s="14"/>
    </row>
    <row r="621" ht="12.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4"/>
      <c r="AJ621" s="14"/>
      <c r="AK621" s="14"/>
      <c r="AL621" s="14"/>
    </row>
    <row r="622" ht="12.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4"/>
      <c r="AJ622" s="14"/>
      <c r="AK622" s="14"/>
      <c r="AL622" s="14"/>
    </row>
    <row r="623" ht="12.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4"/>
      <c r="AJ623" s="14"/>
      <c r="AK623" s="14"/>
      <c r="AL623" s="14"/>
    </row>
    <row r="624" ht="12.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4"/>
      <c r="AJ624" s="14"/>
      <c r="AK624" s="14"/>
      <c r="AL624" s="14"/>
    </row>
    <row r="625" ht="12.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4"/>
      <c r="AJ625" s="14"/>
      <c r="AK625" s="14"/>
      <c r="AL625" s="14"/>
    </row>
    <row r="626" ht="12.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4"/>
      <c r="AJ626" s="14"/>
      <c r="AK626" s="14"/>
      <c r="AL626" s="14"/>
    </row>
    <row r="627" ht="12.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4"/>
      <c r="AJ627" s="14"/>
      <c r="AK627" s="14"/>
      <c r="AL627" s="14"/>
    </row>
    <row r="628" ht="12.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4"/>
      <c r="AJ628" s="14"/>
      <c r="AK628" s="14"/>
      <c r="AL628" s="14"/>
    </row>
    <row r="629" ht="12.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4"/>
      <c r="AJ629" s="14"/>
      <c r="AK629" s="14"/>
      <c r="AL629" s="14"/>
    </row>
    <row r="630" ht="12.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4"/>
      <c r="AJ630" s="14"/>
      <c r="AK630" s="14"/>
      <c r="AL630" s="14"/>
    </row>
    <row r="631" ht="12.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4"/>
      <c r="AJ631" s="14"/>
      <c r="AK631" s="14"/>
      <c r="AL631" s="14"/>
    </row>
    <row r="632" ht="12.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4"/>
      <c r="AJ632" s="14"/>
      <c r="AK632" s="14"/>
      <c r="AL632" s="14"/>
    </row>
    <row r="633" ht="12.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4"/>
      <c r="AJ633" s="14"/>
      <c r="AK633" s="14"/>
      <c r="AL633" s="14"/>
    </row>
    <row r="634" ht="12.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4"/>
      <c r="AJ634" s="14"/>
      <c r="AK634" s="14"/>
      <c r="AL634" s="14"/>
    </row>
    <row r="635" ht="12.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4"/>
      <c r="AJ635" s="14"/>
      <c r="AK635" s="14"/>
      <c r="AL635" s="14"/>
    </row>
    <row r="636" ht="12.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4"/>
      <c r="AJ636" s="14"/>
      <c r="AK636" s="14"/>
      <c r="AL636" s="14"/>
    </row>
    <row r="637" ht="12.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4"/>
      <c r="AJ637" s="14"/>
      <c r="AK637" s="14"/>
      <c r="AL637" s="14"/>
    </row>
    <row r="638" ht="12.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4"/>
      <c r="AJ638" s="14"/>
      <c r="AK638" s="14"/>
      <c r="AL638" s="14"/>
    </row>
    <row r="639" ht="12.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4"/>
      <c r="AJ639" s="14"/>
      <c r="AK639" s="14"/>
      <c r="AL639" s="14"/>
    </row>
    <row r="640" ht="12.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4"/>
      <c r="AJ640" s="14"/>
      <c r="AK640" s="14"/>
      <c r="AL640" s="14"/>
    </row>
    <row r="641" ht="12.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4"/>
      <c r="AJ641" s="14"/>
      <c r="AK641" s="14"/>
      <c r="AL641" s="14"/>
    </row>
    <row r="642" ht="12.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4"/>
      <c r="AJ642" s="14"/>
      <c r="AK642" s="14"/>
      <c r="AL642" s="14"/>
    </row>
    <row r="643" ht="12.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4"/>
      <c r="AJ643" s="14"/>
      <c r="AK643" s="14"/>
      <c r="AL643" s="14"/>
    </row>
    <row r="644" ht="12.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4"/>
      <c r="AJ644" s="14"/>
      <c r="AK644" s="14"/>
      <c r="AL644" s="14"/>
    </row>
    <row r="645" ht="12.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4"/>
      <c r="AJ645" s="14"/>
      <c r="AK645" s="14"/>
      <c r="AL645" s="14"/>
    </row>
    <row r="646" ht="12.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4"/>
      <c r="AJ646" s="14"/>
      <c r="AK646" s="14"/>
      <c r="AL646" s="14"/>
    </row>
    <row r="647" ht="12.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4"/>
      <c r="AJ647" s="14"/>
      <c r="AK647" s="14"/>
      <c r="AL647" s="14"/>
    </row>
    <row r="648" ht="12.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4"/>
      <c r="AJ648" s="14"/>
      <c r="AK648" s="14"/>
      <c r="AL648" s="14"/>
    </row>
    <row r="649" ht="12.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4"/>
      <c r="AJ649" s="14"/>
      <c r="AK649" s="14"/>
      <c r="AL649" s="14"/>
    </row>
    <row r="650" ht="12.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4"/>
      <c r="AJ650" s="14"/>
      <c r="AK650" s="14"/>
      <c r="AL650" s="14"/>
    </row>
    <row r="651" ht="12.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4"/>
      <c r="AJ651" s="14"/>
      <c r="AK651" s="14"/>
      <c r="AL651" s="14"/>
    </row>
    <row r="652" ht="12.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4"/>
      <c r="AJ652" s="14"/>
      <c r="AK652" s="14"/>
      <c r="AL652" s="14"/>
    </row>
    <row r="653" ht="12.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4"/>
      <c r="AJ653" s="14"/>
      <c r="AK653" s="14"/>
      <c r="AL653" s="14"/>
    </row>
    <row r="654" ht="12.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4"/>
      <c r="AJ654" s="14"/>
      <c r="AK654" s="14"/>
      <c r="AL654" s="14"/>
    </row>
    <row r="655" ht="12.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4"/>
      <c r="AJ655" s="14"/>
      <c r="AK655" s="14"/>
      <c r="AL655" s="14"/>
    </row>
    <row r="656" ht="12.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4"/>
      <c r="AJ656" s="14"/>
      <c r="AK656" s="14"/>
      <c r="AL656" s="14"/>
    </row>
    <row r="657" ht="12.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4"/>
      <c r="AJ657" s="14"/>
      <c r="AK657" s="14"/>
      <c r="AL657" s="14"/>
    </row>
    <row r="658" ht="12.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4"/>
      <c r="AJ658" s="14"/>
      <c r="AK658" s="14"/>
      <c r="AL658" s="14"/>
    </row>
    <row r="659" ht="12.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4"/>
      <c r="AJ659" s="14"/>
      <c r="AK659" s="14"/>
      <c r="AL659" s="14"/>
    </row>
    <row r="660" ht="12.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4"/>
      <c r="AJ660" s="14"/>
      <c r="AK660" s="14"/>
      <c r="AL660" s="14"/>
    </row>
    <row r="661" ht="12.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4"/>
      <c r="AJ661" s="14"/>
      <c r="AK661" s="14"/>
      <c r="AL661" s="14"/>
    </row>
    <row r="662" ht="12.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4"/>
      <c r="AJ662" s="14"/>
      <c r="AK662" s="14"/>
      <c r="AL662" s="14"/>
    </row>
    <row r="663" ht="12.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4"/>
      <c r="AJ663" s="14"/>
      <c r="AK663" s="14"/>
      <c r="AL663" s="14"/>
    </row>
    <row r="664" ht="12.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4"/>
      <c r="AJ664" s="14"/>
      <c r="AK664" s="14"/>
      <c r="AL664" s="14"/>
    </row>
    <row r="665" ht="12.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4"/>
      <c r="AJ665" s="14"/>
      <c r="AK665" s="14"/>
      <c r="AL665" s="14"/>
    </row>
    <row r="666" ht="12.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4"/>
      <c r="AJ666" s="14"/>
      <c r="AK666" s="14"/>
      <c r="AL666" s="14"/>
    </row>
    <row r="667" ht="12.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4"/>
      <c r="AJ667" s="14"/>
      <c r="AK667" s="14"/>
      <c r="AL667" s="14"/>
    </row>
    <row r="668" ht="12.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4"/>
      <c r="AJ668" s="14"/>
      <c r="AK668" s="14"/>
      <c r="AL668" s="14"/>
    </row>
    <row r="669" ht="12.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4"/>
      <c r="AJ669" s="14"/>
      <c r="AK669" s="14"/>
      <c r="AL669" s="14"/>
    </row>
    <row r="670" ht="12.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4"/>
      <c r="AJ670" s="14"/>
      <c r="AK670" s="14"/>
      <c r="AL670" s="14"/>
    </row>
    <row r="671" ht="12.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4"/>
      <c r="AJ671" s="14"/>
      <c r="AK671" s="14"/>
      <c r="AL671" s="14"/>
    </row>
    <row r="672" ht="12.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4"/>
      <c r="AJ672" s="14"/>
      <c r="AK672" s="14"/>
      <c r="AL672" s="14"/>
    </row>
    <row r="673" ht="12.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4"/>
      <c r="AJ673" s="14"/>
      <c r="AK673" s="14"/>
      <c r="AL673" s="14"/>
    </row>
    <row r="674" ht="12.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4"/>
      <c r="AJ674" s="14"/>
      <c r="AK674" s="14"/>
      <c r="AL674" s="14"/>
    </row>
    <row r="675" ht="12.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4"/>
      <c r="AJ675" s="14"/>
      <c r="AK675" s="14"/>
      <c r="AL675" s="14"/>
    </row>
    <row r="676" ht="12.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4"/>
      <c r="AJ676" s="14"/>
      <c r="AK676" s="14"/>
      <c r="AL676" s="14"/>
    </row>
    <row r="677" ht="12.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4"/>
      <c r="AJ677" s="14"/>
      <c r="AK677" s="14"/>
      <c r="AL677" s="14"/>
    </row>
    <row r="678" ht="12.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4"/>
      <c r="AJ678" s="14"/>
      <c r="AK678" s="14"/>
      <c r="AL678" s="14"/>
    </row>
    <row r="679" ht="12.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4"/>
      <c r="AJ679" s="14"/>
      <c r="AK679" s="14"/>
      <c r="AL679" s="14"/>
    </row>
    <row r="680" ht="12.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4"/>
      <c r="AJ680" s="14"/>
      <c r="AK680" s="14"/>
      <c r="AL680" s="14"/>
    </row>
    <row r="681" ht="12.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4"/>
      <c r="AJ681" s="14"/>
      <c r="AK681" s="14"/>
      <c r="AL681" s="14"/>
    </row>
    <row r="682" ht="12.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4"/>
      <c r="AJ682" s="14"/>
      <c r="AK682" s="14"/>
      <c r="AL682" s="14"/>
    </row>
    <row r="683" ht="12.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4"/>
      <c r="AJ683" s="14"/>
      <c r="AK683" s="14"/>
      <c r="AL683" s="14"/>
    </row>
    <row r="684" ht="12.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4"/>
      <c r="AJ684" s="14"/>
      <c r="AK684" s="14"/>
      <c r="AL684" s="14"/>
    </row>
    <row r="685" ht="12.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4"/>
      <c r="AJ685" s="14"/>
      <c r="AK685" s="14"/>
      <c r="AL685" s="14"/>
    </row>
    <row r="686" ht="12.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4"/>
      <c r="AJ686" s="14"/>
      <c r="AK686" s="14"/>
      <c r="AL686" s="14"/>
    </row>
    <row r="687" ht="12.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4"/>
      <c r="AJ687" s="14"/>
      <c r="AK687" s="14"/>
      <c r="AL687" s="14"/>
    </row>
    <row r="688" ht="12.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4"/>
      <c r="AJ688" s="14"/>
      <c r="AK688" s="14"/>
      <c r="AL688" s="14"/>
    </row>
    <row r="689" ht="12.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4"/>
      <c r="AJ689" s="14"/>
      <c r="AK689" s="14"/>
      <c r="AL689" s="14"/>
    </row>
    <row r="690" ht="12.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4"/>
      <c r="AJ690" s="14"/>
      <c r="AK690" s="14"/>
      <c r="AL690" s="14"/>
    </row>
    <row r="691" ht="12.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4"/>
      <c r="AJ691" s="14"/>
      <c r="AK691" s="14"/>
      <c r="AL691" s="14"/>
    </row>
    <row r="692" ht="12.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4"/>
      <c r="AJ692" s="14"/>
      <c r="AK692" s="14"/>
      <c r="AL692" s="14"/>
    </row>
    <row r="693" ht="12.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4"/>
      <c r="AJ693" s="14"/>
      <c r="AK693" s="14"/>
      <c r="AL693" s="14"/>
    </row>
    <row r="694" ht="12.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4"/>
      <c r="AJ694" s="14"/>
      <c r="AK694" s="14"/>
      <c r="AL694" s="14"/>
    </row>
    <row r="695" ht="12.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4"/>
      <c r="AJ695" s="14"/>
      <c r="AK695" s="14"/>
      <c r="AL695" s="14"/>
    </row>
    <row r="696" ht="12.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4"/>
      <c r="AJ696" s="14"/>
      <c r="AK696" s="14"/>
      <c r="AL696" s="14"/>
    </row>
    <row r="697" ht="12.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4"/>
      <c r="AJ697" s="14"/>
      <c r="AK697" s="14"/>
      <c r="AL697" s="14"/>
    </row>
    <row r="698" ht="12.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4"/>
      <c r="AJ698" s="14"/>
      <c r="AK698" s="14"/>
      <c r="AL698" s="14"/>
    </row>
    <row r="699" ht="12.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4"/>
      <c r="AJ699" s="14"/>
      <c r="AK699" s="14"/>
      <c r="AL699" s="14"/>
    </row>
    <row r="700" ht="12.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4"/>
      <c r="AJ700" s="14"/>
      <c r="AK700" s="14"/>
      <c r="AL700" s="14"/>
    </row>
    <row r="701" ht="12.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4"/>
      <c r="AJ701" s="14"/>
      <c r="AK701" s="14"/>
      <c r="AL701" s="14"/>
    </row>
    <row r="702" ht="12.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4"/>
      <c r="AJ702" s="14"/>
      <c r="AK702" s="14"/>
      <c r="AL702" s="14"/>
    </row>
    <row r="703" ht="12.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4"/>
      <c r="AJ703" s="14"/>
      <c r="AK703" s="14"/>
      <c r="AL703" s="14"/>
    </row>
    <row r="704" ht="12.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4"/>
      <c r="AJ704" s="14"/>
      <c r="AK704" s="14"/>
      <c r="AL704" s="14"/>
    </row>
    <row r="705" ht="12.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4"/>
      <c r="AJ705" s="14"/>
      <c r="AK705" s="14"/>
      <c r="AL705" s="14"/>
    </row>
    <row r="706" ht="12.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4"/>
      <c r="AJ706" s="14"/>
      <c r="AK706" s="14"/>
      <c r="AL706" s="14"/>
    </row>
    <row r="707" ht="12.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4"/>
      <c r="AJ707" s="14"/>
      <c r="AK707" s="14"/>
      <c r="AL707" s="14"/>
    </row>
    <row r="708" ht="12.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4"/>
      <c r="AJ708" s="14"/>
      <c r="AK708" s="14"/>
      <c r="AL708" s="14"/>
    </row>
    <row r="709" ht="12.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4"/>
      <c r="AJ709" s="14"/>
      <c r="AK709" s="14"/>
      <c r="AL709" s="14"/>
    </row>
    <row r="710" ht="12.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4"/>
      <c r="AJ710" s="14"/>
      <c r="AK710" s="14"/>
      <c r="AL710" s="14"/>
    </row>
    <row r="711" ht="12.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4"/>
      <c r="AJ711" s="14"/>
      <c r="AK711" s="14"/>
      <c r="AL711" s="14"/>
    </row>
    <row r="712" ht="12.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4"/>
      <c r="AJ712" s="14"/>
      <c r="AK712" s="14"/>
      <c r="AL712" s="14"/>
    </row>
    <row r="713" ht="12.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4"/>
      <c r="AJ713" s="14"/>
      <c r="AK713" s="14"/>
      <c r="AL713" s="14"/>
    </row>
    <row r="714" ht="12.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4"/>
      <c r="AJ714" s="14"/>
      <c r="AK714" s="14"/>
      <c r="AL714" s="14"/>
    </row>
    <row r="715" ht="12.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4"/>
      <c r="AJ715" s="14"/>
      <c r="AK715" s="14"/>
      <c r="AL715" s="14"/>
    </row>
    <row r="716" ht="12.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4"/>
      <c r="AJ716" s="14"/>
      <c r="AK716" s="14"/>
      <c r="AL716" s="14"/>
    </row>
    <row r="717" ht="12.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4"/>
      <c r="AJ717" s="14"/>
      <c r="AK717" s="14"/>
      <c r="AL717" s="14"/>
    </row>
    <row r="718" ht="12.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4"/>
      <c r="AJ718" s="14"/>
      <c r="AK718" s="14"/>
      <c r="AL718" s="14"/>
    </row>
    <row r="719" ht="12.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4"/>
      <c r="AJ719" s="14"/>
      <c r="AK719" s="14"/>
      <c r="AL719" s="14"/>
    </row>
    <row r="720" ht="12.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4"/>
      <c r="AJ720" s="14"/>
      <c r="AK720" s="14"/>
      <c r="AL720" s="14"/>
    </row>
    <row r="721" ht="12.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4"/>
      <c r="AJ721" s="14"/>
      <c r="AK721" s="14"/>
      <c r="AL721" s="14"/>
    </row>
    <row r="722" ht="12.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4"/>
      <c r="AJ722" s="14"/>
      <c r="AK722" s="14"/>
      <c r="AL722" s="14"/>
    </row>
    <row r="723" ht="12.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4"/>
      <c r="AJ723" s="14"/>
      <c r="AK723" s="14"/>
      <c r="AL723" s="14"/>
    </row>
    <row r="724" ht="12.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4"/>
      <c r="AJ724" s="14"/>
      <c r="AK724" s="14"/>
      <c r="AL724" s="14"/>
    </row>
    <row r="725" ht="12.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4"/>
      <c r="AJ725" s="14"/>
      <c r="AK725" s="14"/>
      <c r="AL725" s="14"/>
    </row>
    <row r="726" ht="12.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4"/>
      <c r="AJ726" s="14"/>
      <c r="AK726" s="14"/>
      <c r="AL726" s="14"/>
    </row>
    <row r="727" ht="12.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4"/>
      <c r="AJ727" s="14"/>
      <c r="AK727" s="14"/>
      <c r="AL727" s="14"/>
    </row>
    <row r="728" ht="12.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4"/>
      <c r="AJ728" s="14"/>
      <c r="AK728" s="14"/>
      <c r="AL728" s="14"/>
    </row>
    <row r="729" ht="12.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4"/>
      <c r="AJ729" s="14"/>
      <c r="AK729" s="14"/>
      <c r="AL729" s="14"/>
    </row>
    <row r="730" ht="12.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4"/>
      <c r="AJ730" s="14"/>
      <c r="AK730" s="14"/>
      <c r="AL730" s="14"/>
    </row>
    <row r="731" ht="12.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4"/>
      <c r="AJ731" s="14"/>
      <c r="AK731" s="14"/>
      <c r="AL731" s="14"/>
    </row>
    <row r="732" ht="12.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4"/>
      <c r="AJ732" s="14"/>
      <c r="AK732" s="14"/>
      <c r="AL732" s="14"/>
    </row>
    <row r="733" ht="12.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4"/>
      <c r="AJ733" s="14"/>
      <c r="AK733" s="14"/>
      <c r="AL733" s="14"/>
    </row>
    <row r="734" ht="12.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4"/>
      <c r="AJ734" s="14"/>
      <c r="AK734" s="14"/>
      <c r="AL734" s="14"/>
    </row>
    <row r="735" ht="12.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4"/>
      <c r="AJ735" s="14"/>
      <c r="AK735" s="14"/>
      <c r="AL735" s="14"/>
    </row>
    <row r="736" ht="12.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4"/>
      <c r="AJ736" s="14"/>
      <c r="AK736" s="14"/>
      <c r="AL736" s="14"/>
    </row>
    <row r="737" ht="12.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4"/>
      <c r="AJ737" s="14"/>
      <c r="AK737" s="14"/>
      <c r="AL737" s="14"/>
    </row>
    <row r="738" ht="12.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4"/>
      <c r="AJ738" s="14"/>
      <c r="AK738" s="14"/>
      <c r="AL738" s="14"/>
    </row>
    <row r="739" ht="12.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4"/>
      <c r="AJ739" s="14"/>
      <c r="AK739" s="14"/>
      <c r="AL739" s="14"/>
    </row>
    <row r="740" ht="12.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4"/>
      <c r="AJ740" s="14"/>
      <c r="AK740" s="14"/>
      <c r="AL740" s="14"/>
    </row>
    <row r="741" ht="12.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4"/>
      <c r="AJ741" s="14"/>
      <c r="AK741" s="14"/>
      <c r="AL741" s="14"/>
    </row>
    <row r="742" ht="12.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4"/>
      <c r="AJ742" s="14"/>
      <c r="AK742" s="14"/>
      <c r="AL742" s="14"/>
    </row>
    <row r="743" ht="12.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4"/>
      <c r="AJ743" s="14"/>
      <c r="AK743" s="14"/>
      <c r="AL743" s="14"/>
    </row>
    <row r="744" ht="12.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4"/>
      <c r="AJ744" s="14"/>
      <c r="AK744" s="14"/>
      <c r="AL744" s="14"/>
    </row>
    <row r="745" ht="12.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4"/>
      <c r="AJ745" s="14"/>
      <c r="AK745" s="14"/>
      <c r="AL745" s="14"/>
    </row>
    <row r="746" ht="12.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4"/>
      <c r="AJ746" s="14"/>
      <c r="AK746" s="14"/>
      <c r="AL746" s="14"/>
    </row>
    <row r="747" ht="12.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4"/>
      <c r="AJ747" s="14"/>
      <c r="AK747" s="14"/>
      <c r="AL747" s="14"/>
    </row>
    <row r="748" ht="12.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4"/>
      <c r="AJ748" s="14"/>
      <c r="AK748" s="14"/>
      <c r="AL748" s="14"/>
    </row>
    <row r="749" ht="12.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4"/>
      <c r="AJ749" s="14"/>
      <c r="AK749" s="14"/>
      <c r="AL749" s="14"/>
    </row>
    <row r="750" ht="12.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4"/>
      <c r="AJ750" s="14"/>
      <c r="AK750" s="14"/>
      <c r="AL750" s="14"/>
    </row>
    <row r="751" ht="12.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4"/>
      <c r="AJ751" s="14"/>
      <c r="AK751" s="14"/>
      <c r="AL751" s="14"/>
    </row>
    <row r="752" ht="12.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4"/>
      <c r="AJ752" s="14"/>
      <c r="AK752" s="14"/>
      <c r="AL752" s="14"/>
    </row>
    <row r="753" ht="12.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4"/>
      <c r="AJ753" s="14"/>
      <c r="AK753" s="14"/>
      <c r="AL753" s="14"/>
    </row>
    <row r="754" ht="12.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4"/>
      <c r="AJ754" s="14"/>
      <c r="AK754" s="14"/>
      <c r="AL754" s="14"/>
    </row>
    <row r="755" ht="12.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4"/>
      <c r="AJ755" s="14"/>
      <c r="AK755" s="14"/>
      <c r="AL755" s="14"/>
    </row>
    <row r="756" ht="12.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4"/>
      <c r="AJ756" s="14"/>
      <c r="AK756" s="14"/>
      <c r="AL756" s="14"/>
    </row>
    <row r="757" ht="12.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4"/>
      <c r="AJ757" s="14"/>
      <c r="AK757" s="14"/>
      <c r="AL757" s="14"/>
    </row>
    <row r="758" ht="12.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4"/>
      <c r="AJ758" s="14"/>
      <c r="AK758" s="14"/>
      <c r="AL758" s="14"/>
    </row>
    <row r="759" ht="12.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4"/>
      <c r="AJ759" s="14"/>
      <c r="AK759" s="14"/>
      <c r="AL759" s="14"/>
    </row>
    <row r="760" ht="12.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4"/>
      <c r="AJ760" s="14"/>
      <c r="AK760" s="14"/>
      <c r="AL760" s="14"/>
    </row>
    <row r="761" ht="12.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4"/>
      <c r="AJ761" s="14"/>
      <c r="AK761" s="14"/>
      <c r="AL761" s="14"/>
    </row>
    <row r="762" ht="12.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4"/>
      <c r="AJ762" s="14"/>
      <c r="AK762" s="14"/>
      <c r="AL762" s="14"/>
    </row>
    <row r="763" ht="12.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4"/>
      <c r="AJ763" s="14"/>
      <c r="AK763" s="14"/>
      <c r="AL763" s="14"/>
    </row>
    <row r="764" ht="12.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4"/>
      <c r="AJ764" s="14"/>
      <c r="AK764" s="14"/>
      <c r="AL764" s="14"/>
    </row>
    <row r="765" ht="12.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4"/>
      <c r="AJ765" s="14"/>
      <c r="AK765" s="14"/>
      <c r="AL765" s="14"/>
    </row>
    <row r="766" ht="12.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4"/>
      <c r="AJ766" s="14"/>
      <c r="AK766" s="14"/>
      <c r="AL766" s="14"/>
    </row>
    <row r="767" ht="12.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4"/>
      <c r="AJ767" s="14"/>
      <c r="AK767" s="14"/>
      <c r="AL767" s="14"/>
    </row>
    <row r="768" ht="12.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4"/>
      <c r="AJ768" s="14"/>
      <c r="AK768" s="14"/>
      <c r="AL768" s="14"/>
    </row>
    <row r="769" ht="12.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4"/>
      <c r="AJ769" s="14"/>
      <c r="AK769" s="14"/>
      <c r="AL769" s="14"/>
    </row>
    <row r="770" ht="12.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4"/>
      <c r="AJ770" s="14"/>
      <c r="AK770" s="14"/>
      <c r="AL770" s="14"/>
    </row>
    <row r="771" ht="12.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4"/>
      <c r="AJ771" s="14"/>
      <c r="AK771" s="14"/>
      <c r="AL771" s="14"/>
    </row>
    <row r="772" ht="12.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4"/>
      <c r="AJ772" s="14"/>
      <c r="AK772" s="14"/>
      <c r="AL772" s="14"/>
    </row>
    <row r="773" ht="12.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4"/>
      <c r="AJ773" s="14"/>
      <c r="AK773" s="14"/>
      <c r="AL773" s="14"/>
    </row>
    <row r="774" ht="12.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4"/>
      <c r="AJ774" s="14"/>
      <c r="AK774" s="14"/>
      <c r="AL774" s="14"/>
    </row>
    <row r="775" ht="12.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4"/>
      <c r="AJ775" s="14"/>
      <c r="AK775" s="14"/>
      <c r="AL775" s="14"/>
    </row>
    <row r="776" ht="12.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4"/>
      <c r="AJ776" s="14"/>
      <c r="AK776" s="14"/>
      <c r="AL776" s="14"/>
    </row>
    <row r="777" ht="12.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4"/>
      <c r="AJ777" s="14"/>
      <c r="AK777" s="14"/>
      <c r="AL777" s="14"/>
    </row>
    <row r="778" ht="12.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4"/>
      <c r="AJ778" s="14"/>
      <c r="AK778" s="14"/>
      <c r="AL778" s="14"/>
    </row>
    <row r="779" ht="12.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4"/>
      <c r="AJ779" s="14"/>
      <c r="AK779" s="14"/>
      <c r="AL779" s="14"/>
    </row>
    <row r="780" ht="12.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4"/>
      <c r="AJ780" s="14"/>
      <c r="AK780" s="14"/>
      <c r="AL780" s="14"/>
    </row>
    <row r="781" ht="12.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4"/>
      <c r="AJ781" s="14"/>
      <c r="AK781" s="14"/>
      <c r="AL781" s="14"/>
    </row>
    <row r="782" ht="12.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4"/>
      <c r="AJ782" s="14"/>
      <c r="AK782" s="14"/>
      <c r="AL782" s="14"/>
    </row>
    <row r="783" ht="12.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4"/>
      <c r="AJ783" s="14"/>
      <c r="AK783" s="14"/>
      <c r="AL783" s="14"/>
    </row>
    <row r="784" ht="12.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4"/>
      <c r="AJ784" s="14"/>
      <c r="AK784" s="14"/>
      <c r="AL784" s="14"/>
    </row>
    <row r="785" ht="12.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4"/>
      <c r="AJ785" s="14"/>
      <c r="AK785" s="14"/>
      <c r="AL785" s="14"/>
    </row>
    <row r="786" ht="12.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4"/>
      <c r="AJ786" s="14"/>
      <c r="AK786" s="14"/>
      <c r="AL786" s="14"/>
    </row>
    <row r="787" ht="12.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4"/>
      <c r="AJ787" s="14"/>
      <c r="AK787" s="14"/>
      <c r="AL787" s="14"/>
    </row>
    <row r="788" ht="12.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4"/>
      <c r="AJ788" s="14"/>
      <c r="AK788" s="14"/>
      <c r="AL788" s="14"/>
    </row>
    <row r="789" ht="12.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4"/>
      <c r="AJ789" s="14"/>
      <c r="AK789" s="14"/>
      <c r="AL789" s="14"/>
    </row>
    <row r="790" ht="12.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4"/>
      <c r="AJ790" s="14"/>
      <c r="AK790" s="14"/>
      <c r="AL790" s="14"/>
    </row>
    <row r="791" ht="12.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4"/>
      <c r="AJ791" s="14"/>
      <c r="AK791" s="14"/>
      <c r="AL791" s="14"/>
    </row>
    <row r="792" ht="12.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4"/>
      <c r="AJ792" s="14"/>
      <c r="AK792" s="14"/>
      <c r="AL792" s="14"/>
    </row>
    <row r="793" ht="12.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4"/>
      <c r="AJ793" s="14"/>
      <c r="AK793" s="14"/>
      <c r="AL793" s="14"/>
    </row>
    <row r="794" ht="12.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4"/>
      <c r="AJ794" s="14"/>
      <c r="AK794" s="14"/>
      <c r="AL794" s="14"/>
    </row>
    <row r="795" ht="12.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4"/>
      <c r="AJ795" s="14"/>
      <c r="AK795" s="14"/>
      <c r="AL795" s="14"/>
    </row>
    <row r="796" ht="12.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4"/>
      <c r="AJ796" s="14"/>
      <c r="AK796" s="14"/>
      <c r="AL796" s="14"/>
    </row>
    <row r="797" ht="12.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4"/>
      <c r="AJ797" s="14"/>
      <c r="AK797" s="14"/>
      <c r="AL797" s="14"/>
    </row>
    <row r="798" ht="12.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4"/>
      <c r="AJ798" s="14"/>
      <c r="AK798" s="14"/>
      <c r="AL798" s="14"/>
    </row>
    <row r="799" ht="12.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4"/>
      <c r="AJ799" s="14"/>
      <c r="AK799" s="14"/>
      <c r="AL799" s="14"/>
    </row>
    <row r="800" ht="12.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4"/>
      <c r="AJ800" s="14"/>
      <c r="AK800" s="14"/>
      <c r="AL800" s="14"/>
    </row>
    <row r="801" ht="12.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4"/>
      <c r="AJ801" s="14"/>
      <c r="AK801" s="14"/>
      <c r="AL801" s="14"/>
    </row>
    <row r="802" ht="12.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4"/>
      <c r="AJ802" s="14"/>
      <c r="AK802" s="14"/>
      <c r="AL802" s="14"/>
    </row>
    <row r="803" ht="12.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4"/>
      <c r="AJ803" s="14"/>
      <c r="AK803" s="14"/>
      <c r="AL803" s="14"/>
    </row>
    <row r="804" ht="12.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4"/>
      <c r="AJ804" s="14"/>
      <c r="AK804" s="14"/>
      <c r="AL804" s="14"/>
    </row>
    <row r="805" ht="12.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4"/>
      <c r="AJ805" s="14"/>
      <c r="AK805" s="14"/>
      <c r="AL805" s="14"/>
    </row>
    <row r="806" ht="12.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4"/>
      <c r="AJ806" s="14"/>
      <c r="AK806" s="14"/>
      <c r="AL806" s="14"/>
    </row>
    <row r="807" ht="12.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4"/>
      <c r="AJ807" s="14"/>
      <c r="AK807" s="14"/>
      <c r="AL807" s="14"/>
    </row>
    <row r="808" ht="12.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4"/>
      <c r="AJ808" s="14"/>
      <c r="AK808" s="14"/>
      <c r="AL808" s="14"/>
    </row>
    <row r="809" ht="12.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4"/>
      <c r="AJ809" s="14"/>
      <c r="AK809" s="14"/>
      <c r="AL809" s="14"/>
    </row>
    <row r="810" ht="12.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4"/>
      <c r="AJ810" s="14"/>
      <c r="AK810" s="14"/>
      <c r="AL810" s="14"/>
    </row>
    <row r="811" ht="12.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4"/>
      <c r="AJ811" s="14"/>
      <c r="AK811" s="14"/>
      <c r="AL811" s="14"/>
    </row>
    <row r="812" ht="12.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4"/>
      <c r="AJ812" s="14"/>
      <c r="AK812" s="14"/>
      <c r="AL812" s="14"/>
    </row>
    <row r="813" ht="12.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4"/>
      <c r="AJ813" s="14"/>
      <c r="AK813" s="14"/>
      <c r="AL813" s="14"/>
    </row>
    <row r="814" ht="12.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4"/>
      <c r="AJ814" s="14"/>
      <c r="AK814" s="14"/>
      <c r="AL814" s="14"/>
    </row>
    <row r="815" ht="12.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4"/>
      <c r="AJ815" s="14"/>
      <c r="AK815" s="14"/>
      <c r="AL815" s="14"/>
    </row>
    <row r="816" ht="12.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4"/>
      <c r="AJ816" s="14"/>
      <c r="AK816" s="14"/>
      <c r="AL816" s="14"/>
    </row>
    <row r="817" ht="12.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4"/>
      <c r="AJ817" s="14"/>
      <c r="AK817" s="14"/>
      <c r="AL817" s="14"/>
    </row>
    <row r="818" ht="12.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4"/>
      <c r="AJ818" s="14"/>
      <c r="AK818" s="14"/>
      <c r="AL818" s="14"/>
    </row>
    <row r="819" ht="12.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4"/>
      <c r="AJ819" s="14"/>
      <c r="AK819" s="14"/>
      <c r="AL819" s="14"/>
    </row>
    <row r="820" ht="12.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4"/>
      <c r="AJ820" s="14"/>
      <c r="AK820" s="14"/>
      <c r="AL820" s="14"/>
    </row>
    <row r="821" ht="12.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4"/>
      <c r="AJ821" s="14"/>
      <c r="AK821" s="14"/>
      <c r="AL821" s="14"/>
    </row>
    <row r="822" ht="12.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4"/>
      <c r="AJ822" s="14"/>
      <c r="AK822" s="14"/>
      <c r="AL822" s="14"/>
    </row>
    <row r="823" ht="12.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4"/>
      <c r="AJ823" s="14"/>
      <c r="AK823" s="14"/>
      <c r="AL823" s="14"/>
    </row>
    <row r="824" ht="12.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4"/>
      <c r="AJ824" s="14"/>
      <c r="AK824" s="14"/>
      <c r="AL824" s="14"/>
    </row>
    <row r="825" ht="12.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4"/>
      <c r="AJ825" s="14"/>
      <c r="AK825" s="14"/>
      <c r="AL825" s="14"/>
    </row>
    <row r="826" ht="12.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4"/>
      <c r="AJ826" s="14"/>
      <c r="AK826" s="14"/>
      <c r="AL826" s="14"/>
    </row>
    <row r="827" ht="12.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4"/>
      <c r="AJ827" s="14"/>
      <c r="AK827" s="14"/>
      <c r="AL827" s="14"/>
    </row>
    <row r="828" ht="12.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4"/>
      <c r="AJ828" s="14"/>
      <c r="AK828" s="14"/>
      <c r="AL828" s="14"/>
    </row>
    <row r="829" ht="12.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4"/>
      <c r="AJ829" s="14"/>
      <c r="AK829" s="14"/>
      <c r="AL829" s="14"/>
    </row>
    <row r="830" ht="12.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4"/>
      <c r="AJ830" s="14"/>
      <c r="AK830" s="14"/>
      <c r="AL830" s="14"/>
    </row>
    <row r="831" ht="12.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4"/>
      <c r="AJ831" s="14"/>
      <c r="AK831" s="14"/>
      <c r="AL831" s="14"/>
    </row>
    <row r="832" ht="12.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4"/>
      <c r="AJ832" s="14"/>
      <c r="AK832" s="14"/>
      <c r="AL832" s="14"/>
    </row>
    <row r="833" ht="12.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4"/>
      <c r="AJ833" s="14"/>
      <c r="AK833" s="14"/>
      <c r="AL833" s="14"/>
    </row>
    <row r="834" ht="12.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4"/>
      <c r="AJ834" s="14"/>
      <c r="AK834" s="14"/>
      <c r="AL834" s="14"/>
    </row>
    <row r="835" ht="12.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4"/>
      <c r="AJ835" s="14"/>
      <c r="AK835" s="14"/>
      <c r="AL835" s="14"/>
    </row>
    <row r="836" ht="12.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4"/>
      <c r="AJ836" s="14"/>
      <c r="AK836" s="14"/>
      <c r="AL836" s="14"/>
    </row>
    <row r="837" ht="12.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4"/>
      <c r="AJ837" s="14"/>
      <c r="AK837" s="14"/>
      <c r="AL837" s="14"/>
    </row>
    <row r="838" ht="12.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4"/>
      <c r="AJ838" s="14"/>
      <c r="AK838" s="14"/>
      <c r="AL838" s="14"/>
    </row>
    <row r="839" ht="12.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4"/>
      <c r="AJ839" s="14"/>
      <c r="AK839" s="14"/>
      <c r="AL839" s="14"/>
    </row>
    <row r="840" ht="12.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4"/>
      <c r="AJ840" s="14"/>
      <c r="AK840" s="14"/>
      <c r="AL840" s="14"/>
    </row>
    <row r="841" ht="12.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4"/>
      <c r="AJ841" s="14"/>
      <c r="AK841" s="14"/>
      <c r="AL841" s="14"/>
    </row>
    <row r="842" ht="12.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4"/>
      <c r="AJ842" s="14"/>
      <c r="AK842" s="14"/>
      <c r="AL842" s="14"/>
    </row>
    <row r="843" ht="12.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4"/>
      <c r="AJ843" s="14"/>
      <c r="AK843" s="14"/>
      <c r="AL843" s="14"/>
    </row>
    <row r="844" ht="12.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4"/>
      <c r="AJ844" s="14"/>
      <c r="AK844" s="14"/>
      <c r="AL844" s="14"/>
    </row>
    <row r="845" ht="12.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4"/>
      <c r="AJ845" s="14"/>
      <c r="AK845" s="14"/>
      <c r="AL845" s="14"/>
    </row>
    <row r="846" ht="12.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4"/>
      <c r="AJ846" s="14"/>
      <c r="AK846" s="14"/>
      <c r="AL846" s="14"/>
    </row>
    <row r="847" ht="12.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4"/>
      <c r="AJ847" s="14"/>
      <c r="AK847" s="14"/>
      <c r="AL847" s="14"/>
    </row>
    <row r="848" ht="12.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4"/>
      <c r="AJ848" s="14"/>
      <c r="AK848" s="14"/>
      <c r="AL848" s="14"/>
    </row>
    <row r="849" ht="12.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4"/>
      <c r="AJ849" s="14"/>
      <c r="AK849" s="14"/>
      <c r="AL849" s="14"/>
    </row>
    <row r="850" ht="12.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4"/>
      <c r="AJ850" s="14"/>
      <c r="AK850" s="14"/>
      <c r="AL850" s="14"/>
    </row>
    <row r="851" ht="12.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4"/>
      <c r="AJ851" s="14"/>
      <c r="AK851" s="14"/>
      <c r="AL851" s="14"/>
    </row>
    <row r="852" ht="12.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4"/>
      <c r="AJ852" s="14"/>
      <c r="AK852" s="14"/>
      <c r="AL852" s="14"/>
    </row>
    <row r="853" ht="12.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4"/>
      <c r="AJ853" s="14"/>
      <c r="AK853" s="14"/>
      <c r="AL853" s="14"/>
    </row>
    <row r="854" ht="12.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4"/>
      <c r="AJ854" s="14"/>
      <c r="AK854" s="14"/>
      <c r="AL854" s="14"/>
    </row>
    <row r="855" ht="12.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4"/>
      <c r="AJ855" s="14"/>
      <c r="AK855" s="14"/>
      <c r="AL855" s="14"/>
    </row>
    <row r="856" ht="12.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4"/>
      <c r="AJ856" s="14"/>
      <c r="AK856" s="14"/>
      <c r="AL856" s="14"/>
    </row>
    <row r="857" ht="12.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4"/>
      <c r="AJ857" s="14"/>
      <c r="AK857" s="14"/>
      <c r="AL857" s="14"/>
    </row>
    <row r="858" ht="12.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4"/>
      <c r="AJ858" s="14"/>
      <c r="AK858" s="14"/>
      <c r="AL858" s="14"/>
    </row>
    <row r="859" ht="12.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4"/>
      <c r="AJ859" s="14"/>
      <c r="AK859" s="14"/>
      <c r="AL859" s="14"/>
    </row>
    <row r="860" ht="12.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4"/>
      <c r="AJ860" s="14"/>
      <c r="AK860" s="14"/>
      <c r="AL860" s="14"/>
    </row>
    <row r="861" ht="12.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4"/>
      <c r="AJ861" s="14"/>
      <c r="AK861" s="14"/>
      <c r="AL861" s="14"/>
    </row>
    <row r="862" ht="12.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4"/>
      <c r="AJ862" s="14"/>
      <c r="AK862" s="14"/>
      <c r="AL862" s="14"/>
    </row>
    <row r="863" ht="12.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4"/>
      <c r="AJ863" s="14"/>
      <c r="AK863" s="14"/>
      <c r="AL863" s="14"/>
    </row>
    <row r="864" ht="12.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4"/>
      <c r="AJ864" s="14"/>
      <c r="AK864" s="14"/>
      <c r="AL864" s="14"/>
    </row>
    <row r="865" ht="12.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4"/>
      <c r="AJ865" s="14"/>
      <c r="AK865" s="14"/>
      <c r="AL865" s="14"/>
    </row>
    <row r="866" ht="12.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4"/>
      <c r="AJ866" s="14"/>
      <c r="AK866" s="14"/>
      <c r="AL866" s="14"/>
    </row>
    <row r="867" ht="12.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4"/>
      <c r="AJ867" s="14"/>
      <c r="AK867" s="14"/>
      <c r="AL867" s="14"/>
    </row>
    <row r="868" ht="12.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4"/>
      <c r="AJ868" s="14"/>
      <c r="AK868" s="14"/>
      <c r="AL868" s="14"/>
    </row>
    <row r="869" ht="12.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4"/>
      <c r="AJ869" s="14"/>
      <c r="AK869" s="14"/>
      <c r="AL869" s="14"/>
    </row>
    <row r="870" ht="12.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4"/>
      <c r="AJ870" s="14"/>
      <c r="AK870" s="14"/>
      <c r="AL870" s="14"/>
    </row>
    <row r="871" ht="12.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4"/>
      <c r="AJ871" s="14"/>
      <c r="AK871" s="14"/>
      <c r="AL871" s="14"/>
    </row>
    <row r="872" ht="12.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4"/>
      <c r="AJ872" s="14"/>
      <c r="AK872" s="14"/>
      <c r="AL872" s="14"/>
    </row>
    <row r="873" ht="12.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4"/>
      <c r="AJ873" s="14"/>
      <c r="AK873" s="14"/>
      <c r="AL873" s="14"/>
    </row>
    <row r="874" ht="12.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4"/>
      <c r="AJ874" s="14"/>
      <c r="AK874" s="14"/>
      <c r="AL874" s="14"/>
    </row>
    <row r="875" ht="12.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4"/>
      <c r="AJ875" s="14"/>
      <c r="AK875" s="14"/>
      <c r="AL875" s="14"/>
    </row>
    <row r="876" ht="12.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4"/>
      <c r="AJ876" s="14"/>
      <c r="AK876" s="14"/>
      <c r="AL876" s="14"/>
    </row>
    <row r="877" ht="12.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4"/>
      <c r="AJ877" s="14"/>
      <c r="AK877" s="14"/>
      <c r="AL877" s="14"/>
    </row>
    <row r="878" ht="12.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4"/>
      <c r="AJ878" s="14"/>
      <c r="AK878" s="14"/>
      <c r="AL878" s="14"/>
    </row>
    <row r="879" ht="12.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4"/>
      <c r="AJ879" s="14"/>
      <c r="AK879" s="14"/>
      <c r="AL879" s="14"/>
    </row>
    <row r="880" ht="12.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4"/>
      <c r="AJ880" s="14"/>
      <c r="AK880" s="14"/>
      <c r="AL880" s="14"/>
    </row>
    <row r="881" ht="12.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4"/>
      <c r="AJ881" s="14"/>
      <c r="AK881" s="14"/>
      <c r="AL881" s="14"/>
    </row>
    <row r="882" ht="12.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4"/>
      <c r="AJ882" s="14"/>
      <c r="AK882" s="14"/>
      <c r="AL882" s="14"/>
    </row>
    <row r="883" ht="12.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4"/>
      <c r="AJ883" s="14"/>
      <c r="AK883" s="14"/>
      <c r="AL883" s="14"/>
    </row>
    <row r="884" ht="12.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4"/>
      <c r="AJ884" s="14"/>
      <c r="AK884" s="14"/>
      <c r="AL884" s="14"/>
    </row>
    <row r="885" ht="12.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4"/>
      <c r="AJ885" s="14"/>
      <c r="AK885" s="14"/>
      <c r="AL885" s="14"/>
    </row>
    <row r="886" ht="12.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4"/>
      <c r="AJ886" s="14"/>
      <c r="AK886" s="14"/>
      <c r="AL886" s="14"/>
    </row>
    <row r="887" ht="12.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4"/>
      <c r="AJ887" s="14"/>
      <c r="AK887" s="14"/>
      <c r="AL887" s="14"/>
    </row>
    <row r="888" ht="12.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4"/>
      <c r="AJ888" s="14"/>
      <c r="AK888" s="14"/>
      <c r="AL888" s="14"/>
    </row>
    <row r="889" ht="12.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4"/>
      <c r="AJ889" s="14"/>
      <c r="AK889" s="14"/>
      <c r="AL889" s="14"/>
    </row>
    <row r="890" ht="12.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4"/>
      <c r="AJ890" s="14"/>
      <c r="AK890" s="14"/>
      <c r="AL890" s="14"/>
    </row>
    <row r="891" ht="12.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4"/>
      <c r="AJ891" s="14"/>
      <c r="AK891" s="14"/>
      <c r="AL891" s="14"/>
    </row>
    <row r="892" ht="12.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4"/>
      <c r="AJ892" s="14"/>
      <c r="AK892" s="14"/>
      <c r="AL892" s="14"/>
    </row>
    <row r="893" ht="12.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4"/>
      <c r="AJ893" s="14"/>
      <c r="AK893" s="14"/>
      <c r="AL893" s="14"/>
    </row>
    <row r="894" ht="12.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4"/>
      <c r="AJ894" s="14"/>
      <c r="AK894" s="14"/>
      <c r="AL894" s="14"/>
    </row>
    <row r="895" ht="12.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4"/>
      <c r="AJ895" s="14"/>
      <c r="AK895" s="14"/>
      <c r="AL895" s="14"/>
    </row>
    <row r="896" ht="12.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4"/>
      <c r="AJ896" s="14"/>
      <c r="AK896" s="14"/>
      <c r="AL896" s="14"/>
    </row>
    <row r="897" ht="12.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4"/>
      <c r="AJ897" s="14"/>
      <c r="AK897" s="14"/>
      <c r="AL897" s="14"/>
    </row>
    <row r="898" ht="12.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4"/>
      <c r="AJ898" s="14"/>
      <c r="AK898" s="14"/>
      <c r="AL898" s="14"/>
    </row>
    <row r="899" ht="12.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4"/>
      <c r="AJ899" s="14"/>
      <c r="AK899" s="14"/>
      <c r="AL899" s="14"/>
    </row>
    <row r="900" ht="12.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4"/>
      <c r="AJ900" s="14"/>
      <c r="AK900" s="14"/>
      <c r="AL900" s="14"/>
    </row>
    <row r="901" ht="12.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4"/>
      <c r="AJ901" s="14"/>
      <c r="AK901" s="14"/>
      <c r="AL901" s="14"/>
    </row>
    <row r="902" ht="12.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4"/>
      <c r="AJ902" s="14"/>
      <c r="AK902" s="14"/>
      <c r="AL902" s="14"/>
    </row>
    <row r="903" ht="12.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4"/>
      <c r="AJ903" s="14"/>
      <c r="AK903" s="14"/>
      <c r="AL903" s="14"/>
    </row>
    <row r="904" ht="12.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4"/>
      <c r="AJ904" s="14"/>
      <c r="AK904" s="14"/>
      <c r="AL904" s="14"/>
    </row>
    <row r="905" ht="12.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4"/>
      <c r="AJ905" s="14"/>
      <c r="AK905" s="14"/>
      <c r="AL905" s="14"/>
    </row>
    <row r="906" ht="12.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4"/>
      <c r="AJ906" s="14"/>
      <c r="AK906" s="14"/>
      <c r="AL906" s="14"/>
    </row>
    <row r="907" ht="12.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4"/>
      <c r="AJ907" s="14"/>
      <c r="AK907" s="14"/>
      <c r="AL907" s="14"/>
    </row>
    <row r="908" ht="12.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4"/>
      <c r="AJ908" s="14"/>
      <c r="AK908" s="14"/>
      <c r="AL908" s="14"/>
    </row>
    <row r="909" ht="12.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4"/>
      <c r="AJ909" s="14"/>
      <c r="AK909" s="14"/>
      <c r="AL909" s="14"/>
    </row>
    <row r="910" ht="12.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4"/>
      <c r="AJ910" s="14"/>
      <c r="AK910" s="14"/>
      <c r="AL910" s="14"/>
    </row>
    <row r="911" ht="12.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4"/>
      <c r="AJ911" s="14"/>
      <c r="AK911" s="14"/>
      <c r="AL911" s="14"/>
    </row>
    <row r="912" ht="12.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4"/>
      <c r="AJ912" s="14"/>
      <c r="AK912" s="14"/>
      <c r="AL912" s="14"/>
    </row>
    <row r="913" ht="12.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4"/>
      <c r="AJ913" s="14"/>
      <c r="AK913" s="14"/>
      <c r="AL913" s="14"/>
    </row>
    <row r="914" ht="12.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4"/>
      <c r="AJ914" s="14"/>
      <c r="AK914" s="14"/>
      <c r="AL914" s="14"/>
    </row>
    <row r="915" ht="12.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4"/>
      <c r="AJ915" s="14"/>
      <c r="AK915" s="14"/>
      <c r="AL915" s="14"/>
    </row>
    <row r="916" ht="12.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4"/>
      <c r="AJ916" s="14"/>
      <c r="AK916" s="14"/>
      <c r="AL916" s="14"/>
    </row>
    <row r="917" ht="12.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4"/>
      <c r="AJ917" s="14"/>
      <c r="AK917" s="14"/>
      <c r="AL917" s="14"/>
    </row>
    <row r="918" ht="12.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4"/>
      <c r="AJ918" s="14"/>
      <c r="AK918" s="14"/>
      <c r="AL918" s="14"/>
    </row>
    <row r="919" ht="12.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4"/>
      <c r="AJ919" s="14"/>
      <c r="AK919" s="14"/>
      <c r="AL919" s="14"/>
    </row>
    <row r="920" ht="12.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4"/>
      <c r="AJ920" s="14"/>
      <c r="AK920" s="14"/>
      <c r="AL920" s="14"/>
    </row>
    <row r="921" ht="12.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4"/>
      <c r="AJ921" s="14"/>
      <c r="AK921" s="14"/>
      <c r="AL921" s="14"/>
    </row>
    <row r="922" ht="12.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4"/>
      <c r="AJ922" s="14"/>
      <c r="AK922" s="14"/>
      <c r="AL922" s="14"/>
    </row>
    <row r="923" ht="12.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4"/>
      <c r="AJ923" s="14"/>
      <c r="AK923" s="14"/>
      <c r="AL923" s="14"/>
    </row>
    <row r="924" ht="12.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4"/>
      <c r="AJ924" s="14"/>
      <c r="AK924" s="14"/>
      <c r="AL924" s="14"/>
    </row>
    <row r="925" ht="12.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4"/>
      <c r="AJ925" s="14"/>
      <c r="AK925" s="14"/>
      <c r="AL925" s="14"/>
    </row>
    <row r="926" ht="12.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4"/>
      <c r="AJ926" s="14"/>
      <c r="AK926" s="14"/>
      <c r="AL926" s="14"/>
    </row>
    <row r="927" ht="12.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4"/>
      <c r="AJ927" s="14"/>
      <c r="AK927" s="14"/>
      <c r="AL927" s="14"/>
    </row>
    <row r="928" ht="12.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4"/>
      <c r="AJ928" s="14"/>
      <c r="AK928" s="14"/>
      <c r="AL928" s="14"/>
    </row>
    <row r="929" ht="12.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4"/>
      <c r="AJ929" s="14"/>
      <c r="AK929" s="14"/>
      <c r="AL929" s="14"/>
    </row>
    <row r="930" ht="12.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4"/>
      <c r="AJ930" s="14"/>
      <c r="AK930" s="14"/>
      <c r="AL930" s="14"/>
    </row>
    <row r="931" ht="12.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4"/>
      <c r="AJ931" s="14"/>
      <c r="AK931" s="14"/>
      <c r="AL931" s="14"/>
    </row>
    <row r="932" ht="12.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4"/>
      <c r="AJ932" s="14"/>
      <c r="AK932" s="14"/>
      <c r="AL932" s="14"/>
    </row>
    <row r="933" ht="12.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4"/>
      <c r="AJ933" s="14"/>
      <c r="AK933" s="14"/>
      <c r="AL933" s="14"/>
    </row>
    <row r="934" ht="12.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4"/>
      <c r="AJ934" s="14"/>
      <c r="AK934" s="14"/>
      <c r="AL934" s="14"/>
    </row>
    <row r="935" ht="12.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4"/>
      <c r="AJ935" s="14"/>
      <c r="AK935" s="14"/>
      <c r="AL935" s="14"/>
    </row>
    <row r="936" ht="12.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4"/>
      <c r="AJ936" s="14"/>
      <c r="AK936" s="14"/>
      <c r="AL936" s="14"/>
    </row>
    <row r="937" ht="12.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4"/>
      <c r="AJ937" s="14"/>
      <c r="AK937" s="14"/>
      <c r="AL937" s="14"/>
    </row>
    <row r="938" ht="12.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4"/>
      <c r="AJ938" s="14"/>
      <c r="AK938" s="14"/>
      <c r="AL938" s="14"/>
    </row>
    <row r="939" ht="12.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4"/>
      <c r="AJ939" s="14"/>
      <c r="AK939" s="14"/>
      <c r="AL939" s="14"/>
    </row>
    <row r="940" ht="12.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4"/>
      <c r="AJ940" s="14"/>
      <c r="AK940" s="14"/>
      <c r="AL940" s="14"/>
    </row>
    <row r="941" ht="12.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4"/>
      <c r="AJ941" s="14"/>
      <c r="AK941" s="14"/>
      <c r="AL941" s="14"/>
    </row>
    <row r="942" ht="12.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4"/>
      <c r="AJ942" s="14"/>
      <c r="AK942" s="14"/>
      <c r="AL942" s="14"/>
    </row>
    <row r="943" ht="12.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4"/>
      <c r="AJ943" s="14"/>
      <c r="AK943" s="14"/>
      <c r="AL943" s="14"/>
    </row>
    <row r="944" ht="12.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4"/>
      <c r="AJ944" s="14"/>
      <c r="AK944" s="14"/>
      <c r="AL944" s="14"/>
    </row>
    <row r="945" ht="12.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4"/>
      <c r="AJ945" s="14"/>
      <c r="AK945" s="14"/>
      <c r="AL945" s="14"/>
    </row>
    <row r="946" ht="12.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4"/>
      <c r="AJ946" s="14"/>
      <c r="AK946" s="14"/>
      <c r="AL946" s="14"/>
    </row>
    <row r="947" ht="12.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4"/>
      <c r="AJ947" s="14"/>
      <c r="AK947" s="14"/>
      <c r="AL947" s="14"/>
    </row>
    <row r="948" ht="12.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4"/>
      <c r="AJ948" s="14"/>
      <c r="AK948" s="14"/>
      <c r="AL948" s="14"/>
    </row>
    <row r="949" ht="12.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4"/>
      <c r="AJ949" s="14"/>
      <c r="AK949" s="14"/>
      <c r="AL949" s="14"/>
    </row>
    <row r="950" ht="12.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4"/>
      <c r="AJ950" s="14"/>
      <c r="AK950" s="14"/>
      <c r="AL950" s="14"/>
    </row>
    <row r="951" ht="12.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4"/>
      <c r="AJ951" s="14"/>
      <c r="AK951" s="14"/>
      <c r="AL951" s="14"/>
    </row>
    <row r="952" ht="12.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4"/>
      <c r="AJ952" s="14"/>
      <c r="AK952" s="14"/>
      <c r="AL952" s="14"/>
    </row>
    <row r="953" ht="12.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4"/>
      <c r="AJ953" s="14"/>
      <c r="AK953" s="14"/>
      <c r="AL953" s="14"/>
    </row>
    <row r="954" ht="12.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4"/>
      <c r="AJ954" s="14"/>
      <c r="AK954" s="14"/>
      <c r="AL954" s="14"/>
    </row>
    <row r="955" ht="12.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4"/>
      <c r="AJ955" s="14"/>
      <c r="AK955" s="14"/>
      <c r="AL955" s="14"/>
    </row>
    <row r="956" ht="12.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4"/>
      <c r="AJ956" s="14"/>
      <c r="AK956" s="14"/>
      <c r="AL956" s="14"/>
    </row>
    <row r="957" ht="12.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4"/>
      <c r="AJ957" s="14"/>
      <c r="AK957" s="14"/>
      <c r="AL957" s="14"/>
    </row>
    <row r="958" ht="12.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4"/>
      <c r="AJ958" s="14"/>
      <c r="AK958" s="14"/>
      <c r="AL958" s="14"/>
    </row>
    <row r="959" ht="12.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4"/>
      <c r="AJ959" s="14"/>
      <c r="AK959" s="14"/>
      <c r="AL959" s="14"/>
    </row>
    <row r="960" ht="12.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4"/>
      <c r="AJ960" s="14"/>
      <c r="AK960" s="14"/>
      <c r="AL960" s="14"/>
    </row>
    <row r="961" ht="12.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4"/>
      <c r="AJ961" s="14"/>
      <c r="AK961" s="14"/>
      <c r="AL961" s="14"/>
    </row>
    <row r="962" ht="12.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4"/>
      <c r="AJ962" s="14"/>
      <c r="AK962" s="14"/>
      <c r="AL962" s="14"/>
    </row>
    <row r="963" ht="12.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4"/>
      <c r="AJ963" s="14"/>
      <c r="AK963" s="14"/>
      <c r="AL963" s="14"/>
    </row>
    <row r="964" ht="12.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4"/>
      <c r="AJ964" s="14"/>
      <c r="AK964" s="14"/>
      <c r="AL964" s="14"/>
    </row>
    <row r="965" ht="12.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4"/>
      <c r="AJ965" s="14"/>
      <c r="AK965" s="14"/>
      <c r="AL965" s="14"/>
    </row>
    <row r="966" ht="12.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4"/>
      <c r="AJ966" s="14"/>
      <c r="AK966" s="14"/>
      <c r="AL966" s="14"/>
    </row>
    <row r="967" ht="12.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4"/>
      <c r="AJ967" s="14"/>
      <c r="AK967" s="14"/>
      <c r="AL967" s="14"/>
    </row>
    <row r="968" ht="12.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4"/>
      <c r="AJ968" s="14"/>
      <c r="AK968" s="14"/>
      <c r="AL968" s="14"/>
    </row>
    <row r="969" ht="12.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4"/>
      <c r="AJ969" s="14"/>
      <c r="AK969" s="14"/>
      <c r="AL969" s="14"/>
    </row>
    <row r="970" ht="12.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4"/>
      <c r="AJ970" s="14"/>
      <c r="AK970" s="14"/>
      <c r="AL970" s="14"/>
    </row>
    <row r="971" ht="12.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4"/>
      <c r="AJ971" s="14"/>
      <c r="AK971" s="14"/>
      <c r="AL971" s="14"/>
    </row>
    <row r="972" ht="12.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4"/>
      <c r="AJ972" s="14"/>
      <c r="AK972" s="14"/>
      <c r="AL972" s="14"/>
    </row>
    <row r="973" ht="12.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4"/>
      <c r="AJ973" s="14"/>
      <c r="AK973" s="14"/>
      <c r="AL973" s="14"/>
    </row>
    <row r="974" ht="12.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4"/>
      <c r="AJ974" s="14"/>
      <c r="AK974" s="14"/>
      <c r="AL974" s="14"/>
    </row>
    <row r="975" ht="12.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4"/>
      <c r="AJ975" s="14"/>
      <c r="AK975" s="14"/>
      <c r="AL975" s="14"/>
    </row>
    <row r="976" ht="12.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4"/>
      <c r="AJ976" s="14"/>
      <c r="AK976" s="14"/>
      <c r="AL976" s="14"/>
    </row>
    <row r="977" ht="12.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4"/>
      <c r="AJ977" s="14"/>
      <c r="AK977" s="14"/>
      <c r="AL977" s="14"/>
    </row>
    <row r="978" ht="12.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4"/>
      <c r="AJ978" s="14"/>
      <c r="AK978" s="14"/>
      <c r="AL978" s="14"/>
    </row>
    <row r="979" ht="12.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4"/>
      <c r="AJ979" s="14"/>
      <c r="AK979" s="14"/>
      <c r="AL979" s="14"/>
    </row>
    <row r="980" ht="12.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4"/>
      <c r="AJ980" s="14"/>
      <c r="AK980" s="14"/>
      <c r="AL980" s="14"/>
    </row>
    <row r="981" ht="12.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4"/>
      <c r="AJ981" s="14"/>
      <c r="AK981" s="14"/>
      <c r="AL981" s="14"/>
    </row>
    <row r="982" ht="12.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4"/>
      <c r="AJ982" s="14"/>
      <c r="AK982" s="14"/>
      <c r="AL982" s="14"/>
    </row>
    <row r="983" ht="12.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4"/>
      <c r="AJ983" s="14"/>
      <c r="AK983" s="14"/>
      <c r="AL983" s="14"/>
    </row>
    <row r="984" ht="12.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4"/>
      <c r="AJ984" s="14"/>
      <c r="AK984" s="14"/>
      <c r="AL984" s="14"/>
    </row>
    <row r="985" ht="12.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4"/>
      <c r="AJ985" s="14"/>
      <c r="AK985" s="14"/>
      <c r="AL985" s="14"/>
    </row>
    <row r="986" ht="12.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4"/>
      <c r="AJ986" s="14"/>
      <c r="AK986" s="14"/>
      <c r="AL986" s="14"/>
    </row>
    <row r="987" ht="12.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4"/>
      <c r="AJ987" s="14"/>
      <c r="AK987" s="14"/>
      <c r="AL987" s="14"/>
    </row>
    <row r="988" ht="12.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4"/>
      <c r="AJ988" s="14"/>
      <c r="AK988" s="14"/>
      <c r="AL988" s="14"/>
    </row>
    <row r="989" ht="12.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4"/>
      <c r="AJ989" s="14"/>
      <c r="AK989" s="14"/>
      <c r="AL989" s="14"/>
    </row>
    <row r="990" ht="12.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4"/>
      <c r="AJ990" s="14"/>
      <c r="AK990" s="14"/>
      <c r="AL990" s="14"/>
    </row>
    <row r="991" ht="12.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4"/>
      <c r="AJ991" s="14"/>
      <c r="AK991" s="14"/>
      <c r="AL991" s="14"/>
    </row>
    <row r="992" ht="12.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4"/>
      <c r="AJ992" s="14"/>
      <c r="AK992" s="14"/>
      <c r="AL992" s="14"/>
    </row>
    <row r="993" ht="12.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4"/>
      <c r="AJ993" s="14"/>
      <c r="AK993" s="14"/>
      <c r="AL993" s="14"/>
    </row>
    <row r="994" ht="12.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4"/>
      <c r="AJ994" s="14"/>
      <c r="AK994" s="14"/>
      <c r="AL994" s="14"/>
    </row>
    <row r="995" ht="12.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4"/>
      <c r="AJ995" s="14"/>
      <c r="AK995" s="14"/>
      <c r="AL995" s="14"/>
    </row>
    <row r="996" ht="12.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4"/>
      <c r="AJ996" s="14"/>
      <c r="AK996" s="14"/>
      <c r="AL996" s="14"/>
    </row>
    <row r="997" ht="12.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4"/>
      <c r="AJ997" s="14"/>
      <c r="AK997" s="14"/>
      <c r="AL997" s="14"/>
    </row>
    <row r="998" ht="12.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4"/>
      <c r="AJ998" s="14"/>
      <c r="AK998" s="14"/>
      <c r="AL998" s="14"/>
    </row>
    <row r="999" ht="12.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4"/>
      <c r="AJ999" s="14"/>
      <c r="AK999" s="14"/>
      <c r="AL999" s="14"/>
    </row>
    <row r="1000" ht="12.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c r="AD1000" s="104"/>
      <c r="AE1000" s="104"/>
      <c r="AF1000" s="104"/>
      <c r="AG1000" s="104"/>
      <c r="AH1000" s="104"/>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R6:R35 T6:T35">
      <formula1>SalesRoster</formula1>
    </dataValidation>
    <dataValidation type="list" allowBlank="1" showErrorMessage="1" sqref="P6:P35">
      <formula1>"Retail,Wholesale"</formula1>
    </dataValidation>
    <dataValidation type="list" allowBlank="1" showErrorMessage="1" sqref="W6:W35">
      <formula1>Lenders</formula1>
    </dataValidation>
    <dataValidation type="list" allowBlank="1" showErrorMessage="1" sqref="S6:S35">
      <formula1>Percent</formula1>
    </dataValidation>
    <dataValidation type="list" allowBlank="1" showErrorMessage="1" sqref="F6:F35">
      <formula1>"Used,Trade,New"</formula1>
    </dataValidation>
    <dataValidation type="list" allowBlank="1" showErrorMessage="1" sqref="H6:H35 M6:M35">
      <formula1>Makes</formula1>
    </dataValidation>
    <dataValidation type="list" allowBlank="1" showErrorMessage="1" sqref="J6:J35 N6:N35">
      <formula1>Type</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14.88"/>
    <col customWidth="1" min="2" max="2" width="6.5"/>
    <col customWidth="1" min="3" max="3" width="10.25"/>
    <col customWidth="1" min="4" max="4" width="7.75"/>
    <col customWidth="1" min="5" max="5" width="9.5"/>
    <col customWidth="1" min="6" max="6" width="7.63"/>
    <col customWidth="1" min="7" max="7" width="9.0"/>
    <col customWidth="1" min="8" max="8" width="7.5"/>
    <col customWidth="1" min="9" max="9" width="8.25"/>
    <col customWidth="1" min="10" max="10" width="7.63"/>
    <col customWidth="1" min="11" max="11" width="7.88"/>
    <col customWidth="1" min="12" max="12" width="12.5"/>
    <col customWidth="1" min="13" max="13" width="7.88"/>
    <col customWidth="1" min="14" max="14" width="8.63"/>
    <col customWidth="1" min="15" max="15" width="8.25"/>
    <col customWidth="1" min="16" max="16" width="8.0"/>
    <col customWidth="1" min="17" max="18" width="7.5"/>
    <col customWidth="1" min="19" max="19" width="8.5"/>
    <col customWidth="1" min="20" max="21" width="7.63"/>
    <col customWidth="1" min="22" max="22" width="7.75"/>
    <col customWidth="1" min="23" max="23" width="8.13"/>
    <col customWidth="1" min="24" max="24" width="8.0"/>
    <col customWidth="1" min="25" max="25" width="9.13"/>
    <col customWidth="1" min="26" max="26" width="6.5"/>
    <col customWidth="1" min="27" max="27" width="5.38"/>
    <col customWidth="1" min="28" max="28" width="8.0"/>
    <col customWidth="1" min="29" max="29" width="7.5"/>
    <col customWidth="1" min="30" max="30" width="10.13"/>
    <col customWidth="1" min="31" max="31" width="4.88"/>
    <col customWidth="1" min="32" max="32" width="8.0"/>
    <col customWidth="1" min="33" max="33" width="7.5"/>
    <col customWidth="1" min="34" max="34" width="5.63"/>
    <col customWidth="1" min="35" max="35" width="4.88"/>
    <col customWidth="1" min="36" max="36" width="8.0"/>
    <col customWidth="1" min="37" max="37" width="7.5"/>
    <col customWidth="1" min="38" max="38" width="6.63"/>
    <col customWidth="1" min="39" max="39" width="4.88"/>
    <col customWidth="1" min="40" max="40" width="8.0"/>
    <col customWidth="1" min="41" max="41" width="7.5"/>
    <col customWidth="1" min="42" max="42" width="6.5"/>
    <col customWidth="1" min="43" max="43" width="4.88"/>
    <col customWidth="1" min="44" max="44" width="8.0"/>
    <col customWidth="1" min="45" max="45" width="7.5"/>
    <col customWidth="1" min="46" max="46" width="6.63"/>
    <col customWidth="1" min="47" max="47" width="4.88"/>
    <col customWidth="1" min="48" max="48" width="9.0"/>
    <col customWidth="1" min="49" max="54" width="7.5"/>
  </cols>
  <sheetData>
    <row r="1" ht="18.0" customHeight="1">
      <c r="A1" s="1429" t="s">
        <v>935</v>
      </c>
      <c r="B1" s="1430" t="str">
        <f>'Roster &amp; Tables'!G33</f>
        <v/>
      </c>
      <c r="C1" s="110"/>
      <c r="D1" s="110"/>
      <c r="E1" s="111"/>
      <c r="F1" s="1431" t="s">
        <v>971</v>
      </c>
      <c r="G1" s="110"/>
      <c r="H1" s="110"/>
      <c r="I1" s="110"/>
      <c r="J1" s="110"/>
      <c r="K1" s="110"/>
      <c r="L1" s="110"/>
      <c r="M1" s="110"/>
      <c r="N1" s="110"/>
      <c r="O1" s="110"/>
      <c r="P1" s="110"/>
      <c r="Q1" s="110"/>
      <c r="R1" s="110"/>
      <c r="S1" s="110"/>
      <c r="T1" s="110"/>
      <c r="U1" s="110"/>
      <c r="V1" s="110"/>
      <c r="W1" s="110"/>
      <c r="X1" s="110"/>
      <c r="Y1" s="110"/>
      <c r="Z1" s="110"/>
      <c r="AA1" s="110"/>
      <c r="AB1" s="110"/>
      <c r="AC1" s="110"/>
      <c r="AD1" s="111"/>
    </row>
    <row r="2" ht="12.75" customHeight="1">
      <c r="A2" s="1432" t="s">
        <v>972</v>
      </c>
      <c r="B2" s="1433" t="s">
        <v>973</v>
      </c>
      <c r="C2" s="1434" t="str">
        <f>'Roster &amp; Tables'!G27</f>
        <v/>
      </c>
      <c r="D2" s="1435" t="s">
        <v>974</v>
      </c>
      <c r="E2" s="1434">
        <f>C2+1</f>
        <v>1</v>
      </c>
      <c r="F2" s="1436" t="s">
        <v>975</v>
      </c>
      <c r="G2" s="1437">
        <f>C2+2</f>
        <v>2</v>
      </c>
      <c r="H2" s="1436" t="s">
        <v>976</v>
      </c>
      <c r="I2" s="1437">
        <f>C2+3</f>
        <v>3</v>
      </c>
      <c r="J2" s="1436" t="s">
        <v>977</v>
      </c>
      <c r="K2" s="1434">
        <f>C2+4</f>
        <v>4</v>
      </c>
      <c r="L2" s="1436" t="s">
        <v>978</v>
      </c>
      <c r="M2" s="1434">
        <f>C2+5</f>
        <v>5</v>
      </c>
      <c r="N2" s="1436" t="s">
        <v>979</v>
      </c>
      <c r="O2" s="1434">
        <f>C2+6</f>
        <v>6</v>
      </c>
      <c r="P2" s="1436" t="s">
        <v>980</v>
      </c>
      <c r="Q2" s="1434">
        <f>C2+7</f>
        <v>7</v>
      </c>
      <c r="R2" s="1436" t="s">
        <v>981</v>
      </c>
      <c r="S2" s="1434">
        <f>C2+8</f>
        <v>8</v>
      </c>
      <c r="T2" s="1436" t="s">
        <v>982</v>
      </c>
      <c r="U2" s="1434">
        <f>C2+9</f>
        <v>9</v>
      </c>
      <c r="V2" s="1436" t="s">
        <v>983</v>
      </c>
      <c r="W2" s="1434">
        <f>C2+10</f>
        <v>10</v>
      </c>
      <c r="X2" s="1436" t="s">
        <v>984</v>
      </c>
      <c r="Y2" s="1434">
        <f>C2+11</f>
        <v>11</v>
      </c>
      <c r="Z2" s="1438" t="s">
        <v>985</v>
      </c>
      <c r="AA2" s="1268"/>
      <c r="AB2" s="1438" t="s">
        <v>986</v>
      </c>
      <c r="AC2" s="1268"/>
      <c r="AD2" s="1439" t="s">
        <v>987</v>
      </c>
    </row>
    <row r="3" ht="17.25" customHeight="1">
      <c r="A3" s="794"/>
      <c r="B3" s="794"/>
      <c r="C3" s="794"/>
      <c r="D3" s="794"/>
      <c r="E3" s="794"/>
      <c r="F3" s="794"/>
      <c r="G3" s="794"/>
      <c r="H3" s="794"/>
      <c r="I3" s="794"/>
      <c r="J3" s="794"/>
      <c r="K3" s="794"/>
      <c r="L3" s="794"/>
      <c r="M3" s="794"/>
      <c r="N3" s="794"/>
      <c r="O3" s="794"/>
      <c r="P3" s="794"/>
      <c r="Q3" s="794"/>
      <c r="R3" s="794"/>
      <c r="S3" s="794"/>
      <c r="T3" s="794"/>
      <c r="U3" s="794"/>
      <c r="V3" s="794"/>
      <c r="W3" s="794"/>
      <c r="X3" s="794"/>
      <c r="Y3" s="794"/>
      <c r="Z3" s="797"/>
      <c r="AA3" s="415"/>
      <c r="AB3" s="797"/>
      <c r="AC3" s="415"/>
      <c r="AD3" s="794"/>
    </row>
    <row r="4" ht="12.75" customHeight="1">
      <c r="A4" s="1440" t="s">
        <v>988</v>
      </c>
      <c r="B4" s="1441" t="s">
        <v>989</v>
      </c>
      <c r="C4" s="1441" t="s">
        <v>990</v>
      </c>
      <c r="D4" s="1441" t="s">
        <v>989</v>
      </c>
      <c r="E4" s="1441" t="s">
        <v>990</v>
      </c>
      <c r="F4" s="1441" t="s">
        <v>989</v>
      </c>
      <c r="G4" s="1441" t="s">
        <v>990</v>
      </c>
      <c r="H4" s="1441" t="s">
        <v>989</v>
      </c>
      <c r="I4" s="1441" t="s">
        <v>990</v>
      </c>
      <c r="J4" s="1441" t="s">
        <v>989</v>
      </c>
      <c r="K4" s="1441" t="s">
        <v>990</v>
      </c>
      <c r="L4" s="1441" t="s">
        <v>989</v>
      </c>
      <c r="M4" s="1441" t="s">
        <v>990</v>
      </c>
      <c r="N4" s="1441" t="s">
        <v>989</v>
      </c>
      <c r="O4" s="1441" t="s">
        <v>990</v>
      </c>
      <c r="P4" s="1441" t="s">
        <v>989</v>
      </c>
      <c r="Q4" s="1441" t="s">
        <v>990</v>
      </c>
      <c r="R4" s="1441" t="s">
        <v>989</v>
      </c>
      <c r="S4" s="1441" t="s">
        <v>990</v>
      </c>
      <c r="T4" s="1441" t="s">
        <v>989</v>
      </c>
      <c r="U4" s="1441" t="s">
        <v>990</v>
      </c>
      <c r="V4" s="1441" t="s">
        <v>989</v>
      </c>
      <c r="W4" s="1441" t="s">
        <v>990</v>
      </c>
      <c r="X4" s="1441" t="s">
        <v>989</v>
      </c>
      <c r="Y4" s="1441" t="s">
        <v>990</v>
      </c>
      <c r="Z4" s="1441" t="s">
        <v>989</v>
      </c>
      <c r="AA4" s="1441" t="s">
        <v>990</v>
      </c>
      <c r="AB4" s="1441" t="s">
        <v>991</v>
      </c>
      <c r="AC4" s="1441" t="s">
        <v>992</v>
      </c>
      <c r="AD4" s="1442" t="s">
        <v>993</v>
      </c>
    </row>
    <row r="5" ht="12.75" customHeight="1">
      <c r="A5" s="209" t="str">
        <f>'Roster &amp; Tables'!C2</f>
        <v>NATE HARDING</v>
      </c>
      <c r="B5" s="1443"/>
      <c r="C5" s="1444"/>
      <c r="D5" s="1443"/>
      <c r="E5" s="1444"/>
      <c r="F5" s="1445"/>
      <c r="G5" s="1446"/>
      <c r="H5" s="1445"/>
      <c r="I5" s="1446"/>
      <c r="J5" s="1445"/>
      <c r="K5" s="1446"/>
      <c r="L5" s="1445"/>
      <c r="M5" s="1446"/>
      <c r="N5" s="1445"/>
      <c r="O5" s="1446"/>
      <c r="P5" s="1445"/>
      <c r="Q5" s="1446"/>
      <c r="R5" s="1445"/>
      <c r="S5" s="1446"/>
      <c r="T5" s="1445"/>
      <c r="U5" s="1446"/>
      <c r="V5" s="1445"/>
      <c r="W5" s="1446"/>
      <c r="X5" s="1445"/>
      <c r="Y5" s="1446"/>
      <c r="Z5" s="1443">
        <f t="shared" ref="Z5:AA5" si="1">SUM(B5,D5,F5,H5,J5,L5,N5,P5,R5,T5,V5,X5)</f>
        <v>0</v>
      </c>
      <c r="AA5" s="1444">
        <f t="shared" si="1"/>
        <v>0</v>
      </c>
      <c r="AB5" s="1447" t="str">
        <f>IFERROR(Z6/Z26,"")</f>
        <v/>
      </c>
      <c r="AC5" s="1447" t="str">
        <f>IFERROR(AA5/AA26,"")</f>
        <v/>
      </c>
      <c r="AD5" s="1448" t="str">
        <f>IFERROR(Commission!C6/AA5,"")</f>
        <v/>
      </c>
    </row>
    <row r="6" ht="12.75" customHeight="1">
      <c r="A6" s="1449" t="str">
        <f>'Roster &amp; Tables'!C3</f>
        <v>IRELAND COMBS</v>
      </c>
      <c r="B6" s="1449"/>
      <c r="C6" s="1449"/>
      <c r="D6" s="1449"/>
      <c r="E6" s="1449"/>
      <c r="F6" s="1450"/>
      <c r="G6" s="1451"/>
      <c r="H6" s="1452"/>
      <c r="I6" s="1453"/>
      <c r="J6" s="1450"/>
      <c r="K6" s="1451"/>
      <c r="L6" s="1452"/>
      <c r="M6" s="1453"/>
      <c r="N6" s="1450"/>
      <c r="O6" s="1451"/>
      <c r="P6" s="1452"/>
      <c r="Q6" s="1453"/>
      <c r="R6" s="1450"/>
      <c r="S6" s="1451"/>
      <c r="T6" s="1452"/>
      <c r="U6" s="1453"/>
      <c r="V6" s="1452"/>
      <c r="W6" s="1453"/>
      <c r="X6" s="1452"/>
      <c r="Y6" s="1453"/>
      <c r="Z6" s="1449">
        <f t="shared" ref="Z6:AA6" si="2">SUM(B6,D6,F6,H6,J6,L6,N6,P6,R6,T6,V6,X6)</f>
        <v>0</v>
      </c>
      <c r="AA6" s="1449">
        <f t="shared" si="2"/>
        <v>0</v>
      </c>
      <c r="AB6" s="1454" t="str">
        <f>IFERROR(Z7/Z26,"")</f>
        <v/>
      </c>
      <c r="AC6" s="1454" t="str">
        <f>IFERROR(AA6/AA26,"")</f>
        <v/>
      </c>
      <c r="AD6" s="1455" t="str">
        <f>IFERROR(Commission!C13/AA6,"")</f>
        <v/>
      </c>
    </row>
    <row r="7" ht="12.75" customHeight="1">
      <c r="A7" s="209" t="str">
        <f>'Roster &amp; Tables'!C4</f>
        <v>TREVON HALL</v>
      </c>
      <c r="B7" s="209"/>
      <c r="C7" s="209"/>
      <c r="D7" s="209"/>
      <c r="E7" s="209"/>
      <c r="F7" s="1456"/>
      <c r="G7" s="1457"/>
      <c r="H7" s="1458"/>
      <c r="I7" s="1459"/>
      <c r="J7" s="1456"/>
      <c r="K7" s="1457"/>
      <c r="L7" s="1458"/>
      <c r="M7" s="1459"/>
      <c r="N7" s="1456"/>
      <c r="O7" s="1457"/>
      <c r="P7" s="1458"/>
      <c r="Q7" s="1459"/>
      <c r="R7" s="1456"/>
      <c r="S7" s="1457"/>
      <c r="T7" s="1458"/>
      <c r="U7" s="1459"/>
      <c r="V7" s="1458"/>
      <c r="W7" s="1459"/>
      <c r="X7" s="1458"/>
      <c r="Y7" s="1459"/>
      <c r="Z7" s="209">
        <f t="shared" ref="Z7:AA7" si="3">SUM(B7,D7,F7,H7,J7,L7,N7,P7,R7,T7,V7,X7)</f>
        <v>0</v>
      </c>
      <c r="AA7" s="209">
        <f t="shared" si="3"/>
        <v>0</v>
      </c>
      <c r="AB7" s="1447" t="str">
        <f>IFERROR(Z8/Z26,"")</f>
        <v/>
      </c>
      <c r="AC7" s="1447" t="str">
        <f>IFERROR(AA7/AA26,"")</f>
        <v/>
      </c>
      <c r="AD7" s="1460" t="str">
        <f>IFERROR(Commission!C20/AA7,"")</f>
        <v/>
      </c>
    </row>
    <row r="8" ht="12.75" customHeight="1">
      <c r="A8" s="1449" t="str">
        <f>'Roster &amp; Tables'!C6</f>
        <v>NICK WILEY</v>
      </c>
      <c r="B8" s="1449"/>
      <c r="C8" s="1449"/>
      <c r="D8" s="1449"/>
      <c r="E8" s="1449"/>
      <c r="F8" s="1450"/>
      <c r="G8" s="1451"/>
      <c r="H8" s="1452"/>
      <c r="I8" s="1453"/>
      <c r="J8" s="1450"/>
      <c r="K8" s="1451"/>
      <c r="L8" s="1452"/>
      <c r="M8" s="1453"/>
      <c r="N8" s="1450"/>
      <c r="O8" s="1451"/>
      <c r="P8" s="1452"/>
      <c r="Q8" s="1453"/>
      <c r="R8" s="1450"/>
      <c r="S8" s="1451"/>
      <c r="T8" s="1452"/>
      <c r="U8" s="1453"/>
      <c r="V8" s="1452"/>
      <c r="W8" s="1453"/>
      <c r="X8" s="1452"/>
      <c r="Y8" s="1453"/>
      <c r="Z8" s="1449">
        <f t="shared" ref="Z8:AA8" si="4">SUM(B8,D8,F8,H8,J8,L8,N8,P8,R8,T8,V8,X8)</f>
        <v>0</v>
      </c>
      <c r="AA8" s="1449">
        <f t="shared" si="4"/>
        <v>0</v>
      </c>
      <c r="AB8" s="1454" t="str">
        <f>IFERROR(Z9/Z26,"")</f>
        <v/>
      </c>
      <c r="AC8" s="1454" t="str">
        <f>IFERROR(AA8/AA26,"")</f>
        <v/>
      </c>
      <c r="AD8" s="1455" t="str">
        <f>IFERROR(Commission!C27/AA8,"")</f>
        <v/>
      </c>
    </row>
    <row r="9" ht="12.75" customHeight="1">
      <c r="A9" s="209" t="str">
        <f>'Roster &amp; Tables'!C7</f>
        <v>HALEY DELUDE</v>
      </c>
      <c r="B9" s="209"/>
      <c r="C9" s="209"/>
      <c r="D9" s="209"/>
      <c r="E9" s="209"/>
      <c r="F9" s="1456"/>
      <c r="G9" s="1457"/>
      <c r="H9" s="1458"/>
      <c r="I9" s="1459"/>
      <c r="J9" s="1456"/>
      <c r="K9" s="1457"/>
      <c r="L9" s="1458"/>
      <c r="M9" s="1459"/>
      <c r="N9" s="1456"/>
      <c r="O9" s="1457"/>
      <c r="P9" s="1458"/>
      <c r="Q9" s="1459"/>
      <c r="R9" s="1456"/>
      <c r="S9" s="1457"/>
      <c r="T9" s="1458"/>
      <c r="U9" s="1459"/>
      <c r="V9" s="1458"/>
      <c r="W9" s="1459"/>
      <c r="X9" s="1458"/>
      <c r="Y9" s="1459"/>
      <c r="Z9" s="209">
        <f t="shared" ref="Z9:AA9" si="5">SUM(B9,D9,F9,H9,J9,L9,N9,P9,R9,T9,V9,X9)</f>
        <v>0</v>
      </c>
      <c r="AA9" s="209">
        <f t="shared" si="5"/>
        <v>0</v>
      </c>
      <c r="AB9" s="1447" t="str">
        <f>IFERROR(Z10/Z26,"")</f>
        <v/>
      </c>
      <c r="AC9" s="1447" t="str">
        <f>IFERROR(AA9/AA26,"")</f>
        <v/>
      </c>
      <c r="AD9" s="1460" t="str">
        <f>IFERROR(Commission!C34/AA9,"")</f>
        <v/>
      </c>
    </row>
    <row r="10" ht="12.75" customHeight="1">
      <c r="A10" s="1449" t="str">
        <f>#REF!</f>
        <v>#REF!</v>
      </c>
      <c r="B10" s="1449"/>
      <c r="C10" s="1449"/>
      <c r="D10" s="1449"/>
      <c r="E10" s="1449"/>
      <c r="F10" s="1450"/>
      <c r="G10" s="1451"/>
      <c r="H10" s="1452"/>
      <c r="I10" s="1453"/>
      <c r="J10" s="1450"/>
      <c r="K10" s="1451"/>
      <c r="L10" s="1452"/>
      <c r="M10" s="1453"/>
      <c r="N10" s="1450"/>
      <c r="O10" s="1451"/>
      <c r="P10" s="1452"/>
      <c r="Q10" s="1453"/>
      <c r="R10" s="1450"/>
      <c r="S10" s="1451"/>
      <c r="T10" s="1452"/>
      <c r="U10" s="1453"/>
      <c r="V10" s="1452"/>
      <c r="W10" s="1453"/>
      <c r="X10" s="1452"/>
      <c r="Y10" s="1453"/>
      <c r="Z10" s="1449">
        <f t="shared" ref="Z10:AA10" si="6">SUM(B10,D10,F10,H10,J10,L10,N10,P10,R10,T10,V10,X10)</f>
        <v>0</v>
      </c>
      <c r="AA10" s="1449">
        <f t="shared" si="6"/>
        <v>0</v>
      </c>
      <c r="AB10" s="1454" t="str">
        <f>IFERROR(Z11/Z26,"")</f>
        <v/>
      </c>
      <c r="AC10" s="1454" t="str">
        <f>IFERROR(AA10/AA26,"")</f>
        <v/>
      </c>
      <c r="AD10" s="1455" t="str">
        <f>IFERROR(Commission!C41/AA10,"")</f>
        <v/>
      </c>
    </row>
    <row r="11" ht="12.75" customHeight="1">
      <c r="A11" s="209" t="str">
        <f>'Roster &amp; Tables'!C8</f>
        <v>MIKE LASHLEY</v>
      </c>
      <c r="B11" s="209"/>
      <c r="C11" s="209"/>
      <c r="D11" s="209"/>
      <c r="E11" s="209"/>
      <c r="F11" s="1456"/>
      <c r="G11" s="1457"/>
      <c r="H11" s="1458"/>
      <c r="I11" s="1459"/>
      <c r="J11" s="1456"/>
      <c r="K11" s="1457"/>
      <c r="L11" s="1458"/>
      <c r="M11" s="1459"/>
      <c r="N11" s="1456"/>
      <c r="O11" s="1457"/>
      <c r="P11" s="1458"/>
      <c r="Q11" s="1459"/>
      <c r="R11" s="1456"/>
      <c r="S11" s="1457"/>
      <c r="T11" s="1458"/>
      <c r="U11" s="1459"/>
      <c r="V11" s="1458"/>
      <c r="W11" s="1459"/>
      <c r="X11" s="1458"/>
      <c r="Y11" s="1459"/>
      <c r="Z11" s="209">
        <f t="shared" ref="Z11:AA11" si="7">SUM(B11,D11,F11,H11,J11,L11,N11,P11,R11,T11,V11,X11)</f>
        <v>0</v>
      </c>
      <c r="AA11" s="209">
        <f t="shared" si="7"/>
        <v>0</v>
      </c>
      <c r="AB11" s="1447" t="str">
        <f>IFERROR(Z12/Z26,"")</f>
        <v/>
      </c>
      <c r="AC11" s="1447" t="str">
        <f>IFERROR(AA11/AA26,"")</f>
        <v/>
      </c>
      <c r="AD11" s="1460" t="str">
        <f>IFERROR(Commission!G6/AA11,"")</f>
        <v/>
      </c>
    </row>
    <row r="12" ht="12.75" customHeight="1">
      <c r="A12" s="1449" t="str">
        <f>'Roster &amp; Tables'!C9</f>
        <v>BRYANT ROGERS</v>
      </c>
      <c r="B12" s="1449"/>
      <c r="C12" s="1449"/>
      <c r="D12" s="1449"/>
      <c r="E12" s="1449"/>
      <c r="F12" s="1450"/>
      <c r="G12" s="1451"/>
      <c r="H12" s="1452"/>
      <c r="I12" s="1453"/>
      <c r="J12" s="1450"/>
      <c r="K12" s="1451"/>
      <c r="L12" s="1452"/>
      <c r="M12" s="1453"/>
      <c r="N12" s="1450"/>
      <c r="O12" s="1451"/>
      <c r="P12" s="1452"/>
      <c r="Q12" s="1453"/>
      <c r="R12" s="1450"/>
      <c r="S12" s="1451"/>
      <c r="T12" s="1452"/>
      <c r="U12" s="1453"/>
      <c r="V12" s="1452"/>
      <c r="W12" s="1453"/>
      <c r="X12" s="1452"/>
      <c r="Y12" s="1453"/>
      <c r="Z12" s="1449">
        <f t="shared" ref="Z12:AA12" si="8">SUM(B12,D12,F12,H12,J12,L12,N12,P12,R12,T12,V12,X12)</f>
        <v>0</v>
      </c>
      <c r="AA12" s="1449">
        <f t="shared" si="8"/>
        <v>0</v>
      </c>
      <c r="AB12" s="1454" t="str">
        <f>IFERROR(Z13/Z26,"")</f>
        <v/>
      </c>
      <c r="AC12" s="1454" t="str">
        <f>IFERROR(AA12/AA26,"")</f>
        <v/>
      </c>
      <c r="AD12" s="1455" t="str">
        <f>IFERROR(Commission!G13/AA12,"")</f>
        <v/>
      </c>
    </row>
    <row r="13" ht="12.75" customHeight="1">
      <c r="A13" s="209" t="str">
        <f>'Roster &amp; Tables'!C10</f>
        <v>ABDUL AL TABBAH</v>
      </c>
      <c r="B13" s="209"/>
      <c r="C13" s="209"/>
      <c r="D13" s="209"/>
      <c r="E13" s="209"/>
      <c r="F13" s="1456"/>
      <c r="G13" s="1457"/>
      <c r="H13" s="1458"/>
      <c r="I13" s="1459"/>
      <c r="J13" s="1456"/>
      <c r="K13" s="1457"/>
      <c r="L13" s="1458"/>
      <c r="M13" s="1459"/>
      <c r="N13" s="1456"/>
      <c r="O13" s="1457"/>
      <c r="P13" s="1458"/>
      <c r="Q13" s="1459"/>
      <c r="R13" s="1456"/>
      <c r="S13" s="1457"/>
      <c r="T13" s="1458"/>
      <c r="U13" s="1459"/>
      <c r="V13" s="1458"/>
      <c r="W13" s="1459"/>
      <c r="X13" s="1458"/>
      <c r="Y13" s="1459"/>
      <c r="Z13" s="209">
        <f t="shared" ref="Z13:AA13" si="9">SUM(B13,D13,F13,H13,J13,L13,N13,P13,R13,T13,V13,X13)</f>
        <v>0</v>
      </c>
      <c r="AA13" s="209">
        <f t="shared" si="9"/>
        <v>0</v>
      </c>
      <c r="AB13" s="1447" t="str">
        <f>IFERROR(Z14/Z26,"")</f>
        <v/>
      </c>
      <c r="AC13" s="1447" t="str">
        <f>IFERROR(AA13/AA26,"")</f>
        <v/>
      </c>
      <c r="AD13" s="1460" t="str">
        <f>IFERROR(Commission!G20/AA13,"")</f>
        <v/>
      </c>
    </row>
    <row r="14" ht="12.75" customHeight="1">
      <c r="A14" s="1449" t="str">
        <f>'Roster &amp; Tables'!C11</f>
        <v>JOSE TORRES</v>
      </c>
      <c r="B14" s="1449"/>
      <c r="C14" s="1449"/>
      <c r="D14" s="1449"/>
      <c r="E14" s="1449"/>
      <c r="F14" s="1450"/>
      <c r="G14" s="1451"/>
      <c r="H14" s="1452"/>
      <c r="I14" s="1453"/>
      <c r="J14" s="1450"/>
      <c r="K14" s="1451"/>
      <c r="L14" s="1452"/>
      <c r="M14" s="1453"/>
      <c r="N14" s="1450"/>
      <c r="O14" s="1451"/>
      <c r="P14" s="1452"/>
      <c r="Q14" s="1453"/>
      <c r="R14" s="1450"/>
      <c r="S14" s="1451"/>
      <c r="T14" s="1452"/>
      <c r="U14" s="1453"/>
      <c r="V14" s="1452"/>
      <c r="W14" s="1453"/>
      <c r="X14" s="1452"/>
      <c r="Y14" s="1453"/>
      <c r="Z14" s="1449">
        <f t="shared" ref="Z14:AA14" si="10">SUM(B14,D14,F14,H14,J14,L14,N14,P14,R14,T14,V14,X14)</f>
        <v>0</v>
      </c>
      <c r="AA14" s="1449">
        <f t="shared" si="10"/>
        <v>0</v>
      </c>
      <c r="AB14" s="1454" t="str">
        <f>IFERROR(Z15/Z26,"")</f>
        <v/>
      </c>
      <c r="AC14" s="1454" t="str">
        <f>IFERROR(AA14/AA26,"")</f>
        <v/>
      </c>
      <c r="AD14" s="1455" t="str">
        <f>IFERROR(Commission!G27/AA14,"")</f>
        <v/>
      </c>
    </row>
    <row r="15" ht="12.75" customHeight="1">
      <c r="A15" s="209" t="str">
        <f t="shared" ref="A15:A16" si="12">#REF!</f>
        <v>#REF!</v>
      </c>
      <c r="B15" s="209"/>
      <c r="C15" s="209"/>
      <c r="D15" s="209"/>
      <c r="E15" s="209"/>
      <c r="F15" s="1456"/>
      <c r="G15" s="1457"/>
      <c r="H15" s="1458"/>
      <c r="I15" s="1459"/>
      <c r="J15" s="1456"/>
      <c r="K15" s="1457"/>
      <c r="L15" s="1458"/>
      <c r="M15" s="1459"/>
      <c r="N15" s="1456"/>
      <c r="O15" s="1457"/>
      <c r="P15" s="1458"/>
      <c r="Q15" s="1459"/>
      <c r="R15" s="1456"/>
      <c r="S15" s="1457"/>
      <c r="T15" s="1458"/>
      <c r="U15" s="1459"/>
      <c r="V15" s="1458"/>
      <c r="W15" s="1459"/>
      <c r="X15" s="1458"/>
      <c r="Y15" s="1459"/>
      <c r="Z15" s="209">
        <f t="shared" ref="Z15:AA15" si="11">SUM(B15,D15,F15,H15,J15,L15,N15,P15,R15,T15,V15,X15)</f>
        <v>0</v>
      </c>
      <c r="AA15" s="209">
        <f t="shared" si="11"/>
        <v>0</v>
      </c>
      <c r="AB15" s="1447" t="str">
        <f>IFERROR(Z16/Z26,"")</f>
        <v/>
      </c>
      <c r="AC15" s="1447" t="str">
        <f>IFERROR(AA15/AA26,"")</f>
        <v/>
      </c>
      <c r="AD15" s="1460" t="str">
        <f>IFERROR(Commission!G34/AA15,"")</f>
        <v/>
      </c>
    </row>
    <row r="16" ht="12.75" customHeight="1">
      <c r="A16" s="1449" t="str">
        <f t="shared" si="12"/>
        <v>#REF!</v>
      </c>
      <c r="B16" s="1449"/>
      <c r="C16" s="1449"/>
      <c r="D16" s="1449"/>
      <c r="E16" s="1449"/>
      <c r="F16" s="1450"/>
      <c r="G16" s="1451"/>
      <c r="H16" s="1452"/>
      <c r="I16" s="1453"/>
      <c r="J16" s="1450"/>
      <c r="K16" s="1451"/>
      <c r="L16" s="1452"/>
      <c r="M16" s="1453"/>
      <c r="N16" s="1450"/>
      <c r="O16" s="1451"/>
      <c r="P16" s="1452"/>
      <c r="Q16" s="1453"/>
      <c r="R16" s="1450"/>
      <c r="S16" s="1451"/>
      <c r="T16" s="1452"/>
      <c r="U16" s="1453"/>
      <c r="V16" s="1452"/>
      <c r="W16" s="1453"/>
      <c r="X16" s="1452"/>
      <c r="Y16" s="1453"/>
      <c r="Z16" s="1449">
        <f t="shared" ref="Z16:AA16" si="13">SUM(B16,D16,F16,H16,J16,L16,N16,P16,R16,T16,V16,X16)</f>
        <v>0</v>
      </c>
      <c r="AA16" s="1449">
        <f t="shared" si="13"/>
        <v>0</v>
      </c>
      <c r="AB16" s="1454" t="str">
        <f>IFERROR(Z17/Z26,"")</f>
        <v/>
      </c>
      <c r="AC16" s="1454" t="str">
        <f>IFERROR(AA16/AA26,"")</f>
        <v/>
      </c>
      <c r="AD16" s="1455" t="str">
        <f>IFERROR(Commission!G41/AA16,"")</f>
        <v/>
      </c>
    </row>
    <row r="17" ht="12.75" customHeight="1">
      <c r="A17" s="209" t="str">
        <f>'Roster &amp; Tables'!C16</f>
        <v>BRYAN ROGERS</v>
      </c>
      <c r="B17" s="209"/>
      <c r="C17" s="209"/>
      <c r="D17" s="209"/>
      <c r="E17" s="209"/>
      <c r="F17" s="1456"/>
      <c r="G17" s="1457"/>
      <c r="H17" s="1458"/>
      <c r="I17" s="1459"/>
      <c r="J17" s="1456"/>
      <c r="K17" s="1457"/>
      <c r="L17" s="1458"/>
      <c r="M17" s="1459"/>
      <c r="N17" s="1456"/>
      <c r="O17" s="1457"/>
      <c r="P17" s="1458"/>
      <c r="Q17" s="1459"/>
      <c r="R17" s="1456"/>
      <c r="S17" s="1457"/>
      <c r="T17" s="1458"/>
      <c r="U17" s="1459"/>
      <c r="V17" s="1458"/>
      <c r="W17" s="1459"/>
      <c r="X17" s="1458"/>
      <c r="Y17" s="1459"/>
      <c r="Z17" s="209">
        <f t="shared" ref="Z17:AA17" si="14">SUM(B17,D17,F17,H17,J17,L17,N17,P17,R17,T17,V17,X17)</f>
        <v>0</v>
      </c>
      <c r="AA17" s="209">
        <f t="shared" si="14"/>
        <v>0</v>
      </c>
      <c r="AB17" s="1447" t="str">
        <f>IFERROR(Z18/Z26,"")</f>
        <v/>
      </c>
      <c r="AC17" s="1447" t="str">
        <f>IFERROR(AA17/AA26,"")</f>
        <v/>
      </c>
      <c r="AD17" s="1460" t="str">
        <f>IFERROR(Commission!K6/AA17,"")</f>
        <v/>
      </c>
    </row>
    <row r="18" ht="12.75" customHeight="1">
      <c r="A18" s="1449" t="str">
        <f>'Roster &amp; Tables'!C17</f>
        <v/>
      </c>
      <c r="B18" s="1449"/>
      <c r="C18" s="1449"/>
      <c r="D18" s="1449"/>
      <c r="E18" s="1449"/>
      <c r="F18" s="1450"/>
      <c r="G18" s="1451"/>
      <c r="H18" s="1452"/>
      <c r="I18" s="1453"/>
      <c r="J18" s="1450"/>
      <c r="K18" s="1451"/>
      <c r="L18" s="1452"/>
      <c r="M18" s="1453"/>
      <c r="N18" s="1450"/>
      <c r="O18" s="1451"/>
      <c r="P18" s="1452"/>
      <c r="Q18" s="1453"/>
      <c r="R18" s="1450"/>
      <c r="S18" s="1451"/>
      <c r="T18" s="1452"/>
      <c r="U18" s="1453"/>
      <c r="V18" s="1452"/>
      <c r="W18" s="1453"/>
      <c r="X18" s="1452"/>
      <c r="Y18" s="1453"/>
      <c r="Z18" s="1449">
        <f t="shared" ref="Z18:AA18" si="15">SUM(B18,D18,F18,H18,J18,L18,N18,P18,R18,T18,V18,X18)</f>
        <v>0</v>
      </c>
      <c r="AA18" s="1449">
        <f t="shared" si="15"/>
        <v>0</v>
      </c>
      <c r="AB18" s="1454" t="str">
        <f>IFERROR(Z19/Z26,"")</f>
        <v/>
      </c>
      <c r="AC18" s="1454" t="str">
        <f>IFERROR(AA18/AA26,"")</f>
        <v/>
      </c>
      <c r="AD18" s="1455" t="str">
        <f>IFERROR(Commission!K13/AA18,"")</f>
        <v/>
      </c>
    </row>
    <row r="19" ht="12.75" customHeight="1">
      <c r="A19" s="209" t="str">
        <f>'Roster &amp; Tables'!C15</f>
        <v>MAKOTO "TOKYO" MACHO</v>
      </c>
      <c r="B19" s="209"/>
      <c r="C19" s="209"/>
      <c r="D19" s="209"/>
      <c r="E19" s="209"/>
      <c r="F19" s="1456"/>
      <c r="G19" s="1457"/>
      <c r="H19" s="1458"/>
      <c r="I19" s="1459"/>
      <c r="J19" s="1456"/>
      <c r="K19" s="1457"/>
      <c r="L19" s="1458"/>
      <c r="M19" s="1459"/>
      <c r="N19" s="1456"/>
      <c r="O19" s="1457"/>
      <c r="P19" s="1458"/>
      <c r="Q19" s="1459"/>
      <c r="R19" s="1456"/>
      <c r="S19" s="1457"/>
      <c r="T19" s="1458"/>
      <c r="U19" s="1459"/>
      <c r="V19" s="1458"/>
      <c r="W19" s="1459"/>
      <c r="X19" s="1458"/>
      <c r="Y19" s="1459"/>
      <c r="Z19" s="209">
        <f t="shared" ref="Z19:AA19" si="16">SUM(B19,D19,F19,H19,J19,L19,N19,P19,R19,T19,V19,X19)</f>
        <v>0</v>
      </c>
      <c r="AA19" s="209">
        <f t="shared" si="16"/>
        <v>0</v>
      </c>
      <c r="AB19" s="1447" t="str">
        <f>IFERROR(Z20/Z26,"")</f>
        <v/>
      </c>
      <c r="AC19" s="1447" t="str">
        <f>IFERROR(AA19/AA26,"")</f>
        <v/>
      </c>
      <c r="AD19" s="1460" t="str">
        <f>IFERROR(Commission!K20/AA19,"")</f>
        <v/>
      </c>
    </row>
    <row r="20" ht="12.75" customHeight="1">
      <c r="A20" s="1449" t="str">
        <f t="shared" ref="A20:A21" si="18">#REF!</f>
        <v>#REF!</v>
      </c>
      <c r="B20" s="1449"/>
      <c r="C20" s="1449"/>
      <c r="D20" s="1449"/>
      <c r="E20" s="1449"/>
      <c r="F20" s="1450"/>
      <c r="G20" s="1451"/>
      <c r="H20" s="1452"/>
      <c r="I20" s="1453"/>
      <c r="J20" s="1450"/>
      <c r="K20" s="1451"/>
      <c r="L20" s="1452"/>
      <c r="M20" s="1453"/>
      <c r="N20" s="1450"/>
      <c r="O20" s="1451"/>
      <c r="P20" s="1452"/>
      <c r="Q20" s="1453"/>
      <c r="R20" s="1450"/>
      <c r="S20" s="1451"/>
      <c r="T20" s="1452"/>
      <c r="U20" s="1453"/>
      <c r="V20" s="1452"/>
      <c r="W20" s="1453"/>
      <c r="X20" s="1452"/>
      <c r="Y20" s="1453"/>
      <c r="Z20" s="1449">
        <f t="shared" ref="Z20:AA20" si="17">SUM(B20,D20,F20,H20,J20,L20,N20,P20,R20,T20,V20,X20)</f>
        <v>0</v>
      </c>
      <c r="AA20" s="1449">
        <f t="shared" si="17"/>
        <v>0</v>
      </c>
      <c r="AB20" s="1454" t="str">
        <f>IFERROR(Z21/Z26,"")</f>
        <v/>
      </c>
      <c r="AC20" s="1454" t="str">
        <f>IFERROR(AA20/AA26,"")</f>
        <v/>
      </c>
      <c r="AD20" s="1455" t="str">
        <f>IFERROR(Commission!K27/AA20,"")</f>
        <v/>
      </c>
    </row>
    <row r="21" ht="12.75" customHeight="1">
      <c r="A21" s="209" t="str">
        <f t="shared" si="18"/>
        <v>#REF!</v>
      </c>
      <c r="B21" s="209"/>
      <c r="C21" s="209"/>
      <c r="D21" s="209"/>
      <c r="E21" s="209"/>
      <c r="F21" s="1456"/>
      <c r="G21" s="1457"/>
      <c r="H21" s="1458"/>
      <c r="I21" s="1459"/>
      <c r="J21" s="1456"/>
      <c r="K21" s="1457"/>
      <c r="L21" s="1458"/>
      <c r="M21" s="1459"/>
      <c r="N21" s="1456"/>
      <c r="O21" s="1457"/>
      <c r="P21" s="1458"/>
      <c r="Q21" s="1459"/>
      <c r="R21" s="1456"/>
      <c r="S21" s="1457"/>
      <c r="T21" s="1458"/>
      <c r="U21" s="1459"/>
      <c r="V21" s="1458"/>
      <c r="W21" s="1459"/>
      <c r="X21" s="1458"/>
      <c r="Y21" s="1459"/>
      <c r="Z21" s="209">
        <f t="shared" ref="Z21:AA21" si="19">SUM(B21,D21,F21,H21,J21,L21,N21,P21,R21,T21,V21,X21)</f>
        <v>0</v>
      </c>
      <c r="AA21" s="209">
        <f t="shared" si="19"/>
        <v>0</v>
      </c>
      <c r="AB21" s="1447" t="str">
        <f>IFERROR(Z22/Z26,"")</f>
        <v/>
      </c>
      <c r="AC21" s="1447" t="str">
        <f>IFERROR(AA21/AA26,"")</f>
        <v/>
      </c>
      <c r="AD21" s="1460" t="str">
        <f>IFERROR(Commission!K34/AA21,"")</f>
        <v/>
      </c>
    </row>
    <row r="22" ht="12.75" customHeight="1">
      <c r="A22" s="1449" t="str">
        <f>'Roster &amp; Tables'!C18</f>
        <v/>
      </c>
      <c r="B22" s="1449"/>
      <c r="C22" s="1449"/>
      <c r="D22" s="1449"/>
      <c r="E22" s="1449"/>
      <c r="F22" s="1450"/>
      <c r="G22" s="1451"/>
      <c r="H22" s="1452"/>
      <c r="I22" s="1453"/>
      <c r="J22" s="1450"/>
      <c r="K22" s="1451"/>
      <c r="L22" s="1452"/>
      <c r="M22" s="1453"/>
      <c r="N22" s="1450"/>
      <c r="O22" s="1451"/>
      <c r="P22" s="1452"/>
      <c r="Q22" s="1453"/>
      <c r="R22" s="1450"/>
      <c r="S22" s="1451"/>
      <c r="T22" s="1452"/>
      <c r="U22" s="1453"/>
      <c r="V22" s="1452"/>
      <c r="W22" s="1453"/>
      <c r="X22" s="1452"/>
      <c r="Y22" s="1453"/>
      <c r="Z22" s="1449">
        <f t="shared" ref="Z22:AA22" si="20">SUM(B22,D22,F22,H22,J22,L22,N22,P22,R22,T22,V22,X22)</f>
        <v>0</v>
      </c>
      <c r="AA22" s="1449">
        <f t="shared" si="20"/>
        <v>0</v>
      </c>
      <c r="AB22" s="1454" t="str">
        <f>IFERROR(Z23/Z26,"")</f>
        <v/>
      </c>
      <c r="AC22" s="1454" t="str">
        <f>IFERROR(AA22/AA26,"")</f>
        <v/>
      </c>
      <c r="AD22" s="1455" t="str">
        <f>IFERROR(Commission!K41/AA22,"")</f>
        <v/>
      </c>
    </row>
    <row r="23" ht="12.75" customHeight="1">
      <c r="A23" s="209" t="str">
        <f>'Roster &amp; Tables'!C19</f>
        <v/>
      </c>
      <c r="B23" s="209"/>
      <c r="C23" s="209"/>
      <c r="D23" s="209"/>
      <c r="E23" s="209"/>
      <c r="F23" s="1456"/>
      <c r="G23" s="1457"/>
      <c r="H23" s="1458"/>
      <c r="I23" s="1459"/>
      <c r="J23" s="1456"/>
      <c r="K23" s="1457"/>
      <c r="L23" s="1458"/>
      <c r="M23" s="1459"/>
      <c r="N23" s="1456"/>
      <c r="O23" s="1457"/>
      <c r="P23" s="1458"/>
      <c r="Q23" s="1459"/>
      <c r="R23" s="1456"/>
      <c r="S23" s="1457"/>
      <c r="T23" s="1458"/>
      <c r="U23" s="1459"/>
      <c r="V23" s="1458"/>
      <c r="W23" s="1459"/>
      <c r="X23" s="1458"/>
      <c r="Y23" s="1459"/>
      <c r="Z23" s="209">
        <f t="shared" ref="Z23:AA23" si="21">SUM(B23,D23,F23,H23,J23,L23,N23,P23,R23,T23,V23,X23)</f>
        <v>0</v>
      </c>
      <c r="AA23" s="209">
        <f t="shared" si="21"/>
        <v>0</v>
      </c>
      <c r="AB23" s="1447" t="str">
        <f>IFERROR(Z24/Z26,"")</f>
        <v/>
      </c>
      <c r="AC23" s="1447" t="str">
        <f>IFERROR(AA23/AA26,"")</f>
        <v/>
      </c>
      <c r="AD23" s="1460" t="str">
        <f>IFERROR(Commission!O6/AA23,"")</f>
        <v/>
      </c>
    </row>
    <row r="24" ht="12.75" customHeight="1">
      <c r="A24" s="1449" t="str">
        <f>'Roster &amp; Tables'!C21</f>
        <v> </v>
      </c>
      <c r="B24" s="1449"/>
      <c r="C24" s="1449"/>
      <c r="D24" s="1449"/>
      <c r="E24" s="1449"/>
      <c r="F24" s="1450"/>
      <c r="G24" s="1451"/>
      <c r="H24" s="1452"/>
      <c r="I24" s="1453"/>
      <c r="J24" s="1450"/>
      <c r="K24" s="1451"/>
      <c r="L24" s="1452"/>
      <c r="M24" s="1453"/>
      <c r="N24" s="1450"/>
      <c r="O24" s="1451"/>
      <c r="P24" s="1452"/>
      <c r="Q24" s="1453"/>
      <c r="R24" s="1450"/>
      <c r="S24" s="1451"/>
      <c r="T24" s="1452"/>
      <c r="U24" s="1453"/>
      <c r="V24" s="1452"/>
      <c r="W24" s="1453"/>
      <c r="X24" s="1452"/>
      <c r="Y24" s="1453"/>
      <c r="Z24" s="1449">
        <f t="shared" ref="Z24:AA24" si="22">SUM(B24,D24,F24,H24,J24,L24,N24,P24,R24,T24,V24,X24)</f>
        <v>0</v>
      </c>
      <c r="AA24" s="1449">
        <f t="shared" si="22"/>
        <v>0</v>
      </c>
      <c r="AB24" s="1461" t="str">
        <f>IFERROR(Z25/Z26,"")</f>
        <v/>
      </c>
      <c r="AC24" s="1461" t="str">
        <f>IFERROR(AA24/AA26,"")</f>
        <v/>
      </c>
      <c r="AD24" s="1455" t="str">
        <f>IFERROR(Commission!O13/AA24,"")</f>
        <v/>
      </c>
    </row>
    <row r="25" ht="12.75" customHeight="1">
      <c r="A25" s="261" t="str">
        <f>'Roster &amp; Tables'!C24</f>
        <v>HOUSE</v>
      </c>
      <c r="B25" s="1462"/>
      <c r="C25" s="1462"/>
      <c r="D25" s="1462"/>
      <c r="E25" s="1462"/>
      <c r="F25" s="1445"/>
      <c r="G25" s="1463"/>
      <c r="H25" s="1445"/>
      <c r="I25" s="1463"/>
      <c r="J25" s="1445"/>
      <c r="K25" s="1463"/>
      <c r="L25" s="1445"/>
      <c r="M25" s="1463"/>
      <c r="N25" s="1445"/>
      <c r="O25" s="1463"/>
      <c r="P25" s="1445"/>
      <c r="Q25" s="1463"/>
      <c r="R25" s="1445"/>
      <c r="S25" s="1463"/>
      <c r="T25" s="1445"/>
      <c r="U25" s="1463"/>
      <c r="V25" s="1445"/>
      <c r="W25" s="1463"/>
      <c r="X25" s="1445"/>
      <c r="Y25" s="1463"/>
      <c r="Z25" s="1443">
        <f t="shared" ref="Z25:AA25" si="23">SUM(B25,D25,F25,H25,J25,L25,N25,P25,R25,T25,V25,X25)</f>
        <v>0</v>
      </c>
      <c r="AA25" s="1443">
        <f t="shared" si="23"/>
        <v>0</v>
      </c>
      <c r="AB25" s="1464" t="str">
        <f t="shared" ref="AB25:AC25" si="24">IFERROR(Z25/Z26,"")</f>
        <v/>
      </c>
      <c r="AC25" s="1464" t="str">
        <f t="shared" si="24"/>
        <v/>
      </c>
      <c r="AD25" s="1460" t="str">
        <f>IFERROR(Commission!O20/AA25,"")</f>
        <v/>
      </c>
    </row>
    <row r="26" ht="18.0" customHeight="1">
      <c r="A26" s="1465" t="s">
        <v>761</v>
      </c>
      <c r="B26" s="1466">
        <f t="shared" ref="B26:AA26" si="25">SUM(B5:B25)</f>
        <v>0</v>
      </c>
      <c r="C26" s="1466">
        <f t="shared" si="25"/>
        <v>0</v>
      </c>
      <c r="D26" s="1466">
        <f t="shared" si="25"/>
        <v>0</v>
      </c>
      <c r="E26" s="1466">
        <f t="shared" si="25"/>
        <v>0</v>
      </c>
      <c r="F26" s="1466">
        <f t="shared" si="25"/>
        <v>0</v>
      </c>
      <c r="G26" s="1466">
        <f t="shared" si="25"/>
        <v>0</v>
      </c>
      <c r="H26" s="1466">
        <f t="shared" si="25"/>
        <v>0</v>
      </c>
      <c r="I26" s="1466">
        <f t="shared" si="25"/>
        <v>0</v>
      </c>
      <c r="J26" s="1466">
        <f t="shared" si="25"/>
        <v>0</v>
      </c>
      <c r="K26" s="1466">
        <f t="shared" si="25"/>
        <v>0</v>
      </c>
      <c r="L26" s="1466">
        <f t="shared" si="25"/>
        <v>0</v>
      </c>
      <c r="M26" s="1466">
        <f t="shared" si="25"/>
        <v>0</v>
      </c>
      <c r="N26" s="1466">
        <f t="shared" si="25"/>
        <v>0</v>
      </c>
      <c r="O26" s="1466">
        <f t="shared" si="25"/>
        <v>0</v>
      </c>
      <c r="P26" s="1466">
        <f t="shared" si="25"/>
        <v>0</v>
      </c>
      <c r="Q26" s="1466">
        <f t="shared" si="25"/>
        <v>0</v>
      </c>
      <c r="R26" s="1466">
        <f t="shared" si="25"/>
        <v>0</v>
      </c>
      <c r="S26" s="1466">
        <f t="shared" si="25"/>
        <v>0</v>
      </c>
      <c r="T26" s="1466">
        <f t="shared" si="25"/>
        <v>0</v>
      </c>
      <c r="U26" s="1466">
        <f t="shared" si="25"/>
        <v>0</v>
      </c>
      <c r="V26" s="1466">
        <f t="shared" si="25"/>
        <v>0</v>
      </c>
      <c r="W26" s="1466">
        <f t="shared" si="25"/>
        <v>0</v>
      </c>
      <c r="X26" s="1466">
        <f t="shared" si="25"/>
        <v>0</v>
      </c>
      <c r="Y26" s="1466">
        <f t="shared" si="25"/>
        <v>0</v>
      </c>
      <c r="Z26" s="1466">
        <f t="shared" si="25"/>
        <v>0</v>
      </c>
      <c r="AA26" s="1466">
        <f t="shared" si="25"/>
        <v>0</v>
      </c>
      <c r="AB26" s="695"/>
      <c r="AC26" s="695"/>
      <c r="AD26" s="695"/>
    </row>
    <row r="27" ht="12.75" customHeight="1">
      <c r="A27" s="1399"/>
      <c r="B27" s="1399"/>
      <c r="C27" s="1399"/>
      <c r="D27" s="1399"/>
      <c r="E27" s="1399"/>
      <c r="F27" s="1399"/>
      <c r="G27" s="1399"/>
      <c r="H27" s="1399"/>
      <c r="I27" s="1399"/>
      <c r="J27" s="1399"/>
      <c r="K27" s="1399"/>
      <c r="L27" s="1399"/>
      <c r="M27" s="1399"/>
      <c r="N27" s="1399"/>
      <c r="O27" s="1399"/>
      <c r="P27" s="1399"/>
      <c r="Q27" s="1399"/>
      <c r="R27" s="1399"/>
      <c r="S27" s="1399"/>
      <c r="T27" s="1399"/>
      <c r="U27" s="1399"/>
      <c r="V27" s="1399"/>
      <c r="W27" s="1399"/>
      <c r="X27" s="1399"/>
      <c r="Y27" s="1399"/>
      <c r="Z27" s="1390"/>
      <c r="AA27" s="1390"/>
      <c r="AB27" s="1390"/>
      <c r="AC27" s="1390"/>
      <c r="AD27" s="1390"/>
    </row>
    <row r="28" ht="18.0" customHeight="1">
      <c r="A28" s="1467" t="s">
        <v>994</v>
      </c>
      <c r="B28" s="1468" t="s">
        <v>973</v>
      </c>
      <c r="C28" s="1268"/>
      <c r="D28" s="1438" t="s">
        <v>974</v>
      </c>
      <c r="E28" s="1268"/>
      <c r="F28" s="1469" t="s">
        <v>975</v>
      </c>
      <c r="G28" s="1268"/>
      <c r="H28" s="1469" t="s">
        <v>976</v>
      </c>
      <c r="I28" s="1268"/>
      <c r="J28" s="1469" t="s">
        <v>977</v>
      </c>
      <c r="K28" s="1268"/>
      <c r="L28" s="1469" t="s">
        <v>978</v>
      </c>
      <c r="M28" s="1268"/>
      <c r="N28" s="1469" t="s">
        <v>979</v>
      </c>
      <c r="O28" s="1268"/>
      <c r="P28" s="1469" t="s">
        <v>980</v>
      </c>
      <c r="Q28" s="1268"/>
      <c r="R28" s="1469" t="s">
        <v>981</v>
      </c>
      <c r="S28" s="1268"/>
      <c r="T28" s="1469" t="s">
        <v>982</v>
      </c>
      <c r="U28" s="1268"/>
      <c r="V28" s="1469" t="s">
        <v>983</v>
      </c>
      <c r="W28" s="1268"/>
      <c r="X28" s="1469" t="s">
        <v>984</v>
      </c>
      <c r="Y28" s="1268"/>
      <c r="Z28" s="1438" t="s">
        <v>985</v>
      </c>
      <c r="AA28" s="1268"/>
      <c r="AB28" s="1438" t="s">
        <v>986</v>
      </c>
      <c r="AC28" s="1268"/>
      <c r="AD28" s="1439" t="s">
        <v>987</v>
      </c>
    </row>
    <row r="29" ht="24.0" customHeight="1">
      <c r="A29" s="794"/>
      <c r="B29" s="797"/>
      <c r="C29" s="415"/>
      <c r="D29" s="797"/>
      <c r="E29" s="415"/>
      <c r="F29" s="797"/>
      <c r="G29" s="415"/>
      <c r="H29" s="797"/>
      <c r="I29" s="415"/>
      <c r="J29" s="797"/>
      <c r="K29" s="415"/>
      <c r="L29" s="797"/>
      <c r="M29" s="415"/>
      <c r="N29" s="797"/>
      <c r="O29" s="415"/>
      <c r="P29" s="797"/>
      <c r="Q29" s="415"/>
      <c r="R29" s="797"/>
      <c r="S29" s="415"/>
      <c r="T29" s="797"/>
      <c r="U29" s="415"/>
      <c r="V29" s="797"/>
      <c r="W29" s="415"/>
      <c r="X29" s="797"/>
      <c r="Y29" s="415"/>
      <c r="Z29" s="797"/>
      <c r="AA29" s="415"/>
      <c r="AB29" s="797"/>
      <c r="AC29" s="415"/>
      <c r="AD29" s="794"/>
      <c r="AE29" s="1390"/>
      <c r="AF29" s="1390"/>
      <c r="AG29" s="1390"/>
      <c r="AH29" s="1390"/>
      <c r="AI29" s="1390"/>
      <c r="AJ29" s="1390"/>
      <c r="AK29" s="1390"/>
      <c r="AL29" s="1390"/>
      <c r="AM29" s="1390"/>
      <c r="AN29" s="1390"/>
      <c r="AO29" s="1390"/>
      <c r="AP29" s="1390"/>
      <c r="AQ29" s="1390"/>
    </row>
    <row r="30" ht="12.75" customHeight="1">
      <c r="A30" s="1440" t="s">
        <v>988</v>
      </c>
      <c r="B30" s="1441" t="s">
        <v>989</v>
      </c>
      <c r="C30" s="1441" t="s">
        <v>990</v>
      </c>
      <c r="D30" s="1441" t="s">
        <v>989</v>
      </c>
      <c r="E30" s="1441" t="s">
        <v>990</v>
      </c>
      <c r="F30" s="1441" t="s">
        <v>989</v>
      </c>
      <c r="G30" s="1441" t="s">
        <v>990</v>
      </c>
      <c r="H30" s="1441" t="s">
        <v>989</v>
      </c>
      <c r="I30" s="1441" t="s">
        <v>990</v>
      </c>
      <c r="J30" s="1441" t="s">
        <v>989</v>
      </c>
      <c r="K30" s="1441" t="s">
        <v>990</v>
      </c>
      <c r="L30" s="1441" t="s">
        <v>989</v>
      </c>
      <c r="M30" s="1441" t="s">
        <v>990</v>
      </c>
      <c r="N30" s="1441" t="s">
        <v>989</v>
      </c>
      <c r="O30" s="1441" t="s">
        <v>990</v>
      </c>
      <c r="P30" s="1441" t="s">
        <v>989</v>
      </c>
      <c r="Q30" s="1441" t="s">
        <v>990</v>
      </c>
      <c r="R30" s="1441" t="s">
        <v>989</v>
      </c>
      <c r="S30" s="1441" t="s">
        <v>990</v>
      </c>
      <c r="T30" s="1441" t="s">
        <v>989</v>
      </c>
      <c r="U30" s="1441" t="s">
        <v>990</v>
      </c>
      <c r="V30" s="1441" t="s">
        <v>989</v>
      </c>
      <c r="W30" s="1441" t="s">
        <v>990</v>
      </c>
      <c r="X30" s="1441" t="s">
        <v>989</v>
      </c>
      <c r="Y30" s="1441" t="s">
        <v>990</v>
      </c>
      <c r="Z30" s="1441" t="s">
        <v>989</v>
      </c>
      <c r="AA30" s="1441" t="s">
        <v>990</v>
      </c>
      <c r="AB30" s="1441" t="s">
        <v>991</v>
      </c>
      <c r="AC30" s="1441" t="s">
        <v>992</v>
      </c>
      <c r="AD30" s="1442" t="s">
        <v>993</v>
      </c>
      <c r="AE30" s="1390"/>
      <c r="AF30" s="1390"/>
      <c r="AG30" s="1390"/>
      <c r="AH30" s="1390"/>
      <c r="AI30" s="1390"/>
      <c r="AJ30" s="1390"/>
      <c r="AK30" s="1390"/>
      <c r="AL30" s="1390"/>
      <c r="AM30" s="1390"/>
      <c r="AN30" s="1390"/>
      <c r="AO30" s="1390"/>
      <c r="AP30" s="1390"/>
      <c r="AQ30" s="1390"/>
    </row>
    <row r="31" ht="12.75" customHeight="1">
      <c r="A31" s="209" t="str">
        <f>'Roster &amp; Tables'!C56</f>
        <v/>
      </c>
      <c r="B31" s="1443"/>
      <c r="C31" s="1444"/>
      <c r="D31" s="1443"/>
      <c r="E31" s="1444"/>
      <c r="F31" s="1445"/>
      <c r="G31" s="1446"/>
      <c r="H31" s="1445"/>
      <c r="I31" s="1446"/>
      <c r="J31" s="1445"/>
      <c r="K31" s="1446"/>
      <c r="L31" s="1445"/>
      <c r="M31" s="1446"/>
      <c r="N31" s="1445"/>
      <c r="O31" s="1446"/>
      <c r="P31" s="1445"/>
      <c r="Q31" s="1446"/>
      <c r="R31" s="1445"/>
      <c r="S31" s="1446"/>
      <c r="T31" s="1445"/>
      <c r="U31" s="1446"/>
      <c r="V31" s="1445"/>
      <c r="W31" s="1446"/>
      <c r="X31" s="1445"/>
      <c r="Y31" s="1446"/>
      <c r="Z31" s="1443">
        <f t="shared" ref="Z31:AA31" si="26">SUM(B31,D31,F31,H31,J31,L31,N31,P31,R31,T31,V31,X31)</f>
        <v>0</v>
      </c>
      <c r="AA31" s="1444">
        <f t="shared" si="26"/>
        <v>0</v>
      </c>
      <c r="AB31" s="1447" t="str">
        <f>IFERROR(Z32/Z52,"")</f>
        <v/>
      </c>
      <c r="AC31" s="1447" t="str">
        <f>IFERROR(AA31/AA52,"")</f>
        <v/>
      </c>
      <c r="AD31" s="1448" t="str">
        <f>IFERROR(Commission!C58/AA31,"")</f>
        <v/>
      </c>
      <c r="AE31" s="1390"/>
      <c r="AF31" s="1390"/>
      <c r="AG31" s="1390"/>
      <c r="AH31" s="1390"/>
      <c r="AI31" s="1390"/>
      <c r="AJ31" s="1390"/>
      <c r="AK31" s="1390"/>
      <c r="AL31" s="1390"/>
      <c r="AM31" s="1390"/>
      <c r="AN31" s="1390"/>
      <c r="AO31" s="1390"/>
      <c r="AP31" s="1390"/>
      <c r="AQ31" s="1390"/>
    </row>
    <row r="32" ht="12.75" customHeight="1">
      <c r="A32" s="1449" t="str">
        <f>'Roster &amp; Tables'!C57</f>
        <v/>
      </c>
      <c r="B32" s="1449"/>
      <c r="C32" s="1449"/>
      <c r="D32" s="1449"/>
      <c r="E32" s="1449"/>
      <c r="F32" s="1450"/>
      <c r="G32" s="1451"/>
      <c r="H32" s="1452"/>
      <c r="I32" s="1453"/>
      <c r="J32" s="1450"/>
      <c r="K32" s="1451"/>
      <c r="L32" s="1452"/>
      <c r="M32" s="1453"/>
      <c r="N32" s="1450"/>
      <c r="O32" s="1451"/>
      <c r="P32" s="1452"/>
      <c r="Q32" s="1453"/>
      <c r="R32" s="1450"/>
      <c r="S32" s="1451"/>
      <c r="T32" s="1452"/>
      <c r="U32" s="1453"/>
      <c r="V32" s="1452"/>
      <c r="W32" s="1453"/>
      <c r="X32" s="1452"/>
      <c r="Y32" s="1453"/>
      <c r="Z32" s="1449">
        <f t="shared" ref="Z32:AA32" si="27">SUM(B32,D32,F32,H32,J32,L32,N32,P32,R32,T32,V32,X32)</f>
        <v>0</v>
      </c>
      <c r="AA32" s="1449">
        <f t="shared" si="27"/>
        <v>0</v>
      </c>
      <c r="AB32" s="1454" t="str">
        <f>IFERROR(Z33/Z52,"")</f>
        <v/>
      </c>
      <c r="AC32" s="1454" t="str">
        <f>IFERROR(AA32/AA52,"")</f>
        <v/>
      </c>
      <c r="AD32" s="1455" t="str">
        <f>IFERROR(Commission!C65/AA32,"")</f>
        <v/>
      </c>
      <c r="AE32" s="1390"/>
      <c r="AF32" s="1390"/>
      <c r="AG32" s="1390"/>
      <c r="AH32" s="1390"/>
      <c r="AI32" s="1390"/>
      <c r="AJ32" s="1390"/>
      <c r="AK32" s="1390"/>
      <c r="AL32" s="1390"/>
      <c r="AM32" s="1390"/>
      <c r="AN32" s="1390"/>
      <c r="AO32" s="1390"/>
      <c r="AP32" s="1390"/>
      <c r="AQ32" s="1390"/>
    </row>
    <row r="33" ht="12.75" customHeight="1">
      <c r="A33" s="209" t="str">
        <f>'Roster &amp; Tables'!C58</f>
        <v/>
      </c>
      <c r="B33" s="209"/>
      <c r="C33" s="209"/>
      <c r="D33" s="209"/>
      <c r="E33" s="209"/>
      <c r="F33" s="1456"/>
      <c r="G33" s="1457"/>
      <c r="H33" s="1458"/>
      <c r="I33" s="1459"/>
      <c r="J33" s="1456"/>
      <c r="K33" s="1457"/>
      <c r="L33" s="1458"/>
      <c r="M33" s="1459"/>
      <c r="N33" s="1456"/>
      <c r="O33" s="1457"/>
      <c r="P33" s="1458"/>
      <c r="Q33" s="1459"/>
      <c r="R33" s="1456"/>
      <c r="S33" s="1457"/>
      <c r="T33" s="1458"/>
      <c r="U33" s="1459"/>
      <c r="V33" s="1458"/>
      <c r="W33" s="1459"/>
      <c r="X33" s="1458"/>
      <c r="Y33" s="1459"/>
      <c r="Z33" s="209">
        <f t="shared" ref="Z33:AA33" si="28">SUM(B33,D33,F33,H33,J33,L33,N33,P33,R33,T33,V33,X33)</f>
        <v>0</v>
      </c>
      <c r="AA33" s="209">
        <f t="shared" si="28"/>
        <v>0</v>
      </c>
      <c r="AB33" s="1447" t="str">
        <f>IFERROR(Z34/Z52,"")</f>
        <v/>
      </c>
      <c r="AC33" s="1447" t="str">
        <f>IFERROR(AA33/AA52,"")</f>
        <v/>
      </c>
      <c r="AD33" s="1460" t="str">
        <f>IFERROR(Commission!C72/AA33,"")</f>
        <v/>
      </c>
      <c r="AE33" s="1390"/>
      <c r="AF33" s="1390"/>
      <c r="AG33" s="1390"/>
      <c r="AH33" s="1390"/>
      <c r="AI33" s="1390"/>
      <c r="AJ33" s="1390"/>
      <c r="AK33" s="1390"/>
      <c r="AL33" s="1390"/>
      <c r="AM33" s="1390"/>
      <c r="AN33" s="1390"/>
      <c r="AO33" s="1390"/>
      <c r="AP33" s="1390"/>
      <c r="AQ33" s="1390"/>
    </row>
    <row r="34" ht="12.75" customHeight="1">
      <c r="A34" s="1449" t="str">
        <f>'Roster &amp; Tables'!C59</f>
        <v/>
      </c>
      <c r="B34" s="1449"/>
      <c r="C34" s="1449"/>
      <c r="D34" s="1449"/>
      <c r="E34" s="1449"/>
      <c r="F34" s="1450"/>
      <c r="G34" s="1451"/>
      <c r="H34" s="1452"/>
      <c r="I34" s="1453"/>
      <c r="J34" s="1450"/>
      <c r="K34" s="1451"/>
      <c r="L34" s="1452"/>
      <c r="M34" s="1453"/>
      <c r="N34" s="1450"/>
      <c r="O34" s="1451"/>
      <c r="P34" s="1452"/>
      <c r="Q34" s="1453"/>
      <c r="R34" s="1450"/>
      <c r="S34" s="1451"/>
      <c r="T34" s="1452"/>
      <c r="U34" s="1453"/>
      <c r="V34" s="1452"/>
      <c r="W34" s="1453"/>
      <c r="X34" s="1452"/>
      <c r="Y34" s="1453"/>
      <c r="Z34" s="1449">
        <f t="shared" ref="Z34:AA34" si="29">SUM(B34,D34,F34,H34,J34,L34,N34,P34,R34,T34,V34,X34)</f>
        <v>0</v>
      </c>
      <c r="AA34" s="1449">
        <f t="shared" si="29"/>
        <v>0</v>
      </c>
      <c r="AB34" s="1454" t="str">
        <f>IFERROR(Z35/Z52,"")</f>
        <v/>
      </c>
      <c r="AC34" s="1454" t="str">
        <f>IFERROR(AA34/AA52,"")</f>
        <v/>
      </c>
      <c r="AD34" s="1455" t="str">
        <f>IFERROR(Commission!C79/AA34,"")</f>
        <v/>
      </c>
      <c r="AE34" s="1390"/>
      <c r="AF34" s="1390"/>
      <c r="AG34" s="1390"/>
      <c r="AH34" s="1390"/>
      <c r="AI34" s="1390"/>
      <c r="AJ34" s="1390"/>
      <c r="AK34" s="1390"/>
      <c r="AL34" s="1390"/>
      <c r="AM34" s="1390"/>
      <c r="AN34" s="1390"/>
      <c r="AO34" s="1390"/>
      <c r="AP34" s="1390"/>
      <c r="AQ34" s="1390"/>
    </row>
    <row r="35" ht="12.75" customHeight="1">
      <c r="A35" s="209" t="str">
        <f>'Roster &amp; Tables'!C60</f>
        <v/>
      </c>
      <c r="B35" s="209"/>
      <c r="C35" s="209"/>
      <c r="D35" s="209"/>
      <c r="E35" s="209"/>
      <c r="F35" s="1456"/>
      <c r="G35" s="1457"/>
      <c r="H35" s="1458"/>
      <c r="I35" s="1459"/>
      <c r="J35" s="1456"/>
      <c r="K35" s="1457"/>
      <c r="L35" s="1458"/>
      <c r="M35" s="1459"/>
      <c r="N35" s="1456"/>
      <c r="O35" s="1457"/>
      <c r="P35" s="1458"/>
      <c r="Q35" s="1459"/>
      <c r="R35" s="1456"/>
      <c r="S35" s="1457"/>
      <c r="T35" s="1458"/>
      <c r="U35" s="1459"/>
      <c r="V35" s="1458"/>
      <c r="W35" s="1459"/>
      <c r="X35" s="1458"/>
      <c r="Y35" s="1459"/>
      <c r="Z35" s="209">
        <f t="shared" ref="Z35:AA35" si="30">SUM(B35,D35,F35,H35,J35,L35,N35,P35,R35,T35,V35,X35)</f>
        <v>0</v>
      </c>
      <c r="AA35" s="209">
        <f t="shared" si="30"/>
        <v>0</v>
      </c>
      <c r="AB35" s="1447" t="str">
        <f>IFERROR(Z36/Z52,"")</f>
        <v/>
      </c>
      <c r="AC35" s="1447" t="str">
        <f>IFERROR(AA35/AA52,"")</f>
        <v/>
      </c>
      <c r="AD35" s="1460" t="str">
        <f>IFERROR(Commission!C86/AA35,"")</f>
        <v/>
      </c>
      <c r="AE35" s="1390"/>
      <c r="AF35" s="1390"/>
      <c r="AG35" s="1390"/>
      <c r="AH35" s="1390"/>
      <c r="AI35" s="1390"/>
      <c r="AJ35" s="1390"/>
      <c r="AK35" s="1390"/>
      <c r="AL35" s="1390"/>
      <c r="AM35" s="1390"/>
      <c r="AN35" s="1390"/>
      <c r="AO35" s="1390"/>
      <c r="AP35" s="1390"/>
      <c r="AQ35" s="1390"/>
    </row>
    <row r="36" ht="12.75" customHeight="1">
      <c r="A36" s="1449" t="str">
        <f>'Roster &amp; Tables'!C61</f>
        <v/>
      </c>
      <c r="B36" s="1449"/>
      <c r="C36" s="1449"/>
      <c r="D36" s="1449"/>
      <c r="E36" s="1449"/>
      <c r="F36" s="1450"/>
      <c r="G36" s="1451"/>
      <c r="H36" s="1452"/>
      <c r="I36" s="1453"/>
      <c r="J36" s="1450"/>
      <c r="K36" s="1451"/>
      <c r="L36" s="1452"/>
      <c r="M36" s="1453"/>
      <c r="N36" s="1450"/>
      <c r="O36" s="1451"/>
      <c r="P36" s="1452"/>
      <c r="Q36" s="1453"/>
      <c r="R36" s="1450"/>
      <c r="S36" s="1451"/>
      <c r="T36" s="1452"/>
      <c r="U36" s="1453"/>
      <c r="V36" s="1452"/>
      <c r="W36" s="1453"/>
      <c r="X36" s="1452"/>
      <c r="Y36" s="1453"/>
      <c r="Z36" s="1449">
        <f t="shared" ref="Z36:AA36" si="31">SUM(B36,D36,F36,H36,J36,L36,N36,P36,R36,T36,V36,X36)</f>
        <v>0</v>
      </c>
      <c r="AA36" s="1449">
        <f t="shared" si="31"/>
        <v>0</v>
      </c>
      <c r="AB36" s="1454" t="str">
        <f>IFERROR(Z37/Z52,"")</f>
        <v/>
      </c>
      <c r="AC36" s="1454" t="str">
        <f>IFERROR(AA36/AA52,"")</f>
        <v/>
      </c>
      <c r="AD36" s="1455" t="str">
        <f>IFERROR(Commission!C93/AA36,"")</f>
        <v/>
      </c>
      <c r="AE36" s="1390"/>
      <c r="AF36" s="1390"/>
      <c r="AG36" s="1390"/>
      <c r="AH36" s="1390"/>
      <c r="AI36" s="1390"/>
      <c r="AJ36" s="1390"/>
      <c r="AK36" s="1390"/>
      <c r="AL36" s="1390"/>
      <c r="AM36" s="1390"/>
      <c r="AN36" s="1390"/>
      <c r="AO36" s="1390"/>
      <c r="AP36" s="1390"/>
      <c r="AQ36" s="1390"/>
    </row>
    <row r="37" ht="12.75" customHeight="1">
      <c r="A37" s="209" t="str">
        <f>'Roster &amp; Tables'!C62</f>
        <v/>
      </c>
      <c r="B37" s="209"/>
      <c r="C37" s="209"/>
      <c r="D37" s="209"/>
      <c r="E37" s="209"/>
      <c r="F37" s="1456"/>
      <c r="G37" s="1457"/>
      <c r="H37" s="1458"/>
      <c r="I37" s="1459"/>
      <c r="J37" s="1456"/>
      <c r="K37" s="1457"/>
      <c r="L37" s="1458"/>
      <c r="M37" s="1459"/>
      <c r="N37" s="1456"/>
      <c r="O37" s="1457"/>
      <c r="P37" s="1458"/>
      <c r="Q37" s="1459"/>
      <c r="R37" s="1456"/>
      <c r="S37" s="1457"/>
      <c r="T37" s="1458"/>
      <c r="U37" s="1459"/>
      <c r="V37" s="1458"/>
      <c r="W37" s="1459"/>
      <c r="X37" s="1458"/>
      <c r="Y37" s="1459"/>
      <c r="Z37" s="209">
        <f t="shared" ref="Z37:AA37" si="32">SUM(B37,D37,F37,H37,J37,L37,N37,P37,R37,T37,V37,X37)</f>
        <v>0</v>
      </c>
      <c r="AA37" s="209">
        <f t="shared" si="32"/>
        <v>0</v>
      </c>
      <c r="AB37" s="1447" t="str">
        <f>IFERROR(Z38/Z52,"")</f>
        <v/>
      </c>
      <c r="AC37" s="1447" t="str">
        <f>IFERROR(AA37/AA52,"")</f>
        <v/>
      </c>
      <c r="AD37" s="1460" t="str">
        <f>IFERROR(Commission!G58/AA37,"")</f>
        <v/>
      </c>
      <c r="AE37" s="1390"/>
      <c r="AF37" s="1390"/>
      <c r="AG37" s="1390"/>
      <c r="AH37" s="1390"/>
      <c r="AI37" s="1390"/>
      <c r="AJ37" s="1390"/>
      <c r="AK37" s="1390"/>
      <c r="AL37" s="1390"/>
      <c r="AM37" s="1390"/>
      <c r="AN37" s="1390"/>
      <c r="AO37" s="1390"/>
      <c r="AP37" s="1390"/>
      <c r="AQ37" s="1390"/>
    </row>
    <row r="38" ht="12.75" customHeight="1">
      <c r="A38" s="1449" t="str">
        <f>'Roster &amp; Tables'!C63</f>
        <v/>
      </c>
      <c r="B38" s="1449"/>
      <c r="C38" s="1449"/>
      <c r="D38" s="1449"/>
      <c r="E38" s="1449"/>
      <c r="F38" s="1450"/>
      <c r="G38" s="1451"/>
      <c r="H38" s="1452"/>
      <c r="I38" s="1453"/>
      <c r="J38" s="1450"/>
      <c r="K38" s="1451"/>
      <c r="L38" s="1452"/>
      <c r="M38" s="1453"/>
      <c r="N38" s="1450"/>
      <c r="O38" s="1451"/>
      <c r="P38" s="1452"/>
      <c r="Q38" s="1453"/>
      <c r="R38" s="1450"/>
      <c r="S38" s="1451"/>
      <c r="T38" s="1452"/>
      <c r="U38" s="1453"/>
      <c r="V38" s="1452"/>
      <c r="W38" s="1453"/>
      <c r="X38" s="1452"/>
      <c r="Y38" s="1453"/>
      <c r="Z38" s="1449">
        <f t="shared" ref="Z38:AA38" si="33">SUM(B38,D38,F38,H38,J38,L38,N38,P38,R38,T38,V38,X38)</f>
        <v>0</v>
      </c>
      <c r="AA38" s="1449">
        <f t="shared" si="33"/>
        <v>0</v>
      </c>
      <c r="AB38" s="1454" t="str">
        <f>IFERROR(Z39/Z52,"")</f>
        <v/>
      </c>
      <c r="AC38" s="1454" t="str">
        <f>IFERROR(AA38/AA52,"")</f>
        <v/>
      </c>
      <c r="AD38" s="1455" t="str">
        <f>IFERROR(Commission!G65/AA38,"")</f>
        <v/>
      </c>
      <c r="AE38" s="1390"/>
      <c r="AF38" s="1390"/>
      <c r="AG38" s="1390"/>
      <c r="AH38" s="1390"/>
      <c r="AI38" s="1390"/>
      <c r="AJ38" s="1390"/>
      <c r="AK38" s="1390"/>
      <c r="AL38" s="1390"/>
      <c r="AM38" s="1390"/>
      <c r="AN38" s="1390"/>
      <c r="AO38" s="1390"/>
      <c r="AP38" s="1390"/>
      <c r="AQ38" s="1390"/>
    </row>
    <row r="39" ht="12.75" customHeight="1">
      <c r="A39" s="209" t="str">
        <f>'Roster &amp; Tables'!C64</f>
        <v/>
      </c>
      <c r="B39" s="209"/>
      <c r="C39" s="209"/>
      <c r="D39" s="209"/>
      <c r="E39" s="209"/>
      <c r="F39" s="1456"/>
      <c r="G39" s="1457"/>
      <c r="H39" s="1458"/>
      <c r="I39" s="1459"/>
      <c r="J39" s="1456"/>
      <c r="K39" s="1457"/>
      <c r="L39" s="1458"/>
      <c r="M39" s="1459"/>
      <c r="N39" s="1456"/>
      <c r="O39" s="1457"/>
      <c r="P39" s="1458"/>
      <c r="Q39" s="1459"/>
      <c r="R39" s="1456"/>
      <c r="S39" s="1457"/>
      <c r="T39" s="1458"/>
      <c r="U39" s="1459"/>
      <c r="V39" s="1458"/>
      <c r="W39" s="1459"/>
      <c r="X39" s="1458"/>
      <c r="Y39" s="1459"/>
      <c r="Z39" s="209">
        <f t="shared" ref="Z39:AA39" si="34">SUM(B39,D39,F39,H39,J39,L39,N39,P39,R39,T39,V39,X39)</f>
        <v>0</v>
      </c>
      <c r="AA39" s="209">
        <f t="shared" si="34"/>
        <v>0</v>
      </c>
      <c r="AB39" s="1447" t="str">
        <f>IFERROR(Z40/Z52,"")</f>
        <v/>
      </c>
      <c r="AC39" s="1447" t="str">
        <f>IFERROR(AA39/AA52,"")</f>
        <v/>
      </c>
      <c r="AD39" s="1460" t="str">
        <f>IFERROR(Commission!G72/AA39,"")</f>
        <v/>
      </c>
      <c r="AE39" s="1390"/>
      <c r="AF39" s="1390"/>
      <c r="AG39" s="1390"/>
      <c r="AH39" s="1390"/>
      <c r="AI39" s="1390"/>
      <c r="AJ39" s="1390"/>
      <c r="AK39" s="1390"/>
      <c r="AL39" s="1390"/>
      <c r="AM39" s="1390"/>
      <c r="AN39" s="1390"/>
      <c r="AO39" s="1390"/>
      <c r="AP39" s="1390"/>
      <c r="AQ39" s="1390"/>
    </row>
    <row r="40" ht="12.75" customHeight="1">
      <c r="A40" s="1449" t="str">
        <f>'Roster &amp; Tables'!C65</f>
        <v/>
      </c>
      <c r="B40" s="1449"/>
      <c r="C40" s="1449"/>
      <c r="D40" s="1449"/>
      <c r="E40" s="1449"/>
      <c r="F40" s="1450"/>
      <c r="G40" s="1451"/>
      <c r="H40" s="1452"/>
      <c r="I40" s="1453"/>
      <c r="J40" s="1450"/>
      <c r="K40" s="1451"/>
      <c r="L40" s="1452"/>
      <c r="M40" s="1453"/>
      <c r="N40" s="1450"/>
      <c r="O40" s="1451"/>
      <c r="P40" s="1452"/>
      <c r="Q40" s="1453"/>
      <c r="R40" s="1450"/>
      <c r="S40" s="1451"/>
      <c r="T40" s="1452"/>
      <c r="U40" s="1453"/>
      <c r="V40" s="1452"/>
      <c r="W40" s="1453"/>
      <c r="X40" s="1452"/>
      <c r="Y40" s="1453"/>
      <c r="Z40" s="1449">
        <f t="shared" ref="Z40:AA40" si="35">SUM(B40,D40,F40,H40,J40,L40,N40,P40,R40,T40,V40,X40)</f>
        <v>0</v>
      </c>
      <c r="AA40" s="1449">
        <f t="shared" si="35"/>
        <v>0</v>
      </c>
      <c r="AB40" s="1454" t="str">
        <f>IFERROR(Z41/Z52,"")</f>
        <v/>
      </c>
      <c r="AC40" s="1454" t="str">
        <f>IFERROR(AA40/AA52,"")</f>
        <v/>
      </c>
      <c r="AD40" s="1455" t="str">
        <f>IFERROR(Commission!G79/AA40,"")</f>
        <v/>
      </c>
      <c r="AE40" s="1390"/>
      <c r="AF40" s="1390"/>
      <c r="AG40" s="1390"/>
      <c r="AH40" s="1390"/>
      <c r="AI40" s="1390"/>
      <c r="AJ40" s="1390"/>
      <c r="AK40" s="1390"/>
      <c r="AL40" s="1390"/>
      <c r="AM40" s="1390"/>
      <c r="AN40" s="1390"/>
      <c r="AO40" s="1390"/>
      <c r="AP40" s="1390"/>
      <c r="AQ40" s="1390"/>
    </row>
    <row r="41" ht="12.75" customHeight="1">
      <c r="A41" s="209" t="str">
        <f>'Roster &amp; Tables'!C66</f>
        <v/>
      </c>
      <c r="B41" s="209"/>
      <c r="C41" s="209"/>
      <c r="D41" s="209"/>
      <c r="E41" s="209"/>
      <c r="F41" s="1456"/>
      <c r="G41" s="1457"/>
      <c r="H41" s="1458"/>
      <c r="I41" s="1459"/>
      <c r="J41" s="1456"/>
      <c r="K41" s="1457"/>
      <c r="L41" s="1458"/>
      <c r="M41" s="1459"/>
      <c r="N41" s="1456"/>
      <c r="O41" s="1457"/>
      <c r="P41" s="1458"/>
      <c r="Q41" s="1459"/>
      <c r="R41" s="1456"/>
      <c r="S41" s="1457"/>
      <c r="T41" s="1458"/>
      <c r="U41" s="1459"/>
      <c r="V41" s="1458"/>
      <c r="W41" s="1459"/>
      <c r="X41" s="1458"/>
      <c r="Y41" s="1459"/>
      <c r="Z41" s="209">
        <f t="shared" ref="Z41:AA41" si="36">SUM(B41,D41,F41,H41,J41,L41,N41,P41,R41,T41,V41,X41)</f>
        <v>0</v>
      </c>
      <c r="AA41" s="209">
        <f t="shared" si="36"/>
        <v>0</v>
      </c>
      <c r="AB41" s="1447" t="str">
        <f>IFERROR(Z42/Z52,"")</f>
        <v/>
      </c>
      <c r="AC41" s="1447" t="str">
        <f>IFERROR(AA41/AA52,"")</f>
        <v/>
      </c>
      <c r="AD41" s="1460" t="str">
        <f>IFERROR(Commission!G86/AA41,"")</f>
        <v/>
      </c>
      <c r="AE41" s="1390"/>
      <c r="AF41" s="1390"/>
      <c r="AG41" s="1390"/>
      <c r="AH41" s="1390"/>
      <c r="AI41" s="1390"/>
      <c r="AJ41" s="1390"/>
      <c r="AK41" s="1390"/>
      <c r="AL41" s="1390"/>
      <c r="AM41" s="1390"/>
      <c r="AN41" s="1390"/>
      <c r="AO41" s="1390"/>
      <c r="AP41" s="1390"/>
      <c r="AQ41" s="1390"/>
    </row>
    <row r="42" ht="12.75" customHeight="1">
      <c r="A42" s="1449" t="str">
        <f>'Roster &amp; Tables'!C67</f>
        <v/>
      </c>
      <c r="B42" s="1449"/>
      <c r="C42" s="1449"/>
      <c r="D42" s="1449"/>
      <c r="E42" s="1449"/>
      <c r="F42" s="1450"/>
      <c r="G42" s="1451"/>
      <c r="H42" s="1452"/>
      <c r="I42" s="1453"/>
      <c r="J42" s="1450"/>
      <c r="K42" s="1451"/>
      <c r="L42" s="1452"/>
      <c r="M42" s="1453"/>
      <c r="N42" s="1450"/>
      <c r="O42" s="1451"/>
      <c r="P42" s="1452"/>
      <c r="Q42" s="1453"/>
      <c r="R42" s="1450"/>
      <c r="S42" s="1451"/>
      <c r="T42" s="1452"/>
      <c r="U42" s="1453"/>
      <c r="V42" s="1452"/>
      <c r="W42" s="1453"/>
      <c r="X42" s="1452"/>
      <c r="Y42" s="1453"/>
      <c r="Z42" s="1449">
        <f t="shared" ref="Z42:AA42" si="37">SUM(B42,D42,F42,H42,J42,L42,N42,P42,R42,T42,V42,X42)</f>
        <v>0</v>
      </c>
      <c r="AA42" s="1449">
        <f t="shared" si="37"/>
        <v>0</v>
      </c>
      <c r="AB42" s="1454" t="str">
        <f>IFERROR(Z43/Z52,"")</f>
        <v/>
      </c>
      <c r="AC42" s="1454" t="str">
        <f>IFERROR(AA42/AA52,"")</f>
        <v/>
      </c>
      <c r="AD42" s="1455" t="str">
        <f>IFERROR(Commission!G93/AA42,"")</f>
        <v/>
      </c>
      <c r="AE42" s="1390"/>
      <c r="AF42" s="1390"/>
      <c r="AG42" s="1390"/>
      <c r="AH42" s="1390"/>
      <c r="AI42" s="1390"/>
      <c r="AJ42" s="1390"/>
      <c r="AK42" s="1390"/>
      <c r="AL42" s="1390"/>
      <c r="AM42" s="1390"/>
      <c r="AN42" s="1390"/>
      <c r="AO42" s="1390"/>
      <c r="AP42" s="1390"/>
      <c r="AQ42" s="1390"/>
    </row>
    <row r="43" ht="12.75" customHeight="1">
      <c r="A43" s="209" t="str">
        <f>'Roster &amp; Tables'!C68</f>
        <v/>
      </c>
      <c r="B43" s="209"/>
      <c r="C43" s="209"/>
      <c r="D43" s="209"/>
      <c r="E43" s="209"/>
      <c r="F43" s="1456"/>
      <c r="G43" s="1457"/>
      <c r="H43" s="1458"/>
      <c r="I43" s="1459"/>
      <c r="J43" s="1456"/>
      <c r="K43" s="1457"/>
      <c r="L43" s="1458"/>
      <c r="M43" s="1459"/>
      <c r="N43" s="1456"/>
      <c r="O43" s="1457"/>
      <c r="P43" s="1458"/>
      <c r="Q43" s="1459"/>
      <c r="R43" s="1456"/>
      <c r="S43" s="1457"/>
      <c r="T43" s="1458"/>
      <c r="U43" s="1459"/>
      <c r="V43" s="1458"/>
      <c r="W43" s="1459"/>
      <c r="X43" s="1458"/>
      <c r="Y43" s="1459"/>
      <c r="Z43" s="209">
        <f t="shared" ref="Z43:AA43" si="38">SUM(B43,D43,F43,H43,J43,L43,N43,P43,R43,T43,V43,X43)</f>
        <v>0</v>
      </c>
      <c r="AA43" s="209">
        <f t="shared" si="38"/>
        <v>0</v>
      </c>
      <c r="AB43" s="1447" t="str">
        <f>IFERROR(Z44/Z52,"")</f>
        <v/>
      </c>
      <c r="AC43" s="1447" t="str">
        <f>IFERROR(AA43/AA52,"")</f>
        <v/>
      </c>
      <c r="AD43" s="1460" t="str">
        <f>IFERROR(Commission!K58/AA43,"")</f>
        <v/>
      </c>
      <c r="AE43" s="1390"/>
      <c r="AF43" s="1390"/>
      <c r="AG43" s="1390"/>
      <c r="AH43" s="1390"/>
      <c r="AI43" s="1390"/>
      <c r="AJ43" s="1390"/>
      <c r="AK43" s="1390"/>
      <c r="AL43" s="1390"/>
      <c r="AM43" s="1390"/>
      <c r="AN43" s="1390"/>
      <c r="AO43" s="1390"/>
      <c r="AP43" s="1390"/>
      <c r="AQ43" s="1390"/>
    </row>
    <row r="44" ht="12.75" customHeight="1">
      <c r="A44" s="1449" t="str">
        <f>'Roster &amp; Tables'!C69</f>
        <v/>
      </c>
      <c r="B44" s="1449"/>
      <c r="C44" s="1449"/>
      <c r="D44" s="1449"/>
      <c r="E44" s="1449"/>
      <c r="F44" s="1450"/>
      <c r="G44" s="1451"/>
      <c r="H44" s="1452"/>
      <c r="I44" s="1453"/>
      <c r="J44" s="1450"/>
      <c r="K44" s="1451"/>
      <c r="L44" s="1452"/>
      <c r="M44" s="1453"/>
      <c r="N44" s="1450"/>
      <c r="O44" s="1451"/>
      <c r="P44" s="1452"/>
      <c r="Q44" s="1453"/>
      <c r="R44" s="1450"/>
      <c r="S44" s="1451"/>
      <c r="T44" s="1452"/>
      <c r="U44" s="1453"/>
      <c r="V44" s="1452"/>
      <c r="W44" s="1453"/>
      <c r="X44" s="1452"/>
      <c r="Y44" s="1453"/>
      <c r="Z44" s="1449">
        <f t="shared" ref="Z44:AA44" si="39">SUM(B44,D44,F44,H44,J44,L44,N44,P44,R44,T44,V44,X44)</f>
        <v>0</v>
      </c>
      <c r="AA44" s="1449">
        <f t="shared" si="39"/>
        <v>0</v>
      </c>
      <c r="AB44" s="1454" t="str">
        <f>IFERROR(Z45/Z52,"")</f>
        <v/>
      </c>
      <c r="AC44" s="1454" t="str">
        <f>IFERROR(AA44/AA52,"")</f>
        <v/>
      </c>
      <c r="AD44" s="1455" t="str">
        <f>IFERROR(Commission!K65/AA44,"")</f>
        <v/>
      </c>
      <c r="AE44" s="1390"/>
      <c r="AF44" s="1390"/>
      <c r="AG44" s="1390"/>
      <c r="AH44" s="1390"/>
      <c r="AI44" s="1390"/>
      <c r="AJ44" s="1390"/>
      <c r="AK44" s="1390"/>
      <c r="AL44" s="1390"/>
      <c r="AM44" s="1390"/>
      <c r="AN44" s="1390"/>
      <c r="AO44" s="1390"/>
      <c r="AP44" s="1390"/>
      <c r="AQ44" s="1390"/>
    </row>
    <row r="45" ht="12.75" customHeight="1">
      <c r="A45" s="209" t="str">
        <f>'Roster &amp; Tables'!C70</f>
        <v/>
      </c>
      <c r="B45" s="209"/>
      <c r="C45" s="209"/>
      <c r="D45" s="209"/>
      <c r="E45" s="209"/>
      <c r="F45" s="1456"/>
      <c r="G45" s="1457"/>
      <c r="H45" s="1458"/>
      <c r="I45" s="1459"/>
      <c r="J45" s="1456"/>
      <c r="K45" s="1457"/>
      <c r="L45" s="1458"/>
      <c r="M45" s="1459"/>
      <c r="N45" s="1456"/>
      <c r="O45" s="1457"/>
      <c r="P45" s="1458"/>
      <c r="Q45" s="1459"/>
      <c r="R45" s="1456"/>
      <c r="S45" s="1457"/>
      <c r="T45" s="1458"/>
      <c r="U45" s="1459"/>
      <c r="V45" s="1458"/>
      <c r="W45" s="1459"/>
      <c r="X45" s="1458"/>
      <c r="Y45" s="1459"/>
      <c r="Z45" s="209">
        <f t="shared" ref="Z45:AA45" si="40">SUM(B45,D45,F45,H45,J45,L45,N45,P45,R45,T45,V45,X45)</f>
        <v>0</v>
      </c>
      <c r="AA45" s="209">
        <f t="shared" si="40"/>
        <v>0</v>
      </c>
      <c r="AB45" s="1447" t="str">
        <f>IFERROR(Z46/Z52,"")</f>
        <v/>
      </c>
      <c r="AC45" s="1447" t="str">
        <f>IFERROR(AA45/AA52,"")</f>
        <v/>
      </c>
      <c r="AD45" s="1460" t="str">
        <f>IFERROR(Commission!K72/AA45,"")</f>
        <v/>
      </c>
      <c r="AE45" s="1390"/>
      <c r="AF45" s="1390"/>
      <c r="AG45" s="1390"/>
      <c r="AH45" s="1390"/>
      <c r="AI45" s="1390"/>
      <c r="AJ45" s="1390"/>
      <c r="AK45" s="1390"/>
      <c r="AL45" s="1390"/>
      <c r="AM45" s="1390"/>
      <c r="AN45" s="1390"/>
      <c r="AO45" s="1390"/>
      <c r="AP45" s="1390"/>
      <c r="AQ45" s="1390"/>
    </row>
    <row r="46" ht="12.75" customHeight="1">
      <c r="A46" s="1449" t="str">
        <f>'Roster &amp; Tables'!C71</f>
        <v/>
      </c>
      <c r="B46" s="1449"/>
      <c r="C46" s="1449"/>
      <c r="D46" s="1449"/>
      <c r="E46" s="1449"/>
      <c r="F46" s="1450"/>
      <c r="G46" s="1451"/>
      <c r="H46" s="1452"/>
      <c r="I46" s="1453"/>
      <c r="J46" s="1450"/>
      <c r="K46" s="1451"/>
      <c r="L46" s="1452"/>
      <c r="M46" s="1453"/>
      <c r="N46" s="1450"/>
      <c r="O46" s="1451"/>
      <c r="P46" s="1452"/>
      <c r="Q46" s="1453"/>
      <c r="R46" s="1450"/>
      <c r="S46" s="1451"/>
      <c r="T46" s="1452"/>
      <c r="U46" s="1453"/>
      <c r="V46" s="1452"/>
      <c r="W46" s="1453"/>
      <c r="X46" s="1452"/>
      <c r="Y46" s="1453"/>
      <c r="Z46" s="1449">
        <f t="shared" ref="Z46:AA46" si="41">SUM(B46,D46,F46,H46,J46,L46,N46,P46,R46,T46,V46,X46)</f>
        <v>0</v>
      </c>
      <c r="AA46" s="1449">
        <f t="shared" si="41"/>
        <v>0</v>
      </c>
      <c r="AB46" s="1454" t="str">
        <f>IFERROR(Z47/Z52,"")</f>
        <v/>
      </c>
      <c r="AC46" s="1454" t="str">
        <f>IFERROR(AA46/AA52,"")</f>
        <v/>
      </c>
      <c r="AD46" s="1455" t="str">
        <f>IFERROR(Commission!K79/AA46,"")</f>
        <v/>
      </c>
      <c r="AE46" s="1390"/>
      <c r="AF46" s="1390"/>
      <c r="AG46" s="1390"/>
      <c r="AH46" s="1390"/>
      <c r="AI46" s="1390"/>
      <c r="AJ46" s="1390"/>
      <c r="AK46" s="1390"/>
      <c r="AL46" s="1390"/>
      <c r="AM46" s="1390"/>
      <c r="AN46" s="1390"/>
      <c r="AO46" s="1390"/>
      <c r="AP46" s="1390"/>
      <c r="AQ46" s="1390"/>
    </row>
    <row r="47" ht="12.75" customHeight="1">
      <c r="A47" s="209" t="str">
        <f>'Roster &amp; Tables'!C72</f>
        <v/>
      </c>
      <c r="B47" s="209"/>
      <c r="C47" s="209"/>
      <c r="D47" s="209"/>
      <c r="E47" s="209"/>
      <c r="F47" s="1456"/>
      <c r="G47" s="1457"/>
      <c r="H47" s="1458"/>
      <c r="I47" s="1459"/>
      <c r="J47" s="1456"/>
      <c r="K47" s="1457"/>
      <c r="L47" s="1458"/>
      <c r="M47" s="1459"/>
      <c r="N47" s="1456"/>
      <c r="O47" s="1457"/>
      <c r="P47" s="1458"/>
      <c r="Q47" s="1459"/>
      <c r="R47" s="1456"/>
      <c r="S47" s="1457"/>
      <c r="T47" s="1458"/>
      <c r="U47" s="1459"/>
      <c r="V47" s="1458"/>
      <c r="W47" s="1459"/>
      <c r="X47" s="1458"/>
      <c r="Y47" s="1459"/>
      <c r="Z47" s="209">
        <f t="shared" ref="Z47:AA47" si="42">SUM(B47,D47,F47,H47,J47,L47,N47,P47,R47,T47,V47,X47)</f>
        <v>0</v>
      </c>
      <c r="AA47" s="209">
        <f t="shared" si="42"/>
        <v>0</v>
      </c>
      <c r="AB47" s="1447" t="str">
        <f>IFERROR(Z48/Z52,"")</f>
        <v/>
      </c>
      <c r="AC47" s="1447" t="str">
        <f>IFERROR(AA47/AA52,"")</f>
        <v/>
      </c>
      <c r="AD47" s="1460" t="str">
        <f>IFERROR(Commission!K86/AA47,"")</f>
        <v/>
      </c>
      <c r="AE47" s="1390"/>
      <c r="AF47" s="1390"/>
      <c r="AG47" s="1390"/>
      <c r="AH47" s="1390"/>
      <c r="AI47" s="1390"/>
      <c r="AJ47" s="1390"/>
      <c r="AK47" s="1390"/>
      <c r="AL47" s="1390"/>
      <c r="AM47" s="1390"/>
      <c r="AN47" s="1390"/>
      <c r="AO47" s="1390"/>
      <c r="AP47" s="1390"/>
      <c r="AQ47" s="1390"/>
    </row>
    <row r="48" ht="12.75" customHeight="1">
      <c r="A48" s="1449" t="str">
        <f>'Roster &amp; Tables'!C73</f>
        <v/>
      </c>
      <c r="B48" s="1449"/>
      <c r="C48" s="1449"/>
      <c r="D48" s="1449"/>
      <c r="E48" s="1449"/>
      <c r="F48" s="1450"/>
      <c r="G48" s="1451"/>
      <c r="H48" s="1452"/>
      <c r="I48" s="1453"/>
      <c r="J48" s="1450"/>
      <c r="K48" s="1451"/>
      <c r="L48" s="1452"/>
      <c r="M48" s="1453"/>
      <c r="N48" s="1450"/>
      <c r="O48" s="1451"/>
      <c r="P48" s="1452"/>
      <c r="Q48" s="1453"/>
      <c r="R48" s="1450"/>
      <c r="S48" s="1451"/>
      <c r="T48" s="1452"/>
      <c r="U48" s="1453"/>
      <c r="V48" s="1452"/>
      <c r="W48" s="1453"/>
      <c r="X48" s="1452"/>
      <c r="Y48" s="1453"/>
      <c r="Z48" s="1449">
        <f t="shared" ref="Z48:AA48" si="43">SUM(B48,D48,F48,H48,J48,L48,N48,P48,R48,T48,V48,X48)</f>
        <v>0</v>
      </c>
      <c r="AA48" s="1449">
        <f t="shared" si="43"/>
        <v>0</v>
      </c>
      <c r="AB48" s="1454" t="str">
        <f>IFERROR(Z49/Z52,"")</f>
        <v/>
      </c>
      <c r="AC48" s="1454" t="str">
        <f>IFERROR(AA48/AA52,"")</f>
        <v/>
      </c>
      <c r="AD48" s="1455" t="str">
        <f>IFERROR(Commission!K93/AA48,"")</f>
        <v/>
      </c>
      <c r="AE48" s="1390"/>
      <c r="AF48" s="1390"/>
      <c r="AG48" s="1390"/>
      <c r="AH48" s="1390"/>
      <c r="AI48" s="1390"/>
      <c r="AJ48" s="1390"/>
      <c r="AK48" s="1390"/>
      <c r="AL48" s="1390"/>
      <c r="AM48" s="1390"/>
      <c r="AN48" s="1390"/>
      <c r="AO48" s="1390"/>
      <c r="AP48" s="1390"/>
      <c r="AQ48" s="1390"/>
    </row>
    <row r="49" ht="12.75" customHeight="1">
      <c r="A49" s="209" t="str">
        <f>'Roster &amp; Tables'!C74</f>
        <v/>
      </c>
      <c r="B49" s="209"/>
      <c r="C49" s="209"/>
      <c r="D49" s="209"/>
      <c r="E49" s="209"/>
      <c r="F49" s="1456"/>
      <c r="G49" s="1457"/>
      <c r="H49" s="1458"/>
      <c r="I49" s="1459"/>
      <c r="J49" s="1456"/>
      <c r="K49" s="1457"/>
      <c r="L49" s="1458"/>
      <c r="M49" s="1459"/>
      <c r="N49" s="1456"/>
      <c r="O49" s="1457"/>
      <c r="P49" s="1458"/>
      <c r="Q49" s="1459"/>
      <c r="R49" s="1456"/>
      <c r="S49" s="1457"/>
      <c r="T49" s="1458"/>
      <c r="U49" s="1459"/>
      <c r="V49" s="1458"/>
      <c r="W49" s="1459"/>
      <c r="X49" s="1458"/>
      <c r="Y49" s="1459"/>
      <c r="Z49" s="209">
        <f t="shared" ref="Z49:AA49" si="44">SUM(B49,D49,F49,H49,J49,L49,N49,P49,R49,T49,V49,X49)</f>
        <v>0</v>
      </c>
      <c r="AA49" s="209">
        <f t="shared" si="44"/>
        <v>0</v>
      </c>
      <c r="AB49" s="1447" t="str">
        <f>IFERROR(Z50/Z52,"")</f>
        <v/>
      </c>
      <c r="AC49" s="1447" t="str">
        <f>IFERROR(AA49/AA52,"")</f>
        <v/>
      </c>
      <c r="AD49" s="1460" t="str">
        <f>IFERROR(Commission!O58/AA49,"")</f>
        <v/>
      </c>
      <c r="AE49" s="1390"/>
      <c r="AF49" s="1390"/>
      <c r="AG49" s="1390"/>
      <c r="AH49" s="1390"/>
      <c r="AI49" s="1390"/>
      <c r="AJ49" s="1390"/>
      <c r="AK49" s="1390"/>
      <c r="AL49" s="1390"/>
      <c r="AM49" s="1390"/>
      <c r="AN49" s="1390"/>
      <c r="AO49" s="1390"/>
      <c r="AP49" s="1390"/>
      <c r="AQ49" s="1390"/>
    </row>
    <row r="50" ht="12.75" customHeight="1">
      <c r="A50" s="1449" t="str">
        <f>'Roster &amp; Tables'!C75</f>
        <v/>
      </c>
      <c r="B50" s="1449"/>
      <c r="C50" s="1449"/>
      <c r="D50" s="1449"/>
      <c r="E50" s="1449"/>
      <c r="F50" s="1450"/>
      <c r="G50" s="1451"/>
      <c r="H50" s="1452"/>
      <c r="I50" s="1453"/>
      <c r="J50" s="1450"/>
      <c r="K50" s="1451"/>
      <c r="L50" s="1452"/>
      <c r="M50" s="1453"/>
      <c r="N50" s="1450"/>
      <c r="O50" s="1451"/>
      <c r="P50" s="1452"/>
      <c r="Q50" s="1453"/>
      <c r="R50" s="1450"/>
      <c r="S50" s="1451"/>
      <c r="T50" s="1452"/>
      <c r="U50" s="1453"/>
      <c r="V50" s="1452"/>
      <c r="W50" s="1453"/>
      <c r="X50" s="1452"/>
      <c r="Y50" s="1453"/>
      <c r="Z50" s="1449">
        <f t="shared" ref="Z50:AA50" si="45">SUM(B50,D50,F50,H50,J50,L50,N50,P50,R50,T50,V50,X50)</f>
        <v>0</v>
      </c>
      <c r="AA50" s="1449">
        <f t="shared" si="45"/>
        <v>0</v>
      </c>
      <c r="AB50" s="1461" t="str">
        <f>IFERROR(Z51/Z52,"")</f>
        <v/>
      </c>
      <c r="AC50" s="1461" t="str">
        <f>IFERROR(AA50/AA52,"")</f>
        <v/>
      </c>
      <c r="AD50" s="1455" t="str">
        <f>IFERROR(Commission!O65/AA50,"")</f>
        <v/>
      </c>
      <c r="AE50" s="1390"/>
      <c r="AF50" s="1390"/>
      <c r="AG50" s="1390"/>
      <c r="AH50" s="1390"/>
      <c r="AI50" s="1390"/>
      <c r="AJ50" s="1390"/>
      <c r="AK50" s="1390"/>
      <c r="AL50" s="1390"/>
      <c r="AM50" s="1390"/>
      <c r="AN50" s="1390"/>
      <c r="AO50" s="1390"/>
      <c r="AP50" s="1390"/>
      <c r="AQ50" s="1390"/>
    </row>
    <row r="51" ht="12.75" customHeight="1">
      <c r="A51" s="261" t="str">
        <f>'Roster &amp; Tables'!C76</f>
        <v/>
      </c>
      <c r="B51" s="1462"/>
      <c r="C51" s="1462"/>
      <c r="D51" s="1462"/>
      <c r="E51" s="1462"/>
      <c r="F51" s="1445"/>
      <c r="G51" s="1463"/>
      <c r="H51" s="1445"/>
      <c r="I51" s="1463"/>
      <c r="J51" s="1445"/>
      <c r="K51" s="1463"/>
      <c r="L51" s="1445"/>
      <c r="M51" s="1463"/>
      <c r="N51" s="1445"/>
      <c r="O51" s="1463"/>
      <c r="P51" s="1445"/>
      <c r="Q51" s="1463"/>
      <c r="R51" s="1445"/>
      <c r="S51" s="1463"/>
      <c r="T51" s="1445"/>
      <c r="U51" s="1463"/>
      <c r="V51" s="1445"/>
      <c r="W51" s="1463"/>
      <c r="X51" s="1445"/>
      <c r="Y51" s="1463"/>
      <c r="Z51" s="1443">
        <f t="shared" ref="Z51:AA51" si="46">SUM(B51,D51,F51,H51,J51,L51,N51,P51,R51,T51,V51,X51)</f>
        <v>0</v>
      </c>
      <c r="AA51" s="1443">
        <f t="shared" si="46"/>
        <v>0</v>
      </c>
      <c r="AB51" s="1464" t="str">
        <f t="shared" ref="AB51:AC51" si="47">IFERROR(Z51/Z52,"")</f>
        <v/>
      </c>
      <c r="AC51" s="1464" t="str">
        <f t="shared" si="47"/>
        <v/>
      </c>
      <c r="AD51" s="1460" t="str">
        <f>IFERROR(Commission!O72/AA51,"")</f>
        <v/>
      </c>
      <c r="AE51" s="1390"/>
      <c r="AF51" s="1390"/>
      <c r="AG51" s="1390"/>
      <c r="AH51" s="1390"/>
      <c r="AI51" s="1390"/>
      <c r="AJ51" s="1390"/>
      <c r="AK51" s="1390"/>
      <c r="AL51" s="1390"/>
      <c r="AM51" s="1390"/>
      <c r="AN51" s="1390"/>
      <c r="AO51" s="1390"/>
      <c r="AP51" s="1390"/>
      <c r="AQ51" s="1390"/>
      <c r="AR51" s="1390"/>
    </row>
    <row r="52" ht="12.75" customHeight="1">
      <c r="A52" s="1465" t="s">
        <v>761</v>
      </c>
      <c r="B52" s="1466">
        <f t="shared" ref="B52:AA52" si="48">SUM(B31:B51)</f>
        <v>0</v>
      </c>
      <c r="C52" s="1466">
        <f t="shared" si="48"/>
        <v>0</v>
      </c>
      <c r="D52" s="1466">
        <f t="shared" si="48"/>
        <v>0</v>
      </c>
      <c r="E52" s="1466">
        <f t="shared" si="48"/>
        <v>0</v>
      </c>
      <c r="F52" s="1466">
        <f t="shared" si="48"/>
        <v>0</v>
      </c>
      <c r="G52" s="1466">
        <f t="shared" si="48"/>
        <v>0</v>
      </c>
      <c r="H52" s="1466">
        <f t="shared" si="48"/>
        <v>0</v>
      </c>
      <c r="I52" s="1466">
        <f t="shared" si="48"/>
        <v>0</v>
      </c>
      <c r="J52" s="1466">
        <f t="shared" si="48"/>
        <v>0</v>
      </c>
      <c r="K52" s="1466">
        <f t="shared" si="48"/>
        <v>0</v>
      </c>
      <c r="L52" s="1466">
        <f t="shared" si="48"/>
        <v>0</v>
      </c>
      <c r="M52" s="1466">
        <f t="shared" si="48"/>
        <v>0</v>
      </c>
      <c r="N52" s="1466">
        <f t="shared" si="48"/>
        <v>0</v>
      </c>
      <c r="O52" s="1466">
        <f t="shared" si="48"/>
        <v>0</v>
      </c>
      <c r="P52" s="1466">
        <f t="shared" si="48"/>
        <v>0</v>
      </c>
      <c r="Q52" s="1466">
        <f t="shared" si="48"/>
        <v>0</v>
      </c>
      <c r="R52" s="1466">
        <f t="shared" si="48"/>
        <v>0</v>
      </c>
      <c r="S52" s="1466">
        <f t="shared" si="48"/>
        <v>0</v>
      </c>
      <c r="T52" s="1466">
        <f t="shared" si="48"/>
        <v>0</v>
      </c>
      <c r="U52" s="1466">
        <f t="shared" si="48"/>
        <v>0</v>
      </c>
      <c r="V52" s="1466">
        <f t="shared" si="48"/>
        <v>0</v>
      </c>
      <c r="W52" s="1466">
        <f t="shared" si="48"/>
        <v>0</v>
      </c>
      <c r="X52" s="1466">
        <f t="shared" si="48"/>
        <v>0</v>
      </c>
      <c r="Y52" s="1466">
        <f t="shared" si="48"/>
        <v>0</v>
      </c>
      <c r="Z52" s="1466">
        <f t="shared" si="48"/>
        <v>0</v>
      </c>
      <c r="AA52" s="1466">
        <f t="shared" si="48"/>
        <v>0</v>
      </c>
      <c r="AB52" s="695"/>
      <c r="AC52" s="695"/>
      <c r="AD52" s="695"/>
      <c r="AE52" s="1390"/>
      <c r="AF52" s="1390"/>
      <c r="AG52" s="1390"/>
      <c r="AH52" s="1390"/>
      <c r="AI52" s="1390"/>
      <c r="AJ52" s="1390"/>
      <c r="AK52" s="1390"/>
      <c r="AL52" s="1390"/>
      <c r="AM52" s="1390"/>
      <c r="AN52" s="1390"/>
      <c r="AO52" s="1390"/>
      <c r="AP52" s="1390"/>
      <c r="AQ52" s="1390"/>
      <c r="AR52" s="1390"/>
      <c r="AS52" s="1390"/>
      <c r="AT52" s="1390"/>
      <c r="AU52" s="1390"/>
      <c r="AV52" s="1390"/>
      <c r="AW52" s="1390"/>
      <c r="AX52" s="1390"/>
      <c r="AY52" s="1390"/>
      <c r="AZ52" s="1390"/>
      <c r="BA52" s="1390"/>
      <c r="BB52" s="1390"/>
    </row>
    <row r="53" ht="12.75" customHeight="1">
      <c r="AE53" s="1470"/>
      <c r="AF53" s="1471" t="str">
        <f>D28+7</f>
        <v>#VALUE!</v>
      </c>
      <c r="AG53" s="1268"/>
      <c r="AH53" s="1472" t="s">
        <v>981</v>
      </c>
      <c r="AI53" s="1268"/>
      <c r="AJ53" s="1471" t="str">
        <f>D28+8</f>
        <v>#VALUE!</v>
      </c>
      <c r="AK53" s="1268"/>
      <c r="AL53" s="1472" t="s">
        <v>982</v>
      </c>
      <c r="AM53" s="1268"/>
      <c r="AN53" s="1471" t="str">
        <f>D28+9</f>
        <v>#VALUE!</v>
      </c>
      <c r="AO53" s="1268"/>
      <c r="AP53" s="1472" t="s">
        <v>983</v>
      </c>
      <c r="AQ53" s="1268"/>
      <c r="AR53" s="1471" t="str">
        <f>D28+10</f>
        <v>#VALUE!</v>
      </c>
      <c r="AS53" s="1268"/>
      <c r="AT53" s="1472" t="s">
        <v>984</v>
      </c>
      <c r="AU53" s="1268"/>
      <c r="AV53" s="1471" t="str">
        <f>D28+11</f>
        <v>#VALUE!</v>
      </c>
      <c r="AW53" s="1268"/>
      <c r="AX53" s="1473"/>
      <c r="AY53" s="1473"/>
      <c r="AZ53" s="1473"/>
      <c r="BA53" s="1473"/>
      <c r="BB53" s="1473"/>
    </row>
    <row r="54" ht="12.75" customHeight="1">
      <c r="A54" s="1474" t="s">
        <v>995</v>
      </c>
      <c r="B54" s="110"/>
      <c r="C54" s="110"/>
      <c r="D54" s="110"/>
      <c r="E54" s="110"/>
      <c r="F54" s="110"/>
      <c r="G54" s="110"/>
      <c r="H54" s="110"/>
      <c r="I54" s="110"/>
      <c r="J54" s="110"/>
      <c r="K54" s="110"/>
      <c r="L54" s="110"/>
      <c r="M54" s="110"/>
      <c r="N54" s="110"/>
      <c r="O54" s="110"/>
      <c r="AE54" s="1475"/>
      <c r="AF54" s="797"/>
      <c r="AG54" s="415"/>
      <c r="AH54" s="797"/>
      <c r="AI54" s="415"/>
      <c r="AJ54" s="797"/>
      <c r="AK54" s="415"/>
      <c r="AL54" s="797"/>
      <c r="AM54" s="415"/>
      <c r="AN54" s="797"/>
      <c r="AO54" s="415"/>
      <c r="AP54" s="797"/>
      <c r="AQ54" s="415"/>
      <c r="AR54" s="797"/>
      <c r="AS54" s="415"/>
      <c r="AT54" s="797"/>
      <c r="AU54" s="415"/>
      <c r="AV54" s="797"/>
      <c r="AW54" s="415"/>
      <c r="AX54" s="1473"/>
      <c r="AY54" s="1473"/>
      <c r="AZ54" s="1473"/>
      <c r="BA54" s="1473"/>
      <c r="BB54" s="1473"/>
    </row>
    <row r="55" ht="12.75" customHeight="1">
      <c r="A55" s="1440" t="s">
        <v>988</v>
      </c>
      <c r="B55" s="1476" t="s">
        <v>996</v>
      </c>
      <c r="C55" s="1477" t="str">
        <f>C2</f>
        <v/>
      </c>
      <c r="D55" s="1477">
        <f>E2</f>
        <v>1</v>
      </c>
      <c r="E55" s="1477">
        <f>G2</f>
        <v>2</v>
      </c>
      <c r="F55" s="1477">
        <f>I2</f>
        <v>3</v>
      </c>
      <c r="G55" s="1477">
        <f>K2</f>
        <v>4</v>
      </c>
      <c r="H55" s="1477">
        <f>M2</f>
        <v>5</v>
      </c>
      <c r="I55" s="1477">
        <f>O2</f>
        <v>6</v>
      </c>
      <c r="J55" s="1477">
        <f>Q2</f>
        <v>7</v>
      </c>
      <c r="K55" s="1477">
        <f>S2</f>
        <v>8</v>
      </c>
      <c r="L55" s="1477">
        <f>U2</f>
        <v>9</v>
      </c>
      <c r="M55" s="1477">
        <f>W2</f>
        <v>10</v>
      </c>
      <c r="N55" s="1477">
        <f>Y2</f>
        <v>11</v>
      </c>
      <c r="O55" s="1478" t="s">
        <v>997</v>
      </c>
      <c r="AE55" s="1479" t="s">
        <v>990</v>
      </c>
      <c r="AF55" s="1479" t="s">
        <v>991</v>
      </c>
      <c r="AG55" s="1479" t="s">
        <v>992</v>
      </c>
      <c r="AH55" s="1479" t="s">
        <v>989</v>
      </c>
      <c r="AI55" s="1479" t="s">
        <v>990</v>
      </c>
      <c r="AJ55" s="1479" t="s">
        <v>991</v>
      </c>
      <c r="AK55" s="1479" t="s">
        <v>992</v>
      </c>
      <c r="AL55" s="1479" t="s">
        <v>989</v>
      </c>
      <c r="AM55" s="1479" t="s">
        <v>990</v>
      </c>
      <c r="AN55" s="1479" t="s">
        <v>991</v>
      </c>
      <c r="AO55" s="1479" t="s">
        <v>992</v>
      </c>
      <c r="AP55" s="1479" t="s">
        <v>989</v>
      </c>
      <c r="AQ55" s="1479" t="s">
        <v>990</v>
      </c>
      <c r="AR55" s="1479" t="s">
        <v>991</v>
      </c>
      <c r="AS55" s="1479" t="s">
        <v>992</v>
      </c>
      <c r="AT55" s="1479" t="s">
        <v>989</v>
      </c>
      <c r="AU55" s="1479" t="s">
        <v>990</v>
      </c>
      <c r="AV55" s="1479" t="s">
        <v>991</v>
      </c>
      <c r="AW55" s="1479" t="s">
        <v>992</v>
      </c>
      <c r="AX55" s="1480"/>
      <c r="AY55" s="1480"/>
      <c r="AZ55" s="1480"/>
      <c r="BA55" s="1480"/>
      <c r="BB55" s="1480"/>
    </row>
    <row r="56" ht="12.75" customHeight="1">
      <c r="A56" s="1481" t="str">
        <f>'Roster &amp; Tables'!C2</f>
        <v>NATE HARDING</v>
      </c>
      <c r="B56" s="1482"/>
      <c r="C56" s="1482"/>
      <c r="D56" s="1483"/>
      <c r="E56" s="1484"/>
      <c r="F56" s="1485"/>
      <c r="G56" s="1485"/>
      <c r="H56" s="1486"/>
      <c r="I56" s="1486"/>
      <c r="J56" s="1486"/>
      <c r="K56" s="1486"/>
      <c r="L56" s="1486"/>
      <c r="M56" s="1486"/>
      <c r="N56" s="1486"/>
      <c r="O56" s="1486"/>
      <c r="AE56" s="1487"/>
      <c r="AF56" s="1487" t="str">
        <f>(AD31/AD52)*100</f>
        <v>#DIV/0!</v>
      </c>
      <c r="AG56" s="1487" t="str">
        <f>(AE56/AE77)*100</f>
        <v>#DIV/0!</v>
      </c>
      <c r="AH56" s="1487"/>
      <c r="AI56" s="1487"/>
      <c r="AJ56" s="1487" t="str">
        <f t="shared" ref="AJ56:AK56" si="49">(AH56/AH77)*100</f>
        <v>#DIV/0!</v>
      </c>
      <c r="AK56" s="1487" t="str">
        <f t="shared" si="49"/>
        <v>#DIV/0!</v>
      </c>
      <c r="AL56" s="1487"/>
      <c r="AM56" s="1487"/>
      <c r="AN56" s="1487" t="str">
        <f t="shared" ref="AN56:AO56" si="50">(AL56/AL77)*100</f>
        <v>#DIV/0!</v>
      </c>
      <c r="AO56" s="1487" t="str">
        <f t="shared" si="50"/>
        <v>#DIV/0!</v>
      </c>
      <c r="AP56" s="1488"/>
      <c r="AQ56" s="1488"/>
      <c r="AR56" s="1487" t="str">
        <f t="shared" ref="AR56:AS56" si="51">(AP56/AP77)*100</f>
        <v>#DIV/0!</v>
      </c>
      <c r="AS56" s="1487" t="str">
        <f t="shared" si="51"/>
        <v>#DIV/0!</v>
      </c>
      <c r="AT56" s="1488"/>
      <c r="AU56" s="1488"/>
      <c r="AV56" s="1487" t="str">
        <f t="shared" ref="AV56:AW56" si="52">(AT56/AT77)*100</f>
        <v>#DIV/0!</v>
      </c>
      <c r="AW56" s="1487" t="str">
        <f t="shared" si="52"/>
        <v>#DIV/0!</v>
      </c>
      <c r="AX56" s="1489"/>
      <c r="AY56" s="1489"/>
      <c r="AZ56" s="1489"/>
      <c r="BA56" s="1489"/>
      <c r="BB56" s="1489"/>
    </row>
    <row r="57" ht="12.75" customHeight="1">
      <c r="A57" s="1490" t="str">
        <f>'Roster &amp; Tables'!C3</f>
        <v>IRELAND COMBS</v>
      </c>
      <c r="B57" s="1491"/>
      <c r="C57" s="1491"/>
      <c r="D57" s="1492"/>
      <c r="E57" s="1493"/>
      <c r="F57" s="1494"/>
      <c r="G57" s="1494"/>
      <c r="H57" s="1495"/>
      <c r="I57" s="1495"/>
      <c r="J57" s="1495"/>
      <c r="K57" s="1495"/>
      <c r="L57" s="1495"/>
      <c r="M57" s="1495"/>
      <c r="N57" s="1495"/>
      <c r="O57" s="1495"/>
      <c r="AE57" s="1496"/>
      <c r="AF57" s="1496" t="str">
        <f>(AD32/AD52)*100</f>
        <v>#DIV/0!</v>
      </c>
      <c r="AG57" s="1496" t="str">
        <f>(AE57/AE77)*100</f>
        <v>#DIV/0!</v>
      </c>
      <c r="AH57" s="1496"/>
      <c r="AI57" s="1496"/>
      <c r="AJ57" s="1496" t="str">
        <f t="shared" ref="AJ57:AK57" si="53">(AH57/AH77)*100</f>
        <v>#DIV/0!</v>
      </c>
      <c r="AK57" s="1496" t="str">
        <f t="shared" si="53"/>
        <v>#DIV/0!</v>
      </c>
      <c r="AL57" s="1496"/>
      <c r="AM57" s="1496"/>
      <c r="AN57" s="1496" t="str">
        <f t="shared" ref="AN57:AO57" si="54">(AL57/AL77)*100</f>
        <v>#DIV/0!</v>
      </c>
      <c r="AO57" s="1496" t="str">
        <f t="shared" si="54"/>
        <v>#DIV/0!</v>
      </c>
      <c r="AP57" s="1497"/>
      <c r="AQ57" s="1497"/>
      <c r="AR57" s="1496" t="str">
        <f t="shared" ref="AR57:AS57" si="55">(AP57/AP77)*100</f>
        <v>#DIV/0!</v>
      </c>
      <c r="AS57" s="1496" t="str">
        <f t="shared" si="55"/>
        <v>#DIV/0!</v>
      </c>
      <c r="AT57" s="1497"/>
      <c r="AU57" s="1497"/>
      <c r="AV57" s="1496" t="str">
        <f t="shared" ref="AV57:AW57" si="56">(AT57/AT77)*100</f>
        <v>#DIV/0!</v>
      </c>
      <c r="AW57" s="1496" t="str">
        <f t="shared" si="56"/>
        <v>#DIV/0!</v>
      </c>
      <c r="AX57" s="1498"/>
      <c r="AY57" s="1498"/>
      <c r="AZ57" s="1498"/>
      <c r="BA57" s="1498"/>
      <c r="BB57" s="1498"/>
    </row>
    <row r="58" ht="12.75" customHeight="1">
      <c r="A58" s="1481" t="str">
        <f>'Roster &amp; Tables'!C4</f>
        <v>TREVON HALL</v>
      </c>
      <c r="B58" s="1482"/>
      <c r="C58" s="1482"/>
      <c r="D58" s="1483"/>
      <c r="E58" s="1484"/>
      <c r="F58" s="1485"/>
      <c r="G58" s="1485"/>
      <c r="H58" s="1486"/>
      <c r="I58" s="1486"/>
      <c r="J58" s="1486"/>
      <c r="K58" s="1486"/>
      <c r="L58" s="1486"/>
      <c r="M58" s="1486"/>
      <c r="N58" s="1486"/>
      <c r="O58" s="1486"/>
      <c r="AE58" s="1487"/>
      <c r="AF58" s="1487" t="str">
        <f>(AD33/AD52)*100</f>
        <v>#DIV/0!</v>
      </c>
      <c r="AG58" s="1487" t="str">
        <f>(AE58/AE77)*100</f>
        <v>#DIV/0!</v>
      </c>
      <c r="AH58" s="1487"/>
      <c r="AI58" s="1487"/>
      <c r="AJ58" s="1487" t="str">
        <f t="shared" ref="AJ58:AK58" si="57">(AH58/AH77)*100</f>
        <v>#DIV/0!</v>
      </c>
      <c r="AK58" s="1487" t="str">
        <f t="shared" si="57"/>
        <v>#DIV/0!</v>
      </c>
      <c r="AL58" s="1487"/>
      <c r="AM58" s="1487"/>
      <c r="AN58" s="1487" t="str">
        <f t="shared" ref="AN58:AO58" si="58">(AL58/AL77)*100</f>
        <v>#DIV/0!</v>
      </c>
      <c r="AO58" s="1487" t="str">
        <f t="shared" si="58"/>
        <v>#DIV/0!</v>
      </c>
      <c r="AP58" s="1488"/>
      <c r="AQ58" s="1488"/>
      <c r="AR58" s="1487" t="str">
        <f t="shared" ref="AR58:AS58" si="59">(AP58/AP77)*100</f>
        <v>#DIV/0!</v>
      </c>
      <c r="AS58" s="1487" t="str">
        <f t="shared" si="59"/>
        <v>#DIV/0!</v>
      </c>
      <c r="AT58" s="1488"/>
      <c r="AU58" s="1488"/>
      <c r="AV58" s="1487" t="str">
        <f t="shared" ref="AV58:AW58" si="60">(AT58/AT77)*100</f>
        <v>#DIV/0!</v>
      </c>
      <c r="AW58" s="1487" t="str">
        <f t="shared" si="60"/>
        <v>#DIV/0!</v>
      </c>
      <c r="AX58" s="1489"/>
      <c r="AY58" s="1489"/>
      <c r="AZ58" s="1489"/>
      <c r="BA58" s="1489"/>
      <c r="BB58" s="1489"/>
    </row>
    <row r="59" ht="12.75" customHeight="1">
      <c r="A59" s="1490" t="str">
        <f>'Roster &amp; Tables'!C6</f>
        <v>NICK WILEY</v>
      </c>
      <c r="B59" s="1491"/>
      <c r="C59" s="1491"/>
      <c r="D59" s="1492"/>
      <c r="E59" s="1493"/>
      <c r="F59" s="1494"/>
      <c r="G59" s="1494"/>
      <c r="H59" s="1495"/>
      <c r="I59" s="1495"/>
      <c r="J59" s="1495"/>
      <c r="K59" s="1495"/>
      <c r="L59" s="1495"/>
      <c r="M59" s="1495"/>
      <c r="N59" s="1495"/>
      <c r="O59" s="1495"/>
      <c r="AE59" s="1496"/>
      <c r="AF59" s="1496" t="str">
        <f>(AD34/AD52)*100</f>
        <v>#DIV/0!</v>
      </c>
      <c r="AG59" s="1496" t="str">
        <f>(AE59/AE77)*100</f>
        <v>#DIV/0!</v>
      </c>
      <c r="AH59" s="1496"/>
      <c r="AI59" s="1496"/>
      <c r="AJ59" s="1496" t="str">
        <f t="shared" ref="AJ59:AK59" si="61">(AH59/AH77)*100</f>
        <v>#DIV/0!</v>
      </c>
      <c r="AK59" s="1496" t="str">
        <f t="shared" si="61"/>
        <v>#DIV/0!</v>
      </c>
      <c r="AL59" s="1496"/>
      <c r="AM59" s="1496"/>
      <c r="AN59" s="1496" t="str">
        <f t="shared" ref="AN59:AO59" si="62">(AL59/AL77)*100</f>
        <v>#DIV/0!</v>
      </c>
      <c r="AO59" s="1496" t="str">
        <f t="shared" si="62"/>
        <v>#DIV/0!</v>
      </c>
      <c r="AP59" s="1497"/>
      <c r="AQ59" s="1497"/>
      <c r="AR59" s="1496" t="str">
        <f t="shared" ref="AR59:AS59" si="63">(AP59/AP77)*100</f>
        <v>#DIV/0!</v>
      </c>
      <c r="AS59" s="1496" t="str">
        <f t="shared" si="63"/>
        <v>#DIV/0!</v>
      </c>
      <c r="AT59" s="1497"/>
      <c r="AU59" s="1497"/>
      <c r="AV59" s="1496" t="str">
        <f t="shared" ref="AV59:AW59" si="64">(AT59/AT77)*100</f>
        <v>#DIV/0!</v>
      </c>
      <c r="AW59" s="1496" t="str">
        <f t="shared" si="64"/>
        <v>#DIV/0!</v>
      </c>
      <c r="AX59" s="1498"/>
      <c r="AY59" s="1498"/>
      <c r="AZ59" s="1498"/>
      <c r="BA59" s="1498"/>
      <c r="BB59" s="1498"/>
    </row>
    <row r="60" ht="12.75" customHeight="1">
      <c r="A60" s="1481" t="str">
        <f>'Roster &amp; Tables'!C7</f>
        <v>HALEY DELUDE</v>
      </c>
      <c r="B60" s="1482"/>
      <c r="C60" s="1482"/>
      <c r="D60" s="1483"/>
      <c r="E60" s="1484"/>
      <c r="F60" s="1485"/>
      <c r="G60" s="1485"/>
      <c r="H60" s="1486"/>
      <c r="I60" s="1486"/>
      <c r="J60" s="1486"/>
      <c r="K60" s="1486"/>
      <c r="L60" s="1486"/>
      <c r="M60" s="1486"/>
      <c r="N60" s="1486"/>
      <c r="O60" s="1486"/>
      <c r="AE60" s="1487"/>
      <c r="AF60" s="1487" t="str">
        <f>(AD35/AD52)*100</f>
        <v>#DIV/0!</v>
      </c>
      <c r="AG60" s="1487" t="str">
        <f>(AE60/AE77)*100</f>
        <v>#DIV/0!</v>
      </c>
      <c r="AH60" s="1487"/>
      <c r="AI60" s="1487"/>
      <c r="AJ60" s="1487" t="str">
        <f t="shared" ref="AJ60:AK60" si="65">(AH60/AH77)*100</f>
        <v>#DIV/0!</v>
      </c>
      <c r="AK60" s="1487" t="str">
        <f t="shared" si="65"/>
        <v>#DIV/0!</v>
      </c>
      <c r="AL60" s="1487"/>
      <c r="AM60" s="1487"/>
      <c r="AN60" s="1487" t="str">
        <f t="shared" ref="AN60:AO60" si="66">(AL60/AL77)*100</f>
        <v>#DIV/0!</v>
      </c>
      <c r="AO60" s="1487" t="str">
        <f t="shared" si="66"/>
        <v>#DIV/0!</v>
      </c>
      <c r="AP60" s="1488"/>
      <c r="AQ60" s="1488"/>
      <c r="AR60" s="1487" t="str">
        <f t="shared" ref="AR60:AS60" si="67">(AP60/AP77)*100</f>
        <v>#DIV/0!</v>
      </c>
      <c r="AS60" s="1487" t="str">
        <f t="shared" si="67"/>
        <v>#DIV/0!</v>
      </c>
      <c r="AT60" s="1488"/>
      <c r="AU60" s="1488"/>
      <c r="AV60" s="1487" t="str">
        <f t="shared" ref="AV60:AW60" si="68">(AT60/AT77)*100</f>
        <v>#DIV/0!</v>
      </c>
      <c r="AW60" s="1487" t="str">
        <f t="shared" si="68"/>
        <v>#DIV/0!</v>
      </c>
      <c r="AX60" s="1489"/>
      <c r="AY60" s="1489"/>
      <c r="AZ60" s="1489"/>
      <c r="BA60" s="1489"/>
      <c r="BB60" s="1489"/>
    </row>
    <row r="61" ht="12.75" customHeight="1">
      <c r="A61" s="1499" t="str">
        <f>#REF!</f>
        <v>#REF!</v>
      </c>
      <c r="B61" s="1491"/>
      <c r="C61" s="1491"/>
      <c r="D61" s="1492"/>
      <c r="E61" s="1493"/>
      <c r="F61" s="1494"/>
      <c r="G61" s="1494"/>
      <c r="H61" s="1495"/>
      <c r="I61" s="1495"/>
      <c r="J61" s="1495"/>
      <c r="K61" s="1495"/>
      <c r="L61" s="1495"/>
      <c r="M61" s="1495"/>
      <c r="N61" s="1495"/>
      <c r="O61" s="1495"/>
      <c r="AE61" s="1496"/>
      <c r="AF61" s="1496" t="str">
        <f>(AD36/AD52)*100</f>
        <v>#DIV/0!</v>
      </c>
      <c r="AG61" s="1496" t="str">
        <f>(AE61/AE77)*100</f>
        <v>#DIV/0!</v>
      </c>
      <c r="AH61" s="1496"/>
      <c r="AI61" s="1496"/>
      <c r="AJ61" s="1496" t="str">
        <f t="shared" ref="AJ61:AK61" si="69">(AH61/AH77)*100</f>
        <v>#DIV/0!</v>
      </c>
      <c r="AK61" s="1496" t="str">
        <f t="shared" si="69"/>
        <v>#DIV/0!</v>
      </c>
      <c r="AL61" s="1496"/>
      <c r="AM61" s="1496"/>
      <c r="AN61" s="1496" t="str">
        <f t="shared" ref="AN61:AO61" si="70">(AL61/AL77)*100</f>
        <v>#DIV/0!</v>
      </c>
      <c r="AO61" s="1496" t="str">
        <f t="shared" si="70"/>
        <v>#DIV/0!</v>
      </c>
      <c r="AP61" s="1497"/>
      <c r="AQ61" s="1497"/>
      <c r="AR61" s="1496" t="str">
        <f t="shared" ref="AR61:AS61" si="71">(AP61/AP77)*100</f>
        <v>#DIV/0!</v>
      </c>
      <c r="AS61" s="1496" t="str">
        <f t="shared" si="71"/>
        <v>#DIV/0!</v>
      </c>
      <c r="AT61" s="1497"/>
      <c r="AU61" s="1497"/>
      <c r="AV61" s="1496" t="str">
        <f t="shared" ref="AV61:AW61" si="72">(AT61/AT77)*100</f>
        <v>#DIV/0!</v>
      </c>
      <c r="AW61" s="1496" t="str">
        <f t="shared" si="72"/>
        <v>#DIV/0!</v>
      </c>
      <c r="AX61" s="1498"/>
      <c r="AY61" s="1498"/>
      <c r="AZ61" s="1498"/>
      <c r="BA61" s="1498"/>
      <c r="BB61" s="1498"/>
    </row>
    <row r="62" ht="12.75" customHeight="1">
      <c r="A62" s="1500" t="str">
        <f>'Roster &amp; Tables'!C8</f>
        <v>MIKE LASHLEY</v>
      </c>
      <c r="B62" s="1482"/>
      <c r="C62" s="1482"/>
      <c r="D62" s="1483"/>
      <c r="E62" s="1484"/>
      <c r="F62" s="1485"/>
      <c r="G62" s="1485"/>
      <c r="H62" s="1486"/>
      <c r="I62" s="1486"/>
      <c r="J62" s="1486"/>
      <c r="K62" s="1486"/>
      <c r="L62" s="1486"/>
      <c r="M62" s="1486"/>
      <c r="N62" s="1486"/>
      <c r="O62" s="1486"/>
      <c r="AE62" s="1487"/>
      <c r="AF62" s="1487" t="str">
        <f>(AD37/AD52)*100</f>
        <v>#DIV/0!</v>
      </c>
      <c r="AG62" s="1487" t="str">
        <f>(AE62/AE77)*100</f>
        <v>#DIV/0!</v>
      </c>
      <c r="AH62" s="1487"/>
      <c r="AI62" s="1487"/>
      <c r="AJ62" s="1487" t="str">
        <f t="shared" ref="AJ62:AK62" si="73">(AH62/AH77)*100</f>
        <v>#DIV/0!</v>
      </c>
      <c r="AK62" s="1487" t="str">
        <f t="shared" si="73"/>
        <v>#DIV/0!</v>
      </c>
      <c r="AL62" s="1487"/>
      <c r="AM62" s="1487"/>
      <c r="AN62" s="1487" t="str">
        <f t="shared" ref="AN62:AO62" si="74">(AL62/AL77)*100</f>
        <v>#DIV/0!</v>
      </c>
      <c r="AO62" s="1487" t="str">
        <f t="shared" si="74"/>
        <v>#DIV/0!</v>
      </c>
      <c r="AP62" s="1488"/>
      <c r="AQ62" s="1488"/>
      <c r="AR62" s="1487" t="str">
        <f t="shared" ref="AR62:AS62" si="75">(AP62/AP77)*100</f>
        <v>#DIV/0!</v>
      </c>
      <c r="AS62" s="1487" t="str">
        <f t="shared" si="75"/>
        <v>#DIV/0!</v>
      </c>
      <c r="AT62" s="1488"/>
      <c r="AU62" s="1488"/>
      <c r="AV62" s="1487" t="str">
        <f t="shared" ref="AV62:AW62" si="76">(AT62/AT77)*100</f>
        <v>#DIV/0!</v>
      </c>
      <c r="AW62" s="1487" t="str">
        <f t="shared" si="76"/>
        <v>#DIV/0!</v>
      </c>
      <c r="AX62" s="1489"/>
      <c r="AY62" s="1489"/>
      <c r="AZ62" s="1489"/>
      <c r="BA62" s="1489"/>
      <c r="BB62" s="1489"/>
    </row>
    <row r="63" ht="12.75" customHeight="1">
      <c r="A63" s="1499" t="str">
        <f>'Roster &amp; Tables'!C9</f>
        <v>BRYANT ROGERS</v>
      </c>
      <c r="B63" s="1491"/>
      <c r="C63" s="1491"/>
      <c r="D63" s="1492"/>
      <c r="E63" s="1493"/>
      <c r="F63" s="1494"/>
      <c r="G63" s="1494"/>
      <c r="H63" s="1495"/>
      <c r="I63" s="1495"/>
      <c r="J63" s="1495"/>
      <c r="K63" s="1495"/>
      <c r="L63" s="1495"/>
      <c r="M63" s="1495"/>
      <c r="N63" s="1495"/>
      <c r="O63" s="1495"/>
      <c r="AE63" s="1496"/>
      <c r="AF63" s="1496" t="str">
        <f>(AD38/AD52)*100</f>
        <v>#DIV/0!</v>
      </c>
      <c r="AG63" s="1496" t="str">
        <f>(AE63/AE77)*100</f>
        <v>#DIV/0!</v>
      </c>
      <c r="AH63" s="1496"/>
      <c r="AI63" s="1496"/>
      <c r="AJ63" s="1496" t="str">
        <f t="shared" ref="AJ63:AK63" si="77">(AH63/AH77)*100</f>
        <v>#DIV/0!</v>
      </c>
      <c r="AK63" s="1496" t="str">
        <f t="shared" si="77"/>
        <v>#DIV/0!</v>
      </c>
      <c r="AL63" s="1496"/>
      <c r="AM63" s="1496"/>
      <c r="AN63" s="1496" t="str">
        <f t="shared" ref="AN63:AO63" si="78">(AL63/AL77)*100</f>
        <v>#DIV/0!</v>
      </c>
      <c r="AO63" s="1496" t="str">
        <f t="shared" si="78"/>
        <v>#DIV/0!</v>
      </c>
      <c r="AP63" s="1497"/>
      <c r="AQ63" s="1497"/>
      <c r="AR63" s="1496" t="str">
        <f t="shared" ref="AR63:AS63" si="79">(AP63/AP77)*100</f>
        <v>#DIV/0!</v>
      </c>
      <c r="AS63" s="1496" t="str">
        <f t="shared" si="79"/>
        <v>#DIV/0!</v>
      </c>
      <c r="AT63" s="1497"/>
      <c r="AU63" s="1497"/>
      <c r="AV63" s="1496" t="str">
        <f t="shared" ref="AV63:AW63" si="80">(AT63/AT77)*100</f>
        <v>#DIV/0!</v>
      </c>
      <c r="AW63" s="1496" t="str">
        <f t="shared" si="80"/>
        <v>#DIV/0!</v>
      </c>
      <c r="AX63" s="1498"/>
      <c r="AY63" s="1498"/>
      <c r="AZ63" s="1498"/>
      <c r="BA63" s="1498"/>
      <c r="BB63" s="1498"/>
    </row>
    <row r="64" ht="12.75" customHeight="1">
      <c r="A64" s="1500" t="str">
        <f>'Roster &amp; Tables'!C10</f>
        <v>ABDUL AL TABBAH</v>
      </c>
      <c r="B64" s="1482"/>
      <c r="C64" s="1482"/>
      <c r="D64" s="1483"/>
      <c r="E64" s="1484"/>
      <c r="F64" s="1485"/>
      <c r="G64" s="1485"/>
      <c r="H64" s="1486"/>
      <c r="I64" s="1486"/>
      <c r="J64" s="1486"/>
      <c r="K64" s="1486"/>
      <c r="L64" s="1486"/>
      <c r="M64" s="1486"/>
      <c r="N64" s="1486"/>
      <c r="O64" s="1486"/>
      <c r="AE64" s="1487"/>
      <c r="AF64" s="1487" t="str">
        <f>(AD39/AD52)*100</f>
        <v>#DIV/0!</v>
      </c>
      <c r="AG64" s="1487" t="str">
        <f>(AE64/AE77)*100</f>
        <v>#DIV/0!</v>
      </c>
      <c r="AH64" s="1487"/>
      <c r="AI64" s="1487"/>
      <c r="AJ64" s="1487" t="str">
        <f t="shared" ref="AJ64:AK64" si="81">(AH64/AH77)*100</f>
        <v>#DIV/0!</v>
      </c>
      <c r="AK64" s="1487" t="str">
        <f t="shared" si="81"/>
        <v>#DIV/0!</v>
      </c>
      <c r="AL64" s="1487"/>
      <c r="AM64" s="1487"/>
      <c r="AN64" s="1487" t="str">
        <f t="shared" ref="AN64:AO64" si="82">(AL64/AL77)*100</f>
        <v>#DIV/0!</v>
      </c>
      <c r="AO64" s="1487" t="str">
        <f t="shared" si="82"/>
        <v>#DIV/0!</v>
      </c>
      <c r="AP64" s="1488"/>
      <c r="AQ64" s="1488"/>
      <c r="AR64" s="1487" t="str">
        <f t="shared" ref="AR64:AS64" si="83">(AP64/AP77)*100</f>
        <v>#DIV/0!</v>
      </c>
      <c r="AS64" s="1487" t="str">
        <f t="shared" si="83"/>
        <v>#DIV/0!</v>
      </c>
      <c r="AT64" s="1488"/>
      <c r="AU64" s="1488"/>
      <c r="AV64" s="1487" t="str">
        <f t="shared" ref="AV64:AW64" si="84">(AT64/AT77)*100</f>
        <v>#DIV/0!</v>
      </c>
      <c r="AW64" s="1487" t="str">
        <f t="shared" si="84"/>
        <v>#DIV/0!</v>
      </c>
      <c r="AX64" s="1489"/>
      <c r="AY64" s="1489"/>
      <c r="AZ64" s="1489"/>
      <c r="BA64" s="1489"/>
      <c r="BB64" s="1489"/>
    </row>
    <row r="65" ht="12.75" customHeight="1">
      <c r="A65" s="1499" t="str">
        <f>'Roster &amp; Tables'!C11</f>
        <v>JOSE TORRES</v>
      </c>
      <c r="B65" s="1491"/>
      <c r="C65" s="1491"/>
      <c r="D65" s="1492"/>
      <c r="E65" s="1493"/>
      <c r="F65" s="1494"/>
      <c r="G65" s="1494"/>
      <c r="H65" s="1495"/>
      <c r="I65" s="1495"/>
      <c r="J65" s="1495"/>
      <c r="K65" s="1495"/>
      <c r="L65" s="1495"/>
      <c r="M65" s="1495"/>
      <c r="N65" s="1495"/>
      <c r="O65" s="1495"/>
      <c r="AE65" s="1496"/>
      <c r="AF65" s="1496" t="str">
        <f>(AD40/AD52)*100</f>
        <v>#DIV/0!</v>
      </c>
      <c r="AG65" s="1496" t="str">
        <f>(AE65/AE77)*100</f>
        <v>#DIV/0!</v>
      </c>
      <c r="AH65" s="1496"/>
      <c r="AI65" s="1496"/>
      <c r="AJ65" s="1496" t="str">
        <f t="shared" ref="AJ65:AK65" si="85">(AH65/AH77)*100</f>
        <v>#DIV/0!</v>
      </c>
      <c r="AK65" s="1496" t="str">
        <f t="shared" si="85"/>
        <v>#DIV/0!</v>
      </c>
      <c r="AL65" s="1496"/>
      <c r="AM65" s="1496"/>
      <c r="AN65" s="1496" t="str">
        <f t="shared" ref="AN65:AO65" si="86">(AL65/AL77)*100</f>
        <v>#DIV/0!</v>
      </c>
      <c r="AO65" s="1496" t="str">
        <f t="shared" si="86"/>
        <v>#DIV/0!</v>
      </c>
      <c r="AP65" s="1497"/>
      <c r="AQ65" s="1497"/>
      <c r="AR65" s="1496" t="str">
        <f t="shared" ref="AR65:AS65" si="87">(AP65/AP77)*100</f>
        <v>#DIV/0!</v>
      </c>
      <c r="AS65" s="1496" t="str">
        <f t="shared" si="87"/>
        <v>#DIV/0!</v>
      </c>
      <c r="AT65" s="1497"/>
      <c r="AU65" s="1497"/>
      <c r="AV65" s="1496" t="str">
        <f t="shared" ref="AV65:AW65" si="88">(AT65/AT77)*100</f>
        <v>#DIV/0!</v>
      </c>
      <c r="AW65" s="1496" t="str">
        <f t="shared" si="88"/>
        <v>#DIV/0!</v>
      </c>
      <c r="AX65" s="1498"/>
      <c r="AY65" s="1498"/>
      <c r="AZ65" s="1498"/>
      <c r="BA65" s="1498"/>
      <c r="BB65" s="1498"/>
    </row>
    <row r="66" ht="12.75" customHeight="1">
      <c r="A66" s="1481" t="str">
        <f t="shared" ref="A66:A67" si="93">#REF!</f>
        <v>#REF!</v>
      </c>
      <c r="B66" s="1482"/>
      <c r="C66" s="1482"/>
      <c r="D66" s="1483"/>
      <c r="E66" s="1484"/>
      <c r="F66" s="1485"/>
      <c r="G66" s="1485"/>
      <c r="H66" s="1486"/>
      <c r="I66" s="1486"/>
      <c r="J66" s="1486"/>
      <c r="K66" s="1486"/>
      <c r="L66" s="1486"/>
      <c r="M66" s="1486"/>
      <c r="N66" s="1486"/>
      <c r="O66" s="1486"/>
      <c r="AE66" s="1487"/>
      <c r="AF66" s="1487" t="str">
        <f>(AD41/AD52)*100</f>
        <v>#DIV/0!</v>
      </c>
      <c r="AG66" s="1487" t="str">
        <f>(AE66/AE77)*100</f>
        <v>#DIV/0!</v>
      </c>
      <c r="AH66" s="1487"/>
      <c r="AI66" s="1487"/>
      <c r="AJ66" s="1487" t="str">
        <f t="shared" ref="AJ66:AK66" si="89">(AH66/AH77)*100</f>
        <v>#DIV/0!</v>
      </c>
      <c r="AK66" s="1487" t="str">
        <f t="shared" si="89"/>
        <v>#DIV/0!</v>
      </c>
      <c r="AL66" s="1487"/>
      <c r="AM66" s="1487"/>
      <c r="AN66" s="1487" t="str">
        <f t="shared" ref="AN66:AO66" si="90">(AL66/AL77)*100</f>
        <v>#DIV/0!</v>
      </c>
      <c r="AO66" s="1487" t="str">
        <f t="shared" si="90"/>
        <v>#DIV/0!</v>
      </c>
      <c r="AP66" s="1488"/>
      <c r="AQ66" s="1488"/>
      <c r="AR66" s="1487" t="str">
        <f t="shared" ref="AR66:AS66" si="91">(AP66/AP77)*100</f>
        <v>#DIV/0!</v>
      </c>
      <c r="AS66" s="1487" t="str">
        <f t="shared" si="91"/>
        <v>#DIV/0!</v>
      </c>
      <c r="AT66" s="1488"/>
      <c r="AU66" s="1488"/>
      <c r="AV66" s="1487" t="str">
        <f t="shared" ref="AV66:AW66" si="92">(AT66/AT77)*100</f>
        <v>#DIV/0!</v>
      </c>
      <c r="AW66" s="1487" t="str">
        <f t="shared" si="92"/>
        <v>#DIV/0!</v>
      </c>
      <c r="AX66" s="1489"/>
      <c r="AY66" s="1489"/>
      <c r="AZ66" s="1489"/>
      <c r="BA66" s="1489"/>
      <c r="BB66" s="1489"/>
    </row>
    <row r="67" ht="12.75" customHeight="1">
      <c r="A67" s="1490" t="str">
        <f t="shared" si="93"/>
        <v>#REF!</v>
      </c>
      <c r="B67" s="1491"/>
      <c r="C67" s="1491"/>
      <c r="D67" s="1492"/>
      <c r="E67" s="1493"/>
      <c r="F67" s="1494"/>
      <c r="G67" s="1494"/>
      <c r="H67" s="1495"/>
      <c r="I67" s="1495"/>
      <c r="J67" s="1495"/>
      <c r="K67" s="1495"/>
      <c r="L67" s="1495"/>
      <c r="M67" s="1495"/>
      <c r="N67" s="1495"/>
      <c r="O67" s="1495"/>
      <c r="AE67" s="1496"/>
      <c r="AF67" s="1496" t="str">
        <f>(AD42/AD52)*100</f>
        <v>#DIV/0!</v>
      </c>
      <c r="AG67" s="1496" t="str">
        <f>(AE67/AE77)*100</f>
        <v>#DIV/0!</v>
      </c>
      <c r="AH67" s="1496"/>
      <c r="AI67" s="1496"/>
      <c r="AJ67" s="1496" t="str">
        <f t="shared" ref="AJ67:AK67" si="94">(AH67/AH77)*100</f>
        <v>#DIV/0!</v>
      </c>
      <c r="AK67" s="1496" t="str">
        <f t="shared" si="94"/>
        <v>#DIV/0!</v>
      </c>
      <c r="AL67" s="1496"/>
      <c r="AM67" s="1496"/>
      <c r="AN67" s="1496" t="str">
        <f t="shared" ref="AN67:AO67" si="95">(AL67/AL77)*100</f>
        <v>#DIV/0!</v>
      </c>
      <c r="AO67" s="1496" t="str">
        <f t="shared" si="95"/>
        <v>#DIV/0!</v>
      </c>
      <c r="AP67" s="1497"/>
      <c r="AQ67" s="1497"/>
      <c r="AR67" s="1496" t="str">
        <f t="shared" ref="AR67:AS67" si="96">(AP67/AP77)*100</f>
        <v>#DIV/0!</v>
      </c>
      <c r="AS67" s="1496" t="str">
        <f t="shared" si="96"/>
        <v>#DIV/0!</v>
      </c>
      <c r="AT67" s="1497"/>
      <c r="AU67" s="1497"/>
      <c r="AV67" s="1496" t="str">
        <f t="shared" ref="AV67:AW67" si="97">(AT67/AT77)*100</f>
        <v>#DIV/0!</v>
      </c>
      <c r="AW67" s="1496" t="str">
        <f t="shared" si="97"/>
        <v>#DIV/0!</v>
      </c>
      <c r="AX67" s="1498"/>
      <c r="AY67" s="1498"/>
      <c r="AZ67" s="1498"/>
      <c r="BA67" s="1498"/>
      <c r="BB67" s="1498"/>
    </row>
    <row r="68" ht="12.75" customHeight="1">
      <c r="A68" s="1481" t="str">
        <f>'Roster &amp; Tables'!C16</f>
        <v>BRYAN ROGERS</v>
      </c>
      <c r="B68" s="1482"/>
      <c r="C68" s="1482"/>
      <c r="D68" s="1483"/>
      <c r="E68" s="1501"/>
      <c r="F68" s="1485"/>
      <c r="G68" s="1485"/>
      <c r="H68" s="1486"/>
      <c r="I68" s="1486"/>
      <c r="J68" s="1486"/>
      <c r="K68" s="1486"/>
      <c r="L68" s="1486"/>
      <c r="M68" s="1486"/>
      <c r="N68" s="1486"/>
      <c r="O68" s="1486"/>
      <c r="AE68" s="1487"/>
      <c r="AF68" s="1487" t="str">
        <f>(AD43/AD52)*100</f>
        <v>#DIV/0!</v>
      </c>
      <c r="AG68" s="1487" t="str">
        <f>(AE68/AE77)*100</f>
        <v>#DIV/0!</v>
      </c>
      <c r="AH68" s="1487"/>
      <c r="AI68" s="1487"/>
      <c r="AJ68" s="1487" t="str">
        <f t="shared" ref="AJ68:AK68" si="98">(AH68/AH77)*100</f>
        <v>#DIV/0!</v>
      </c>
      <c r="AK68" s="1487" t="str">
        <f t="shared" si="98"/>
        <v>#DIV/0!</v>
      </c>
      <c r="AL68" s="1487"/>
      <c r="AM68" s="1487"/>
      <c r="AN68" s="1487" t="str">
        <f t="shared" ref="AN68:AO68" si="99">(AL68/AL77)*100</f>
        <v>#DIV/0!</v>
      </c>
      <c r="AO68" s="1487" t="str">
        <f t="shared" si="99"/>
        <v>#DIV/0!</v>
      </c>
      <c r="AP68" s="1488"/>
      <c r="AQ68" s="1488"/>
      <c r="AR68" s="1487" t="str">
        <f t="shared" ref="AR68:AS68" si="100">(AP68/AP77)*100</f>
        <v>#DIV/0!</v>
      </c>
      <c r="AS68" s="1487" t="str">
        <f t="shared" si="100"/>
        <v>#DIV/0!</v>
      </c>
      <c r="AT68" s="1488"/>
      <c r="AU68" s="1488"/>
      <c r="AV68" s="1487" t="str">
        <f t="shared" ref="AV68:AW68" si="101">(AT68/AT77)*100</f>
        <v>#DIV/0!</v>
      </c>
      <c r="AW68" s="1487" t="str">
        <f t="shared" si="101"/>
        <v>#DIV/0!</v>
      </c>
      <c r="AX68" s="1489"/>
      <c r="AY68" s="1489"/>
      <c r="AZ68" s="1489"/>
      <c r="BA68" s="1489"/>
      <c r="BB68" s="1489"/>
    </row>
    <row r="69" ht="12.75" customHeight="1">
      <c r="A69" s="1490" t="str">
        <f>'Roster &amp; Tables'!C17</f>
        <v/>
      </c>
      <c r="B69" s="1491"/>
      <c r="C69" s="1491"/>
      <c r="D69" s="1492"/>
      <c r="E69" s="1493"/>
      <c r="F69" s="1494"/>
      <c r="G69" s="1494"/>
      <c r="H69" s="1495"/>
      <c r="I69" s="1495"/>
      <c r="J69" s="1495"/>
      <c r="K69" s="1495"/>
      <c r="L69" s="1495"/>
      <c r="M69" s="1495"/>
      <c r="N69" s="1495"/>
      <c r="O69" s="1495"/>
      <c r="AE69" s="1496"/>
      <c r="AF69" s="1496" t="str">
        <f>(AD44/AD52)*100</f>
        <v>#DIV/0!</v>
      </c>
      <c r="AG69" s="1496" t="str">
        <f>(AE69/AE77)*100</f>
        <v>#DIV/0!</v>
      </c>
      <c r="AH69" s="1496"/>
      <c r="AI69" s="1496"/>
      <c r="AJ69" s="1496" t="str">
        <f t="shared" ref="AJ69:AK69" si="102">(AH69/AH77)*100</f>
        <v>#DIV/0!</v>
      </c>
      <c r="AK69" s="1496" t="str">
        <f t="shared" si="102"/>
        <v>#DIV/0!</v>
      </c>
      <c r="AL69" s="1496"/>
      <c r="AM69" s="1496"/>
      <c r="AN69" s="1496" t="str">
        <f t="shared" ref="AN69:AO69" si="103">(AL69/AL77)*100</f>
        <v>#DIV/0!</v>
      </c>
      <c r="AO69" s="1496" t="str">
        <f t="shared" si="103"/>
        <v>#DIV/0!</v>
      </c>
      <c r="AP69" s="1497"/>
      <c r="AQ69" s="1497"/>
      <c r="AR69" s="1496" t="str">
        <f t="shared" ref="AR69:AS69" si="104">(AP69/AP77)*100</f>
        <v>#DIV/0!</v>
      </c>
      <c r="AS69" s="1496" t="str">
        <f t="shared" si="104"/>
        <v>#DIV/0!</v>
      </c>
      <c r="AT69" s="1497"/>
      <c r="AU69" s="1497"/>
      <c r="AV69" s="1496" t="str">
        <f t="shared" ref="AV69:AW69" si="105">(AT69/AT77)*100</f>
        <v>#DIV/0!</v>
      </c>
      <c r="AW69" s="1496" t="str">
        <f t="shared" si="105"/>
        <v>#DIV/0!</v>
      </c>
      <c r="AX69" s="1498"/>
      <c r="AY69" s="1498"/>
      <c r="AZ69" s="1498"/>
      <c r="BA69" s="1498"/>
      <c r="BB69" s="1498"/>
    </row>
    <row r="70" ht="12.75" customHeight="1">
      <c r="A70" s="1481" t="str">
        <f>'Roster &amp; Tables'!C15</f>
        <v>MAKOTO "TOKYO" MACHO</v>
      </c>
      <c r="B70" s="1482"/>
      <c r="C70" s="1482"/>
      <c r="D70" s="1483"/>
      <c r="E70" s="1484"/>
      <c r="F70" s="1485"/>
      <c r="G70" s="1485"/>
      <c r="H70" s="1486"/>
      <c r="I70" s="1486"/>
      <c r="J70" s="1486"/>
      <c r="K70" s="1486"/>
      <c r="L70" s="1486"/>
      <c r="M70" s="1486"/>
      <c r="N70" s="1486"/>
      <c r="O70" s="1486"/>
      <c r="AE70" s="1487"/>
      <c r="AF70" s="1487" t="str">
        <f>(AD45/AD52)*100</f>
        <v>#DIV/0!</v>
      </c>
      <c r="AG70" s="1487" t="str">
        <f>(AE70/AE77)*100</f>
        <v>#DIV/0!</v>
      </c>
      <c r="AH70" s="1487"/>
      <c r="AI70" s="1487"/>
      <c r="AJ70" s="1487" t="str">
        <f t="shared" ref="AJ70:AK70" si="106">(AH70/AH77)*100</f>
        <v>#DIV/0!</v>
      </c>
      <c r="AK70" s="1487" t="str">
        <f t="shared" si="106"/>
        <v>#DIV/0!</v>
      </c>
      <c r="AL70" s="1487"/>
      <c r="AM70" s="1487"/>
      <c r="AN70" s="1487" t="str">
        <f t="shared" ref="AN70:AO70" si="107">(AL70/AL77)*100</f>
        <v>#DIV/0!</v>
      </c>
      <c r="AO70" s="1487" t="str">
        <f t="shared" si="107"/>
        <v>#DIV/0!</v>
      </c>
      <c r="AP70" s="1488"/>
      <c r="AQ70" s="1488"/>
      <c r="AR70" s="1487" t="str">
        <f t="shared" ref="AR70:AS70" si="108">(AP70/AP77)*100</f>
        <v>#DIV/0!</v>
      </c>
      <c r="AS70" s="1487" t="str">
        <f t="shared" si="108"/>
        <v>#DIV/0!</v>
      </c>
      <c r="AT70" s="1488"/>
      <c r="AU70" s="1488"/>
      <c r="AV70" s="1487" t="str">
        <f t="shared" ref="AV70:AW70" si="109">(AT70/AT77)*100</f>
        <v>#DIV/0!</v>
      </c>
      <c r="AW70" s="1487" t="str">
        <f t="shared" si="109"/>
        <v>#DIV/0!</v>
      </c>
      <c r="AX70" s="1489"/>
      <c r="AY70" s="1489"/>
      <c r="AZ70" s="1489"/>
      <c r="BA70" s="1489"/>
      <c r="BB70" s="1489"/>
    </row>
    <row r="71" ht="12.75" customHeight="1">
      <c r="A71" s="1499" t="str">
        <f t="shared" ref="A71:A72" si="114">#REF!</f>
        <v>#REF!</v>
      </c>
      <c r="B71" s="1491"/>
      <c r="C71" s="1491"/>
      <c r="D71" s="1492"/>
      <c r="E71" s="1493"/>
      <c r="F71" s="1494"/>
      <c r="G71" s="1494"/>
      <c r="H71" s="1495"/>
      <c r="I71" s="1495"/>
      <c r="J71" s="1495"/>
      <c r="K71" s="1495"/>
      <c r="L71" s="1495"/>
      <c r="M71" s="1495"/>
      <c r="N71" s="1495"/>
      <c r="O71" s="1495"/>
      <c r="AE71" s="1496"/>
      <c r="AF71" s="1496" t="str">
        <f>(AD46/AD52)*100</f>
        <v>#DIV/0!</v>
      </c>
      <c r="AG71" s="1496" t="str">
        <f>(AE71/AE77)*100</f>
        <v>#DIV/0!</v>
      </c>
      <c r="AH71" s="1496"/>
      <c r="AI71" s="1496"/>
      <c r="AJ71" s="1496" t="str">
        <f t="shared" ref="AJ71:AK71" si="110">(AH71/AH77)*100</f>
        <v>#DIV/0!</v>
      </c>
      <c r="AK71" s="1496" t="str">
        <f t="shared" si="110"/>
        <v>#DIV/0!</v>
      </c>
      <c r="AL71" s="1496"/>
      <c r="AM71" s="1496"/>
      <c r="AN71" s="1496" t="str">
        <f t="shared" ref="AN71:AO71" si="111">(AL71/AL77)*100</f>
        <v>#DIV/0!</v>
      </c>
      <c r="AO71" s="1496" t="str">
        <f t="shared" si="111"/>
        <v>#DIV/0!</v>
      </c>
      <c r="AP71" s="1497"/>
      <c r="AQ71" s="1497"/>
      <c r="AR71" s="1496" t="str">
        <f t="shared" ref="AR71:AS71" si="112">(AP71/AP77)*100</f>
        <v>#DIV/0!</v>
      </c>
      <c r="AS71" s="1496" t="str">
        <f t="shared" si="112"/>
        <v>#DIV/0!</v>
      </c>
      <c r="AT71" s="1497"/>
      <c r="AU71" s="1497"/>
      <c r="AV71" s="1496" t="str">
        <f t="shared" ref="AV71:AW71" si="113">(AT71/AT77)*100</f>
        <v>#DIV/0!</v>
      </c>
      <c r="AW71" s="1496" t="str">
        <f t="shared" si="113"/>
        <v>#DIV/0!</v>
      </c>
      <c r="AX71" s="1498"/>
      <c r="AY71" s="1498"/>
      <c r="AZ71" s="1498"/>
      <c r="BA71" s="1498"/>
      <c r="BB71" s="1498"/>
    </row>
    <row r="72" ht="12.75" customHeight="1">
      <c r="A72" s="1500" t="str">
        <f t="shared" si="114"/>
        <v>#REF!</v>
      </c>
      <c r="B72" s="1482"/>
      <c r="C72" s="1482"/>
      <c r="D72" s="1483"/>
      <c r="E72" s="1484"/>
      <c r="F72" s="1485"/>
      <c r="G72" s="1485"/>
      <c r="H72" s="1486"/>
      <c r="I72" s="1486"/>
      <c r="J72" s="1486"/>
      <c r="K72" s="1486"/>
      <c r="L72" s="1486"/>
      <c r="M72" s="1486"/>
      <c r="N72" s="1486"/>
      <c r="O72" s="1486"/>
      <c r="AE72" s="1487"/>
      <c r="AF72" s="1487" t="str">
        <f>(AD47/AD52)*100</f>
        <v>#DIV/0!</v>
      </c>
      <c r="AG72" s="1487" t="str">
        <f>(AE72/AE77)*100</f>
        <v>#DIV/0!</v>
      </c>
      <c r="AH72" s="1487"/>
      <c r="AI72" s="1487"/>
      <c r="AJ72" s="1487" t="str">
        <f t="shared" ref="AJ72:AK72" si="115">(AH72/AH77)*100</f>
        <v>#DIV/0!</v>
      </c>
      <c r="AK72" s="1487" t="str">
        <f t="shared" si="115"/>
        <v>#DIV/0!</v>
      </c>
      <c r="AL72" s="1487"/>
      <c r="AM72" s="1487"/>
      <c r="AN72" s="1487" t="str">
        <f t="shared" ref="AN72:AO72" si="116">(AL72/AL77)*100</f>
        <v>#DIV/0!</v>
      </c>
      <c r="AO72" s="1487" t="str">
        <f t="shared" si="116"/>
        <v>#DIV/0!</v>
      </c>
      <c r="AP72" s="1488"/>
      <c r="AQ72" s="1488"/>
      <c r="AR72" s="1487" t="str">
        <f t="shared" ref="AR72:AS72" si="117">(AP72/AP77)*100</f>
        <v>#DIV/0!</v>
      </c>
      <c r="AS72" s="1487" t="str">
        <f t="shared" si="117"/>
        <v>#DIV/0!</v>
      </c>
      <c r="AT72" s="1488"/>
      <c r="AU72" s="1488"/>
      <c r="AV72" s="1487" t="str">
        <f t="shared" ref="AV72:AW72" si="118">(AT72/AT77)*100</f>
        <v>#DIV/0!</v>
      </c>
      <c r="AW72" s="1487" t="str">
        <f t="shared" si="118"/>
        <v>#DIV/0!</v>
      </c>
      <c r="AX72" s="1489"/>
      <c r="AY72" s="1489"/>
      <c r="AZ72" s="1489"/>
      <c r="BA72" s="1489"/>
      <c r="BB72" s="1489"/>
    </row>
    <row r="73" ht="12.75" customHeight="1">
      <c r="A73" s="1499" t="str">
        <f>'Roster &amp; Tables'!C18</f>
        <v/>
      </c>
      <c r="B73" s="1491"/>
      <c r="C73" s="1491"/>
      <c r="D73" s="1492"/>
      <c r="E73" s="1493"/>
      <c r="F73" s="1494"/>
      <c r="G73" s="1494"/>
      <c r="H73" s="1495"/>
      <c r="I73" s="1495"/>
      <c r="J73" s="1495"/>
      <c r="K73" s="1495"/>
      <c r="L73" s="1495"/>
      <c r="M73" s="1495"/>
      <c r="N73" s="1495"/>
      <c r="O73" s="1495"/>
      <c r="AE73" s="1496"/>
      <c r="AF73" s="1496" t="str">
        <f>(AD48/AD52)*100</f>
        <v>#DIV/0!</v>
      </c>
      <c r="AG73" s="1496" t="str">
        <f>(AE73/AE77)*100</f>
        <v>#DIV/0!</v>
      </c>
      <c r="AH73" s="1496"/>
      <c r="AI73" s="1496"/>
      <c r="AJ73" s="1496" t="str">
        <f t="shared" ref="AJ73:AK73" si="119">(AH73/AH77)*100</f>
        <v>#DIV/0!</v>
      </c>
      <c r="AK73" s="1496" t="str">
        <f t="shared" si="119"/>
        <v>#DIV/0!</v>
      </c>
      <c r="AL73" s="1496"/>
      <c r="AM73" s="1496"/>
      <c r="AN73" s="1496" t="str">
        <f t="shared" ref="AN73:AO73" si="120">(AL73/AL77)*100</f>
        <v>#DIV/0!</v>
      </c>
      <c r="AO73" s="1496" t="str">
        <f t="shared" si="120"/>
        <v>#DIV/0!</v>
      </c>
      <c r="AP73" s="1497"/>
      <c r="AQ73" s="1497"/>
      <c r="AR73" s="1496" t="str">
        <f t="shared" ref="AR73:AS73" si="121">(AP73/AP77)*100</f>
        <v>#DIV/0!</v>
      </c>
      <c r="AS73" s="1496" t="str">
        <f t="shared" si="121"/>
        <v>#DIV/0!</v>
      </c>
      <c r="AT73" s="1497"/>
      <c r="AU73" s="1497"/>
      <c r="AV73" s="1496" t="str">
        <f t="shared" ref="AV73:AW73" si="122">(AT73/AT77)*100</f>
        <v>#DIV/0!</v>
      </c>
      <c r="AW73" s="1496" t="str">
        <f t="shared" si="122"/>
        <v>#DIV/0!</v>
      </c>
      <c r="AX73" s="1498"/>
      <c r="AY73" s="1498"/>
      <c r="AZ73" s="1498"/>
      <c r="BA73" s="1498"/>
      <c r="BB73" s="1498"/>
    </row>
    <row r="74" ht="12.75" customHeight="1">
      <c r="A74" s="1500" t="str">
        <f>'Roster &amp; Tables'!C19</f>
        <v/>
      </c>
      <c r="B74" s="1482"/>
      <c r="C74" s="1482"/>
      <c r="D74" s="1483"/>
      <c r="E74" s="1484"/>
      <c r="F74" s="1485"/>
      <c r="G74" s="1485"/>
      <c r="H74" s="1486"/>
      <c r="I74" s="1486"/>
      <c r="J74" s="1486"/>
      <c r="K74" s="1486"/>
      <c r="L74" s="1486"/>
      <c r="M74" s="1486"/>
      <c r="N74" s="1486"/>
      <c r="O74" s="1486"/>
      <c r="AE74" s="1487"/>
      <c r="AF74" s="1487" t="str">
        <f>(AD49/AD52)*100</f>
        <v>#DIV/0!</v>
      </c>
      <c r="AG74" s="1487" t="str">
        <f>(AE74/AE77)*100</f>
        <v>#DIV/0!</v>
      </c>
      <c r="AH74" s="1487"/>
      <c r="AI74" s="1487"/>
      <c r="AJ74" s="1487" t="str">
        <f t="shared" ref="AJ74:AK74" si="123">(AH74/AH77)*100</f>
        <v>#DIV/0!</v>
      </c>
      <c r="AK74" s="1487" t="str">
        <f t="shared" si="123"/>
        <v>#DIV/0!</v>
      </c>
      <c r="AL74" s="1487"/>
      <c r="AM74" s="1487"/>
      <c r="AN74" s="1487" t="str">
        <f t="shared" ref="AN74:AO74" si="124">(AL74/AL77)*100</f>
        <v>#DIV/0!</v>
      </c>
      <c r="AO74" s="1487" t="str">
        <f t="shared" si="124"/>
        <v>#DIV/0!</v>
      </c>
      <c r="AP74" s="1488"/>
      <c r="AQ74" s="1488"/>
      <c r="AR74" s="1487" t="str">
        <f t="shared" ref="AR74:AS74" si="125">(AP74/AP77)*100</f>
        <v>#DIV/0!</v>
      </c>
      <c r="AS74" s="1487" t="str">
        <f t="shared" si="125"/>
        <v>#DIV/0!</v>
      </c>
      <c r="AT74" s="1488"/>
      <c r="AU74" s="1488"/>
      <c r="AV74" s="1487" t="str">
        <f t="shared" ref="AV74:AW74" si="126">(AT74/AT77)*100</f>
        <v>#DIV/0!</v>
      </c>
      <c r="AW74" s="1487" t="str">
        <f t="shared" si="126"/>
        <v>#DIV/0!</v>
      </c>
      <c r="AX74" s="1489"/>
      <c r="AY74" s="1489"/>
      <c r="AZ74" s="1489"/>
      <c r="BA74" s="1489"/>
      <c r="BB74" s="1489"/>
    </row>
    <row r="75" ht="12.75" customHeight="1">
      <c r="A75" s="1499" t="str">
        <f>'Roster &amp; Tables'!C21</f>
        <v> </v>
      </c>
      <c r="B75" s="1491"/>
      <c r="C75" s="1491"/>
      <c r="D75" s="1492"/>
      <c r="E75" s="1493"/>
      <c r="F75" s="1494"/>
      <c r="G75" s="1494"/>
      <c r="H75" s="1495"/>
      <c r="I75" s="1495"/>
      <c r="J75" s="1495"/>
      <c r="K75" s="1495"/>
      <c r="L75" s="1495"/>
      <c r="M75" s="1495"/>
      <c r="N75" s="1495"/>
      <c r="O75" s="1495"/>
      <c r="AE75" s="1496"/>
      <c r="AF75" s="1496" t="str">
        <f>(AD50/AD52)*100</f>
        <v>#DIV/0!</v>
      </c>
      <c r="AG75" s="1496" t="str">
        <f>(AE75/AE77)*100</f>
        <v>#DIV/0!</v>
      </c>
      <c r="AH75" s="1496"/>
      <c r="AI75" s="1496"/>
      <c r="AJ75" s="1496" t="str">
        <f t="shared" ref="AJ75:AK75" si="127">(AH75/AH77)*100</f>
        <v>#DIV/0!</v>
      </c>
      <c r="AK75" s="1496" t="str">
        <f t="shared" si="127"/>
        <v>#DIV/0!</v>
      </c>
      <c r="AL75" s="1496"/>
      <c r="AM75" s="1496"/>
      <c r="AN75" s="1496" t="str">
        <f t="shared" ref="AN75:AO75" si="128">(AL75/AL77)*100</f>
        <v>#DIV/0!</v>
      </c>
      <c r="AO75" s="1496" t="str">
        <f t="shared" si="128"/>
        <v>#DIV/0!</v>
      </c>
      <c r="AP75" s="1497"/>
      <c r="AQ75" s="1497"/>
      <c r="AR75" s="1496" t="str">
        <f t="shared" ref="AR75:AS75" si="129">(AP75/AP77)*100</f>
        <v>#DIV/0!</v>
      </c>
      <c r="AS75" s="1496" t="str">
        <f t="shared" si="129"/>
        <v>#DIV/0!</v>
      </c>
      <c r="AT75" s="1497"/>
      <c r="AU75" s="1497"/>
      <c r="AV75" s="1496" t="str">
        <f t="shared" ref="AV75:AW75" si="130">(AT75/AT77)*100</f>
        <v>#DIV/0!</v>
      </c>
      <c r="AW75" s="1496" t="str">
        <f t="shared" si="130"/>
        <v>#DIV/0!</v>
      </c>
      <c r="AX75" s="1498"/>
      <c r="AY75" s="1498"/>
      <c r="AZ75" s="1498"/>
      <c r="BA75" s="1498"/>
      <c r="BB75" s="1498"/>
    </row>
    <row r="76" ht="12.75" customHeight="1">
      <c r="A76" s="1486" t="str">
        <f>'Roster &amp; Tables'!C24</f>
        <v>HOUSE</v>
      </c>
      <c r="B76" s="1502"/>
      <c r="C76" s="1502"/>
      <c r="D76" s="1503"/>
      <c r="E76" s="1504"/>
      <c r="F76" s="1505"/>
      <c r="G76" s="1505"/>
      <c r="H76" s="1481"/>
      <c r="I76" s="1481"/>
      <c r="J76" s="1481"/>
      <c r="K76" s="1481"/>
      <c r="L76" s="1486"/>
      <c r="M76" s="1486"/>
      <c r="N76" s="1486"/>
      <c r="O76" s="1486"/>
      <c r="AE76" s="1487"/>
      <c r="AF76" s="1487" t="str">
        <f>(AD51/AD52)*100</f>
        <v>#DIV/0!</v>
      </c>
      <c r="AG76" s="1487" t="str">
        <f>(AE76/AE77)*100</f>
        <v>#DIV/0!</v>
      </c>
      <c r="AH76" s="1487"/>
      <c r="AI76" s="1487"/>
      <c r="AJ76" s="1487" t="str">
        <f t="shared" ref="AJ76:AK76" si="131">(AH76/AH77)*100</f>
        <v>#DIV/0!</v>
      </c>
      <c r="AK76" s="1487" t="str">
        <f t="shared" si="131"/>
        <v>#DIV/0!</v>
      </c>
      <c r="AL76" s="1487"/>
      <c r="AM76" s="1487"/>
      <c r="AN76" s="1487" t="str">
        <f t="shared" ref="AN76:AO76" si="132">(AL76/AL77)*100</f>
        <v>#DIV/0!</v>
      </c>
      <c r="AO76" s="1487" t="str">
        <f t="shared" si="132"/>
        <v>#DIV/0!</v>
      </c>
      <c r="AP76" s="1488"/>
      <c r="AQ76" s="1488"/>
      <c r="AR76" s="1487" t="str">
        <f t="shared" ref="AR76:AS76" si="133">(AP76/AP77)*100</f>
        <v>#DIV/0!</v>
      </c>
      <c r="AS76" s="1487" t="str">
        <f t="shared" si="133"/>
        <v>#DIV/0!</v>
      </c>
      <c r="AT76" s="1488"/>
      <c r="AU76" s="1488"/>
      <c r="AV76" s="1487" t="str">
        <f t="shared" ref="AV76:AW76" si="134">(AT76/AT77)*100</f>
        <v>#DIV/0!</v>
      </c>
      <c r="AW76" s="1487" t="str">
        <f t="shared" si="134"/>
        <v>#DIV/0!</v>
      </c>
      <c r="AX76" s="1489"/>
      <c r="AY76" s="1489"/>
      <c r="AZ76" s="1489"/>
      <c r="BA76" s="1489"/>
      <c r="BB76" s="1489"/>
    </row>
    <row r="77" ht="12.75" customHeight="1">
      <c r="AE77" s="1506">
        <f>SUM(AE56:AE76)</f>
        <v>0</v>
      </c>
      <c r="AF77" s="1507"/>
      <c r="AG77" s="1507"/>
      <c r="AH77" s="1506">
        <f t="shared" ref="AH77:AI77" si="135">SUM(AH56:AH76)</f>
        <v>0</v>
      </c>
      <c r="AI77" s="1506">
        <f t="shared" si="135"/>
        <v>0</v>
      </c>
      <c r="AJ77" s="1507"/>
      <c r="AK77" s="1507"/>
      <c r="AL77" s="1506">
        <f t="shared" ref="AL77:AM77" si="136">SUM(AL56:AL76)</f>
        <v>0</v>
      </c>
      <c r="AM77" s="1506">
        <f t="shared" si="136"/>
        <v>0</v>
      </c>
      <c r="AN77" s="1507"/>
      <c r="AO77" s="1507"/>
      <c r="AP77" s="1506">
        <f t="shared" ref="AP77:AQ77" si="137">SUM(AP56:AP76)</f>
        <v>0</v>
      </c>
      <c r="AQ77" s="1506">
        <f t="shared" si="137"/>
        <v>0</v>
      </c>
      <c r="AR77" s="1507"/>
      <c r="AS77" s="1507"/>
      <c r="AT77" s="1506">
        <f t="shared" ref="AT77:AU77" si="138">SUM(AT56:AT76)</f>
        <v>0</v>
      </c>
      <c r="AU77" s="1506">
        <f t="shared" si="138"/>
        <v>0</v>
      </c>
      <c r="AV77" s="1507"/>
      <c r="AW77" s="1507"/>
      <c r="AX77" s="1508"/>
      <c r="AY77" s="1508"/>
      <c r="AZ77" s="1508"/>
      <c r="BA77" s="1508"/>
      <c r="BB77" s="1508"/>
    </row>
    <row r="78" ht="12.75" customHeight="1">
      <c r="A78" s="1399"/>
      <c r="B78" s="1399"/>
      <c r="C78" s="1399"/>
      <c r="D78" s="1399"/>
      <c r="E78" s="1399"/>
      <c r="F78" s="1399"/>
      <c r="G78" s="1399"/>
      <c r="H78" s="1399"/>
      <c r="I78" s="1399"/>
      <c r="J78" s="1399"/>
      <c r="K78" s="1399"/>
      <c r="L78" s="1399"/>
      <c r="M78" s="1399"/>
      <c r="N78" s="1399"/>
      <c r="O78" s="1399"/>
      <c r="P78" s="1399"/>
      <c r="Q78" s="1399"/>
      <c r="R78" s="1399"/>
      <c r="S78" s="1399"/>
      <c r="T78" s="1399"/>
      <c r="U78" s="1399"/>
      <c r="V78" s="1399"/>
      <c r="W78" s="1399"/>
      <c r="X78" s="1399"/>
      <c r="Y78" s="1399"/>
      <c r="Z78" s="1390"/>
      <c r="AA78" s="1390"/>
      <c r="AB78" s="1390"/>
      <c r="AC78" s="1390"/>
      <c r="AD78" s="1390"/>
      <c r="AE78" s="1390"/>
      <c r="AF78" s="1390"/>
      <c r="AG78" s="1390"/>
      <c r="AH78" s="1390"/>
      <c r="AI78" s="1390"/>
      <c r="AJ78" s="1390"/>
      <c r="AK78" s="1390"/>
      <c r="AL78" s="1390"/>
      <c r="AM78" s="1390"/>
      <c r="AN78" s="1390"/>
      <c r="AO78" s="1390"/>
      <c r="AP78" s="1390"/>
      <c r="AQ78" s="1390"/>
      <c r="AR78" s="1390"/>
      <c r="AS78" s="1390"/>
      <c r="AT78" s="1390"/>
      <c r="AU78" s="1390"/>
      <c r="AV78" s="1390"/>
      <c r="AW78" s="1390"/>
      <c r="AX78" s="1390"/>
      <c r="AY78" s="1390"/>
      <c r="AZ78" s="1390"/>
      <c r="BA78" s="1390"/>
      <c r="BB78" s="1390"/>
    </row>
    <row r="79" ht="12.75" customHeight="1">
      <c r="A79" s="1390"/>
      <c r="B79" s="1390"/>
      <c r="C79" s="1390"/>
      <c r="D79" s="1390"/>
      <c r="E79" s="1390"/>
      <c r="F79" s="1390"/>
      <c r="G79" s="1390"/>
      <c r="H79" s="1390"/>
      <c r="I79" s="1390"/>
      <c r="J79" s="1390"/>
      <c r="K79" s="1390"/>
      <c r="L79" s="1390"/>
      <c r="M79" s="1390"/>
      <c r="N79" s="1390"/>
      <c r="O79" s="1390"/>
      <c r="P79" s="1390"/>
      <c r="Q79" s="1390"/>
      <c r="R79" s="1390"/>
      <c r="S79" s="1390"/>
      <c r="T79" s="1390"/>
      <c r="U79" s="1390"/>
      <c r="V79" s="1390"/>
      <c r="W79" s="1390"/>
      <c r="X79" s="1390"/>
      <c r="Y79" s="1390"/>
      <c r="Z79" s="1390"/>
      <c r="AA79" s="1390"/>
      <c r="AB79" s="1390"/>
      <c r="AC79" s="1390"/>
      <c r="AD79" s="1390"/>
      <c r="AE79" s="1390"/>
      <c r="AF79" s="1390"/>
      <c r="AG79" s="1390"/>
      <c r="AH79" s="1390"/>
      <c r="AI79" s="1390"/>
      <c r="AJ79" s="1390"/>
      <c r="AK79" s="1390"/>
      <c r="AL79" s="1390"/>
      <c r="AM79" s="1390"/>
      <c r="AN79" s="1390"/>
      <c r="AO79" s="1390"/>
      <c r="AP79" s="1390"/>
      <c r="AQ79" s="1390"/>
      <c r="AR79" s="1390"/>
      <c r="AS79" s="1390"/>
      <c r="AT79" s="1390"/>
      <c r="AU79" s="1390"/>
      <c r="AV79" s="1390"/>
      <c r="AW79" s="1390"/>
      <c r="AX79" s="1390"/>
      <c r="AY79" s="1390"/>
      <c r="AZ79" s="1390"/>
      <c r="BA79" s="1390"/>
      <c r="BB79" s="1390"/>
    </row>
    <row r="80" ht="12.75" customHeight="1">
      <c r="A80" s="1390"/>
      <c r="B80" s="1390"/>
      <c r="C80" s="1390"/>
      <c r="D80" s="1390"/>
      <c r="E80" s="1390"/>
      <c r="F80" s="1390"/>
      <c r="G80" s="1390"/>
      <c r="H80" s="1390"/>
      <c r="I80" s="1390"/>
      <c r="J80" s="1390"/>
      <c r="K80" s="1390"/>
      <c r="L80" s="1390"/>
      <c r="M80" s="1390"/>
      <c r="N80" s="1390"/>
      <c r="O80" s="1390"/>
      <c r="P80" s="1390"/>
      <c r="Q80" s="1390"/>
      <c r="R80" s="1390"/>
      <c r="S80" s="1390"/>
      <c r="T80" s="1390"/>
      <c r="U80" s="1390"/>
      <c r="V80" s="1390"/>
      <c r="W80" s="1390"/>
      <c r="X80" s="1390"/>
      <c r="Y80" s="1390"/>
      <c r="Z80" s="1390"/>
      <c r="AA80" s="1390"/>
      <c r="AB80" s="1390"/>
      <c r="AC80" s="1390"/>
      <c r="AD80" s="1390"/>
      <c r="AE80" s="1390"/>
      <c r="AF80" s="1390"/>
      <c r="AG80" s="1390"/>
      <c r="AH80" s="1390"/>
      <c r="AI80" s="1390"/>
      <c r="AJ80" s="1390"/>
      <c r="AK80" s="1390"/>
      <c r="AL80" s="1390"/>
      <c r="AM80" s="1390"/>
      <c r="AN80" s="1390"/>
      <c r="AO80" s="1390"/>
      <c r="AP80" s="1390"/>
      <c r="AQ80" s="1390"/>
      <c r="AR80" s="1390"/>
      <c r="AS80" s="1390"/>
      <c r="AT80" s="1390"/>
      <c r="AU80" s="1390"/>
      <c r="AV80" s="1390"/>
      <c r="AW80" s="1390"/>
      <c r="AX80" s="1390"/>
      <c r="AY80" s="1390"/>
      <c r="AZ80" s="1390"/>
      <c r="BA80" s="1390"/>
      <c r="BB80" s="1390"/>
    </row>
    <row r="81">
      <c r="P81" s="1390"/>
      <c r="Q81" s="1390"/>
      <c r="R81" s="1390"/>
      <c r="S81" s="1390"/>
      <c r="T81" s="1390"/>
      <c r="U81" s="1390"/>
      <c r="V81" s="1390"/>
      <c r="W81" s="1390"/>
      <c r="X81" s="1390"/>
      <c r="Y81" s="1390"/>
      <c r="Z81" s="1390"/>
      <c r="AA81" s="1390"/>
      <c r="AB81" s="1390"/>
      <c r="AC81" s="1390"/>
      <c r="AD81" s="1390"/>
      <c r="AE81" s="1390"/>
      <c r="AF81" s="1390"/>
      <c r="AG81" s="1390"/>
      <c r="AH81" s="1390"/>
      <c r="AI81" s="1390"/>
      <c r="AJ81" s="1390"/>
      <c r="AK81" s="1390"/>
      <c r="AL81" s="1390"/>
      <c r="AM81" s="1390"/>
      <c r="AN81" s="1390"/>
      <c r="AO81" s="1390"/>
      <c r="AP81" s="1390"/>
      <c r="AQ81" s="1390"/>
      <c r="AR81" s="1390"/>
      <c r="AS81" s="1390"/>
      <c r="AT81" s="1390"/>
      <c r="AU81" s="1390"/>
      <c r="AV81" s="1390"/>
      <c r="AW81" s="1390"/>
      <c r="AX81" s="1390"/>
      <c r="AY81" s="1390"/>
      <c r="AZ81" s="1390"/>
      <c r="BA81" s="1390"/>
      <c r="BB81" s="1390"/>
    </row>
    <row r="82">
      <c r="P82" s="1509"/>
      <c r="Q82" s="1509"/>
      <c r="R82" s="1509"/>
      <c r="S82" s="1509"/>
      <c r="T82" s="1509"/>
      <c r="U82" s="1509"/>
      <c r="V82" s="1509"/>
      <c r="W82" s="1509"/>
      <c r="X82" s="1509"/>
      <c r="Y82" s="1509"/>
      <c r="Z82" s="1509"/>
      <c r="AA82" s="1509"/>
      <c r="AB82" s="1509"/>
      <c r="AC82" s="1509"/>
      <c r="AD82" s="1509"/>
      <c r="AE82" s="1509"/>
      <c r="AF82" s="1509"/>
      <c r="AG82" s="1509"/>
      <c r="AH82" s="1509"/>
      <c r="AI82" s="1509"/>
      <c r="AJ82" s="1509"/>
      <c r="AK82" s="1509"/>
      <c r="AL82" s="1509"/>
      <c r="AM82" s="1509"/>
      <c r="AN82" s="1509"/>
      <c r="AO82" s="1509"/>
      <c r="AP82" s="1509"/>
      <c r="AQ82" s="1509"/>
      <c r="AR82" s="1509"/>
      <c r="AS82" s="1509"/>
      <c r="AT82" s="1509"/>
      <c r="AU82" s="1509"/>
      <c r="AV82" s="1509"/>
      <c r="AW82" s="1509"/>
      <c r="AX82" s="1509"/>
      <c r="AY82" s="1509"/>
      <c r="AZ82" s="1509"/>
      <c r="BA82" s="1509"/>
      <c r="BB82" s="1509"/>
    </row>
    <row r="83">
      <c r="P83" s="1509"/>
      <c r="Q83" s="1509"/>
      <c r="R83" s="1509"/>
      <c r="S83" s="1509"/>
      <c r="T83" s="1509"/>
      <c r="U83" s="1509"/>
      <c r="V83" s="1509"/>
      <c r="W83" s="1509"/>
      <c r="X83" s="1509"/>
      <c r="Y83" s="1509"/>
      <c r="Z83" s="1509"/>
      <c r="AA83" s="1509"/>
      <c r="AB83" s="1509"/>
      <c r="AC83" s="1509"/>
      <c r="AD83" s="1509"/>
      <c r="AE83" s="1509"/>
      <c r="AF83" s="1509"/>
      <c r="AG83" s="1509"/>
      <c r="AH83" s="1509"/>
      <c r="AI83" s="1509"/>
      <c r="AJ83" s="1509"/>
      <c r="AK83" s="1509"/>
      <c r="AL83" s="1509"/>
      <c r="AM83" s="1509"/>
      <c r="AN83" s="1509"/>
      <c r="AO83" s="1509"/>
      <c r="AP83" s="1509"/>
      <c r="AQ83" s="1509"/>
      <c r="AR83" s="1509"/>
      <c r="AS83" s="1509"/>
      <c r="AT83" s="1509"/>
      <c r="AU83" s="1509"/>
      <c r="AV83" s="1509"/>
      <c r="AW83" s="1509"/>
      <c r="AX83" s="1509"/>
      <c r="AY83" s="1509"/>
      <c r="AZ83" s="1509"/>
      <c r="BA83" s="1509"/>
      <c r="BB83" s="1509"/>
    </row>
    <row r="84">
      <c r="P84" s="1509"/>
      <c r="Q84" s="1509"/>
      <c r="R84" s="1509"/>
      <c r="S84" s="1509"/>
      <c r="T84" s="1509"/>
      <c r="U84" s="1509"/>
      <c r="V84" s="1509"/>
      <c r="W84" s="1509"/>
      <c r="X84" s="1509"/>
      <c r="Y84" s="1509"/>
      <c r="Z84" s="1509"/>
      <c r="AA84" s="1509"/>
      <c r="AB84" s="1509"/>
      <c r="AC84" s="1509"/>
      <c r="AD84" s="1509"/>
      <c r="AE84" s="1509"/>
      <c r="AF84" s="1509"/>
      <c r="AG84" s="1509"/>
      <c r="AH84" s="1509"/>
      <c r="AI84" s="1509"/>
      <c r="AJ84" s="1509"/>
      <c r="AK84" s="1509"/>
      <c r="AL84" s="1509"/>
      <c r="AM84" s="1509"/>
      <c r="AN84" s="1509"/>
      <c r="AO84" s="1509"/>
      <c r="AP84" s="1509"/>
      <c r="AQ84" s="1509"/>
      <c r="AR84" s="1509"/>
      <c r="AS84" s="1509"/>
      <c r="AT84" s="1509"/>
      <c r="AU84" s="1509"/>
      <c r="AV84" s="1509"/>
      <c r="AW84" s="1509"/>
      <c r="AX84" s="1509"/>
      <c r="AY84" s="1509"/>
      <c r="AZ84" s="1509"/>
      <c r="BA84" s="1509"/>
      <c r="BB84" s="1509"/>
    </row>
    <row r="85">
      <c r="P85" s="1509"/>
      <c r="Q85" s="1509"/>
      <c r="R85" s="1509"/>
      <c r="S85" s="1509"/>
      <c r="T85" s="1509"/>
      <c r="U85" s="1509"/>
      <c r="V85" s="1509"/>
      <c r="W85" s="1509"/>
      <c r="X85" s="1509"/>
      <c r="Y85" s="1509"/>
      <c r="Z85" s="1509"/>
      <c r="AA85" s="1509"/>
      <c r="AB85" s="1509"/>
      <c r="AC85" s="1509"/>
      <c r="AD85" s="1509"/>
      <c r="AE85" s="1509"/>
      <c r="AF85" s="1509"/>
      <c r="AG85" s="1509"/>
      <c r="AH85" s="1509"/>
      <c r="AI85" s="1509"/>
      <c r="AJ85" s="1509"/>
      <c r="AK85" s="1509"/>
      <c r="AL85" s="1509"/>
      <c r="AM85" s="1509"/>
      <c r="AN85" s="1509"/>
      <c r="AO85" s="1509"/>
      <c r="AP85" s="1509"/>
      <c r="AQ85" s="1509"/>
      <c r="AR85" s="1509"/>
      <c r="AS85" s="1509"/>
      <c r="AT85" s="1509"/>
      <c r="AU85" s="1509"/>
      <c r="AV85" s="1509"/>
      <c r="AW85" s="1509"/>
      <c r="AX85" s="1509"/>
      <c r="AY85" s="1509"/>
      <c r="AZ85" s="1509"/>
      <c r="BA85" s="1509"/>
      <c r="BB85" s="1509"/>
    </row>
    <row r="86">
      <c r="P86" s="1509"/>
      <c r="Q86" s="1509"/>
      <c r="R86" s="1509"/>
      <c r="S86" s="1509"/>
      <c r="T86" s="1509"/>
      <c r="U86" s="1509"/>
      <c r="V86" s="1509"/>
      <c r="W86" s="1509"/>
      <c r="X86" s="1509"/>
      <c r="Y86" s="1509"/>
      <c r="Z86" s="1509"/>
      <c r="AA86" s="1509"/>
      <c r="AB86" s="1509"/>
      <c r="AC86" s="1509"/>
      <c r="AD86" s="1509"/>
      <c r="AE86" s="1509"/>
      <c r="AF86" s="1509"/>
      <c r="AG86" s="1509"/>
      <c r="AH86" s="1509"/>
      <c r="AI86" s="1509"/>
      <c r="AJ86" s="1509"/>
      <c r="AK86" s="1509"/>
      <c r="AL86" s="1509"/>
      <c r="AM86" s="1509"/>
      <c r="AN86" s="1509"/>
      <c r="AO86" s="1509"/>
      <c r="AP86" s="1509"/>
      <c r="AQ86" s="1509"/>
      <c r="AR86" s="1509"/>
      <c r="AS86" s="1509"/>
      <c r="AT86" s="1509"/>
      <c r="AU86" s="1509"/>
      <c r="AV86" s="1509"/>
      <c r="AW86" s="1509"/>
      <c r="AX86" s="1509"/>
      <c r="AY86" s="1509"/>
      <c r="AZ86" s="1509"/>
      <c r="BA86" s="1509"/>
      <c r="BB86" s="1509"/>
    </row>
    <row r="87">
      <c r="P87" s="1509"/>
      <c r="Q87" s="1509"/>
      <c r="R87" s="1509"/>
      <c r="S87" s="1509"/>
      <c r="T87" s="1509"/>
      <c r="U87" s="1509"/>
      <c r="V87" s="1509"/>
      <c r="W87" s="1509"/>
      <c r="X87" s="1509"/>
      <c r="Y87" s="1509"/>
      <c r="Z87" s="1509"/>
      <c r="AA87" s="1509"/>
      <c r="AB87" s="1509"/>
      <c r="AC87" s="1509"/>
      <c r="AD87" s="1509"/>
      <c r="AE87" s="1509"/>
      <c r="AF87" s="1509"/>
      <c r="AG87" s="1509"/>
      <c r="AH87" s="1509"/>
      <c r="AI87" s="1509"/>
      <c r="AJ87" s="1509"/>
      <c r="AK87" s="1509"/>
      <c r="AL87" s="1509"/>
      <c r="AM87" s="1509"/>
      <c r="AN87" s="1509"/>
      <c r="AO87" s="1509"/>
      <c r="AP87" s="1509"/>
      <c r="AQ87" s="1509"/>
      <c r="AR87" s="1509"/>
      <c r="AS87" s="1509"/>
      <c r="AT87" s="1509"/>
      <c r="AU87" s="1509"/>
      <c r="AV87" s="1509"/>
      <c r="AW87" s="1509"/>
      <c r="AX87" s="1509"/>
      <c r="AY87" s="1509"/>
      <c r="AZ87" s="1509"/>
      <c r="BA87" s="1509"/>
      <c r="BB87" s="1509"/>
    </row>
    <row r="88">
      <c r="P88" s="1509"/>
      <c r="Q88" s="1509"/>
      <c r="R88" s="1509"/>
      <c r="S88" s="1509"/>
      <c r="T88" s="1509"/>
      <c r="U88" s="1509"/>
      <c r="V88" s="1509"/>
      <c r="W88" s="1509"/>
      <c r="X88" s="1509"/>
      <c r="Y88" s="1509"/>
      <c r="Z88" s="1509"/>
      <c r="AA88" s="1509"/>
      <c r="AB88" s="1509"/>
      <c r="AC88" s="1509"/>
      <c r="AD88" s="1509"/>
      <c r="AE88" s="1509"/>
      <c r="AF88" s="1509"/>
      <c r="AG88" s="1509"/>
      <c r="AH88" s="1509"/>
      <c r="AI88" s="1509"/>
      <c r="AJ88" s="1509"/>
      <c r="AK88" s="1509"/>
      <c r="AL88" s="1509"/>
      <c r="AM88" s="1509"/>
      <c r="AN88" s="1509"/>
      <c r="AO88" s="1509"/>
      <c r="AP88" s="1509"/>
      <c r="AQ88" s="1509"/>
      <c r="AR88" s="1509"/>
      <c r="AS88" s="1509"/>
      <c r="AT88" s="1509"/>
      <c r="AU88" s="1509"/>
      <c r="AV88" s="1509"/>
      <c r="AW88" s="1509"/>
      <c r="AX88" s="1509"/>
      <c r="AY88" s="1509"/>
      <c r="AZ88" s="1509"/>
      <c r="BA88" s="1509"/>
      <c r="BB88" s="1509"/>
    </row>
    <row r="89">
      <c r="P89" s="1509"/>
      <c r="Q89" s="1509"/>
      <c r="R89" s="1509"/>
      <c r="S89" s="1509"/>
      <c r="T89" s="1509"/>
      <c r="U89" s="1509"/>
      <c r="V89" s="1509"/>
      <c r="W89" s="1509"/>
      <c r="X89" s="1509"/>
      <c r="Y89" s="1509"/>
      <c r="Z89" s="1509"/>
      <c r="AA89" s="1509"/>
      <c r="AB89" s="1509"/>
      <c r="AC89" s="1509"/>
      <c r="AD89" s="1509"/>
      <c r="AE89" s="1509"/>
      <c r="AF89" s="1509"/>
      <c r="AG89" s="1509"/>
      <c r="AH89" s="1509"/>
      <c r="AI89" s="1509"/>
      <c r="AJ89" s="1509"/>
      <c r="AK89" s="1509"/>
      <c r="AL89" s="1509"/>
      <c r="AM89" s="1509"/>
      <c r="AN89" s="1509"/>
      <c r="AO89" s="1509"/>
      <c r="AP89" s="1509"/>
      <c r="AQ89" s="1509"/>
      <c r="AR89" s="1509"/>
      <c r="AS89" s="1509"/>
      <c r="AT89" s="1509"/>
      <c r="AU89" s="1509"/>
      <c r="AV89" s="1509"/>
      <c r="AW89" s="1509"/>
      <c r="AX89" s="1509"/>
      <c r="AY89" s="1509"/>
      <c r="AZ89" s="1509"/>
      <c r="BA89" s="1509"/>
      <c r="BB89" s="1509"/>
    </row>
    <row r="90">
      <c r="P90" s="1509"/>
      <c r="Q90" s="1509"/>
      <c r="R90" s="1509"/>
      <c r="S90" s="1509"/>
      <c r="T90" s="1509"/>
      <c r="U90" s="1509"/>
      <c r="V90" s="1509"/>
      <c r="W90" s="1509"/>
      <c r="X90" s="1509"/>
      <c r="Y90" s="1509"/>
      <c r="Z90" s="1509"/>
      <c r="AA90" s="1509"/>
      <c r="AB90" s="1509"/>
      <c r="AC90" s="1509"/>
      <c r="AD90" s="1509"/>
      <c r="AE90" s="1509"/>
      <c r="AF90" s="1509"/>
      <c r="AG90" s="1509"/>
      <c r="AH90" s="1509"/>
      <c r="AI90" s="1509"/>
      <c r="AJ90" s="1509"/>
      <c r="AK90" s="1509"/>
      <c r="AL90" s="1509"/>
      <c r="AM90" s="1509"/>
      <c r="AN90" s="1509"/>
      <c r="AO90" s="1509"/>
      <c r="AP90" s="1509"/>
      <c r="AQ90" s="1509"/>
      <c r="AR90" s="1509"/>
      <c r="AS90" s="1509"/>
      <c r="AT90" s="1509"/>
      <c r="AU90" s="1509"/>
      <c r="AV90" s="1509"/>
      <c r="AW90" s="1509"/>
      <c r="AX90" s="1509"/>
      <c r="AY90" s="1509"/>
      <c r="AZ90" s="1509"/>
      <c r="BA90" s="1509"/>
      <c r="BB90" s="1509"/>
    </row>
    <row r="91">
      <c r="P91" s="1509"/>
      <c r="Q91" s="1509"/>
      <c r="R91" s="1509"/>
      <c r="S91" s="1509"/>
      <c r="T91" s="1509"/>
      <c r="U91" s="1509"/>
      <c r="V91" s="1509"/>
      <c r="W91" s="1509"/>
      <c r="X91" s="1509"/>
      <c r="Y91" s="1509"/>
      <c r="Z91" s="1509"/>
      <c r="AA91" s="1509"/>
      <c r="AB91" s="1509"/>
      <c r="AC91" s="1509"/>
      <c r="AD91" s="1509"/>
      <c r="AE91" s="1509"/>
      <c r="AF91" s="1509"/>
      <c r="AG91" s="1509"/>
      <c r="AH91" s="1509"/>
      <c r="AI91" s="1509"/>
      <c r="AJ91" s="1509"/>
      <c r="AK91" s="1509"/>
      <c r="AL91" s="1509"/>
      <c r="AM91" s="1509"/>
      <c r="AN91" s="1509"/>
      <c r="AO91" s="1509"/>
      <c r="AP91" s="1509"/>
      <c r="AQ91" s="1509"/>
      <c r="AR91" s="1509"/>
      <c r="AS91" s="1509"/>
      <c r="AT91" s="1509"/>
      <c r="AU91" s="1509"/>
      <c r="AV91" s="1509"/>
      <c r="AW91" s="1509"/>
      <c r="AX91" s="1509"/>
      <c r="AY91" s="1509"/>
      <c r="AZ91" s="1509"/>
      <c r="BA91" s="1509"/>
      <c r="BB91" s="1509"/>
    </row>
    <row r="92">
      <c r="P92" s="1509"/>
      <c r="Q92" s="1509"/>
      <c r="R92" s="1509"/>
      <c r="S92" s="1509"/>
      <c r="T92" s="1509"/>
      <c r="U92" s="1509"/>
      <c r="V92" s="1509"/>
      <c r="W92" s="1509"/>
      <c r="X92" s="1509"/>
      <c r="Y92" s="1509"/>
      <c r="Z92" s="1509"/>
      <c r="AA92" s="1509"/>
      <c r="AB92" s="1509"/>
      <c r="AC92" s="1509"/>
      <c r="AD92" s="1509"/>
      <c r="AE92" s="1509"/>
      <c r="AF92" s="1509"/>
      <c r="AG92" s="1509"/>
      <c r="AH92" s="1509"/>
      <c r="AI92" s="1509"/>
      <c r="AJ92" s="1509"/>
      <c r="AK92" s="1509"/>
      <c r="AL92" s="1509"/>
      <c r="AM92" s="1509"/>
      <c r="AN92" s="1509"/>
      <c r="AO92" s="1509"/>
      <c r="AP92" s="1509"/>
      <c r="AQ92" s="1509"/>
      <c r="AR92" s="1509"/>
      <c r="AS92" s="1509"/>
      <c r="AT92" s="1509"/>
      <c r="AU92" s="1509"/>
      <c r="AV92" s="1509"/>
      <c r="AW92" s="1509"/>
      <c r="AX92" s="1509"/>
      <c r="AY92" s="1509"/>
      <c r="AZ92" s="1509"/>
      <c r="BA92" s="1509"/>
      <c r="BB92" s="1509"/>
    </row>
    <row r="93">
      <c r="P93" s="1509"/>
      <c r="Q93" s="1509"/>
      <c r="R93" s="1509"/>
      <c r="S93" s="1509"/>
      <c r="T93" s="1509"/>
      <c r="U93" s="1509"/>
      <c r="V93" s="1509"/>
      <c r="W93" s="1509"/>
      <c r="X93" s="1509"/>
      <c r="Y93" s="1509"/>
      <c r="Z93" s="1509"/>
      <c r="AA93" s="1509"/>
      <c r="AB93" s="1509"/>
      <c r="AC93" s="1509"/>
      <c r="AD93" s="1509"/>
      <c r="AE93" s="1509"/>
      <c r="AF93" s="1509"/>
      <c r="AG93" s="1509"/>
      <c r="AH93" s="1509"/>
      <c r="AI93" s="1509"/>
      <c r="AJ93" s="1509"/>
      <c r="AK93" s="1509"/>
      <c r="AL93" s="1509"/>
      <c r="AM93" s="1509"/>
      <c r="AN93" s="1509"/>
      <c r="AO93" s="1509"/>
      <c r="AP93" s="1509"/>
      <c r="AQ93" s="1509"/>
      <c r="AR93" s="1509"/>
      <c r="AS93" s="1509"/>
      <c r="AT93" s="1509"/>
      <c r="AU93" s="1509"/>
      <c r="AV93" s="1509"/>
      <c r="AW93" s="1509"/>
      <c r="AX93" s="1509"/>
      <c r="AY93" s="1509"/>
      <c r="AZ93" s="1509"/>
      <c r="BA93" s="1509"/>
      <c r="BB93" s="1509"/>
    </row>
    <row r="94">
      <c r="P94" s="1509"/>
      <c r="Q94" s="1509"/>
      <c r="R94" s="1509"/>
      <c r="S94" s="1509"/>
      <c r="T94" s="1509"/>
      <c r="U94" s="1509"/>
      <c r="V94" s="1509"/>
      <c r="W94" s="1509"/>
      <c r="X94" s="1509"/>
      <c r="Y94" s="1509"/>
      <c r="Z94" s="1509"/>
      <c r="AA94" s="1509"/>
      <c r="AB94" s="1509"/>
      <c r="AC94" s="1509"/>
      <c r="AD94" s="1509"/>
      <c r="AE94" s="1509"/>
      <c r="AF94" s="1509"/>
      <c r="AG94" s="1509"/>
      <c r="AH94" s="1509"/>
      <c r="AI94" s="1509"/>
      <c r="AJ94" s="1509"/>
      <c r="AK94" s="1509"/>
      <c r="AL94" s="1509"/>
      <c r="AM94" s="1509"/>
      <c r="AN94" s="1509"/>
      <c r="AO94" s="1509"/>
      <c r="AP94" s="1509"/>
      <c r="AQ94" s="1509"/>
      <c r="AR94" s="1509"/>
      <c r="AS94" s="1509"/>
      <c r="AT94" s="1509"/>
      <c r="AU94" s="1509"/>
      <c r="AV94" s="1509"/>
      <c r="AW94" s="1509"/>
      <c r="AX94" s="1509"/>
      <c r="AY94" s="1509"/>
      <c r="AZ94" s="1509"/>
      <c r="BA94" s="1509"/>
      <c r="BB94" s="1509"/>
    </row>
    <row r="95">
      <c r="P95" s="1509"/>
      <c r="Q95" s="1509"/>
      <c r="R95" s="1509"/>
      <c r="S95" s="1509"/>
      <c r="T95" s="1509"/>
      <c r="U95" s="1509"/>
      <c r="V95" s="1509"/>
      <c r="W95" s="1509"/>
      <c r="X95" s="1509"/>
      <c r="Y95" s="1509"/>
      <c r="Z95" s="1509"/>
      <c r="AA95" s="1509"/>
      <c r="AB95" s="1509"/>
      <c r="AC95" s="1509"/>
      <c r="AD95" s="1509"/>
      <c r="AE95" s="1509"/>
      <c r="AF95" s="1509"/>
      <c r="AG95" s="1509"/>
      <c r="AH95" s="1509"/>
      <c r="AI95" s="1509"/>
      <c r="AJ95" s="1509"/>
      <c r="AK95" s="1509"/>
      <c r="AL95" s="1509"/>
      <c r="AM95" s="1509"/>
      <c r="AN95" s="1509"/>
      <c r="AO95" s="1509"/>
      <c r="AP95" s="1509"/>
      <c r="AQ95" s="1509"/>
      <c r="AR95" s="1509"/>
      <c r="AS95" s="1509"/>
      <c r="AT95" s="1509"/>
      <c r="AU95" s="1509"/>
      <c r="AV95" s="1509"/>
      <c r="AW95" s="1509"/>
      <c r="AX95" s="1509"/>
      <c r="AY95" s="1509"/>
      <c r="AZ95" s="1509"/>
      <c r="BA95" s="1509"/>
      <c r="BB95" s="1509"/>
    </row>
    <row r="96">
      <c r="P96" s="1509"/>
      <c r="Q96" s="1509"/>
      <c r="R96" s="1509"/>
      <c r="S96" s="1509"/>
      <c r="T96" s="1509"/>
      <c r="U96" s="1509"/>
      <c r="V96" s="1509"/>
      <c r="W96" s="1509"/>
      <c r="X96" s="1509"/>
      <c r="Y96" s="1509"/>
      <c r="Z96" s="1509"/>
      <c r="AA96" s="1509"/>
      <c r="AB96" s="1509"/>
      <c r="AC96" s="1509"/>
      <c r="AD96" s="1509"/>
      <c r="AE96" s="1509"/>
      <c r="AF96" s="1509"/>
      <c r="AG96" s="1509"/>
      <c r="AH96" s="1509"/>
      <c r="AI96" s="1509"/>
      <c r="AJ96" s="1509"/>
      <c r="AK96" s="1509"/>
      <c r="AL96" s="1509"/>
      <c r="AM96" s="1509"/>
      <c r="AN96" s="1509"/>
      <c r="AO96" s="1509"/>
      <c r="AP96" s="1509"/>
      <c r="AQ96" s="1509"/>
      <c r="AR96" s="1509"/>
      <c r="AS96" s="1509"/>
      <c r="AT96" s="1509"/>
      <c r="AU96" s="1509"/>
      <c r="AV96" s="1509"/>
      <c r="AW96" s="1509"/>
      <c r="AX96" s="1509"/>
      <c r="AY96" s="1509"/>
      <c r="AZ96" s="1509"/>
      <c r="BA96" s="1509"/>
      <c r="BB96" s="1509"/>
    </row>
    <row r="97">
      <c r="P97" s="1509"/>
      <c r="Q97" s="1509"/>
      <c r="R97" s="1509"/>
      <c r="S97" s="1509"/>
      <c r="T97" s="1509"/>
      <c r="U97" s="1509"/>
      <c r="V97" s="1509"/>
      <c r="W97" s="1509"/>
      <c r="X97" s="1509"/>
      <c r="Y97" s="1509"/>
      <c r="Z97" s="1509"/>
      <c r="AA97" s="1509"/>
      <c r="AB97" s="1509"/>
      <c r="AC97" s="1509"/>
      <c r="AD97" s="1509"/>
      <c r="AE97" s="1509"/>
      <c r="AF97" s="1509"/>
      <c r="AG97" s="1509"/>
      <c r="AH97" s="1509"/>
      <c r="AI97" s="1509"/>
      <c r="AJ97" s="1509"/>
      <c r="AK97" s="1509"/>
      <c r="AL97" s="1509"/>
      <c r="AM97" s="1509"/>
      <c r="AN97" s="1509"/>
      <c r="AO97" s="1509"/>
      <c r="AP97" s="1509"/>
      <c r="AQ97" s="1509"/>
      <c r="AR97" s="1509"/>
      <c r="AS97" s="1509"/>
      <c r="AT97" s="1509"/>
      <c r="AU97" s="1509"/>
      <c r="AV97" s="1509"/>
      <c r="AW97" s="1509"/>
      <c r="AX97" s="1509"/>
      <c r="AY97" s="1509"/>
      <c r="AZ97" s="1509"/>
      <c r="BA97" s="1509"/>
      <c r="BB97" s="1509"/>
    </row>
    <row r="98">
      <c r="P98" s="1509"/>
      <c r="Q98" s="1509"/>
      <c r="R98" s="1509"/>
      <c r="S98" s="1509"/>
      <c r="T98" s="1509"/>
      <c r="U98" s="1509"/>
      <c r="V98" s="1509"/>
      <c r="W98" s="1509"/>
      <c r="X98" s="1509"/>
      <c r="Y98" s="1509"/>
      <c r="Z98" s="1509"/>
      <c r="AA98" s="1509"/>
      <c r="AB98" s="1509"/>
      <c r="AC98" s="1509"/>
      <c r="AD98" s="1509"/>
      <c r="AE98" s="1509"/>
      <c r="AF98" s="1509"/>
      <c r="AG98" s="1509"/>
      <c r="AH98" s="1509"/>
      <c r="AI98" s="1509"/>
      <c r="AJ98" s="1509"/>
      <c r="AK98" s="1509"/>
      <c r="AL98" s="1509"/>
      <c r="AM98" s="1509"/>
      <c r="AN98" s="1509"/>
      <c r="AO98" s="1509"/>
      <c r="AP98" s="1509"/>
      <c r="AQ98" s="1509"/>
      <c r="AR98" s="1509"/>
      <c r="AS98" s="1509"/>
      <c r="AT98" s="1509"/>
      <c r="AU98" s="1509"/>
      <c r="AV98" s="1509"/>
      <c r="AW98" s="1509"/>
      <c r="AX98" s="1509"/>
      <c r="AY98" s="1509"/>
      <c r="AZ98" s="1509"/>
      <c r="BA98" s="1509"/>
      <c r="BB98" s="1509"/>
    </row>
    <row r="99">
      <c r="P99" s="1509"/>
      <c r="Q99" s="1509"/>
      <c r="R99" s="1509"/>
      <c r="S99" s="1509"/>
      <c r="T99" s="1509"/>
      <c r="U99" s="1509"/>
      <c r="V99" s="1509"/>
      <c r="W99" s="1509"/>
      <c r="X99" s="1509"/>
      <c r="Y99" s="1509"/>
      <c r="Z99" s="1509"/>
      <c r="AA99" s="1509"/>
      <c r="AB99" s="1509"/>
      <c r="AC99" s="1509"/>
      <c r="AD99" s="1509"/>
      <c r="AE99" s="1509"/>
      <c r="AF99" s="1509"/>
      <c r="AG99" s="1509"/>
      <c r="AH99" s="1509"/>
      <c r="AI99" s="1509"/>
      <c r="AJ99" s="1509"/>
      <c r="AK99" s="1509"/>
      <c r="AL99" s="1509"/>
      <c r="AM99" s="1509"/>
      <c r="AN99" s="1509"/>
      <c r="AO99" s="1509"/>
      <c r="AP99" s="1509"/>
      <c r="AQ99" s="1509"/>
      <c r="AR99" s="1509"/>
      <c r="AS99" s="1509"/>
      <c r="AT99" s="1509"/>
      <c r="AU99" s="1509"/>
      <c r="AV99" s="1509"/>
      <c r="AW99" s="1509"/>
      <c r="AX99" s="1509"/>
      <c r="AY99" s="1509"/>
      <c r="AZ99" s="1509"/>
      <c r="BA99" s="1509"/>
      <c r="BB99" s="1509"/>
    </row>
    <row r="100">
      <c r="P100" s="1509"/>
      <c r="Q100" s="1509"/>
      <c r="R100" s="1509"/>
      <c r="S100" s="1509"/>
      <c r="T100" s="1509"/>
      <c r="U100" s="1509"/>
      <c r="V100" s="1509"/>
      <c r="W100" s="1509"/>
      <c r="X100" s="1509"/>
      <c r="Y100" s="1509"/>
      <c r="Z100" s="1509"/>
      <c r="AA100" s="1509"/>
      <c r="AB100" s="1509"/>
      <c r="AC100" s="1509"/>
      <c r="AD100" s="1509"/>
      <c r="AE100" s="1509"/>
      <c r="AF100" s="1509"/>
      <c r="AG100" s="1509"/>
      <c r="AH100" s="1509"/>
      <c r="AI100" s="1509"/>
      <c r="AJ100" s="1509"/>
      <c r="AK100" s="1509"/>
      <c r="AL100" s="1509"/>
      <c r="AM100" s="1509"/>
      <c r="AN100" s="1509"/>
      <c r="AO100" s="1509"/>
      <c r="AP100" s="1509"/>
      <c r="AQ100" s="1509"/>
      <c r="AR100" s="1509"/>
      <c r="AS100" s="1509"/>
      <c r="AT100" s="1509"/>
      <c r="AU100" s="1509"/>
      <c r="AV100" s="1509"/>
      <c r="AW100" s="1509"/>
      <c r="AX100" s="1509"/>
      <c r="AY100" s="1509"/>
      <c r="AZ100" s="1509"/>
      <c r="BA100" s="1509"/>
      <c r="BB100" s="1509"/>
    </row>
    <row r="101">
      <c r="P101" s="1509"/>
      <c r="Q101" s="1509"/>
      <c r="R101" s="1509"/>
      <c r="S101" s="1509"/>
      <c r="T101" s="1509"/>
      <c r="U101" s="1509"/>
      <c r="V101" s="1509"/>
      <c r="W101" s="1509"/>
      <c r="X101" s="1509"/>
      <c r="Y101" s="1509"/>
      <c r="Z101" s="1509"/>
      <c r="AA101" s="1509"/>
      <c r="AB101" s="1509"/>
      <c r="AC101" s="1509"/>
      <c r="AD101" s="1509"/>
      <c r="AE101" s="1509"/>
      <c r="AF101" s="1509"/>
      <c r="AG101" s="1509"/>
      <c r="AH101" s="1509"/>
      <c r="AI101" s="1509"/>
      <c r="AJ101" s="1509"/>
      <c r="AK101" s="1509"/>
      <c r="AL101" s="1509"/>
      <c r="AM101" s="1509"/>
      <c r="AN101" s="1509"/>
      <c r="AO101" s="1509"/>
      <c r="AP101" s="1509"/>
      <c r="AQ101" s="1509"/>
      <c r="AR101" s="1509"/>
      <c r="AS101" s="1509"/>
      <c r="AT101" s="1509"/>
      <c r="AU101" s="1509"/>
      <c r="AV101" s="1509"/>
      <c r="AW101" s="1509"/>
      <c r="AX101" s="1509"/>
      <c r="AY101" s="1509"/>
      <c r="AZ101" s="1509"/>
      <c r="BA101" s="1509"/>
      <c r="BB101" s="1509"/>
    </row>
    <row r="102">
      <c r="P102" s="1509"/>
      <c r="Q102" s="1509"/>
      <c r="R102" s="1509"/>
      <c r="S102" s="1509"/>
      <c r="T102" s="1509"/>
      <c r="U102" s="1509"/>
      <c r="V102" s="1509"/>
      <c r="W102" s="1509"/>
      <c r="X102" s="1509"/>
      <c r="Y102" s="1509"/>
      <c r="Z102" s="1509"/>
      <c r="AA102" s="1509"/>
      <c r="AB102" s="1509"/>
      <c r="AC102" s="1509"/>
      <c r="AD102" s="1509"/>
      <c r="AE102" s="1509"/>
      <c r="AF102" s="1509"/>
      <c r="AG102" s="1509"/>
      <c r="AH102" s="1509"/>
      <c r="AI102" s="1509"/>
      <c r="AJ102" s="1509"/>
      <c r="AK102" s="1509"/>
      <c r="AL102" s="1509"/>
      <c r="AM102" s="1509"/>
      <c r="AN102" s="1509"/>
      <c r="AO102" s="1509"/>
      <c r="AP102" s="1509"/>
      <c r="AQ102" s="1509"/>
      <c r="AR102" s="1509"/>
      <c r="AS102" s="1509"/>
      <c r="AT102" s="1509"/>
      <c r="AU102" s="1509"/>
      <c r="AV102" s="1509"/>
      <c r="AW102" s="1509"/>
      <c r="AX102" s="1509"/>
      <c r="AY102" s="1509"/>
      <c r="AZ102" s="1509"/>
      <c r="BA102" s="1509"/>
      <c r="BB102" s="1509"/>
    </row>
    <row r="103">
      <c r="P103" s="1509"/>
      <c r="Q103" s="1509"/>
      <c r="R103" s="1509"/>
      <c r="S103" s="1509"/>
      <c r="T103" s="1509"/>
      <c r="U103" s="1509"/>
      <c r="V103" s="1509"/>
      <c r="W103" s="1509"/>
      <c r="X103" s="1509"/>
      <c r="Y103" s="1509"/>
      <c r="Z103" s="1509"/>
      <c r="AA103" s="1509"/>
      <c r="AB103" s="1509"/>
      <c r="AC103" s="1509"/>
      <c r="AD103" s="1509"/>
      <c r="AE103" s="1509"/>
      <c r="AF103" s="1509"/>
      <c r="AG103" s="1509"/>
      <c r="AH103" s="1509"/>
      <c r="AI103" s="1509"/>
      <c r="AJ103" s="1509"/>
      <c r="AK103" s="1509"/>
      <c r="AL103" s="1509"/>
      <c r="AM103" s="1509"/>
      <c r="AN103" s="1509"/>
      <c r="AO103" s="1509"/>
      <c r="AP103" s="1509"/>
      <c r="AQ103" s="1509"/>
      <c r="AR103" s="1509"/>
      <c r="AS103" s="1509"/>
      <c r="AT103" s="1509"/>
      <c r="AU103" s="1509"/>
      <c r="AV103" s="1509"/>
      <c r="AW103" s="1509"/>
      <c r="AX103" s="1509"/>
      <c r="AY103" s="1509"/>
      <c r="AZ103" s="1509"/>
      <c r="BA103" s="1509"/>
      <c r="BB103" s="1509"/>
    </row>
    <row r="104">
      <c r="A104" s="1509"/>
      <c r="B104" s="1509"/>
      <c r="C104" s="1509"/>
      <c r="D104" s="1509"/>
      <c r="E104" s="1509"/>
      <c r="F104" s="1509"/>
      <c r="G104" s="1509"/>
      <c r="H104" s="1509"/>
      <c r="I104" s="1509"/>
      <c r="J104" s="1509"/>
      <c r="K104" s="1509"/>
      <c r="L104" s="1509"/>
      <c r="M104" s="1509"/>
      <c r="N104" s="1509"/>
      <c r="O104" s="1509"/>
      <c r="P104" s="1509"/>
      <c r="Q104" s="1509"/>
      <c r="R104" s="1509"/>
      <c r="S104" s="1509"/>
      <c r="T104" s="1509"/>
      <c r="U104" s="1509"/>
      <c r="V104" s="1509"/>
      <c r="W104" s="1509"/>
      <c r="X104" s="1509"/>
      <c r="Y104" s="1509"/>
      <c r="Z104" s="1509"/>
      <c r="AA104" s="1509"/>
      <c r="AB104" s="1509"/>
      <c r="AC104" s="1509"/>
      <c r="AD104" s="1509"/>
      <c r="AE104" s="1509"/>
      <c r="AF104" s="1509"/>
      <c r="AG104" s="1509"/>
      <c r="AH104" s="1509"/>
      <c r="AI104" s="1509"/>
      <c r="AJ104" s="1509"/>
      <c r="AK104" s="1509"/>
      <c r="AL104" s="1509"/>
      <c r="AM104" s="1509"/>
      <c r="AN104" s="1509"/>
      <c r="AO104" s="1509"/>
      <c r="AP104" s="1509"/>
      <c r="AQ104" s="1509"/>
      <c r="AR104" s="1509"/>
      <c r="AS104" s="1509"/>
      <c r="AT104" s="1509"/>
      <c r="AU104" s="1509"/>
      <c r="AV104" s="1509"/>
      <c r="AW104" s="1509"/>
      <c r="AX104" s="1509"/>
      <c r="AY104" s="1509"/>
      <c r="AZ104" s="1509"/>
      <c r="BA104" s="1509"/>
      <c r="BB104" s="1509"/>
    </row>
    <row r="105">
      <c r="A105" s="1509"/>
      <c r="B105" s="1509"/>
      <c r="C105" s="1509"/>
      <c r="D105" s="1509"/>
      <c r="E105" s="1509"/>
      <c r="F105" s="1509"/>
      <c r="G105" s="1509"/>
      <c r="H105" s="1509"/>
      <c r="I105" s="1509"/>
      <c r="J105" s="1509"/>
      <c r="K105" s="1509"/>
      <c r="L105" s="1509"/>
      <c r="M105" s="1509"/>
      <c r="N105" s="1509"/>
      <c r="O105" s="1509"/>
      <c r="P105" s="1509"/>
      <c r="Q105" s="1509"/>
      <c r="R105" s="1509"/>
      <c r="S105" s="1509"/>
      <c r="T105" s="1509"/>
      <c r="U105" s="1509"/>
      <c r="V105" s="1509"/>
      <c r="W105" s="1509"/>
      <c r="X105" s="1509"/>
      <c r="Y105" s="1509"/>
      <c r="Z105" s="1509"/>
      <c r="AA105" s="1509"/>
      <c r="AB105" s="1509"/>
      <c r="AC105" s="1509"/>
      <c r="AD105" s="1509"/>
      <c r="AE105" s="1509"/>
      <c r="AF105" s="1509"/>
      <c r="AG105" s="1509"/>
      <c r="AH105" s="1509"/>
      <c r="AI105" s="1509"/>
      <c r="AJ105" s="1509"/>
      <c r="AK105" s="1509"/>
      <c r="AL105" s="1509"/>
      <c r="AM105" s="1509"/>
      <c r="AN105" s="1509"/>
      <c r="AO105" s="1509"/>
      <c r="AP105" s="1509"/>
      <c r="AQ105" s="1509"/>
      <c r="AR105" s="1509"/>
      <c r="AS105" s="1509"/>
      <c r="AT105" s="1509"/>
      <c r="AU105" s="1509"/>
      <c r="AV105" s="1509"/>
      <c r="AW105" s="1509"/>
      <c r="AX105" s="1509"/>
      <c r="AY105" s="1509"/>
      <c r="AZ105" s="1509"/>
      <c r="BA105" s="1509"/>
      <c r="BB105" s="1509"/>
    </row>
    <row r="106">
      <c r="A106" s="1509"/>
      <c r="B106" s="1509"/>
      <c r="C106" s="1509"/>
      <c r="D106" s="1509"/>
      <c r="E106" s="1509"/>
      <c r="F106" s="1509"/>
      <c r="G106" s="1509"/>
      <c r="H106" s="1509"/>
      <c r="I106" s="1509"/>
      <c r="J106" s="1509"/>
      <c r="K106" s="1509"/>
      <c r="L106" s="1509"/>
      <c r="M106" s="1509"/>
      <c r="N106" s="1509"/>
      <c r="O106" s="1509"/>
      <c r="P106" s="1509"/>
      <c r="Q106" s="1509"/>
      <c r="R106" s="1509"/>
      <c r="S106" s="1509"/>
      <c r="T106" s="1509"/>
      <c r="U106" s="1509"/>
      <c r="V106" s="1509"/>
      <c r="W106" s="1509"/>
      <c r="X106" s="1509"/>
      <c r="Y106" s="1509"/>
      <c r="Z106" s="1509"/>
      <c r="AA106" s="1509"/>
      <c r="AB106" s="1509"/>
      <c r="AC106" s="1509"/>
      <c r="AD106" s="1509"/>
      <c r="AE106" s="1509"/>
      <c r="AF106" s="1509"/>
      <c r="AG106" s="1509"/>
      <c r="AH106" s="1509"/>
      <c r="AI106" s="1509"/>
      <c r="AJ106" s="1509"/>
      <c r="AK106" s="1509"/>
      <c r="AL106" s="1509"/>
      <c r="AM106" s="1509"/>
      <c r="AN106" s="1509"/>
      <c r="AO106" s="1509"/>
      <c r="AP106" s="1509"/>
      <c r="AQ106" s="1509"/>
      <c r="AR106" s="1509"/>
      <c r="AS106" s="1509"/>
      <c r="AT106" s="1509"/>
      <c r="AU106" s="1509"/>
      <c r="AV106" s="1509"/>
      <c r="AW106" s="1509"/>
      <c r="AX106" s="1509"/>
      <c r="AY106" s="1509"/>
      <c r="AZ106" s="1509"/>
      <c r="BA106" s="1509"/>
      <c r="BB106" s="1509"/>
    </row>
    <row r="107">
      <c r="A107" s="1509"/>
      <c r="B107" s="1509"/>
      <c r="C107" s="1509"/>
      <c r="D107" s="1509"/>
      <c r="E107" s="1509"/>
      <c r="F107" s="1509"/>
      <c r="G107" s="1509"/>
      <c r="H107" s="1509"/>
      <c r="I107" s="1509"/>
      <c r="J107" s="1509"/>
      <c r="K107" s="1509"/>
      <c r="L107" s="1509"/>
      <c r="M107" s="1509"/>
      <c r="N107" s="1509"/>
      <c r="O107" s="1509"/>
      <c r="P107" s="1509"/>
      <c r="Q107" s="1509"/>
      <c r="R107" s="1509"/>
      <c r="S107" s="1509"/>
      <c r="T107" s="1509"/>
      <c r="U107" s="1509"/>
      <c r="V107" s="1509"/>
      <c r="W107" s="1509"/>
      <c r="X107" s="1509"/>
      <c r="Y107" s="1509"/>
      <c r="Z107" s="1509"/>
      <c r="AA107" s="1509"/>
      <c r="AB107" s="1509"/>
      <c r="AC107" s="1509"/>
      <c r="AD107" s="1509"/>
      <c r="AE107" s="1509"/>
      <c r="AF107" s="1509"/>
      <c r="AG107" s="1509"/>
      <c r="AH107" s="1509"/>
      <c r="AI107" s="1509"/>
      <c r="AJ107" s="1509"/>
      <c r="AK107" s="1509"/>
      <c r="AL107" s="1509"/>
      <c r="AM107" s="1509"/>
      <c r="AN107" s="1509"/>
      <c r="AO107" s="1509"/>
      <c r="AP107" s="1509"/>
      <c r="AQ107" s="1509"/>
      <c r="AR107" s="1509"/>
      <c r="AS107" s="1509"/>
      <c r="AT107" s="1509"/>
      <c r="AU107" s="1509"/>
      <c r="AV107" s="1509"/>
      <c r="AW107" s="1509"/>
      <c r="AX107" s="1509"/>
      <c r="AY107" s="1509"/>
      <c r="AZ107" s="1509"/>
      <c r="BA107" s="1509"/>
      <c r="BB107" s="1509"/>
    </row>
    <row r="108">
      <c r="A108" s="1509"/>
      <c r="B108" s="1509"/>
      <c r="C108" s="1509"/>
      <c r="D108" s="1509"/>
      <c r="E108" s="1509"/>
      <c r="F108" s="1509"/>
      <c r="G108" s="1509"/>
      <c r="H108" s="1509"/>
      <c r="I108" s="1509"/>
      <c r="J108" s="1509"/>
      <c r="K108" s="1509"/>
      <c r="L108" s="1509"/>
      <c r="M108" s="1509"/>
      <c r="N108" s="1509"/>
      <c r="O108" s="1509"/>
      <c r="P108" s="1509"/>
      <c r="Q108" s="1509"/>
      <c r="R108" s="1509"/>
      <c r="S108" s="1509"/>
      <c r="T108" s="1509"/>
      <c r="U108" s="1509"/>
      <c r="V108" s="1509"/>
      <c r="W108" s="1509"/>
      <c r="X108" s="1509"/>
      <c r="Y108" s="1509"/>
      <c r="Z108" s="1509"/>
      <c r="AA108" s="1509"/>
      <c r="AB108" s="1509"/>
      <c r="AC108" s="1509"/>
      <c r="AD108" s="1509"/>
      <c r="AE108" s="1509"/>
      <c r="AF108" s="1509"/>
      <c r="AG108" s="1509"/>
      <c r="AH108" s="1509"/>
      <c r="AI108" s="1509"/>
      <c r="AJ108" s="1509"/>
      <c r="AK108" s="1509"/>
      <c r="AL108" s="1509"/>
      <c r="AM108" s="1509"/>
      <c r="AN108" s="1509"/>
      <c r="AO108" s="1509"/>
      <c r="AP108" s="1509"/>
      <c r="AQ108" s="1509"/>
      <c r="AR108" s="1509"/>
      <c r="AS108" s="1509"/>
      <c r="AT108" s="1509"/>
      <c r="AU108" s="1509"/>
      <c r="AV108" s="1509"/>
      <c r="AW108" s="1509"/>
      <c r="AX108" s="1509"/>
      <c r="AY108" s="1509"/>
      <c r="AZ108" s="1509"/>
      <c r="BA108" s="1509"/>
      <c r="BB108" s="1509"/>
    </row>
    <row r="109">
      <c r="A109" s="1509"/>
      <c r="B109" s="1509"/>
      <c r="C109" s="1509"/>
      <c r="D109" s="1509"/>
      <c r="E109" s="1509"/>
      <c r="F109" s="1509"/>
      <c r="G109" s="1509"/>
      <c r="H109" s="1509"/>
      <c r="I109" s="1509"/>
      <c r="J109" s="1509"/>
      <c r="K109" s="1509"/>
      <c r="L109" s="1509"/>
      <c r="M109" s="1509"/>
      <c r="N109" s="1509"/>
      <c r="O109" s="1509"/>
      <c r="P109" s="1509"/>
      <c r="Q109" s="1509"/>
      <c r="R109" s="1509"/>
      <c r="S109" s="1509"/>
      <c r="T109" s="1509"/>
      <c r="U109" s="1509"/>
      <c r="V109" s="1509"/>
      <c r="W109" s="1509"/>
      <c r="X109" s="1509"/>
      <c r="Y109" s="1509"/>
      <c r="Z109" s="1509"/>
      <c r="AA109" s="1509"/>
      <c r="AB109" s="1509"/>
      <c r="AC109" s="1509"/>
      <c r="AD109" s="1509"/>
      <c r="AE109" s="1509"/>
      <c r="AF109" s="1509"/>
      <c r="AG109" s="1509"/>
      <c r="AH109" s="1509"/>
      <c r="AI109" s="1509"/>
      <c r="AJ109" s="1509"/>
      <c r="AK109" s="1509"/>
      <c r="AL109" s="1509"/>
      <c r="AM109" s="1509"/>
      <c r="AN109" s="1509"/>
      <c r="AO109" s="1509"/>
      <c r="AP109" s="1509"/>
      <c r="AQ109" s="1509"/>
      <c r="AR109" s="1509"/>
      <c r="AS109" s="1509"/>
      <c r="AT109" s="1509"/>
      <c r="AU109" s="1509"/>
      <c r="AV109" s="1509"/>
      <c r="AW109" s="1509"/>
      <c r="AX109" s="1509"/>
      <c r="AY109" s="1509"/>
      <c r="AZ109" s="1509"/>
      <c r="BA109" s="1509"/>
      <c r="BB109" s="1509"/>
    </row>
    <row r="110">
      <c r="A110" s="1509"/>
      <c r="B110" s="1509"/>
      <c r="C110" s="1509"/>
      <c r="D110" s="1509"/>
      <c r="E110" s="1509"/>
      <c r="F110" s="1509"/>
      <c r="G110" s="1509"/>
      <c r="H110" s="1509"/>
      <c r="I110" s="1509"/>
      <c r="J110" s="1509"/>
      <c r="K110" s="1509"/>
      <c r="L110" s="1509"/>
      <c r="M110" s="1509"/>
      <c r="N110" s="1509"/>
      <c r="O110" s="1509"/>
      <c r="P110" s="1509"/>
      <c r="Q110" s="1509"/>
      <c r="R110" s="1509"/>
      <c r="S110" s="1509"/>
      <c r="T110" s="1509"/>
      <c r="U110" s="1509"/>
      <c r="V110" s="1509"/>
      <c r="W110" s="1509"/>
      <c r="X110" s="1509"/>
      <c r="Y110" s="1509"/>
      <c r="Z110" s="1509"/>
      <c r="AA110" s="1509"/>
      <c r="AB110" s="1509"/>
      <c r="AC110" s="1509"/>
      <c r="AD110" s="1509"/>
      <c r="AE110" s="1509"/>
      <c r="AF110" s="1509"/>
      <c r="AG110" s="1509"/>
      <c r="AH110" s="1509"/>
      <c r="AI110" s="1509"/>
      <c r="AJ110" s="1509"/>
      <c r="AK110" s="1509"/>
      <c r="AL110" s="1509"/>
      <c r="AM110" s="1509"/>
      <c r="AN110" s="1509"/>
      <c r="AO110" s="1509"/>
      <c r="AP110" s="1509"/>
      <c r="AQ110" s="1509"/>
      <c r="AR110" s="1509"/>
      <c r="AS110" s="1509"/>
      <c r="AT110" s="1509"/>
      <c r="AU110" s="1509"/>
      <c r="AV110" s="1509"/>
      <c r="AW110" s="1509"/>
      <c r="AX110" s="1509"/>
      <c r="AY110" s="1509"/>
      <c r="AZ110" s="1509"/>
      <c r="BA110" s="1509"/>
      <c r="BB110" s="1509"/>
    </row>
    <row r="111">
      <c r="A111" s="1509"/>
      <c r="B111" s="1509"/>
      <c r="C111" s="1509"/>
      <c r="D111" s="1509"/>
      <c r="E111" s="1509"/>
      <c r="F111" s="1509"/>
      <c r="G111" s="1509"/>
      <c r="H111" s="1509"/>
      <c r="I111" s="1509"/>
      <c r="J111" s="1509"/>
      <c r="K111" s="1509"/>
      <c r="L111" s="1509"/>
      <c r="M111" s="1509"/>
      <c r="N111" s="1509"/>
      <c r="O111" s="1509"/>
      <c r="P111" s="1509"/>
      <c r="Q111" s="1509"/>
      <c r="R111" s="1509"/>
      <c r="S111" s="1509"/>
      <c r="T111" s="1509"/>
      <c r="U111" s="1509"/>
      <c r="V111" s="1509"/>
      <c r="W111" s="1509"/>
      <c r="X111" s="1509"/>
      <c r="Y111" s="1509"/>
      <c r="Z111" s="1509"/>
      <c r="AA111" s="1509"/>
      <c r="AB111" s="1509"/>
      <c r="AC111" s="1509"/>
      <c r="AD111" s="1509"/>
      <c r="AE111" s="1509"/>
      <c r="AF111" s="1509"/>
      <c r="AG111" s="1509"/>
      <c r="AH111" s="1509"/>
      <c r="AI111" s="1509"/>
      <c r="AJ111" s="1509"/>
      <c r="AK111" s="1509"/>
      <c r="AL111" s="1509"/>
      <c r="AM111" s="1509"/>
      <c r="AN111" s="1509"/>
      <c r="AO111" s="1509"/>
      <c r="AP111" s="1509"/>
      <c r="AQ111" s="1509"/>
      <c r="AR111" s="1509"/>
      <c r="AS111" s="1509"/>
      <c r="AT111" s="1509"/>
      <c r="AU111" s="1509"/>
      <c r="AV111" s="1509"/>
      <c r="AW111" s="1509"/>
      <c r="AX111" s="1509"/>
      <c r="AY111" s="1509"/>
      <c r="AZ111" s="1509"/>
      <c r="BA111" s="1509"/>
      <c r="BB111" s="1509"/>
    </row>
    <row r="112">
      <c r="A112" s="1509"/>
      <c r="B112" s="1509"/>
      <c r="C112" s="1509"/>
      <c r="D112" s="1509"/>
      <c r="E112" s="1509"/>
      <c r="F112" s="1509"/>
      <c r="G112" s="1509"/>
      <c r="H112" s="1509"/>
      <c r="I112" s="1509"/>
      <c r="J112" s="1509"/>
      <c r="K112" s="1509"/>
      <c r="L112" s="1509"/>
      <c r="M112" s="1509"/>
      <c r="N112" s="1509"/>
      <c r="O112" s="1509"/>
      <c r="P112" s="1509"/>
      <c r="Q112" s="1509"/>
      <c r="R112" s="1509"/>
      <c r="S112" s="1509"/>
      <c r="T112" s="1509"/>
      <c r="U112" s="1509"/>
      <c r="V112" s="1509"/>
      <c r="W112" s="1509"/>
      <c r="X112" s="1509"/>
      <c r="Y112" s="1509"/>
      <c r="Z112" s="1509"/>
      <c r="AA112" s="1509"/>
      <c r="AB112" s="1509"/>
      <c r="AC112" s="1509"/>
      <c r="AD112" s="1509"/>
      <c r="AE112" s="1509"/>
      <c r="AF112" s="1509"/>
      <c r="AG112" s="1509"/>
      <c r="AH112" s="1509"/>
      <c r="AI112" s="1509"/>
      <c r="AJ112" s="1509"/>
      <c r="AK112" s="1509"/>
      <c r="AL112" s="1509"/>
      <c r="AM112" s="1509"/>
      <c r="AN112" s="1509"/>
      <c r="AO112" s="1509"/>
      <c r="AP112" s="1509"/>
      <c r="AQ112" s="1509"/>
      <c r="AR112" s="1509"/>
      <c r="AS112" s="1509"/>
      <c r="AT112" s="1509"/>
      <c r="AU112" s="1509"/>
      <c r="AV112" s="1509"/>
      <c r="AW112" s="1509"/>
      <c r="AX112" s="1509"/>
      <c r="AY112" s="1509"/>
      <c r="AZ112" s="1509"/>
      <c r="BA112" s="1509"/>
      <c r="BB112" s="1509"/>
    </row>
    <row r="113">
      <c r="A113" s="1509"/>
      <c r="B113" s="1509"/>
      <c r="C113" s="1509"/>
      <c r="D113" s="1509"/>
      <c r="E113" s="1509"/>
      <c r="F113" s="1509"/>
      <c r="G113" s="1509"/>
      <c r="H113" s="1509"/>
      <c r="I113" s="1509"/>
      <c r="J113" s="1509"/>
      <c r="K113" s="1509"/>
      <c r="L113" s="1509"/>
      <c r="M113" s="1509"/>
      <c r="N113" s="1509"/>
      <c r="O113" s="1509"/>
      <c r="P113" s="1509"/>
      <c r="Q113" s="1509"/>
      <c r="R113" s="1509"/>
      <c r="S113" s="1509"/>
      <c r="T113" s="1509"/>
      <c r="U113" s="1509"/>
      <c r="V113" s="1509"/>
      <c r="W113" s="1509"/>
      <c r="X113" s="1509"/>
      <c r="Y113" s="1509"/>
      <c r="Z113" s="1509"/>
      <c r="AA113" s="1509"/>
      <c r="AB113" s="1509"/>
      <c r="AC113" s="1509"/>
      <c r="AD113" s="1509"/>
      <c r="AE113" s="1509"/>
      <c r="AF113" s="1509"/>
      <c r="AG113" s="1509"/>
      <c r="AH113" s="1509"/>
      <c r="AI113" s="1509"/>
      <c r="AJ113" s="1509"/>
      <c r="AK113" s="1509"/>
      <c r="AL113" s="1509"/>
      <c r="AM113" s="1509"/>
      <c r="AN113" s="1509"/>
      <c r="AO113" s="1509"/>
      <c r="AP113" s="1509"/>
      <c r="AQ113" s="1509"/>
      <c r="AR113" s="1509"/>
      <c r="AS113" s="1509"/>
      <c r="AT113" s="1509"/>
      <c r="AU113" s="1509"/>
      <c r="AV113" s="1509"/>
      <c r="AW113" s="1509"/>
      <c r="AX113" s="1509"/>
      <c r="AY113" s="1509"/>
      <c r="AZ113" s="1509"/>
      <c r="BA113" s="1509"/>
      <c r="BB113" s="1509"/>
    </row>
    <row r="114">
      <c r="A114" s="1509"/>
      <c r="B114" s="1509"/>
      <c r="C114" s="1509"/>
      <c r="D114" s="1509"/>
      <c r="E114" s="1509"/>
      <c r="F114" s="1509"/>
      <c r="G114" s="1509"/>
      <c r="H114" s="1509"/>
      <c r="I114" s="1509"/>
      <c r="J114" s="1509"/>
      <c r="K114" s="1509"/>
      <c r="L114" s="1509"/>
      <c r="M114" s="1509"/>
      <c r="N114" s="1509"/>
      <c r="O114" s="1509"/>
      <c r="P114" s="1509"/>
      <c r="Q114" s="1509"/>
      <c r="R114" s="1509"/>
      <c r="S114" s="1509"/>
      <c r="T114" s="1509"/>
      <c r="U114" s="1509"/>
      <c r="V114" s="1509"/>
      <c r="W114" s="1509"/>
      <c r="X114" s="1509"/>
      <c r="Y114" s="1509"/>
      <c r="Z114" s="1509"/>
      <c r="AA114" s="1509"/>
      <c r="AB114" s="1509"/>
      <c r="AC114" s="1509"/>
      <c r="AD114" s="1509"/>
      <c r="AE114" s="1509"/>
      <c r="AF114" s="1509"/>
      <c r="AG114" s="1509"/>
      <c r="AH114" s="1509"/>
      <c r="AI114" s="1509"/>
      <c r="AJ114" s="1509"/>
      <c r="AK114" s="1509"/>
      <c r="AL114" s="1509"/>
      <c r="AM114" s="1509"/>
      <c r="AN114" s="1509"/>
      <c r="AO114" s="1509"/>
      <c r="AP114" s="1509"/>
      <c r="AQ114" s="1509"/>
      <c r="AR114" s="1509"/>
      <c r="AS114" s="1509"/>
      <c r="AT114" s="1509"/>
      <c r="AU114" s="1509"/>
      <c r="AV114" s="1509"/>
      <c r="AW114" s="1509"/>
      <c r="AX114" s="1509"/>
      <c r="AY114" s="1509"/>
      <c r="AZ114" s="1509"/>
      <c r="BA114" s="1509"/>
      <c r="BB114" s="1509"/>
    </row>
    <row r="115">
      <c r="A115" s="1509"/>
      <c r="B115" s="1509"/>
      <c r="C115" s="1509"/>
      <c r="D115" s="1509"/>
      <c r="E115" s="1509"/>
      <c r="F115" s="1509"/>
      <c r="G115" s="1509"/>
      <c r="H115" s="1509"/>
      <c r="I115" s="1509"/>
      <c r="J115" s="1509"/>
      <c r="K115" s="1509"/>
      <c r="L115" s="1509"/>
      <c r="M115" s="1509"/>
      <c r="N115" s="1509"/>
      <c r="O115" s="1509"/>
      <c r="P115" s="1509"/>
      <c r="Q115" s="1509"/>
      <c r="R115" s="1509"/>
      <c r="S115" s="1509"/>
      <c r="T115" s="1509"/>
      <c r="U115" s="1509"/>
      <c r="V115" s="1509"/>
      <c r="W115" s="1509"/>
      <c r="X115" s="1509"/>
      <c r="Y115" s="1509"/>
      <c r="Z115" s="1509"/>
      <c r="AA115" s="1509"/>
      <c r="AB115" s="1509"/>
      <c r="AC115" s="1509"/>
      <c r="AD115" s="1509"/>
      <c r="AE115" s="1509"/>
      <c r="AF115" s="1509"/>
      <c r="AG115" s="1509"/>
      <c r="AH115" s="1509"/>
      <c r="AI115" s="1509"/>
      <c r="AJ115" s="1509"/>
      <c r="AK115" s="1509"/>
      <c r="AL115" s="1509"/>
      <c r="AM115" s="1509"/>
      <c r="AN115" s="1509"/>
      <c r="AO115" s="1509"/>
      <c r="AP115" s="1509"/>
      <c r="AQ115" s="1509"/>
      <c r="AR115" s="1509"/>
      <c r="AS115" s="1509"/>
      <c r="AT115" s="1509"/>
      <c r="AU115" s="1509"/>
      <c r="AV115" s="1509"/>
      <c r="AW115" s="1509"/>
      <c r="AX115" s="1509"/>
      <c r="AY115" s="1509"/>
      <c r="AZ115" s="1509"/>
      <c r="BA115" s="1509"/>
      <c r="BB115" s="1509"/>
    </row>
    <row r="116">
      <c r="A116" s="1509"/>
      <c r="B116" s="1509"/>
      <c r="C116" s="1509"/>
      <c r="D116" s="1509"/>
      <c r="E116" s="1509"/>
      <c r="F116" s="1509"/>
      <c r="G116" s="1509"/>
      <c r="H116" s="1509"/>
      <c r="I116" s="1509"/>
      <c r="J116" s="1509"/>
      <c r="K116" s="1509"/>
      <c r="L116" s="1509"/>
      <c r="M116" s="1509"/>
      <c r="N116" s="1509"/>
      <c r="O116" s="1509"/>
      <c r="P116" s="1509"/>
      <c r="Q116" s="1509"/>
      <c r="R116" s="1509"/>
      <c r="S116" s="1509"/>
      <c r="T116" s="1509"/>
      <c r="U116" s="1509"/>
      <c r="V116" s="1509"/>
      <c r="W116" s="1509"/>
      <c r="X116" s="1509"/>
      <c r="Y116" s="1509"/>
      <c r="Z116" s="1509"/>
      <c r="AA116" s="1509"/>
      <c r="AB116" s="1509"/>
      <c r="AC116" s="1509"/>
      <c r="AD116" s="1509"/>
      <c r="AE116" s="1509"/>
      <c r="AF116" s="1509"/>
      <c r="AG116" s="1509"/>
      <c r="AH116" s="1509"/>
      <c r="AI116" s="1509"/>
      <c r="AJ116" s="1509"/>
      <c r="AK116" s="1509"/>
      <c r="AL116" s="1509"/>
      <c r="AM116" s="1509"/>
      <c r="AN116" s="1509"/>
      <c r="AO116" s="1509"/>
      <c r="AP116" s="1509"/>
      <c r="AQ116" s="1509"/>
      <c r="AR116" s="1509"/>
      <c r="AS116" s="1509"/>
      <c r="AT116" s="1509"/>
      <c r="AU116" s="1509"/>
      <c r="AV116" s="1509"/>
      <c r="AW116" s="1509"/>
      <c r="AX116" s="1509"/>
      <c r="AY116" s="1509"/>
      <c r="AZ116" s="1509"/>
      <c r="BA116" s="1509"/>
      <c r="BB116" s="1509"/>
    </row>
    <row r="117">
      <c r="A117" s="1509"/>
      <c r="B117" s="1509"/>
      <c r="C117" s="1509"/>
      <c r="D117" s="1509"/>
      <c r="E117" s="1509"/>
      <c r="F117" s="1509"/>
      <c r="G117" s="1509"/>
      <c r="H117" s="1509"/>
      <c r="I117" s="1509"/>
      <c r="J117" s="1509"/>
      <c r="K117" s="1509"/>
      <c r="L117" s="1509"/>
      <c r="M117" s="1509"/>
      <c r="N117" s="1509"/>
      <c r="O117" s="1509"/>
      <c r="P117" s="1509"/>
      <c r="Q117" s="1509"/>
      <c r="R117" s="1509"/>
      <c r="S117" s="1509"/>
      <c r="T117" s="1509"/>
      <c r="U117" s="1509"/>
      <c r="V117" s="1509"/>
      <c r="W117" s="1509"/>
      <c r="X117" s="1509"/>
      <c r="Y117" s="1509"/>
      <c r="Z117" s="1509"/>
      <c r="AA117" s="1509"/>
      <c r="AB117" s="1509"/>
      <c r="AC117" s="1509"/>
      <c r="AD117" s="1509"/>
      <c r="AE117" s="1509"/>
      <c r="AF117" s="1509"/>
      <c r="AG117" s="1509"/>
      <c r="AH117" s="1509"/>
      <c r="AI117" s="1509"/>
      <c r="AJ117" s="1509"/>
      <c r="AK117" s="1509"/>
      <c r="AL117" s="1509"/>
      <c r="AM117" s="1509"/>
      <c r="AN117" s="1509"/>
      <c r="AO117" s="1509"/>
      <c r="AP117" s="1509"/>
      <c r="AQ117" s="1509"/>
      <c r="AR117" s="1509"/>
      <c r="AS117" s="1509"/>
      <c r="AT117" s="1509"/>
      <c r="AU117" s="1509"/>
      <c r="AV117" s="1509"/>
      <c r="AW117" s="1509"/>
      <c r="AX117" s="1509"/>
      <c r="AY117" s="1509"/>
      <c r="AZ117" s="1509"/>
      <c r="BA117" s="1509"/>
      <c r="BB117" s="1509"/>
    </row>
    <row r="118">
      <c r="A118" s="1509"/>
      <c r="B118" s="1509"/>
      <c r="C118" s="1509"/>
      <c r="D118" s="1509"/>
      <c r="E118" s="1509"/>
      <c r="F118" s="1509"/>
      <c r="G118" s="1509"/>
      <c r="H118" s="1509"/>
      <c r="I118" s="1509"/>
      <c r="J118" s="1509"/>
      <c r="K118" s="1509"/>
      <c r="L118" s="1509"/>
      <c r="M118" s="1509"/>
      <c r="N118" s="1509"/>
      <c r="O118" s="1509"/>
      <c r="P118" s="1509"/>
      <c r="Q118" s="1509"/>
      <c r="R118" s="1509"/>
      <c r="S118" s="1509"/>
      <c r="T118" s="1509"/>
      <c r="U118" s="1509"/>
      <c r="V118" s="1509"/>
      <c r="W118" s="1509"/>
      <c r="X118" s="1509"/>
      <c r="Y118" s="1509"/>
      <c r="Z118" s="1509"/>
      <c r="AA118" s="1509"/>
      <c r="AB118" s="1509"/>
      <c r="AC118" s="1509"/>
      <c r="AD118" s="1509"/>
      <c r="AE118" s="1509"/>
      <c r="AF118" s="1509"/>
      <c r="AG118" s="1509"/>
      <c r="AH118" s="1509"/>
      <c r="AI118" s="1509"/>
      <c r="AJ118" s="1509"/>
      <c r="AK118" s="1509"/>
      <c r="AL118" s="1509"/>
      <c r="AM118" s="1509"/>
      <c r="AN118" s="1509"/>
      <c r="AO118" s="1509"/>
      <c r="AP118" s="1509"/>
      <c r="AQ118" s="1509"/>
      <c r="AR118" s="1509"/>
      <c r="AS118" s="1509"/>
      <c r="AT118" s="1509"/>
      <c r="AU118" s="1509"/>
      <c r="AV118" s="1509"/>
      <c r="AW118" s="1509"/>
      <c r="AX118" s="1509"/>
      <c r="AY118" s="1509"/>
      <c r="AZ118" s="1509"/>
      <c r="BA118" s="1509"/>
      <c r="BB118" s="1509"/>
    </row>
    <row r="119">
      <c r="A119" s="1509"/>
      <c r="B119" s="1509"/>
      <c r="C119" s="1509"/>
      <c r="D119" s="1509"/>
      <c r="E119" s="1509"/>
      <c r="F119" s="1509"/>
      <c r="G119" s="1509"/>
      <c r="H119" s="1509"/>
      <c r="I119" s="1509"/>
      <c r="J119" s="1509"/>
      <c r="K119" s="1509"/>
      <c r="L119" s="1509"/>
      <c r="M119" s="1509"/>
      <c r="N119" s="1509"/>
      <c r="O119" s="1509"/>
      <c r="P119" s="1509"/>
      <c r="Q119" s="1509"/>
      <c r="R119" s="1509"/>
      <c r="S119" s="1509"/>
      <c r="T119" s="1509"/>
      <c r="U119" s="1509"/>
      <c r="V119" s="1509"/>
      <c r="W119" s="1509"/>
      <c r="X119" s="1509"/>
      <c r="Y119" s="1509"/>
      <c r="Z119" s="1509"/>
      <c r="AA119" s="1509"/>
      <c r="AB119" s="1509"/>
      <c r="AC119" s="1509"/>
      <c r="AD119" s="1509"/>
      <c r="AE119" s="1509"/>
      <c r="AF119" s="1509"/>
      <c r="AG119" s="1509"/>
      <c r="AH119" s="1509"/>
      <c r="AI119" s="1509"/>
      <c r="AJ119" s="1509"/>
      <c r="AK119" s="1509"/>
      <c r="AL119" s="1509"/>
      <c r="AM119" s="1509"/>
      <c r="AN119" s="1509"/>
      <c r="AO119" s="1509"/>
      <c r="AP119" s="1509"/>
      <c r="AQ119" s="1509"/>
      <c r="AR119" s="1509"/>
      <c r="AS119" s="1509"/>
      <c r="AT119" s="1509"/>
      <c r="AU119" s="1509"/>
      <c r="AV119" s="1509"/>
      <c r="AW119" s="1509"/>
      <c r="AX119" s="1509"/>
      <c r="AY119" s="1509"/>
      <c r="AZ119" s="1509"/>
      <c r="BA119" s="1509"/>
      <c r="BB119" s="1509"/>
    </row>
    <row r="120">
      <c r="A120" s="1509"/>
      <c r="B120" s="1509"/>
      <c r="C120" s="1509"/>
      <c r="D120" s="1509"/>
      <c r="E120" s="1509"/>
      <c r="F120" s="1509"/>
      <c r="G120" s="1509"/>
      <c r="H120" s="1509"/>
      <c r="I120" s="1509"/>
      <c r="J120" s="1509"/>
      <c r="K120" s="1509"/>
      <c r="L120" s="1509"/>
      <c r="M120" s="1509"/>
      <c r="N120" s="1509"/>
      <c r="O120" s="1509"/>
      <c r="P120" s="1509"/>
      <c r="Q120" s="1509"/>
      <c r="R120" s="1509"/>
      <c r="S120" s="1509"/>
      <c r="T120" s="1509"/>
      <c r="U120" s="1509"/>
      <c r="V120" s="1509"/>
      <c r="W120" s="1509"/>
      <c r="X120" s="1509"/>
      <c r="Y120" s="1509"/>
      <c r="Z120" s="1509"/>
      <c r="AA120" s="1509"/>
      <c r="AB120" s="1509"/>
      <c r="AC120" s="1509"/>
      <c r="AD120" s="1509"/>
      <c r="AE120" s="1509"/>
      <c r="AF120" s="1509"/>
      <c r="AG120" s="1509"/>
      <c r="AH120" s="1509"/>
      <c r="AI120" s="1509"/>
      <c r="AJ120" s="1509"/>
      <c r="AK120" s="1509"/>
      <c r="AL120" s="1509"/>
      <c r="AM120" s="1509"/>
      <c r="AN120" s="1509"/>
      <c r="AO120" s="1509"/>
      <c r="AP120" s="1509"/>
      <c r="AQ120" s="1509"/>
      <c r="AR120" s="1509"/>
      <c r="AS120" s="1509"/>
      <c r="AT120" s="1509"/>
      <c r="AU120" s="1509"/>
      <c r="AV120" s="1509"/>
      <c r="AW120" s="1509"/>
      <c r="AX120" s="1509"/>
      <c r="AY120" s="1509"/>
      <c r="AZ120" s="1509"/>
      <c r="BA120" s="1509"/>
      <c r="BB120" s="1509"/>
    </row>
    <row r="121">
      <c r="A121" s="1509"/>
      <c r="B121" s="1509"/>
      <c r="C121" s="1509"/>
      <c r="D121" s="1509"/>
      <c r="E121" s="1509"/>
      <c r="F121" s="1509"/>
      <c r="G121" s="1509"/>
      <c r="H121" s="1509"/>
      <c r="I121" s="1509"/>
      <c r="J121" s="1509"/>
      <c r="K121" s="1509"/>
      <c r="L121" s="1509"/>
      <c r="M121" s="1509"/>
      <c r="N121" s="1509"/>
      <c r="O121" s="1509"/>
      <c r="P121" s="1509"/>
      <c r="Q121" s="1509"/>
      <c r="R121" s="1509"/>
      <c r="S121" s="1509"/>
      <c r="T121" s="1509"/>
      <c r="U121" s="1509"/>
      <c r="V121" s="1509"/>
      <c r="W121" s="1509"/>
      <c r="X121" s="1509"/>
      <c r="Y121" s="1509"/>
      <c r="Z121" s="1509"/>
      <c r="AA121" s="1509"/>
      <c r="AB121" s="1509"/>
      <c r="AC121" s="1509"/>
      <c r="AD121" s="1509"/>
      <c r="AE121" s="1509"/>
      <c r="AF121" s="1509"/>
      <c r="AG121" s="1509"/>
      <c r="AH121" s="1509"/>
      <c r="AI121" s="1509"/>
      <c r="AJ121" s="1509"/>
      <c r="AK121" s="1509"/>
      <c r="AL121" s="1509"/>
      <c r="AM121" s="1509"/>
      <c r="AN121" s="1509"/>
      <c r="AO121" s="1509"/>
      <c r="AP121" s="1509"/>
      <c r="AQ121" s="1509"/>
      <c r="AR121" s="1509"/>
      <c r="AS121" s="1509"/>
      <c r="AT121" s="1509"/>
      <c r="AU121" s="1509"/>
      <c r="AV121" s="1509"/>
      <c r="AW121" s="1509"/>
      <c r="AX121" s="1509"/>
      <c r="AY121" s="1509"/>
      <c r="AZ121" s="1509"/>
      <c r="BA121" s="1509"/>
      <c r="BB121" s="1509"/>
    </row>
    <row r="122">
      <c r="A122" s="1509"/>
      <c r="B122" s="1509"/>
      <c r="C122" s="1509"/>
      <c r="D122" s="1509"/>
      <c r="E122" s="1509"/>
      <c r="F122" s="1509"/>
      <c r="G122" s="1509"/>
      <c r="H122" s="1509"/>
      <c r="I122" s="1509"/>
      <c r="J122" s="1509"/>
      <c r="K122" s="1509"/>
      <c r="L122" s="1509"/>
      <c r="M122" s="1509"/>
      <c r="N122" s="1509"/>
      <c r="O122" s="1509"/>
      <c r="P122" s="1509"/>
      <c r="Q122" s="1509"/>
      <c r="R122" s="1509"/>
      <c r="S122" s="1509"/>
      <c r="T122" s="1509"/>
      <c r="U122" s="1509"/>
      <c r="V122" s="1509"/>
      <c r="W122" s="1509"/>
      <c r="X122" s="1509"/>
      <c r="Y122" s="1509"/>
      <c r="Z122" s="1509"/>
      <c r="AA122" s="1509"/>
      <c r="AB122" s="1509"/>
      <c r="AC122" s="1509"/>
      <c r="AD122" s="1509"/>
      <c r="AE122" s="1509"/>
      <c r="AF122" s="1509"/>
      <c r="AG122" s="1509"/>
      <c r="AH122" s="1509"/>
      <c r="AI122" s="1509"/>
      <c r="AJ122" s="1509"/>
      <c r="AK122" s="1509"/>
      <c r="AL122" s="1509"/>
      <c r="AM122" s="1509"/>
      <c r="AN122" s="1509"/>
      <c r="AO122" s="1509"/>
      <c r="AP122" s="1509"/>
      <c r="AQ122" s="1509"/>
      <c r="AR122" s="1509"/>
      <c r="AS122" s="1509"/>
      <c r="AT122" s="1509"/>
      <c r="AU122" s="1509"/>
      <c r="AV122" s="1509"/>
      <c r="AW122" s="1509"/>
      <c r="AX122" s="1509"/>
      <c r="AY122" s="1509"/>
      <c r="AZ122" s="1509"/>
      <c r="BA122" s="1509"/>
      <c r="BB122" s="1509"/>
    </row>
    <row r="123">
      <c r="A123" s="1509"/>
      <c r="B123" s="1509"/>
      <c r="C123" s="1509"/>
      <c r="D123" s="1509"/>
      <c r="E123" s="1509"/>
      <c r="F123" s="1509"/>
      <c r="G123" s="1509"/>
      <c r="H123" s="1509"/>
      <c r="I123" s="1509"/>
      <c r="J123" s="1509"/>
      <c r="K123" s="1509"/>
      <c r="L123" s="1509"/>
      <c r="M123" s="1509"/>
      <c r="N123" s="1509"/>
      <c r="O123" s="1509"/>
      <c r="P123" s="1509"/>
      <c r="Q123" s="1509"/>
      <c r="R123" s="1509"/>
      <c r="S123" s="1509"/>
      <c r="T123" s="1509"/>
      <c r="U123" s="1509"/>
      <c r="V123" s="1509"/>
      <c r="W123" s="1509"/>
      <c r="X123" s="1509"/>
      <c r="Y123" s="1509"/>
      <c r="Z123" s="1509"/>
      <c r="AA123" s="1509"/>
      <c r="AB123" s="1509"/>
      <c r="AC123" s="1509"/>
      <c r="AD123" s="1509"/>
      <c r="AE123" s="1509"/>
      <c r="AF123" s="1509"/>
      <c r="AG123" s="1509"/>
      <c r="AH123" s="1509"/>
      <c r="AI123" s="1509"/>
      <c r="AJ123" s="1509"/>
      <c r="AK123" s="1509"/>
      <c r="AL123" s="1509"/>
      <c r="AM123" s="1509"/>
      <c r="AN123" s="1509"/>
      <c r="AO123" s="1509"/>
      <c r="AP123" s="1509"/>
      <c r="AQ123" s="1509"/>
      <c r="AR123" s="1509"/>
      <c r="AS123" s="1509"/>
      <c r="AT123" s="1509"/>
      <c r="AU123" s="1509"/>
      <c r="AV123" s="1509"/>
      <c r="AW123" s="1509"/>
      <c r="AX123" s="1509"/>
      <c r="AY123" s="1509"/>
      <c r="AZ123" s="1509"/>
      <c r="BA123" s="1509"/>
      <c r="BB123" s="1509"/>
    </row>
    <row r="124">
      <c r="A124" s="1509"/>
      <c r="B124" s="1509"/>
      <c r="C124" s="1509"/>
      <c r="D124" s="1509"/>
      <c r="E124" s="1509"/>
      <c r="F124" s="1509"/>
      <c r="G124" s="1509"/>
      <c r="H124" s="1509"/>
      <c r="I124" s="1509"/>
      <c r="J124" s="1509"/>
      <c r="K124" s="1509"/>
      <c r="L124" s="1509"/>
      <c r="M124" s="1509"/>
      <c r="N124" s="1509"/>
      <c r="O124" s="1509"/>
      <c r="P124" s="1509"/>
      <c r="Q124" s="1509"/>
      <c r="R124" s="1509"/>
      <c r="S124" s="1509"/>
      <c r="T124" s="1509"/>
      <c r="U124" s="1509"/>
      <c r="V124" s="1509"/>
      <c r="W124" s="1509"/>
      <c r="X124" s="1509"/>
      <c r="Y124" s="1509"/>
      <c r="Z124" s="1509"/>
      <c r="AA124" s="1509"/>
      <c r="AB124" s="1509"/>
      <c r="AC124" s="1509"/>
      <c r="AD124" s="1509"/>
      <c r="AE124" s="1509"/>
      <c r="AF124" s="1509"/>
      <c r="AG124" s="1509"/>
      <c r="AH124" s="1509"/>
      <c r="AI124" s="1509"/>
      <c r="AJ124" s="1509"/>
      <c r="AK124" s="1509"/>
      <c r="AL124" s="1509"/>
      <c r="AM124" s="1509"/>
      <c r="AN124" s="1509"/>
      <c r="AO124" s="1509"/>
      <c r="AP124" s="1509"/>
      <c r="AQ124" s="1509"/>
      <c r="AR124" s="1509"/>
      <c r="AS124" s="1509"/>
      <c r="AT124" s="1509"/>
      <c r="AU124" s="1509"/>
      <c r="AV124" s="1509"/>
      <c r="AW124" s="1509"/>
      <c r="AX124" s="1509"/>
      <c r="AY124" s="1509"/>
      <c r="AZ124" s="1509"/>
      <c r="BA124" s="1509"/>
      <c r="BB124" s="1509"/>
    </row>
    <row r="125">
      <c r="A125" s="1509"/>
      <c r="B125" s="1509"/>
      <c r="C125" s="1509"/>
      <c r="D125" s="1509"/>
      <c r="E125" s="1509"/>
      <c r="F125" s="1509"/>
      <c r="G125" s="1509"/>
      <c r="H125" s="1509"/>
      <c r="I125" s="1509"/>
      <c r="J125" s="1509"/>
      <c r="K125" s="1509"/>
      <c r="L125" s="1509"/>
      <c r="M125" s="1509"/>
      <c r="N125" s="1509"/>
      <c r="O125" s="1509"/>
      <c r="P125" s="1509"/>
      <c r="Q125" s="1509"/>
      <c r="R125" s="1509"/>
      <c r="S125" s="1509"/>
      <c r="T125" s="1509"/>
      <c r="U125" s="1509"/>
      <c r="V125" s="1509"/>
      <c r="W125" s="1509"/>
      <c r="X125" s="1509"/>
      <c r="Y125" s="1509"/>
      <c r="Z125" s="1509"/>
      <c r="AA125" s="1509"/>
      <c r="AB125" s="1509"/>
      <c r="AC125" s="1509"/>
      <c r="AD125" s="1509"/>
      <c r="AE125" s="1509"/>
      <c r="AF125" s="1509"/>
      <c r="AG125" s="1509"/>
      <c r="AH125" s="1509"/>
      <c r="AI125" s="1509"/>
      <c r="AJ125" s="1509"/>
      <c r="AK125" s="1509"/>
      <c r="AL125" s="1509"/>
      <c r="AM125" s="1509"/>
      <c r="AN125" s="1509"/>
      <c r="AO125" s="1509"/>
      <c r="AP125" s="1509"/>
      <c r="AQ125" s="1509"/>
      <c r="AR125" s="1509"/>
      <c r="AS125" s="1509"/>
      <c r="AT125" s="1509"/>
      <c r="AU125" s="1509"/>
      <c r="AV125" s="1509"/>
      <c r="AW125" s="1509"/>
      <c r="AX125" s="1509"/>
      <c r="AY125" s="1509"/>
      <c r="AZ125" s="1509"/>
      <c r="BA125" s="1509"/>
      <c r="BB125" s="1509"/>
    </row>
    <row r="126">
      <c r="A126" s="1509"/>
      <c r="B126" s="1509"/>
      <c r="C126" s="1509"/>
      <c r="D126" s="1509"/>
      <c r="E126" s="1509"/>
      <c r="F126" s="1509"/>
      <c r="G126" s="1509"/>
      <c r="H126" s="1509"/>
      <c r="I126" s="1509"/>
      <c r="J126" s="1509"/>
      <c r="K126" s="1509"/>
      <c r="L126" s="1509"/>
      <c r="M126" s="1509"/>
      <c r="N126" s="1509"/>
      <c r="O126" s="1509"/>
      <c r="P126" s="1509"/>
      <c r="Q126" s="1509"/>
      <c r="R126" s="1509"/>
      <c r="S126" s="1509"/>
      <c r="T126" s="1509"/>
      <c r="U126" s="1509"/>
      <c r="V126" s="1509"/>
      <c r="W126" s="1509"/>
      <c r="X126" s="1509"/>
      <c r="Y126" s="1509"/>
      <c r="Z126" s="1509"/>
      <c r="AA126" s="1509"/>
      <c r="AB126" s="1509"/>
      <c r="AC126" s="1509"/>
      <c r="AD126" s="1509"/>
      <c r="AE126" s="1509"/>
      <c r="AF126" s="1509"/>
      <c r="AG126" s="1509"/>
      <c r="AH126" s="1509"/>
      <c r="AI126" s="1509"/>
      <c r="AJ126" s="1509"/>
      <c r="AK126" s="1509"/>
      <c r="AL126" s="1509"/>
      <c r="AM126" s="1509"/>
      <c r="AN126" s="1509"/>
      <c r="AO126" s="1509"/>
      <c r="AP126" s="1509"/>
      <c r="AQ126" s="1509"/>
      <c r="AR126" s="1509"/>
      <c r="AS126" s="1509"/>
      <c r="AT126" s="1509"/>
      <c r="AU126" s="1509"/>
      <c r="AV126" s="1509"/>
      <c r="AW126" s="1509"/>
      <c r="AX126" s="1509"/>
      <c r="AY126" s="1509"/>
      <c r="AZ126" s="1509"/>
      <c r="BA126" s="1509"/>
      <c r="BB126" s="1509"/>
    </row>
    <row r="127">
      <c r="A127" s="1509"/>
      <c r="B127" s="1509"/>
      <c r="C127" s="1509"/>
      <c r="D127" s="1509"/>
      <c r="E127" s="1509"/>
      <c r="F127" s="1509"/>
      <c r="G127" s="1509"/>
      <c r="H127" s="1509"/>
      <c r="I127" s="1509"/>
      <c r="J127" s="1509"/>
      <c r="K127" s="1509"/>
      <c r="L127" s="1509"/>
      <c r="M127" s="1509"/>
      <c r="N127" s="1509"/>
      <c r="O127" s="1509"/>
      <c r="P127" s="1509"/>
      <c r="Q127" s="1509"/>
      <c r="R127" s="1509"/>
      <c r="S127" s="1509"/>
      <c r="T127" s="1509"/>
      <c r="U127" s="1509"/>
      <c r="V127" s="1509"/>
      <c r="W127" s="1509"/>
      <c r="X127" s="1509"/>
      <c r="Y127" s="1509"/>
      <c r="Z127" s="1509"/>
      <c r="AA127" s="1509"/>
      <c r="AB127" s="1509"/>
      <c r="AC127" s="1509"/>
      <c r="AD127" s="1509"/>
      <c r="AE127" s="1509"/>
      <c r="AF127" s="1509"/>
      <c r="AG127" s="1509"/>
      <c r="AH127" s="1509"/>
      <c r="AI127" s="1509"/>
      <c r="AJ127" s="1509"/>
      <c r="AK127" s="1509"/>
      <c r="AL127" s="1509"/>
      <c r="AM127" s="1509"/>
      <c r="AN127" s="1509"/>
      <c r="AO127" s="1509"/>
      <c r="AP127" s="1509"/>
      <c r="AQ127" s="1509"/>
      <c r="AR127" s="1509"/>
      <c r="AS127" s="1509"/>
      <c r="AT127" s="1509"/>
      <c r="AU127" s="1509"/>
      <c r="AV127" s="1509"/>
      <c r="AW127" s="1509"/>
      <c r="AX127" s="1509"/>
      <c r="AY127" s="1509"/>
      <c r="AZ127" s="1509"/>
      <c r="BA127" s="1509"/>
      <c r="BB127" s="1509"/>
    </row>
    <row r="128">
      <c r="A128" s="1509"/>
      <c r="B128" s="1509"/>
      <c r="C128" s="1509"/>
      <c r="D128" s="1509"/>
      <c r="E128" s="1509"/>
      <c r="F128" s="1509"/>
      <c r="G128" s="1509"/>
      <c r="H128" s="1509"/>
      <c r="I128" s="1509"/>
      <c r="J128" s="1509"/>
      <c r="K128" s="1509"/>
      <c r="L128" s="1509"/>
      <c r="M128" s="1509"/>
      <c r="N128" s="1509"/>
      <c r="O128" s="1509"/>
      <c r="P128" s="1509"/>
      <c r="Q128" s="1509"/>
      <c r="R128" s="1509"/>
      <c r="S128" s="1509"/>
      <c r="T128" s="1509"/>
      <c r="U128" s="1509"/>
      <c r="V128" s="1509"/>
      <c r="W128" s="1509"/>
      <c r="X128" s="1509"/>
      <c r="Y128" s="1509"/>
      <c r="Z128" s="1509"/>
      <c r="AA128" s="1509"/>
      <c r="AB128" s="1509"/>
      <c r="AC128" s="1509"/>
      <c r="AD128" s="1509"/>
      <c r="AE128" s="1509"/>
      <c r="AF128" s="1509"/>
      <c r="AG128" s="1509"/>
      <c r="AH128" s="1509"/>
      <c r="AI128" s="1509"/>
      <c r="AJ128" s="1509"/>
      <c r="AK128" s="1509"/>
      <c r="AL128" s="1509"/>
      <c r="AM128" s="1509"/>
      <c r="AN128" s="1509"/>
      <c r="AO128" s="1509"/>
      <c r="AP128" s="1509"/>
      <c r="AQ128" s="1509"/>
      <c r="AR128" s="1509"/>
      <c r="AS128" s="1509"/>
      <c r="AT128" s="1509"/>
      <c r="AU128" s="1509"/>
      <c r="AV128" s="1509"/>
      <c r="AW128" s="1509"/>
      <c r="AX128" s="1509"/>
      <c r="AY128" s="1509"/>
      <c r="AZ128" s="1509"/>
      <c r="BA128" s="1509"/>
      <c r="BB128" s="1509"/>
    </row>
    <row r="129">
      <c r="A129" s="1509"/>
      <c r="B129" s="1509"/>
      <c r="C129" s="1509"/>
      <c r="D129" s="1509"/>
      <c r="E129" s="1509"/>
      <c r="F129" s="1509"/>
      <c r="G129" s="1509"/>
      <c r="H129" s="1509"/>
      <c r="I129" s="1509"/>
      <c r="J129" s="1509"/>
      <c r="K129" s="1509"/>
      <c r="L129" s="1509"/>
      <c r="M129" s="1509"/>
      <c r="N129" s="1509"/>
      <c r="O129" s="1509"/>
      <c r="P129" s="1509"/>
      <c r="Q129" s="1509"/>
      <c r="R129" s="1509"/>
      <c r="S129" s="1509"/>
      <c r="T129" s="1509"/>
      <c r="U129" s="1509"/>
      <c r="V129" s="1509"/>
      <c r="W129" s="1509"/>
      <c r="X129" s="1509"/>
      <c r="Y129" s="1509"/>
      <c r="Z129" s="1509"/>
      <c r="AA129" s="1509"/>
      <c r="AB129" s="1509"/>
      <c r="AC129" s="1509"/>
      <c r="AD129" s="1509"/>
      <c r="AE129" s="1509"/>
      <c r="AF129" s="1509"/>
      <c r="AG129" s="1509"/>
      <c r="AH129" s="1509"/>
      <c r="AI129" s="1509"/>
      <c r="AJ129" s="1509"/>
      <c r="AK129" s="1509"/>
      <c r="AL129" s="1509"/>
      <c r="AM129" s="1509"/>
      <c r="AN129" s="1509"/>
      <c r="AO129" s="1509"/>
      <c r="AP129" s="1509"/>
      <c r="AQ129" s="1509"/>
      <c r="AR129" s="1509"/>
      <c r="AS129" s="1509"/>
      <c r="AT129" s="1509"/>
      <c r="AU129" s="1509"/>
      <c r="AV129" s="1509"/>
      <c r="AW129" s="1509"/>
      <c r="AX129" s="1509"/>
      <c r="AY129" s="1509"/>
      <c r="AZ129" s="1509"/>
      <c r="BA129" s="1509"/>
      <c r="BB129" s="1509"/>
    </row>
    <row r="130">
      <c r="A130" s="1509"/>
      <c r="B130" s="1509"/>
      <c r="C130" s="1509"/>
      <c r="D130" s="1509"/>
      <c r="E130" s="1509"/>
      <c r="F130" s="1509"/>
      <c r="G130" s="1509"/>
      <c r="H130" s="1509"/>
      <c r="I130" s="1509"/>
      <c r="J130" s="1509"/>
      <c r="K130" s="1509"/>
      <c r="L130" s="1509"/>
      <c r="M130" s="1509"/>
      <c r="N130" s="1509"/>
      <c r="O130" s="1509"/>
      <c r="P130" s="1509"/>
      <c r="Q130" s="1509"/>
      <c r="R130" s="1509"/>
      <c r="S130" s="1509"/>
      <c r="T130" s="1509"/>
      <c r="U130" s="1509"/>
      <c r="V130" s="1509"/>
      <c r="W130" s="1509"/>
      <c r="X130" s="1509"/>
      <c r="Y130" s="1509"/>
      <c r="Z130" s="1509"/>
      <c r="AA130" s="1509"/>
      <c r="AB130" s="1509"/>
      <c r="AC130" s="1509"/>
      <c r="AD130" s="1509"/>
      <c r="AE130" s="1509"/>
      <c r="AF130" s="1509"/>
      <c r="AG130" s="1509"/>
      <c r="AH130" s="1509"/>
      <c r="AI130" s="1509"/>
      <c r="AJ130" s="1509"/>
      <c r="AK130" s="1509"/>
      <c r="AL130" s="1509"/>
      <c r="AM130" s="1509"/>
      <c r="AN130" s="1509"/>
      <c r="AO130" s="1509"/>
      <c r="AP130" s="1509"/>
      <c r="AQ130" s="1509"/>
      <c r="AR130" s="1509"/>
      <c r="AS130" s="1509"/>
      <c r="AT130" s="1509"/>
      <c r="AU130" s="1509"/>
      <c r="AV130" s="1509"/>
      <c r="AW130" s="1509"/>
      <c r="AX130" s="1509"/>
      <c r="AY130" s="1509"/>
      <c r="AZ130" s="1509"/>
      <c r="BA130" s="1509"/>
      <c r="BB130" s="1509"/>
    </row>
    <row r="131">
      <c r="A131" s="1509"/>
      <c r="B131" s="1509"/>
      <c r="C131" s="1509"/>
      <c r="D131" s="1509"/>
      <c r="E131" s="1509"/>
      <c r="F131" s="1509"/>
      <c r="G131" s="1509"/>
      <c r="H131" s="1509"/>
      <c r="I131" s="1509"/>
      <c r="J131" s="1509"/>
      <c r="K131" s="1509"/>
      <c r="L131" s="1509"/>
      <c r="M131" s="1509"/>
      <c r="N131" s="1509"/>
      <c r="O131" s="1509"/>
      <c r="P131" s="1509"/>
      <c r="Q131" s="1509"/>
      <c r="R131" s="1509"/>
      <c r="S131" s="1509"/>
      <c r="T131" s="1509"/>
      <c r="U131" s="1509"/>
      <c r="V131" s="1509"/>
      <c r="W131" s="1509"/>
      <c r="X131" s="1509"/>
      <c r="Y131" s="1509"/>
      <c r="Z131" s="1509"/>
      <c r="AA131" s="1509"/>
      <c r="AB131" s="1509"/>
      <c r="AC131" s="1509"/>
      <c r="AD131" s="1509"/>
      <c r="AE131" s="1509"/>
      <c r="AF131" s="1509"/>
      <c r="AG131" s="1509"/>
      <c r="AH131" s="1509"/>
      <c r="AI131" s="1509"/>
      <c r="AJ131" s="1509"/>
      <c r="AK131" s="1509"/>
      <c r="AL131" s="1509"/>
      <c r="AM131" s="1509"/>
      <c r="AN131" s="1509"/>
      <c r="AO131" s="1509"/>
      <c r="AP131" s="1509"/>
      <c r="AQ131" s="1509"/>
      <c r="AR131" s="1509"/>
      <c r="AS131" s="1509"/>
      <c r="AT131" s="1509"/>
      <c r="AU131" s="1509"/>
      <c r="AV131" s="1509"/>
      <c r="AW131" s="1509"/>
      <c r="AX131" s="1509"/>
      <c r="AY131" s="1509"/>
      <c r="AZ131" s="1509"/>
      <c r="BA131" s="1509"/>
      <c r="BB131" s="1509"/>
    </row>
    <row r="132">
      <c r="A132" s="1509"/>
      <c r="B132" s="1509"/>
      <c r="C132" s="1509"/>
      <c r="D132" s="1509"/>
      <c r="E132" s="1509"/>
      <c r="F132" s="1509"/>
      <c r="G132" s="1509"/>
      <c r="H132" s="1509"/>
      <c r="I132" s="1509"/>
      <c r="J132" s="1509"/>
      <c r="K132" s="1509"/>
      <c r="L132" s="1509"/>
      <c r="M132" s="1509"/>
      <c r="N132" s="1509"/>
      <c r="O132" s="1509"/>
      <c r="P132" s="1509"/>
      <c r="Q132" s="1509"/>
      <c r="R132" s="1509"/>
      <c r="S132" s="1509"/>
      <c r="T132" s="1509"/>
      <c r="U132" s="1509"/>
      <c r="V132" s="1509"/>
      <c r="W132" s="1509"/>
      <c r="X132" s="1509"/>
      <c r="Y132" s="1509"/>
      <c r="Z132" s="1509"/>
      <c r="AA132" s="1509"/>
      <c r="AB132" s="1509"/>
      <c r="AC132" s="1509"/>
      <c r="AD132" s="1509"/>
      <c r="AE132" s="1509"/>
      <c r="AF132" s="1509"/>
      <c r="AG132" s="1509"/>
      <c r="AH132" s="1509"/>
      <c r="AI132" s="1509"/>
      <c r="AJ132" s="1509"/>
      <c r="AK132" s="1509"/>
      <c r="AL132" s="1509"/>
      <c r="AM132" s="1509"/>
      <c r="AN132" s="1509"/>
      <c r="AO132" s="1509"/>
      <c r="AP132" s="1509"/>
      <c r="AQ132" s="1509"/>
      <c r="AR132" s="1509"/>
      <c r="AS132" s="1509"/>
      <c r="AT132" s="1509"/>
      <c r="AU132" s="1509"/>
      <c r="AV132" s="1509"/>
      <c r="AW132" s="1509"/>
      <c r="AX132" s="1509"/>
      <c r="AY132" s="1509"/>
      <c r="AZ132" s="1509"/>
      <c r="BA132" s="1509"/>
      <c r="BB132" s="1509"/>
    </row>
    <row r="133">
      <c r="A133" s="1509"/>
      <c r="B133" s="1509"/>
      <c r="C133" s="1509"/>
      <c r="D133" s="1509"/>
      <c r="E133" s="1509"/>
      <c r="F133" s="1509"/>
      <c r="G133" s="1509"/>
      <c r="H133" s="1509"/>
      <c r="I133" s="1509"/>
      <c r="J133" s="1509"/>
      <c r="K133" s="1509"/>
      <c r="L133" s="1509"/>
      <c r="M133" s="1509"/>
      <c r="N133" s="1509"/>
      <c r="O133" s="1509"/>
      <c r="P133" s="1509"/>
      <c r="Q133" s="1509"/>
      <c r="R133" s="1509"/>
      <c r="S133" s="1509"/>
      <c r="T133" s="1509"/>
      <c r="U133" s="1509"/>
      <c r="V133" s="1509"/>
      <c r="W133" s="1509"/>
      <c r="X133" s="1509"/>
      <c r="Y133" s="1509"/>
      <c r="Z133" s="1509"/>
      <c r="AA133" s="1509"/>
      <c r="AB133" s="1509"/>
      <c r="AC133" s="1509"/>
      <c r="AD133" s="1509"/>
      <c r="AE133" s="1509"/>
      <c r="AF133" s="1509"/>
      <c r="AG133" s="1509"/>
      <c r="AH133" s="1509"/>
      <c r="AI133" s="1509"/>
      <c r="AJ133" s="1509"/>
      <c r="AK133" s="1509"/>
      <c r="AL133" s="1509"/>
      <c r="AM133" s="1509"/>
      <c r="AN133" s="1509"/>
      <c r="AO133" s="1509"/>
      <c r="AP133" s="1509"/>
      <c r="AQ133" s="1509"/>
      <c r="AR133" s="1509"/>
      <c r="AS133" s="1509"/>
      <c r="AT133" s="1509"/>
      <c r="AU133" s="1509"/>
      <c r="AV133" s="1509"/>
      <c r="AW133" s="1509"/>
      <c r="AX133" s="1509"/>
      <c r="AY133" s="1509"/>
      <c r="AZ133" s="1509"/>
      <c r="BA133" s="1509"/>
      <c r="BB133" s="1509"/>
    </row>
    <row r="134">
      <c r="A134" s="1509"/>
      <c r="B134" s="1509"/>
      <c r="C134" s="1509"/>
      <c r="D134" s="1509"/>
      <c r="E134" s="1509"/>
      <c r="F134" s="1509"/>
      <c r="G134" s="1509"/>
      <c r="H134" s="1509"/>
      <c r="I134" s="1509"/>
      <c r="J134" s="1509"/>
      <c r="K134" s="1509"/>
      <c r="L134" s="1509"/>
      <c r="M134" s="1509"/>
      <c r="N134" s="1509"/>
      <c r="O134" s="1509"/>
      <c r="P134" s="1509"/>
      <c r="Q134" s="1509"/>
      <c r="R134" s="1509"/>
      <c r="S134" s="1509"/>
      <c r="T134" s="1509"/>
      <c r="U134" s="1509"/>
      <c r="V134" s="1509"/>
      <c r="W134" s="1509"/>
      <c r="X134" s="1509"/>
      <c r="Y134" s="1509"/>
      <c r="Z134" s="1509"/>
      <c r="AA134" s="1509"/>
      <c r="AB134" s="1509"/>
      <c r="AC134" s="1509"/>
      <c r="AD134" s="1509"/>
      <c r="AE134" s="1509"/>
      <c r="AF134" s="1509"/>
      <c r="AG134" s="1509"/>
      <c r="AH134" s="1509"/>
      <c r="AI134" s="1509"/>
      <c r="AJ134" s="1509"/>
      <c r="AK134" s="1509"/>
      <c r="AL134" s="1509"/>
      <c r="AM134" s="1509"/>
      <c r="AN134" s="1509"/>
      <c r="AO134" s="1509"/>
      <c r="AP134" s="1509"/>
      <c r="AQ134" s="1509"/>
      <c r="AR134" s="1509"/>
      <c r="AS134" s="1509"/>
      <c r="AT134" s="1509"/>
      <c r="AU134" s="1509"/>
      <c r="AV134" s="1509"/>
      <c r="AW134" s="1509"/>
      <c r="AX134" s="1509"/>
      <c r="AY134" s="1509"/>
      <c r="AZ134" s="1509"/>
      <c r="BA134" s="1509"/>
      <c r="BB134" s="1509"/>
    </row>
    <row r="135">
      <c r="A135" s="1509"/>
      <c r="B135" s="1509"/>
      <c r="C135" s="1509"/>
      <c r="D135" s="1509"/>
      <c r="E135" s="1509"/>
      <c r="F135" s="1509"/>
      <c r="G135" s="1509"/>
      <c r="H135" s="1509"/>
      <c r="I135" s="1509"/>
      <c r="J135" s="1509"/>
      <c r="K135" s="1509"/>
      <c r="L135" s="1509"/>
      <c r="M135" s="1509"/>
      <c r="N135" s="1509"/>
      <c r="O135" s="1509"/>
      <c r="P135" s="1509"/>
      <c r="Q135" s="1509"/>
      <c r="R135" s="1509"/>
      <c r="S135" s="1509"/>
      <c r="T135" s="1509"/>
      <c r="U135" s="1509"/>
      <c r="V135" s="1509"/>
      <c r="W135" s="1509"/>
      <c r="X135" s="1509"/>
      <c r="Y135" s="1509"/>
      <c r="Z135" s="1509"/>
      <c r="AA135" s="1509"/>
      <c r="AB135" s="1509"/>
      <c r="AC135" s="1509"/>
      <c r="AD135" s="1509"/>
      <c r="AE135" s="1509"/>
      <c r="AF135" s="1509"/>
      <c r="AG135" s="1509"/>
      <c r="AH135" s="1509"/>
      <c r="AI135" s="1509"/>
      <c r="AJ135" s="1509"/>
      <c r="AK135" s="1509"/>
      <c r="AL135" s="1509"/>
      <c r="AM135" s="1509"/>
      <c r="AN135" s="1509"/>
      <c r="AO135" s="1509"/>
      <c r="AP135" s="1509"/>
      <c r="AQ135" s="1509"/>
      <c r="AR135" s="1509"/>
      <c r="AS135" s="1509"/>
      <c r="AT135" s="1509"/>
      <c r="AU135" s="1509"/>
      <c r="AV135" s="1509"/>
      <c r="AW135" s="1509"/>
      <c r="AX135" s="1509"/>
      <c r="AY135" s="1509"/>
      <c r="AZ135" s="1509"/>
      <c r="BA135" s="1509"/>
      <c r="BB135" s="1509"/>
    </row>
    <row r="136">
      <c r="A136" s="1509"/>
      <c r="B136" s="1509"/>
      <c r="C136" s="1509"/>
      <c r="D136" s="1509"/>
      <c r="E136" s="1509"/>
      <c r="F136" s="1509"/>
      <c r="G136" s="1509"/>
      <c r="H136" s="1509"/>
      <c r="I136" s="1509"/>
      <c r="J136" s="1509"/>
      <c r="K136" s="1509"/>
      <c r="L136" s="1509"/>
      <c r="M136" s="1509"/>
      <c r="N136" s="1509"/>
      <c r="O136" s="1509"/>
      <c r="P136" s="1509"/>
      <c r="Q136" s="1509"/>
      <c r="R136" s="1509"/>
      <c r="S136" s="1509"/>
      <c r="T136" s="1509"/>
      <c r="U136" s="1509"/>
      <c r="V136" s="1509"/>
      <c r="W136" s="1509"/>
      <c r="X136" s="1509"/>
      <c r="Y136" s="1509"/>
      <c r="Z136" s="1509"/>
      <c r="AA136" s="1509"/>
      <c r="AB136" s="1509"/>
      <c r="AC136" s="1509"/>
      <c r="AD136" s="1509"/>
      <c r="AE136" s="1509"/>
      <c r="AF136" s="1509"/>
      <c r="AG136" s="1509"/>
      <c r="AH136" s="1509"/>
      <c r="AI136" s="1509"/>
      <c r="AJ136" s="1509"/>
      <c r="AK136" s="1509"/>
      <c r="AL136" s="1509"/>
      <c r="AM136" s="1509"/>
      <c r="AN136" s="1509"/>
      <c r="AO136" s="1509"/>
      <c r="AP136" s="1509"/>
      <c r="AQ136" s="1509"/>
      <c r="AR136" s="1509"/>
      <c r="AS136" s="1509"/>
      <c r="AT136" s="1509"/>
      <c r="AU136" s="1509"/>
      <c r="AV136" s="1509"/>
      <c r="AW136" s="1509"/>
      <c r="AX136" s="1509"/>
      <c r="AY136" s="1509"/>
      <c r="AZ136" s="1509"/>
      <c r="BA136" s="1509"/>
      <c r="BB136" s="1509"/>
    </row>
    <row r="137">
      <c r="A137" s="1509"/>
      <c r="B137" s="1509"/>
      <c r="C137" s="1509"/>
      <c r="D137" s="1509"/>
      <c r="E137" s="1509"/>
      <c r="F137" s="1509"/>
      <c r="G137" s="1509"/>
      <c r="H137" s="1509"/>
      <c r="I137" s="1509"/>
      <c r="J137" s="1509"/>
      <c r="K137" s="1509"/>
      <c r="L137" s="1509"/>
      <c r="M137" s="1509"/>
      <c r="N137" s="1509"/>
      <c r="O137" s="1509"/>
      <c r="P137" s="1509"/>
      <c r="Q137" s="1509"/>
      <c r="R137" s="1509"/>
      <c r="S137" s="1509"/>
      <c r="T137" s="1509"/>
      <c r="U137" s="1509"/>
      <c r="V137" s="1509"/>
      <c r="W137" s="1509"/>
      <c r="X137" s="1509"/>
      <c r="Y137" s="1509"/>
      <c r="Z137" s="1509"/>
      <c r="AA137" s="1509"/>
      <c r="AB137" s="1509"/>
      <c r="AC137" s="1509"/>
      <c r="AD137" s="1509"/>
      <c r="AE137" s="1509"/>
      <c r="AF137" s="1509"/>
      <c r="AG137" s="1509"/>
      <c r="AH137" s="1509"/>
      <c r="AI137" s="1509"/>
      <c r="AJ137" s="1509"/>
      <c r="AK137" s="1509"/>
      <c r="AL137" s="1509"/>
      <c r="AM137" s="1509"/>
      <c r="AN137" s="1509"/>
      <c r="AO137" s="1509"/>
      <c r="AP137" s="1509"/>
      <c r="AQ137" s="1509"/>
      <c r="AR137" s="1509"/>
      <c r="AS137" s="1509"/>
      <c r="AT137" s="1509"/>
      <c r="AU137" s="1509"/>
      <c r="AV137" s="1509"/>
      <c r="AW137" s="1509"/>
      <c r="AX137" s="1509"/>
      <c r="AY137" s="1509"/>
      <c r="AZ137" s="1509"/>
      <c r="BA137" s="1509"/>
      <c r="BB137" s="1509"/>
    </row>
    <row r="138">
      <c r="A138" s="1509"/>
      <c r="B138" s="1509"/>
      <c r="C138" s="1509"/>
      <c r="D138" s="1509"/>
      <c r="E138" s="1509"/>
      <c r="F138" s="1509"/>
      <c r="G138" s="1509"/>
      <c r="H138" s="1509"/>
      <c r="I138" s="1509"/>
      <c r="J138" s="1509"/>
      <c r="K138" s="1509"/>
      <c r="L138" s="1509"/>
      <c r="M138" s="1509"/>
      <c r="N138" s="1509"/>
      <c r="O138" s="1509"/>
      <c r="P138" s="1509"/>
      <c r="Q138" s="1509"/>
      <c r="R138" s="1509"/>
      <c r="S138" s="1509"/>
      <c r="T138" s="1509"/>
      <c r="U138" s="1509"/>
      <c r="V138" s="1509"/>
      <c r="W138" s="1509"/>
      <c r="X138" s="1509"/>
      <c r="Y138" s="1509"/>
      <c r="Z138" s="1509"/>
      <c r="AA138" s="1509"/>
      <c r="AB138" s="1509"/>
      <c r="AC138" s="1509"/>
      <c r="AD138" s="1509"/>
      <c r="AE138" s="1509"/>
      <c r="AF138" s="1509"/>
      <c r="AG138" s="1509"/>
      <c r="AH138" s="1509"/>
      <c r="AI138" s="1509"/>
      <c r="AJ138" s="1509"/>
      <c r="AK138" s="1509"/>
      <c r="AL138" s="1509"/>
      <c r="AM138" s="1509"/>
      <c r="AN138" s="1509"/>
      <c r="AO138" s="1509"/>
      <c r="AP138" s="1509"/>
      <c r="AQ138" s="1509"/>
      <c r="AR138" s="1509"/>
      <c r="AS138" s="1509"/>
      <c r="AT138" s="1509"/>
      <c r="AU138" s="1509"/>
      <c r="AV138" s="1509"/>
      <c r="AW138" s="1509"/>
      <c r="AX138" s="1509"/>
      <c r="AY138" s="1509"/>
      <c r="AZ138" s="1509"/>
      <c r="BA138" s="1509"/>
      <c r="BB138" s="1509"/>
    </row>
    <row r="139">
      <c r="A139" s="1509"/>
      <c r="B139" s="1509"/>
      <c r="C139" s="1509"/>
      <c r="D139" s="1509"/>
      <c r="E139" s="1509"/>
      <c r="F139" s="1509"/>
      <c r="G139" s="1509"/>
      <c r="H139" s="1509"/>
      <c r="I139" s="1509"/>
      <c r="J139" s="1509"/>
      <c r="K139" s="1509"/>
      <c r="L139" s="1509"/>
      <c r="M139" s="1509"/>
      <c r="N139" s="1509"/>
      <c r="O139" s="1509"/>
      <c r="P139" s="1509"/>
      <c r="Q139" s="1509"/>
      <c r="R139" s="1509"/>
      <c r="S139" s="1509"/>
      <c r="T139" s="1509"/>
      <c r="U139" s="1509"/>
      <c r="V139" s="1509"/>
      <c r="W139" s="1509"/>
      <c r="X139" s="1509"/>
      <c r="Y139" s="1509"/>
      <c r="Z139" s="1509"/>
      <c r="AA139" s="1509"/>
      <c r="AB139" s="1509"/>
      <c r="AC139" s="1509"/>
      <c r="AD139" s="1509"/>
      <c r="AE139" s="1509"/>
      <c r="AF139" s="1509"/>
      <c r="AG139" s="1509"/>
      <c r="AH139" s="1509"/>
      <c r="AI139" s="1509"/>
      <c r="AJ139" s="1509"/>
      <c r="AK139" s="1509"/>
      <c r="AL139" s="1509"/>
      <c r="AM139" s="1509"/>
      <c r="AN139" s="1509"/>
      <c r="AO139" s="1509"/>
      <c r="AP139" s="1509"/>
      <c r="AQ139" s="1509"/>
      <c r="AR139" s="1509"/>
      <c r="AS139" s="1509"/>
      <c r="AT139" s="1509"/>
      <c r="AU139" s="1509"/>
      <c r="AV139" s="1509"/>
      <c r="AW139" s="1509"/>
      <c r="AX139" s="1509"/>
      <c r="AY139" s="1509"/>
      <c r="AZ139" s="1509"/>
      <c r="BA139" s="1509"/>
      <c r="BB139" s="1509"/>
    </row>
    <row r="140">
      <c r="A140" s="1509"/>
      <c r="B140" s="1509"/>
      <c r="C140" s="1509"/>
      <c r="D140" s="1509"/>
      <c r="E140" s="1509"/>
      <c r="F140" s="1509"/>
      <c r="G140" s="1509"/>
      <c r="H140" s="1509"/>
      <c r="I140" s="1509"/>
      <c r="J140" s="1509"/>
      <c r="K140" s="1509"/>
      <c r="L140" s="1509"/>
      <c r="M140" s="1509"/>
      <c r="N140" s="1509"/>
      <c r="O140" s="1509"/>
      <c r="P140" s="1509"/>
      <c r="Q140" s="1509"/>
      <c r="R140" s="1509"/>
      <c r="S140" s="1509"/>
      <c r="T140" s="1509"/>
      <c r="U140" s="1509"/>
      <c r="V140" s="1509"/>
      <c r="W140" s="1509"/>
      <c r="X140" s="1509"/>
      <c r="Y140" s="1509"/>
      <c r="Z140" s="1509"/>
      <c r="AA140" s="1509"/>
      <c r="AB140" s="1509"/>
      <c r="AC140" s="1509"/>
      <c r="AD140" s="1509"/>
      <c r="AE140" s="1509"/>
      <c r="AF140" s="1509"/>
      <c r="AG140" s="1509"/>
      <c r="AH140" s="1509"/>
      <c r="AI140" s="1509"/>
      <c r="AJ140" s="1509"/>
      <c r="AK140" s="1509"/>
      <c r="AL140" s="1509"/>
      <c r="AM140" s="1509"/>
      <c r="AN140" s="1509"/>
      <c r="AO140" s="1509"/>
      <c r="AP140" s="1509"/>
      <c r="AQ140" s="1509"/>
      <c r="AR140" s="1509"/>
      <c r="AS140" s="1509"/>
      <c r="AT140" s="1509"/>
      <c r="AU140" s="1509"/>
      <c r="AV140" s="1509"/>
      <c r="AW140" s="1509"/>
      <c r="AX140" s="1509"/>
      <c r="AY140" s="1509"/>
      <c r="AZ140" s="1509"/>
      <c r="BA140" s="1509"/>
      <c r="BB140" s="1509"/>
    </row>
    <row r="141">
      <c r="A141" s="1509"/>
      <c r="B141" s="1509"/>
      <c r="C141" s="1509"/>
      <c r="D141" s="1509"/>
      <c r="E141" s="1509"/>
      <c r="F141" s="1509"/>
      <c r="G141" s="1509"/>
      <c r="H141" s="1509"/>
      <c r="I141" s="1509"/>
      <c r="J141" s="1509"/>
      <c r="K141" s="1509"/>
      <c r="L141" s="1509"/>
      <c r="M141" s="1509"/>
      <c r="N141" s="1509"/>
      <c r="O141" s="1509"/>
      <c r="P141" s="1509"/>
      <c r="Q141" s="1509"/>
      <c r="R141" s="1509"/>
      <c r="S141" s="1509"/>
      <c r="T141" s="1509"/>
      <c r="U141" s="1509"/>
      <c r="V141" s="1509"/>
      <c r="W141" s="1509"/>
      <c r="X141" s="1509"/>
      <c r="Y141" s="1509"/>
      <c r="Z141" s="1509"/>
      <c r="AA141" s="1509"/>
      <c r="AB141" s="1509"/>
      <c r="AC141" s="1509"/>
      <c r="AD141" s="1509"/>
      <c r="AE141" s="1509"/>
      <c r="AF141" s="1509"/>
      <c r="AG141" s="1509"/>
      <c r="AH141" s="1509"/>
      <c r="AI141" s="1509"/>
      <c r="AJ141" s="1509"/>
      <c r="AK141" s="1509"/>
      <c r="AL141" s="1509"/>
      <c r="AM141" s="1509"/>
      <c r="AN141" s="1509"/>
      <c r="AO141" s="1509"/>
      <c r="AP141" s="1509"/>
      <c r="AQ141" s="1509"/>
      <c r="AR141" s="1509"/>
      <c r="AS141" s="1509"/>
      <c r="AT141" s="1509"/>
      <c r="AU141" s="1509"/>
      <c r="AV141" s="1509"/>
      <c r="AW141" s="1509"/>
      <c r="AX141" s="1509"/>
      <c r="AY141" s="1509"/>
      <c r="AZ141" s="1509"/>
      <c r="BA141" s="1509"/>
      <c r="BB141" s="1509"/>
    </row>
    <row r="142">
      <c r="A142" s="1509"/>
      <c r="B142" s="1509"/>
      <c r="C142" s="1509"/>
      <c r="D142" s="1509"/>
      <c r="E142" s="1509"/>
      <c r="F142" s="1509"/>
      <c r="G142" s="1509"/>
      <c r="H142" s="1509"/>
      <c r="I142" s="1509"/>
      <c r="J142" s="1509"/>
      <c r="K142" s="1509"/>
      <c r="L142" s="1509"/>
      <c r="M142" s="1509"/>
      <c r="N142" s="1509"/>
      <c r="O142" s="1509"/>
      <c r="P142" s="1509"/>
      <c r="Q142" s="1509"/>
      <c r="R142" s="1509"/>
      <c r="S142" s="1509"/>
      <c r="T142" s="1509"/>
      <c r="U142" s="1509"/>
      <c r="V142" s="1509"/>
      <c r="W142" s="1509"/>
      <c r="X142" s="1509"/>
      <c r="Y142" s="1509"/>
      <c r="Z142" s="1509"/>
      <c r="AA142" s="1509"/>
      <c r="AB142" s="1509"/>
      <c r="AC142" s="1509"/>
      <c r="AD142" s="1509"/>
      <c r="AE142" s="1509"/>
      <c r="AF142" s="1509"/>
      <c r="AG142" s="1509"/>
      <c r="AH142" s="1509"/>
      <c r="AI142" s="1509"/>
      <c r="AJ142" s="1509"/>
      <c r="AK142" s="1509"/>
      <c r="AL142" s="1509"/>
      <c r="AM142" s="1509"/>
      <c r="AN142" s="1509"/>
      <c r="AO142" s="1509"/>
      <c r="AP142" s="1509"/>
      <c r="AQ142" s="1509"/>
      <c r="AR142" s="1509"/>
      <c r="AS142" s="1509"/>
      <c r="AT142" s="1509"/>
      <c r="AU142" s="1509"/>
      <c r="AV142" s="1509"/>
      <c r="AW142" s="1509"/>
      <c r="AX142" s="1509"/>
      <c r="AY142" s="1509"/>
      <c r="AZ142" s="1509"/>
      <c r="BA142" s="1509"/>
      <c r="BB142" s="1509"/>
    </row>
    <row r="143">
      <c r="A143" s="1509"/>
      <c r="B143" s="1509"/>
      <c r="C143" s="1509"/>
      <c r="D143" s="1509"/>
      <c r="E143" s="1509"/>
      <c r="F143" s="1509"/>
      <c r="G143" s="1509"/>
      <c r="H143" s="1509"/>
      <c r="I143" s="1509"/>
      <c r="J143" s="1509"/>
      <c r="K143" s="1509"/>
      <c r="L143" s="1509"/>
      <c r="M143" s="1509"/>
      <c r="N143" s="1509"/>
      <c r="O143" s="1509"/>
      <c r="P143" s="1509"/>
      <c r="Q143" s="1509"/>
      <c r="R143" s="1509"/>
      <c r="S143" s="1509"/>
      <c r="T143" s="1509"/>
      <c r="U143" s="1509"/>
      <c r="V143" s="1509"/>
      <c r="W143" s="1509"/>
      <c r="X143" s="1509"/>
      <c r="Y143" s="1509"/>
      <c r="Z143" s="1509"/>
      <c r="AA143" s="1509"/>
      <c r="AB143" s="1509"/>
      <c r="AC143" s="1509"/>
      <c r="AD143" s="1509"/>
      <c r="AE143" s="1509"/>
      <c r="AF143" s="1509"/>
      <c r="AG143" s="1509"/>
      <c r="AH143" s="1509"/>
      <c r="AI143" s="1509"/>
      <c r="AJ143" s="1509"/>
      <c r="AK143" s="1509"/>
      <c r="AL143" s="1509"/>
      <c r="AM143" s="1509"/>
      <c r="AN143" s="1509"/>
      <c r="AO143" s="1509"/>
      <c r="AP143" s="1509"/>
      <c r="AQ143" s="1509"/>
      <c r="AR143" s="1509"/>
      <c r="AS143" s="1509"/>
      <c r="AT143" s="1509"/>
      <c r="AU143" s="1509"/>
      <c r="AV143" s="1509"/>
      <c r="AW143" s="1509"/>
      <c r="AX143" s="1509"/>
      <c r="AY143" s="1509"/>
      <c r="AZ143" s="1509"/>
      <c r="BA143" s="1509"/>
      <c r="BB143" s="1509"/>
    </row>
    <row r="144">
      <c r="A144" s="1509"/>
      <c r="B144" s="1509"/>
      <c r="C144" s="1509"/>
      <c r="D144" s="1509"/>
      <c r="E144" s="1509"/>
      <c r="F144" s="1509"/>
      <c r="G144" s="1509"/>
      <c r="H144" s="1509"/>
      <c r="I144" s="1509"/>
      <c r="J144" s="1509"/>
      <c r="K144" s="1509"/>
      <c r="L144" s="1509"/>
      <c r="M144" s="1509"/>
      <c r="N144" s="1509"/>
      <c r="O144" s="1509"/>
      <c r="P144" s="1509"/>
      <c r="Q144" s="1509"/>
      <c r="R144" s="1509"/>
      <c r="S144" s="1509"/>
      <c r="T144" s="1509"/>
      <c r="U144" s="1509"/>
      <c r="V144" s="1509"/>
      <c r="W144" s="1509"/>
      <c r="X144" s="1509"/>
      <c r="Y144" s="1509"/>
      <c r="Z144" s="1509"/>
      <c r="AA144" s="1509"/>
      <c r="AB144" s="1509"/>
      <c r="AC144" s="1509"/>
      <c r="AD144" s="1509"/>
      <c r="AE144" s="1509"/>
      <c r="AF144" s="1509"/>
      <c r="AG144" s="1509"/>
      <c r="AH144" s="1509"/>
      <c r="AI144" s="1509"/>
      <c r="AJ144" s="1509"/>
      <c r="AK144" s="1509"/>
      <c r="AL144" s="1509"/>
      <c r="AM144" s="1509"/>
      <c r="AN144" s="1509"/>
      <c r="AO144" s="1509"/>
      <c r="AP144" s="1509"/>
      <c r="AQ144" s="1509"/>
      <c r="AR144" s="1509"/>
      <c r="AS144" s="1509"/>
      <c r="AT144" s="1509"/>
      <c r="AU144" s="1509"/>
      <c r="AV144" s="1509"/>
      <c r="AW144" s="1509"/>
      <c r="AX144" s="1509"/>
      <c r="AY144" s="1509"/>
      <c r="AZ144" s="1509"/>
      <c r="BA144" s="1509"/>
      <c r="BB144" s="1509"/>
    </row>
    <row r="145">
      <c r="A145" s="1509"/>
      <c r="B145" s="1509"/>
      <c r="C145" s="1509"/>
      <c r="D145" s="1509"/>
      <c r="E145" s="1509"/>
      <c r="F145" s="1509"/>
      <c r="G145" s="1509"/>
      <c r="H145" s="1509"/>
      <c r="I145" s="1509"/>
      <c r="J145" s="1509"/>
      <c r="K145" s="1509"/>
      <c r="L145" s="1509"/>
      <c r="M145" s="1509"/>
      <c r="N145" s="1509"/>
      <c r="O145" s="1509"/>
      <c r="P145" s="1509"/>
      <c r="Q145" s="1509"/>
      <c r="R145" s="1509"/>
      <c r="S145" s="1509"/>
      <c r="T145" s="1509"/>
      <c r="U145" s="1509"/>
      <c r="V145" s="1509"/>
      <c r="W145" s="1509"/>
      <c r="X145" s="1509"/>
      <c r="Y145" s="1509"/>
      <c r="Z145" s="1509"/>
      <c r="AA145" s="1509"/>
      <c r="AB145" s="1509"/>
      <c r="AC145" s="1509"/>
      <c r="AD145" s="1509"/>
      <c r="AE145" s="1509"/>
      <c r="AF145" s="1509"/>
      <c r="AG145" s="1509"/>
      <c r="AH145" s="1509"/>
      <c r="AI145" s="1509"/>
      <c r="AJ145" s="1509"/>
      <c r="AK145" s="1509"/>
      <c r="AL145" s="1509"/>
      <c r="AM145" s="1509"/>
      <c r="AN145" s="1509"/>
      <c r="AO145" s="1509"/>
      <c r="AP145" s="1509"/>
      <c r="AQ145" s="1509"/>
      <c r="AR145" s="1509"/>
      <c r="AS145" s="1509"/>
      <c r="AT145" s="1509"/>
      <c r="AU145" s="1509"/>
      <c r="AV145" s="1509"/>
      <c r="AW145" s="1509"/>
      <c r="AX145" s="1509"/>
      <c r="AY145" s="1509"/>
      <c r="AZ145" s="1509"/>
      <c r="BA145" s="1509"/>
      <c r="BB145" s="1509"/>
    </row>
    <row r="146">
      <c r="A146" s="1509"/>
      <c r="B146" s="1509"/>
      <c r="C146" s="1509"/>
      <c r="D146" s="1509"/>
      <c r="E146" s="1509"/>
      <c r="F146" s="1509"/>
      <c r="G146" s="1509"/>
      <c r="H146" s="1509"/>
      <c r="I146" s="1509"/>
      <c r="J146" s="1509"/>
      <c r="K146" s="1509"/>
      <c r="L146" s="1509"/>
      <c r="M146" s="1509"/>
      <c r="N146" s="1509"/>
      <c r="O146" s="1509"/>
      <c r="P146" s="1509"/>
      <c r="Q146" s="1509"/>
      <c r="R146" s="1509"/>
      <c r="S146" s="1509"/>
      <c r="T146" s="1509"/>
      <c r="U146" s="1509"/>
      <c r="V146" s="1509"/>
      <c r="W146" s="1509"/>
      <c r="X146" s="1509"/>
      <c r="Y146" s="1509"/>
      <c r="Z146" s="1509"/>
      <c r="AA146" s="1509"/>
      <c r="AB146" s="1509"/>
      <c r="AC146" s="1509"/>
      <c r="AD146" s="1509"/>
      <c r="AE146" s="1509"/>
      <c r="AF146" s="1509"/>
      <c r="AG146" s="1509"/>
      <c r="AH146" s="1509"/>
      <c r="AI146" s="1509"/>
      <c r="AJ146" s="1509"/>
      <c r="AK146" s="1509"/>
      <c r="AL146" s="1509"/>
      <c r="AM146" s="1509"/>
      <c r="AN146" s="1509"/>
      <c r="AO146" s="1509"/>
      <c r="AP146" s="1509"/>
      <c r="AQ146" s="1509"/>
      <c r="AR146" s="1509"/>
      <c r="AS146" s="1509"/>
      <c r="AT146" s="1509"/>
      <c r="AU146" s="1509"/>
      <c r="AV146" s="1509"/>
      <c r="AW146" s="1509"/>
      <c r="AX146" s="1509"/>
      <c r="AY146" s="1509"/>
      <c r="AZ146" s="1509"/>
      <c r="BA146" s="1509"/>
      <c r="BB146" s="1509"/>
    </row>
    <row r="147">
      <c r="A147" s="1509"/>
      <c r="B147" s="1509"/>
      <c r="C147" s="1509"/>
      <c r="D147" s="1509"/>
      <c r="E147" s="1509"/>
      <c r="F147" s="1509"/>
      <c r="G147" s="1509"/>
      <c r="H147" s="1509"/>
      <c r="I147" s="1509"/>
      <c r="J147" s="1509"/>
      <c r="K147" s="1509"/>
      <c r="L147" s="1509"/>
      <c r="M147" s="1509"/>
      <c r="N147" s="1509"/>
      <c r="O147" s="1509"/>
      <c r="P147" s="1509"/>
      <c r="Q147" s="1509"/>
      <c r="R147" s="1509"/>
      <c r="S147" s="1509"/>
      <c r="T147" s="1509"/>
      <c r="U147" s="1509"/>
      <c r="V147" s="1509"/>
      <c r="W147" s="1509"/>
      <c r="X147" s="1509"/>
      <c r="Y147" s="1509"/>
      <c r="Z147" s="1509"/>
      <c r="AA147" s="1509"/>
      <c r="AB147" s="1509"/>
      <c r="AC147" s="1509"/>
      <c r="AD147" s="1509"/>
      <c r="AE147" s="1509"/>
      <c r="AF147" s="1509"/>
      <c r="AG147" s="1509"/>
      <c r="AH147" s="1509"/>
      <c r="AI147" s="1509"/>
      <c r="AJ147" s="1509"/>
      <c r="AK147" s="1509"/>
      <c r="AL147" s="1509"/>
      <c r="AM147" s="1509"/>
      <c r="AN147" s="1509"/>
      <c r="AO147" s="1509"/>
      <c r="AP147" s="1509"/>
      <c r="AQ147" s="1509"/>
      <c r="AR147" s="1509"/>
      <c r="AS147" s="1509"/>
      <c r="AT147" s="1509"/>
      <c r="AU147" s="1509"/>
      <c r="AV147" s="1509"/>
      <c r="AW147" s="1509"/>
      <c r="AX147" s="1509"/>
      <c r="AY147" s="1509"/>
      <c r="AZ147" s="1509"/>
      <c r="BA147" s="1509"/>
      <c r="BB147" s="1509"/>
    </row>
    <row r="148">
      <c r="A148" s="1509"/>
      <c r="B148" s="1509"/>
      <c r="C148" s="1509"/>
      <c r="D148" s="1509"/>
      <c r="E148" s="1509"/>
      <c r="F148" s="1509"/>
      <c r="G148" s="1509"/>
      <c r="H148" s="1509"/>
      <c r="I148" s="1509"/>
      <c r="J148" s="1509"/>
      <c r="K148" s="1509"/>
      <c r="L148" s="1509"/>
      <c r="M148" s="1509"/>
      <c r="N148" s="1509"/>
      <c r="O148" s="1509"/>
      <c r="P148" s="1509"/>
      <c r="Q148" s="1509"/>
      <c r="R148" s="1509"/>
      <c r="S148" s="1509"/>
      <c r="T148" s="1509"/>
      <c r="U148" s="1509"/>
      <c r="V148" s="1509"/>
      <c r="W148" s="1509"/>
      <c r="X148" s="1509"/>
      <c r="Y148" s="1509"/>
      <c r="Z148" s="1509"/>
      <c r="AA148" s="1509"/>
      <c r="AB148" s="1509"/>
      <c r="AC148" s="1509"/>
      <c r="AD148" s="1509"/>
      <c r="AE148" s="1509"/>
      <c r="AF148" s="1509"/>
      <c r="AG148" s="1509"/>
      <c r="AH148" s="1509"/>
      <c r="AI148" s="1509"/>
      <c r="AJ148" s="1509"/>
      <c r="AK148" s="1509"/>
      <c r="AL148" s="1509"/>
      <c r="AM148" s="1509"/>
      <c r="AN148" s="1509"/>
      <c r="AO148" s="1509"/>
      <c r="AP148" s="1509"/>
      <c r="AQ148" s="1509"/>
      <c r="AR148" s="1509"/>
      <c r="AS148" s="1509"/>
      <c r="AT148" s="1509"/>
      <c r="AU148" s="1509"/>
      <c r="AV148" s="1509"/>
      <c r="AW148" s="1509"/>
      <c r="AX148" s="1509"/>
      <c r="AY148" s="1509"/>
      <c r="AZ148" s="1509"/>
      <c r="BA148" s="1509"/>
      <c r="BB148" s="1509"/>
    </row>
    <row r="149">
      <c r="A149" s="1509"/>
      <c r="B149" s="1509"/>
      <c r="C149" s="1509"/>
      <c r="D149" s="1509"/>
      <c r="E149" s="1509"/>
      <c r="F149" s="1509"/>
      <c r="G149" s="1509"/>
      <c r="H149" s="1509"/>
      <c r="I149" s="1509"/>
      <c r="J149" s="1509"/>
      <c r="K149" s="1509"/>
      <c r="L149" s="1509"/>
      <c r="M149" s="1509"/>
      <c r="N149" s="1509"/>
      <c r="O149" s="1509"/>
      <c r="P149" s="1509"/>
      <c r="Q149" s="1509"/>
      <c r="R149" s="1509"/>
      <c r="S149" s="1509"/>
      <c r="T149" s="1509"/>
      <c r="U149" s="1509"/>
      <c r="V149" s="1509"/>
      <c r="W149" s="1509"/>
      <c r="X149" s="1509"/>
      <c r="Y149" s="1509"/>
      <c r="Z149" s="1509"/>
      <c r="AA149" s="1509"/>
      <c r="AB149" s="1509"/>
      <c r="AC149" s="1509"/>
      <c r="AD149" s="1509"/>
      <c r="AE149" s="1509"/>
      <c r="AF149" s="1509"/>
      <c r="AG149" s="1509"/>
      <c r="AH149" s="1509"/>
      <c r="AI149" s="1509"/>
      <c r="AJ149" s="1509"/>
      <c r="AK149" s="1509"/>
      <c r="AL149" s="1509"/>
      <c r="AM149" s="1509"/>
      <c r="AN149" s="1509"/>
      <c r="AO149" s="1509"/>
      <c r="AP149" s="1509"/>
      <c r="AQ149" s="1509"/>
      <c r="AR149" s="1509"/>
      <c r="AS149" s="1509"/>
      <c r="AT149" s="1509"/>
      <c r="AU149" s="1509"/>
      <c r="AV149" s="1509"/>
      <c r="AW149" s="1509"/>
      <c r="AX149" s="1509"/>
      <c r="AY149" s="1509"/>
      <c r="AZ149" s="1509"/>
      <c r="BA149" s="1509"/>
      <c r="BB149" s="1509"/>
    </row>
    <row r="150">
      <c r="A150" s="1509"/>
      <c r="B150" s="1509"/>
      <c r="C150" s="1509"/>
      <c r="D150" s="1509"/>
      <c r="E150" s="1509"/>
      <c r="F150" s="1509"/>
      <c r="G150" s="1509"/>
      <c r="H150" s="1509"/>
      <c r="I150" s="1509"/>
      <c r="J150" s="1509"/>
      <c r="K150" s="1509"/>
      <c r="L150" s="1509"/>
      <c r="M150" s="1509"/>
      <c r="N150" s="1509"/>
      <c r="O150" s="1509"/>
      <c r="P150" s="1509"/>
      <c r="Q150" s="1509"/>
      <c r="R150" s="1509"/>
      <c r="S150" s="1509"/>
      <c r="T150" s="1509"/>
      <c r="U150" s="1509"/>
      <c r="V150" s="1509"/>
      <c r="W150" s="1509"/>
      <c r="X150" s="1509"/>
      <c r="Y150" s="1509"/>
      <c r="Z150" s="1509"/>
      <c r="AA150" s="1509"/>
      <c r="AB150" s="1509"/>
      <c r="AC150" s="1509"/>
      <c r="AD150" s="1509"/>
      <c r="AE150" s="1509"/>
      <c r="AF150" s="1509"/>
      <c r="AG150" s="1509"/>
      <c r="AH150" s="1509"/>
      <c r="AI150" s="1509"/>
      <c r="AJ150" s="1509"/>
      <c r="AK150" s="1509"/>
      <c r="AL150" s="1509"/>
      <c r="AM150" s="1509"/>
      <c r="AN150" s="1509"/>
      <c r="AO150" s="1509"/>
      <c r="AP150" s="1509"/>
      <c r="AQ150" s="1509"/>
      <c r="AR150" s="1509"/>
      <c r="AS150" s="1509"/>
      <c r="AT150" s="1509"/>
      <c r="AU150" s="1509"/>
      <c r="AV150" s="1509"/>
      <c r="AW150" s="1509"/>
      <c r="AX150" s="1509"/>
      <c r="AY150" s="1509"/>
      <c r="AZ150" s="1509"/>
      <c r="BA150" s="1509"/>
      <c r="BB150" s="1509"/>
    </row>
    <row r="151">
      <c r="A151" s="1509"/>
      <c r="B151" s="1509"/>
      <c r="C151" s="1509"/>
      <c r="D151" s="1509"/>
      <c r="E151" s="1509"/>
      <c r="F151" s="1509"/>
      <c r="G151" s="1509"/>
      <c r="H151" s="1509"/>
      <c r="I151" s="1509"/>
      <c r="J151" s="1509"/>
      <c r="K151" s="1509"/>
      <c r="L151" s="1509"/>
      <c r="M151" s="1509"/>
      <c r="N151" s="1509"/>
      <c r="O151" s="1509"/>
      <c r="P151" s="1509"/>
      <c r="Q151" s="1509"/>
      <c r="R151" s="1509"/>
      <c r="S151" s="1509"/>
      <c r="T151" s="1509"/>
      <c r="U151" s="1509"/>
      <c r="V151" s="1509"/>
      <c r="W151" s="1509"/>
      <c r="X151" s="1509"/>
      <c r="Y151" s="1509"/>
      <c r="Z151" s="1509"/>
      <c r="AA151" s="1509"/>
      <c r="AB151" s="1509"/>
      <c r="AC151" s="1509"/>
      <c r="AD151" s="1509"/>
      <c r="AE151" s="1509"/>
      <c r="AF151" s="1509"/>
      <c r="AG151" s="1509"/>
      <c r="AH151" s="1509"/>
      <c r="AI151" s="1509"/>
      <c r="AJ151" s="1509"/>
      <c r="AK151" s="1509"/>
      <c r="AL151" s="1509"/>
      <c r="AM151" s="1509"/>
      <c r="AN151" s="1509"/>
      <c r="AO151" s="1509"/>
      <c r="AP151" s="1509"/>
      <c r="AQ151" s="1509"/>
      <c r="AR151" s="1509"/>
      <c r="AS151" s="1509"/>
      <c r="AT151" s="1509"/>
      <c r="AU151" s="1509"/>
      <c r="AV151" s="1509"/>
      <c r="AW151" s="1509"/>
      <c r="AX151" s="1509"/>
      <c r="AY151" s="1509"/>
      <c r="AZ151" s="1509"/>
      <c r="BA151" s="1509"/>
      <c r="BB151" s="1509"/>
    </row>
    <row r="152">
      <c r="A152" s="1509"/>
      <c r="B152" s="1509"/>
      <c r="C152" s="1509"/>
      <c r="D152" s="1509"/>
      <c r="E152" s="1509"/>
      <c r="F152" s="1509"/>
      <c r="G152" s="1509"/>
      <c r="H152" s="1509"/>
      <c r="I152" s="1509"/>
      <c r="J152" s="1509"/>
      <c r="K152" s="1509"/>
      <c r="L152" s="1509"/>
      <c r="M152" s="1509"/>
      <c r="N152" s="1509"/>
      <c r="O152" s="1509"/>
      <c r="P152" s="1509"/>
      <c r="Q152" s="1509"/>
      <c r="R152" s="1509"/>
      <c r="S152" s="1509"/>
      <c r="T152" s="1509"/>
      <c r="U152" s="1509"/>
      <c r="V152" s="1509"/>
      <c r="W152" s="1509"/>
      <c r="X152" s="1509"/>
      <c r="Y152" s="1509"/>
      <c r="Z152" s="1509"/>
      <c r="AA152" s="1509"/>
      <c r="AB152" s="1509"/>
      <c r="AC152" s="1509"/>
      <c r="AD152" s="1509"/>
      <c r="AE152" s="1509"/>
      <c r="AF152" s="1509"/>
      <c r="AG152" s="1509"/>
      <c r="AH152" s="1509"/>
      <c r="AI152" s="1509"/>
      <c r="AJ152" s="1509"/>
      <c r="AK152" s="1509"/>
      <c r="AL152" s="1509"/>
      <c r="AM152" s="1509"/>
      <c r="AN152" s="1509"/>
      <c r="AO152" s="1509"/>
      <c r="AP152" s="1509"/>
      <c r="AQ152" s="1509"/>
      <c r="AR152" s="1509"/>
      <c r="AS152" s="1509"/>
      <c r="AT152" s="1509"/>
      <c r="AU152" s="1509"/>
      <c r="AV152" s="1509"/>
      <c r="AW152" s="1509"/>
      <c r="AX152" s="1509"/>
      <c r="AY152" s="1509"/>
      <c r="AZ152" s="1509"/>
      <c r="BA152" s="1509"/>
      <c r="BB152" s="1509"/>
    </row>
    <row r="153">
      <c r="A153" s="1509"/>
      <c r="B153" s="1509"/>
      <c r="C153" s="1509"/>
      <c r="D153" s="1509"/>
      <c r="E153" s="1509"/>
      <c r="F153" s="1509"/>
      <c r="G153" s="1509"/>
      <c r="H153" s="1509"/>
      <c r="I153" s="1509"/>
      <c r="J153" s="1509"/>
      <c r="K153" s="1509"/>
      <c r="L153" s="1509"/>
      <c r="M153" s="1509"/>
      <c r="N153" s="1509"/>
      <c r="O153" s="1509"/>
      <c r="P153" s="1509"/>
      <c r="Q153" s="1509"/>
      <c r="R153" s="1509"/>
      <c r="S153" s="1509"/>
      <c r="T153" s="1509"/>
      <c r="U153" s="1509"/>
      <c r="V153" s="1509"/>
      <c r="W153" s="1509"/>
      <c r="X153" s="1509"/>
      <c r="Y153" s="1509"/>
      <c r="Z153" s="1509"/>
      <c r="AA153" s="1509"/>
      <c r="AB153" s="1509"/>
      <c r="AC153" s="1509"/>
      <c r="AD153" s="1509"/>
      <c r="AE153" s="1509"/>
      <c r="AF153" s="1509"/>
      <c r="AG153" s="1509"/>
      <c r="AH153" s="1509"/>
      <c r="AI153" s="1509"/>
      <c r="AJ153" s="1509"/>
      <c r="AK153" s="1509"/>
      <c r="AL153" s="1509"/>
      <c r="AM153" s="1509"/>
      <c r="AN153" s="1509"/>
      <c r="AO153" s="1509"/>
      <c r="AP153" s="1509"/>
      <c r="AQ153" s="1509"/>
      <c r="AR153" s="1509"/>
      <c r="AS153" s="1509"/>
      <c r="AT153" s="1509"/>
      <c r="AU153" s="1509"/>
      <c r="AV153" s="1509"/>
      <c r="AW153" s="1509"/>
      <c r="AX153" s="1509"/>
      <c r="AY153" s="1509"/>
      <c r="AZ153" s="1509"/>
      <c r="BA153" s="1509"/>
      <c r="BB153" s="1509"/>
    </row>
    <row r="154">
      <c r="A154" s="1509"/>
      <c r="B154" s="1509"/>
      <c r="C154" s="1509"/>
      <c r="D154" s="1509"/>
      <c r="E154" s="1509"/>
      <c r="F154" s="1509"/>
      <c r="G154" s="1509"/>
      <c r="H154" s="1509"/>
      <c r="I154" s="1509"/>
      <c r="J154" s="1509"/>
      <c r="K154" s="1509"/>
      <c r="L154" s="1509"/>
      <c r="M154" s="1509"/>
      <c r="N154" s="1509"/>
      <c r="O154" s="1509"/>
      <c r="P154" s="1509"/>
      <c r="Q154" s="1509"/>
      <c r="R154" s="1509"/>
      <c r="S154" s="1509"/>
      <c r="T154" s="1509"/>
      <c r="U154" s="1509"/>
      <c r="V154" s="1509"/>
      <c r="W154" s="1509"/>
      <c r="X154" s="1509"/>
      <c r="Y154" s="1509"/>
      <c r="Z154" s="1509"/>
      <c r="AA154" s="1509"/>
      <c r="AB154" s="1509"/>
      <c r="AC154" s="1509"/>
      <c r="AD154" s="1509"/>
      <c r="AE154" s="1509"/>
      <c r="AF154" s="1509"/>
      <c r="AG154" s="1509"/>
      <c r="AH154" s="1509"/>
      <c r="AI154" s="1509"/>
      <c r="AJ154" s="1509"/>
      <c r="AK154" s="1509"/>
      <c r="AL154" s="1509"/>
      <c r="AM154" s="1509"/>
      <c r="AN154" s="1509"/>
      <c r="AO154" s="1509"/>
      <c r="AP154" s="1509"/>
      <c r="AQ154" s="1509"/>
      <c r="AR154" s="1509"/>
      <c r="AS154" s="1509"/>
      <c r="AT154" s="1509"/>
      <c r="AU154" s="1509"/>
      <c r="AV154" s="1509"/>
      <c r="AW154" s="1509"/>
      <c r="AX154" s="1509"/>
      <c r="AY154" s="1509"/>
      <c r="AZ154" s="1509"/>
      <c r="BA154" s="1509"/>
      <c r="BB154" s="1509"/>
    </row>
    <row r="155">
      <c r="A155" s="1509"/>
      <c r="B155" s="1509"/>
      <c r="C155" s="1509"/>
      <c r="D155" s="1509"/>
      <c r="E155" s="1509"/>
      <c r="F155" s="1509"/>
      <c r="G155" s="1509"/>
      <c r="H155" s="1509"/>
      <c r="I155" s="1509"/>
      <c r="J155" s="1509"/>
      <c r="K155" s="1509"/>
      <c r="L155" s="1509"/>
      <c r="M155" s="1509"/>
      <c r="N155" s="1509"/>
      <c r="O155" s="1509"/>
      <c r="P155" s="1509"/>
      <c r="Q155" s="1509"/>
      <c r="R155" s="1509"/>
      <c r="S155" s="1509"/>
      <c r="T155" s="1509"/>
      <c r="U155" s="1509"/>
      <c r="V155" s="1509"/>
      <c r="W155" s="1509"/>
      <c r="X155" s="1509"/>
      <c r="Y155" s="1509"/>
      <c r="Z155" s="1509"/>
      <c r="AA155" s="1509"/>
      <c r="AB155" s="1509"/>
      <c r="AC155" s="1509"/>
      <c r="AD155" s="1509"/>
      <c r="AE155" s="1509"/>
      <c r="AF155" s="1509"/>
      <c r="AG155" s="1509"/>
      <c r="AH155" s="1509"/>
      <c r="AI155" s="1509"/>
      <c r="AJ155" s="1509"/>
      <c r="AK155" s="1509"/>
      <c r="AL155" s="1509"/>
      <c r="AM155" s="1509"/>
      <c r="AN155" s="1509"/>
      <c r="AO155" s="1509"/>
      <c r="AP155" s="1509"/>
      <c r="AQ155" s="1509"/>
      <c r="AR155" s="1509"/>
      <c r="AS155" s="1509"/>
      <c r="AT155" s="1509"/>
      <c r="AU155" s="1509"/>
      <c r="AV155" s="1509"/>
      <c r="AW155" s="1509"/>
      <c r="AX155" s="1509"/>
      <c r="AY155" s="1509"/>
      <c r="AZ155" s="1509"/>
      <c r="BA155" s="1509"/>
      <c r="BB155" s="1509"/>
    </row>
    <row r="156">
      <c r="A156" s="1509"/>
      <c r="B156" s="1509"/>
      <c r="C156" s="1509"/>
      <c r="D156" s="1509"/>
      <c r="E156" s="1509"/>
      <c r="F156" s="1509"/>
      <c r="G156" s="1509"/>
      <c r="H156" s="1509"/>
      <c r="I156" s="1509"/>
      <c r="J156" s="1509"/>
      <c r="K156" s="1509"/>
      <c r="L156" s="1509"/>
      <c r="M156" s="1509"/>
      <c r="N156" s="1509"/>
      <c r="O156" s="1509"/>
      <c r="P156" s="1509"/>
      <c r="Q156" s="1509"/>
      <c r="R156" s="1509"/>
      <c r="S156" s="1509"/>
      <c r="T156" s="1509"/>
      <c r="U156" s="1509"/>
      <c r="V156" s="1509"/>
      <c r="W156" s="1509"/>
      <c r="X156" s="1509"/>
      <c r="Y156" s="1509"/>
      <c r="Z156" s="1509"/>
      <c r="AA156" s="1509"/>
      <c r="AB156" s="1509"/>
      <c r="AC156" s="1509"/>
      <c r="AD156" s="1509"/>
      <c r="AE156" s="1509"/>
      <c r="AF156" s="1509"/>
      <c r="AG156" s="1509"/>
      <c r="AH156" s="1509"/>
      <c r="AI156" s="1509"/>
      <c r="AJ156" s="1509"/>
      <c r="AK156" s="1509"/>
      <c r="AL156" s="1509"/>
      <c r="AM156" s="1509"/>
      <c r="AN156" s="1509"/>
      <c r="AO156" s="1509"/>
      <c r="AP156" s="1509"/>
      <c r="AQ156" s="1509"/>
      <c r="AR156" s="1509"/>
      <c r="AS156" s="1509"/>
      <c r="AT156" s="1509"/>
      <c r="AU156" s="1509"/>
      <c r="AV156" s="1509"/>
      <c r="AW156" s="1509"/>
      <c r="AX156" s="1509"/>
      <c r="AY156" s="1509"/>
      <c r="AZ156" s="1509"/>
      <c r="BA156" s="1509"/>
      <c r="BB156" s="1509"/>
    </row>
    <row r="157">
      <c r="A157" s="1509"/>
      <c r="B157" s="1509"/>
      <c r="C157" s="1509"/>
      <c r="D157" s="1509"/>
      <c r="E157" s="1509"/>
      <c r="F157" s="1509"/>
      <c r="G157" s="1509"/>
      <c r="H157" s="1509"/>
      <c r="I157" s="1509"/>
      <c r="J157" s="1509"/>
      <c r="K157" s="1509"/>
      <c r="L157" s="1509"/>
      <c r="M157" s="1509"/>
      <c r="N157" s="1509"/>
      <c r="O157" s="1509"/>
      <c r="P157" s="1509"/>
      <c r="Q157" s="1509"/>
      <c r="R157" s="1509"/>
      <c r="S157" s="1509"/>
      <c r="T157" s="1509"/>
      <c r="U157" s="1509"/>
      <c r="V157" s="1509"/>
      <c r="W157" s="1509"/>
      <c r="X157" s="1509"/>
      <c r="Y157" s="1509"/>
      <c r="Z157" s="1509"/>
      <c r="AA157" s="1509"/>
      <c r="AB157" s="1509"/>
      <c r="AC157" s="1509"/>
      <c r="AD157" s="1509"/>
      <c r="AE157" s="1509"/>
      <c r="AF157" s="1509"/>
      <c r="AG157" s="1509"/>
      <c r="AH157" s="1509"/>
      <c r="AI157" s="1509"/>
      <c r="AJ157" s="1509"/>
      <c r="AK157" s="1509"/>
      <c r="AL157" s="1509"/>
      <c r="AM157" s="1509"/>
      <c r="AN157" s="1509"/>
      <c r="AO157" s="1509"/>
      <c r="AP157" s="1509"/>
      <c r="AQ157" s="1509"/>
      <c r="AR157" s="1509"/>
      <c r="AS157" s="1509"/>
      <c r="AT157" s="1509"/>
      <c r="AU157" s="1509"/>
      <c r="AV157" s="1509"/>
      <c r="AW157" s="1509"/>
      <c r="AX157" s="1509"/>
      <c r="AY157" s="1509"/>
      <c r="AZ157" s="1509"/>
      <c r="BA157" s="1509"/>
      <c r="BB157" s="1509"/>
    </row>
    <row r="158">
      <c r="A158" s="1509"/>
      <c r="B158" s="1509"/>
      <c r="C158" s="1509"/>
      <c r="D158" s="1509"/>
      <c r="E158" s="1509"/>
      <c r="F158" s="1509"/>
      <c r="G158" s="1509"/>
      <c r="H158" s="1509"/>
      <c r="I158" s="1509"/>
      <c r="J158" s="1509"/>
      <c r="K158" s="1509"/>
      <c r="L158" s="1509"/>
      <c r="M158" s="1509"/>
      <c r="N158" s="1509"/>
      <c r="O158" s="1509"/>
      <c r="P158" s="1509"/>
      <c r="Q158" s="1509"/>
      <c r="R158" s="1509"/>
      <c r="S158" s="1509"/>
      <c r="T158" s="1509"/>
      <c r="U158" s="1509"/>
      <c r="V158" s="1509"/>
      <c r="W158" s="1509"/>
      <c r="X158" s="1509"/>
      <c r="Y158" s="1509"/>
      <c r="Z158" s="1509"/>
      <c r="AA158" s="1509"/>
      <c r="AB158" s="1509"/>
      <c r="AC158" s="1509"/>
      <c r="AD158" s="1509"/>
      <c r="AE158" s="1509"/>
      <c r="AF158" s="1509"/>
      <c r="AG158" s="1509"/>
      <c r="AH158" s="1509"/>
      <c r="AI158" s="1509"/>
      <c r="AJ158" s="1509"/>
      <c r="AK158" s="1509"/>
      <c r="AL158" s="1509"/>
      <c r="AM158" s="1509"/>
      <c r="AN158" s="1509"/>
      <c r="AO158" s="1509"/>
      <c r="AP158" s="1509"/>
      <c r="AQ158" s="1509"/>
      <c r="AR158" s="1509"/>
      <c r="AS158" s="1509"/>
      <c r="AT158" s="1509"/>
      <c r="AU158" s="1509"/>
      <c r="AV158" s="1509"/>
      <c r="AW158" s="1509"/>
      <c r="AX158" s="1509"/>
      <c r="AY158" s="1509"/>
      <c r="AZ158" s="1509"/>
      <c r="BA158" s="1509"/>
      <c r="BB158" s="1509"/>
    </row>
    <row r="159">
      <c r="A159" s="1509"/>
      <c r="B159" s="1509"/>
      <c r="C159" s="1509"/>
      <c r="D159" s="1509"/>
      <c r="E159" s="1509"/>
      <c r="F159" s="1509"/>
      <c r="G159" s="1509"/>
      <c r="H159" s="1509"/>
      <c r="I159" s="1509"/>
      <c r="J159" s="1509"/>
      <c r="K159" s="1509"/>
      <c r="L159" s="1509"/>
      <c r="M159" s="1509"/>
      <c r="N159" s="1509"/>
      <c r="O159" s="1509"/>
      <c r="P159" s="1509"/>
      <c r="Q159" s="1509"/>
      <c r="R159" s="1509"/>
      <c r="S159" s="1509"/>
      <c r="T159" s="1509"/>
      <c r="U159" s="1509"/>
      <c r="V159" s="1509"/>
      <c r="W159" s="1509"/>
      <c r="X159" s="1509"/>
      <c r="Y159" s="1509"/>
      <c r="Z159" s="1509"/>
      <c r="AA159" s="1509"/>
      <c r="AB159" s="1509"/>
      <c r="AC159" s="1509"/>
      <c r="AD159" s="1509"/>
      <c r="AE159" s="1509"/>
      <c r="AF159" s="1509"/>
      <c r="AG159" s="1509"/>
      <c r="AH159" s="1509"/>
      <c r="AI159" s="1509"/>
      <c r="AJ159" s="1509"/>
      <c r="AK159" s="1509"/>
      <c r="AL159" s="1509"/>
      <c r="AM159" s="1509"/>
      <c r="AN159" s="1509"/>
      <c r="AO159" s="1509"/>
      <c r="AP159" s="1509"/>
      <c r="AQ159" s="1509"/>
      <c r="AR159" s="1509"/>
      <c r="AS159" s="1509"/>
      <c r="AT159" s="1509"/>
      <c r="AU159" s="1509"/>
      <c r="AV159" s="1509"/>
      <c r="AW159" s="1509"/>
      <c r="AX159" s="1509"/>
      <c r="AY159" s="1509"/>
      <c r="AZ159" s="1509"/>
      <c r="BA159" s="1509"/>
      <c r="BB159" s="1509"/>
    </row>
    <row r="160">
      <c r="A160" s="1509"/>
      <c r="B160" s="1509"/>
      <c r="C160" s="1509"/>
      <c r="D160" s="1509"/>
      <c r="E160" s="1509"/>
      <c r="F160" s="1509"/>
      <c r="G160" s="1509"/>
      <c r="H160" s="1509"/>
      <c r="I160" s="1509"/>
      <c r="J160" s="1509"/>
      <c r="K160" s="1509"/>
      <c r="L160" s="1509"/>
      <c r="M160" s="1509"/>
      <c r="N160" s="1509"/>
      <c r="O160" s="1509"/>
      <c r="P160" s="1509"/>
      <c r="Q160" s="1509"/>
      <c r="R160" s="1509"/>
      <c r="S160" s="1509"/>
      <c r="T160" s="1509"/>
      <c r="U160" s="1509"/>
      <c r="V160" s="1509"/>
      <c r="W160" s="1509"/>
      <c r="X160" s="1509"/>
      <c r="Y160" s="1509"/>
      <c r="Z160" s="1509"/>
      <c r="AA160" s="1509"/>
      <c r="AB160" s="1509"/>
      <c r="AC160" s="1509"/>
      <c r="AD160" s="1509"/>
      <c r="AE160" s="1509"/>
      <c r="AF160" s="1509"/>
      <c r="AG160" s="1509"/>
      <c r="AH160" s="1509"/>
      <c r="AI160" s="1509"/>
      <c r="AJ160" s="1509"/>
      <c r="AK160" s="1509"/>
      <c r="AL160" s="1509"/>
      <c r="AM160" s="1509"/>
      <c r="AN160" s="1509"/>
      <c r="AO160" s="1509"/>
      <c r="AP160" s="1509"/>
      <c r="AQ160" s="1509"/>
      <c r="AR160" s="1509"/>
      <c r="AS160" s="1509"/>
      <c r="AT160" s="1509"/>
      <c r="AU160" s="1509"/>
      <c r="AV160" s="1509"/>
      <c r="AW160" s="1509"/>
      <c r="AX160" s="1509"/>
      <c r="AY160" s="1509"/>
      <c r="AZ160" s="1509"/>
      <c r="BA160" s="1509"/>
      <c r="BB160" s="1509"/>
    </row>
    <row r="161">
      <c r="A161" s="1509"/>
      <c r="B161" s="1509"/>
      <c r="C161" s="1509"/>
      <c r="D161" s="1509"/>
      <c r="E161" s="1509"/>
      <c r="F161" s="1509"/>
      <c r="G161" s="1509"/>
      <c r="H161" s="1509"/>
      <c r="I161" s="1509"/>
      <c r="J161" s="1509"/>
      <c r="K161" s="1509"/>
      <c r="L161" s="1509"/>
      <c r="M161" s="1509"/>
      <c r="N161" s="1509"/>
      <c r="O161" s="1509"/>
      <c r="P161" s="1509"/>
      <c r="Q161" s="1509"/>
      <c r="R161" s="1509"/>
      <c r="S161" s="1509"/>
      <c r="T161" s="1509"/>
      <c r="U161" s="1509"/>
      <c r="V161" s="1509"/>
      <c r="W161" s="1509"/>
      <c r="X161" s="1509"/>
      <c r="Y161" s="1509"/>
      <c r="Z161" s="1509"/>
      <c r="AA161" s="1509"/>
      <c r="AB161" s="1509"/>
      <c r="AC161" s="1509"/>
      <c r="AD161" s="1509"/>
      <c r="AE161" s="1509"/>
      <c r="AF161" s="1509"/>
      <c r="AG161" s="1509"/>
      <c r="AH161" s="1509"/>
      <c r="AI161" s="1509"/>
      <c r="AJ161" s="1509"/>
      <c r="AK161" s="1509"/>
      <c r="AL161" s="1509"/>
      <c r="AM161" s="1509"/>
      <c r="AN161" s="1509"/>
      <c r="AO161" s="1509"/>
      <c r="AP161" s="1509"/>
      <c r="AQ161" s="1509"/>
      <c r="AR161" s="1509"/>
      <c r="AS161" s="1509"/>
      <c r="AT161" s="1509"/>
      <c r="AU161" s="1509"/>
      <c r="AV161" s="1509"/>
      <c r="AW161" s="1509"/>
      <c r="AX161" s="1509"/>
      <c r="AY161" s="1509"/>
      <c r="AZ161" s="1509"/>
      <c r="BA161" s="1509"/>
      <c r="BB161" s="1509"/>
    </row>
    <row r="162">
      <c r="A162" s="1509"/>
      <c r="B162" s="1509"/>
      <c r="C162" s="1509"/>
      <c r="D162" s="1509"/>
      <c r="E162" s="1509"/>
      <c r="F162" s="1509"/>
      <c r="G162" s="1509"/>
      <c r="H162" s="1509"/>
      <c r="I162" s="1509"/>
      <c r="J162" s="1509"/>
      <c r="K162" s="1509"/>
      <c r="L162" s="1509"/>
      <c r="M162" s="1509"/>
      <c r="N162" s="1509"/>
      <c r="O162" s="1509"/>
      <c r="P162" s="1509"/>
      <c r="Q162" s="1509"/>
      <c r="R162" s="1509"/>
      <c r="S162" s="1509"/>
      <c r="T162" s="1509"/>
      <c r="U162" s="1509"/>
      <c r="V162" s="1509"/>
      <c r="W162" s="1509"/>
      <c r="X162" s="1509"/>
      <c r="Y162" s="1509"/>
      <c r="Z162" s="1509"/>
      <c r="AA162" s="1509"/>
      <c r="AB162" s="1509"/>
      <c r="AC162" s="1509"/>
      <c r="AD162" s="1509"/>
      <c r="AE162" s="1509"/>
      <c r="AF162" s="1509"/>
      <c r="AG162" s="1509"/>
      <c r="AH162" s="1509"/>
      <c r="AI162" s="1509"/>
      <c r="AJ162" s="1509"/>
      <c r="AK162" s="1509"/>
      <c r="AL162" s="1509"/>
      <c r="AM162" s="1509"/>
      <c r="AN162" s="1509"/>
      <c r="AO162" s="1509"/>
      <c r="AP162" s="1509"/>
      <c r="AQ162" s="1509"/>
      <c r="AR162" s="1509"/>
      <c r="AS162" s="1509"/>
      <c r="AT162" s="1509"/>
      <c r="AU162" s="1509"/>
      <c r="AV162" s="1509"/>
      <c r="AW162" s="1509"/>
      <c r="AX162" s="1509"/>
      <c r="AY162" s="1509"/>
      <c r="AZ162" s="1509"/>
      <c r="BA162" s="1509"/>
      <c r="BB162" s="1509"/>
    </row>
    <row r="163">
      <c r="A163" s="1509"/>
      <c r="B163" s="1509"/>
      <c r="C163" s="1509"/>
      <c r="D163" s="1509"/>
      <c r="E163" s="1509"/>
      <c r="F163" s="1509"/>
      <c r="G163" s="1509"/>
      <c r="H163" s="1509"/>
      <c r="I163" s="1509"/>
      <c r="J163" s="1509"/>
      <c r="K163" s="1509"/>
      <c r="L163" s="1509"/>
      <c r="M163" s="1509"/>
      <c r="N163" s="1509"/>
      <c r="O163" s="1509"/>
      <c r="P163" s="1509"/>
      <c r="Q163" s="1509"/>
      <c r="R163" s="1509"/>
      <c r="S163" s="1509"/>
      <c r="T163" s="1509"/>
      <c r="U163" s="1509"/>
      <c r="V163" s="1509"/>
      <c r="W163" s="1509"/>
      <c r="X163" s="1509"/>
      <c r="Y163" s="1509"/>
      <c r="Z163" s="1509"/>
      <c r="AA163" s="1509"/>
      <c r="AB163" s="1509"/>
      <c r="AC163" s="1509"/>
      <c r="AD163" s="1509"/>
      <c r="AE163" s="1509"/>
      <c r="AF163" s="1509"/>
      <c r="AG163" s="1509"/>
      <c r="AH163" s="1509"/>
      <c r="AI163" s="1509"/>
      <c r="AJ163" s="1509"/>
      <c r="AK163" s="1509"/>
      <c r="AL163" s="1509"/>
      <c r="AM163" s="1509"/>
      <c r="AN163" s="1509"/>
      <c r="AO163" s="1509"/>
      <c r="AP163" s="1509"/>
      <c r="AQ163" s="1509"/>
      <c r="AR163" s="1509"/>
      <c r="AS163" s="1509"/>
      <c r="AT163" s="1509"/>
      <c r="AU163" s="1509"/>
      <c r="AV163" s="1509"/>
      <c r="AW163" s="1509"/>
      <c r="AX163" s="1509"/>
      <c r="AY163" s="1509"/>
      <c r="AZ163" s="1509"/>
      <c r="BA163" s="1509"/>
      <c r="BB163" s="1509"/>
    </row>
    <row r="164">
      <c r="A164" s="1509"/>
      <c r="B164" s="1509"/>
      <c r="C164" s="1509"/>
      <c r="D164" s="1509"/>
      <c r="E164" s="1509"/>
      <c r="F164" s="1509"/>
      <c r="G164" s="1509"/>
      <c r="H164" s="1509"/>
      <c r="I164" s="1509"/>
      <c r="J164" s="1509"/>
      <c r="K164" s="1509"/>
      <c r="L164" s="1509"/>
      <c r="M164" s="1509"/>
      <c r="N164" s="1509"/>
      <c r="O164" s="1509"/>
      <c r="P164" s="1509"/>
      <c r="Q164" s="1509"/>
      <c r="R164" s="1509"/>
      <c r="S164" s="1509"/>
      <c r="T164" s="1509"/>
      <c r="U164" s="1509"/>
      <c r="V164" s="1509"/>
      <c r="W164" s="1509"/>
      <c r="X164" s="1509"/>
      <c r="Y164" s="1509"/>
      <c r="Z164" s="1509"/>
      <c r="AA164" s="1509"/>
      <c r="AB164" s="1509"/>
      <c r="AC164" s="1509"/>
      <c r="AD164" s="1509"/>
      <c r="AE164" s="1509"/>
      <c r="AF164" s="1509"/>
      <c r="AG164" s="1509"/>
      <c r="AH164" s="1509"/>
      <c r="AI164" s="1509"/>
      <c r="AJ164" s="1509"/>
      <c r="AK164" s="1509"/>
      <c r="AL164" s="1509"/>
      <c r="AM164" s="1509"/>
      <c r="AN164" s="1509"/>
      <c r="AO164" s="1509"/>
      <c r="AP164" s="1509"/>
      <c r="AQ164" s="1509"/>
      <c r="AR164" s="1509"/>
      <c r="AS164" s="1509"/>
      <c r="AT164" s="1509"/>
      <c r="AU164" s="1509"/>
      <c r="AV164" s="1509"/>
      <c r="AW164" s="1509"/>
      <c r="AX164" s="1509"/>
      <c r="AY164" s="1509"/>
      <c r="AZ164" s="1509"/>
      <c r="BA164" s="1509"/>
      <c r="BB164" s="1509"/>
    </row>
    <row r="165">
      <c r="A165" s="1509"/>
      <c r="B165" s="1509"/>
      <c r="C165" s="1509"/>
      <c r="D165" s="1509"/>
      <c r="E165" s="1509"/>
      <c r="F165" s="1509"/>
      <c r="G165" s="1509"/>
      <c r="H165" s="1509"/>
      <c r="I165" s="1509"/>
      <c r="J165" s="1509"/>
      <c r="K165" s="1509"/>
      <c r="L165" s="1509"/>
      <c r="M165" s="1509"/>
      <c r="N165" s="1509"/>
      <c r="O165" s="1509"/>
      <c r="P165" s="1509"/>
      <c r="Q165" s="1509"/>
      <c r="R165" s="1509"/>
      <c r="S165" s="1509"/>
      <c r="T165" s="1509"/>
      <c r="U165" s="1509"/>
      <c r="V165" s="1509"/>
      <c r="W165" s="1509"/>
      <c r="X165" s="1509"/>
      <c r="Y165" s="1509"/>
      <c r="Z165" s="1509"/>
      <c r="AA165" s="1509"/>
      <c r="AB165" s="1509"/>
      <c r="AC165" s="1509"/>
      <c r="AD165" s="1509"/>
      <c r="AE165" s="1509"/>
      <c r="AF165" s="1509"/>
      <c r="AG165" s="1509"/>
      <c r="AH165" s="1509"/>
      <c r="AI165" s="1509"/>
      <c r="AJ165" s="1509"/>
      <c r="AK165" s="1509"/>
      <c r="AL165" s="1509"/>
      <c r="AM165" s="1509"/>
      <c r="AN165" s="1509"/>
      <c r="AO165" s="1509"/>
      <c r="AP165" s="1509"/>
      <c r="AQ165" s="1509"/>
      <c r="AR165" s="1509"/>
      <c r="AS165" s="1509"/>
      <c r="AT165" s="1509"/>
      <c r="AU165" s="1509"/>
      <c r="AV165" s="1509"/>
      <c r="AW165" s="1509"/>
      <c r="AX165" s="1509"/>
      <c r="AY165" s="1509"/>
      <c r="AZ165" s="1509"/>
      <c r="BA165" s="1509"/>
      <c r="BB165" s="1509"/>
    </row>
    <row r="166">
      <c r="A166" s="1509"/>
      <c r="B166" s="1509"/>
      <c r="C166" s="1509"/>
      <c r="D166" s="1509"/>
      <c r="E166" s="1509"/>
      <c r="F166" s="1509"/>
      <c r="G166" s="1509"/>
      <c r="H166" s="1509"/>
      <c r="I166" s="1509"/>
      <c r="J166" s="1509"/>
      <c r="K166" s="1509"/>
      <c r="L166" s="1509"/>
      <c r="M166" s="1509"/>
      <c r="N166" s="1509"/>
      <c r="O166" s="1509"/>
      <c r="P166" s="1509"/>
      <c r="Q166" s="1509"/>
      <c r="R166" s="1509"/>
      <c r="S166" s="1509"/>
      <c r="T166" s="1509"/>
      <c r="U166" s="1509"/>
      <c r="V166" s="1509"/>
      <c r="W166" s="1509"/>
      <c r="X166" s="1509"/>
      <c r="Y166" s="1509"/>
      <c r="Z166" s="1509"/>
      <c r="AA166" s="1509"/>
      <c r="AB166" s="1509"/>
      <c r="AC166" s="1509"/>
      <c r="AD166" s="1509"/>
      <c r="AE166" s="1509"/>
      <c r="AF166" s="1509"/>
      <c r="AG166" s="1509"/>
      <c r="AH166" s="1509"/>
      <c r="AI166" s="1509"/>
      <c r="AJ166" s="1509"/>
      <c r="AK166" s="1509"/>
      <c r="AL166" s="1509"/>
      <c r="AM166" s="1509"/>
      <c r="AN166" s="1509"/>
      <c r="AO166" s="1509"/>
      <c r="AP166" s="1509"/>
      <c r="AQ166" s="1509"/>
      <c r="AR166" s="1509"/>
      <c r="AS166" s="1509"/>
      <c r="AT166" s="1509"/>
      <c r="AU166" s="1509"/>
      <c r="AV166" s="1509"/>
      <c r="AW166" s="1509"/>
      <c r="AX166" s="1509"/>
      <c r="AY166" s="1509"/>
      <c r="AZ166" s="1509"/>
      <c r="BA166" s="1509"/>
      <c r="BB166" s="1509"/>
    </row>
    <row r="167">
      <c r="A167" s="1509"/>
      <c r="B167" s="1509"/>
      <c r="C167" s="1509"/>
      <c r="D167" s="1509"/>
      <c r="E167" s="1509"/>
      <c r="F167" s="1509"/>
      <c r="G167" s="1509"/>
      <c r="H167" s="1509"/>
      <c r="I167" s="1509"/>
      <c r="J167" s="1509"/>
      <c r="K167" s="1509"/>
      <c r="L167" s="1509"/>
      <c r="M167" s="1509"/>
      <c r="N167" s="1509"/>
      <c r="O167" s="1509"/>
      <c r="P167" s="1509"/>
      <c r="Q167" s="1509"/>
      <c r="R167" s="1509"/>
      <c r="S167" s="1509"/>
      <c r="T167" s="1509"/>
      <c r="U167" s="1509"/>
      <c r="V167" s="1509"/>
      <c r="W167" s="1509"/>
      <c r="X167" s="1509"/>
      <c r="Y167" s="1509"/>
      <c r="Z167" s="1509"/>
      <c r="AA167" s="1509"/>
      <c r="AB167" s="1509"/>
      <c r="AC167" s="1509"/>
      <c r="AD167" s="1509"/>
      <c r="AE167" s="1509"/>
      <c r="AF167" s="1509"/>
      <c r="AG167" s="1509"/>
      <c r="AH167" s="1509"/>
      <c r="AI167" s="1509"/>
      <c r="AJ167" s="1509"/>
      <c r="AK167" s="1509"/>
      <c r="AL167" s="1509"/>
      <c r="AM167" s="1509"/>
      <c r="AN167" s="1509"/>
      <c r="AO167" s="1509"/>
      <c r="AP167" s="1509"/>
      <c r="AQ167" s="1509"/>
      <c r="AR167" s="1509"/>
      <c r="AS167" s="1509"/>
      <c r="AT167" s="1509"/>
      <c r="AU167" s="1509"/>
      <c r="AV167" s="1509"/>
      <c r="AW167" s="1509"/>
      <c r="AX167" s="1509"/>
      <c r="AY167" s="1509"/>
      <c r="AZ167" s="1509"/>
      <c r="BA167" s="1509"/>
      <c r="BB167" s="1509"/>
    </row>
    <row r="168">
      <c r="A168" s="1509"/>
      <c r="B168" s="1509"/>
      <c r="C168" s="1509"/>
      <c r="D168" s="1509"/>
      <c r="E168" s="1509"/>
      <c r="F168" s="1509"/>
      <c r="G168" s="1509"/>
      <c r="H168" s="1509"/>
      <c r="I168" s="1509"/>
      <c r="J168" s="1509"/>
      <c r="K168" s="1509"/>
      <c r="L168" s="1509"/>
      <c r="M168" s="1509"/>
      <c r="N168" s="1509"/>
      <c r="O168" s="1509"/>
      <c r="P168" s="1509"/>
      <c r="Q168" s="1509"/>
      <c r="R168" s="1509"/>
      <c r="S168" s="1509"/>
      <c r="T168" s="1509"/>
      <c r="U168" s="1509"/>
      <c r="V168" s="1509"/>
      <c r="W168" s="1509"/>
      <c r="X168" s="1509"/>
      <c r="Y168" s="1509"/>
      <c r="Z168" s="1509"/>
      <c r="AA168" s="1509"/>
      <c r="AB168" s="1509"/>
      <c r="AC168" s="1509"/>
      <c r="AD168" s="1509"/>
      <c r="AE168" s="1509"/>
      <c r="AF168" s="1509"/>
      <c r="AG168" s="1509"/>
      <c r="AH168" s="1509"/>
      <c r="AI168" s="1509"/>
      <c r="AJ168" s="1509"/>
      <c r="AK168" s="1509"/>
      <c r="AL168" s="1509"/>
      <c r="AM168" s="1509"/>
      <c r="AN168" s="1509"/>
      <c r="AO168" s="1509"/>
      <c r="AP168" s="1509"/>
      <c r="AQ168" s="1509"/>
      <c r="AR168" s="1509"/>
      <c r="AS168" s="1509"/>
      <c r="AT168" s="1509"/>
      <c r="AU168" s="1509"/>
      <c r="AV168" s="1509"/>
      <c r="AW168" s="1509"/>
      <c r="AX168" s="1509"/>
      <c r="AY168" s="1509"/>
      <c r="AZ168" s="1509"/>
      <c r="BA168" s="1509"/>
      <c r="BB168" s="1509"/>
    </row>
    <row r="169">
      <c r="A169" s="1509"/>
      <c r="B169" s="1509"/>
      <c r="C169" s="1509"/>
      <c r="D169" s="1509"/>
      <c r="E169" s="1509"/>
      <c r="F169" s="1509"/>
      <c r="G169" s="1509"/>
      <c r="H169" s="1509"/>
      <c r="I169" s="1509"/>
      <c r="J169" s="1509"/>
      <c r="K169" s="1509"/>
      <c r="L169" s="1509"/>
      <c r="M169" s="1509"/>
      <c r="N169" s="1509"/>
      <c r="O169" s="1509"/>
      <c r="P169" s="1509"/>
      <c r="Q169" s="1509"/>
      <c r="R169" s="1509"/>
      <c r="S169" s="1509"/>
      <c r="T169" s="1509"/>
      <c r="U169" s="1509"/>
      <c r="V169" s="1509"/>
      <c r="W169" s="1509"/>
      <c r="X169" s="1509"/>
      <c r="Y169" s="1509"/>
      <c r="Z169" s="1509"/>
      <c r="AA169" s="1509"/>
      <c r="AB169" s="1509"/>
      <c r="AC169" s="1509"/>
      <c r="AD169" s="1509"/>
      <c r="AE169" s="1509"/>
      <c r="AF169" s="1509"/>
      <c r="AG169" s="1509"/>
      <c r="AH169" s="1509"/>
      <c r="AI169" s="1509"/>
      <c r="AJ169" s="1509"/>
      <c r="AK169" s="1509"/>
      <c r="AL169" s="1509"/>
      <c r="AM169" s="1509"/>
      <c r="AN169" s="1509"/>
      <c r="AO169" s="1509"/>
      <c r="AP169" s="1509"/>
      <c r="AQ169" s="1509"/>
      <c r="AR169" s="1509"/>
      <c r="AS169" s="1509"/>
      <c r="AT169" s="1509"/>
      <c r="AU169" s="1509"/>
      <c r="AV169" s="1509"/>
      <c r="AW169" s="1509"/>
      <c r="AX169" s="1509"/>
      <c r="AY169" s="1509"/>
      <c r="AZ169" s="1509"/>
      <c r="BA169" s="1509"/>
      <c r="BB169" s="1509"/>
    </row>
    <row r="170">
      <c r="A170" s="1509"/>
      <c r="B170" s="1509"/>
      <c r="C170" s="1509"/>
      <c r="D170" s="1509"/>
      <c r="E170" s="1509"/>
      <c r="F170" s="1509"/>
      <c r="G170" s="1509"/>
      <c r="H170" s="1509"/>
      <c r="I170" s="1509"/>
      <c r="J170" s="1509"/>
      <c r="K170" s="1509"/>
      <c r="L170" s="1509"/>
      <c r="M170" s="1509"/>
      <c r="N170" s="1509"/>
      <c r="O170" s="1509"/>
      <c r="P170" s="1509"/>
      <c r="Q170" s="1509"/>
      <c r="R170" s="1509"/>
      <c r="S170" s="1509"/>
      <c r="T170" s="1509"/>
      <c r="U170" s="1509"/>
      <c r="V170" s="1509"/>
      <c r="W170" s="1509"/>
      <c r="X170" s="1509"/>
      <c r="Y170" s="1509"/>
      <c r="Z170" s="1509"/>
      <c r="AA170" s="1509"/>
      <c r="AB170" s="1509"/>
      <c r="AC170" s="1509"/>
      <c r="AD170" s="1509"/>
      <c r="AE170" s="1509"/>
      <c r="AF170" s="1509"/>
      <c r="AG170" s="1509"/>
      <c r="AH170" s="1509"/>
      <c r="AI170" s="1509"/>
      <c r="AJ170" s="1509"/>
      <c r="AK170" s="1509"/>
      <c r="AL170" s="1509"/>
      <c r="AM170" s="1509"/>
      <c r="AN170" s="1509"/>
      <c r="AO170" s="1509"/>
      <c r="AP170" s="1509"/>
      <c r="AQ170" s="1509"/>
      <c r="AR170" s="1509"/>
      <c r="AS170" s="1509"/>
      <c r="AT170" s="1509"/>
      <c r="AU170" s="1509"/>
      <c r="AV170" s="1509"/>
      <c r="AW170" s="1509"/>
      <c r="AX170" s="1509"/>
      <c r="AY170" s="1509"/>
      <c r="AZ170" s="1509"/>
      <c r="BA170" s="1509"/>
      <c r="BB170" s="1509"/>
    </row>
    <row r="171">
      <c r="A171" s="1509"/>
      <c r="B171" s="1509"/>
      <c r="C171" s="1509"/>
      <c r="D171" s="1509"/>
      <c r="E171" s="1509"/>
      <c r="F171" s="1509"/>
      <c r="G171" s="1509"/>
      <c r="H171" s="1509"/>
      <c r="I171" s="1509"/>
      <c r="J171" s="1509"/>
      <c r="K171" s="1509"/>
      <c r="L171" s="1509"/>
      <c r="M171" s="1509"/>
      <c r="N171" s="1509"/>
      <c r="O171" s="1509"/>
      <c r="P171" s="1509"/>
      <c r="Q171" s="1509"/>
      <c r="R171" s="1509"/>
      <c r="S171" s="1509"/>
      <c r="T171" s="1509"/>
      <c r="U171" s="1509"/>
      <c r="V171" s="1509"/>
      <c r="W171" s="1509"/>
      <c r="X171" s="1509"/>
      <c r="Y171" s="1509"/>
      <c r="Z171" s="1509"/>
      <c r="AA171" s="1509"/>
      <c r="AB171" s="1509"/>
      <c r="AC171" s="1509"/>
      <c r="AD171" s="1509"/>
      <c r="AE171" s="1509"/>
      <c r="AF171" s="1509"/>
      <c r="AG171" s="1509"/>
      <c r="AH171" s="1509"/>
      <c r="AI171" s="1509"/>
      <c r="AJ171" s="1509"/>
      <c r="AK171" s="1509"/>
      <c r="AL171" s="1509"/>
      <c r="AM171" s="1509"/>
      <c r="AN171" s="1509"/>
      <c r="AO171" s="1509"/>
      <c r="AP171" s="1509"/>
      <c r="AQ171" s="1509"/>
      <c r="AR171" s="1509"/>
      <c r="AS171" s="1509"/>
      <c r="AT171" s="1509"/>
      <c r="AU171" s="1509"/>
      <c r="AV171" s="1509"/>
      <c r="AW171" s="1509"/>
      <c r="AX171" s="1509"/>
      <c r="AY171" s="1509"/>
      <c r="AZ171" s="1509"/>
      <c r="BA171" s="1509"/>
      <c r="BB171" s="1509"/>
    </row>
    <row r="172">
      <c r="A172" s="1509"/>
      <c r="B172" s="1509"/>
      <c r="C172" s="1509"/>
      <c r="D172" s="1509"/>
      <c r="E172" s="1509"/>
      <c r="F172" s="1509"/>
      <c r="G172" s="1509"/>
      <c r="H172" s="1509"/>
      <c r="I172" s="1509"/>
      <c r="J172" s="1509"/>
      <c r="K172" s="1509"/>
      <c r="L172" s="1509"/>
      <c r="M172" s="1509"/>
      <c r="N172" s="1509"/>
      <c r="O172" s="1509"/>
      <c r="P172" s="1509"/>
      <c r="Q172" s="1509"/>
      <c r="R172" s="1509"/>
      <c r="S172" s="1509"/>
      <c r="T172" s="1509"/>
      <c r="U172" s="1509"/>
      <c r="V172" s="1509"/>
      <c r="W172" s="1509"/>
      <c r="X172" s="1509"/>
      <c r="Y172" s="1509"/>
      <c r="Z172" s="1509"/>
      <c r="AA172" s="1509"/>
      <c r="AB172" s="1509"/>
      <c r="AC172" s="1509"/>
      <c r="AD172" s="1509"/>
      <c r="AE172" s="1509"/>
      <c r="AF172" s="1509"/>
      <c r="AG172" s="1509"/>
      <c r="AH172" s="1509"/>
      <c r="AI172" s="1509"/>
      <c r="AJ172" s="1509"/>
      <c r="AK172" s="1509"/>
      <c r="AL172" s="1509"/>
      <c r="AM172" s="1509"/>
      <c r="AN172" s="1509"/>
      <c r="AO172" s="1509"/>
      <c r="AP172" s="1509"/>
      <c r="AQ172" s="1509"/>
      <c r="AR172" s="1509"/>
      <c r="AS172" s="1509"/>
      <c r="AT172" s="1509"/>
      <c r="AU172" s="1509"/>
      <c r="AV172" s="1509"/>
      <c r="AW172" s="1509"/>
      <c r="AX172" s="1509"/>
      <c r="AY172" s="1509"/>
      <c r="AZ172" s="1509"/>
      <c r="BA172" s="1509"/>
      <c r="BB172" s="1509"/>
    </row>
    <row r="173">
      <c r="A173" s="1509"/>
      <c r="B173" s="1509"/>
      <c r="C173" s="1509"/>
      <c r="D173" s="1509"/>
      <c r="E173" s="1509"/>
      <c r="F173" s="1509"/>
      <c r="G173" s="1509"/>
      <c r="H173" s="1509"/>
      <c r="I173" s="1509"/>
      <c r="J173" s="1509"/>
      <c r="K173" s="1509"/>
      <c r="L173" s="1509"/>
      <c r="M173" s="1509"/>
      <c r="N173" s="1509"/>
      <c r="O173" s="1509"/>
      <c r="P173" s="1509"/>
      <c r="Q173" s="1509"/>
      <c r="R173" s="1509"/>
      <c r="S173" s="1509"/>
      <c r="T173" s="1509"/>
      <c r="U173" s="1509"/>
      <c r="V173" s="1509"/>
      <c r="W173" s="1509"/>
      <c r="X173" s="1509"/>
      <c r="Y173" s="1509"/>
      <c r="Z173" s="1509"/>
      <c r="AA173" s="1509"/>
      <c r="AB173" s="1509"/>
      <c r="AC173" s="1509"/>
      <c r="AD173" s="1509"/>
      <c r="AE173" s="1509"/>
      <c r="AF173" s="1509"/>
      <c r="AG173" s="1509"/>
      <c r="AH173" s="1509"/>
      <c r="AI173" s="1509"/>
      <c r="AJ173" s="1509"/>
      <c r="AK173" s="1509"/>
      <c r="AL173" s="1509"/>
      <c r="AM173" s="1509"/>
      <c r="AN173" s="1509"/>
      <c r="AO173" s="1509"/>
      <c r="AP173" s="1509"/>
      <c r="AQ173" s="1509"/>
      <c r="AR173" s="1509"/>
      <c r="AS173" s="1509"/>
      <c r="AT173" s="1509"/>
      <c r="AU173" s="1509"/>
      <c r="AV173" s="1509"/>
      <c r="AW173" s="1509"/>
      <c r="AX173" s="1509"/>
      <c r="AY173" s="1509"/>
      <c r="AZ173" s="1509"/>
      <c r="BA173" s="1509"/>
      <c r="BB173" s="1509"/>
    </row>
    <row r="174">
      <c r="A174" s="1509"/>
      <c r="B174" s="1509"/>
      <c r="C174" s="1509"/>
      <c r="D174" s="1509"/>
      <c r="E174" s="1509"/>
      <c r="F174" s="1509"/>
      <c r="G174" s="1509"/>
      <c r="H174" s="1509"/>
      <c r="I174" s="1509"/>
      <c r="J174" s="1509"/>
      <c r="K174" s="1509"/>
      <c r="L174" s="1509"/>
      <c r="M174" s="1509"/>
      <c r="N174" s="1509"/>
      <c r="O174" s="1509"/>
      <c r="P174" s="1509"/>
      <c r="Q174" s="1509"/>
      <c r="R174" s="1509"/>
      <c r="S174" s="1509"/>
      <c r="T174" s="1509"/>
      <c r="U174" s="1509"/>
      <c r="V174" s="1509"/>
      <c r="W174" s="1509"/>
      <c r="X174" s="1509"/>
      <c r="Y174" s="1509"/>
      <c r="Z174" s="1509"/>
      <c r="AA174" s="1509"/>
      <c r="AB174" s="1509"/>
      <c r="AC174" s="1509"/>
      <c r="AD174" s="1509"/>
      <c r="AE174" s="1509"/>
      <c r="AF174" s="1509"/>
      <c r="AG174" s="1509"/>
      <c r="AH174" s="1509"/>
      <c r="AI174" s="1509"/>
      <c r="AJ174" s="1509"/>
      <c r="AK174" s="1509"/>
      <c r="AL174" s="1509"/>
      <c r="AM174" s="1509"/>
      <c r="AN174" s="1509"/>
      <c r="AO174" s="1509"/>
      <c r="AP174" s="1509"/>
      <c r="AQ174" s="1509"/>
      <c r="AR174" s="1509"/>
      <c r="AS174" s="1509"/>
      <c r="AT174" s="1509"/>
      <c r="AU174" s="1509"/>
      <c r="AV174" s="1509"/>
      <c r="AW174" s="1509"/>
      <c r="AX174" s="1509"/>
      <c r="AY174" s="1509"/>
      <c r="AZ174" s="1509"/>
      <c r="BA174" s="1509"/>
      <c r="BB174" s="1509"/>
    </row>
    <row r="175">
      <c r="A175" s="1509"/>
      <c r="B175" s="1509"/>
      <c r="C175" s="1509"/>
      <c r="D175" s="1509"/>
      <c r="E175" s="1509"/>
      <c r="F175" s="1509"/>
      <c r="G175" s="1509"/>
      <c r="H175" s="1509"/>
      <c r="I175" s="1509"/>
      <c r="J175" s="1509"/>
      <c r="K175" s="1509"/>
      <c r="L175" s="1509"/>
      <c r="M175" s="1509"/>
      <c r="N175" s="1509"/>
      <c r="O175" s="1509"/>
      <c r="P175" s="1509"/>
      <c r="Q175" s="1509"/>
      <c r="R175" s="1509"/>
      <c r="S175" s="1509"/>
      <c r="T175" s="1509"/>
      <c r="U175" s="1509"/>
      <c r="V175" s="1509"/>
      <c r="W175" s="1509"/>
      <c r="X175" s="1509"/>
      <c r="Y175" s="1509"/>
      <c r="Z175" s="1509"/>
      <c r="AA175" s="1509"/>
      <c r="AB175" s="1509"/>
      <c r="AC175" s="1509"/>
      <c r="AD175" s="1509"/>
      <c r="AE175" s="1509"/>
      <c r="AF175" s="1509"/>
      <c r="AG175" s="1509"/>
      <c r="AH175" s="1509"/>
      <c r="AI175" s="1509"/>
      <c r="AJ175" s="1509"/>
      <c r="AK175" s="1509"/>
      <c r="AL175" s="1509"/>
      <c r="AM175" s="1509"/>
      <c r="AN175" s="1509"/>
      <c r="AO175" s="1509"/>
      <c r="AP175" s="1509"/>
      <c r="AQ175" s="1509"/>
      <c r="AR175" s="1509"/>
      <c r="AS175" s="1509"/>
      <c r="AT175" s="1509"/>
      <c r="AU175" s="1509"/>
      <c r="AV175" s="1509"/>
      <c r="AW175" s="1509"/>
      <c r="AX175" s="1509"/>
      <c r="AY175" s="1509"/>
      <c r="AZ175" s="1509"/>
      <c r="BA175" s="1509"/>
      <c r="BB175" s="1509"/>
    </row>
    <row r="176">
      <c r="A176" s="1509"/>
      <c r="B176" s="1509"/>
      <c r="C176" s="1509"/>
      <c r="D176" s="1509"/>
      <c r="E176" s="1509"/>
      <c r="F176" s="1509"/>
      <c r="G176" s="1509"/>
      <c r="H176" s="1509"/>
      <c r="I176" s="1509"/>
      <c r="J176" s="1509"/>
      <c r="K176" s="1509"/>
      <c r="L176" s="1509"/>
      <c r="M176" s="1509"/>
      <c r="N176" s="1509"/>
      <c r="O176" s="1509"/>
      <c r="P176" s="1509"/>
      <c r="Q176" s="1509"/>
      <c r="R176" s="1509"/>
      <c r="S176" s="1509"/>
      <c r="T176" s="1509"/>
      <c r="U176" s="1509"/>
      <c r="V176" s="1509"/>
      <c r="W176" s="1509"/>
      <c r="X176" s="1509"/>
      <c r="Y176" s="1509"/>
      <c r="Z176" s="1509"/>
      <c r="AA176" s="1509"/>
      <c r="AB176" s="1509"/>
      <c r="AC176" s="1509"/>
      <c r="AD176" s="1509"/>
      <c r="AE176" s="1509"/>
      <c r="AF176" s="1509"/>
      <c r="AG176" s="1509"/>
      <c r="AH176" s="1509"/>
      <c r="AI176" s="1509"/>
      <c r="AJ176" s="1509"/>
      <c r="AK176" s="1509"/>
      <c r="AL176" s="1509"/>
      <c r="AM176" s="1509"/>
      <c r="AN176" s="1509"/>
      <c r="AO176" s="1509"/>
      <c r="AP176" s="1509"/>
      <c r="AQ176" s="1509"/>
      <c r="AR176" s="1509"/>
      <c r="AS176" s="1509"/>
      <c r="AT176" s="1509"/>
      <c r="AU176" s="1509"/>
      <c r="AV176" s="1509"/>
      <c r="AW176" s="1509"/>
      <c r="AX176" s="1509"/>
      <c r="AY176" s="1509"/>
      <c r="AZ176" s="1509"/>
      <c r="BA176" s="1509"/>
      <c r="BB176" s="1509"/>
    </row>
    <row r="177">
      <c r="A177" s="1509"/>
      <c r="B177" s="1509"/>
      <c r="C177" s="1509"/>
      <c r="D177" s="1509"/>
      <c r="E177" s="1509"/>
      <c r="F177" s="1509"/>
      <c r="G177" s="1509"/>
      <c r="H177" s="1509"/>
      <c r="I177" s="1509"/>
      <c r="J177" s="1509"/>
      <c r="K177" s="1509"/>
      <c r="L177" s="1509"/>
      <c r="M177" s="1509"/>
      <c r="N177" s="1509"/>
      <c r="O177" s="1509"/>
      <c r="P177" s="1509"/>
      <c r="Q177" s="1509"/>
      <c r="R177" s="1509"/>
      <c r="S177" s="1509"/>
      <c r="T177" s="1509"/>
      <c r="U177" s="1509"/>
      <c r="V177" s="1509"/>
      <c r="W177" s="1509"/>
      <c r="X177" s="1509"/>
      <c r="Y177" s="1509"/>
      <c r="Z177" s="1509"/>
      <c r="AA177" s="1509"/>
      <c r="AB177" s="1509"/>
      <c r="AC177" s="1509"/>
      <c r="AD177" s="1509"/>
      <c r="AE177" s="1509"/>
      <c r="AF177" s="1509"/>
      <c r="AG177" s="1509"/>
      <c r="AH177" s="1509"/>
      <c r="AI177" s="1509"/>
      <c r="AJ177" s="1509"/>
      <c r="AK177" s="1509"/>
      <c r="AL177" s="1509"/>
      <c r="AM177" s="1509"/>
      <c r="AN177" s="1509"/>
      <c r="AO177" s="1509"/>
      <c r="AP177" s="1509"/>
      <c r="AQ177" s="1509"/>
      <c r="AR177" s="1509"/>
      <c r="AS177" s="1509"/>
      <c r="AT177" s="1509"/>
      <c r="AU177" s="1509"/>
      <c r="AV177" s="1509"/>
      <c r="AW177" s="1509"/>
      <c r="AX177" s="1509"/>
      <c r="AY177" s="1509"/>
      <c r="AZ177" s="1509"/>
      <c r="BA177" s="1509"/>
      <c r="BB177" s="1509"/>
    </row>
    <row r="178">
      <c r="A178" s="1509"/>
      <c r="B178" s="1509"/>
      <c r="C178" s="1509"/>
      <c r="D178" s="1509"/>
      <c r="E178" s="1509"/>
      <c r="F178" s="1509"/>
      <c r="G178" s="1509"/>
      <c r="H178" s="1509"/>
      <c r="I178" s="1509"/>
      <c r="J178" s="1509"/>
      <c r="K178" s="1509"/>
      <c r="L178" s="1509"/>
      <c r="M178" s="1509"/>
      <c r="N178" s="1509"/>
      <c r="O178" s="1509"/>
      <c r="P178" s="1509"/>
      <c r="Q178" s="1509"/>
      <c r="R178" s="1509"/>
      <c r="S178" s="1509"/>
      <c r="T178" s="1509"/>
      <c r="U178" s="1509"/>
      <c r="V178" s="1509"/>
      <c r="W178" s="1509"/>
      <c r="X178" s="1509"/>
      <c r="Y178" s="1509"/>
      <c r="Z178" s="1509"/>
      <c r="AA178" s="1509"/>
      <c r="AB178" s="1509"/>
      <c r="AC178" s="1509"/>
      <c r="AD178" s="1509"/>
      <c r="AE178" s="1509"/>
      <c r="AF178" s="1509"/>
      <c r="AG178" s="1509"/>
      <c r="AH178" s="1509"/>
      <c r="AI178" s="1509"/>
      <c r="AJ178" s="1509"/>
      <c r="AK178" s="1509"/>
      <c r="AL178" s="1509"/>
      <c r="AM178" s="1509"/>
      <c r="AN178" s="1509"/>
      <c r="AO178" s="1509"/>
      <c r="AP178" s="1509"/>
      <c r="AQ178" s="1509"/>
      <c r="AR178" s="1509"/>
      <c r="AS178" s="1509"/>
      <c r="AT178" s="1509"/>
      <c r="AU178" s="1509"/>
      <c r="AV178" s="1509"/>
      <c r="AW178" s="1509"/>
      <c r="AX178" s="1509"/>
      <c r="AY178" s="1509"/>
      <c r="AZ178" s="1509"/>
      <c r="BA178" s="1509"/>
      <c r="BB178" s="1509"/>
    </row>
    <row r="179">
      <c r="A179" s="1509"/>
      <c r="B179" s="1509"/>
      <c r="C179" s="1509"/>
      <c r="D179" s="1509"/>
      <c r="E179" s="1509"/>
      <c r="F179" s="1509"/>
      <c r="G179" s="1509"/>
      <c r="H179" s="1509"/>
      <c r="I179" s="1509"/>
      <c r="J179" s="1509"/>
      <c r="K179" s="1509"/>
      <c r="L179" s="1509"/>
      <c r="M179" s="1509"/>
      <c r="N179" s="1509"/>
      <c r="O179" s="1509"/>
      <c r="P179" s="1509"/>
      <c r="Q179" s="1509"/>
      <c r="R179" s="1509"/>
      <c r="S179" s="1509"/>
      <c r="T179" s="1509"/>
      <c r="U179" s="1509"/>
      <c r="V179" s="1509"/>
      <c r="W179" s="1509"/>
      <c r="X179" s="1509"/>
      <c r="Y179" s="1509"/>
      <c r="Z179" s="1509"/>
      <c r="AA179" s="1509"/>
      <c r="AB179" s="1509"/>
      <c r="AC179" s="1509"/>
      <c r="AD179" s="1509"/>
      <c r="AE179" s="1509"/>
      <c r="AF179" s="1509"/>
      <c r="AG179" s="1509"/>
      <c r="AH179" s="1509"/>
      <c r="AI179" s="1509"/>
      <c r="AJ179" s="1509"/>
      <c r="AK179" s="1509"/>
      <c r="AL179" s="1509"/>
      <c r="AM179" s="1509"/>
      <c r="AN179" s="1509"/>
      <c r="AO179" s="1509"/>
      <c r="AP179" s="1509"/>
      <c r="AQ179" s="1509"/>
      <c r="AR179" s="1509"/>
      <c r="AS179" s="1509"/>
      <c r="AT179" s="1509"/>
      <c r="AU179" s="1509"/>
      <c r="AV179" s="1509"/>
      <c r="AW179" s="1509"/>
      <c r="AX179" s="1509"/>
      <c r="AY179" s="1509"/>
      <c r="AZ179" s="1509"/>
      <c r="BA179" s="1509"/>
      <c r="BB179" s="1509"/>
    </row>
    <row r="180">
      <c r="A180" s="1509"/>
      <c r="B180" s="1509"/>
      <c r="C180" s="1509"/>
      <c r="D180" s="1509"/>
      <c r="E180" s="1509"/>
      <c r="F180" s="1509"/>
      <c r="G180" s="1509"/>
      <c r="H180" s="1509"/>
      <c r="I180" s="1509"/>
      <c r="J180" s="1509"/>
      <c r="K180" s="1509"/>
      <c r="L180" s="1509"/>
      <c r="M180" s="1509"/>
      <c r="N180" s="1509"/>
      <c r="O180" s="1509"/>
      <c r="P180" s="1509"/>
      <c r="Q180" s="1509"/>
      <c r="R180" s="1509"/>
      <c r="S180" s="1509"/>
      <c r="T180" s="1509"/>
      <c r="U180" s="1509"/>
      <c r="V180" s="1509"/>
      <c r="W180" s="1509"/>
      <c r="X180" s="1509"/>
      <c r="Y180" s="1509"/>
      <c r="Z180" s="1509"/>
      <c r="AA180" s="1509"/>
      <c r="AB180" s="1509"/>
      <c r="AC180" s="1509"/>
      <c r="AD180" s="1509"/>
      <c r="AE180" s="1509"/>
      <c r="AF180" s="1509"/>
      <c r="AG180" s="1509"/>
      <c r="AH180" s="1509"/>
      <c r="AI180" s="1509"/>
      <c r="AJ180" s="1509"/>
      <c r="AK180" s="1509"/>
      <c r="AL180" s="1509"/>
      <c r="AM180" s="1509"/>
      <c r="AN180" s="1509"/>
      <c r="AO180" s="1509"/>
      <c r="AP180" s="1509"/>
      <c r="AQ180" s="1509"/>
      <c r="AR180" s="1509"/>
      <c r="AS180" s="1509"/>
      <c r="AT180" s="1509"/>
      <c r="AU180" s="1509"/>
      <c r="AV180" s="1509"/>
      <c r="AW180" s="1509"/>
      <c r="AX180" s="1509"/>
      <c r="AY180" s="1509"/>
      <c r="AZ180" s="1509"/>
      <c r="BA180" s="1509"/>
      <c r="BB180" s="1509"/>
    </row>
    <row r="181">
      <c r="A181" s="1509"/>
      <c r="B181" s="1509"/>
      <c r="C181" s="1509"/>
      <c r="D181" s="1509"/>
      <c r="E181" s="1509"/>
      <c r="F181" s="1509"/>
      <c r="G181" s="1509"/>
      <c r="H181" s="1509"/>
      <c r="I181" s="1509"/>
      <c r="J181" s="1509"/>
      <c r="K181" s="1509"/>
      <c r="L181" s="1509"/>
      <c r="M181" s="1509"/>
      <c r="N181" s="1509"/>
      <c r="O181" s="1509"/>
      <c r="P181" s="1509"/>
      <c r="Q181" s="1509"/>
      <c r="R181" s="1509"/>
      <c r="S181" s="1509"/>
      <c r="T181" s="1509"/>
      <c r="U181" s="1509"/>
      <c r="V181" s="1509"/>
      <c r="W181" s="1509"/>
      <c r="X181" s="1509"/>
      <c r="Y181" s="1509"/>
      <c r="Z181" s="1509"/>
      <c r="AA181" s="1509"/>
      <c r="AB181" s="1509"/>
      <c r="AC181" s="1509"/>
      <c r="AD181" s="1509"/>
      <c r="AE181" s="1509"/>
      <c r="AF181" s="1509"/>
      <c r="AG181" s="1509"/>
      <c r="AH181" s="1509"/>
      <c r="AI181" s="1509"/>
      <c r="AJ181" s="1509"/>
      <c r="AK181" s="1509"/>
      <c r="AL181" s="1509"/>
      <c r="AM181" s="1509"/>
      <c r="AN181" s="1509"/>
      <c r="AO181" s="1509"/>
      <c r="AP181" s="1509"/>
      <c r="AQ181" s="1509"/>
      <c r="AR181" s="1509"/>
      <c r="AS181" s="1509"/>
      <c r="AT181" s="1509"/>
      <c r="AU181" s="1509"/>
      <c r="AV181" s="1509"/>
      <c r="AW181" s="1509"/>
      <c r="AX181" s="1509"/>
      <c r="AY181" s="1509"/>
      <c r="AZ181" s="1509"/>
      <c r="BA181" s="1509"/>
      <c r="BB181" s="1509"/>
    </row>
    <row r="182">
      <c r="A182" s="1509"/>
      <c r="B182" s="1509"/>
      <c r="C182" s="1509"/>
      <c r="D182" s="1509"/>
      <c r="E182" s="1509"/>
      <c r="F182" s="1509"/>
      <c r="G182" s="1509"/>
      <c r="H182" s="1509"/>
      <c r="I182" s="1509"/>
      <c r="J182" s="1509"/>
      <c r="K182" s="1509"/>
      <c r="L182" s="1509"/>
      <c r="M182" s="1509"/>
      <c r="N182" s="1509"/>
      <c r="O182" s="1509"/>
      <c r="P182" s="1509"/>
      <c r="Q182" s="1509"/>
      <c r="R182" s="1509"/>
      <c r="S182" s="1509"/>
      <c r="T182" s="1509"/>
      <c r="U182" s="1509"/>
      <c r="V182" s="1509"/>
      <c r="W182" s="1509"/>
      <c r="X182" s="1509"/>
      <c r="Y182" s="1509"/>
      <c r="Z182" s="1509"/>
      <c r="AA182" s="1509"/>
      <c r="AB182" s="1509"/>
      <c r="AC182" s="1509"/>
      <c r="AD182" s="1509"/>
      <c r="AE182" s="1509"/>
      <c r="AF182" s="1509"/>
      <c r="AG182" s="1509"/>
      <c r="AH182" s="1509"/>
      <c r="AI182" s="1509"/>
      <c r="AJ182" s="1509"/>
      <c r="AK182" s="1509"/>
      <c r="AL182" s="1509"/>
      <c r="AM182" s="1509"/>
      <c r="AN182" s="1509"/>
      <c r="AO182" s="1509"/>
      <c r="AP182" s="1509"/>
      <c r="AQ182" s="1509"/>
      <c r="AR182" s="1509"/>
      <c r="AS182" s="1509"/>
      <c r="AT182" s="1509"/>
      <c r="AU182" s="1509"/>
      <c r="AV182" s="1509"/>
      <c r="AW182" s="1509"/>
      <c r="AX182" s="1509"/>
      <c r="AY182" s="1509"/>
      <c r="AZ182" s="1509"/>
      <c r="BA182" s="1509"/>
      <c r="BB182" s="1509"/>
    </row>
    <row r="183">
      <c r="A183" s="1509"/>
      <c r="B183" s="1509"/>
      <c r="C183" s="1509"/>
      <c r="D183" s="1509"/>
      <c r="E183" s="1509"/>
      <c r="F183" s="1509"/>
      <c r="G183" s="1509"/>
      <c r="H183" s="1509"/>
      <c r="I183" s="1509"/>
      <c r="J183" s="1509"/>
      <c r="K183" s="1509"/>
      <c r="L183" s="1509"/>
      <c r="M183" s="1509"/>
      <c r="N183" s="1509"/>
      <c r="O183" s="1509"/>
      <c r="P183" s="1509"/>
      <c r="Q183" s="1509"/>
      <c r="R183" s="1509"/>
      <c r="S183" s="1509"/>
      <c r="T183" s="1509"/>
      <c r="U183" s="1509"/>
      <c r="V183" s="1509"/>
      <c r="W183" s="1509"/>
      <c r="X183" s="1509"/>
      <c r="Y183" s="1509"/>
      <c r="Z183" s="1509"/>
      <c r="AA183" s="1509"/>
      <c r="AB183" s="1509"/>
      <c r="AC183" s="1509"/>
      <c r="AD183" s="1509"/>
      <c r="AE183" s="1509"/>
      <c r="AF183" s="1509"/>
      <c r="AG183" s="1509"/>
      <c r="AH183" s="1509"/>
      <c r="AI183" s="1509"/>
      <c r="AJ183" s="1509"/>
      <c r="AK183" s="1509"/>
      <c r="AL183" s="1509"/>
      <c r="AM183" s="1509"/>
      <c r="AN183" s="1509"/>
      <c r="AO183" s="1509"/>
      <c r="AP183" s="1509"/>
      <c r="AQ183" s="1509"/>
      <c r="AR183" s="1509"/>
      <c r="AS183" s="1509"/>
      <c r="AT183" s="1509"/>
      <c r="AU183" s="1509"/>
      <c r="AV183" s="1509"/>
      <c r="AW183" s="1509"/>
      <c r="AX183" s="1509"/>
      <c r="AY183" s="1509"/>
      <c r="AZ183" s="1509"/>
      <c r="BA183" s="1509"/>
      <c r="BB183" s="1509"/>
    </row>
    <row r="184">
      <c r="A184" s="1509"/>
      <c r="B184" s="1509"/>
      <c r="C184" s="1509"/>
      <c r="D184" s="1509"/>
      <c r="E184" s="1509"/>
      <c r="F184" s="1509"/>
      <c r="G184" s="1509"/>
      <c r="H184" s="1509"/>
      <c r="I184" s="1509"/>
      <c r="J184" s="1509"/>
      <c r="K184" s="1509"/>
      <c r="L184" s="1509"/>
      <c r="M184" s="1509"/>
      <c r="N184" s="1509"/>
      <c r="O184" s="1509"/>
      <c r="P184" s="1509"/>
      <c r="Q184" s="1509"/>
      <c r="R184" s="1509"/>
      <c r="S184" s="1509"/>
      <c r="T184" s="1509"/>
      <c r="U184" s="1509"/>
      <c r="V184" s="1509"/>
      <c r="W184" s="1509"/>
      <c r="X184" s="1509"/>
      <c r="Y184" s="1509"/>
      <c r="Z184" s="1509"/>
      <c r="AA184" s="1509"/>
      <c r="AB184" s="1509"/>
      <c r="AC184" s="1509"/>
      <c r="AD184" s="1509"/>
      <c r="AE184" s="1509"/>
      <c r="AF184" s="1509"/>
      <c r="AG184" s="1509"/>
      <c r="AH184" s="1509"/>
      <c r="AI184" s="1509"/>
      <c r="AJ184" s="1509"/>
      <c r="AK184" s="1509"/>
      <c r="AL184" s="1509"/>
      <c r="AM184" s="1509"/>
      <c r="AN184" s="1509"/>
      <c r="AO184" s="1509"/>
      <c r="AP184" s="1509"/>
      <c r="AQ184" s="1509"/>
      <c r="AR184" s="1509"/>
      <c r="AS184" s="1509"/>
      <c r="AT184" s="1509"/>
      <c r="AU184" s="1509"/>
      <c r="AV184" s="1509"/>
      <c r="AW184" s="1509"/>
      <c r="AX184" s="1509"/>
      <c r="AY184" s="1509"/>
      <c r="AZ184" s="1509"/>
      <c r="BA184" s="1509"/>
      <c r="BB184" s="1509"/>
    </row>
    <row r="185">
      <c r="A185" s="1509"/>
      <c r="B185" s="1509"/>
      <c r="C185" s="1509"/>
      <c r="D185" s="1509"/>
      <c r="E185" s="1509"/>
      <c r="F185" s="1509"/>
      <c r="G185" s="1509"/>
      <c r="H185" s="1509"/>
      <c r="I185" s="1509"/>
      <c r="J185" s="1509"/>
      <c r="K185" s="1509"/>
      <c r="L185" s="1509"/>
      <c r="M185" s="1509"/>
      <c r="N185" s="1509"/>
      <c r="O185" s="1509"/>
      <c r="P185" s="1509"/>
      <c r="Q185" s="1509"/>
      <c r="R185" s="1509"/>
      <c r="S185" s="1509"/>
      <c r="T185" s="1509"/>
      <c r="U185" s="1509"/>
      <c r="V185" s="1509"/>
      <c r="W185" s="1509"/>
      <c r="X185" s="1509"/>
      <c r="Y185" s="1509"/>
      <c r="Z185" s="1509"/>
      <c r="AA185" s="1509"/>
      <c r="AB185" s="1509"/>
      <c r="AC185" s="1509"/>
      <c r="AD185" s="1509"/>
      <c r="AE185" s="1509"/>
      <c r="AF185" s="1509"/>
      <c r="AG185" s="1509"/>
      <c r="AH185" s="1509"/>
      <c r="AI185" s="1509"/>
      <c r="AJ185" s="1509"/>
      <c r="AK185" s="1509"/>
      <c r="AL185" s="1509"/>
      <c r="AM185" s="1509"/>
      <c r="AN185" s="1509"/>
      <c r="AO185" s="1509"/>
      <c r="AP185" s="1509"/>
      <c r="AQ185" s="1509"/>
      <c r="AR185" s="1509"/>
      <c r="AS185" s="1509"/>
      <c r="AT185" s="1509"/>
      <c r="AU185" s="1509"/>
      <c r="AV185" s="1509"/>
      <c r="AW185" s="1509"/>
      <c r="AX185" s="1509"/>
      <c r="AY185" s="1509"/>
      <c r="AZ185" s="1509"/>
      <c r="BA185" s="1509"/>
      <c r="BB185" s="1509"/>
    </row>
    <row r="186">
      <c r="A186" s="1509"/>
      <c r="B186" s="1509"/>
      <c r="C186" s="1509"/>
      <c r="D186" s="1509"/>
      <c r="E186" s="1509"/>
      <c r="F186" s="1509"/>
      <c r="G186" s="1509"/>
      <c r="H186" s="1509"/>
      <c r="I186" s="1509"/>
      <c r="J186" s="1509"/>
      <c r="K186" s="1509"/>
      <c r="L186" s="1509"/>
      <c r="M186" s="1509"/>
      <c r="N186" s="1509"/>
      <c r="O186" s="1509"/>
      <c r="P186" s="1509"/>
      <c r="Q186" s="1509"/>
      <c r="R186" s="1509"/>
      <c r="S186" s="1509"/>
      <c r="T186" s="1509"/>
      <c r="U186" s="1509"/>
      <c r="V186" s="1509"/>
      <c r="W186" s="1509"/>
      <c r="X186" s="1509"/>
      <c r="Y186" s="1509"/>
      <c r="Z186" s="1509"/>
      <c r="AA186" s="1509"/>
      <c r="AB186" s="1509"/>
      <c r="AC186" s="1509"/>
      <c r="AD186" s="1509"/>
      <c r="AE186" s="1509"/>
      <c r="AF186" s="1509"/>
      <c r="AG186" s="1509"/>
      <c r="AH186" s="1509"/>
      <c r="AI186" s="1509"/>
      <c r="AJ186" s="1509"/>
      <c r="AK186" s="1509"/>
      <c r="AL186" s="1509"/>
      <c r="AM186" s="1509"/>
      <c r="AN186" s="1509"/>
      <c r="AO186" s="1509"/>
      <c r="AP186" s="1509"/>
      <c r="AQ186" s="1509"/>
      <c r="AR186" s="1509"/>
      <c r="AS186" s="1509"/>
      <c r="AT186" s="1509"/>
      <c r="AU186" s="1509"/>
      <c r="AV186" s="1509"/>
      <c r="AW186" s="1509"/>
      <c r="AX186" s="1509"/>
      <c r="AY186" s="1509"/>
      <c r="AZ186" s="1509"/>
      <c r="BA186" s="1509"/>
      <c r="BB186" s="1509"/>
    </row>
    <row r="187">
      <c r="A187" s="1509"/>
      <c r="B187" s="1509"/>
      <c r="C187" s="1509"/>
      <c r="D187" s="1509"/>
      <c r="E187" s="1509"/>
      <c r="F187" s="1509"/>
      <c r="G187" s="1509"/>
      <c r="H187" s="1509"/>
      <c r="I187" s="1509"/>
      <c r="J187" s="1509"/>
      <c r="K187" s="1509"/>
      <c r="L187" s="1509"/>
      <c r="M187" s="1509"/>
      <c r="N187" s="1509"/>
      <c r="O187" s="1509"/>
      <c r="P187" s="1509"/>
      <c r="Q187" s="1509"/>
      <c r="R187" s="1509"/>
      <c r="S187" s="1509"/>
      <c r="T187" s="1509"/>
      <c r="U187" s="1509"/>
      <c r="V187" s="1509"/>
      <c r="W187" s="1509"/>
      <c r="X187" s="1509"/>
      <c r="Y187" s="1509"/>
      <c r="Z187" s="1509"/>
      <c r="AA187" s="1509"/>
      <c r="AB187" s="1509"/>
      <c r="AC187" s="1509"/>
      <c r="AD187" s="1509"/>
      <c r="AE187" s="1509"/>
      <c r="AF187" s="1509"/>
      <c r="AG187" s="1509"/>
      <c r="AH187" s="1509"/>
      <c r="AI187" s="1509"/>
      <c r="AJ187" s="1509"/>
      <c r="AK187" s="1509"/>
      <c r="AL187" s="1509"/>
      <c r="AM187" s="1509"/>
      <c r="AN187" s="1509"/>
      <c r="AO187" s="1509"/>
      <c r="AP187" s="1509"/>
      <c r="AQ187" s="1509"/>
      <c r="AR187" s="1509"/>
      <c r="AS187" s="1509"/>
      <c r="AT187" s="1509"/>
      <c r="AU187" s="1509"/>
      <c r="AV187" s="1509"/>
      <c r="AW187" s="1509"/>
      <c r="AX187" s="1509"/>
      <c r="AY187" s="1509"/>
      <c r="AZ187" s="1509"/>
      <c r="BA187" s="1509"/>
      <c r="BB187" s="1509"/>
    </row>
    <row r="188">
      <c r="A188" s="1509"/>
      <c r="B188" s="1509"/>
      <c r="C188" s="1509"/>
      <c r="D188" s="1509"/>
      <c r="E188" s="1509"/>
      <c r="F188" s="1509"/>
      <c r="G188" s="1509"/>
      <c r="H188" s="1509"/>
      <c r="I188" s="1509"/>
      <c r="J188" s="1509"/>
      <c r="K188" s="1509"/>
      <c r="L188" s="1509"/>
      <c r="M188" s="1509"/>
      <c r="N188" s="1509"/>
      <c r="O188" s="1509"/>
      <c r="P188" s="1509"/>
      <c r="Q188" s="1509"/>
      <c r="R188" s="1509"/>
      <c r="S188" s="1509"/>
      <c r="T188" s="1509"/>
      <c r="U188" s="1509"/>
      <c r="V188" s="1509"/>
      <c r="W188" s="1509"/>
      <c r="X188" s="1509"/>
      <c r="Y188" s="1509"/>
      <c r="Z188" s="1509"/>
      <c r="AA188" s="1509"/>
      <c r="AB188" s="1509"/>
      <c r="AC188" s="1509"/>
      <c r="AD188" s="1509"/>
      <c r="AE188" s="1509"/>
      <c r="AF188" s="1509"/>
      <c r="AG188" s="1509"/>
      <c r="AH188" s="1509"/>
      <c r="AI188" s="1509"/>
      <c r="AJ188" s="1509"/>
      <c r="AK188" s="1509"/>
      <c r="AL188" s="1509"/>
      <c r="AM188" s="1509"/>
      <c r="AN188" s="1509"/>
      <c r="AO188" s="1509"/>
      <c r="AP188" s="1509"/>
      <c r="AQ188" s="1509"/>
      <c r="AR188" s="1509"/>
      <c r="AS188" s="1509"/>
      <c r="AT188" s="1509"/>
      <c r="AU188" s="1509"/>
      <c r="AV188" s="1509"/>
      <c r="AW188" s="1509"/>
      <c r="AX188" s="1509"/>
      <c r="AY188" s="1509"/>
      <c r="AZ188" s="1509"/>
      <c r="BA188" s="1509"/>
      <c r="BB188" s="1509"/>
    </row>
    <row r="189">
      <c r="A189" s="1509"/>
      <c r="B189" s="1509"/>
      <c r="C189" s="1509"/>
      <c r="D189" s="1509"/>
      <c r="E189" s="1509"/>
      <c r="F189" s="1509"/>
      <c r="G189" s="1509"/>
      <c r="H189" s="1509"/>
      <c r="I189" s="1509"/>
      <c r="J189" s="1509"/>
      <c r="K189" s="1509"/>
      <c r="L189" s="1509"/>
      <c r="M189" s="1509"/>
      <c r="N189" s="1509"/>
      <c r="O189" s="1509"/>
      <c r="P189" s="1509"/>
      <c r="Q189" s="1509"/>
      <c r="R189" s="1509"/>
      <c r="S189" s="1509"/>
      <c r="T189" s="1509"/>
      <c r="U189" s="1509"/>
      <c r="V189" s="1509"/>
      <c r="W189" s="1509"/>
      <c r="X189" s="1509"/>
      <c r="Y189" s="1509"/>
      <c r="Z189" s="1509"/>
      <c r="AA189" s="1509"/>
      <c r="AB189" s="1509"/>
      <c r="AC189" s="1509"/>
      <c r="AD189" s="1509"/>
      <c r="AE189" s="1509"/>
      <c r="AF189" s="1509"/>
      <c r="AG189" s="1509"/>
      <c r="AH189" s="1509"/>
      <c r="AI189" s="1509"/>
      <c r="AJ189" s="1509"/>
      <c r="AK189" s="1509"/>
      <c r="AL189" s="1509"/>
      <c r="AM189" s="1509"/>
      <c r="AN189" s="1509"/>
      <c r="AO189" s="1509"/>
      <c r="AP189" s="1509"/>
      <c r="AQ189" s="1509"/>
      <c r="AR189" s="1509"/>
      <c r="AS189" s="1509"/>
      <c r="AT189" s="1509"/>
      <c r="AU189" s="1509"/>
      <c r="AV189" s="1509"/>
      <c r="AW189" s="1509"/>
      <c r="AX189" s="1509"/>
      <c r="AY189" s="1509"/>
      <c r="AZ189" s="1509"/>
      <c r="BA189" s="1509"/>
      <c r="BB189" s="1509"/>
    </row>
    <row r="190">
      <c r="A190" s="1509"/>
      <c r="B190" s="1509"/>
      <c r="C190" s="1509"/>
      <c r="D190" s="1509"/>
      <c r="E190" s="1509"/>
      <c r="F190" s="1509"/>
      <c r="G190" s="1509"/>
      <c r="H190" s="1509"/>
      <c r="I190" s="1509"/>
      <c r="J190" s="1509"/>
      <c r="K190" s="1509"/>
      <c r="L190" s="1509"/>
      <c r="M190" s="1509"/>
      <c r="N190" s="1509"/>
      <c r="O190" s="1509"/>
      <c r="P190" s="1509"/>
      <c r="Q190" s="1509"/>
      <c r="R190" s="1509"/>
      <c r="S190" s="1509"/>
      <c r="T190" s="1509"/>
      <c r="U190" s="1509"/>
      <c r="V190" s="1509"/>
      <c r="W190" s="1509"/>
      <c r="X190" s="1509"/>
      <c r="Y190" s="1509"/>
      <c r="Z190" s="1509"/>
      <c r="AA190" s="1509"/>
      <c r="AB190" s="1509"/>
      <c r="AC190" s="1509"/>
      <c r="AD190" s="1509"/>
      <c r="AE190" s="1509"/>
      <c r="AF190" s="1509"/>
      <c r="AG190" s="1509"/>
      <c r="AH190" s="1509"/>
      <c r="AI190" s="1509"/>
      <c r="AJ190" s="1509"/>
      <c r="AK190" s="1509"/>
      <c r="AL190" s="1509"/>
      <c r="AM190" s="1509"/>
      <c r="AN190" s="1509"/>
      <c r="AO190" s="1509"/>
      <c r="AP190" s="1509"/>
      <c r="AQ190" s="1509"/>
      <c r="AR190" s="1509"/>
      <c r="AS190" s="1509"/>
      <c r="AT190" s="1509"/>
      <c r="AU190" s="1509"/>
      <c r="AV190" s="1509"/>
      <c r="AW190" s="1509"/>
      <c r="AX190" s="1509"/>
      <c r="AY190" s="1509"/>
      <c r="AZ190" s="1509"/>
      <c r="BA190" s="1509"/>
      <c r="BB190" s="1509"/>
    </row>
    <row r="191">
      <c r="A191" s="1509"/>
      <c r="B191" s="1509"/>
      <c r="C191" s="1509"/>
      <c r="D191" s="1509"/>
      <c r="E191" s="1509"/>
      <c r="F191" s="1509"/>
      <c r="G191" s="1509"/>
      <c r="H191" s="1509"/>
      <c r="I191" s="1509"/>
      <c r="J191" s="1509"/>
      <c r="K191" s="1509"/>
      <c r="L191" s="1509"/>
      <c r="M191" s="1509"/>
      <c r="N191" s="1509"/>
      <c r="O191" s="1509"/>
      <c r="P191" s="1509"/>
      <c r="Q191" s="1509"/>
      <c r="R191" s="1509"/>
      <c r="S191" s="1509"/>
      <c r="T191" s="1509"/>
      <c r="U191" s="1509"/>
      <c r="V191" s="1509"/>
      <c r="W191" s="1509"/>
      <c r="X191" s="1509"/>
      <c r="Y191" s="1509"/>
      <c r="Z191" s="1509"/>
      <c r="AA191" s="1509"/>
      <c r="AB191" s="1509"/>
      <c r="AC191" s="1509"/>
      <c r="AD191" s="1509"/>
      <c r="AE191" s="1509"/>
      <c r="AF191" s="1509"/>
      <c r="AG191" s="1509"/>
      <c r="AH191" s="1509"/>
      <c r="AI191" s="1509"/>
      <c r="AJ191" s="1509"/>
      <c r="AK191" s="1509"/>
      <c r="AL191" s="1509"/>
      <c r="AM191" s="1509"/>
      <c r="AN191" s="1509"/>
      <c r="AO191" s="1509"/>
      <c r="AP191" s="1509"/>
      <c r="AQ191" s="1509"/>
      <c r="AR191" s="1509"/>
      <c r="AS191" s="1509"/>
      <c r="AT191" s="1509"/>
      <c r="AU191" s="1509"/>
      <c r="AV191" s="1509"/>
      <c r="AW191" s="1509"/>
      <c r="AX191" s="1509"/>
      <c r="AY191" s="1509"/>
      <c r="AZ191" s="1509"/>
      <c r="BA191" s="1509"/>
      <c r="BB191" s="1509"/>
    </row>
    <row r="192">
      <c r="A192" s="1509"/>
      <c r="B192" s="1509"/>
      <c r="C192" s="1509"/>
      <c r="D192" s="1509"/>
      <c r="E192" s="1509"/>
      <c r="F192" s="1509"/>
      <c r="G192" s="1509"/>
      <c r="H192" s="1509"/>
      <c r="I192" s="1509"/>
      <c r="J192" s="1509"/>
      <c r="K192" s="1509"/>
      <c r="L192" s="1509"/>
      <c r="M192" s="1509"/>
      <c r="N192" s="1509"/>
      <c r="O192" s="1509"/>
      <c r="P192" s="1509"/>
      <c r="Q192" s="1509"/>
      <c r="R192" s="1509"/>
      <c r="S192" s="1509"/>
      <c r="T192" s="1509"/>
      <c r="U192" s="1509"/>
      <c r="V192" s="1509"/>
      <c r="W192" s="1509"/>
      <c r="X192" s="1509"/>
      <c r="Y192" s="1509"/>
      <c r="Z192" s="1509"/>
      <c r="AA192" s="1509"/>
      <c r="AB192" s="1509"/>
      <c r="AC192" s="1509"/>
      <c r="AD192" s="1509"/>
      <c r="AE192" s="1509"/>
      <c r="AF192" s="1509"/>
      <c r="AG192" s="1509"/>
      <c r="AH192" s="1509"/>
      <c r="AI192" s="1509"/>
      <c r="AJ192" s="1509"/>
      <c r="AK192" s="1509"/>
      <c r="AL192" s="1509"/>
      <c r="AM192" s="1509"/>
      <c r="AN192" s="1509"/>
      <c r="AO192" s="1509"/>
      <c r="AP192" s="1509"/>
      <c r="AQ192" s="1509"/>
      <c r="AR192" s="1509"/>
      <c r="AS192" s="1509"/>
      <c r="AT192" s="1509"/>
      <c r="AU192" s="1509"/>
      <c r="AV192" s="1509"/>
      <c r="AW192" s="1509"/>
      <c r="AX192" s="1509"/>
      <c r="AY192" s="1509"/>
      <c r="AZ192" s="1509"/>
      <c r="BA192" s="1509"/>
      <c r="BB192" s="1509"/>
    </row>
    <row r="193">
      <c r="A193" s="1509"/>
      <c r="B193" s="1509"/>
      <c r="C193" s="1509"/>
      <c r="D193" s="1509"/>
      <c r="E193" s="1509"/>
      <c r="F193" s="1509"/>
      <c r="G193" s="1509"/>
      <c r="H193" s="1509"/>
      <c r="I193" s="1509"/>
      <c r="J193" s="1509"/>
      <c r="K193" s="1509"/>
      <c r="L193" s="1509"/>
      <c r="M193" s="1509"/>
      <c r="N193" s="1509"/>
      <c r="O193" s="1509"/>
      <c r="P193" s="1509"/>
      <c r="Q193" s="1509"/>
      <c r="R193" s="1509"/>
      <c r="S193" s="1509"/>
      <c r="T193" s="1509"/>
      <c r="U193" s="1509"/>
      <c r="V193" s="1509"/>
      <c r="W193" s="1509"/>
      <c r="X193" s="1509"/>
      <c r="Y193" s="1509"/>
      <c r="Z193" s="1509"/>
      <c r="AA193" s="1509"/>
      <c r="AB193" s="1509"/>
      <c r="AC193" s="1509"/>
      <c r="AD193" s="1509"/>
      <c r="AE193" s="1509"/>
      <c r="AF193" s="1509"/>
      <c r="AG193" s="1509"/>
      <c r="AH193" s="1509"/>
      <c r="AI193" s="1509"/>
      <c r="AJ193" s="1509"/>
      <c r="AK193" s="1509"/>
      <c r="AL193" s="1509"/>
      <c r="AM193" s="1509"/>
      <c r="AN193" s="1509"/>
      <c r="AO193" s="1509"/>
      <c r="AP193" s="1509"/>
      <c r="AQ193" s="1509"/>
      <c r="AR193" s="1509"/>
      <c r="AS193" s="1509"/>
      <c r="AT193" s="1509"/>
      <c r="AU193" s="1509"/>
      <c r="AV193" s="1509"/>
      <c r="AW193" s="1509"/>
      <c r="AX193" s="1509"/>
      <c r="AY193" s="1509"/>
      <c r="AZ193" s="1509"/>
      <c r="BA193" s="1509"/>
      <c r="BB193" s="1509"/>
    </row>
    <row r="194">
      <c r="A194" s="1509"/>
      <c r="B194" s="1509"/>
      <c r="C194" s="1509"/>
      <c r="D194" s="1509"/>
      <c r="E194" s="1509"/>
      <c r="F194" s="1509"/>
      <c r="G194" s="1509"/>
      <c r="H194" s="1509"/>
      <c r="I194" s="1509"/>
      <c r="J194" s="1509"/>
      <c r="K194" s="1509"/>
      <c r="L194" s="1509"/>
      <c r="M194" s="1509"/>
      <c r="N194" s="1509"/>
      <c r="O194" s="1509"/>
      <c r="P194" s="1509"/>
      <c r="Q194" s="1509"/>
      <c r="R194" s="1509"/>
      <c r="S194" s="1509"/>
      <c r="T194" s="1509"/>
      <c r="U194" s="1509"/>
      <c r="V194" s="1509"/>
      <c r="W194" s="1509"/>
      <c r="X194" s="1509"/>
      <c r="Y194" s="1509"/>
      <c r="Z194" s="1509"/>
      <c r="AA194" s="1509"/>
      <c r="AB194" s="1509"/>
      <c r="AC194" s="1509"/>
      <c r="AD194" s="1509"/>
      <c r="AE194" s="1509"/>
      <c r="AF194" s="1509"/>
      <c r="AG194" s="1509"/>
      <c r="AH194" s="1509"/>
      <c r="AI194" s="1509"/>
      <c r="AJ194" s="1509"/>
      <c r="AK194" s="1509"/>
      <c r="AL194" s="1509"/>
      <c r="AM194" s="1509"/>
      <c r="AN194" s="1509"/>
      <c r="AO194" s="1509"/>
      <c r="AP194" s="1509"/>
      <c r="AQ194" s="1509"/>
      <c r="AR194" s="1509"/>
      <c r="AS194" s="1509"/>
      <c r="AT194" s="1509"/>
      <c r="AU194" s="1509"/>
      <c r="AV194" s="1509"/>
      <c r="AW194" s="1509"/>
      <c r="AX194" s="1509"/>
      <c r="AY194" s="1509"/>
      <c r="AZ194" s="1509"/>
      <c r="BA194" s="1509"/>
      <c r="BB194" s="1509"/>
    </row>
    <row r="195">
      <c r="A195" s="1509"/>
      <c r="B195" s="1509"/>
      <c r="C195" s="1509"/>
      <c r="D195" s="1509"/>
      <c r="E195" s="1509"/>
      <c r="F195" s="1509"/>
      <c r="G195" s="1509"/>
      <c r="H195" s="1509"/>
      <c r="I195" s="1509"/>
      <c r="J195" s="1509"/>
      <c r="K195" s="1509"/>
      <c r="L195" s="1509"/>
      <c r="M195" s="1509"/>
      <c r="N195" s="1509"/>
      <c r="O195" s="1509"/>
      <c r="P195" s="1509"/>
      <c r="Q195" s="1509"/>
      <c r="R195" s="1509"/>
      <c r="S195" s="1509"/>
      <c r="T195" s="1509"/>
      <c r="U195" s="1509"/>
      <c r="V195" s="1509"/>
      <c r="W195" s="1509"/>
      <c r="X195" s="1509"/>
      <c r="Y195" s="1509"/>
      <c r="Z195" s="1509"/>
      <c r="AA195" s="1509"/>
      <c r="AB195" s="1509"/>
      <c r="AC195" s="1509"/>
      <c r="AD195" s="1509"/>
      <c r="AE195" s="1509"/>
      <c r="AF195" s="1509"/>
      <c r="AG195" s="1509"/>
      <c r="AH195" s="1509"/>
      <c r="AI195" s="1509"/>
      <c r="AJ195" s="1509"/>
      <c r="AK195" s="1509"/>
      <c r="AL195" s="1509"/>
      <c r="AM195" s="1509"/>
      <c r="AN195" s="1509"/>
      <c r="AO195" s="1509"/>
      <c r="AP195" s="1509"/>
      <c r="AQ195" s="1509"/>
      <c r="AR195" s="1509"/>
      <c r="AS195" s="1509"/>
      <c r="AT195" s="1509"/>
      <c r="AU195" s="1509"/>
      <c r="AV195" s="1509"/>
      <c r="AW195" s="1509"/>
      <c r="AX195" s="1509"/>
      <c r="AY195" s="1509"/>
      <c r="AZ195" s="1509"/>
      <c r="BA195" s="1509"/>
      <c r="BB195" s="1509"/>
    </row>
    <row r="196">
      <c r="A196" s="1509"/>
      <c r="B196" s="1509"/>
      <c r="C196" s="1509"/>
      <c r="D196" s="1509"/>
      <c r="E196" s="1509"/>
      <c r="F196" s="1509"/>
      <c r="G196" s="1509"/>
      <c r="H196" s="1509"/>
      <c r="I196" s="1509"/>
      <c r="J196" s="1509"/>
      <c r="K196" s="1509"/>
      <c r="L196" s="1509"/>
      <c r="M196" s="1509"/>
      <c r="N196" s="1509"/>
      <c r="O196" s="1509"/>
      <c r="P196" s="1509"/>
      <c r="Q196" s="1509"/>
      <c r="R196" s="1509"/>
      <c r="S196" s="1509"/>
      <c r="T196" s="1509"/>
      <c r="U196" s="1509"/>
      <c r="V196" s="1509"/>
      <c r="W196" s="1509"/>
      <c r="X196" s="1509"/>
      <c r="Y196" s="1509"/>
      <c r="Z196" s="1509"/>
      <c r="AA196" s="1509"/>
      <c r="AB196" s="1509"/>
      <c r="AC196" s="1509"/>
      <c r="AD196" s="1509"/>
      <c r="AE196" s="1509"/>
      <c r="AF196" s="1509"/>
      <c r="AG196" s="1509"/>
      <c r="AH196" s="1509"/>
      <c r="AI196" s="1509"/>
      <c r="AJ196" s="1509"/>
      <c r="AK196" s="1509"/>
      <c r="AL196" s="1509"/>
      <c r="AM196" s="1509"/>
      <c r="AN196" s="1509"/>
      <c r="AO196" s="1509"/>
      <c r="AP196" s="1509"/>
      <c r="AQ196" s="1509"/>
      <c r="AR196" s="1509"/>
      <c r="AS196" s="1509"/>
      <c r="AT196" s="1509"/>
      <c r="AU196" s="1509"/>
      <c r="AV196" s="1509"/>
      <c r="AW196" s="1509"/>
      <c r="AX196" s="1509"/>
      <c r="AY196" s="1509"/>
      <c r="AZ196" s="1509"/>
      <c r="BA196" s="1509"/>
      <c r="BB196" s="1509"/>
    </row>
    <row r="197">
      <c r="A197" s="1509"/>
      <c r="B197" s="1509"/>
      <c r="C197" s="1509"/>
      <c r="D197" s="1509"/>
      <c r="E197" s="1509"/>
      <c r="F197" s="1509"/>
      <c r="G197" s="1509"/>
      <c r="H197" s="1509"/>
      <c r="I197" s="1509"/>
      <c r="J197" s="1509"/>
      <c r="K197" s="1509"/>
      <c r="L197" s="1509"/>
      <c r="M197" s="1509"/>
      <c r="N197" s="1509"/>
      <c r="O197" s="1509"/>
      <c r="P197" s="1509"/>
      <c r="Q197" s="1509"/>
      <c r="R197" s="1509"/>
      <c r="S197" s="1509"/>
      <c r="T197" s="1509"/>
      <c r="U197" s="1509"/>
      <c r="V197" s="1509"/>
      <c r="W197" s="1509"/>
      <c r="X197" s="1509"/>
      <c r="Y197" s="1509"/>
      <c r="Z197" s="1509"/>
      <c r="AA197" s="1509"/>
      <c r="AB197" s="1509"/>
      <c r="AC197" s="1509"/>
      <c r="AD197" s="1509"/>
      <c r="AE197" s="1509"/>
      <c r="AF197" s="1509"/>
      <c r="AG197" s="1509"/>
      <c r="AH197" s="1509"/>
      <c r="AI197" s="1509"/>
      <c r="AJ197" s="1509"/>
      <c r="AK197" s="1509"/>
      <c r="AL197" s="1509"/>
      <c r="AM197" s="1509"/>
      <c r="AN197" s="1509"/>
      <c r="AO197" s="1509"/>
      <c r="AP197" s="1509"/>
      <c r="AQ197" s="1509"/>
      <c r="AR197" s="1509"/>
      <c r="AS197" s="1509"/>
      <c r="AT197" s="1509"/>
      <c r="AU197" s="1509"/>
      <c r="AV197" s="1509"/>
      <c r="AW197" s="1509"/>
      <c r="AX197" s="1509"/>
      <c r="AY197" s="1509"/>
      <c r="AZ197" s="1509"/>
      <c r="BA197" s="1509"/>
      <c r="BB197" s="1509"/>
    </row>
    <row r="198">
      <c r="A198" s="1509"/>
      <c r="B198" s="1509"/>
      <c r="C198" s="1509"/>
      <c r="D198" s="1509"/>
      <c r="E198" s="1509"/>
      <c r="F198" s="1509"/>
      <c r="G198" s="1509"/>
      <c r="H198" s="1509"/>
      <c r="I198" s="1509"/>
      <c r="J198" s="1509"/>
      <c r="K198" s="1509"/>
      <c r="L198" s="1509"/>
      <c r="M198" s="1509"/>
      <c r="N198" s="1509"/>
      <c r="O198" s="1509"/>
      <c r="P198" s="1509"/>
      <c r="Q198" s="1509"/>
      <c r="R198" s="1509"/>
      <c r="S198" s="1509"/>
      <c r="T198" s="1509"/>
      <c r="U198" s="1509"/>
      <c r="V198" s="1509"/>
      <c r="W198" s="1509"/>
      <c r="X198" s="1509"/>
      <c r="Y198" s="1509"/>
      <c r="Z198" s="1509"/>
      <c r="AA198" s="1509"/>
      <c r="AB198" s="1509"/>
      <c r="AC198" s="1509"/>
      <c r="AD198" s="1509"/>
      <c r="AE198" s="1509"/>
      <c r="AF198" s="1509"/>
      <c r="AG198" s="1509"/>
      <c r="AH198" s="1509"/>
      <c r="AI198" s="1509"/>
      <c r="AJ198" s="1509"/>
      <c r="AK198" s="1509"/>
      <c r="AL198" s="1509"/>
      <c r="AM198" s="1509"/>
      <c r="AN198" s="1509"/>
      <c r="AO198" s="1509"/>
      <c r="AP198" s="1509"/>
      <c r="AQ198" s="1509"/>
      <c r="AR198" s="1509"/>
      <c r="AS198" s="1509"/>
      <c r="AT198" s="1509"/>
      <c r="AU198" s="1509"/>
      <c r="AV198" s="1509"/>
      <c r="AW198" s="1509"/>
      <c r="AX198" s="1509"/>
      <c r="AY198" s="1509"/>
      <c r="AZ198" s="1509"/>
      <c r="BA198" s="1509"/>
      <c r="BB198" s="1509"/>
    </row>
    <row r="199">
      <c r="A199" s="1509"/>
      <c r="B199" s="1509"/>
      <c r="C199" s="1509"/>
      <c r="D199" s="1509"/>
      <c r="E199" s="1509"/>
      <c r="F199" s="1509"/>
      <c r="G199" s="1509"/>
      <c r="H199" s="1509"/>
      <c r="I199" s="1509"/>
      <c r="J199" s="1509"/>
      <c r="K199" s="1509"/>
      <c r="L199" s="1509"/>
      <c r="M199" s="1509"/>
      <c r="N199" s="1509"/>
      <c r="O199" s="1509"/>
      <c r="P199" s="1509"/>
      <c r="Q199" s="1509"/>
      <c r="R199" s="1509"/>
      <c r="S199" s="1509"/>
      <c r="T199" s="1509"/>
      <c r="U199" s="1509"/>
      <c r="V199" s="1509"/>
      <c r="W199" s="1509"/>
      <c r="X199" s="1509"/>
      <c r="Y199" s="1509"/>
      <c r="Z199" s="1509"/>
      <c r="AA199" s="1509"/>
      <c r="AB199" s="1509"/>
      <c r="AC199" s="1509"/>
      <c r="AD199" s="1509"/>
      <c r="AE199" s="1509"/>
      <c r="AF199" s="1509"/>
      <c r="AG199" s="1509"/>
      <c r="AH199" s="1509"/>
      <c r="AI199" s="1509"/>
      <c r="AJ199" s="1509"/>
      <c r="AK199" s="1509"/>
      <c r="AL199" s="1509"/>
      <c r="AM199" s="1509"/>
      <c r="AN199" s="1509"/>
      <c r="AO199" s="1509"/>
      <c r="AP199" s="1509"/>
      <c r="AQ199" s="1509"/>
      <c r="AR199" s="1509"/>
      <c r="AS199" s="1509"/>
      <c r="AT199" s="1509"/>
      <c r="AU199" s="1509"/>
      <c r="AV199" s="1509"/>
      <c r="AW199" s="1509"/>
      <c r="AX199" s="1509"/>
      <c r="AY199" s="1509"/>
      <c r="AZ199" s="1509"/>
      <c r="BA199" s="1509"/>
      <c r="BB199" s="1509"/>
    </row>
    <row r="200">
      <c r="A200" s="1509"/>
      <c r="B200" s="1509"/>
      <c r="C200" s="1509"/>
      <c r="D200" s="1509"/>
      <c r="E200" s="1509"/>
      <c r="F200" s="1509"/>
      <c r="G200" s="1509"/>
      <c r="H200" s="1509"/>
      <c r="I200" s="1509"/>
      <c r="J200" s="1509"/>
      <c r="K200" s="1509"/>
      <c r="L200" s="1509"/>
      <c r="M200" s="1509"/>
      <c r="N200" s="1509"/>
      <c r="O200" s="1509"/>
      <c r="P200" s="1509"/>
      <c r="Q200" s="1509"/>
      <c r="R200" s="1509"/>
      <c r="S200" s="1509"/>
      <c r="T200" s="1509"/>
      <c r="U200" s="1509"/>
      <c r="V200" s="1509"/>
      <c r="W200" s="1509"/>
      <c r="X200" s="1509"/>
      <c r="Y200" s="1509"/>
      <c r="Z200" s="1509"/>
      <c r="AA200" s="1509"/>
      <c r="AB200" s="1509"/>
      <c r="AC200" s="1509"/>
      <c r="AD200" s="1509"/>
      <c r="AE200" s="1509"/>
      <c r="AF200" s="1509"/>
      <c r="AG200" s="1509"/>
      <c r="AH200" s="1509"/>
      <c r="AI200" s="1509"/>
      <c r="AJ200" s="1509"/>
      <c r="AK200" s="1509"/>
      <c r="AL200" s="1509"/>
      <c r="AM200" s="1509"/>
      <c r="AN200" s="1509"/>
      <c r="AO200" s="1509"/>
      <c r="AP200" s="1509"/>
      <c r="AQ200" s="1509"/>
      <c r="AR200" s="1509"/>
      <c r="AS200" s="1509"/>
      <c r="AT200" s="1509"/>
      <c r="AU200" s="1509"/>
      <c r="AV200" s="1509"/>
      <c r="AW200" s="1509"/>
      <c r="AX200" s="1509"/>
      <c r="AY200" s="1509"/>
      <c r="AZ200" s="1509"/>
      <c r="BA200" s="1509"/>
      <c r="BB200" s="1509"/>
    </row>
    <row r="201">
      <c r="A201" s="1509"/>
      <c r="B201" s="1509"/>
      <c r="C201" s="1509"/>
      <c r="D201" s="1509"/>
      <c r="E201" s="1509"/>
      <c r="F201" s="1509"/>
      <c r="G201" s="1509"/>
      <c r="H201" s="1509"/>
      <c r="I201" s="1509"/>
      <c r="J201" s="1509"/>
      <c r="K201" s="1509"/>
      <c r="L201" s="1509"/>
      <c r="M201" s="1509"/>
      <c r="N201" s="1509"/>
      <c r="O201" s="1509"/>
      <c r="P201" s="1509"/>
      <c r="Q201" s="1509"/>
      <c r="R201" s="1509"/>
      <c r="S201" s="1509"/>
      <c r="T201" s="1509"/>
      <c r="U201" s="1509"/>
      <c r="V201" s="1509"/>
      <c r="W201" s="1509"/>
      <c r="X201" s="1509"/>
      <c r="Y201" s="1509"/>
      <c r="Z201" s="1509"/>
      <c r="AA201" s="1509"/>
      <c r="AB201" s="1509"/>
      <c r="AC201" s="1509"/>
      <c r="AD201" s="1509"/>
      <c r="AE201" s="1509"/>
      <c r="AF201" s="1509"/>
      <c r="AG201" s="1509"/>
      <c r="AH201" s="1509"/>
      <c r="AI201" s="1509"/>
      <c r="AJ201" s="1509"/>
      <c r="AK201" s="1509"/>
      <c r="AL201" s="1509"/>
      <c r="AM201" s="1509"/>
      <c r="AN201" s="1509"/>
      <c r="AO201" s="1509"/>
      <c r="AP201" s="1509"/>
      <c r="AQ201" s="1509"/>
      <c r="AR201" s="1509"/>
      <c r="AS201" s="1509"/>
      <c r="AT201" s="1509"/>
      <c r="AU201" s="1509"/>
      <c r="AV201" s="1509"/>
      <c r="AW201" s="1509"/>
      <c r="AX201" s="1509"/>
      <c r="AY201" s="1509"/>
      <c r="AZ201" s="1509"/>
      <c r="BA201" s="1509"/>
      <c r="BB201" s="1509"/>
    </row>
    <row r="202">
      <c r="A202" s="1509"/>
      <c r="B202" s="1509"/>
      <c r="C202" s="1509"/>
      <c r="D202" s="1509"/>
      <c r="E202" s="1509"/>
      <c r="F202" s="1509"/>
      <c r="G202" s="1509"/>
      <c r="H202" s="1509"/>
      <c r="I202" s="1509"/>
      <c r="J202" s="1509"/>
      <c r="K202" s="1509"/>
      <c r="L202" s="1509"/>
      <c r="M202" s="1509"/>
      <c r="N202" s="1509"/>
      <c r="O202" s="1509"/>
      <c r="P202" s="1509"/>
      <c r="Q202" s="1509"/>
      <c r="R202" s="1509"/>
      <c r="S202" s="1509"/>
      <c r="T202" s="1509"/>
      <c r="U202" s="1509"/>
      <c r="V202" s="1509"/>
      <c r="W202" s="1509"/>
      <c r="X202" s="1509"/>
      <c r="Y202" s="1509"/>
      <c r="Z202" s="1509"/>
      <c r="AA202" s="1509"/>
      <c r="AB202" s="1509"/>
      <c r="AC202" s="1509"/>
      <c r="AD202" s="1509"/>
      <c r="AE202" s="1509"/>
      <c r="AF202" s="1509"/>
      <c r="AG202" s="1509"/>
      <c r="AH202" s="1509"/>
      <c r="AI202" s="1509"/>
      <c r="AJ202" s="1509"/>
      <c r="AK202" s="1509"/>
      <c r="AL202" s="1509"/>
      <c r="AM202" s="1509"/>
      <c r="AN202" s="1509"/>
      <c r="AO202" s="1509"/>
      <c r="AP202" s="1509"/>
      <c r="AQ202" s="1509"/>
      <c r="AR202" s="1509"/>
      <c r="AS202" s="1509"/>
      <c r="AT202" s="1509"/>
      <c r="AU202" s="1509"/>
      <c r="AV202" s="1509"/>
      <c r="AW202" s="1509"/>
      <c r="AX202" s="1509"/>
      <c r="AY202" s="1509"/>
      <c r="AZ202" s="1509"/>
      <c r="BA202" s="1509"/>
      <c r="BB202" s="1509"/>
    </row>
    <row r="203">
      <c r="A203" s="1509"/>
      <c r="B203" s="1509"/>
      <c r="C203" s="1509"/>
      <c r="D203" s="1509"/>
      <c r="E203" s="1509"/>
      <c r="F203" s="1509"/>
      <c r="G203" s="1509"/>
      <c r="H203" s="1509"/>
      <c r="I203" s="1509"/>
      <c r="J203" s="1509"/>
      <c r="K203" s="1509"/>
      <c r="L203" s="1509"/>
      <c r="M203" s="1509"/>
      <c r="N203" s="1509"/>
      <c r="O203" s="1509"/>
      <c r="P203" s="1509"/>
      <c r="Q203" s="1509"/>
      <c r="R203" s="1509"/>
      <c r="S203" s="1509"/>
      <c r="T203" s="1509"/>
      <c r="U203" s="1509"/>
      <c r="V203" s="1509"/>
      <c r="W203" s="1509"/>
      <c r="X203" s="1509"/>
      <c r="Y203" s="1509"/>
      <c r="Z203" s="1509"/>
      <c r="AA203" s="1509"/>
      <c r="AB203" s="1509"/>
      <c r="AC203" s="1509"/>
      <c r="AD203" s="1509"/>
      <c r="AE203" s="1509"/>
      <c r="AF203" s="1509"/>
      <c r="AG203" s="1509"/>
      <c r="AH203" s="1509"/>
      <c r="AI203" s="1509"/>
      <c r="AJ203" s="1509"/>
      <c r="AK203" s="1509"/>
      <c r="AL203" s="1509"/>
      <c r="AM203" s="1509"/>
      <c r="AN203" s="1509"/>
      <c r="AO203" s="1509"/>
      <c r="AP203" s="1509"/>
      <c r="AQ203" s="1509"/>
      <c r="AR203" s="1509"/>
      <c r="AS203" s="1509"/>
      <c r="AT203" s="1509"/>
      <c r="AU203" s="1509"/>
      <c r="AV203" s="1509"/>
      <c r="AW203" s="1509"/>
      <c r="AX203" s="1509"/>
      <c r="AY203" s="1509"/>
      <c r="AZ203" s="1509"/>
      <c r="BA203" s="1509"/>
      <c r="BB203" s="1509"/>
    </row>
    <row r="204">
      <c r="A204" s="1509"/>
      <c r="B204" s="1509"/>
      <c r="C204" s="1509"/>
      <c r="D204" s="1509"/>
      <c r="E204" s="1509"/>
      <c r="F204" s="1509"/>
      <c r="G204" s="1509"/>
      <c r="H204" s="1509"/>
      <c r="I204" s="1509"/>
      <c r="J204" s="1509"/>
      <c r="K204" s="1509"/>
      <c r="L204" s="1509"/>
      <c r="M204" s="1509"/>
      <c r="N204" s="1509"/>
      <c r="O204" s="1509"/>
      <c r="P204" s="1509"/>
      <c r="Q204" s="1509"/>
      <c r="R204" s="1509"/>
      <c r="S204" s="1509"/>
      <c r="T204" s="1509"/>
      <c r="U204" s="1509"/>
      <c r="V204" s="1509"/>
      <c r="W204" s="1509"/>
      <c r="X204" s="1509"/>
      <c r="Y204" s="1509"/>
      <c r="Z204" s="1509"/>
      <c r="AA204" s="1509"/>
      <c r="AB204" s="1509"/>
      <c r="AC204" s="1509"/>
      <c r="AD204" s="1509"/>
      <c r="AE204" s="1509"/>
      <c r="AF204" s="1509"/>
      <c r="AG204" s="1509"/>
      <c r="AH204" s="1509"/>
      <c r="AI204" s="1509"/>
      <c r="AJ204" s="1509"/>
      <c r="AK204" s="1509"/>
      <c r="AL204" s="1509"/>
      <c r="AM204" s="1509"/>
      <c r="AN204" s="1509"/>
      <c r="AO204" s="1509"/>
      <c r="AP204" s="1509"/>
      <c r="AQ204" s="1509"/>
      <c r="AR204" s="1509"/>
      <c r="AS204" s="1509"/>
      <c r="AT204" s="1509"/>
      <c r="AU204" s="1509"/>
      <c r="AV204" s="1509"/>
      <c r="AW204" s="1509"/>
      <c r="AX204" s="1509"/>
      <c r="AY204" s="1509"/>
      <c r="AZ204" s="1509"/>
      <c r="BA204" s="1509"/>
      <c r="BB204" s="1509"/>
    </row>
    <row r="205">
      <c r="A205" s="1509"/>
      <c r="B205" s="1509"/>
      <c r="C205" s="1509"/>
      <c r="D205" s="1509"/>
      <c r="E205" s="1509"/>
      <c r="F205" s="1509"/>
      <c r="G205" s="1509"/>
      <c r="H205" s="1509"/>
      <c r="I205" s="1509"/>
      <c r="J205" s="1509"/>
      <c r="K205" s="1509"/>
      <c r="L205" s="1509"/>
      <c r="M205" s="1509"/>
      <c r="N205" s="1509"/>
      <c r="O205" s="1509"/>
      <c r="P205" s="1509"/>
      <c r="Q205" s="1509"/>
      <c r="R205" s="1509"/>
      <c r="S205" s="1509"/>
      <c r="T205" s="1509"/>
      <c r="U205" s="1509"/>
      <c r="V205" s="1509"/>
      <c r="W205" s="1509"/>
      <c r="X205" s="1509"/>
      <c r="Y205" s="1509"/>
      <c r="Z205" s="1509"/>
      <c r="AA205" s="1509"/>
      <c r="AB205" s="1509"/>
      <c r="AC205" s="1509"/>
      <c r="AD205" s="1509"/>
      <c r="AE205" s="1509"/>
      <c r="AF205" s="1509"/>
      <c r="AG205" s="1509"/>
      <c r="AH205" s="1509"/>
      <c r="AI205" s="1509"/>
      <c r="AJ205" s="1509"/>
      <c r="AK205" s="1509"/>
      <c r="AL205" s="1509"/>
      <c r="AM205" s="1509"/>
      <c r="AN205" s="1509"/>
      <c r="AO205" s="1509"/>
      <c r="AP205" s="1509"/>
      <c r="AQ205" s="1509"/>
      <c r="AR205" s="1509"/>
      <c r="AS205" s="1509"/>
      <c r="AT205" s="1509"/>
      <c r="AU205" s="1509"/>
      <c r="AV205" s="1509"/>
      <c r="AW205" s="1509"/>
      <c r="AX205" s="1509"/>
      <c r="AY205" s="1509"/>
      <c r="AZ205" s="1509"/>
      <c r="BA205" s="1509"/>
      <c r="BB205" s="1509"/>
    </row>
    <row r="206">
      <c r="A206" s="1509"/>
      <c r="B206" s="1509"/>
      <c r="C206" s="1509"/>
      <c r="D206" s="1509"/>
      <c r="E206" s="1509"/>
      <c r="F206" s="1509"/>
      <c r="G206" s="1509"/>
      <c r="H206" s="1509"/>
      <c r="I206" s="1509"/>
      <c r="J206" s="1509"/>
      <c r="K206" s="1509"/>
      <c r="L206" s="1509"/>
      <c r="M206" s="1509"/>
      <c r="N206" s="1509"/>
      <c r="O206" s="1509"/>
      <c r="P206" s="1509"/>
      <c r="Q206" s="1509"/>
      <c r="R206" s="1509"/>
      <c r="S206" s="1509"/>
      <c r="T206" s="1509"/>
      <c r="U206" s="1509"/>
      <c r="V206" s="1509"/>
      <c r="W206" s="1509"/>
      <c r="X206" s="1509"/>
      <c r="Y206" s="1509"/>
      <c r="Z206" s="1509"/>
      <c r="AA206" s="1509"/>
      <c r="AB206" s="1509"/>
      <c r="AC206" s="1509"/>
      <c r="AD206" s="1509"/>
      <c r="AE206" s="1509"/>
      <c r="AF206" s="1509"/>
      <c r="AG206" s="1509"/>
      <c r="AH206" s="1509"/>
      <c r="AI206" s="1509"/>
      <c r="AJ206" s="1509"/>
      <c r="AK206" s="1509"/>
      <c r="AL206" s="1509"/>
      <c r="AM206" s="1509"/>
      <c r="AN206" s="1509"/>
      <c r="AO206" s="1509"/>
      <c r="AP206" s="1509"/>
      <c r="AQ206" s="1509"/>
      <c r="AR206" s="1509"/>
      <c r="AS206" s="1509"/>
      <c r="AT206" s="1509"/>
      <c r="AU206" s="1509"/>
      <c r="AV206" s="1509"/>
      <c r="AW206" s="1509"/>
      <c r="AX206" s="1509"/>
      <c r="AY206" s="1509"/>
      <c r="AZ206" s="1509"/>
      <c r="BA206" s="1509"/>
      <c r="BB206" s="1509"/>
    </row>
    <row r="207">
      <c r="A207" s="1509"/>
      <c r="B207" s="1509"/>
      <c r="C207" s="1509"/>
      <c r="D207" s="1509"/>
      <c r="E207" s="1509"/>
      <c r="F207" s="1509"/>
      <c r="G207" s="1509"/>
      <c r="H207" s="1509"/>
      <c r="I207" s="1509"/>
      <c r="J207" s="1509"/>
      <c r="K207" s="1509"/>
      <c r="L207" s="1509"/>
      <c r="M207" s="1509"/>
      <c r="N207" s="1509"/>
      <c r="O207" s="1509"/>
      <c r="P207" s="1509"/>
      <c r="Q207" s="1509"/>
      <c r="R207" s="1509"/>
      <c r="S207" s="1509"/>
      <c r="T207" s="1509"/>
      <c r="U207" s="1509"/>
      <c r="V207" s="1509"/>
      <c r="W207" s="1509"/>
      <c r="X207" s="1509"/>
      <c r="Y207" s="1509"/>
      <c r="Z207" s="1509"/>
      <c r="AA207" s="1509"/>
      <c r="AB207" s="1509"/>
      <c r="AC207" s="1509"/>
      <c r="AD207" s="1509"/>
      <c r="AE207" s="1509"/>
      <c r="AF207" s="1509"/>
      <c r="AG207" s="1509"/>
      <c r="AH207" s="1509"/>
      <c r="AI207" s="1509"/>
      <c r="AJ207" s="1509"/>
      <c r="AK207" s="1509"/>
      <c r="AL207" s="1509"/>
      <c r="AM207" s="1509"/>
      <c r="AN207" s="1509"/>
      <c r="AO207" s="1509"/>
      <c r="AP207" s="1509"/>
      <c r="AQ207" s="1509"/>
      <c r="AR207" s="1509"/>
      <c r="AS207" s="1509"/>
      <c r="AT207" s="1509"/>
      <c r="AU207" s="1509"/>
      <c r="AV207" s="1509"/>
      <c r="AW207" s="1509"/>
      <c r="AX207" s="1509"/>
      <c r="AY207" s="1509"/>
      <c r="AZ207" s="1509"/>
      <c r="BA207" s="1509"/>
      <c r="BB207" s="1509"/>
    </row>
    <row r="208">
      <c r="A208" s="1509"/>
      <c r="B208" s="1509"/>
      <c r="C208" s="1509"/>
      <c r="D208" s="1509"/>
      <c r="E208" s="1509"/>
      <c r="F208" s="1509"/>
      <c r="G208" s="1509"/>
      <c r="H208" s="1509"/>
      <c r="I208" s="1509"/>
      <c r="J208" s="1509"/>
      <c r="K208" s="1509"/>
      <c r="L208" s="1509"/>
      <c r="M208" s="1509"/>
      <c r="N208" s="1509"/>
      <c r="O208" s="1509"/>
      <c r="P208" s="1509"/>
      <c r="Q208" s="1509"/>
      <c r="R208" s="1509"/>
      <c r="S208" s="1509"/>
      <c r="T208" s="1509"/>
      <c r="U208" s="1509"/>
      <c r="V208" s="1509"/>
      <c r="W208" s="1509"/>
      <c r="X208" s="1509"/>
      <c r="Y208" s="1509"/>
      <c r="Z208" s="1509"/>
      <c r="AA208" s="1509"/>
      <c r="AB208" s="1509"/>
      <c r="AC208" s="1509"/>
      <c r="AD208" s="1509"/>
      <c r="AE208" s="1509"/>
      <c r="AF208" s="1509"/>
      <c r="AG208" s="1509"/>
      <c r="AH208" s="1509"/>
      <c r="AI208" s="1509"/>
      <c r="AJ208" s="1509"/>
      <c r="AK208" s="1509"/>
      <c r="AL208" s="1509"/>
      <c r="AM208" s="1509"/>
      <c r="AN208" s="1509"/>
      <c r="AO208" s="1509"/>
      <c r="AP208" s="1509"/>
      <c r="AQ208" s="1509"/>
      <c r="AR208" s="1509"/>
      <c r="AS208" s="1509"/>
      <c r="AT208" s="1509"/>
      <c r="AU208" s="1509"/>
      <c r="AV208" s="1509"/>
      <c r="AW208" s="1509"/>
      <c r="AX208" s="1509"/>
      <c r="AY208" s="1509"/>
      <c r="AZ208" s="1509"/>
      <c r="BA208" s="1509"/>
      <c r="BB208" s="1509"/>
    </row>
    <row r="209">
      <c r="A209" s="1509"/>
      <c r="B209" s="1509"/>
      <c r="C209" s="1509"/>
      <c r="D209" s="1509"/>
      <c r="E209" s="1509"/>
      <c r="F209" s="1509"/>
      <c r="G209" s="1509"/>
      <c r="H209" s="1509"/>
      <c r="I209" s="1509"/>
      <c r="J209" s="1509"/>
      <c r="K209" s="1509"/>
      <c r="L209" s="1509"/>
      <c r="M209" s="1509"/>
      <c r="N209" s="1509"/>
      <c r="O209" s="1509"/>
      <c r="P209" s="1509"/>
      <c r="Q209" s="1509"/>
      <c r="R209" s="1509"/>
      <c r="S209" s="1509"/>
      <c r="T209" s="1509"/>
      <c r="U209" s="1509"/>
      <c r="V209" s="1509"/>
      <c r="W209" s="1509"/>
      <c r="X209" s="1509"/>
      <c r="Y209" s="1509"/>
      <c r="Z209" s="1509"/>
      <c r="AA209" s="1509"/>
      <c r="AB209" s="1509"/>
      <c r="AC209" s="1509"/>
      <c r="AD209" s="1509"/>
      <c r="AE209" s="1509"/>
      <c r="AF209" s="1509"/>
      <c r="AG209" s="1509"/>
      <c r="AH209" s="1509"/>
      <c r="AI209" s="1509"/>
      <c r="AJ209" s="1509"/>
      <c r="AK209" s="1509"/>
      <c r="AL209" s="1509"/>
      <c r="AM209" s="1509"/>
      <c r="AN209" s="1509"/>
      <c r="AO209" s="1509"/>
      <c r="AP209" s="1509"/>
      <c r="AQ209" s="1509"/>
      <c r="AR209" s="1509"/>
      <c r="AS209" s="1509"/>
      <c r="AT209" s="1509"/>
      <c r="AU209" s="1509"/>
      <c r="AV209" s="1509"/>
      <c r="AW209" s="1509"/>
      <c r="AX209" s="1509"/>
      <c r="AY209" s="1509"/>
      <c r="AZ209" s="1509"/>
      <c r="BA209" s="1509"/>
      <c r="BB209" s="1509"/>
    </row>
    <row r="210">
      <c r="A210" s="1509"/>
      <c r="B210" s="1509"/>
      <c r="C210" s="1509"/>
      <c r="D210" s="1509"/>
      <c r="E210" s="1509"/>
      <c r="F210" s="1509"/>
      <c r="G210" s="1509"/>
      <c r="H210" s="1509"/>
      <c r="I210" s="1509"/>
      <c r="J210" s="1509"/>
      <c r="K210" s="1509"/>
      <c r="L210" s="1509"/>
      <c r="M210" s="1509"/>
      <c r="N210" s="1509"/>
      <c r="O210" s="1509"/>
      <c r="P210" s="1509"/>
      <c r="Q210" s="1509"/>
      <c r="R210" s="1509"/>
      <c r="S210" s="1509"/>
      <c r="T210" s="1509"/>
      <c r="U210" s="1509"/>
      <c r="V210" s="1509"/>
      <c r="W210" s="1509"/>
      <c r="X210" s="1509"/>
      <c r="Y210" s="1509"/>
      <c r="Z210" s="1509"/>
      <c r="AA210" s="1509"/>
      <c r="AB210" s="1509"/>
      <c r="AC210" s="1509"/>
      <c r="AD210" s="1509"/>
      <c r="AE210" s="1509"/>
      <c r="AF210" s="1509"/>
      <c r="AG210" s="1509"/>
      <c r="AH210" s="1509"/>
      <c r="AI210" s="1509"/>
      <c r="AJ210" s="1509"/>
      <c r="AK210" s="1509"/>
      <c r="AL210" s="1509"/>
      <c r="AM210" s="1509"/>
      <c r="AN210" s="1509"/>
      <c r="AO210" s="1509"/>
      <c r="AP210" s="1509"/>
      <c r="AQ210" s="1509"/>
      <c r="AR210" s="1509"/>
      <c r="AS210" s="1509"/>
      <c r="AT210" s="1509"/>
      <c r="AU210" s="1509"/>
      <c r="AV210" s="1509"/>
      <c r="AW210" s="1509"/>
      <c r="AX210" s="1509"/>
      <c r="AY210" s="1509"/>
      <c r="AZ210" s="1509"/>
      <c r="BA210" s="1509"/>
      <c r="BB210" s="1509"/>
    </row>
    <row r="211">
      <c r="A211" s="1509"/>
      <c r="B211" s="1509"/>
      <c r="C211" s="1509"/>
      <c r="D211" s="1509"/>
      <c r="E211" s="1509"/>
      <c r="F211" s="1509"/>
      <c r="G211" s="1509"/>
      <c r="H211" s="1509"/>
      <c r="I211" s="1509"/>
      <c r="J211" s="1509"/>
      <c r="K211" s="1509"/>
      <c r="L211" s="1509"/>
      <c r="M211" s="1509"/>
      <c r="N211" s="1509"/>
      <c r="O211" s="1509"/>
      <c r="P211" s="1509"/>
      <c r="Q211" s="1509"/>
      <c r="R211" s="1509"/>
      <c r="S211" s="1509"/>
      <c r="T211" s="1509"/>
      <c r="U211" s="1509"/>
      <c r="V211" s="1509"/>
      <c r="W211" s="1509"/>
      <c r="X211" s="1509"/>
      <c r="Y211" s="1509"/>
      <c r="Z211" s="1509"/>
      <c r="AA211" s="1509"/>
      <c r="AB211" s="1509"/>
      <c r="AC211" s="1509"/>
      <c r="AD211" s="1509"/>
      <c r="AE211" s="1509"/>
      <c r="AF211" s="1509"/>
      <c r="AG211" s="1509"/>
      <c r="AH211" s="1509"/>
      <c r="AI211" s="1509"/>
      <c r="AJ211" s="1509"/>
      <c r="AK211" s="1509"/>
      <c r="AL211" s="1509"/>
      <c r="AM211" s="1509"/>
      <c r="AN211" s="1509"/>
      <c r="AO211" s="1509"/>
      <c r="AP211" s="1509"/>
      <c r="AQ211" s="1509"/>
      <c r="AR211" s="1509"/>
      <c r="AS211" s="1509"/>
      <c r="AT211" s="1509"/>
      <c r="AU211" s="1509"/>
      <c r="AV211" s="1509"/>
      <c r="AW211" s="1509"/>
      <c r="AX211" s="1509"/>
      <c r="AY211" s="1509"/>
      <c r="AZ211" s="1509"/>
      <c r="BA211" s="1509"/>
      <c r="BB211" s="1509"/>
    </row>
    <row r="212">
      <c r="A212" s="1509"/>
      <c r="B212" s="1509"/>
      <c r="C212" s="1509"/>
      <c r="D212" s="1509"/>
      <c r="E212" s="1509"/>
      <c r="F212" s="1509"/>
      <c r="G212" s="1509"/>
      <c r="H212" s="1509"/>
      <c r="I212" s="1509"/>
      <c r="J212" s="1509"/>
      <c r="K212" s="1509"/>
      <c r="L212" s="1509"/>
      <c r="M212" s="1509"/>
      <c r="N212" s="1509"/>
      <c r="O212" s="1509"/>
      <c r="P212" s="1509"/>
      <c r="Q212" s="1509"/>
      <c r="R212" s="1509"/>
      <c r="S212" s="1509"/>
      <c r="T212" s="1509"/>
      <c r="U212" s="1509"/>
      <c r="V212" s="1509"/>
      <c r="W212" s="1509"/>
      <c r="X212" s="1509"/>
      <c r="Y212" s="1509"/>
      <c r="Z212" s="1509"/>
      <c r="AA212" s="1509"/>
      <c r="AB212" s="1509"/>
      <c r="AC212" s="1509"/>
      <c r="AD212" s="1509"/>
      <c r="AE212" s="1509"/>
      <c r="AF212" s="1509"/>
      <c r="AG212" s="1509"/>
      <c r="AH212" s="1509"/>
      <c r="AI212" s="1509"/>
      <c r="AJ212" s="1509"/>
      <c r="AK212" s="1509"/>
      <c r="AL212" s="1509"/>
      <c r="AM212" s="1509"/>
      <c r="AN212" s="1509"/>
      <c r="AO212" s="1509"/>
      <c r="AP212" s="1509"/>
      <c r="AQ212" s="1509"/>
      <c r="AR212" s="1509"/>
      <c r="AS212" s="1509"/>
      <c r="AT212" s="1509"/>
      <c r="AU212" s="1509"/>
      <c r="AV212" s="1509"/>
      <c r="AW212" s="1509"/>
      <c r="AX212" s="1509"/>
      <c r="AY212" s="1509"/>
      <c r="AZ212" s="1509"/>
      <c r="BA212" s="1509"/>
      <c r="BB212" s="1509"/>
    </row>
    <row r="213">
      <c r="A213" s="1509"/>
      <c r="B213" s="1509"/>
      <c r="C213" s="1509"/>
      <c r="D213" s="1509"/>
      <c r="E213" s="1509"/>
      <c r="F213" s="1509"/>
      <c r="G213" s="1509"/>
      <c r="H213" s="1509"/>
      <c r="I213" s="1509"/>
      <c r="J213" s="1509"/>
      <c r="K213" s="1509"/>
      <c r="L213" s="1509"/>
      <c r="M213" s="1509"/>
      <c r="N213" s="1509"/>
      <c r="O213" s="1509"/>
      <c r="P213" s="1509"/>
      <c r="Q213" s="1509"/>
      <c r="R213" s="1509"/>
      <c r="S213" s="1509"/>
      <c r="T213" s="1509"/>
      <c r="U213" s="1509"/>
      <c r="V213" s="1509"/>
      <c r="W213" s="1509"/>
      <c r="X213" s="1509"/>
      <c r="Y213" s="1509"/>
      <c r="Z213" s="1509"/>
      <c r="AA213" s="1509"/>
      <c r="AB213" s="1509"/>
      <c r="AC213" s="1509"/>
      <c r="AD213" s="1509"/>
      <c r="AE213" s="1509"/>
      <c r="AF213" s="1509"/>
      <c r="AG213" s="1509"/>
      <c r="AH213" s="1509"/>
      <c r="AI213" s="1509"/>
      <c r="AJ213" s="1509"/>
      <c r="AK213" s="1509"/>
      <c r="AL213" s="1509"/>
      <c r="AM213" s="1509"/>
      <c r="AN213" s="1509"/>
      <c r="AO213" s="1509"/>
      <c r="AP213" s="1509"/>
      <c r="AQ213" s="1509"/>
      <c r="AR213" s="1509"/>
      <c r="AS213" s="1509"/>
      <c r="AT213" s="1509"/>
      <c r="AU213" s="1509"/>
      <c r="AV213" s="1509"/>
      <c r="AW213" s="1509"/>
      <c r="AX213" s="1509"/>
      <c r="AY213" s="1509"/>
      <c r="AZ213" s="1509"/>
      <c r="BA213" s="1509"/>
      <c r="BB213" s="1509"/>
    </row>
    <row r="214">
      <c r="A214" s="1509"/>
      <c r="B214" s="1509"/>
      <c r="C214" s="1509"/>
      <c r="D214" s="1509"/>
      <c r="E214" s="1509"/>
      <c r="F214" s="1509"/>
      <c r="G214" s="1509"/>
      <c r="H214" s="1509"/>
      <c r="I214" s="1509"/>
      <c r="J214" s="1509"/>
      <c r="K214" s="1509"/>
      <c r="L214" s="1509"/>
      <c r="M214" s="1509"/>
      <c r="N214" s="1509"/>
      <c r="O214" s="1509"/>
      <c r="P214" s="1509"/>
      <c r="Q214" s="1509"/>
      <c r="R214" s="1509"/>
      <c r="S214" s="1509"/>
      <c r="T214" s="1509"/>
      <c r="U214" s="1509"/>
      <c r="V214" s="1509"/>
      <c r="W214" s="1509"/>
      <c r="X214" s="1509"/>
      <c r="Y214" s="1509"/>
      <c r="Z214" s="1509"/>
      <c r="AA214" s="1509"/>
      <c r="AB214" s="1509"/>
      <c r="AC214" s="1509"/>
      <c r="AD214" s="1509"/>
      <c r="AE214" s="1509"/>
      <c r="AF214" s="1509"/>
      <c r="AG214" s="1509"/>
      <c r="AH214" s="1509"/>
      <c r="AI214" s="1509"/>
      <c r="AJ214" s="1509"/>
      <c r="AK214" s="1509"/>
      <c r="AL214" s="1509"/>
      <c r="AM214" s="1509"/>
      <c r="AN214" s="1509"/>
      <c r="AO214" s="1509"/>
      <c r="AP214" s="1509"/>
      <c r="AQ214" s="1509"/>
      <c r="AR214" s="1509"/>
      <c r="AS214" s="1509"/>
      <c r="AT214" s="1509"/>
      <c r="AU214" s="1509"/>
      <c r="AV214" s="1509"/>
      <c r="AW214" s="1509"/>
      <c r="AX214" s="1509"/>
      <c r="AY214" s="1509"/>
      <c r="AZ214" s="1509"/>
      <c r="BA214" s="1509"/>
      <c r="BB214" s="1509"/>
    </row>
    <row r="215">
      <c r="A215" s="1509"/>
      <c r="B215" s="1509"/>
      <c r="C215" s="1509"/>
      <c r="D215" s="1509"/>
      <c r="E215" s="1509"/>
      <c r="F215" s="1509"/>
      <c r="G215" s="1509"/>
      <c r="H215" s="1509"/>
      <c r="I215" s="1509"/>
      <c r="J215" s="1509"/>
      <c r="K215" s="1509"/>
      <c r="L215" s="1509"/>
      <c r="M215" s="1509"/>
      <c r="N215" s="1509"/>
      <c r="O215" s="1509"/>
      <c r="P215" s="1509"/>
      <c r="Q215" s="1509"/>
      <c r="R215" s="1509"/>
      <c r="S215" s="1509"/>
      <c r="T215" s="1509"/>
      <c r="U215" s="1509"/>
      <c r="V215" s="1509"/>
      <c r="W215" s="1509"/>
      <c r="X215" s="1509"/>
      <c r="Y215" s="1509"/>
      <c r="Z215" s="1509"/>
      <c r="AA215" s="1509"/>
      <c r="AB215" s="1509"/>
      <c r="AC215" s="1509"/>
      <c r="AD215" s="1509"/>
      <c r="AE215" s="1509"/>
      <c r="AF215" s="1509"/>
      <c r="AG215" s="1509"/>
      <c r="AH215" s="1509"/>
      <c r="AI215" s="1509"/>
      <c r="AJ215" s="1509"/>
      <c r="AK215" s="1509"/>
      <c r="AL215" s="1509"/>
      <c r="AM215" s="1509"/>
      <c r="AN215" s="1509"/>
      <c r="AO215" s="1509"/>
      <c r="AP215" s="1509"/>
      <c r="AQ215" s="1509"/>
      <c r="AR215" s="1509"/>
      <c r="AS215" s="1509"/>
      <c r="AT215" s="1509"/>
      <c r="AU215" s="1509"/>
      <c r="AV215" s="1509"/>
      <c r="AW215" s="1509"/>
      <c r="AX215" s="1509"/>
      <c r="AY215" s="1509"/>
      <c r="AZ215" s="1509"/>
      <c r="BA215" s="1509"/>
      <c r="BB215" s="1509"/>
    </row>
    <row r="216">
      <c r="A216" s="1509"/>
      <c r="B216" s="1509"/>
      <c r="C216" s="1509"/>
      <c r="D216" s="1509"/>
      <c r="E216" s="1509"/>
      <c r="F216" s="1509"/>
      <c r="G216" s="1509"/>
      <c r="H216" s="1509"/>
      <c r="I216" s="1509"/>
      <c r="J216" s="1509"/>
      <c r="K216" s="1509"/>
      <c r="L216" s="1509"/>
      <c r="M216" s="1509"/>
      <c r="N216" s="1509"/>
      <c r="O216" s="1509"/>
      <c r="P216" s="1509"/>
      <c r="Q216" s="1509"/>
      <c r="R216" s="1509"/>
      <c r="S216" s="1509"/>
      <c r="T216" s="1509"/>
      <c r="U216" s="1509"/>
      <c r="V216" s="1509"/>
      <c r="W216" s="1509"/>
      <c r="X216" s="1509"/>
      <c r="Y216" s="1509"/>
      <c r="Z216" s="1509"/>
      <c r="AA216" s="1509"/>
      <c r="AB216" s="1509"/>
      <c r="AC216" s="1509"/>
      <c r="AD216" s="1509"/>
      <c r="AE216" s="1509"/>
      <c r="AF216" s="1509"/>
      <c r="AG216" s="1509"/>
      <c r="AH216" s="1509"/>
      <c r="AI216" s="1509"/>
      <c r="AJ216" s="1509"/>
      <c r="AK216" s="1509"/>
      <c r="AL216" s="1509"/>
      <c r="AM216" s="1509"/>
      <c r="AN216" s="1509"/>
      <c r="AO216" s="1509"/>
      <c r="AP216" s="1509"/>
      <c r="AQ216" s="1509"/>
      <c r="AR216" s="1509"/>
      <c r="AS216" s="1509"/>
      <c r="AT216" s="1509"/>
      <c r="AU216" s="1509"/>
      <c r="AV216" s="1509"/>
      <c r="AW216" s="1509"/>
      <c r="AX216" s="1509"/>
      <c r="AY216" s="1509"/>
      <c r="AZ216" s="1509"/>
      <c r="BA216" s="1509"/>
      <c r="BB216" s="1509"/>
    </row>
    <row r="217">
      <c r="A217" s="1509"/>
      <c r="B217" s="1509"/>
      <c r="C217" s="1509"/>
      <c r="D217" s="1509"/>
      <c r="E217" s="1509"/>
      <c r="F217" s="1509"/>
      <c r="G217" s="1509"/>
      <c r="H217" s="1509"/>
      <c r="I217" s="1509"/>
      <c r="J217" s="1509"/>
      <c r="K217" s="1509"/>
      <c r="L217" s="1509"/>
      <c r="M217" s="1509"/>
      <c r="N217" s="1509"/>
      <c r="O217" s="1509"/>
      <c r="P217" s="1509"/>
      <c r="Q217" s="1509"/>
      <c r="R217" s="1509"/>
      <c r="S217" s="1509"/>
      <c r="T217" s="1509"/>
      <c r="U217" s="1509"/>
      <c r="V217" s="1509"/>
      <c r="W217" s="1509"/>
      <c r="X217" s="1509"/>
      <c r="Y217" s="1509"/>
      <c r="Z217" s="1509"/>
      <c r="AA217" s="1509"/>
      <c r="AB217" s="1509"/>
      <c r="AC217" s="1509"/>
      <c r="AD217" s="1509"/>
      <c r="AE217" s="1509"/>
      <c r="AF217" s="1509"/>
      <c r="AG217" s="1509"/>
      <c r="AH217" s="1509"/>
      <c r="AI217" s="1509"/>
      <c r="AJ217" s="1509"/>
      <c r="AK217" s="1509"/>
      <c r="AL217" s="1509"/>
      <c r="AM217" s="1509"/>
      <c r="AN217" s="1509"/>
      <c r="AO217" s="1509"/>
      <c r="AP217" s="1509"/>
      <c r="AQ217" s="1509"/>
      <c r="AR217" s="1509"/>
      <c r="AS217" s="1509"/>
      <c r="AT217" s="1509"/>
      <c r="AU217" s="1509"/>
      <c r="AV217" s="1509"/>
      <c r="AW217" s="1509"/>
      <c r="AX217" s="1509"/>
      <c r="AY217" s="1509"/>
      <c r="AZ217" s="1509"/>
      <c r="BA217" s="1509"/>
      <c r="BB217" s="1509"/>
    </row>
    <row r="218">
      <c r="A218" s="1509"/>
      <c r="B218" s="1509"/>
      <c r="C218" s="1509"/>
      <c r="D218" s="1509"/>
      <c r="E218" s="1509"/>
      <c r="F218" s="1509"/>
      <c r="G218" s="1509"/>
      <c r="H218" s="1509"/>
      <c r="I218" s="1509"/>
      <c r="J218" s="1509"/>
      <c r="K218" s="1509"/>
      <c r="L218" s="1509"/>
      <c r="M218" s="1509"/>
      <c r="N218" s="1509"/>
      <c r="O218" s="1509"/>
      <c r="P218" s="1509"/>
      <c r="Q218" s="1509"/>
      <c r="R218" s="1509"/>
      <c r="S218" s="1509"/>
      <c r="T218" s="1509"/>
      <c r="U218" s="1509"/>
      <c r="V218" s="1509"/>
      <c r="W218" s="1509"/>
      <c r="X218" s="1509"/>
      <c r="Y218" s="1509"/>
      <c r="Z218" s="1509"/>
      <c r="AA218" s="1509"/>
      <c r="AB218" s="1509"/>
      <c r="AC218" s="1509"/>
      <c r="AD218" s="1509"/>
      <c r="AE218" s="1509"/>
      <c r="AF218" s="1509"/>
      <c r="AG218" s="1509"/>
      <c r="AH218" s="1509"/>
      <c r="AI218" s="1509"/>
      <c r="AJ218" s="1509"/>
      <c r="AK218" s="1509"/>
      <c r="AL218" s="1509"/>
      <c r="AM218" s="1509"/>
      <c r="AN218" s="1509"/>
      <c r="AO218" s="1509"/>
      <c r="AP218" s="1509"/>
      <c r="AQ218" s="1509"/>
      <c r="AR218" s="1509"/>
      <c r="AS218" s="1509"/>
      <c r="AT218" s="1509"/>
      <c r="AU218" s="1509"/>
      <c r="AV218" s="1509"/>
      <c r="AW218" s="1509"/>
      <c r="AX218" s="1509"/>
      <c r="AY218" s="1509"/>
      <c r="AZ218" s="1509"/>
      <c r="BA218" s="1509"/>
      <c r="BB218" s="1509"/>
    </row>
    <row r="219">
      <c r="A219" s="1509"/>
      <c r="B219" s="1509"/>
      <c r="C219" s="1509"/>
      <c r="D219" s="1509"/>
      <c r="E219" s="1509"/>
      <c r="F219" s="1509"/>
      <c r="G219" s="1509"/>
      <c r="H219" s="1509"/>
      <c r="I219" s="1509"/>
      <c r="J219" s="1509"/>
      <c r="K219" s="1509"/>
      <c r="L219" s="1509"/>
      <c r="M219" s="1509"/>
      <c r="N219" s="1509"/>
      <c r="O219" s="1509"/>
      <c r="P219" s="1509"/>
      <c r="Q219" s="1509"/>
      <c r="R219" s="1509"/>
      <c r="S219" s="1509"/>
      <c r="T219" s="1509"/>
      <c r="U219" s="1509"/>
      <c r="V219" s="1509"/>
      <c r="W219" s="1509"/>
      <c r="X219" s="1509"/>
      <c r="Y219" s="1509"/>
      <c r="Z219" s="1509"/>
      <c r="AA219" s="1509"/>
      <c r="AB219" s="1509"/>
      <c r="AC219" s="1509"/>
      <c r="AD219" s="1509"/>
      <c r="AE219" s="1509"/>
      <c r="AF219" s="1509"/>
      <c r="AG219" s="1509"/>
      <c r="AH219" s="1509"/>
      <c r="AI219" s="1509"/>
      <c r="AJ219" s="1509"/>
      <c r="AK219" s="1509"/>
      <c r="AL219" s="1509"/>
      <c r="AM219" s="1509"/>
      <c r="AN219" s="1509"/>
      <c r="AO219" s="1509"/>
      <c r="AP219" s="1509"/>
      <c r="AQ219" s="1509"/>
      <c r="AR219" s="1509"/>
      <c r="AS219" s="1509"/>
      <c r="AT219" s="1509"/>
      <c r="AU219" s="1509"/>
      <c r="AV219" s="1509"/>
      <c r="AW219" s="1509"/>
      <c r="AX219" s="1509"/>
      <c r="AY219" s="1509"/>
      <c r="AZ219" s="1509"/>
      <c r="BA219" s="1509"/>
      <c r="BB219" s="1509"/>
    </row>
    <row r="220">
      <c r="A220" s="1509"/>
      <c r="B220" s="1509"/>
      <c r="C220" s="1509"/>
      <c r="D220" s="1509"/>
      <c r="E220" s="1509"/>
      <c r="F220" s="1509"/>
      <c r="G220" s="1509"/>
      <c r="H220" s="1509"/>
      <c r="I220" s="1509"/>
      <c r="J220" s="1509"/>
      <c r="K220" s="1509"/>
      <c r="L220" s="1509"/>
      <c r="M220" s="1509"/>
      <c r="N220" s="1509"/>
      <c r="O220" s="1509"/>
      <c r="P220" s="1509"/>
      <c r="Q220" s="1509"/>
      <c r="R220" s="1509"/>
      <c r="S220" s="1509"/>
      <c r="T220" s="1509"/>
      <c r="U220" s="1509"/>
      <c r="V220" s="1509"/>
      <c r="W220" s="1509"/>
      <c r="X220" s="1509"/>
      <c r="Y220" s="1509"/>
      <c r="Z220" s="1509"/>
      <c r="AA220" s="1509"/>
      <c r="AB220" s="1509"/>
      <c r="AC220" s="1509"/>
      <c r="AD220" s="1509"/>
      <c r="AE220" s="1509"/>
      <c r="AF220" s="1509"/>
      <c r="AG220" s="1509"/>
      <c r="AH220" s="1509"/>
      <c r="AI220" s="1509"/>
      <c r="AJ220" s="1509"/>
      <c r="AK220" s="1509"/>
      <c r="AL220" s="1509"/>
      <c r="AM220" s="1509"/>
      <c r="AN220" s="1509"/>
      <c r="AO220" s="1509"/>
      <c r="AP220" s="1509"/>
      <c r="AQ220" s="1509"/>
      <c r="AR220" s="1509"/>
      <c r="AS220" s="1509"/>
      <c r="AT220" s="1509"/>
      <c r="AU220" s="1509"/>
      <c r="AV220" s="1509"/>
      <c r="AW220" s="1509"/>
      <c r="AX220" s="1509"/>
      <c r="AY220" s="1509"/>
      <c r="AZ220" s="1509"/>
      <c r="BA220" s="1509"/>
      <c r="BB220" s="1509"/>
    </row>
    <row r="221">
      <c r="A221" s="1509"/>
      <c r="B221" s="1509"/>
      <c r="C221" s="1509"/>
      <c r="D221" s="1509"/>
      <c r="E221" s="1509"/>
      <c r="F221" s="1509"/>
      <c r="G221" s="1509"/>
      <c r="H221" s="1509"/>
      <c r="I221" s="1509"/>
      <c r="J221" s="1509"/>
      <c r="K221" s="1509"/>
      <c r="L221" s="1509"/>
      <c r="M221" s="1509"/>
      <c r="N221" s="1509"/>
      <c r="O221" s="1509"/>
      <c r="P221" s="1509"/>
      <c r="Q221" s="1509"/>
      <c r="R221" s="1509"/>
      <c r="S221" s="1509"/>
      <c r="T221" s="1509"/>
      <c r="U221" s="1509"/>
      <c r="V221" s="1509"/>
      <c r="W221" s="1509"/>
      <c r="X221" s="1509"/>
      <c r="Y221" s="1509"/>
      <c r="Z221" s="1509"/>
      <c r="AA221" s="1509"/>
      <c r="AB221" s="1509"/>
      <c r="AC221" s="1509"/>
      <c r="AD221" s="1509"/>
      <c r="AE221" s="1509"/>
      <c r="AF221" s="1509"/>
      <c r="AG221" s="1509"/>
      <c r="AH221" s="1509"/>
      <c r="AI221" s="1509"/>
      <c r="AJ221" s="1509"/>
      <c r="AK221" s="1509"/>
      <c r="AL221" s="1509"/>
      <c r="AM221" s="1509"/>
      <c r="AN221" s="1509"/>
      <c r="AO221" s="1509"/>
      <c r="AP221" s="1509"/>
      <c r="AQ221" s="1509"/>
      <c r="AR221" s="1509"/>
      <c r="AS221" s="1509"/>
      <c r="AT221" s="1509"/>
      <c r="AU221" s="1509"/>
      <c r="AV221" s="1509"/>
      <c r="AW221" s="1509"/>
      <c r="AX221" s="1509"/>
      <c r="AY221" s="1509"/>
      <c r="AZ221" s="1509"/>
      <c r="BA221" s="1509"/>
      <c r="BB221" s="1509"/>
    </row>
    <row r="222">
      <c r="A222" s="1509"/>
      <c r="B222" s="1509"/>
      <c r="C222" s="1509"/>
      <c r="D222" s="1509"/>
      <c r="E222" s="1509"/>
      <c r="F222" s="1509"/>
      <c r="G222" s="1509"/>
      <c r="H222" s="1509"/>
      <c r="I222" s="1509"/>
      <c r="J222" s="1509"/>
      <c r="K222" s="1509"/>
      <c r="L222" s="1509"/>
      <c r="M222" s="1509"/>
      <c r="N222" s="1509"/>
      <c r="O222" s="1509"/>
      <c r="P222" s="1509"/>
      <c r="Q222" s="1509"/>
      <c r="R222" s="1509"/>
      <c r="S222" s="1509"/>
      <c r="T222" s="1509"/>
      <c r="U222" s="1509"/>
      <c r="V222" s="1509"/>
      <c r="W222" s="1509"/>
      <c r="X222" s="1509"/>
      <c r="Y222" s="1509"/>
      <c r="Z222" s="1509"/>
      <c r="AA222" s="1509"/>
      <c r="AB222" s="1509"/>
      <c r="AC222" s="1509"/>
      <c r="AD222" s="1509"/>
      <c r="AE222" s="1509"/>
      <c r="AF222" s="1509"/>
      <c r="AG222" s="1509"/>
      <c r="AH222" s="1509"/>
      <c r="AI222" s="1509"/>
      <c r="AJ222" s="1509"/>
      <c r="AK222" s="1509"/>
      <c r="AL222" s="1509"/>
      <c r="AM222" s="1509"/>
      <c r="AN222" s="1509"/>
      <c r="AO222" s="1509"/>
      <c r="AP222" s="1509"/>
      <c r="AQ222" s="1509"/>
      <c r="AR222" s="1509"/>
      <c r="AS222" s="1509"/>
      <c r="AT222" s="1509"/>
      <c r="AU222" s="1509"/>
      <c r="AV222" s="1509"/>
      <c r="AW222" s="1509"/>
      <c r="AX222" s="1509"/>
      <c r="AY222" s="1509"/>
      <c r="AZ222" s="1509"/>
      <c r="BA222" s="1509"/>
      <c r="BB222" s="1509"/>
    </row>
    <row r="223">
      <c r="A223" s="1509"/>
      <c r="B223" s="1509"/>
      <c r="C223" s="1509"/>
      <c r="D223" s="1509"/>
      <c r="E223" s="1509"/>
      <c r="F223" s="1509"/>
      <c r="G223" s="1509"/>
      <c r="H223" s="1509"/>
      <c r="I223" s="1509"/>
      <c r="J223" s="1509"/>
      <c r="K223" s="1509"/>
      <c r="L223" s="1509"/>
      <c r="M223" s="1509"/>
      <c r="N223" s="1509"/>
      <c r="O223" s="1509"/>
      <c r="P223" s="1509"/>
      <c r="Q223" s="1509"/>
      <c r="R223" s="1509"/>
      <c r="S223" s="1509"/>
      <c r="T223" s="1509"/>
      <c r="U223" s="1509"/>
      <c r="V223" s="1509"/>
      <c r="W223" s="1509"/>
      <c r="X223" s="1509"/>
      <c r="Y223" s="1509"/>
      <c r="Z223" s="1509"/>
      <c r="AA223" s="1509"/>
      <c r="AB223" s="1509"/>
      <c r="AC223" s="1509"/>
      <c r="AD223" s="1509"/>
      <c r="AE223" s="1509"/>
      <c r="AF223" s="1509"/>
      <c r="AG223" s="1509"/>
      <c r="AH223" s="1509"/>
      <c r="AI223" s="1509"/>
      <c r="AJ223" s="1509"/>
      <c r="AK223" s="1509"/>
      <c r="AL223" s="1509"/>
      <c r="AM223" s="1509"/>
      <c r="AN223" s="1509"/>
      <c r="AO223" s="1509"/>
      <c r="AP223" s="1509"/>
      <c r="AQ223" s="1509"/>
      <c r="AR223" s="1509"/>
      <c r="AS223" s="1509"/>
      <c r="AT223" s="1509"/>
      <c r="AU223" s="1509"/>
      <c r="AV223" s="1509"/>
      <c r="AW223" s="1509"/>
      <c r="AX223" s="1509"/>
      <c r="AY223" s="1509"/>
      <c r="AZ223" s="1509"/>
      <c r="BA223" s="1509"/>
      <c r="BB223" s="1509"/>
    </row>
    <row r="224">
      <c r="A224" s="1509"/>
      <c r="B224" s="1509"/>
      <c r="C224" s="1509"/>
      <c r="D224" s="1509"/>
      <c r="E224" s="1509"/>
      <c r="F224" s="1509"/>
      <c r="G224" s="1509"/>
      <c r="H224" s="1509"/>
      <c r="I224" s="1509"/>
      <c r="J224" s="1509"/>
      <c r="K224" s="1509"/>
      <c r="L224" s="1509"/>
      <c r="M224" s="1509"/>
      <c r="N224" s="1509"/>
      <c r="O224" s="1509"/>
      <c r="P224" s="1509"/>
      <c r="Q224" s="1509"/>
      <c r="R224" s="1509"/>
      <c r="S224" s="1509"/>
      <c r="T224" s="1509"/>
      <c r="U224" s="1509"/>
      <c r="V224" s="1509"/>
      <c r="W224" s="1509"/>
      <c r="X224" s="1509"/>
      <c r="Y224" s="1509"/>
      <c r="Z224" s="1509"/>
      <c r="AA224" s="1509"/>
      <c r="AB224" s="1509"/>
      <c r="AC224" s="1509"/>
      <c r="AD224" s="1509"/>
      <c r="AE224" s="1509"/>
      <c r="AF224" s="1509"/>
      <c r="AG224" s="1509"/>
      <c r="AH224" s="1509"/>
      <c r="AI224" s="1509"/>
      <c r="AJ224" s="1509"/>
      <c r="AK224" s="1509"/>
      <c r="AL224" s="1509"/>
      <c r="AM224" s="1509"/>
      <c r="AN224" s="1509"/>
      <c r="AO224" s="1509"/>
      <c r="AP224" s="1509"/>
      <c r="AQ224" s="1509"/>
      <c r="AR224" s="1509"/>
      <c r="AS224" s="1509"/>
      <c r="AT224" s="1509"/>
      <c r="AU224" s="1509"/>
      <c r="AV224" s="1509"/>
      <c r="AW224" s="1509"/>
      <c r="AX224" s="1509"/>
      <c r="AY224" s="1509"/>
      <c r="AZ224" s="1509"/>
      <c r="BA224" s="1509"/>
      <c r="BB224" s="1509"/>
    </row>
    <row r="225">
      <c r="A225" s="1509"/>
      <c r="B225" s="1509"/>
      <c r="C225" s="1509"/>
      <c r="D225" s="1509"/>
      <c r="E225" s="1509"/>
      <c r="F225" s="1509"/>
      <c r="G225" s="1509"/>
      <c r="H225" s="1509"/>
      <c r="I225" s="1509"/>
      <c r="J225" s="1509"/>
      <c r="K225" s="1509"/>
      <c r="L225" s="1509"/>
      <c r="M225" s="1509"/>
      <c r="N225" s="1509"/>
      <c r="O225" s="1509"/>
      <c r="P225" s="1509"/>
      <c r="Q225" s="1509"/>
      <c r="R225" s="1509"/>
      <c r="S225" s="1509"/>
      <c r="T225" s="1509"/>
      <c r="U225" s="1509"/>
      <c r="V225" s="1509"/>
      <c r="W225" s="1509"/>
      <c r="X225" s="1509"/>
      <c r="Y225" s="1509"/>
      <c r="Z225" s="1509"/>
      <c r="AA225" s="1509"/>
      <c r="AB225" s="1509"/>
      <c r="AC225" s="1509"/>
      <c r="AD225" s="1509"/>
      <c r="AE225" s="1509"/>
      <c r="AF225" s="1509"/>
      <c r="AG225" s="1509"/>
      <c r="AH225" s="1509"/>
      <c r="AI225" s="1509"/>
      <c r="AJ225" s="1509"/>
      <c r="AK225" s="1509"/>
      <c r="AL225" s="1509"/>
      <c r="AM225" s="1509"/>
      <c r="AN225" s="1509"/>
      <c r="AO225" s="1509"/>
      <c r="AP225" s="1509"/>
      <c r="AQ225" s="1509"/>
      <c r="AR225" s="1509"/>
      <c r="AS225" s="1509"/>
      <c r="AT225" s="1509"/>
      <c r="AU225" s="1509"/>
      <c r="AV225" s="1509"/>
      <c r="AW225" s="1509"/>
      <c r="AX225" s="1509"/>
      <c r="AY225" s="1509"/>
      <c r="AZ225" s="1509"/>
      <c r="BA225" s="1509"/>
      <c r="BB225" s="1509"/>
    </row>
    <row r="226">
      <c r="A226" s="1509"/>
      <c r="B226" s="1509"/>
      <c r="C226" s="1509"/>
      <c r="D226" s="1509"/>
      <c r="E226" s="1509"/>
      <c r="F226" s="1509"/>
      <c r="G226" s="1509"/>
      <c r="H226" s="1509"/>
      <c r="I226" s="1509"/>
      <c r="J226" s="1509"/>
      <c r="K226" s="1509"/>
      <c r="L226" s="1509"/>
      <c r="M226" s="1509"/>
      <c r="N226" s="1509"/>
      <c r="O226" s="1509"/>
      <c r="P226" s="1509"/>
      <c r="Q226" s="1509"/>
      <c r="R226" s="1509"/>
      <c r="S226" s="1509"/>
      <c r="T226" s="1509"/>
      <c r="U226" s="1509"/>
      <c r="V226" s="1509"/>
      <c r="W226" s="1509"/>
      <c r="X226" s="1509"/>
      <c r="Y226" s="1509"/>
      <c r="Z226" s="1509"/>
      <c r="AA226" s="1509"/>
      <c r="AB226" s="1509"/>
      <c r="AC226" s="1509"/>
      <c r="AD226" s="1509"/>
      <c r="AE226" s="1509"/>
      <c r="AF226" s="1509"/>
      <c r="AG226" s="1509"/>
      <c r="AH226" s="1509"/>
      <c r="AI226" s="1509"/>
      <c r="AJ226" s="1509"/>
      <c r="AK226" s="1509"/>
      <c r="AL226" s="1509"/>
      <c r="AM226" s="1509"/>
      <c r="AN226" s="1509"/>
      <c r="AO226" s="1509"/>
      <c r="AP226" s="1509"/>
      <c r="AQ226" s="1509"/>
      <c r="AR226" s="1509"/>
      <c r="AS226" s="1509"/>
      <c r="AT226" s="1509"/>
      <c r="AU226" s="1509"/>
      <c r="AV226" s="1509"/>
      <c r="AW226" s="1509"/>
      <c r="AX226" s="1509"/>
      <c r="AY226" s="1509"/>
      <c r="AZ226" s="1509"/>
      <c r="BA226" s="1509"/>
      <c r="BB226" s="1509"/>
    </row>
    <row r="227">
      <c r="A227" s="1509"/>
      <c r="B227" s="1509"/>
      <c r="C227" s="1509"/>
      <c r="D227" s="1509"/>
      <c r="E227" s="1509"/>
      <c r="F227" s="1509"/>
      <c r="G227" s="1509"/>
      <c r="H227" s="1509"/>
      <c r="I227" s="1509"/>
      <c r="J227" s="1509"/>
      <c r="K227" s="1509"/>
      <c r="L227" s="1509"/>
      <c r="M227" s="1509"/>
      <c r="N227" s="1509"/>
      <c r="O227" s="1509"/>
      <c r="P227" s="1509"/>
      <c r="Q227" s="1509"/>
      <c r="R227" s="1509"/>
      <c r="S227" s="1509"/>
      <c r="T227" s="1509"/>
      <c r="U227" s="1509"/>
      <c r="V227" s="1509"/>
      <c r="W227" s="1509"/>
      <c r="X227" s="1509"/>
      <c r="Y227" s="1509"/>
      <c r="Z227" s="1509"/>
      <c r="AA227" s="1509"/>
      <c r="AB227" s="1509"/>
      <c r="AC227" s="1509"/>
      <c r="AD227" s="1509"/>
      <c r="AE227" s="1509"/>
      <c r="AF227" s="1509"/>
      <c r="AG227" s="1509"/>
      <c r="AH227" s="1509"/>
      <c r="AI227" s="1509"/>
      <c r="AJ227" s="1509"/>
      <c r="AK227" s="1509"/>
      <c r="AL227" s="1509"/>
      <c r="AM227" s="1509"/>
      <c r="AN227" s="1509"/>
      <c r="AO227" s="1509"/>
      <c r="AP227" s="1509"/>
      <c r="AQ227" s="1509"/>
      <c r="AR227" s="1509"/>
      <c r="AS227" s="1509"/>
      <c r="AT227" s="1509"/>
      <c r="AU227" s="1509"/>
      <c r="AV227" s="1509"/>
      <c r="AW227" s="1509"/>
      <c r="AX227" s="1509"/>
      <c r="AY227" s="1509"/>
      <c r="AZ227" s="1509"/>
      <c r="BA227" s="1509"/>
      <c r="BB227" s="1509"/>
    </row>
    <row r="228">
      <c r="A228" s="1509"/>
      <c r="B228" s="1509"/>
      <c r="C228" s="1509"/>
      <c r="D228" s="1509"/>
      <c r="E228" s="1509"/>
      <c r="F228" s="1509"/>
      <c r="G228" s="1509"/>
      <c r="H228" s="1509"/>
      <c r="I228" s="1509"/>
      <c r="J228" s="1509"/>
      <c r="K228" s="1509"/>
      <c r="L228" s="1509"/>
      <c r="M228" s="1509"/>
      <c r="N228" s="1509"/>
      <c r="O228" s="1509"/>
      <c r="P228" s="1509"/>
      <c r="Q228" s="1509"/>
      <c r="R228" s="1509"/>
      <c r="S228" s="1509"/>
      <c r="T228" s="1509"/>
      <c r="U228" s="1509"/>
      <c r="V228" s="1509"/>
      <c r="W228" s="1509"/>
      <c r="X228" s="1509"/>
      <c r="Y228" s="1509"/>
      <c r="Z228" s="1509"/>
      <c r="AA228" s="1509"/>
      <c r="AB228" s="1509"/>
      <c r="AC228" s="1509"/>
      <c r="AD228" s="1509"/>
      <c r="AE228" s="1509"/>
      <c r="AF228" s="1509"/>
      <c r="AG228" s="1509"/>
      <c r="AH228" s="1509"/>
      <c r="AI228" s="1509"/>
      <c r="AJ228" s="1509"/>
      <c r="AK228" s="1509"/>
      <c r="AL228" s="1509"/>
      <c r="AM228" s="1509"/>
      <c r="AN228" s="1509"/>
      <c r="AO228" s="1509"/>
      <c r="AP228" s="1509"/>
      <c r="AQ228" s="1509"/>
      <c r="AR228" s="1509"/>
      <c r="AS228" s="1509"/>
      <c r="AT228" s="1509"/>
      <c r="AU228" s="1509"/>
      <c r="AV228" s="1509"/>
      <c r="AW228" s="1509"/>
      <c r="AX228" s="1509"/>
      <c r="AY228" s="1509"/>
      <c r="AZ228" s="1509"/>
      <c r="BA228" s="1509"/>
      <c r="BB228" s="1509"/>
    </row>
    <row r="229">
      <c r="A229" s="1509"/>
      <c r="B229" s="1509"/>
      <c r="C229" s="1509"/>
      <c r="D229" s="1509"/>
      <c r="E229" s="1509"/>
      <c r="F229" s="1509"/>
      <c r="G229" s="1509"/>
      <c r="H229" s="1509"/>
      <c r="I229" s="1509"/>
      <c r="J229" s="1509"/>
      <c r="K229" s="1509"/>
      <c r="L229" s="1509"/>
      <c r="M229" s="1509"/>
      <c r="N229" s="1509"/>
      <c r="O229" s="1509"/>
      <c r="P229" s="1509"/>
      <c r="Q229" s="1509"/>
      <c r="R229" s="1509"/>
      <c r="S229" s="1509"/>
      <c r="T229" s="1509"/>
      <c r="U229" s="1509"/>
      <c r="V229" s="1509"/>
      <c r="W229" s="1509"/>
      <c r="X229" s="1509"/>
      <c r="Y229" s="1509"/>
      <c r="Z229" s="1509"/>
      <c r="AA229" s="1509"/>
      <c r="AB229" s="1509"/>
      <c r="AC229" s="1509"/>
      <c r="AD229" s="1509"/>
      <c r="AE229" s="1509"/>
      <c r="AF229" s="1509"/>
      <c r="AG229" s="1509"/>
      <c r="AH229" s="1509"/>
      <c r="AI229" s="1509"/>
      <c r="AJ229" s="1509"/>
      <c r="AK229" s="1509"/>
      <c r="AL229" s="1509"/>
      <c r="AM229" s="1509"/>
      <c r="AN229" s="1509"/>
      <c r="AO229" s="1509"/>
      <c r="AP229" s="1509"/>
      <c r="AQ229" s="1509"/>
      <c r="AR229" s="1509"/>
      <c r="AS229" s="1509"/>
      <c r="AT229" s="1509"/>
      <c r="AU229" s="1509"/>
      <c r="AV229" s="1509"/>
      <c r="AW229" s="1509"/>
      <c r="AX229" s="1509"/>
      <c r="AY229" s="1509"/>
      <c r="AZ229" s="1509"/>
      <c r="BA229" s="1509"/>
      <c r="BB229" s="1509"/>
    </row>
    <row r="230">
      <c r="A230" s="1509"/>
      <c r="B230" s="1509"/>
      <c r="C230" s="1509"/>
      <c r="D230" s="1509"/>
      <c r="E230" s="1509"/>
      <c r="F230" s="1509"/>
      <c r="G230" s="1509"/>
      <c r="H230" s="1509"/>
      <c r="I230" s="1509"/>
      <c r="J230" s="1509"/>
      <c r="K230" s="1509"/>
      <c r="L230" s="1509"/>
      <c r="M230" s="1509"/>
      <c r="N230" s="1509"/>
      <c r="O230" s="1509"/>
      <c r="P230" s="1509"/>
      <c r="Q230" s="1509"/>
      <c r="R230" s="1509"/>
      <c r="S230" s="1509"/>
      <c r="T230" s="1509"/>
      <c r="U230" s="1509"/>
      <c r="V230" s="1509"/>
      <c r="W230" s="1509"/>
      <c r="X230" s="1509"/>
      <c r="Y230" s="1509"/>
      <c r="Z230" s="1509"/>
      <c r="AA230" s="1509"/>
      <c r="AB230" s="1509"/>
      <c r="AC230" s="1509"/>
      <c r="AD230" s="1509"/>
      <c r="AE230" s="1509"/>
      <c r="AF230" s="1509"/>
      <c r="AG230" s="1509"/>
      <c r="AH230" s="1509"/>
      <c r="AI230" s="1509"/>
      <c r="AJ230" s="1509"/>
      <c r="AK230" s="1509"/>
      <c r="AL230" s="1509"/>
      <c r="AM230" s="1509"/>
      <c r="AN230" s="1509"/>
      <c r="AO230" s="1509"/>
      <c r="AP230" s="1509"/>
      <c r="AQ230" s="1509"/>
      <c r="AR230" s="1509"/>
      <c r="AS230" s="1509"/>
      <c r="AT230" s="1509"/>
      <c r="AU230" s="1509"/>
      <c r="AV230" s="1509"/>
      <c r="AW230" s="1509"/>
      <c r="AX230" s="1509"/>
      <c r="AY230" s="1509"/>
      <c r="AZ230" s="1509"/>
      <c r="BA230" s="1509"/>
      <c r="BB230" s="1509"/>
    </row>
    <row r="231">
      <c r="A231" s="1509"/>
      <c r="B231" s="1509"/>
      <c r="C231" s="1509"/>
      <c r="D231" s="1509"/>
      <c r="E231" s="1509"/>
      <c r="F231" s="1509"/>
      <c r="G231" s="1509"/>
      <c r="H231" s="1509"/>
      <c r="I231" s="1509"/>
      <c r="J231" s="1509"/>
      <c r="K231" s="1509"/>
      <c r="L231" s="1509"/>
      <c r="M231" s="1509"/>
      <c r="N231" s="1509"/>
      <c r="O231" s="1509"/>
      <c r="P231" s="1509"/>
      <c r="Q231" s="1509"/>
      <c r="R231" s="1509"/>
      <c r="S231" s="1509"/>
      <c r="T231" s="1509"/>
      <c r="U231" s="1509"/>
      <c r="V231" s="1509"/>
      <c r="W231" s="1509"/>
      <c r="X231" s="1509"/>
      <c r="Y231" s="1509"/>
      <c r="Z231" s="1509"/>
      <c r="AA231" s="1509"/>
      <c r="AB231" s="1509"/>
      <c r="AC231" s="1509"/>
      <c r="AD231" s="1509"/>
      <c r="AE231" s="1509"/>
      <c r="AF231" s="1509"/>
      <c r="AG231" s="1509"/>
      <c r="AH231" s="1509"/>
      <c r="AI231" s="1509"/>
      <c r="AJ231" s="1509"/>
      <c r="AK231" s="1509"/>
      <c r="AL231" s="1509"/>
      <c r="AM231" s="1509"/>
      <c r="AN231" s="1509"/>
      <c r="AO231" s="1509"/>
      <c r="AP231" s="1509"/>
      <c r="AQ231" s="1509"/>
      <c r="AR231" s="1509"/>
      <c r="AS231" s="1509"/>
      <c r="AT231" s="1509"/>
      <c r="AU231" s="1509"/>
      <c r="AV231" s="1509"/>
      <c r="AW231" s="1509"/>
      <c r="AX231" s="1509"/>
      <c r="AY231" s="1509"/>
      <c r="AZ231" s="1509"/>
      <c r="BA231" s="1509"/>
      <c r="BB231" s="1509"/>
    </row>
    <row r="232">
      <c r="A232" s="1509"/>
      <c r="B232" s="1509"/>
      <c r="C232" s="1509"/>
      <c r="D232" s="1509"/>
      <c r="E232" s="1509"/>
      <c r="F232" s="1509"/>
      <c r="G232" s="1509"/>
      <c r="H232" s="1509"/>
      <c r="I232" s="1509"/>
      <c r="J232" s="1509"/>
      <c r="K232" s="1509"/>
      <c r="L232" s="1509"/>
      <c r="M232" s="1509"/>
      <c r="N232" s="1509"/>
      <c r="O232" s="1509"/>
      <c r="P232" s="1509"/>
      <c r="Q232" s="1509"/>
      <c r="R232" s="1509"/>
      <c r="S232" s="1509"/>
      <c r="T232" s="1509"/>
      <c r="U232" s="1509"/>
      <c r="V232" s="1509"/>
      <c r="W232" s="1509"/>
      <c r="X232" s="1509"/>
      <c r="Y232" s="1509"/>
      <c r="Z232" s="1509"/>
      <c r="AA232" s="1509"/>
      <c r="AB232" s="1509"/>
      <c r="AC232" s="1509"/>
      <c r="AD232" s="1509"/>
      <c r="AE232" s="1509"/>
      <c r="AF232" s="1509"/>
      <c r="AG232" s="1509"/>
      <c r="AH232" s="1509"/>
      <c r="AI232" s="1509"/>
      <c r="AJ232" s="1509"/>
      <c r="AK232" s="1509"/>
      <c r="AL232" s="1509"/>
      <c r="AM232" s="1509"/>
      <c r="AN232" s="1509"/>
      <c r="AO232" s="1509"/>
      <c r="AP232" s="1509"/>
      <c r="AQ232" s="1509"/>
      <c r="AR232" s="1509"/>
      <c r="AS232" s="1509"/>
      <c r="AT232" s="1509"/>
      <c r="AU232" s="1509"/>
      <c r="AV232" s="1509"/>
      <c r="AW232" s="1509"/>
      <c r="AX232" s="1509"/>
      <c r="AY232" s="1509"/>
      <c r="AZ232" s="1509"/>
      <c r="BA232" s="1509"/>
      <c r="BB232" s="1509"/>
    </row>
    <row r="233">
      <c r="A233" s="1509"/>
      <c r="B233" s="1509"/>
      <c r="C233" s="1509"/>
      <c r="D233" s="1509"/>
      <c r="E233" s="1509"/>
      <c r="F233" s="1509"/>
      <c r="G233" s="1509"/>
      <c r="H233" s="1509"/>
      <c r="I233" s="1509"/>
      <c r="J233" s="1509"/>
      <c r="K233" s="1509"/>
      <c r="L233" s="1509"/>
      <c r="M233" s="1509"/>
      <c r="N233" s="1509"/>
      <c r="O233" s="1509"/>
      <c r="P233" s="1509"/>
      <c r="Q233" s="1509"/>
      <c r="R233" s="1509"/>
      <c r="S233" s="1509"/>
      <c r="T233" s="1509"/>
      <c r="U233" s="1509"/>
      <c r="V233" s="1509"/>
      <c r="W233" s="1509"/>
      <c r="X233" s="1509"/>
      <c r="Y233" s="1509"/>
      <c r="Z233" s="1509"/>
      <c r="AA233" s="1509"/>
      <c r="AB233" s="1509"/>
      <c r="AC233" s="1509"/>
      <c r="AD233" s="1509"/>
      <c r="AE233" s="1509"/>
      <c r="AF233" s="1509"/>
      <c r="AG233" s="1509"/>
      <c r="AH233" s="1509"/>
      <c r="AI233" s="1509"/>
      <c r="AJ233" s="1509"/>
      <c r="AK233" s="1509"/>
      <c r="AL233" s="1509"/>
      <c r="AM233" s="1509"/>
      <c r="AN233" s="1509"/>
      <c r="AO233" s="1509"/>
      <c r="AP233" s="1509"/>
      <c r="AQ233" s="1509"/>
      <c r="AR233" s="1509"/>
      <c r="AS233" s="1509"/>
      <c r="AT233" s="1509"/>
      <c r="AU233" s="1509"/>
      <c r="AV233" s="1509"/>
      <c r="AW233" s="1509"/>
      <c r="AX233" s="1509"/>
      <c r="AY233" s="1509"/>
      <c r="AZ233" s="1509"/>
      <c r="BA233" s="1509"/>
      <c r="BB233" s="1509"/>
    </row>
    <row r="234">
      <c r="A234" s="1509"/>
      <c r="B234" s="1509"/>
      <c r="C234" s="1509"/>
      <c r="D234" s="1509"/>
      <c r="E234" s="1509"/>
      <c r="F234" s="1509"/>
      <c r="G234" s="1509"/>
      <c r="H234" s="1509"/>
      <c r="I234" s="1509"/>
      <c r="J234" s="1509"/>
      <c r="K234" s="1509"/>
      <c r="L234" s="1509"/>
      <c r="M234" s="1509"/>
      <c r="N234" s="1509"/>
      <c r="O234" s="1509"/>
      <c r="P234" s="1509"/>
      <c r="Q234" s="1509"/>
      <c r="R234" s="1509"/>
      <c r="S234" s="1509"/>
      <c r="T234" s="1509"/>
      <c r="U234" s="1509"/>
      <c r="V234" s="1509"/>
      <c r="W234" s="1509"/>
      <c r="X234" s="1509"/>
      <c r="Y234" s="1509"/>
      <c r="Z234" s="1509"/>
      <c r="AA234" s="1509"/>
      <c r="AB234" s="1509"/>
      <c r="AC234" s="1509"/>
      <c r="AD234" s="1509"/>
      <c r="AE234" s="1509"/>
      <c r="AF234" s="1509"/>
      <c r="AG234" s="1509"/>
      <c r="AH234" s="1509"/>
      <c r="AI234" s="1509"/>
      <c r="AJ234" s="1509"/>
      <c r="AK234" s="1509"/>
      <c r="AL234" s="1509"/>
      <c r="AM234" s="1509"/>
      <c r="AN234" s="1509"/>
      <c r="AO234" s="1509"/>
      <c r="AP234" s="1509"/>
      <c r="AQ234" s="1509"/>
      <c r="AR234" s="1509"/>
      <c r="AS234" s="1509"/>
      <c r="AT234" s="1509"/>
      <c r="AU234" s="1509"/>
      <c r="AV234" s="1509"/>
      <c r="AW234" s="1509"/>
      <c r="AX234" s="1509"/>
      <c r="AY234" s="1509"/>
      <c r="AZ234" s="1509"/>
      <c r="BA234" s="1509"/>
      <c r="BB234" s="1509"/>
    </row>
    <row r="235">
      <c r="A235" s="1509"/>
      <c r="B235" s="1509"/>
      <c r="C235" s="1509"/>
      <c r="D235" s="1509"/>
      <c r="E235" s="1509"/>
      <c r="F235" s="1509"/>
      <c r="G235" s="1509"/>
      <c r="H235" s="1509"/>
      <c r="I235" s="1509"/>
      <c r="J235" s="1509"/>
      <c r="K235" s="1509"/>
      <c r="L235" s="1509"/>
      <c r="M235" s="1509"/>
      <c r="N235" s="1509"/>
      <c r="O235" s="1509"/>
      <c r="P235" s="1509"/>
      <c r="Q235" s="1509"/>
      <c r="R235" s="1509"/>
      <c r="S235" s="1509"/>
      <c r="T235" s="1509"/>
      <c r="U235" s="1509"/>
      <c r="V235" s="1509"/>
      <c r="W235" s="1509"/>
      <c r="X235" s="1509"/>
      <c r="Y235" s="1509"/>
      <c r="Z235" s="1509"/>
      <c r="AA235" s="1509"/>
      <c r="AB235" s="1509"/>
      <c r="AC235" s="1509"/>
      <c r="AD235" s="1509"/>
      <c r="AE235" s="1509"/>
      <c r="AF235" s="1509"/>
      <c r="AG235" s="1509"/>
      <c r="AH235" s="1509"/>
      <c r="AI235" s="1509"/>
      <c r="AJ235" s="1509"/>
      <c r="AK235" s="1509"/>
      <c r="AL235" s="1509"/>
      <c r="AM235" s="1509"/>
      <c r="AN235" s="1509"/>
      <c r="AO235" s="1509"/>
      <c r="AP235" s="1509"/>
      <c r="AQ235" s="1509"/>
      <c r="AR235" s="1509"/>
      <c r="AS235" s="1509"/>
      <c r="AT235" s="1509"/>
      <c r="AU235" s="1509"/>
      <c r="AV235" s="1509"/>
      <c r="AW235" s="1509"/>
      <c r="AX235" s="1509"/>
      <c r="AY235" s="1509"/>
      <c r="AZ235" s="1509"/>
      <c r="BA235" s="1509"/>
      <c r="BB235" s="1509"/>
    </row>
    <row r="236">
      <c r="A236" s="1509"/>
      <c r="B236" s="1509"/>
      <c r="C236" s="1509"/>
      <c r="D236" s="1509"/>
      <c r="E236" s="1509"/>
      <c r="F236" s="1509"/>
      <c r="G236" s="1509"/>
      <c r="H236" s="1509"/>
      <c r="I236" s="1509"/>
      <c r="J236" s="1509"/>
      <c r="K236" s="1509"/>
      <c r="L236" s="1509"/>
      <c r="M236" s="1509"/>
      <c r="N236" s="1509"/>
      <c r="O236" s="1509"/>
      <c r="P236" s="1509"/>
      <c r="Q236" s="1509"/>
      <c r="R236" s="1509"/>
      <c r="S236" s="1509"/>
      <c r="T236" s="1509"/>
      <c r="U236" s="1509"/>
      <c r="V236" s="1509"/>
      <c r="W236" s="1509"/>
      <c r="X236" s="1509"/>
      <c r="Y236" s="1509"/>
      <c r="Z236" s="1509"/>
      <c r="AA236" s="1509"/>
      <c r="AB236" s="1509"/>
      <c r="AC236" s="1509"/>
      <c r="AD236" s="1509"/>
      <c r="AE236" s="1509"/>
      <c r="AF236" s="1509"/>
      <c r="AG236" s="1509"/>
      <c r="AH236" s="1509"/>
      <c r="AI236" s="1509"/>
      <c r="AJ236" s="1509"/>
      <c r="AK236" s="1509"/>
      <c r="AL236" s="1509"/>
      <c r="AM236" s="1509"/>
      <c r="AN236" s="1509"/>
      <c r="AO236" s="1509"/>
      <c r="AP236" s="1509"/>
      <c r="AQ236" s="1509"/>
      <c r="AR236" s="1509"/>
      <c r="AS236" s="1509"/>
      <c r="AT236" s="1509"/>
      <c r="AU236" s="1509"/>
      <c r="AV236" s="1509"/>
      <c r="AW236" s="1509"/>
      <c r="AX236" s="1509"/>
      <c r="AY236" s="1509"/>
      <c r="AZ236" s="1509"/>
      <c r="BA236" s="1509"/>
      <c r="BB236" s="1509"/>
    </row>
    <row r="237">
      <c r="A237" s="1509"/>
      <c r="B237" s="1509"/>
      <c r="C237" s="1509"/>
      <c r="D237" s="1509"/>
      <c r="E237" s="1509"/>
      <c r="F237" s="1509"/>
      <c r="G237" s="1509"/>
      <c r="H237" s="1509"/>
      <c r="I237" s="1509"/>
      <c r="J237" s="1509"/>
      <c r="K237" s="1509"/>
      <c r="L237" s="1509"/>
      <c r="M237" s="1509"/>
      <c r="N237" s="1509"/>
      <c r="O237" s="1509"/>
      <c r="P237" s="1509"/>
      <c r="Q237" s="1509"/>
      <c r="R237" s="1509"/>
      <c r="S237" s="1509"/>
      <c r="T237" s="1509"/>
      <c r="U237" s="1509"/>
      <c r="V237" s="1509"/>
      <c r="W237" s="1509"/>
      <c r="X237" s="1509"/>
      <c r="Y237" s="1509"/>
      <c r="Z237" s="1509"/>
      <c r="AA237" s="1509"/>
      <c r="AB237" s="1509"/>
      <c r="AC237" s="1509"/>
      <c r="AD237" s="1509"/>
      <c r="AE237" s="1509"/>
      <c r="AF237" s="1509"/>
      <c r="AG237" s="1509"/>
      <c r="AH237" s="1509"/>
      <c r="AI237" s="1509"/>
      <c r="AJ237" s="1509"/>
      <c r="AK237" s="1509"/>
      <c r="AL237" s="1509"/>
      <c r="AM237" s="1509"/>
      <c r="AN237" s="1509"/>
      <c r="AO237" s="1509"/>
      <c r="AP237" s="1509"/>
      <c r="AQ237" s="1509"/>
      <c r="AR237" s="1509"/>
      <c r="AS237" s="1509"/>
      <c r="AT237" s="1509"/>
      <c r="AU237" s="1509"/>
      <c r="AV237" s="1509"/>
      <c r="AW237" s="1509"/>
      <c r="AX237" s="1509"/>
      <c r="AY237" s="1509"/>
      <c r="AZ237" s="1509"/>
      <c r="BA237" s="1509"/>
      <c r="BB237" s="1509"/>
    </row>
    <row r="238">
      <c r="A238" s="1509"/>
      <c r="B238" s="1509"/>
      <c r="C238" s="1509"/>
      <c r="D238" s="1509"/>
      <c r="E238" s="1509"/>
      <c r="F238" s="1509"/>
      <c r="G238" s="1509"/>
      <c r="H238" s="1509"/>
      <c r="I238" s="1509"/>
      <c r="J238" s="1509"/>
      <c r="K238" s="1509"/>
      <c r="L238" s="1509"/>
      <c r="M238" s="1509"/>
      <c r="N238" s="1509"/>
      <c r="O238" s="1509"/>
      <c r="P238" s="1509"/>
      <c r="Q238" s="1509"/>
      <c r="R238" s="1509"/>
      <c r="S238" s="1509"/>
      <c r="T238" s="1509"/>
      <c r="U238" s="1509"/>
      <c r="V238" s="1509"/>
      <c r="W238" s="1509"/>
      <c r="X238" s="1509"/>
      <c r="Y238" s="1509"/>
      <c r="Z238" s="1509"/>
      <c r="AA238" s="1509"/>
      <c r="AB238" s="1509"/>
      <c r="AC238" s="1509"/>
      <c r="AD238" s="1509"/>
      <c r="AE238" s="1509"/>
      <c r="AF238" s="1509"/>
      <c r="AG238" s="1509"/>
      <c r="AH238" s="1509"/>
      <c r="AI238" s="1509"/>
      <c r="AJ238" s="1509"/>
      <c r="AK238" s="1509"/>
      <c r="AL238" s="1509"/>
      <c r="AM238" s="1509"/>
      <c r="AN238" s="1509"/>
      <c r="AO238" s="1509"/>
      <c r="AP238" s="1509"/>
      <c r="AQ238" s="1509"/>
      <c r="AR238" s="1509"/>
      <c r="AS238" s="1509"/>
      <c r="AT238" s="1509"/>
      <c r="AU238" s="1509"/>
      <c r="AV238" s="1509"/>
      <c r="AW238" s="1509"/>
      <c r="AX238" s="1509"/>
      <c r="AY238" s="1509"/>
      <c r="AZ238" s="1509"/>
      <c r="BA238" s="1509"/>
      <c r="BB238" s="1509"/>
    </row>
    <row r="239">
      <c r="A239" s="1509"/>
      <c r="B239" s="1509"/>
      <c r="C239" s="1509"/>
      <c r="D239" s="1509"/>
      <c r="E239" s="1509"/>
      <c r="F239" s="1509"/>
      <c r="G239" s="1509"/>
      <c r="H239" s="1509"/>
      <c r="I239" s="1509"/>
      <c r="J239" s="1509"/>
      <c r="K239" s="1509"/>
      <c r="L239" s="1509"/>
      <c r="M239" s="1509"/>
      <c r="N239" s="1509"/>
      <c r="O239" s="1509"/>
      <c r="P239" s="1509"/>
      <c r="Q239" s="1509"/>
      <c r="R239" s="1509"/>
      <c r="S239" s="1509"/>
      <c r="T239" s="1509"/>
      <c r="U239" s="1509"/>
      <c r="V239" s="1509"/>
      <c r="W239" s="1509"/>
      <c r="X239" s="1509"/>
      <c r="Y239" s="1509"/>
      <c r="Z239" s="1509"/>
      <c r="AA239" s="1509"/>
      <c r="AB239" s="1509"/>
      <c r="AC239" s="1509"/>
      <c r="AD239" s="1509"/>
      <c r="AE239" s="1509"/>
      <c r="AF239" s="1509"/>
      <c r="AG239" s="1509"/>
      <c r="AH239" s="1509"/>
      <c r="AI239" s="1509"/>
      <c r="AJ239" s="1509"/>
      <c r="AK239" s="1509"/>
      <c r="AL239" s="1509"/>
      <c r="AM239" s="1509"/>
      <c r="AN239" s="1509"/>
      <c r="AO239" s="1509"/>
      <c r="AP239" s="1509"/>
      <c r="AQ239" s="1509"/>
      <c r="AR239" s="1509"/>
      <c r="AS239" s="1509"/>
      <c r="AT239" s="1509"/>
      <c r="AU239" s="1509"/>
      <c r="AV239" s="1509"/>
      <c r="AW239" s="1509"/>
      <c r="AX239" s="1509"/>
      <c r="AY239" s="1509"/>
      <c r="AZ239" s="1509"/>
      <c r="BA239" s="1509"/>
      <c r="BB239" s="1509"/>
    </row>
    <row r="240">
      <c r="A240" s="1509"/>
      <c r="B240" s="1509"/>
      <c r="C240" s="1509"/>
      <c r="D240" s="1509"/>
      <c r="E240" s="1509"/>
      <c r="F240" s="1509"/>
      <c r="G240" s="1509"/>
      <c r="H240" s="1509"/>
      <c r="I240" s="1509"/>
      <c r="J240" s="1509"/>
      <c r="K240" s="1509"/>
      <c r="L240" s="1509"/>
      <c r="M240" s="1509"/>
      <c r="N240" s="1509"/>
      <c r="O240" s="1509"/>
      <c r="P240" s="1509"/>
      <c r="Q240" s="1509"/>
      <c r="R240" s="1509"/>
      <c r="S240" s="1509"/>
      <c r="T240" s="1509"/>
      <c r="U240" s="1509"/>
      <c r="V240" s="1509"/>
      <c r="W240" s="1509"/>
      <c r="X240" s="1509"/>
      <c r="Y240" s="1509"/>
      <c r="Z240" s="1509"/>
      <c r="AA240" s="1509"/>
      <c r="AB240" s="1509"/>
      <c r="AC240" s="1509"/>
      <c r="AD240" s="1509"/>
      <c r="AE240" s="1509"/>
      <c r="AF240" s="1509"/>
      <c r="AG240" s="1509"/>
      <c r="AH240" s="1509"/>
      <c r="AI240" s="1509"/>
      <c r="AJ240" s="1509"/>
      <c r="AK240" s="1509"/>
      <c r="AL240" s="1509"/>
      <c r="AM240" s="1509"/>
      <c r="AN240" s="1509"/>
      <c r="AO240" s="1509"/>
      <c r="AP240" s="1509"/>
      <c r="AQ240" s="1509"/>
      <c r="AR240" s="1509"/>
      <c r="AS240" s="1509"/>
      <c r="AT240" s="1509"/>
      <c r="AU240" s="1509"/>
      <c r="AV240" s="1509"/>
      <c r="AW240" s="1509"/>
      <c r="AX240" s="1509"/>
      <c r="AY240" s="1509"/>
      <c r="AZ240" s="1509"/>
      <c r="BA240" s="1509"/>
      <c r="BB240" s="1509"/>
    </row>
    <row r="241">
      <c r="A241" s="1509"/>
      <c r="B241" s="1509"/>
      <c r="C241" s="1509"/>
      <c r="D241" s="1509"/>
      <c r="E241" s="1509"/>
      <c r="F241" s="1509"/>
      <c r="G241" s="1509"/>
      <c r="H241" s="1509"/>
      <c r="I241" s="1509"/>
      <c r="J241" s="1509"/>
      <c r="K241" s="1509"/>
      <c r="L241" s="1509"/>
      <c r="M241" s="1509"/>
      <c r="N241" s="1509"/>
      <c r="O241" s="1509"/>
      <c r="P241" s="1509"/>
      <c r="Q241" s="1509"/>
      <c r="R241" s="1509"/>
      <c r="S241" s="1509"/>
      <c r="T241" s="1509"/>
      <c r="U241" s="1509"/>
      <c r="V241" s="1509"/>
      <c r="W241" s="1509"/>
      <c r="X241" s="1509"/>
      <c r="Y241" s="1509"/>
      <c r="Z241" s="1509"/>
      <c r="AA241" s="1509"/>
      <c r="AB241" s="1509"/>
      <c r="AC241" s="1509"/>
      <c r="AD241" s="1509"/>
      <c r="AE241" s="1509"/>
      <c r="AF241" s="1509"/>
      <c r="AG241" s="1509"/>
      <c r="AH241" s="1509"/>
      <c r="AI241" s="1509"/>
      <c r="AJ241" s="1509"/>
      <c r="AK241" s="1509"/>
      <c r="AL241" s="1509"/>
      <c r="AM241" s="1509"/>
      <c r="AN241" s="1509"/>
      <c r="AO241" s="1509"/>
      <c r="AP241" s="1509"/>
      <c r="AQ241" s="1509"/>
      <c r="AR241" s="1509"/>
      <c r="AS241" s="1509"/>
      <c r="AT241" s="1509"/>
      <c r="AU241" s="1509"/>
      <c r="AV241" s="1509"/>
      <c r="AW241" s="1509"/>
      <c r="AX241" s="1509"/>
      <c r="AY241" s="1509"/>
      <c r="AZ241" s="1509"/>
      <c r="BA241" s="1509"/>
      <c r="BB241" s="1509"/>
    </row>
    <row r="242">
      <c r="A242" s="1509"/>
      <c r="B242" s="1509"/>
      <c r="C242" s="1509"/>
      <c r="D242" s="1509"/>
      <c r="E242" s="1509"/>
      <c r="F242" s="1509"/>
      <c r="G242" s="1509"/>
      <c r="H242" s="1509"/>
      <c r="I242" s="1509"/>
      <c r="J242" s="1509"/>
      <c r="K242" s="1509"/>
      <c r="L242" s="1509"/>
      <c r="M242" s="1509"/>
      <c r="N242" s="1509"/>
      <c r="O242" s="1509"/>
      <c r="P242" s="1509"/>
      <c r="Q242" s="1509"/>
      <c r="R242" s="1509"/>
      <c r="S242" s="1509"/>
      <c r="T242" s="1509"/>
      <c r="U242" s="1509"/>
      <c r="V242" s="1509"/>
      <c r="W242" s="1509"/>
      <c r="X242" s="1509"/>
      <c r="Y242" s="1509"/>
      <c r="Z242" s="1509"/>
      <c r="AA242" s="1509"/>
      <c r="AB242" s="1509"/>
      <c r="AC242" s="1509"/>
      <c r="AD242" s="1509"/>
      <c r="AE242" s="1509"/>
      <c r="AF242" s="1509"/>
      <c r="AG242" s="1509"/>
      <c r="AH242" s="1509"/>
      <c r="AI242" s="1509"/>
      <c r="AJ242" s="1509"/>
      <c r="AK242" s="1509"/>
      <c r="AL242" s="1509"/>
      <c r="AM242" s="1509"/>
      <c r="AN242" s="1509"/>
      <c r="AO242" s="1509"/>
      <c r="AP242" s="1509"/>
      <c r="AQ242" s="1509"/>
      <c r="AR242" s="1509"/>
      <c r="AS242" s="1509"/>
      <c r="AT242" s="1509"/>
      <c r="AU242" s="1509"/>
      <c r="AV242" s="1509"/>
      <c r="AW242" s="1509"/>
      <c r="AX242" s="1509"/>
      <c r="AY242" s="1509"/>
      <c r="AZ242" s="1509"/>
      <c r="BA242" s="1509"/>
      <c r="BB242" s="1509"/>
    </row>
    <row r="243">
      <c r="A243" s="1509"/>
      <c r="B243" s="1509"/>
      <c r="C243" s="1509"/>
      <c r="D243" s="1509"/>
      <c r="E243" s="1509"/>
      <c r="F243" s="1509"/>
      <c r="G243" s="1509"/>
      <c r="H243" s="1509"/>
      <c r="I243" s="1509"/>
      <c r="J243" s="1509"/>
      <c r="K243" s="1509"/>
      <c r="L243" s="1509"/>
      <c r="M243" s="1509"/>
      <c r="N243" s="1509"/>
      <c r="O243" s="1509"/>
      <c r="P243" s="1509"/>
      <c r="Q243" s="1509"/>
      <c r="R243" s="1509"/>
      <c r="S243" s="1509"/>
      <c r="T243" s="1509"/>
      <c r="U243" s="1509"/>
      <c r="V243" s="1509"/>
      <c r="W243" s="1509"/>
      <c r="X243" s="1509"/>
      <c r="Y243" s="1509"/>
      <c r="Z243" s="1509"/>
      <c r="AA243" s="1509"/>
      <c r="AB243" s="1509"/>
      <c r="AC243" s="1509"/>
      <c r="AD243" s="1509"/>
      <c r="AE243" s="1509"/>
      <c r="AF243" s="1509"/>
      <c r="AG243" s="1509"/>
      <c r="AH243" s="1509"/>
      <c r="AI243" s="1509"/>
      <c r="AJ243" s="1509"/>
      <c r="AK243" s="1509"/>
      <c r="AL243" s="1509"/>
      <c r="AM243" s="1509"/>
      <c r="AN243" s="1509"/>
      <c r="AO243" s="1509"/>
      <c r="AP243" s="1509"/>
      <c r="AQ243" s="1509"/>
      <c r="AR243" s="1509"/>
      <c r="AS243" s="1509"/>
      <c r="AT243" s="1509"/>
      <c r="AU243" s="1509"/>
      <c r="AV243" s="1509"/>
      <c r="AW243" s="1509"/>
      <c r="AX243" s="1509"/>
      <c r="AY243" s="1509"/>
      <c r="AZ243" s="1509"/>
      <c r="BA243" s="1509"/>
      <c r="BB243" s="1509"/>
    </row>
    <row r="244">
      <c r="A244" s="1509"/>
      <c r="B244" s="1509"/>
      <c r="C244" s="1509"/>
      <c r="D244" s="1509"/>
      <c r="E244" s="1509"/>
      <c r="F244" s="1509"/>
      <c r="G244" s="1509"/>
      <c r="H244" s="1509"/>
      <c r="I244" s="1509"/>
      <c r="J244" s="1509"/>
      <c r="K244" s="1509"/>
      <c r="L244" s="1509"/>
      <c r="M244" s="1509"/>
      <c r="N244" s="1509"/>
      <c r="O244" s="1509"/>
      <c r="P244" s="1509"/>
      <c r="Q244" s="1509"/>
      <c r="R244" s="1509"/>
      <c r="S244" s="1509"/>
      <c r="T244" s="1509"/>
      <c r="U244" s="1509"/>
      <c r="V244" s="1509"/>
      <c r="W244" s="1509"/>
      <c r="X244" s="1509"/>
      <c r="Y244" s="1509"/>
      <c r="Z244" s="1509"/>
      <c r="AA244" s="1509"/>
      <c r="AB244" s="1509"/>
      <c r="AC244" s="1509"/>
      <c r="AD244" s="1509"/>
      <c r="AE244" s="1509"/>
      <c r="AF244" s="1509"/>
      <c r="AG244" s="1509"/>
      <c r="AH244" s="1509"/>
      <c r="AI244" s="1509"/>
      <c r="AJ244" s="1509"/>
      <c r="AK244" s="1509"/>
      <c r="AL244" s="1509"/>
      <c r="AM244" s="1509"/>
      <c r="AN244" s="1509"/>
      <c r="AO244" s="1509"/>
      <c r="AP244" s="1509"/>
      <c r="AQ244" s="1509"/>
      <c r="AR244" s="1509"/>
      <c r="AS244" s="1509"/>
      <c r="AT244" s="1509"/>
      <c r="AU244" s="1509"/>
      <c r="AV244" s="1509"/>
      <c r="AW244" s="1509"/>
      <c r="AX244" s="1509"/>
      <c r="AY244" s="1509"/>
      <c r="AZ244" s="1509"/>
      <c r="BA244" s="1509"/>
      <c r="BB244" s="1509"/>
    </row>
    <row r="245">
      <c r="A245" s="1509"/>
      <c r="B245" s="1509"/>
      <c r="C245" s="1509"/>
      <c r="D245" s="1509"/>
      <c r="E245" s="1509"/>
      <c r="F245" s="1509"/>
      <c r="G245" s="1509"/>
      <c r="H245" s="1509"/>
      <c r="I245" s="1509"/>
      <c r="J245" s="1509"/>
      <c r="K245" s="1509"/>
      <c r="L245" s="1509"/>
      <c r="M245" s="1509"/>
      <c r="N245" s="1509"/>
      <c r="O245" s="1509"/>
      <c r="P245" s="1509"/>
      <c r="Q245" s="1509"/>
      <c r="R245" s="1509"/>
      <c r="S245" s="1509"/>
      <c r="T245" s="1509"/>
      <c r="U245" s="1509"/>
      <c r="V245" s="1509"/>
      <c r="W245" s="1509"/>
      <c r="X245" s="1509"/>
      <c r="Y245" s="1509"/>
      <c r="Z245" s="1509"/>
      <c r="AA245" s="1509"/>
      <c r="AB245" s="1509"/>
      <c r="AC245" s="1509"/>
      <c r="AD245" s="1509"/>
      <c r="AE245" s="1509"/>
      <c r="AF245" s="1509"/>
      <c r="AG245" s="1509"/>
      <c r="AH245" s="1509"/>
      <c r="AI245" s="1509"/>
      <c r="AJ245" s="1509"/>
      <c r="AK245" s="1509"/>
      <c r="AL245" s="1509"/>
      <c r="AM245" s="1509"/>
      <c r="AN245" s="1509"/>
      <c r="AO245" s="1509"/>
      <c r="AP245" s="1509"/>
      <c r="AQ245" s="1509"/>
      <c r="AR245" s="1509"/>
      <c r="AS245" s="1509"/>
      <c r="AT245" s="1509"/>
      <c r="AU245" s="1509"/>
      <c r="AV245" s="1509"/>
      <c r="AW245" s="1509"/>
      <c r="AX245" s="1509"/>
      <c r="AY245" s="1509"/>
      <c r="AZ245" s="1509"/>
      <c r="BA245" s="1509"/>
      <c r="BB245" s="1509"/>
    </row>
    <row r="246">
      <c r="A246" s="1509"/>
      <c r="B246" s="1509"/>
      <c r="C246" s="1509"/>
      <c r="D246" s="1509"/>
      <c r="E246" s="1509"/>
      <c r="F246" s="1509"/>
      <c r="G246" s="1509"/>
      <c r="H246" s="1509"/>
      <c r="I246" s="1509"/>
      <c r="J246" s="1509"/>
      <c r="K246" s="1509"/>
      <c r="L246" s="1509"/>
      <c r="M246" s="1509"/>
      <c r="N246" s="1509"/>
      <c r="O246" s="1509"/>
      <c r="P246" s="1509"/>
      <c r="Q246" s="1509"/>
      <c r="R246" s="1509"/>
      <c r="S246" s="1509"/>
      <c r="T246" s="1509"/>
      <c r="U246" s="1509"/>
      <c r="V246" s="1509"/>
      <c r="W246" s="1509"/>
      <c r="X246" s="1509"/>
      <c r="Y246" s="1509"/>
      <c r="Z246" s="1509"/>
      <c r="AA246" s="1509"/>
      <c r="AB246" s="1509"/>
      <c r="AC246" s="1509"/>
      <c r="AD246" s="1509"/>
      <c r="AE246" s="1509"/>
      <c r="AF246" s="1509"/>
      <c r="AG246" s="1509"/>
      <c r="AH246" s="1509"/>
      <c r="AI246" s="1509"/>
      <c r="AJ246" s="1509"/>
      <c r="AK246" s="1509"/>
      <c r="AL246" s="1509"/>
      <c r="AM246" s="1509"/>
      <c r="AN246" s="1509"/>
      <c r="AO246" s="1509"/>
      <c r="AP246" s="1509"/>
      <c r="AQ246" s="1509"/>
      <c r="AR246" s="1509"/>
      <c r="AS246" s="1509"/>
      <c r="AT246" s="1509"/>
      <c r="AU246" s="1509"/>
      <c r="AV246" s="1509"/>
      <c r="AW246" s="1509"/>
      <c r="AX246" s="1509"/>
      <c r="AY246" s="1509"/>
      <c r="AZ246" s="1509"/>
      <c r="BA246" s="1509"/>
      <c r="BB246" s="1509"/>
    </row>
    <row r="247">
      <c r="A247" s="1509"/>
      <c r="B247" s="1509"/>
      <c r="C247" s="1509"/>
      <c r="D247" s="1509"/>
      <c r="E247" s="1509"/>
      <c r="F247" s="1509"/>
      <c r="G247" s="1509"/>
      <c r="H247" s="1509"/>
      <c r="I247" s="1509"/>
      <c r="J247" s="1509"/>
      <c r="K247" s="1509"/>
      <c r="L247" s="1509"/>
      <c r="M247" s="1509"/>
      <c r="N247" s="1509"/>
      <c r="O247" s="1509"/>
      <c r="P247" s="1509"/>
      <c r="Q247" s="1509"/>
      <c r="R247" s="1509"/>
      <c r="S247" s="1509"/>
      <c r="T247" s="1509"/>
      <c r="U247" s="1509"/>
      <c r="V247" s="1509"/>
      <c r="W247" s="1509"/>
      <c r="X247" s="1509"/>
      <c r="Y247" s="1509"/>
      <c r="Z247" s="1509"/>
      <c r="AA247" s="1509"/>
      <c r="AB247" s="1509"/>
      <c r="AC247" s="1509"/>
      <c r="AD247" s="1509"/>
      <c r="AE247" s="1509"/>
      <c r="AF247" s="1509"/>
      <c r="AG247" s="1509"/>
      <c r="AH247" s="1509"/>
      <c r="AI247" s="1509"/>
      <c r="AJ247" s="1509"/>
      <c r="AK247" s="1509"/>
      <c r="AL247" s="1509"/>
      <c r="AM247" s="1509"/>
      <c r="AN247" s="1509"/>
      <c r="AO247" s="1509"/>
      <c r="AP247" s="1509"/>
      <c r="AQ247" s="1509"/>
      <c r="AR247" s="1509"/>
      <c r="AS247" s="1509"/>
      <c r="AT247" s="1509"/>
      <c r="AU247" s="1509"/>
      <c r="AV247" s="1509"/>
      <c r="AW247" s="1509"/>
      <c r="AX247" s="1509"/>
      <c r="AY247" s="1509"/>
      <c r="AZ247" s="1509"/>
      <c r="BA247" s="1509"/>
      <c r="BB247" s="1509"/>
    </row>
    <row r="248">
      <c r="A248" s="1509"/>
      <c r="B248" s="1509"/>
      <c r="C248" s="1509"/>
      <c r="D248" s="1509"/>
      <c r="E248" s="1509"/>
      <c r="F248" s="1509"/>
      <c r="G248" s="1509"/>
      <c r="H248" s="1509"/>
      <c r="I248" s="1509"/>
      <c r="J248" s="1509"/>
      <c r="K248" s="1509"/>
      <c r="L248" s="1509"/>
      <c r="M248" s="1509"/>
      <c r="N248" s="1509"/>
      <c r="O248" s="1509"/>
      <c r="P248" s="1509"/>
      <c r="Q248" s="1509"/>
      <c r="R248" s="1509"/>
      <c r="S248" s="1509"/>
      <c r="T248" s="1509"/>
      <c r="U248" s="1509"/>
      <c r="V248" s="1509"/>
      <c r="W248" s="1509"/>
      <c r="X248" s="1509"/>
      <c r="Y248" s="1509"/>
      <c r="Z248" s="1509"/>
      <c r="AA248" s="1509"/>
      <c r="AB248" s="1509"/>
      <c r="AC248" s="1509"/>
      <c r="AD248" s="1509"/>
      <c r="AE248" s="1509"/>
      <c r="AF248" s="1509"/>
      <c r="AG248" s="1509"/>
      <c r="AH248" s="1509"/>
      <c r="AI248" s="1509"/>
      <c r="AJ248" s="1509"/>
      <c r="AK248" s="1509"/>
      <c r="AL248" s="1509"/>
      <c r="AM248" s="1509"/>
      <c r="AN248" s="1509"/>
      <c r="AO248" s="1509"/>
      <c r="AP248" s="1509"/>
      <c r="AQ248" s="1509"/>
      <c r="AR248" s="1509"/>
      <c r="AS248" s="1509"/>
      <c r="AT248" s="1509"/>
      <c r="AU248" s="1509"/>
      <c r="AV248" s="1509"/>
      <c r="AW248" s="1509"/>
      <c r="AX248" s="1509"/>
      <c r="AY248" s="1509"/>
      <c r="AZ248" s="1509"/>
      <c r="BA248" s="1509"/>
      <c r="BB248" s="1509"/>
    </row>
    <row r="249">
      <c r="A249" s="1509"/>
      <c r="B249" s="1509"/>
      <c r="C249" s="1509"/>
      <c r="D249" s="1509"/>
      <c r="E249" s="1509"/>
      <c r="F249" s="1509"/>
      <c r="G249" s="1509"/>
      <c r="H249" s="1509"/>
      <c r="I249" s="1509"/>
      <c r="J249" s="1509"/>
      <c r="K249" s="1509"/>
      <c r="L249" s="1509"/>
      <c r="M249" s="1509"/>
      <c r="N249" s="1509"/>
      <c r="O249" s="1509"/>
      <c r="P249" s="1509"/>
      <c r="Q249" s="1509"/>
      <c r="R249" s="1509"/>
      <c r="S249" s="1509"/>
      <c r="T249" s="1509"/>
      <c r="U249" s="1509"/>
      <c r="V249" s="1509"/>
      <c r="W249" s="1509"/>
      <c r="X249" s="1509"/>
      <c r="Y249" s="1509"/>
      <c r="Z249" s="1509"/>
      <c r="AA249" s="1509"/>
      <c r="AB249" s="1509"/>
      <c r="AC249" s="1509"/>
      <c r="AD249" s="1509"/>
      <c r="AE249" s="1509"/>
      <c r="AF249" s="1509"/>
      <c r="AG249" s="1509"/>
      <c r="AH249" s="1509"/>
      <c r="AI249" s="1509"/>
      <c r="AJ249" s="1509"/>
      <c r="AK249" s="1509"/>
      <c r="AL249" s="1509"/>
      <c r="AM249" s="1509"/>
      <c r="AN249" s="1509"/>
      <c r="AO249" s="1509"/>
      <c r="AP249" s="1509"/>
      <c r="AQ249" s="1509"/>
      <c r="AR249" s="1509"/>
      <c r="AS249" s="1509"/>
      <c r="AT249" s="1509"/>
      <c r="AU249" s="1509"/>
      <c r="AV249" s="1509"/>
      <c r="AW249" s="1509"/>
      <c r="AX249" s="1509"/>
      <c r="AY249" s="1509"/>
      <c r="AZ249" s="1509"/>
      <c r="BA249" s="1509"/>
      <c r="BB249" s="1509"/>
    </row>
    <row r="250">
      <c r="A250" s="1509"/>
      <c r="B250" s="1509"/>
      <c r="C250" s="1509"/>
      <c r="D250" s="1509"/>
      <c r="E250" s="1509"/>
      <c r="F250" s="1509"/>
      <c r="G250" s="1509"/>
      <c r="H250" s="1509"/>
      <c r="I250" s="1509"/>
      <c r="J250" s="1509"/>
      <c r="K250" s="1509"/>
      <c r="L250" s="1509"/>
      <c r="M250" s="1509"/>
      <c r="N250" s="1509"/>
      <c r="O250" s="1509"/>
      <c r="P250" s="1509"/>
      <c r="Q250" s="1509"/>
      <c r="R250" s="1509"/>
      <c r="S250" s="1509"/>
      <c r="T250" s="1509"/>
      <c r="U250" s="1509"/>
      <c r="V250" s="1509"/>
      <c r="W250" s="1509"/>
      <c r="X250" s="1509"/>
      <c r="Y250" s="1509"/>
      <c r="Z250" s="1509"/>
      <c r="AA250" s="1509"/>
      <c r="AB250" s="1509"/>
      <c r="AC250" s="1509"/>
      <c r="AD250" s="1509"/>
      <c r="AE250" s="1509"/>
      <c r="AF250" s="1509"/>
      <c r="AG250" s="1509"/>
      <c r="AH250" s="1509"/>
      <c r="AI250" s="1509"/>
      <c r="AJ250" s="1509"/>
      <c r="AK250" s="1509"/>
      <c r="AL250" s="1509"/>
      <c r="AM250" s="1509"/>
      <c r="AN250" s="1509"/>
      <c r="AO250" s="1509"/>
      <c r="AP250" s="1509"/>
      <c r="AQ250" s="1509"/>
      <c r="AR250" s="1509"/>
      <c r="AS250" s="1509"/>
      <c r="AT250" s="1509"/>
      <c r="AU250" s="1509"/>
      <c r="AV250" s="1509"/>
      <c r="AW250" s="1509"/>
      <c r="AX250" s="1509"/>
      <c r="AY250" s="1509"/>
      <c r="AZ250" s="1509"/>
      <c r="BA250" s="1509"/>
      <c r="BB250" s="1509"/>
    </row>
    <row r="251">
      <c r="A251" s="1509"/>
      <c r="B251" s="1509"/>
      <c r="C251" s="1509"/>
      <c r="D251" s="1509"/>
      <c r="E251" s="1509"/>
      <c r="F251" s="1509"/>
      <c r="G251" s="1509"/>
      <c r="H251" s="1509"/>
      <c r="I251" s="1509"/>
      <c r="J251" s="1509"/>
      <c r="K251" s="1509"/>
      <c r="L251" s="1509"/>
      <c r="M251" s="1509"/>
      <c r="N251" s="1509"/>
      <c r="O251" s="1509"/>
      <c r="P251" s="1509"/>
      <c r="Q251" s="1509"/>
      <c r="R251" s="1509"/>
      <c r="S251" s="1509"/>
      <c r="T251" s="1509"/>
      <c r="U251" s="1509"/>
      <c r="V251" s="1509"/>
      <c r="W251" s="1509"/>
      <c r="X251" s="1509"/>
      <c r="Y251" s="1509"/>
      <c r="Z251" s="1509"/>
      <c r="AA251" s="1509"/>
      <c r="AB251" s="1509"/>
      <c r="AC251" s="1509"/>
      <c r="AD251" s="1509"/>
      <c r="AE251" s="1509"/>
      <c r="AF251" s="1509"/>
      <c r="AG251" s="1509"/>
      <c r="AH251" s="1509"/>
      <c r="AI251" s="1509"/>
      <c r="AJ251" s="1509"/>
      <c r="AK251" s="1509"/>
      <c r="AL251" s="1509"/>
      <c r="AM251" s="1509"/>
      <c r="AN251" s="1509"/>
      <c r="AO251" s="1509"/>
      <c r="AP251" s="1509"/>
      <c r="AQ251" s="1509"/>
      <c r="AR251" s="1509"/>
      <c r="AS251" s="1509"/>
      <c r="AT251" s="1509"/>
      <c r="AU251" s="1509"/>
      <c r="AV251" s="1509"/>
      <c r="AW251" s="1509"/>
      <c r="AX251" s="1509"/>
      <c r="AY251" s="1509"/>
      <c r="AZ251" s="1509"/>
      <c r="BA251" s="1509"/>
      <c r="BB251" s="1509"/>
    </row>
    <row r="252">
      <c r="A252" s="1509"/>
      <c r="B252" s="1509"/>
      <c r="C252" s="1509"/>
      <c r="D252" s="1509"/>
      <c r="E252" s="1509"/>
      <c r="F252" s="1509"/>
      <c r="G252" s="1509"/>
      <c r="H252" s="1509"/>
      <c r="I252" s="1509"/>
      <c r="J252" s="1509"/>
      <c r="K252" s="1509"/>
      <c r="L252" s="1509"/>
      <c r="M252" s="1509"/>
      <c r="N252" s="1509"/>
      <c r="O252" s="1509"/>
      <c r="P252" s="1509"/>
      <c r="Q252" s="1509"/>
      <c r="R252" s="1509"/>
      <c r="S252" s="1509"/>
      <c r="T252" s="1509"/>
      <c r="U252" s="1509"/>
      <c r="V252" s="1509"/>
      <c r="W252" s="1509"/>
      <c r="X252" s="1509"/>
      <c r="Y252" s="1509"/>
      <c r="Z252" s="1509"/>
      <c r="AA252" s="1509"/>
      <c r="AB252" s="1509"/>
      <c r="AC252" s="1509"/>
      <c r="AD252" s="1509"/>
      <c r="AE252" s="1509"/>
      <c r="AF252" s="1509"/>
      <c r="AG252" s="1509"/>
      <c r="AH252" s="1509"/>
      <c r="AI252" s="1509"/>
      <c r="AJ252" s="1509"/>
      <c r="AK252" s="1509"/>
      <c r="AL252" s="1509"/>
      <c r="AM252" s="1509"/>
      <c r="AN252" s="1509"/>
      <c r="AO252" s="1509"/>
      <c r="AP252" s="1509"/>
      <c r="AQ252" s="1509"/>
      <c r="AR252" s="1509"/>
      <c r="AS252" s="1509"/>
      <c r="AT252" s="1509"/>
      <c r="AU252" s="1509"/>
      <c r="AV252" s="1509"/>
      <c r="AW252" s="1509"/>
      <c r="AX252" s="1509"/>
      <c r="AY252" s="1509"/>
      <c r="AZ252" s="1509"/>
      <c r="BA252" s="1509"/>
      <c r="BB252" s="1509"/>
    </row>
    <row r="253">
      <c r="A253" s="1509"/>
      <c r="B253" s="1509"/>
      <c r="C253" s="1509"/>
      <c r="D253" s="1509"/>
      <c r="E253" s="1509"/>
      <c r="F253" s="1509"/>
      <c r="G253" s="1509"/>
      <c r="H253" s="1509"/>
      <c r="I253" s="1509"/>
      <c r="J253" s="1509"/>
      <c r="K253" s="1509"/>
      <c r="L253" s="1509"/>
      <c r="M253" s="1509"/>
      <c r="N253" s="1509"/>
      <c r="O253" s="1509"/>
      <c r="P253" s="1509"/>
      <c r="Q253" s="1509"/>
      <c r="R253" s="1509"/>
      <c r="S253" s="1509"/>
      <c r="T253" s="1509"/>
      <c r="U253" s="1509"/>
      <c r="V253" s="1509"/>
      <c r="W253" s="1509"/>
      <c r="X253" s="1509"/>
      <c r="Y253" s="1509"/>
      <c r="Z253" s="1509"/>
      <c r="AA253" s="1509"/>
      <c r="AB253" s="1509"/>
      <c r="AC253" s="1509"/>
      <c r="AD253" s="1509"/>
      <c r="AE253" s="1509"/>
      <c r="AF253" s="1509"/>
      <c r="AG253" s="1509"/>
      <c r="AH253" s="1509"/>
      <c r="AI253" s="1509"/>
      <c r="AJ253" s="1509"/>
      <c r="AK253" s="1509"/>
      <c r="AL253" s="1509"/>
      <c r="AM253" s="1509"/>
      <c r="AN253" s="1509"/>
      <c r="AO253" s="1509"/>
      <c r="AP253" s="1509"/>
      <c r="AQ253" s="1509"/>
      <c r="AR253" s="1509"/>
      <c r="AS253" s="1509"/>
      <c r="AT253" s="1509"/>
      <c r="AU253" s="1509"/>
      <c r="AV253" s="1509"/>
      <c r="AW253" s="1509"/>
      <c r="AX253" s="1509"/>
      <c r="AY253" s="1509"/>
      <c r="AZ253" s="1509"/>
      <c r="BA253" s="1509"/>
      <c r="BB253" s="1509"/>
    </row>
    <row r="254">
      <c r="A254" s="1509"/>
      <c r="B254" s="1509"/>
      <c r="C254" s="1509"/>
      <c r="D254" s="1509"/>
      <c r="E254" s="1509"/>
      <c r="F254" s="1509"/>
      <c r="G254" s="1509"/>
      <c r="H254" s="1509"/>
      <c r="I254" s="1509"/>
      <c r="J254" s="1509"/>
      <c r="K254" s="1509"/>
      <c r="L254" s="1509"/>
      <c r="M254" s="1509"/>
      <c r="N254" s="1509"/>
      <c r="O254" s="1509"/>
      <c r="P254" s="1509"/>
      <c r="Q254" s="1509"/>
      <c r="R254" s="1509"/>
      <c r="S254" s="1509"/>
      <c r="T254" s="1509"/>
      <c r="U254" s="1509"/>
      <c r="V254" s="1509"/>
      <c r="W254" s="1509"/>
      <c r="X254" s="1509"/>
      <c r="Y254" s="1509"/>
      <c r="Z254" s="1509"/>
      <c r="AA254" s="1509"/>
      <c r="AB254" s="1509"/>
      <c r="AC254" s="1509"/>
      <c r="AD254" s="1509"/>
      <c r="AE254" s="1509"/>
      <c r="AF254" s="1509"/>
      <c r="AG254" s="1509"/>
      <c r="AH254" s="1509"/>
      <c r="AI254" s="1509"/>
      <c r="AJ254" s="1509"/>
      <c r="AK254" s="1509"/>
      <c r="AL254" s="1509"/>
      <c r="AM254" s="1509"/>
      <c r="AN254" s="1509"/>
      <c r="AO254" s="1509"/>
      <c r="AP254" s="1509"/>
      <c r="AQ254" s="1509"/>
      <c r="AR254" s="1509"/>
      <c r="AS254" s="1509"/>
      <c r="AT254" s="1509"/>
      <c r="AU254" s="1509"/>
      <c r="AV254" s="1509"/>
      <c r="AW254" s="1509"/>
      <c r="AX254" s="1509"/>
      <c r="AY254" s="1509"/>
      <c r="AZ254" s="1509"/>
      <c r="BA254" s="1509"/>
      <c r="BB254" s="1509"/>
    </row>
    <row r="255">
      <c r="A255" s="1509"/>
      <c r="B255" s="1509"/>
      <c r="C255" s="1509"/>
      <c r="D255" s="1509"/>
      <c r="E255" s="1509"/>
      <c r="F255" s="1509"/>
      <c r="G255" s="1509"/>
      <c r="H255" s="1509"/>
      <c r="I255" s="1509"/>
      <c r="J255" s="1509"/>
      <c r="K255" s="1509"/>
      <c r="L255" s="1509"/>
      <c r="M255" s="1509"/>
      <c r="N255" s="1509"/>
      <c r="O255" s="1509"/>
      <c r="P255" s="1509"/>
      <c r="Q255" s="1509"/>
      <c r="R255" s="1509"/>
      <c r="S255" s="1509"/>
      <c r="T255" s="1509"/>
      <c r="U255" s="1509"/>
      <c r="V255" s="1509"/>
      <c r="W255" s="1509"/>
      <c r="X255" s="1509"/>
      <c r="Y255" s="1509"/>
      <c r="Z255" s="1509"/>
      <c r="AA255" s="1509"/>
      <c r="AB255" s="1509"/>
      <c r="AC255" s="1509"/>
      <c r="AD255" s="1509"/>
      <c r="AE255" s="1509"/>
      <c r="AF255" s="1509"/>
      <c r="AG255" s="1509"/>
      <c r="AH255" s="1509"/>
      <c r="AI255" s="1509"/>
      <c r="AJ255" s="1509"/>
      <c r="AK255" s="1509"/>
      <c r="AL255" s="1509"/>
      <c r="AM255" s="1509"/>
      <c r="AN255" s="1509"/>
      <c r="AO255" s="1509"/>
      <c r="AP255" s="1509"/>
      <c r="AQ255" s="1509"/>
      <c r="AR255" s="1509"/>
      <c r="AS255" s="1509"/>
      <c r="AT255" s="1509"/>
      <c r="AU255" s="1509"/>
      <c r="AV255" s="1509"/>
      <c r="AW255" s="1509"/>
      <c r="AX255" s="1509"/>
      <c r="AY255" s="1509"/>
      <c r="AZ255" s="1509"/>
      <c r="BA255" s="1509"/>
      <c r="BB255" s="1509"/>
    </row>
    <row r="256">
      <c r="A256" s="1509"/>
      <c r="B256" s="1509"/>
      <c r="C256" s="1509"/>
      <c r="D256" s="1509"/>
      <c r="E256" s="1509"/>
      <c r="F256" s="1509"/>
      <c r="G256" s="1509"/>
      <c r="H256" s="1509"/>
      <c r="I256" s="1509"/>
      <c r="J256" s="1509"/>
      <c r="K256" s="1509"/>
      <c r="L256" s="1509"/>
      <c r="M256" s="1509"/>
      <c r="N256" s="1509"/>
      <c r="O256" s="1509"/>
      <c r="P256" s="1509"/>
      <c r="Q256" s="1509"/>
      <c r="R256" s="1509"/>
      <c r="S256" s="1509"/>
      <c r="T256" s="1509"/>
      <c r="U256" s="1509"/>
      <c r="V256" s="1509"/>
      <c r="W256" s="1509"/>
      <c r="X256" s="1509"/>
      <c r="Y256" s="1509"/>
      <c r="Z256" s="1509"/>
      <c r="AA256" s="1509"/>
      <c r="AB256" s="1509"/>
      <c r="AC256" s="1509"/>
      <c r="AD256" s="1509"/>
      <c r="AE256" s="1509"/>
      <c r="AF256" s="1509"/>
      <c r="AG256" s="1509"/>
      <c r="AH256" s="1509"/>
      <c r="AI256" s="1509"/>
      <c r="AJ256" s="1509"/>
      <c r="AK256" s="1509"/>
      <c r="AL256" s="1509"/>
      <c r="AM256" s="1509"/>
      <c r="AN256" s="1509"/>
      <c r="AO256" s="1509"/>
      <c r="AP256" s="1509"/>
      <c r="AQ256" s="1509"/>
      <c r="AR256" s="1509"/>
      <c r="AS256" s="1509"/>
      <c r="AT256" s="1509"/>
      <c r="AU256" s="1509"/>
      <c r="AV256" s="1509"/>
      <c r="AW256" s="1509"/>
      <c r="AX256" s="1509"/>
      <c r="AY256" s="1509"/>
      <c r="AZ256" s="1509"/>
      <c r="BA256" s="1509"/>
      <c r="BB256" s="1509"/>
    </row>
    <row r="257">
      <c r="A257" s="1509"/>
      <c r="B257" s="1509"/>
      <c r="C257" s="1509"/>
      <c r="D257" s="1509"/>
      <c r="E257" s="1509"/>
      <c r="F257" s="1509"/>
      <c r="G257" s="1509"/>
      <c r="H257" s="1509"/>
      <c r="I257" s="1509"/>
      <c r="J257" s="1509"/>
      <c r="K257" s="1509"/>
      <c r="L257" s="1509"/>
      <c r="M257" s="1509"/>
      <c r="N257" s="1509"/>
      <c r="O257" s="1509"/>
      <c r="P257" s="1509"/>
      <c r="Q257" s="1509"/>
      <c r="R257" s="1509"/>
      <c r="S257" s="1509"/>
      <c r="T257" s="1509"/>
      <c r="U257" s="1509"/>
      <c r="V257" s="1509"/>
      <c r="W257" s="1509"/>
      <c r="X257" s="1509"/>
      <c r="Y257" s="1509"/>
      <c r="Z257" s="1509"/>
      <c r="AA257" s="1509"/>
      <c r="AB257" s="1509"/>
      <c r="AC257" s="1509"/>
      <c r="AD257" s="1509"/>
      <c r="AE257" s="1509"/>
      <c r="AF257" s="1509"/>
      <c r="AG257" s="1509"/>
      <c r="AH257" s="1509"/>
      <c r="AI257" s="1509"/>
      <c r="AJ257" s="1509"/>
      <c r="AK257" s="1509"/>
      <c r="AL257" s="1509"/>
      <c r="AM257" s="1509"/>
      <c r="AN257" s="1509"/>
      <c r="AO257" s="1509"/>
      <c r="AP257" s="1509"/>
      <c r="AQ257" s="1509"/>
      <c r="AR257" s="1509"/>
      <c r="AS257" s="1509"/>
      <c r="AT257" s="1509"/>
      <c r="AU257" s="1509"/>
      <c r="AV257" s="1509"/>
      <c r="AW257" s="1509"/>
      <c r="AX257" s="1509"/>
      <c r="AY257" s="1509"/>
      <c r="AZ257" s="1509"/>
      <c r="BA257" s="1509"/>
      <c r="BB257" s="1509"/>
    </row>
    <row r="258">
      <c r="A258" s="1509"/>
      <c r="B258" s="1509"/>
      <c r="C258" s="1509"/>
      <c r="D258" s="1509"/>
      <c r="E258" s="1509"/>
      <c r="F258" s="1509"/>
      <c r="G258" s="1509"/>
      <c r="H258" s="1509"/>
      <c r="I258" s="1509"/>
      <c r="J258" s="1509"/>
      <c r="K258" s="1509"/>
      <c r="L258" s="1509"/>
      <c r="M258" s="1509"/>
      <c r="N258" s="1509"/>
      <c r="O258" s="1509"/>
      <c r="P258" s="1509"/>
      <c r="Q258" s="1509"/>
      <c r="R258" s="1509"/>
      <c r="S258" s="1509"/>
      <c r="T258" s="1509"/>
      <c r="U258" s="1509"/>
      <c r="V258" s="1509"/>
      <c r="W258" s="1509"/>
      <c r="X258" s="1509"/>
      <c r="Y258" s="1509"/>
      <c r="Z258" s="1509"/>
      <c r="AA258" s="1509"/>
      <c r="AB258" s="1509"/>
      <c r="AC258" s="1509"/>
      <c r="AD258" s="1509"/>
      <c r="AE258" s="1509"/>
      <c r="AF258" s="1509"/>
      <c r="AG258" s="1509"/>
      <c r="AH258" s="1509"/>
      <c r="AI258" s="1509"/>
      <c r="AJ258" s="1509"/>
      <c r="AK258" s="1509"/>
      <c r="AL258" s="1509"/>
      <c r="AM258" s="1509"/>
      <c r="AN258" s="1509"/>
      <c r="AO258" s="1509"/>
      <c r="AP258" s="1509"/>
      <c r="AQ258" s="1509"/>
      <c r="AR258" s="1509"/>
      <c r="AS258" s="1509"/>
      <c r="AT258" s="1509"/>
      <c r="AU258" s="1509"/>
      <c r="AV258" s="1509"/>
      <c r="AW258" s="1509"/>
      <c r="AX258" s="1509"/>
      <c r="AY258" s="1509"/>
      <c r="AZ258" s="1509"/>
      <c r="BA258" s="1509"/>
      <c r="BB258" s="1509"/>
    </row>
    <row r="259">
      <c r="A259" s="1509"/>
      <c r="B259" s="1509"/>
      <c r="C259" s="1509"/>
      <c r="D259" s="1509"/>
      <c r="E259" s="1509"/>
      <c r="F259" s="1509"/>
      <c r="G259" s="1509"/>
      <c r="H259" s="1509"/>
      <c r="I259" s="1509"/>
      <c r="J259" s="1509"/>
      <c r="K259" s="1509"/>
      <c r="L259" s="1509"/>
      <c r="M259" s="1509"/>
      <c r="N259" s="1509"/>
      <c r="O259" s="1509"/>
      <c r="P259" s="1509"/>
      <c r="Q259" s="1509"/>
      <c r="R259" s="1509"/>
      <c r="S259" s="1509"/>
      <c r="T259" s="1509"/>
      <c r="U259" s="1509"/>
      <c r="V259" s="1509"/>
      <c r="W259" s="1509"/>
      <c r="X259" s="1509"/>
      <c r="Y259" s="1509"/>
      <c r="Z259" s="1509"/>
      <c r="AA259" s="1509"/>
      <c r="AB259" s="1509"/>
      <c r="AC259" s="1509"/>
      <c r="AD259" s="1509"/>
      <c r="AE259" s="1509"/>
      <c r="AF259" s="1509"/>
      <c r="AG259" s="1509"/>
      <c r="AH259" s="1509"/>
      <c r="AI259" s="1509"/>
      <c r="AJ259" s="1509"/>
      <c r="AK259" s="1509"/>
      <c r="AL259" s="1509"/>
      <c r="AM259" s="1509"/>
      <c r="AN259" s="1509"/>
      <c r="AO259" s="1509"/>
      <c r="AP259" s="1509"/>
      <c r="AQ259" s="1509"/>
      <c r="AR259" s="1509"/>
      <c r="AS259" s="1509"/>
      <c r="AT259" s="1509"/>
      <c r="AU259" s="1509"/>
      <c r="AV259" s="1509"/>
      <c r="AW259" s="1509"/>
      <c r="AX259" s="1509"/>
      <c r="AY259" s="1509"/>
      <c r="AZ259" s="1509"/>
      <c r="BA259" s="1509"/>
      <c r="BB259" s="1509"/>
    </row>
    <row r="260">
      <c r="A260" s="1509"/>
      <c r="B260" s="1509"/>
      <c r="C260" s="1509"/>
      <c r="D260" s="1509"/>
      <c r="E260" s="1509"/>
      <c r="F260" s="1509"/>
      <c r="G260" s="1509"/>
      <c r="H260" s="1509"/>
      <c r="I260" s="1509"/>
      <c r="J260" s="1509"/>
      <c r="K260" s="1509"/>
      <c r="L260" s="1509"/>
      <c r="M260" s="1509"/>
      <c r="N260" s="1509"/>
      <c r="O260" s="1509"/>
      <c r="P260" s="1509"/>
      <c r="Q260" s="1509"/>
      <c r="R260" s="1509"/>
      <c r="S260" s="1509"/>
      <c r="T260" s="1509"/>
      <c r="U260" s="1509"/>
      <c r="V260" s="1509"/>
      <c r="W260" s="1509"/>
      <c r="X260" s="1509"/>
      <c r="Y260" s="1509"/>
      <c r="Z260" s="1509"/>
      <c r="AA260" s="1509"/>
      <c r="AB260" s="1509"/>
      <c r="AC260" s="1509"/>
      <c r="AD260" s="1509"/>
      <c r="AE260" s="1509"/>
      <c r="AF260" s="1509"/>
      <c r="AG260" s="1509"/>
      <c r="AH260" s="1509"/>
      <c r="AI260" s="1509"/>
      <c r="AJ260" s="1509"/>
      <c r="AK260" s="1509"/>
      <c r="AL260" s="1509"/>
      <c r="AM260" s="1509"/>
      <c r="AN260" s="1509"/>
      <c r="AO260" s="1509"/>
      <c r="AP260" s="1509"/>
      <c r="AQ260" s="1509"/>
      <c r="AR260" s="1509"/>
      <c r="AS260" s="1509"/>
      <c r="AT260" s="1509"/>
      <c r="AU260" s="1509"/>
      <c r="AV260" s="1509"/>
      <c r="AW260" s="1509"/>
      <c r="AX260" s="1509"/>
      <c r="AY260" s="1509"/>
      <c r="AZ260" s="1509"/>
      <c r="BA260" s="1509"/>
      <c r="BB260" s="1509"/>
    </row>
    <row r="261">
      <c r="A261" s="1509"/>
      <c r="B261" s="1509"/>
      <c r="C261" s="1509"/>
      <c r="D261" s="1509"/>
      <c r="E261" s="1509"/>
      <c r="F261" s="1509"/>
      <c r="G261" s="1509"/>
      <c r="H261" s="1509"/>
      <c r="I261" s="1509"/>
      <c r="J261" s="1509"/>
      <c r="K261" s="1509"/>
      <c r="L261" s="1509"/>
      <c r="M261" s="1509"/>
      <c r="N261" s="1509"/>
      <c r="O261" s="1509"/>
      <c r="P261" s="1509"/>
      <c r="Q261" s="1509"/>
      <c r="R261" s="1509"/>
      <c r="S261" s="1509"/>
      <c r="T261" s="1509"/>
      <c r="U261" s="1509"/>
      <c r="V261" s="1509"/>
      <c r="W261" s="1509"/>
      <c r="X261" s="1509"/>
      <c r="Y261" s="1509"/>
      <c r="Z261" s="1509"/>
      <c r="AA261" s="1509"/>
      <c r="AB261" s="1509"/>
      <c r="AC261" s="1509"/>
      <c r="AD261" s="1509"/>
      <c r="AE261" s="1509"/>
      <c r="AF261" s="1509"/>
      <c r="AG261" s="1509"/>
      <c r="AH261" s="1509"/>
      <c r="AI261" s="1509"/>
      <c r="AJ261" s="1509"/>
      <c r="AK261" s="1509"/>
      <c r="AL261" s="1509"/>
      <c r="AM261" s="1509"/>
      <c r="AN261" s="1509"/>
      <c r="AO261" s="1509"/>
      <c r="AP261" s="1509"/>
      <c r="AQ261" s="1509"/>
      <c r="AR261" s="1509"/>
      <c r="AS261" s="1509"/>
      <c r="AT261" s="1509"/>
      <c r="AU261" s="1509"/>
      <c r="AV261" s="1509"/>
      <c r="AW261" s="1509"/>
      <c r="AX261" s="1509"/>
      <c r="AY261" s="1509"/>
      <c r="AZ261" s="1509"/>
      <c r="BA261" s="1509"/>
      <c r="BB261" s="1509"/>
    </row>
    <row r="262">
      <c r="A262" s="1509"/>
      <c r="B262" s="1509"/>
      <c r="C262" s="1509"/>
      <c r="D262" s="1509"/>
      <c r="E262" s="1509"/>
      <c r="F262" s="1509"/>
      <c r="G262" s="1509"/>
      <c r="H262" s="1509"/>
      <c r="I262" s="1509"/>
      <c r="J262" s="1509"/>
      <c r="K262" s="1509"/>
      <c r="L262" s="1509"/>
      <c r="M262" s="1509"/>
      <c r="N262" s="1509"/>
      <c r="O262" s="1509"/>
      <c r="P262" s="1509"/>
      <c r="Q262" s="1509"/>
      <c r="R262" s="1509"/>
      <c r="S262" s="1509"/>
      <c r="T262" s="1509"/>
      <c r="U262" s="1509"/>
      <c r="V262" s="1509"/>
      <c r="W262" s="1509"/>
      <c r="X262" s="1509"/>
      <c r="Y262" s="1509"/>
      <c r="Z262" s="1509"/>
      <c r="AA262" s="1509"/>
      <c r="AB262" s="1509"/>
      <c r="AC262" s="1509"/>
      <c r="AD262" s="1509"/>
      <c r="AE262" s="1509"/>
      <c r="AF262" s="1509"/>
      <c r="AG262" s="1509"/>
      <c r="AH262" s="1509"/>
      <c r="AI262" s="1509"/>
      <c r="AJ262" s="1509"/>
      <c r="AK262" s="1509"/>
      <c r="AL262" s="1509"/>
      <c r="AM262" s="1509"/>
      <c r="AN262" s="1509"/>
      <c r="AO262" s="1509"/>
      <c r="AP262" s="1509"/>
      <c r="AQ262" s="1509"/>
      <c r="AR262" s="1509"/>
      <c r="AS262" s="1509"/>
      <c r="AT262" s="1509"/>
      <c r="AU262" s="1509"/>
      <c r="AV262" s="1509"/>
      <c r="AW262" s="1509"/>
      <c r="AX262" s="1509"/>
      <c r="AY262" s="1509"/>
      <c r="AZ262" s="1509"/>
      <c r="BA262" s="1509"/>
      <c r="BB262" s="1509"/>
    </row>
    <row r="263">
      <c r="A263" s="1509"/>
      <c r="B263" s="1509"/>
      <c r="C263" s="1509"/>
      <c r="D263" s="1509"/>
      <c r="E263" s="1509"/>
      <c r="F263" s="1509"/>
      <c r="G263" s="1509"/>
      <c r="H263" s="1509"/>
      <c r="I263" s="1509"/>
      <c r="J263" s="1509"/>
      <c r="K263" s="1509"/>
      <c r="L263" s="1509"/>
      <c r="M263" s="1509"/>
      <c r="N263" s="1509"/>
      <c r="O263" s="1509"/>
      <c r="P263" s="1509"/>
      <c r="Q263" s="1509"/>
      <c r="R263" s="1509"/>
      <c r="S263" s="1509"/>
      <c r="T263" s="1509"/>
      <c r="U263" s="1509"/>
      <c r="V263" s="1509"/>
      <c r="W263" s="1509"/>
      <c r="X263" s="1509"/>
      <c r="Y263" s="1509"/>
      <c r="Z263" s="1509"/>
      <c r="AA263" s="1509"/>
      <c r="AB263" s="1509"/>
      <c r="AC263" s="1509"/>
      <c r="AD263" s="1509"/>
      <c r="AE263" s="1509"/>
      <c r="AF263" s="1509"/>
      <c r="AG263" s="1509"/>
      <c r="AH263" s="1509"/>
      <c r="AI263" s="1509"/>
      <c r="AJ263" s="1509"/>
      <c r="AK263" s="1509"/>
      <c r="AL263" s="1509"/>
      <c r="AM263" s="1509"/>
      <c r="AN263" s="1509"/>
      <c r="AO263" s="1509"/>
      <c r="AP263" s="1509"/>
      <c r="AQ263" s="1509"/>
      <c r="AR263" s="1509"/>
      <c r="AS263" s="1509"/>
      <c r="AT263" s="1509"/>
      <c r="AU263" s="1509"/>
      <c r="AV263" s="1509"/>
      <c r="AW263" s="1509"/>
      <c r="AX263" s="1509"/>
      <c r="AY263" s="1509"/>
      <c r="AZ263" s="1509"/>
      <c r="BA263" s="1509"/>
      <c r="BB263" s="1509"/>
    </row>
    <row r="264">
      <c r="A264" s="1509"/>
      <c r="B264" s="1509"/>
      <c r="C264" s="1509"/>
      <c r="D264" s="1509"/>
      <c r="E264" s="1509"/>
      <c r="F264" s="1509"/>
      <c r="G264" s="1509"/>
      <c r="H264" s="1509"/>
      <c r="I264" s="1509"/>
      <c r="J264" s="1509"/>
      <c r="K264" s="1509"/>
      <c r="L264" s="1509"/>
      <c r="M264" s="1509"/>
      <c r="N264" s="1509"/>
      <c r="O264" s="1509"/>
      <c r="P264" s="1509"/>
      <c r="Q264" s="1509"/>
      <c r="R264" s="1509"/>
      <c r="S264" s="1509"/>
      <c r="T264" s="1509"/>
      <c r="U264" s="1509"/>
      <c r="V264" s="1509"/>
      <c r="W264" s="1509"/>
      <c r="X264" s="1509"/>
      <c r="Y264" s="1509"/>
      <c r="Z264" s="1509"/>
      <c r="AA264" s="1509"/>
      <c r="AB264" s="1509"/>
      <c r="AC264" s="1509"/>
      <c r="AD264" s="1509"/>
      <c r="AE264" s="1509"/>
      <c r="AF264" s="1509"/>
      <c r="AG264" s="1509"/>
      <c r="AH264" s="1509"/>
      <c r="AI264" s="1509"/>
      <c r="AJ264" s="1509"/>
      <c r="AK264" s="1509"/>
      <c r="AL264" s="1509"/>
      <c r="AM264" s="1509"/>
      <c r="AN264" s="1509"/>
      <c r="AO264" s="1509"/>
      <c r="AP264" s="1509"/>
      <c r="AQ264" s="1509"/>
      <c r="AR264" s="1509"/>
      <c r="AS264" s="1509"/>
      <c r="AT264" s="1509"/>
      <c r="AU264" s="1509"/>
      <c r="AV264" s="1509"/>
      <c r="AW264" s="1509"/>
      <c r="AX264" s="1509"/>
      <c r="AY264" s="1509"/>
      <c r="AZ264" s="1509"/>
      <c r="BA264" s="1509"/>
      <c r="BB264" s="1509"/>
    </row>
    <row r="265">
      <c r="A265" s="1509"/>
      <c r="B265" s="1509"/>
      <c r="C265" s="1509"/>
      <c r="D265" s="1509"/>
      <c r="E265" s="1509"/>
      <c r="F265" s="1509"/>
      <c r="G265" s="1509"/>
      <c r="H265" s="1509"/>
      <c r="I265" s="1509"/>
      <c r="J265" s="1509"/>
      <c r="K265" s="1509"/>
      <c r="L265" s="1509"/>
      <c r="M265" s="1509"/>
      <c r="N265" s="1509"/>
      <c r="O265" s="1509"/>
      <c r="P265" s="1509"/>
      <c r="Q265" s="1509"/>
      <c r="R265" s="1509"/>
      <c r="S265" s="1509"/>
      <c r="T265" s="1509"/>
      <c r="U265" s="1509"/>
      <c r="V265" s="1509"/>
      <c r="W265" s="1509"/>
      <c r="X265" s="1509"/>
      <c r="Y265" s="1509"/>
      <c r="Z265" s="1509"/>
      <c r="AA265" s="1509"/>
      <c r="AB265" s="1509"/>
      <c r="AC265" s="1509"/>
      <c r="AD265" s="1509"/>
      <c r="AE265" s="1509"/>
      <c r="AF265" s="1509"/>
      <c r="AG265" s="1509"/>
      <c r="AH265" s="1509"/>
      <c r="AI265" s="1509"/>
      <c r="AJ265" s="1509"/>
      <c r="AK265" s="1509"/>
      <c r="AL265" s="1509"/>
      <c r="AM265" s="1509"/>
      <c r="AN265" s="1509"/>
      <c r="AO265" s="1509"/>
      <c r="AP265" s="1509"/>
      <c r="AQ265" s="1509"/>
      <c r="AR265" s="1509"/>
      <c r="AS265" s="1509"/>
      <c r="AT265" s="1509"/>
      <c r="AU265" s="1509"/>
      <c r="AV265" s="1509"/>
      <c r="AW265" s="1509"/>
      <c r="AX265" s="1509"/>
      <c r="AY265" s="1509"/>
      <c r="AZ265" s="1509"/>
      <c r="BA265" s="1509"/>
      <c r="BB265" s="1509"/>
    </row>
    <row r="266">
      <c r="A266" s="1509"/>
      <c r="B266" s="1509"/>
      <c r="C266" s="1509"/>
      <c r="D266" s="1509"/>
      <c r="E266" s="1509"/>
      <c r="F266" s="1509"/>
      <c r="G266" s="1509"/>
      <c r="H266" s="1509"/>
      <c r="I266" s="1509"/>
      <c r="J266" s="1509"/>
      <c r="K266" s="1509"/>
      <c r="L266" s="1509"/>
      <c r="M266" s="1509"/>
      <c r="N266" s="1509"/>
      <c r="O266" s="1509"/>
      <c r="P266" s="1509"/>
      <c r="Q266" s="1509"/>
      <c r="R266" s="1509"/>
      <c r="S266" s="1509"/>
      <c r="T266" s="1509"/>
      <c r="U266" s="1509"/>
      <c r="V266" s="1509"/>
      <c r="W266" s="1509"/>
      <c r="X266" s="1509"/>
      <c r="Y266" s="1509"/>
      <c r="Z266" s="1509"/>
      <c r="AA266" s="1509"/>
      <c r="AB266" s="1509"/>
      <c r="AC266" s="1509"/>
      <c r="AD266" s="1509"/>
      <c r="AE266" s="1509"/>
      <c r="AF266" s="1509"/>
      <c r="AG266" s="1509"/>
      <c r="AH266" s="1509"/>
      <c r="AI266" s="1509"/>
      <c r="AJ266" s="1509"/>
      <c r="AK266" s="1509"/>
      <c r="AL266" s="1509"/>
      <c r="AM266" s="1509"/>
      <c r="AN266" s="1509"/>
      <c r="AO266" s="1509"/>
      <c r="AP266" s="1509"/>
      <c r="AQ266" s="1509"/>
      <c r="AR266" s="1509"/>
      <c r="AS266" s="1509"/>
      <c r="AT266" s="1509"/>
      <c r="AU266" s="1509"/>
      <c r="AV266" s="1509"/>
      <c r="AW266" s="1509"/>
      <c r="AX266" s="1509"/>
      <c r="AY266" s="1509"/>
      <c r="AZ266" s="1509"/>
      <c r="BA266" s="1509"/>
      <c r="BB266" s="1509"/>
    </row>
    <row r="267">
      <c r="A267" s="1509"/>
      <c r="B267" s="1509"/>
      <c r="C267" s="1509"/>
      <c r="D267" s="1509"/>
      <c r="E267" s="1509"/>
      <c r="F267" s="1509"/>
      <c r="G267" s="1509"/>
      <c r="H267" s="1509"/>
      <c r="I267" s="1509"/>
      <c r="J267" s="1509"/>
      <c r="K267" s="1509"/>
      <c r="L267" s="1509"/>
      <c r="M267" s="1509"/>
      <c r="N267" s="1509"/>
      <c r="O267" s="1509"/>
      <c r="P267" s="1509"/>
      <c r="Q267" s="1509"/>
      <c r="R267" s="1509"/>
      <c r="S267" s="1509"/>
      <c r="T267" s="1509"/>
      <c r="U267" s="1509"/>
      <c r="V267" s="1509"/>
      <c r="W267" s="1509"/>
      <c r="X267" s="1509"/>
      <c r="Y267" s="1509"/>
      <c r="Z267" s="1509"/>
      <c r="AA267" s="1509"/>
      <c r="AB267" s="1509"/>
      <c r="AC267" s="1509"/>
      <c r="AD267" s="1509"/>
      <c r="AE267" s="1509"/>
      <c r="AF267" s="1509"/>
      <c r="AG267" s="1509"/>
      <c r="AH267" s="1509"/>
      <c r="AI267" s="1509"/>
      <c r="AJ267" s="1509"/>
      <c r="AK267" s="1509"/>
      <c r="AL267" s="1509"/>
      <c r="AM267" s="1509"/>
      <c r="AN267" s="1509"/>
      <c r="AO267" s="1509"/>
      <c r="AP267" s="1509"/>
      <c r="AQ267" s="1509"/>
      <c r="AR267" s="1509"/>
      <c r="AS267" s="1509"/>
      <c r="AT267" s="1509"/>
      <c r="AU267" s="1509"/>
      <c r="AV267" s="1509"/>
      <c r="AW267" s="1509"/>
      <c r="AX267" s="1509"/>
      <c r="AY267" s="1509"/>
      <c r="AZ267" s="1509"/>
      <c r="BA267" s="1509"/>
      <c r="BB267" s="1509"/>
    </row>
    <row r="268">
      <c r="A268" s="1509"/>
      <c r="B268" s="1509"/>
      <c r="C268" s="1509"/>
      <c r="D268" s="1509"/>
      <c r="E268" s="1509"/>
      <c r="F268" s="1509"/>
      <c r="G268" s="1509"/>
      <c r="H268" s="1509"/>
      <c r="I268" s="1509"/>
      <c r="J268" s="1509"/>
      <c r="K268" s="1509"/>
      <c r="L268" s="1509"/>
      <c r="M268" s="1509"/>
      <c r="N268" s="1509"/>
      <c r="O268" s="1509"/>
      <c r="P268" s="1509"/>
      <c r="Q268" s="1509"/>
      <c r="R268" s="1509"/>
      <c r="S268" s="1509"/>
      <c r="T268" s="1509"/>
      <c r="U268" s="1509"/>
      <c r="V268" s="1509"/>
      <c r="W268" s="1509"/>
      <c r="X268" s="1509"/>
      <c r="Y268" s="1509"/>
      <c r="Z268" s="1509"/>
      <c r="AA268" s="1509"/>
      <c r="AB268" s="1509"/>
      <c r="AC268" s="1509"/>
      <c r="AD268" s="1509"/>
      <c r="AE268" s="1509"/>
      <c r="AF268" s="1509"/>
      <c r="AG268" s="1509"/>
      <c r="AH268" s="1509"/>
      <c r="AI268" s="1509"/>
      <c r="AJ268" s="1509"/>
      <c r="AK268" s="1509"/>
      <c r="AL268" s="1509"/>
      <c r="AM268" s="1509"/>
      <c r="AN268" s="1509"/>
      <c r="AO268" s="1509"/>
      <c r="AP268" s="1509"/>
      <c r="AQ268" s="1509"/>
      <c r="AR268" s="1509"/>
      <c r="AS268" s="1509"/>
      <c r="AT268" s="1509"/>
      <c r="AU268" s="1509"/>
      <c r="AV268" s="1509"/>
      <c r="AW268" s="1509"/>
      <c r="AX268" s="1509"/>
      <c r="AY268" s="1509"/>
      <c r="AZ268" s="1509"/>
      <c r="BA268" s="1509"/>
      <c r="BB268" s="1509"/>
    </row>
    <row r="269">
      <c r="A269" s="1509"/>
      <c r="B269" s="1509"/>
      <c r="C269" s="1509"/>
      <c r="D269" s="1509"/>
      <c r="E269" s="1509"/>
      <c r="F269" s="1509"/>
      <c r="G269" s="1509"/>
      <c r="H269" s="1509"/>
      <c r="I269" s="1509"/>
      <c r="J269" s="1509"/>
      <c r="K269" s="1509"/>
      <c r="L269" s="1509"/>
      <c r="M269" s="1509"/>
      <c r="N269" s="1509"/>
      <c r="O269" s="1509"/>
      <c r="P269" s="1509"/>
      <c r="Q269" s="1509"/>
      <c r="R269" s="1509"/>
      <c r="S269" s="1509"/>
      <c r="T269" s="1509"/>
      <c r="U269" s="1509"/>
      <c r="V269" s="1509"/>
      <c r="W269" s="1509"/>
      <c r="X269" s="1509"/>
      <c r="Y269" s="1509"/>
      <c r="Z269" s="1509"/>
      <c r="AA269" s="1509"/>
      <c r="AB269" s="1509"/>
      <c r="AC269" s="1509"/>
      <c r="AD269" s="1509"/>
      <c r="AE269" s="1509"/>
      <c r="AF269" s="1509"/>
      <c r="AG269" s="1509"/>
      <c r="AH269" s="1509"/>
      <c r="AI269" s="1509"/>
      <c r="AJ269" s="1509"/>
      <c r="AK269" s="1509"/>
      <c r="AL269" s="1509"/>
      <c r="AM269" s="1509"/>
      <c r="AN269" s="1509"/>
      <c r="AO269" s="1509"/>
      <c r="AP269" s="1509"/>
      <c r="AQ269" s="1509"/>
      <c r="AR269" s="1509"/>
      <c r="AS269" s="1509"/>
      <c r="AT269" s="1509"/>
      <c r="AU269" s="1509"/>
      <c r="AV269" s="1509"/>
      <c r="AW269" s="1509"/>
      <c r="AX269" s="1509"/>
      <c r="AY269" s="1509"/>
      <c r="AZ269" s="1509"/>
      <c r="BA269" s="1509"/>
      <c r="BB269" s="1509"/>
    </row>
    <row r="270">
      <c r="A270" s="1509"/>
      <c r="B270" s="1509"/>
      <c r="C270" s="1509"/>
      <c r="D270" s="1509"/>
      <c r="E270" s="1509"/>
      <c r="F270" s="1509"/>
      <c r="G270" s="1509"/>
      <c r="H270" s="1509"/>
      <c r="I270" s="1509"/>
      <c r="J270" s="1509"/>
      <c r="K270" s="1509"/>
      <c r="L270" s="1509"/>
      <c r="M270" s="1509"/>
      <c r="N270" s="1509"/>
      <c r="O270" s="1509"/>
      <c r="P270" s="1509"/>
      <c r="Q270" s="1509"/>
      <c r="R270" s="1509"/>
      <c r="S270" s="1509"/>
      <c r="T270" s="1509"/>
      <c r="U270" s="1509"/>
      <c r="V270" s="1509"/>
      <c r="W270" s="1509"/>
      <c r="X270" s="1509"/>
      <c r="Y270" s="1509"/>
      <c r="Z270" s="1509"/>
      <c r="AA270" s="1509"/>
      <c r="AB270" s="1509"/>
      <c r="AC270" s="1509"/>
      <c r="AD270" s="1509"/>
      <c r="AE270" s="1509"/>
      <c r="AF270" s="1509"/>
      <c r="AG270" s="1509"/>
      <c r="AH270" s="1509"/>
      <c r="AI270" s="1509"/>
      <c r="AJ270" s="1509"/>
      <c r="AK270" s="1509"/>
      <c r="AL270" s="1509"/>
      <c r="AM270" s="1509"/>
      <c r="AN270" s="1509"/>
      <c r="AO270" s="1509"/>
      <c r="AP270" s="1509"/>
      <c r="AQ270" s="1509"/>
      <c r="AR270" s="1509"/>
      <c r="AS270" s="1509"/>
      <c r="AT270" s="1509"/>
      <c r="AU270" s="1509"/>
      <c r="AV270" s="1509"/>
      <c r="AW270" s="1509"/>
      <c r="AX270" s="1509"/>
      <c r="AY270" s="1509"/>
      <c r="AZ270" s="1509"/>
      <c r="BA270" s="1509"/>
      <c r="BB270" s="1509"/>
    </row>
    <row r="271">
      <c r="A271" s="1509"/>
      <c r="B271" s="1509"/>
      <c r="C271" s="1509"/>
      <c r="D271" s="1509"/>
      <c r="E271" s="1509"/>
      <c r="F271" s="1509"/>
      <c r="G271" s="1509"/>
      <c r="H271" s="1509"/>
      <c r="I271" s="1509"/>
      <c r="J271" s="1509"/>
      <c r="K271" s="1509"/>
      <c r="L271" s="1509"/>
      <c r="M271" s="1509"/>
      <c r="N271" s="1509"/>
      <c r="O271" s="1509"/>
      <c r="P271" s="1509"/>
      <c r="Q271" s="1509"/>
      <c r="R271" s="1509"/>
      <c r="S271" s="1509"/>
      <c r="T271" s="1509"/>
      <c r="U271" s="1509"/>
      <c r="V271" s="1509"/>
      <c r="W271" s="1509"/>
      <c r="X271" s="1509"/>
      <c r="Y271" s="1509"/>
      <c r="Z271" s="1509"/>
      <c r="AA271" s="1509"/>
      <c r="AB271" s="1509"/>
      <c r="AC271" s="1509"/>
      <c r="AD271" s="1509"/>
      <c r="AE271" s="1509"/>
      <c r="AF271" s="1509"/>
      <c r="AG271" s="1509"/>
      <c r="AH271" s="1509"/>
      <c r="AI271" s="1509"/>
      <c r="AJ271" s="1509"/>
      <c r="AK271" s="1509"/>
      <c r="AL271" s="1509"/>
      <c r="AM271" s="1509"/>
      <c r="AN271" s="1509"/>
      <c r="AO271" s="1509"/>
      <c r="AP271" s="1509"/>
      <c r="AQ271" s="1509"/>
      <c r="AR271" s="1509"/>
      <c r="AS271" s="1509"/>
      <c r="AT271" s="1509"/>
      <c r="AU271" s="1509"/>
      <c r="AV271" s="1509"/>
      <c r="AW271" s="1509"/>
      <c r="AX271" s="1509"/>
      <c r="AY271" s="1509"/>
      <c r="AZ271" s="1509"/>
      <c r="BA271" s="1509"/>
      <c r="BB271" s="1509"/>
    </row>
    <row r="272">
      <c r="A272" s="1509"/>
      <c r="B272" s="1509"/>
      <c r="C272" s="1509"/>
      <c r="D272" s="1509"/>
      <c r="E272" s="1509"/>
      <c r="F272" s="1509"/>
      <c r="G272" s="1509"/>
      <c r="H272" s="1509"/>
      <c r="I272" s="1509"/>
      <c r="J272" s="1509"/>
      <c r="K272" s="1509"/>
      <c r="L272" s="1509"/>
      <c r="M272" s="1509"/>
      <c r="N272" s="1509"/>
      <c r="O272" s="1509"/>
      <c r="P272" s="1509"/>
      <c r="Q272" s="1509"/>
      <c r="R272" s="1509"/>
      <c r="S272" s="1509"/>
      <c r="T272" s="1509"/>
      <c r="U272" s="1509"/>
      <c r="V272" s="1509"/>
      <c r="W272" s="1509"/>
      <c r="X272" s="1509"/>
      <c r="Y272" s="1509"/>
      <c r="Z272" s="1509"/>
      <c r="AA272" s="1509"/>
      <c r="AB272" s="1509"/>
      <c r="AC272" s="1509"/>
      <c r="AD272" s="1509"/>
      <c r="AE272" s="1509"/>
      <c r="AF272" s="1509"/>
      <c r="AG272" s="1509"/>
      <c r="AH272" s="1509"/>
      <c r="AI272" s="1509"/>
      <c r="AJ272" s="1509"/>
      <c r="AK272" s="1509"/>
      <c r="AL272" s="1509"/>
      <c r="AM272" s="1509"/>
      <c r="AN272" s="1509"/>
      <c r="AO272" s="1509"/>
      <c r="AP272" s="1509"/>
      <c r="AQ272" s="1509"/>
      <c r="AR272" s="1509"/>
      <c r="AS272" s="1509"/>
      <c r="AT272" s="1509"/>
      <c r="AU272" s="1509"/>
      <c r="AV272" s="1509"/>
      <c r="AW272" s="1509"/>
      <c r="AX272" s="1509"/>
      <c r="AY272" s="1509"/>
      <c r="AZ272" s="1509"/>
      <c r="BA272" s="1509"/>
      <c r="BB272" s="1509"/>
    </row>
    <row r="273">
      <c r="A273" s="1509"/>
      <c r="B273" s="1509"/>
      <c r="C273" s="1509"/>
      <c r="D273" s="1509"/>
      <c r="E273" s="1509"/>
      <c r="F273" s="1509"/>
      <c r="G273" s="1509"/>
      <c r="H273" s="1509"/>
      <c r="I273" s="1509"/>
      <c r="J273" s="1509"/>
      <c r="K273" s="1509"/>
      <c r="L273" s="1509"/>
      <c r="M273" s="1509"/>
      <c r="N273" s="1509"/>
      <c r="O273" s="1509"/>
      <c r="P273" s="1509"/>
      <c r="Q273" s="1509"/>
      <c r="R273" s="1509"/>
      <c r="S273" s="1509"/>
      <c r="T273" s="1509"/>
      <c r="U273" s="1509"/>
      <c r="V273" s="1509"/>
      <c r="W273" s="1509"/>
      <c r="X273" s="1509"/>
      <c r="Y273" s="1509"/>
      <c r="Z273" s="1509"/>
      <c r="AA273" s="1509"/>
      <c r="AB273" s="1509"/>
      <c r="AC273" s="1509"/>
      <c r="AD273" s="1509"/>
      <c r="AE273" s="1509"/>
      <c r="AF273" s="1509"/>
      <c r="AG273" s="1509"/>
      <c r="AH273" s="1509"/>
      <c r="AI273" s="1509"/>
      <c r="AJ273" s="1509"/>
      <c r="AK273" s="1509"/>
      <c r="AL273" s="1509"/>
      <c r="AM273" s="1509"/>
      <c r="AN273" s="1509"/>
      <c r="AO273" s="1509"/>
      <c r="AP273" s="1509"/>
      <c r="AQ273" s="1509"/>
      <c r="AR273" s="1509"/>
      <c r="AS273" s="1509"/>
      <c r="AT273" s="1509"/>
      <c r="AU273" s="1509"/>
      <c r="AV273" s="1509"/>
      <c r="AW273" s="1509"/>
      <c r="AX273" s="1509"/>
      <c r="AY273" s="1509"/>
      <c r="AZ273" s="1509"/>
      <c r="BA273" s="1509"/>
      <c r="BB273" s="1509"/>
    </row>
    <row r="274">
      <c r="A274" s="1509"/>
      <c r="B274" s="1509"/>
      <c r="C274" s="1509"/>
      <c r="D274" s="1509"/>
      <c r="E274" s="1509"/>
      <c r="F274" s="1509"/>
      <c r="G274" s="1509"/>
      <c r="H274" s="1509"/>
      <c r="I274" s="1509"/>
      <c r="J274" s="1509"/>
      <c r="K274" s="1509"/>
      <c r="L274" s="1509"/>
      <c r="M274" s="1509"/>
      <c r="N274" s="1509"/>
      <c r="O274" s="1509"/>
      <c r="P274" s="1509"/>
      <c r="Q274" s="1509"/>
      <c r="R274" s="1509"/>
      <c r="S274" s="1509"/>
      <c r="T274" s="1509"/>
      <c r="U274" s="1509"/>
      <c r="V274" s="1509"/>
      <c r="W274" s="1509"/>
      <c r="X274" s="1509"/>
      <c r="Y274" s="1509"/>
      <c r="Z274" s="1509"/>
      <c r="AA274" s="1509"/>
      <c r="AB274" s="1509"/>
      <c r="AC274" s="1509"/>
      <c r="AD274" s="1509"/>
      <c r="AE274" s="1509"/>
      <c r="AF274" s="1509"/>
      <c r="AG274" s="1509"/>
      <c r="AH274" s="1509"/>
      <c r="AI274" s="1509"/>
      <c r="AJ274" s="1509"/>
      <c r="AK274" s="1509"/>
      <c r="AL274" s="1509"/>
      <c r="AM274" s="1509"/>
      <c r="AN274" s="1509"/>
      <c r="AO274" s="1509"/>
      <c r="AP274" s="1509"/>
      <c r="AQ274" s="1509"/>
      <c r="AR274" s="1509"/>
      <c r="AS274" s="1509"/>
      <c r="AT274" s="1509"/>
      <c r="AU274" s="1509"/>
      <c r="AV274" s="1509"/>
      <c r="AW274" s="1509"/>
      <c r="AX274" s="1509"/>
      <c r="AY274" s="1509"/>
      <c r="AZ274" s="1509"/>
      <c r="BA274" s="1509"/>
      <c r="BB274" s="1509"/>
    </row>
    <row r="275">
      <c r="A275" s="1509"/>
      <c r="B275" s="1509"/>
      <c r="C275" s="1509"/>
      <c r="D275" s="1509"/>
      <c r="E275" s="1509"/>
      <c r="F275" s="1509"/>
      <c r="G275" s="1509"/>
      <c r="H275" s="1509"/>
      <c r="I275" s="1509"/>
      <c r="J275" s="1509"/>
      <c r="K275" s="1509"/>
      <c r="L275" s="1509"/>
      <c r="M275" s="1509"/>
      <c r="N275" s="1509"/>
      <c r="O275" s="1509"/>
      <c r="P275" s="1509"/>
      <c r="Q275" s="1509"/>
      <c r="R275" s="1509"/>
      <c r="S275" s="1509"/>
      <c r="T275" s="1509"/>
      <c r="U275" s="1509"/>
      <c r="V275" s="1509"/>
      <c r="W275" s="1509"/>
      <c r="X275" s="1509"/>
      <c r="Y275" s="1509"/>
      <c r="Z275" s="1509"/>
      <c r="AA275" s="1509"/>
      <c r="AB275" s="1509"/>
      <c r="AC275" s="1509"/>
      <c r="AD275" s="1509"/>
      <c r="AE275" s="1509"/>
      <c r="AF275" s="1509"/>
      <c r="AG275" s="1509"/>
      <c r="AH275" s="1509"/>
      <c r="AI275" s="1509"/>
      <c r="AJ275" s="1509"/>
      <c r="AK275" s="1509"/>
      <c r="AL275" s="1509"/>
      <c r="AM275" s="1509"/>
      <c r="AN275" s="1509"/>
      <c r="AO275" s="1509"/>
      <c r="AP275" s="1509"/>
      <c r="AQ275" s="1509"/>
      <c r="AR275" s="1509"/>
      <c r="AS275" s="1509"/>
      <c r="AT275" s="1509"/>
      <c r="AU275" s="1509"/>
      <c r="AV275" s="1509"/>
      <c r="AW275" s="1509"/>
      <c r="AX275" s="1509"/>
      <c r="AY275" s="1509"/>
      <c r="AZ275" s="1509"/>
      <c r="BA275" s="1509"/>
      <c r="BB275" s="1509"/>
    </row>
    <row r="276">
      <c r="A276" s="1509"/>
      <c r="B276" s="1509"/>
      <c r="C276" s="1509"/>
      <c r="D276" s="1509"/>
      <c r="E276" s="1509"/>
      <c r="F276" s="1509"/>
      <c r="G276" s="1509"/>
      <c r="H276" s="1509"/>
      <c r="I276" s="1509"/>
      <c r="J276" s="1509"/>
      <c r="K276" s="1509"/>
      <c r="L276" s="1509"/>
      <c r="M276" s="1509"/>
      <c r="N276" s="1509"/>
      <c r="O276" s="1509"/>
      <c r="P276" s="1509"/>
      <c r="Q276" s="1509"/>
      <c r="R276" s="1509"/>
      <c r="S276" s="1509"/>
      <c r="T276" s="1509"/>
      <c r="U276" s="1509"/>
      <c r="V276" s="1509"/>
      <c r="W276" s="1509"/>
      <c r="X276" s="1509"/>
      <c r="Y276" s="1509"/>
      <c r="Z276" s="1509"/>
      <c r="AA276" s="1509"/>
      <c r="AB276" s="1509"/>
      <c r="AC276" s="1509"/>
      <c r="AD276" s="1509"/>
      <c r="AE276" s="1509"/>
      <c r="AF276" s="1509"/>
      <c r="AG276" s="1509"/>
      <c r="AH276" s="1509"/>
      <c r="AI276" s="1509"/>
      <c r="AJ276" s="1509"/>
      <c r="AK276" s="1509"/>
      <c r="AL276" s="1509"/>
      <c r="AM276" s="1509"/>
      <c r="AN276" s="1509"/>
      <c r="AO276" s="1509"/>
      <c r="AP276" s="1509"/>
      <c r="AQ276" s="1509"/>
      <c r="AR276" s="1509"/>
      <c r="AS276" s="1509"/>
      <c r="AT276" s="1509"/>
      <c r="AU276" s="1509"/>
      <c r="AV276" s="1509"/>
      <c r="AW276" s="1509"/>
      <c r="AX276" s="1509"/>
      <c r="AY276" s="1509"/>
      <c r="AZ276" s="1509"/>
      <c r="BA276" s="1509"/>
      <c r="BB276" s="1509"/>
    </row>
    <row r="277">
      <c r="A277" s="1509"/>
      <c r="B277" s="1509"/>
      <c r="C277" s="1509"/>
      <c r="D277" s="1509"/>
      <c r="E277" s="1509"/>
      <c r="F277" s="1509"/>
      <c r="G277" s="1509"/>
      <c r="H277" s="1509"/>
      <c r="I277" s="1509"/>
      <c r="J277" s="1509"/>
      <c r="K277" s="1509"/>
      <c r="L277" s="1509"/>
      <c r="M277" s="1509"/>
      <c r="N277" s="1509"/>
      <c r="O277" s="1509"/>
      <c r="P277" s="1509"/>
      <c r="Q277" s="1509"/>
      <c r="R277" s="1509"/>
      <c r="S277" s="1509"/>
      <c r="T277" s="1509"/>
      <c r="U277" s="1509"/>
      <c r="V277" s="1509"/>
      <c r="W277" s="1509"/>
      <c r="X277" s="1509"/>
      <c r="Y277" s="1509"/>
      <c r="Z277" s="1509"/>
      <c r="AA277" s="1509"/>
      <c r="AB277" s="1509"/>
      <c r="AC277" s="1509"/>
      <c r="AD277" s="1509"/>
      <c r="AE277" s="1509"/>
      <c r="AF277" s="1509"/>
      <c r="AG277" s="1509"/>
      <c r="AH277" s="1509"/>
      <c r="AI277" s="1509"/>
      <c r="AJ277" s="1509"/>
      <c r="AK277" s="1509"/>
      <c r="AL277" s="1509"/>
      <c r="AM277" s="1509"/>
      <c r="AN277" s="1509"/>
      <c r="AO277" s="1509"/>
      <c r="AP277" s="1509"/>
      <c r="AQ277" s="1509"/>
      <c r="AR277" s="1509"/>
      <c r="AS277" s="1509"/>
      <c r="AT277" s="1509"/>
      <c r="AU277" s="1509"/>
      <c r="AV277" s="1509"/>
      <c r="AW277" s="1509"/>
      <c r="AX277" s="1509"/>
      <c r="AY277" s="1509"/>
      <c r="AZ277" s="1509"/>
      <c r="BA277" s="1509"/>
      <c r="BB277" s="1509"/>
    </row>
    <row r="278">
      <c r="A278" s="1509"/>
      <c r="B278" s="1509"/>
      <c r="C278" s="1509"/>
      <c r="D278" s="1509"/>
      <c r="E278" s="1509"/>
      <c r="F278" s="1509"/>
      <c r="G278" s="1509"/>
      <c r="H278" s="1509"/>
      <c r="I278" s="1509"/>
      <c r="J278" s="1509"/>
      <c r="K278" s="1509"/>
      <c r="L278" s="1509"/>
      <c r="M278" s="1509"/>
      <c r="N278" s="1509"/>
      <c r="O278" s="1509"/>
      <c r="P278" s="1509"/>
      <c r="Q278" s="1509"/>
      <c r="R278" s="1509"/>
      <c r="S278" s="1509"/>
      <c r="T278" s="1509"/>
      <c r="U278" s="1509"/>
      <c r="V278" s="1509"/>
      <c r="W278" s="1509"/>
      <c r="X278" s="1509"/>
      <c r="Y278" s="1509"/>
      <c r="Z278" s="1509"/>
      <c r="AA278" s="1509"/>
      <c r="AB278" s="1509"/>
      <c r="AC278" s="1509"/>
      <c r="AD278" s="1509"/>
      <c r="AE278" s="1509"/>
      <c r="AF278" s="1509"/>
      <c r="AG278" s="1509"/>
      <c r="AH278" s="1509"/>
      <c r="AI278" s="1509"/>
      <c r="AJ278" s="1509"/>
      <c r="AK278" s="1509"/>
      <c r="AL278" s="1509"/>
      <c r="AM278" s="1509"/>
      <c r="AN278" s="1509"/>
      <c r="AO278" s="1509"/>
      <c r="AP278" s="1509"/>
      <c r="AQ278" s="1509"/>
      <c r="AR278" s="1509"/>
      <c r="AS278" s="1509"/>
      <c r="AT278" s="1509"/>
      <c r="AU278" s="1509"/>
      <c r="AV278" s="1509"/>
      <c r="AW278" s="1509"/>
      <c r="AX278" s="1509"/>
      <c r="AY278" s="1509"/>
      <c r="AZ278" s="1509"/>
      <c r="BA278" s="1509"/>
      <c r="BB278" s="1509"/>
    </row>
    <row r="279">
      <c r="A279" s="1509"/>
      <c r="B279" s="1509"/>
      <c r="C279" s="1509"/>
      <c r="D279" s="1509"/>
      <c r="E279" s="1509"/>
      <c r="F279" s="1509"/>
      <c r="G279" s="1509"/>
      <c r="H279" s="1509"/>
      <c r="I279" s="1509"/>
      <c r="J279" s="1509"/>
      <c r="K279" s="1509"/>
      <c r="L279" s="1509"/>
      <c r="M279" s="1509"/>
      <c r="N279" s="1509"/>
      <c r="O279" s="1509"/>
      <c r="P279" s="1509"/>
      <c r="Q279" s="1509"/>
      <c r="R279" s="1509"/>
      <c r="S279" s="1509"/>
      <c r="T279" s="1509"/>
      <c r="U279" s="1509"/>
      <c r="V279" s="1509"/>
      <c r="W279" s="1509"/>
      <c r="X279" s="1509"/>
      <c r="Y279" s="1509"/>
      <c r="Z279" s="1509"/>
      <c r="AA279" s="1509"/>
      <c r="AB279" s="1509"/>
      <c r="AC279" s="1509"/>
      <c r="AD279" s="1509"/>
      <c r="AE279" s="1509"/>
      <c r="AF279" s="1509"/>
      <c r="AG279" s="1509"/>
      <c r="AH279" s="1509"/>
      <c r="AI279" s="1509"/>
      <c r="AJ279" s="1509"/>
      <c r="AK279" s="1509"/>
      <c r="AL279" s="1509"/>
      <c r="AM279" s="1509"/>
      <c r="AN279" s="1509"/>
      <c r="AO279" s="1509"/>
      <c r="AP279" s="1509"/>
      <c r="AQ279" s="1509"/>
      <c r="AR279" s="1509"/>
      <c r="AS279" s="1509"/>
      <c r="AT279" s="1509"/>
      <c r="AU279" s="1509"/>
      <c r="AV279" s="1509"/>
      <c r="AW279" s="1509"/>
      <c r="AX279" s="1509"/>
      <c r="AY279" s="1509"/>
      <c r="AZ279" s="1509"/>
      <c r="BA279" s="1509"/>
      <c r="BB279" s="1509"/>
    </row>
    <row r="280">
      <c r="A280" s="1509"/>
      <c r="B280" s="1509"/>
      <c r="C280" s="1509"/>
      <c r="D280" s="1509"/>
      <c r="E280" s="1509"/>
      <c r="F280" s="1509"/>
      <c r="G280" s="1509"/>
      <c r="H280" s="1509"/>
      <c r="I280" s="1509"/>
      <c r="J280" s="1509"/>
      <c r="K280" s="1509"/>
      <c r="L280" s="1509"/>
      <c r="M280" s="1509"/>
      <c r="N280" s="1509"/>
      <c r="O280" s="1509"/>
      <c r="P280" s="1509"/>
      <c r="Q280" s="1509"/>
      <c r="R280" s="1509"/>
      <c r="S280" s="1509"/>
      <c r="T280" s="1509"/>
      <c r="U280" s="1509"/>
      <c r="V280" s="1509"/>
      <c r="W280" s="1509"/>
      <c r="X280" s="1509"/>
      <c r="Y280" s="1509"/>
      <c r="Z280" s="1509"/>
      <c r="AA280" s="1509"/>
      <c r="AB280" s="1509"/>
      <c r="AC280" s="1509"/>
      <c r="AD280" s="1509"/>
      <c r="AE280" s="1509"/>
      <c r="AF280" s="1509"/>
      <c r="AG280" s="1509"/>
      <c r="AH280" s="1509"/>
      <c r="AI280" s="1509"/>
      <c r="AJ280" s="1509"/>
      <c r="AK280" s="1509"/>
      <c r="AL280" s="1509"/>
      <c r="AM280" s="1509"/>
      <c r="AN280" s="1509"/>
      <c r="AO280" s="1509"/>
      <c r="AP280" s="1509"/>
      <c r="AQ280" s="1509"/>
      <c r="AR280" s="1509"/>
      <c r="AS280" s="1509"/>
      <c r="AT280" s="1509"/>
      <c r="AU280" s="1509"/>
      <c r="AV280" s="1509"/>
      <c r="AW280" s="1509"/>
      <c r="AX280" s="1509"/>
      <c r="AY280" s="1509"/>
      <c r="AZ280" s="1509"/>
      <c r="BA280" s="1509"/>
      <c r="BB280" s="1509"/>
    </row>
    <row r="281">
      <c r="A281" s="1509"/>
      <c r="B281" s="1509"/>
      <c r="C281" s="1509"/>
      <c r="D281" s="1509"/>
      <c r="E281" s="1509"/>
      <c r="F281" s="1509"/>
      <c r="G281" s="1509"/>
      <c r="H281" s="1509"/>
      <c r="I281" s="1509"/>
      <c r="J281" s="1509"/>
      <c r="K281" s="1509"/>
      <c r="L281" s="1509"/>
      <c r="M281" s="1509"/>
      <c r="N281" s="1509"/>
      <c r="O281" s="1509"/>
      <c r="P281" s="1509"/>
      <c r="Q281" s="1509"/>
      <c r="R281" s="1509"/>
      <c r="S281" s="1509"/>
      <c r="T281" s="1509"/>
      <c r="U281" s="1509"/>
      <c r="V281" s="1509"/>
      <c r="W281" s="1509"/>
      <c r="X281" s="1509"/>
      <c r="Y281" s="1509"/>
      <c r="Z281" s="1509"/>
      <c r="AA281" s="1509"/>
      <c r="AB281" s="1509"/>
      <c r="AC281" s="1509"/>
      <c r="AD281" s="1509"/>
      <c r="AE281" s="1509"/>
      <c r="AF281" s="1509"/>
      <c r="AG281" s="1509"/>
      <c r="AH281" s="1509"/>
      <c r="AI281" s="1509"/>
      <c r="AJ281" s="1509"/>
      <c r="AK281" s="1509"/>
      <c r="AL281" s="1509"/>
      <c r="AM281" s="1509"/>
      <c r="AN281" s="1509"/>
      <c r="AO281" s="1509"/>
      <c r="AP281" s="1509"/>
      <c r="AQ281" s="1509"/>
      <c r="AR281" s="1509"/>
      <c r="AS281" s="1509"/>
      <c r="AT281" s="1509"/>
      <c r="AU281" s="1509"/>
      <c r="AV281" s="1509"/>
      <c r="AW281" s="1509"/>
      <c r="AX281" s="1509"/>
      <c r="AY281" s="1509"/>
      <c r="AZ281" s="1509"/>
      <c r="BA281" s="1509"/>
      <c r="BB281" s="1509"/>
    </row>
    <row r="282">
      <c r="A282" s="1509"/>
      <c r="B282" s="1509"/>
      <c r="C282" s="1509"/>
      <c r="D282" s="1509"/>
      <c r="E282" s="1509"/>
      <c r="F282" s="1509"/>
      <c r="G282" s="1509"/>
      <c r="H282" s="1509"/>
      <c r="I282" s="1509"/>
      <c r="J282" s="1509"/>
      <c r="K282" s="1509"/>
      <c r="L282" s="1509"/>
      <c r="M282" s="1509"/>
      <c r="N282" s="1509"/>
      <c r="O282" s="1509"/>
      <c r="P282" s="1509"/>
      <c r="Q282" s="1509"/>
      <c r="R282" s="1509"/>
      <c r="S282" s="1509"/>
      <c r="T282" s="1509"/>
      <c r="U282" s="1509"/>
      <c r="V282" s="1509"/>
      <c r="W282" s="1509"/>
      <c r="X282" s="1509"/>
      <c r="Y282" s="1509"/>
      <c r="Z282" s="1509"/>
      <c r="AA282" s="1509"/>
      <c r="AB282" s="1509"/>
      <c r="AC282" s="1509"/>
      <c r="AD282" s="1509"/>
      <c r="AE282" s="1509"/>
      <c r="AF282" s="1509"/>
      <c r="AG282" s="1509"/>
      <c r="AH282" s="1509"/>
      <c r="AI282" s="1509"/>
      <c r="AJ282" s="1509"/>
      <c r="AK282" s="1509"/>
      <c r="AL282" s="1509"/>
      <c r="AM282" s="1509"/>
      <c r="AN282" s="1509"/>
      <c r="AO282" s="1509"/>
      <c r="AP282" s="1509"/>
      <c r="AQ282" s="1509"/>
      <c r="AR282" s="1509"/>
      <c r="AS282" s="1509"/>
      <c r="AT282" s="1509"/>
      <c r="AU282" s="1509"/>
      <c r="AV282" s="1509"/>
      <c r="AW282" s="1509"/>
      <c r="AX282" s="1509"/>
      <c r="AY282" s="1509"/>
      <c r="AZ282" s="1509"/>
      <c r="BA282" s="1509"/>
      <c r="BB282" s="1509"/>
    </row>
    <row r="283">
      <c r="A283" s="1509"/>
      <c r="B283" s="1509"/>
      <c r="C283" s="1509"/>
      <c r="D283" s="1509"/>
      <c r="E283" s="1509"/>
      <c r="F283" s="1509"/>
      <c r="G283" s="1509"/>
      <c r="H283" s="1509"/>
      <c r="I283" s="1509"/>
      <c r="J283" s="1509"/>
      <c r="K283" s="1509"/>
      <c r="L283" s="1509"/>
      <c r="M283" s="1509"/>
      <c r="N283" s="1509"/>
      <c r="O283" s="1509"/>
      <c r="P283" s="1509"/>
      <c r="Q283" s="1509"/>
      <c r="R283" s="1509"/>
      <c r="S283" s="1509"/>
      <c r="T283" s="1509"/>
      <c r="U283" s="1509"/>
      <c r="V283" s="1509"/>
      <c r="W283" s="1509"/>
      <c r="X283" s="1509"/>
      <c r="Y283" s="1509"/>
      <c r="Z283" s="1509"/>
      <c r="AA283" s="1509"/>
      <c r="AB283" s="1509"/>
      <c r="AC283" s="1509"/>
      <c r="AD283" s="1509"/>
      <c r="AE283" s="1509"/>
      <c r="AF283" s="1509"/>
      <c r="AG283" s="1509"/>
      <c r="AH283" s="1509"/>
      <c r="AI283" s="1509"/>
      <c r="AJ283" s="1509"/>
      <c r="AK283" s="1509"/>
      <c r="AL283" s="1509"/>
      <c r="AM283" s="1509"/>
      <c r="AN283" s="1509"/>
      <c r="AO283" s="1509"/>
      <c r="AP283" s="1509"/>
      <c r="AQ283" s="1509"/>
      <c r="AR283" s="1509"/>
      <c r="AS283" s="1509"/>
      <c r="AT283" s="1509"/>
      <c r="AU283" s="1509"/>
      <c r="AV283" s="1509"/>
      <c r="AW283" s="1509"/>
      <c r="AX283" s="1509"/>
      <c r="AY283" s="1509"/>
      <c r="AZ283" s="1509"/>
      <c r="BA283" s="1509"/>
      <c r="BB283" s="1509"/>
    </row>
    <row r="284">
      <c r="A284" s="1509"/>
      <c r="B284" s="1509"/>
      <c r="C284" s="1509"/>
      <c r="D284" s="1509"/>
      <c r="E284" s="1509"/>
      <c r="F284" s="1509"/>
      <c r="G284" s="1509"/>
      <c r="H284" s="1509"/>
      <c r="I284" s="1509"/>
      <c r="J284" s="1509"/>
      <c r="K284" s="1509"/>
      <c r="L284" s="1509"/>
      <c r="M284" s="1509"/>
      <c r="N284" s="1509"/>
      <c r="O284" s="1509"/>
      <c r="P284" s="1509"/>
      <c r="Q284" s="1509"/>
      <c r="R284" s="1509"/>
      <c r="S284" s="1509"/>
      <c r="T284" s="1509"/>
      <c r="U284" s="1509"/>
      <c r="V284" s="1509"/>
      <c r="W284" s="1509"/>
      <c r="X284" s="1509"/>
      <c r="Y284" s="1509"/>
      <c r="Z284" s="1509"/>
      <c r="AA284" s="1509"/>
      <c r="AB284" s="1509"/>
      <c r="AC284" s="1509"/>
      <c r="AD284" s="1509"/>
      <c r="AE284" s="1509"/>
      <c r="AF284" s="1509"/>
      <c r="AG284" s="1509"/>
      <c r="AH284" s="1509"/>
      <c r="AI284" s="1509"/>
      <c r="AJ284" s="1509"/>
      <c r="AK284" s="1509"/>
      <c r="AL284" s="1509"/>
      <c r="AM284" s="1509"/>
      <c r="AN284" s="1509"/>
      <c r="AO284" s="1509"/>
      <c r="AP284" s="1509"/>
      <c r="AQ284" s="1509"/>
      <c r="AR284" s="1509"/>
      <c r="AS284" s="1509"/>
      <c r="AT284" s="1509"/>
      <c r="AU284" s="1509"/>
      <c r="AV284" s="1509"/>
      <c r="AW284" s="1509"/>
      <c r="AX284" s="1509"/>
      <c r="AY284" s="1509"/>
      <c r="AZ284" s="1509"/>
      <c r="BA284" s="1509"/>
      <c r="BB284" s="1509"/>
    </row>
    <row r="285">
      <c r="A285" s="1509"/>
      <c r="B285" s="1509"/>
      <c r="C285" s="1509"/>
      <c r="D285" s="1509"/>
      <c r="E285" s="1509"/>
      <c r="F285" s="1509"/>
      <c r="G285" s="1509"/>
      <c r="H285" s="1509"/>
      <c r="I285" s="1509"/>
      <c r="J285" s="1509"/>
      <c r="K285" s="1509"/>
      <c r="L285" s="1509"/>
      <c r="M285" s="1509"/>
      <c r="N285" s="1509"/>
      <c r="O285" s="1509"/>
      <c r="P285" s="1509"/>
      <c r="Q285" s="1509"/>
      <c r="R285" s="1509"/>
      <c r="S285" s="1509"/>
      <c r="T285" s="1509"/>
      <c r="U285" s="1509"/>
      <c r="V285" s="1509"/>
      <c r="W285" s="1509"/>
      <c r="X285" s="1509"/>
      <c r="Y285" s="1509"/>
      <c r="Z285" s="1509"/>
      <c r="AA285" s="1509"/>
      <c r="AB285" s="1509"/>
      <c r="AC285" s="1509"/>
      <c r="AD285" s="1509"/>
      <c r="AE285" s="1509"/>
      <c r="AF285" s="1509"/>
      <c r="AG285" s="1509"/>
      <c r="AH285" s="1509"/>
      <c r="AI285" s="1509"/>
      <c r="AJ285" s="1509"/>
      <c r="AK285" s="1509"/>
      <c r="AL285" s="1509"/>
      <c r="AM285" s="1509"/>
      <c r="AN285" s="1509"/>
      <c r="AO285" s="1509"/>
      <c r="AP285" s="1509"/>
      <c r="AQ285" s="1509"/>
      <c r="AR285" s="1509"/>
      <c r="AS285" s="1509"/>
      <c r="AT285" s="1509"/>
      <c r="AU285" s="1509"/>
      <c r="AV285" s="1509"/>
      <c r="AW285" s="1509"/>
      <c r="AX285" s="1509"/>
      <c r="AY285" s="1509"/>
      <c r="AZ285" s="1509"/>
      <c r="BA285" s="1509"/>
      <c r="BB285" s="1509"/>
    </row>
    <row r="286">
      <c r="A286" s="1509"/>
      <c r="B286" s="1509"/>
      <c r="C286" s="1509"/>
      <c r="D286" s="1509"/>
      <c r="E286" s="1509"/>
      <c r="F286" s="1509"/>
      <c r="G286" s="1509"/>
      <c r="H286" s="1509"/>
      <c r="I286" s="1509"/>
      <c r="J286" s="1509"/>
      <c r="K286" s="1509"/>
      <c r="L286" s="1509"/>
      <c r="M286" s="1509"/>
      <c r="N286" s="1509"/>
      <c r="O286" s="1509"/>
      <c r="P286" s="1509"/>
      <c r="Q286" s="1509"/>
      <c r="R286" s="1509"/>
      <c r="S286" s="1509"/>
      <c r="T286" s="1509"/>
      <c r="U286" s="1509"/>
      <c r="V286" s="1509"/>
      <c r="W286" s="1509"/>
      <c r="X286" s="1509"/>
      <c r="Y286" s="1509"/>
      <c r="Z286" s="1509"/>
      <c r="AA286" s="1509"/>
      <c r="AB286" s="1509"/>
      <c r="AC286" s="1509"/>
      <c r="AD286" s="1509"/>
      <c r="AE286" s="1509"/>
      <c r="AF286" s="1509"/>
      <c r="AG286" s="1509"/>
      <c r="AH286" s="1509"/>
      <c r="AI286" s="1509"/>
      <c r="AJ286" s="1509"/>
      <c r="AK286" s="1509"/>
      <c r="AL286" s="1509"/>
      <c r="AM286" s="1509"/>
      <c r="AN286" s="1509"/>
      <c r="AO286" s="1509"/>
      <c r="AP286" s="1509"/>
      <c r="AQ286" s="1509"/>
      <c r="AR286" s="1509"/>
      <c r="AS286" s="1509"/>
      <c r="AT286" s="1509"/>
      <c r="AU286" s="1509"/>
      <c r="AV286" s="1509"/>
      <c r="AW286" s="1509"/>
      <c r="AX286" s="1509"/>
      <c r="AY286" s="1509"/>
      <c r="AZ286" s="1509"/>
      <c r="BA286" s="1509"/>
      <c r="BB286" s="1509"/>
    </row>
    <row r="287">
      <c r="A287" s="1509"/>
      <c r="B287" s="1509"/>
      <c r="C287" s="1509"/>
      <c r="D287" s="1509"/>
      <c r="E287" s="1509"/>
      <c r="F287" s="1509"/>
      <c r="G287" s="1509"/>
      <c r="H287" s="1509"/>
      <c r="I287" s="1509"/>
      <c r="J287" s="1509"/>
      <c r="K287" s="1509"/>
      <c r="L287" s="1509"/>
      <c r="M287" s="1509"/>
      <c r="N287" s="1509"/>
      <c r="O287" s="1509"/>
      <c r="P287" s="1509"/>
      <c r="Q287" s="1509"/>
      <c r="R287" s="1509"/>
      <c r="S287" s="1509"/>
      <c r="T287" s="1509"/>
      <c r="U287" s="1509"/>
      <c r="V287" s="1509"/>
      <c r="W287" s="1509"/>
      <c r="X287" s="1509"/>
      <c r="Y287" s="1509"/>
      <c r="Z287" s="1509"/>
      <c r="AA287" s="1509"/>
      <c r="AB287" s="1509"/>
      <c r="AC287" s="1509"/>
      <c r="AD287" s="1509"/>
      <c r="AE287" s="1509"/>
      <c r="AF287" s="1509"/>
      <c r="AG287" s="1509"/>
      <c r="AH287" s="1509"/>
      <c r="AI287" s="1509"/>
      <c r="AJ287" s="1509"/>
      <c r="AK287" s="1509"/>
      <c r="AL287" s="1509"/>
      <c r="AM287" s="1509"/>
      <c r="AN287" s="1509"/>
      <c r="AO287" s="1509"/>
      <c r="AP287" s="1509"/>
      <c r="AQ287" s="1509"/>
      <c r="AR287" s="1509"/>
      <c r="AS287" s="1509"/>
      <c r="AT287" s="1509"/>
      <c r="AU287" s="1509"/>
      <c r="AV287" s="1509"/>
      <c r="AW287" s="1509"/>
      <c r="AX287" s="1509"/>
      <c r="AY287" s="1509"/>
      <c r="AZ287" s="1509"/>
      <c r="BA287" s="1509"/>
      <c r="BB287" s="1509"/>
    </row>
    <row r="288">
      <c r="A288" s="1509"/>
      <c r="B288" s="1509"/>
      <c r="C288" s="1509"/>
      <c r="D288" s="1509"/>
      <c r="E288" s="1509"/>
      <c r="F288" s="1509"/>
      <c r="G288" s="1509"/>
      <c r="H288" s="1509"/>
      <c r="I288" s="1509"/>
      <c r="J288" s="1509"/>
      <c r="K288" s="1509"/>
      <c r="L288" s="1509"/>
      <c r="M288" s="1509"/>
      <c r="N288" s="1509"/>
      <c r="O288" s="1509"/>
      <c r="P288" s="1509"/>
      <c r="Q288" s="1509"/>
      <c r="R288" s="1509"/>
      <c r="S288" s="1509"/>
      <c r="T288" s="1509"/>
      <c r="U288" s="1509"/>
      <c r="V288" s="1509"/>
      <c r="W288" s="1509"/>
      <c r="X288" s="1509"/>
      <c r="Y288" s="1509"/>
      <c r="Z288" s="1509"/>
      <c r="AA288" s="1509"/>
      <c r="AB288" s="1509"/>
      <c r="AC288" s="1509"/>
      <c r="AD288" s="1509"/>
      <c r="AE288" s="1509"/>
      <c r="AF288" s="1509"/>
      <c r="AG288" s="1509"/>
      <c r="AH288" s="1509"/>
      <c r="AI288" s="1509"/>
      <c r="AJ288" s="1509"/>
      <c r="AK288" s="1509"/>
      <c r="AL288" s="1509"/>
      <c r="AM288" s="1509"/>
      <c r="AN288" s="1509"/>
      <c r="AO288" s="1509"/>
      <c r="AP288" s="1509"/>
      <c r="AQ288" s="1509"/>
      <c r="AR288" s="1509"/>
      <c r="AS288" s="1509"/>
      <c r="AT288" s="1509"/>
      <c r="AU288" s="1509"/>
      <c r="AV288" s="1509"/>
      <c r="AW288" s="1509"/>
      <c r="AX288" s="1509"/>
      <c r="AY288" s="1509"/>
      <c r="AZ288" s="1509"/>
      <c r="BA288" s="1509"/>
      <c r="BB288" s="1509"/>
    </row>
    <row r="289">
      <c r="A289" s="1509"/>
      <c r="B289" s="1509"/>
      <c r="C289" s="1509"/>
      <c r="D289" s="1509"/>
      <c r="E289" s="1509"/>
      <c r="F289" s="1509"/>
      <c r="G289" s="1509"/>
      <c r="H289" s="1509"/>
      <c r="I289" s="1509"/>
      <c r="J289" s="1509"/>
      <c r="K289" s="1509"/>
      <c r="L289" s="1509"/>
      <c r="M289" s="1509"/>
      <c r="N289" s="1509"/>
      <c r="O289" s="1509"/>
      <c r="P289" s="1509"/>
      <c r="Q289" s="1509"/>
      <c r="R289" s="1509"/>
      <c r="S289" s="1509"/>
      <c r="T289" s="1509"/>
      <c r="U289" s="1509"/>
      <c r="V289" s="1509"/>
      <c r="W289" s="1509"/>
      <c r="X289" s="1509"/>
      <c r="Y289" s="1509"/>
      <c r="Z289" s="1509"/>
      <c r="AA289" s="1509"/>
      <c r="AB289" s="1509"/>
      <c r="AC289" s="1509"/>
      <c r="AD289" s="1509"/>
      <c r="AE289" s="1509"/>
      <c r="AF289" s="1509"/>
      <c r="AG289" s="1509"/>
      <c r="AH289" s="1509"/>
      <c r="AI289" s="1509"/>
      <c r="AJ289" s="1509"/>
      <c r="AK289" s="1509"/>
      <c r="AL289" s="1509"/>
      <c r="AM289" s="1509"/>
      <c r="AN289" s="1509"/>
      <c r="AO289" s="1509"/>
      <c r="AP289" s="1509"/>
      <c r="AQ289" s="1509"/>
      <c r="AR289" s="1509"/>
      <c r="AS289" s="1509"/>
      <c r="AT289" s="1509"/>
      <c r="AU289" s="1509"/>
      <c r="AV289" s="1509"/>
      <c r="AW289" s="1509"/>
      <c r="AX289" s="1509"/>
      <c r="AY289" s="1509"/>
      <c r="AZ289" s="1509"/>
      <c r="BA289" s="1509"/>
      <c r="BB289" s="1509"/>
    </row>
    <row r="290">
      <c r="A290" s="1509"/>
      <c r="B290" s="1509"/>
      <c r="C290" s="1509"/>
      <c r="D290" s="1509"/>
      <c r="E290" s="1509"/>
      <c r="F290" s="1509"/>
      <c r="G290" s="1509"/>
      <c r="H290" s="1509"/>
      <c r="I290" s="1509"/>
      <c r="J290" s="1509"/>
      <c r="K290" s="1509"/>
      <c r="L290" s="1509"/>
      <c r="M290" s="1509"/>
      <c r="N290" s="1509"/>
      <c r="O290" s="1509"/>
      <c r="P290" s="1509"/>
      <c r="Q290" s="1509"/>
      <c r="R290" s="1509"/>
      <c r="S290" s="1509"/>
      <c r="T290" s="1509"/>
      <c r="U290" s="1509"/>
      <c r="V290" s="1509"/>
      <c r="W290" s="1509"/>
      <c r="X290" s="1509"/>
      <c r="Y290" s="1509"/>
      <c r="Z290" s="1509"/>
      <c r="AA290" s="1509"/>
      <c r="AB290" s="1509"/>
      <c r="AC290" s="1509"/>
      <c r="AD290" s="1509"/>
      <c r="AE290" s="1509"/>
      <c r="AF290" s="1509"/>
      <c r="AG290" s="1509"/>
      <c r="AH290" s="1509"/>
      <c r="AI290" s="1509"/>
      <c r="AJ290" s="1509"/>
      <c r="AK290" s="1509"/>
      <c r="AL290" s="1509"/>
      <c r="AM290" s="1509"/>
      <c r="AN290" s="1509"/>
      <c r="AO290" s="1509"/>
      <c r="AP290" s="1509"/>
      <c r="AQ290" s="1509"/>
      <c r="AR290" s="1509"/>
      <c r="AS290" s="1509"/>
      <c r="AT290" s="1509"/>
      <c r="AU290" s="1509"/>
      <c r="AV290" s="1509"/>
      <c r="AW290" s="1509"/>
      <c r="AX290" s="1509"/>
      <c r="AY290" s="1509"/>
      <c r="AZ290" s="1509"/>
      <c r="BA290" s="1509"/>
      <c r="BB290" s="1509"/>
    </row>
    <row r="291">
      <c r="A291" s="1509"/>
      <c r="B291" s="1509"/>
      <c r="C291" s="1509"/>
      <c r="D291" s="1509"/>
      <c r="E291" s="1509"/>
      <c r="F291" s="1509"/>
      <c r="G291" s="1509"/>
      <c r="H291" s="1509"/>
      <c r="I291" s="1509"/>
      <c r="J291" s="1509"/>
      <c r="K291" s="1509"/>
      <c r="L291" s="1509"/>
      <c r="M291" s="1509"/>
      <c r="N291" s="1509"/>
      <c r="O291" s="1509"/>
      <c r="P291" s="1509"/>
      <c r="Q291" s="1509"/>
      <c r="R291" s="1509"/>
      <c r="S291" s="1509"/>
      <c r="T291" s="1509"/>
      <c r="U291" s="1509"/>
      <c r="V291" s="1509"/>
      <c r="W291" s="1509"/>
      <c r="X291" s="1509"/>
      <c r="Y291" s="1509"/>
      <c r="Z291" s="1509"/>
      <c r="AA291" s="1509"/>
      <c r="AB291" s="1509"/>
      <c r="AC291" s="1509"/>
      <c r="AD291" s="1509"/>
      <c r="AE291" s="1509"/>
      <c r="AF291" s="1509"/>
      <c r="AG291" s="1509"/>
      <c r="AH291" s="1509"/>
      <c r="AI291" s="1509"/>
      <c r="AJ291" s="1509"/>
      <c r="AK291" s="1509"/>
      <c r="AL291" s="1509"/>
      <c r="AM291" s="1509"/>
      <c r="AN291" s="1509"/>
      <c r="AO291" s="1509"/>
      <c r="AP291" s="1509"/>
      <c r="AQ291" s="1509"/>
      <c r="AR291" s="1509"/>
      <c r="AS291" s="1509"/>
      <c r="AT291" s="1509"/>
      <c r="AU291" s="1509"/>
      <c r="AV291" s="1509"/>
      <c r="AW291" s="1509"/>
      <c r="AX291" s="1509"/>
      <c r="AY291" s="1509"/>
      <c r="AZ291" s="1509"/>
      <c r="BA291" s="1509"/>
      <c r="BB291" s="1509"/>
    </row>
    <row r="292">
      <c r="A292" s="1509"/>
      <c r="B292" s="1509"/>
      <c r="C292" s="1509"/>
      <c r="D292" s="1509"/>
      <c r="E292" s="1509"/>
      <c r="F292" s="1509"/>
      <c r="G292" s="1509"/>
      <c r="H292" s="1509"/>
      <c r="I292" s="1509"/>
      <c r="J292" s="1509"/>
      <c r="K292" s="1509"/>
      <c r="L292" s="1509"/>
      <c r="M292" s="1509"/>
      <c r="N292" s="1509"/>
      <c r="O292" s="1509"/>
      <c r="P292" s="1509"/>
      <c r="Q292" s="1509"/>
      <c r="R292" s="1509"/>
      <c r="S292" s="1509"/>
      <c r="T292" s="1509"/>
      <c r="U292" s="1509"/>
      <c r="V292" s="1509"/>
      <c r="W292" s="1509"/>
      <c r="X292" s="1509"/>
      <c r="Y292" s="1509"/>
      <c r="Z292" s="1509"/>
      <c r="AA292" s="1509"/>
      <c r="AB292" s="1509"/>
      <c r="AC292" s="1509"/>
      <c r="AD292" s="1509"/>
      <c r="AE292" s="1509"/>
      <c r="AF292" s="1509"/>
      <c r="AG292" s="1509"/>
      <c r="AH292" s="1509"/>
      <c r="AI292" s="1509"/>
      <c r="AJ292" s="1509"/>
      <c r="AK292" s="1509"/>
      <c r="AL292" s="1509"/>
      <c r="AM292" s="1509"/>
      <c r="AN292" s="1509"/>
      <c r="AO292" s="1509"/>
      <c r="AP292" s="1509"/>
      <c r="AQ292" s="1509"/>
      <c r="AR292" s="1509"/>
      <c r="AS292" s="1509"/>
      <c r="AT292" s="1509"/>
      <c r="AU292" s="1509"/>
      <c r="AV292" s="1509"/>
      <c r="AW292" s="1509"/>
      <c r="AX292" s="1509"/>
      <c r="AY292" s="1509"/>
      <c r="AZ292" s="1509"/>
      <c r="BA292" s="1509"/>
      <c r="BB292" s="1509"/>
    </row>
    <row r="293">
      <c r="A293" s="1509"/>
      <c r="B293" s="1509"/>
      <c r="C293" s="1509"/>
      <c r="D293" s="1509"/>
      <c r="E293" s="1509"/>
      <c r="F293" s="1509"/>
      <c r="G293" s="1509"/>
      <c r="H293" s="1509"/>
      <c r="I293" s="1509"/>
      <c r="J293" s="1509"/>
      <c r="K293" s="1509"/>
      <c r="L293" s="1509"/>
      <c r="M293" s="1509"/>
      <c r="N293" s="1509"/>
      <c r="O293" s="1509"/>
      <c r="P293" s="1509"/>
      <c r="Q293" s="1509"/>
      <c r="R293" s="1509"/>
      <c r="S293" s="1509"/>
      <c r="T293" s="1509"/>
      <c r="U293" s="1509"/>
      <c r="V293" s="1509"/>
      <c r="W293" s="1509"/>
      <c r="X293" s="1509"/>
      <c r="Y293" s="1509"/>
      <c r="Z293" s="1509"/>
      <c r="AA293" s="1509"/>
      <c r="AB293" s="1509"/>
      <c r="AC293" s="1509"/>
      <c r="AD293" s="1509"/>
      <c r="AE293" s="1509"/>
      <c r="AF293" s="1509"/>
      <c r="AG293" s="1509"/>
      <c r="AH293" s="1509"/>
      <c r="AI293" s="1509"/>
      <c r="AJ293" s="1509"/>
      <c r="AK293" s="1509"/>
      <c r="AL293" s="1509"/>
      <c r="AM293" s="1509"/>
      <c r="AN293" s="1509"/>
      <c r="AO293" s="1509"/>
      <c r="AP293" s="1509"/>
      <c r="AQ293" s="1509"/>
      <c r="AR293" s="1509"/>
      <c r="AS293" s="1509"/>
      <c r="AT293" s="1509"/>
      <c r="AU293" s="1509"/>
      <c r="AV293" s="1509"/>
      <c r="AW293" s="1509"/>
      <c r="AX293" s="1509"/>
      <c r="AY293" s="1509"/>
      <c r="AZ293" s="1509"/>
      <c r="BA293" s="1509"/>
      <c r="BB293" s="1509"/>
    </row>
    <row r="294">
      <c r="A294" s="1509"/>
      <c r="B294" s="1509"/>
      <c r="C294" s="1509"/>
      <c r="D294" s="1509"/>
      <c r="E294" s="1509"/>
      <c r="F294" s="1509"/>
      <c r="G294" s="1509"/>
      <c r="H294" s="1509"/>
      <c r="I294" s="1509"/>
      <c r="J294" s="1509"/>
      <c r="K294" s="1509"/>
      <c r="L294" s="1509"/>
      <c r="M294" s="1509"/>
      <c r="N294" s="1509"/>
      <c r="O294" s="1509"/>
      <c r="P294" s="1509"/>
      <c r="Q294" s="1509"/>
      <c r="R294" s="1509"/>
      <c r="S294" s="1509"/>
      <c r="T294" s="1509"/>
      <c r="U294" s="1509"/>
      <c r="V294" s="1509"/>
      <c r="W294" s="1509"/>
      <c r="X294" s="1509"/>
      <c r="Y294" s="1509"/>
      <c r="Z294" s="1509"/>
      <c r="AA294" s="1509"/>
      <c r="AB294" s="1509"/>
      <c r="AC294" s="1509"/>
      <c r="AD294" s="1509"/>
      <c r="AE294" s="1509"/>
      <c r="AF294" s="1509"/>
      <c r="AG294" s="1509"/>
      <c r="AH294" s="1509"/>
      <c r="AI294" s="1509"/>
      <c r="AJ294" s="1509"/>
      <c r="AK294" s="1509"/>
      <c r="AL294" s="1509"/>
      <c r="AM294" s="1509"/>
      <c r="AN294" s="1509"/>
      <c r="AO294" s="1509"/>
      <c r="AP294" s="1509"/>
      <c r="AQ294" s="1509"/>
      <c r="AR294" s="1509"/>
      <c r="AS294" s="1509"/>
      <c r="AT294" s="1509"/>
      <c r="AU294" s="1509"/>
      <c r="AV294" s="1509"/>
      <c r="AW294" s="1509"/>
      <c r="AX294" s="1509"/>
      <c r="AY294" s="1509"/>
      <c r="AZ294" s="1509"/>
      <c r="BA294" s="1509"/>
      <c r="BB294" s="1509"/>
    </row>
    <row r="295">
      <c r="A295" s="1509"/>
      <c r="B295" s="1509"/>
      <c r="C295" s="1509"/>
      <c r="D295" s="1509"/>
      <c r="E295" s="1509"/>
      <c r="F295" s="1509"/>
      <c r="G295" s="1509"/>
      <c r="H295" s="1509"/>
      <c r="I295" s="1509"/>
      <c r="J295" s="1509"/>
      <c r="K295" s="1509"/>
      <c r="L295" s="1509"/>
      <c r="M295" s="1509"/>
      <c r="N295" s="1509"/>
      <c r="O295" s="1509"/>
      <c r="P295" s="1509"/>
      <c r="Q295" s="1509"/>
      <c r="R295" s="1509"/>
      <c r="S295" s="1509"/>
      <c r="T295" s="1509"/>
      <c r="U295" s="1509"/>
      <c r="V295" s="1509"/>
      <c r="W295" s="1509"/>
      <c r="X295" s="1509"/>
      <c r="Y295" s="1509"/>
      <c r="Z295" s="1509"/>
      <c r="AA295" s="1509"/>
      <c r="AB295" s="1509"/>
      <c r="AC295" s="1509"/>
      <c r="AD295" s="1509"/>
      <c r="AE295" s="1509"/>
      <c r="AF295" s="1509"/>
      <c r="AG295" s="1509"/>
      <c r="AH295" s="1509"/>
      <c r="AI295" s="1509"/>
      <c r="AJ295" s="1509"/>
      <c r="AK295" s="1509"/>
      <c r="AL295" s="1509"/>
      <c r="AM295" s="1509"/>
      <c r="AN295" s="1509"/>
      <c r="AO295" s="1509"/>
      <c r="AP295" s="1509"/>
      <c r="AQ295" s="1509"/>
      <c r="AR295" s="1509"/>
      <c r="AS295" s="1509"/>
      <c r="AT295" s="1509"/>
      <c r="AU295" s="1509"/>
      <c r="AV295" s="1509"/>
      <c r="AW295" s="1509"/>
      <c r="AX295" s="1509"/>
      <c r="AY295" s="1509"/>
      <c r="AZ295" s="1509"/>
      <c r="BA295" s="1509"/>
      <c r="BB295" s="1509"/>
    </row>
    <row r="296">
      <c r="A296" s="1509"/>
      <c r="B296" s="1509"/>
      <c r="C296" s="1509"/>
      <c r="D296" s="1509"/>
      <c r="E296" s="1509"/>
      <c r="F296" s="1509"/>
      <c r="G296" s="1509"/>
      <c r="H296" s="1509"/>
      <c r="I296" s="1509"/>
      <c r="J296" s="1509"/>
      <c r="K296" s="1509"/>
      <c r="L296" s="1509"/>
      <c r="M296" s="1509"/>
      <c r="N296" s="1509"/>
      <c r="O296" s="1509"/>
      <c r="P296" s="1509"/>
      <c r="Q296" s="1509"/>
      <c r="R296" s="1509"/>
      <c r="S296" s="1509"/>
      <c r="T296" s="1509"/>
      <c r="U296" s="1509"/>
      <c r="V296" s="1509"/>
      <c r="W296" s="1509"/>
      <c r="X296" s="1509"/>
      <c r="Y296" s="1509"/>
      <c r="Z296" s="1509"/>
      <c r="AA296" s="1509"/>
      <c r="AB296" s="1509"/>
      <c r="AC296" s="1509"/>
      <c r="AD296" s="1509"/>
      <c r="AE296" s="1509"/>
      <c r="AF296" s="1509"/>
      <c r="AG296" s="1509"/>
      <c r="AH296" s="1509"/>
      <c r="AI296" s="1509"/>
      <c r="AJ296" s="1509"/>
      <c r="AK296" s="1509"/>
      <c r="AL296" s="1509"/>
      <c r="AM296" s="1509"/>
      <c r="AN296" s="1509"/>
      <c r="AO296" s="1509"/>
      <c r="AP296" s="1509"/>
      <c r="AQ296" s="1509"/>
      <c r="AR296" s="1509"/>
      <c r="AS296" s="1509"/>
      <c r="AT296" s="1509"/>
      <c r="AU296" s="1509"/>
      <c r="AV296" s="1509"/>
      <c r="AW296" s="1509"/>
      <c r="AX296" s="1509"/>
      <c r="AY296" s="1509"/>
      <c r="AZ296" s="1509"/>
      <c r="BA296" s="1509"/>
      <c r="BB296" s="1509"/>
    </row>
    <row r="297">
      <c r="A297" s="1509"/>
      <c r="B297" s="1509"/>
      <c r="C297" s="1509"/>
      <c r="D297" s="1509"/>
      <c r="E297" s="1509"/>
      <c r="F297" s="1509"/>
      <c r="G297" s="1509"/>
      <c r="H297" s="1509"/>
      <c r="I297" s="1509"/>
      <c r="J297" s="1509"/>
      <c r="K297" s="1509"/>
      <c r="L297" s="1509"/>
      <c r="M297" s="1509"/>
      <c r="N297" s="1509"/>
      <c r="O297" s="1509"/>
      <c r="P297" s="1509"/>
      <c r="Q297" s="1509"/>
      <c r="R297" s="1509"/>
      <c r="S297" s="1509"/>
      <c r="T297" s="1509"/>
      <c r="U297" s="1509"/>
      <c r="V297" s="1509"/>
      <c r="W297" s="1509"/>
      <c r="X297" s="1509"/>
      <c r="Y297" s="1509"/>
      <c r="Z297" s="1509"/>
      <c r="AA297" s="1509"/>
      <c r="AB297" s="1509"/>
      <c r="AC297" s="1509"/>
      <c r="AD297" s="1509"/>
      <c r="AE297" s="1509"/>
      <c r="AF297" s="1509"/>
      <c r="AG297" s="1509"/>
      <c r="AH297" s="1509"/>
      <c r="AI297" s="1509"/>
      <c r="AJ297" s="1509"/>
      <c r="AK297" s="1509"/>
      <c r="AL297" s="1509"/>
      <c r="AM297" s="1509"/>
      <c r="AN297" s="1509"/>
      <c r="AO297" s="1509"/>
      <c r="AP297" s="1509"/>
      <c r="AQ297" s="1509"/>
      <c r="AR297" s="1509"/>
      <c r="AS297" s="1509"/>
      <c r="AT297" s="1509"/>
      <c r="AU297" s="1509"/>
      <c r="AV297" s="1509"/>
      <c r="AW297" s="1509"/>
      <c r="AX297" s="1509"/>
      <c r="AY297" s="1509"/>
      <c r="AZ297" s="1509"/>
      <c r="BA297" s="1509"/>
      <c r="BB297" s="1509"/>
    </row>
    <row r="298">
      <c r="A298" s="1509"/>
      <c r="B298" s="1509"/>
      <c r="C298" s="1509"/>
      <c r="D298" s="1509"/>
      <c r="E298" s="1509"/>
      <c r="F298" s="1509"/>
      <c r="G298" s="1509"/>
      <c r="H298" s="1509"/>
      <c r="I298" s="1509"/>
      <c r="J298" s="1509"/>
      <c r="K298" s="1509"/>
      <c r="L298" s="1509"/>
      <c r="M298" s="1509"/>
      <c r="N298" s="1509"/>
      <c r="O298" s="1509"/>
      <c r="P298" s="1509"/>
      <c r="Q298" s="1509"/>
      <c r="R298" s="1509"/>
      <c r="S298" s="1509"/>
      <c r="T298" s="1509"/>
      <c r="U298" s="1509"/>
      <c r="V298" s="1509"/>
      <c r="W298" s="1509"/>
      <c r="X298" s="1509"/>
      <c r="Y298" s="1509"/>
      <c r="Z298" s="1509"/>
      <c r="AA298" s="1509"/>
      <c r="AB298" s="1509"/>
      <c r="AC298" s="1509"/>
      <c r="AD298" s="1509"/>
      <c r="AE298" s="1509"/>
      <c r="AF298" s="1509"/>
      <c r="AG298" s="1509"/>
      <c r="AH298" s="1509"/>
      <c r="AI298" s="1509"/>
      <c r="AJ298" s="1509"/>
      <c r="AK298" s="1509"/>
      <c r="AL298" s="1509"/>
      <c r="AM298" s="1509"/>
      <c r="AN298" s="1509"/>
      <c r="AO298" s="1509"/>
      <c r="AP298" s="1509"/>
      <c r="AQ298" s="1509"/>
      <c r="AR298" s="1509"/>
      <c r="AS298" s="1509"/>
      <c r="AT298" s="1509"/>
      <c r="AU298" s="1509"/>
      <c r="AV298" s="1509"/>
      <c r="AW298" s="1509"/>
      <c r="AX298" s="1509"/>
      <c r="AY298" s="1509"/>
      <c r="AZ298" s="1509"/>
      <c r="BA298" s="1509"/>
      <c r="BB298" s="1509"/>
    </row>
    <row r="299">
      <c r="A299" s="1509"/>
      <c r="B299" s="1509"/>
      <c r="C299" s="1509"/>
      <c r="D299" s="1509"/>
      <c r="E299" s="1509"/>
      <c r="F299" s="1509"/>
      <c r="G299" s="1509"/>
      <c r="H299" s="1509"/>
      <c r="I299" s="1509"/>
      <c r="J299" s="1509"/>
      <c r="K299" s="1509"/>
      <c r="L299" s="1509"/>
      <c r="M299" s="1509"/>
      <c r="N299" s="1509"/>
      <c r="O299" s="1509"/>
      <c r="P299" s="1509"/>
      <c r="Q299" s="1509"/>
      <c r="R299" s="1509"/>
      <c r="S299" s="1509"/>
      <c r="T299" s="1509"/>
      <c r="U299" s="1509"/>
      <c r="V299" s="1509"/>
      <c r="W299" s="1509"/>
      <c r="X299" s="1509"/>
      <c r="Y299" s="1509"/>
      <c r="Z299" s="1509"/>
      <c r="AA299" s="1509"/>
      <c r="AB299" s="1509"/>
      <c r="AC299" s="1509"/>
      <c r="AD299" s="1509"/>
      <c r="AE299" s="1509"/>
      <c r="AF299" s="1509"/>
      <c r="AG299" s="1509"/>
      <c r="AH299" s="1509"/>
      <c r="AI299" s="1509"/>
      <c r="AJ299" s="1509"/>
      <c r="AK299" s="1509"/>
      <c r="AL299" s="1509"/>
      <c r="AM299" s="1509"/>
      <c r="AN299" s="1509"/>
      <c r="AO299" s="1509"/>
      <c r="AP299" s="1509"/>
      <c r="AQ299" s="1509"/>
      <c r="AR299" s="1509"/>
      <c r="AS299" s="1509"/>
      <c r="AT299" s="1509"/>
      <c r="AU299" s="1509"/>
      <c r="AV299" s="1509"/>
      <c r="AW299" s="1509"/>
      <c r="AX299" s="1509"/>
      <c r="AY299" s="1509"/>
      <c r="AZ299" s="1509"/>
      <c r="BA299" s="1509"/>
      <c r="BB299" s="1509"/>
    </row>
    <row r="300">
      <c r="A300" s="1509"/>
      <c r="B300" s="1509"/>
      <c r="C300" s="1509"/>
      <c r="D300" s="1509"/>
      <c r="E300" s="1509"/>
      <c r="F300" s="1509"/>
      <c r="G300" s="1509"/>
      <c r="H300" s="1509"/>
      <c r="I300" s="1509"/>
      <c r="J300" s="1509"/>
      <c r="K300" s="1509"/>
      <c r="L300" s="1509"/>
      <c r="M300" s="1509"/>
      <c r="N300" s="1509"/>
      <c r="O300" s="1509"/>
      <c r="P300" s="1509"/>
      <c r="Q300" s="1509"/>
      <c r="R300" s="1509"/>
      <c r="S300" s="1509"/>
      <c r="T300" s="1509"/>
      <c r="U300" s="1509"/>
      <c r="V300" s="1509"/>
      <c r="W300" s="1509"/>
      <c r="X300" s="1509"/>
      <c r="Y300" s="1509"/>
      <c r="Z300" s="1509"/>
      <c r="AA300" s="1509"/>
      <c r="AB300" s="1509"/>
      <c r="AC300" s="1509"/>
      <c r="AD300" s="1509"/>
      <c r="AE300" s="1509"/>
      <c r="AF300" s="1509"/>
      <c r="AG300" s="1509"/>
      <c r="AH300" s="1509"/>
      <c r="AI300" s="1509"/>
      <c r="AJ300" s="1509"/>
      <c r="AK300" s="1509"/>
      <c r="AL300" s="1509"/>
      <c r="AM300" s="1509"/>
      <c r="AN300" s="1509"/>
      <c r="AO300" s="1509"/>
      <c r="AP300" s="1509"/>
      <c r="AQ300" s="1509"/>
      <c r="AR300" s="1509"/>
      <c r="AS300" s="1509"/>
      <c r="AT300" s="1509"/>
      <c r="AU300" s="1509"/>
      <c r="AV300" s="1509"/>
      <c r="AW300" s="1509"/>
      <c r="AX300" s="1509"/>
      <c r="AY300" s="1509"/>
      <c r="AZ300" s="1509"/>
      <c r="BA300" s="1509"/>
      <c r="BB300" s="1509"/>
    </row>
    <row r="301">
      <c r="A301" s="1509"/>
      <c r="B301" s="1509"/>
      <c r="C301" s="1509"/>
      <c r="D301" s="1509"/>
      <c r="E301" s="1509"/>
      <c r="F301" s="1509"/>
      <c r="G301" s="1509"/>
      <c r="H301" s="1509"/>
      <c r="I301" s="1509"/>
      <c r="J301" s="1509"/>
      <c r="K301" s="1509"/>
      <c r="L301" s="1509"/>
      <c r="M301" s="1509"/>
      <c r="N301" s="1509"/>
      <c r="O301" s="1509"/>
      <c r="P301" s="1509"/>
      <c r="Q301" s="1509"/>
      <c r="R301" s="1509"/>
      <c r="S301" s="1509"/>
      <c r="T301" s="1509"/>
      <c r="U301" s="1509"/>
      <c r="V301" s="1509"/>
      <c r="W301" s="1509"/>
      <c r="X301" s="1509"/>
      <c r="Y301" s="1509"/>
      <c r="Z301" s="1509"/>
      <c r="AA301" s="1509"/>
      <c r="AB301" s="1509"/>
      <c r="AC301" s="1509"/>
      <c r="AD301" s="1509"/>
      <c r="AE301" s="1509"/>
      <c r="AF301" s="1509"/>
      <c r="AG301" s="1509"/>
      <c r="AH301" s="1509"/>
      <c r="AI301" s="1509"/>
      <c r="AJ301" s="1509"/>
      <c r="AK301" s="1509"/>
      <c r="AL301" s="1509"/>
      <c r="AM301" s="1509"/>
      <c r="AN301" s="1509"/>
      <c r="AO301" s="1509"/>
      <c r="AP301" s="1509"/>
      <c r="AQ301" s="1509"/>
      <c r="AR301" s="1509"/>
      <c r="AS301" s="1509"/>
      <c r="AT301" s="1509"/>
      <c r="AU301" s="1509"/>
      <c r="AV301" s="1509"/>
      <c r="AW301" s="1509"/>
      <c r="AX301" s="1509"/>
      <c r="AY301" s="1509"/>
      <c r="AZ301" s="1509"/>
      <c r="BA301" s="1509"/>
      <c r="BB301" s="1509"/>
    </row>
    <row r="302">
      <c r="A302" s="1509"/>
      <c r="B302" s="1509"/>
      <c r="C302" s="1509"/>
      <c r="D302" s="1509"/>
      <c r="E302" s="1509"/>
      <c r="F302" s="1509"/>
      <c r="G302" s="1509"/>
      <c r="H302" s="1509"/>
      <c r="I302" s="1509"/>
      <c r="J302" s="1509"/>
      <c r="K302" s="1509"/>
      <c r="L302" s="1509"/>
      <c r="M302" s="1509"/>
      <c r="N302" s="1509"/>
      <c r="O302" s="1509"/>
      <c r="P302" s="1509"/>
      <c r="Q302" s="1509"/>
      <c r="R302" s="1509"/>
      <c r="S302" s="1509"/>
      <c r="T302" s="1509"/>
      <c r="U302" s="1509"/>
      <c r="V302" s="1509"/>
      <c r="W302" s="1509"/>
      <c r="X302" s="1509"/>
      <c r="Y302" s="1509"/>
      <c r="Z302" s="1509"/>
      <c r="AA302" s="1509"/>
      <c r="AB302" s="1509"/>
      <c r="AC302" s="1509"/>
      <c r="AD302" s="1509"/>
      <c r="AE302" s="1509"/>
      <c r="AF302" s="1509"/>
      <c r="AG302" s="1509"/>
      <c r="AH302" s="1509"/>
      <c r="AI302" s="1509"/>
      <c r="AJ302" s="1509"/>
      <c r="AK302" s="1509"/>
      <c r="AL302" s="1509"/>
      <c r="AM302" s="1509"/>
      <c r="AN302" s="1509"/>
      <c r="AO302" s="1509"/>
      <c r="AP302" s="1509"/>
      <c r="AQ302" s="1509"/>
      <c r="AR302" s="1509"/>
      <c r="AS302" s="1509"/>
      <c r="AT302" s="1509"/>
      <c r="AU302" s="1509"/>
      <c r="AV302" s="1509"/>
      <c r="AW302" s="1509"/>
      <c r="AX302" s="1509"/>
      <c r="AY302" s="1509"/>
      <c r="AZ302" s="1509"/>
      <c r="BA302" s="1509"/>
      <c r="BB302" s="1509"/>
    </row>
    <row r="303">
      <c r="A303" s="1509"/>
      <c r="B303" s="1509"/>
      <c r="C303" s="1509"/>
      <c r="D303" s="1509"/>
      <c r="E303" s="1509"/>
      <c r="F303" s="1509"/>
      <c r="G303" s="1509"/>
      <c r="H303" s="1509"/>
      <c r="I303" s="1509"/>
      <c r="J303" s="1509"/>
      <c r="K303" s="1509"/>
      <c r="L303" s="1509"/>
      <c r="M303" s="1509"/>
      <c r="N303" s="1509"/>
      <c r="O303" s="1509"/>
      <c r="P303" s="1509"/>
      <c r="Q303" s="1509"/>
      <c r="R303" s="1509"/>
      <c r="S303" s="1509"/>
      <c r="T303" s="1509"/>
      <c r="U303" s="1509"/>
      <c r="V303" s="1509"/>
      <c r="W303" s="1509"/>
      <c r="X303" s="1509"/>
      <c r="Y303" s="1509"/>
      <c r="Z303" s="1509"/>
      <c r="AA303" s="1509"/>
      <c r="AB303" s="1509"/>
      <c r="AC303" s="1509"/>
      <c r="AD303" s="1509"/>
      <c r="AE303" s="1509"/>
      <c r="AF303" s="1509"/>
      <c r="AG303" s="1509"/>
      <c r="AH303" s="1509"/>
      <c r="AI303" s="1509"/>
      <c r="AJ303" s="1509"/>
      <c r="AK303" s="1509"/>
      <c r="AL303" s="1509"/>
      <c r="AM303" s="1509"/>
      <c r="AN303" s="1509"/>
      <c r="AO303" s="1509"/>
      <c r="AP303" s="1509"/>
      <c r="AQ303" s="1509"/>
      <c r="AR303" s="1509"/>
      <c r="AS303" s="1509"/>
      <c r="AT303" s="1509"/>
      <c r="AU303" s="1509"/>
      <c r="AV303" s="1509"/>
      <c r="AW303" s="1509"/>
      <c r="AX303" s="1509"/>
      <c r="AY303" s="1509"/>
      <c r="AZ303" s="1509"/>
      <c r="BA303" s="1509"/>
      <c r="BB303" s="1509"/>
    </row>
    <row r="304">
      <c r="A304" s="1509"/>
      <c r="B304" s="1509"/>
      <c r="C304" s="1509"/>
      <c r="D304" s="1509"/>
      <c r="E304" s="1509"/>
      <c r="F304" s="1509"/>
      <c r="G304" s="1509"/>
      <c r="H304" s="1509"/>
      <c r="I304" s="1509"/>
      <c r="J304" s="1509"/>
      <c r="K304" s="1509"/>
      <c r="L304" s="1509"/>
      <c r="M304" s="1509"/>
      <c r="N304" s="1509"/>
      <c r="O304" s="1509"/>
      <c r="P304" s="1509"/>
      <c r="Q304" s="1509"/>
      <c r="R304" s="1509"/>
      <c r="S304" s="1509"/>
      <c r="T304" s="1509"/>
      <c r="U304" s="1509"/>
      <c r="V304" s="1509"/>
      <c r="W304" s="1509"/>
      <c r="X304" s="1509"/>
      <c r="Y304" s="1509"/>
      <c r="Z304" s="1509"/>
      <c r="AA304" s="1509"/>
      <c r="AB304" s="1509"/>
      <c r="AC304" s="1509"/>
      <c r="AD304" s="1509"/>
      <c r="AE304" s="1509"/>
      <c r="AF304" s="1509"/>
      <c r="AG304" s="1509"/>
      <c r="AH304" s="1509"/>
      <c r="AI304" s="1509"/>
      <c r="AJ304" s="1509"/>
      <c r="AK304" s="1509"/>
      <c r="AL304" s="1509"/>
      <c r="AM304" s="1509"/>
      <c r="AN304" s="1509"/>
      <c r="AO304" s="1509"/>
      <c r="AP304" s="1509"/>
      <c r="AQ304" s="1509"/>
      <c r="AR304" s="1509"/>
      <c r="AS304" s="1509"/>
      <c r="AT304" s="1509"/>
      <c r="AU304" s="1509"/>
      <c r="AV304" s="1509"/>
      <c r="AW304" s="1509"/>
      <c r="AX304" s="1509"/>
      <c r="AY304" s="1509"/>
      <c r="AZ304" s="1509"/>
      <c r="BA304" s="1509"/>
      <c r="BB304" s="1509"/>
    </row>
    <row r="305">
      <c r="A305" s="1509"/>
      <c r="B305" s="1509"/>
      <c r="C305" s="1509"/>
      <c r="D305" s="1509"/>
      <c r="E305" s="1509"/>
      <c r="F305" s="1509"/>
      <c r="G305" s="1509"/>
      <c r="H305" s="1509"/>
      <c r="I305" s="1509"/>
      <c r="J305" s="1509"/>
      <c r="K305" s="1509"/>
      <c r="L305" s="1509"/>
      <c r="M305" s="1509"/>
      <c r="N305" s="1509"/>
      <c r="O305" s="1509"/>
      <c r="P305" s="1509"/>
      <c r="Q305" s="1509"/>
      <c r="R305" s="1509"/>
      <c r="S305" s="1509"/>
      <c r="T305" s="1509"/>
      <c r="U305" s="1509"/>
      <c r="V305" s="1509"/>
      <c r="W305" s="1509"/>
      <c r="X305" s="1509"/>
      <c r="Y305" s="1509"/>
      <c r="Z305" s="1509"/>
      <c r="AA305" s="1509"/>
      <c r="AB305" s="1509"/>
      <c r="AC305" s="1509"/>
      <c r="AD305" s="1509"/>
      <c r="AE305" s="1509"/>
      <c r="AF305" s="1509"/>
      <c r="AG305" s="1509"/>
      <c r="AH305" s="1509"/>
      <c r="AI305" s="1509"/>
      <c r="AJ305" s="1509"/>
      <c r="AK305" s="1509"/>
      <c r="AL305" s="1509"/>
      <c r="AM305" s="1509"/>
      <c r="AN305" s="1509"/>
      <c r="AO305" s="1509"/>
      <c r="AP305" s="1509"/>
      <c r="AQ305" s="1509"/>
      <c r="AR305" s="1509"/>
      <c r="AS305" s="1509"/>
      <c r="AT305" s="1509"/>
      <c r="AU305" s="1509"/>
      <c r="AV305" s="1509"/>
      <c r="AW305" s="1509"/>
      <c r="AX305" s="1509"/>
      <c r="AY305" s="1509"/>
      <c r="AZ305" s="1509"/>
      <c r="BA305" s="1509"/>
      <c r="BB305" s="1509"/>
    </row>
    <row r="306">
      <c r="A306" s="1509"/>
      <c r="B306" s="1509"/>
      <c r="C306" s="1509"/>
      <c r="D306" s="1509"/>
      <c r="E306" s="1509"/>
      <c r="F306" s="1509"/>
      <c r="G306" s="1509"/>
      <c r="H306" s="1509"/>
      <c r="I306" s="1509"/>
      <c r="J306" s="1509"/>
      <c r="K306" s="1509"/>
      <c r="L306" s="1509"/>
      <c r="M306" s="1509"/>
      <c r="N306" s="1509"/>
      <c r="O306" s="1509"/>
      <c r="P306" s="1509"/>
      <c r="Q306" s="1509"/>
      <c r="R306" s="1509"/>
      <c r="S306" s="1509"/>
      <c r="T306" s="1509"/>
      <c r="U306" s="1509"/>
      <c r="V306" s="1509"/>
      <c r="W306" s="1509"/>
      <c r="X306" s="1509"/>
      <c r="Y306" s="1509"/>
      <c r="Z306" s="1509"/>
      <c r="AA306" s="1509"/>
      <c r="AB306" s="1509"/>
      <c r="AC306" s="1509"/>
      <c r="AD306" s="1509"/>
      <c r="AE306" s="1509"/>
      <c r="AF306" s="1509"/>
      <c r="AG306" s="1509"/>
      <c r="AH306" s="1509"/>
      <c r="AI306" s="1509"/>
      <c r="AJ306" s="1509"/>
      <c r="AK306" s="1509"/>
      <c r="AL306" s="1509"/>
      <c r="AM306" s="1509"/>
      <c r="AN306" s="1509"/>
      <c r="AO306" s="1509"/>
      <c r="AP306" s="1509"/>
      <c r="AQ306" s="1509"/>
      <c r="AR306" s="1509"/>
      <c r="AS306" s="1509"/>
      <c r="AT306" s="1509"/>
      <c r="AU306" s="1509"/>
      <c r="AV306" s="1509"/>
      <c r="AW306" s="1509"/>
      <c r="AX306" s="1509"/>
      <c r="AY306" s="1509"/>
      <c r="AZ306" s="1509"/>
      <c r="BA306" s="1509"/>
      <c r="BB306" s="1509"/>
    </row>
    <row r="307">
      <c r="A307" s="1509"/>
      <c r="B307" s="1509"/>
      <c r="C307" s="1509"/>
      <c r="D307" s="1509"/>
      <c r="E307" s="1509"/>
      <c r="F307" s="1509"/>
      <c r="G307" s="1509"/>
      <c r="H307" s="1509"/>
      <c r="I307" s="1509"/>
      <c r="J307" s="1509"/>
      <c r="K307" s="1509"/>
      <c r="L307" s="1509"/>
      <c r="M307" s="1509"/>
      <c r="N307" s="1509"/>
      <c r="O307" s="1509"/>
      <c r="P307" s="1509"/>
      <c r="Q307" s="1509"/>
      <c r="R307" s="1509"/>
      <c r="S307" s="1509"/>
      <c r="T307" s="1509"/>
      <c r="U307" s="1509"/>
      <c r="V307" s="1509"/>
      <c r="W307" s="1509"/>
      <c r="X307" s="1509"/>
      <c r="Y307" s="1509"/>
      <c r="Z307" s="1509"/>
      <c r="AA307" s="1509"/>
      <c r="AB307" s="1509"/>
      <c r="AC307" s="1509"/>
      <c r="AD307" s="1509"/>
      <c r="AE307" s="1509"/>
      <c r="AF307" s="1509"/>
      <c r="AG307" s="1509"/>
      <c r="AH307" s="1509"/>
      <c r="AI307" s="1509"/>
      <c r="AJ307" s="1509"/>
      <c r="AK307" s="1509"/>
      <c r="AL307" s="1509"/>
      <c r="AM307" s="1509"/>
      <c r="AN307" s="1509"/>
      <c r="AO307" s="1509"/>
      <c r="AP307" s="1509"/>
      <c r="AQ307" s="1509"/>
      <c r="AR307" s="1509"/>
      <c r="AS307" s="1509"/>
      <c r="AT307" s="1509"/>
      <c r="AU307" s="1509"/>
      <c r="AV307" s="1509"/>
      <c r="AW307" s="1509"/>
      <c r="AX307" s="1509"/>
      <c r="AY307" s="1509"/>
      <c r="AZ307" s="1509"/>
      <c r="BA307" s="1509"/>
      <c r="BB307" s="1509"/>
    </row>
    <row r="308">
      <c r="A308" s="1509"/>
      <c r="B308" s="1509"/>
      <c r="C308" s="1509"/>
      <c r="D308" s="1509"/>
      <c r="E308" s="1509"/>
      <c r="F308" s="1509"/>
      <c r="G308" s="1509"/>
      <c r="H308" s="1509"/>
      <c r="I308" s="1509"/>
      <c r="J308" s="1509"/>
      <c r="K308" s="1509"/>
      <c r="L308" s="1509"/>
      <c r="M308" s="1509"/>
      <c r="N308" s="1509"/>
      <c r="O308" s="1509"/>
      <c r="P308" s="1509"/>
      <c r="Q308" s="1509"/>
      <c r="R308" s="1509"/>
      <c r="S308" s="1509"/>
      <c r="T308" s="1509"/>
      <c r="U308" s="1509"/>
      <c r="V308" s="1509"/>
      <c r="W308" s="1509"/>
      <c r="X308" s="1509"/>
      <c r="Y308" s="1509"/>
      <c r="Z308" s="1509"/>
      <c r="AA308" s="1509"/>
      <c r="AB308" s="1509"/>
      <c r="AC308" s="1509"/>
      <c r="AD308" s="1509"/>
      <c r="AE308" s="1509"/>
      <c r="AF308" s="1509"/>
      <c r="AG308" s="1509"/>
      <c r="AH308" s="1509"/>
      <c r="AI308" s="1509"/>
      <c r="AJ308" s="1509"/>
      <c r="AK308" s="1509"/>
      <c r="AL308" s="1509"/>
      <c r="AM308" s="1509"/>
      <c r="AN308" s="1509"/>
      <c r="AO308" s="1509"/>
      <c r="AP308" s="1509"/>
      <c r="AQ308" s="1509"/>
      <c r="AR308" s="1509"/>
      <c r="AS308" s="1509"/>
      <c r="AT308" s="1509"/>
      <c r="AU308" s="1509"/>
      <c r="AV308" s="1509"/>
      <c r="AW308" s="1509"/>
      <c r="AX308" s="1509"/>
      <c r="AY308" s="1509"/>
      <c r="AZ308" s="1509"/>
      <c r="BA308" s="1509"/>
      <c r="BB308" s="1509"/>
    </row>
    <row r="309">
      <c r="A309" s="1509"/>
      <c r="B309" s="1509"/>
      <c r="C309" s="1509"/>
      <c r="D309" s="1509"/>
      <c r="E309" s="1509"/>
      <c r="F309" s="1509"/>
      <c r="G309" s="1509"/>
      <c r="H309" s="1509"/>
      <c r="I309" s="1509"/>
      <c r="J309" s="1509"/>
      <c r="K309" s="1509"/>
      <c r="L309" s="1509"/>
      <c r="M309" s="1509"/>
      <c r="N309" s="1509"/>
      <c r="O309" s="1509"/>
      <c r="P309" s="1509"/>
      <c r="Q309" s="1509"/>
      <c r="R309" s="1509"/>
      <c r="S309" s="1509"/>
      <c r="T309" s="1509"/>
      <c r="U309" s="1509"/>
      <c r="V309" s="1509"/>
      <c r="W309" s="1509"/>
      <c r="X309" s="1509"/>
      <c r="Y309" s="1509"/>
      <c r="Z309" s="1509"/>
      <c r="AA309" s="1509"/>
      <c r="AB309" s="1509"/>
      <c r="AC309" s="1509"/>
      <c r="AD309" s="1509"/>
      <c r="AE309" s="1509"/>
      <c r="AF309" s="1509"/>
      <c r="AG309" s="1509"/>
      <c r="AH309" s="1509"/>
      <c r="AI309" s="1509"/>
      <c r="AJ309" s="1509"/>
      <c r="AK309" s="1509"/>
      <c r="AL309" s="1509"/>
      <c r="AM309" s="1509"/>
      <c r="AN309" s="1509"/>
      <c r="AO309" s="1509"/>
      <c r="AP309" s="1509"/>
      <c r="AQ309" s="1509"/>
      <c r="AR309" s="1509"/>
      <c r="AS309" s="1509"/>
      <c r="AT309" s="1509"/>
      <c r="AU309" s="1509"/>
      <c r="AV309" s="1509"/>
      <c r="AW309" s="1509"/>
      <c r="AX309" s="1509"/>
      <c r="AY309" s="1509"/>
      <c r="AZ309" s="1509"/>
      <c r="BA309" s="1509"/>
      <c r="BB309" s="1509"/>
    </row>
    <row r="310">
      <c r="A310" s="1509"/>
      <c r="B310" s="1509"/>
      <c r="C310" s="1509"/>
      <c r="D310" s="1509"/>
      <c r="E310" s="1509"/>
      <c r="F310" s="1509"/>
      <c r="G310" s="1509"/>
      <c r="H310" s="1509"/>
      <c r="I310" s="1509"/>
      <c r="J310" s="1509"/>
      <c r="K310" s="1509"/>
      <c r="L310" s="1509"/>
      <c r="M310" s="1509"/>
      <c r="N310" s="1509"/>
      <c r="O310" s="1509"/>
      <c r="P310" s="1509"/>
      <c r="Q310" s="1509"/>
      <c r="R310" s="1509"/>
      <c r="S310" s="1509"/>
      <c r="T310" s="1509"/>
      <c r="U310" s="1509"/>
      <c r="V310" s="1509"/>
      <c r="W310" s="1509"/>
      <c r="X310" s="1509"/>
      <c r="Y310" s="1509"/>
      <c r="Z310" s="1509"/>
      <c r="AA310" s="1509"/>
      <c r="AB310" s="1509"/>
      <c r="AC310" s="1509"/>
      <c r="AD310" s="1509"/>
      <c r="AE310" s="1509"/>
      <c r="AF310" s="1509"/>
      <c r="AG310" s="1509"/>
      <c r="AH310" s="1509"/>
      <c r="AI310" s="1509"/>
      <c r="AJ310" s="1509"/>
      <c r="AK310" s="1509"/>
      <c r="AL310" s="1509"/>
      <c r="AM310" s="1509"/>
      <c r="AN310" s="1509"/>
      <c r="AO310" s="1509"/>
      <c r="AP310" s="1509"/>
      <c r="AQ310" s="1509"/>
      <c r="AR310" s="1509"/>
      <c r="AS310" s="1509"/>
      <c r="AT310" s="1509"/>
      <c r="AU310" s="1509"/>
      <c r="AV310" s="1509"/>
      <c r="AW310" s="1509"/>
      <c r="AX310" s="1509"/>
      <c r="AY310" s="1509"/>
      <c r="AZ310" s="1509"/>
      <c r="BA310" s="1509"/>
      <c r="BB310" s="1509"/>
    </row>
    <row r="311">
      <c r="A311" s="1509"/>
      <c r="B311" s="1509"/>
      <c r="C311" s="1509"/>
      <c r="D311" s="1509"/>
      <c r="E311" s="1509"/>
      <c r="F311" s="1509"/>
      <c r="G311" s="1509"/>
      <c r="H311" s="1509"/>
      <c r="I311" s="1509"/>
      <c r="J311" s="1509"/>
      <c r="K311" s="1509"/>
      <c r="L311" s="1509"/>
      <c r="M311" s="1509"/>
      <c r="N311" s="1509"/>
      <c r="O311" s="1509"/>
      <c r="P311" s="1509"/>
      <c r="Q311" s="1509"/>
      <c r="R311" s="1509"/>
      <c r="S311" s="1509"/>
      <c r="T311" s="1509"/>
      <c r="U311" s="1509"/>
      <c r="V311" s="1509"/>
      <c r="W311" s="1509"/>
      <c r="X311" s="1509"/>
      <c r="Y311" s="1509"/>
      <c r="Z311" s="1509"/>
      <c r="AA311" s="1509"/>
      <c r="AB311" s="1509"/>
      <c r="AC311" s="1509"/>
      <c r="AD311" s="1509"/>
      <c r="AE311" s="1509"/>
      <c r="AF311" s="1509"/>
      <c r="AG311" s="1509"/>
      <c r="AH311" s="1509"/>
      <c r="AI311" s="1509"/>
      <c r="AJ311" s="1509"/>
      <c r="AK311" s="1509"/>
      <c r="AL311" s="1509"/>
      <c r="AM311" s="1509"/>
      <c r="AN311" s="1509"/>
      <c r="AO311" s="1509"/>
      <c r="AP311" s="1509"/>
      <c r="AQ311" s="1509"/>
      <c r="AR311" s="1509"/>
      <c r="AS311" s="1509"/>
      <c r="AT311" s="1509"/>
      <c r="AU311" s="1509"/>
      <c r="AV311" s="1509"/>
      <c r="AW311" s="1509"/>
      <c r="AX311" s="1509"/>
      <c r="AY311" s="1509"/>
      <c r="AZ311" s="1509"/>
      <c r="BA311" s="1509"/>
      <c r="BB311" s="1509"/>
    </row>
    <row r="312">
      <c r="A312" s="1509"/>
      <c r="B312" s="1509"/>
      <c r="C312" s="1509"/>
      <c r="D312" s="1509"/>
      <c r="E312" s="1509"/>
      <c r="F312" s="1509"/>
      <c r="G312" s="1509"/>
      <c r="H312" s="1509"/>
      <c r="I312" s="1509"/>
      <c r="J312" s="1509"/>
      <c r="K312" s="1509"/>
      <c r="L312" s="1509"/>
      <c r="M312" s="1509"/>
      <c r="N312" s="1509"/>
      <c r="O312" s="1509"/>
      <c r="P312" s="1509"/>
      <c r="Q312" s="1509"/>
      <c r="R312" s="1509"/>
      <c r="S312" s="1509"/>
      <c r="T312" s="1509"/>
      <c r="U312" s="1509"/>
      <c r="V312" s="1509"/>
      <c r="W312" s="1509"/>
      <c r="X312" s="1509"/>
      <c r="Y312" s="1509"/>
      <c r="Z312" s="1509"/>
      <c r="AA312" s="1509"/>
      <c r="AB312" s="1509"/>
      <c r="AC312" s="1509"/>
      <c r="AD312" s="1509"/>
      <c r="AE312" s="1509"/>
      <c r="AF312" s="1509"/>
      <c r="AG312" s="1509"/>
      <c r="AH312" s="1509"/>
      <c r="AI312" s="1509"/>
      <c r="AJ312" s="1509"/>
      <c r="AK312" s="1509"/>
      <c r="AL312" s="1509"/>
      <c r="AM312" s="1509"/>
      <c r="AN312" s="1509"/>
      <c r="AO312" s="1509"/>
      <c r="AP312" s="1509"/>
      <c r="AQ312" s="1509"/>
      <c r="AR312" s="1509"/>
      <c r="AS312" s="1509"/>
      <c r="AT312" s="1509"/>
      <c r="AU312" s="1509"/>
      <c r="AV312" s="1509"/>
      <c r="AW312" s="1509"/>
      <c r="AX312" s="1509"/>
      <c r="AY312" s="1509"/>
      <c r="AZ312" s="1509"/>
      <c r="BA312" s="1509"/>
      <c r="BB312" s="1509"/>
    </row>
    <row r="313">
      <c r="A313" s="1509"/>
      <c r="B313" s="1509"/>
      <c r="C313" s="1509"/>
      <c r="D313" s="1509"/>
      <c r="E313" s="1509"/>
      <c r="F313" s="1509"/>
      <c r="G313" s="1509"/>
      <c r="H313" s="1509"/>
      <c r="I313" s="1509"/>
      <c r="J313" s="1509"/>
      <c r="K313" s="1509"/>
      <c r="L313" s="1509"/>
      <c r="M313" s="1509"/>
      <c r="N313" s="1509"/>
      <c r="O313" s="1509"/>
      <c r="P313" s="1509"/>
      <c r="Q313" s="1509"/>
      <c r="R313" s="1509"/>
      <c r="S313" s="1509"/>
      <c r="T313" s="1509"/>
      <c r="U313" s="1509"/>
      <c r="V313" s="1509"/>
      <c r="W313" s="1509"/>
      <c r="X313" s="1509"/>
      <c r="Y313" s="1509"/>
      <c r="Z313" s="1509"/>
      <c r="AA313" s="1509"/>
      <c r="AB313" s="1509"/>
      <c r="AC313" s="1509"/>
      <c r="AD313" s="1509"/>
      <c r="AE313" s="1509"/>
      <c r="AF313" s="1509"/>
      <c r="AG313" s="1509"/>
      <c r="AH313" s="1509"/>
      <c r="AI313" s="1509"/>
      <c r="AJ313" s="1509"/>
      <c r="AK313" s="1509"/>
      <c r="AL313" s="1509"/>
      <c r="AM313" s="1509"/>
      <c r="AN313" s="1509"/>
      <c r="AO313" s="1509"/>
      <c r="AP313" s="1509"/>
      <c r="AQ313" s="1509"/>
      <c r="AR313" s="1509"/>
      <c r="AS313" s="1509"/>
      <c r="AT313" s="1509"/>
      <c r="AU313" s="1509"/>
      <c r="AV313" s="1509"/>
      <c r="AW313" s="1509"/>
      <c r="AX313" s="1509"/>
      <c r="AY313" s="1509"/>
      <c r="AZ313" s="1509"/>
      <c r="BA313" s="1509"/>
      <c r="BB313" s="1509"/>
    </row>
    <row r="314">
      <c r="A314" s="1509"/>
      <c r="B314" s="1509"/>
      <c r="C314" s="1509"/>
      <c r="D314" s="1509"/>
      <c r="E314" s="1509"/>
      <c r="F314" s="1509"/>
      <c r="G314" s="1509"/>
      <c r="H314" s="1509"/>
      <c r="I314" s="1509"/>
      <c r="J314" s="1509"/>
      <c r="K314" s="1509"/>
      <c r="L314" s="1509"/>
      <c r="M314" s="1509"/>
      <c r="N314" s="1509"/>
      <c r="O314" s="1509"/>
      <c r="P314" s="1509"/>
      <c r="Q314" s="1509"/>
      <c r="R314" s="1509"/>
      <c r="S314" s="1509"/>
      <c r="T314" s="1509"/>
      <c r="U314" s="1509"/>
      <c r="V314" s="1509"/>
      <c r="W314" s="1509"/>
      <c r="X314" s="1509"/>
      <c r="Y314" s="1509"/>
      <c r="Z314" s="1509"/>
      <c r="AA314" s="1509"/>
      <c r="AB314" s="1509"/>
      <c r="AC314" s="1509"/>
      <c r="AD314" s="1509"/>
      <c r="AE314" s="1509"/>
      <c r="AF314" s="1509"/>
      <c r="AG314" s="1509"/>
      <c r="AH314" s="1509"/>
      <c r="AI314" s="1509"/>
      <c r="AJ314" s="1509"/>
      <c r="AK314" s="1509"/>
      <c r="AL314" s="1509"/>
      <c r="AM314" s="1509"/>
      <c r="AN314" s="1509"/>
      <c r="AO314" s="1509"/>
      <c r="AP314" s="1509"/>
      <c r="AQ314" s="1509"/>
      <c r="AR314" s="1509"/>
      <c r="AS314" s="1509"/>
      <c r="AT314" s="1509"/>
      <c r="AU314" s="1509"/>
      <c r="AV314" s="1509"/>
      <c r="AW314" s="1509"/>
      <c r="AX314" s="1509"/>
      <c r="AY314" s="1509"/>
      <c r="AZ314" s="1509"/>
      <c r="BA314" s="1509"/>
      <c r="BB314" s="1509"/>
    </row>
    <row r="315">
      <c r="A315" s="1509"/>
      <c r="B315" s="1509"/>
      <c r="C315" s="1509"/>
      <c r="D315" s="1509"/>
      <c r="E315" s="1509"/>
      <c r="F315" s="1509"/>
      <c r="G315" s="1509"/>
      <c r="H315" s="1509"/>
      <c r="I315" s="1509"/>
      <c r="J315" s="1509"/>
      <c r="K315" s="1509"/>
      <c r="L315" s="1509"/>
      <c r="M315" s="1509"/>
      <c r="N315" s="1509"/>
      <c r="O315" s="1509"/>
      <c r="P315" s="1509"/>
      <c r="Q315" s="1509"/>
      <c r="R315" s="1509"/>
      <c r="S315" s="1509"/>
      <c r="T315" s="1509"/>
      <c r="U315" s="1509"/>
      <c r="V315" s="1509"/>
      <c r="W315" s="1509"/>
      <c r="X315" s="1509"/>
      <c r="Y315" s="1509"/>
      <c r="Z315" s="1509"/>
      <c r="AA315" s="1509"/>
      <c r="AB315" s="1509"/>
      <c r="AC315" s="1509"/>
      <c r="AD315" s="1509"/>
      <c r="AE315" s="1509"/>
      <c r="AF315" s="1509"/>
      <c r="AG315" s="1509"/>
      <c r="AH315" s="1509"/>
      <c r="AI315" s="1509"/>
      <c r="AJ315" s="1509"/>
      <c r="AK315" s="1509"/>
      <c r="AL315" s="1509"/>
      <c r="AM315" s="1509"/>
      <c r="AN315" s="1509"/>
      <c r="AO315" s="1509"/>
      <c r="AP315" s="1509"/>
      <c r="AQ315" s="1509"/>
      <c r="AR315" s="1509"/>
      <c r="AS315" s="1509"/>
      <c r="AT315" s="1509"/>
      <c r="AU315" s="1509"/>
      <c r="AV315" s="1509"/>
      <c r="AW315" s="1509"/>
      <c r="AX315" s="1509"/>
      <c r="AY315" s="1509"/>
      <c r="AZ315" s="1509"/>
      <c r="BA315" s="1509"/>
      <c r="BB315" s="1509"/>
    </row>
    <row r="316">
      <c r="A316" s="1509"/>
      <c r="B316" s="1509"/>
      <c r="C316" s="1509"/>
      <c r="D316" s="1509"/>
      <c r="E316" s="1509"/>
      <c r="F316" s="1509"/>
      <c r="G316" s="1509"/>
      <c r="H316" s="1509"/>
      <c r="I316" s="1509"/>
      <c r="J316" s="1509"/>
      <c r="K316" s="1509"/>
      <c r="L316" s="1509"/>
      <c r="M316" s="1509"/>
      <c r="N316" s="1509"/>
      <c r="O316" s="1509"/>
      <c r="P316" s="1509"/>
      <c r="Q316" s="1509"/>
      <c r="R316" s="1509"/>
      <c r="S316" s="1509"/>
      <c r="T316" s="1509"/>
      <c r="U316" s="1509"/>
      <c r="V316" s="1509"/>
      <c r="W316" s="1509"/>
      <c r="X316" s="1509"/>
      <c r="Y316" s="1509"/>
      <c r="Z316" s="1509"/>
      <c r="AA316" s="1509"/>
      <c r="AB316" s="1509"/>
      <c r="AC316" s="1509"/>
      <c r="AD316" s="1509"/>
      <c r="AE316" s="1509"/>
      <c r="AF316" s="1509"/>
      <c r="AG316" s="1509"/>
      <c r="AH316" s="1509"/>
      <c r="AI316" s="1509"/>
      <c r="AJ316" s="1509"/>
      <c r="AK316" s="1509"/>
      <c r="AL316" s="1509"/>
      <c r="AM316" s="1509"/>
      <c r="AN316" s="1509"/>
      <c r="AO316" s="1509"/>
      <c r="AP316" s="1509"/>
      <c r="AQ316" s="1509"/>
      <c r="AR316" s="1509"/>
      <c r="AS316" s="1509"/>
      <c r="AT316" s="1509"/>
      <c r="AU316" s="1509"/>
      <c r="AV316" s="1509"/>
      <c r="AW316" s="1509"/>
      <c r="AX316" s="1509"/>
      <c r="AY316" s="1509"/>
      <c r="AZ316" s="1509"/>
      <c r="BA316" s="1509"/>
      <c r="BB316" s="1509"/>
    </row>
    <row r="317">
      <c r="A317" s="1509"/>
      <c r="B317" s="1509"/>
      <c r="C317" s="1509"/>
      <c r="D317" s="1509"/>
      <c r="E317" s="1509"/>
      <c r="F317" s="1509"/>
      <c r="G317" s="1509"/>
      <c r="H317" s="1509"/>
      <c r="I317" s="1509"/>
      <c r="J317" s="1509"/>
      <c r="K317" s="1509"/>
      <c r="L317" s="1509"/>
      <c r="M317" s="1509"/>
      <c r="N317" s="1509"/>
      <c r="O317" s="1509"/>
      <c r="P317" s="1509"/>
      <c r="Q317" s="1509"/>
      <c r="R317" s="1509"/>
      <c r="S317" s="1509"/>
      <c r="T317" s="1509"/>
      <c r="U317" s="1509"/>
      <c r="V317" s="1509"/>
      <c r="W317" s="1509"/>
      <c r="X317" s="1509"/>
      <c r="Y317" s="1509"/>
      <c r="Z317" s="1509"/>
      <c r="AA317" s="1509"/>
      <c r="AB317" s="1509"/>
      <c r="AC317" s="1509"/>
      <c r="AD317" s="1509"/>
      <c r="AE317" s="1509"/>
      <c r="AF317" s="1509"/>
      <c r="AG317" s="1509"/>
      <c r="AH317" s="1509"/>
      <c r="AI317" s="1509"/>
      <c r="AJ317" s="1509"/>
      <c r="AK317" s="1509"/>
      <c r="AL317" s="1509"/>
      <c r="AM317" s="1509"/>
      <c r="AN317" s="1509"/>
      <c r="AO317" s="1509"/>
      <c r="AP317" s="1509"/>
      <c r="AQ317" s="1509"/>
      <c r="AR317" s="1509"/>
      <c r="AS317" s="1509"/>
      <c r="AT317" s="1509"/>
      <c r="AU317" s="1509"/>
      <c r="AV317" s="1509"/>
      <c r="AW317" s="1509"/>
      <c r="AX317" s="1509"/>
      <c r="AY317" s="1509"/>
      <c r="AZ317" s="1509"/>
      <c r="BA317" s="1509"/>
      <c r="BB317" s="1509"/>
    </row>
    <row r="318">
      <c r="A318" s="1509"/>
      <c r="B318" s="1509"/>
      <c r="C318" s="1509"/>
      <c r="D318" s="1509"/>
      <c r="E318" s="1509"/>
      <c r="F318" s="1509"/>
      <c r="G318" s="1509"/>
      <c r="H318" s="1509"/>
      <c r="I318" s="1509"/>
      <c r="J318" s="1509"/>
      <c r="K318" s="1509"/>
      <c r="L318" s="1509"/>
      <c r="M318" s="1509"/>
      <c r="N318" s="1509"/>
      <c r="O318" s="1509"/>
      <c r="P318" s="1509"/>
      <c r="Q318" s="1509"/>
      <c r="R318" s="1509"/>
      <c r="S318" s="1509"/>
      <c r="T318" s="1509"/>
      <c r="U318" s="1509"/>
      <c r="V318" s="1509"/>
      <c r="W318" s="1509"/>
      <c r="X318" s="1509"/>
      <c r="Y318" s="1509"/>
      <c r="Z318" s="1509"/>
      <c r="AA318" s="1509"/>
      <c r="AB318" s="1509"/>
      <c r="AC318" s="1509"/>
      <c r="AD318" s="1509"/>
      <c r="AE318" s="1509"/>
      <c r="AF318" s="1509"/>
      <c r="AG318" s="1509"/>
      <c r="AH318" s="1509"/>
      <c r="AI318" s="1509"/>
      <c r="AJ318" s="1509"/>
      <c r="AK318" s="1509"/>
      <c r="AL318" s="1509"/>
      <c r="AM318" s="1509"/>
      <c r="AN318" s="1509"/>
      <c r="AO318" s="1509"/>
      <c r="AP318" s="1509"/>
      <c r="AQ318" s="1509"/>
      <c r="AR318" s="1509"/>
      <c r="AS318" s="1509"/>
      <c r="AT318" s="1509"/>
      <c r="AU318" s="1509"/>
      <c r="AV318" s="1509"/>
      <c r="AW318" s="1509"/>
      <c r="AX318" s="1509"/>
      <c r="AY318" s="1509"/>
      <c r="AZ318" s="1509"/>
      <c r="BA318" s="1509"/>
      <c r="BB318" s="1509"/>
    </row>
    <row r="319">
      <c r="A319" s="1509"/>
      <c r="B319" s="1509"/>
      <c r="C319" s="1509"/>
      <c r="D319" s="1509"/>
      <c r="E319" s="1509"/>
      <c r="F319" s="1509"/>
      <c r="G319" s="1509"/>
      <c r="H319" s="1509"/>
      <c r="I319" s="1509"/>
      <c r="J319" s="1509"/>
      <c r="K319" s="1509"/>
      <c r="L319" s="1509"/>
      <c r="M319" s="1509"/>
      <c r="N319" s="1509"/>
      <c r="O319" s="1509"/>
      <c r="P319" s="1509"/>
      <c r="Q319" s="1509"/>
      <c r="R319" s="1509"/>
      <c r="S319" s="1509"/>
      <c r="T319" s="1509"/>
      <c r="U319" s="1509"/>
      <c r="V319" s="1509"/>
      <c r="W319" s="1509"/>
      <c r="X319" s="1509"/>
      <c r="Y319" s="1509"/>
      <c r="Z319" s="1509"/>
      <c r="AA319" s="1509"/>
      <c r="AB319" s="1509"/>
      <c r="AC319" s="1509"/>
      <c r="AD319" s="1509"/>
      <c r="AE319" s="1509"/>
      <c r="AF319" s="1509"/>
      <c r="AG319" s="1509"/>
      <c r="AH319" s="1509"/>
      <c r="AI319" s="1509"/>
      <c r="AJ319" s="1509"/>
      <c r="AK319" s="1509"/>
      <c r="AL319" s="1509"/>
      <c r="AM319" s="1509"/>
      <c r="AN319" s="1509"/>
      <c r="AO319" s="1509"/>
      <c r="AP319" s="1509"/>
      <c r="AQ319" s="1509"/>
      <c r="AR319" s="1509"/>
      <c r="AS319" s="1509"/>
      <c r="AT319" s="1509"/>
      <c r="AU319" s="1509"/>
      <c r="AV319" s="1509"/>
      <c r="AW319" s="1509"/>
      <c r="AX319" s="1509"/>
      <c r="AY319" s="1509"/>
      <c r="AZ319" s="1509"/>
      <c r="BA319" s="1509"/>
      <c r="BB319" s="1509"/>
    </row>
    <row r="320">
      <c r="A320" s="1509"/>
      <c r="B320" s="1509"/>
      <c r="C320" s="1509"/>
      <c r="D320" s="1509"/>
      <c r="E320" s="1509"/>
      <c r="F320" s="1509"/>
      <c r="G320" s="1509"/>
      <c r="H320" s="1509"/>
      <c r="I320" s="1509"/>
      <c r="J320" s="1509"/>
      <c r="K320" s="1509"/>
      <c r="L320" s="1509"/>
      <c r="M320" s="1509"/>
      <c r="N320" s="1509"/>
      <c r="O320" s="1509"/>
      <c r="P320" s="1509"/>
      <c r="Q320" s="1509"/>
      <c r="R320" s="1509"/>
      <c r="S320" s="1509"/>
      <c r="T320" s="1509"/>
      <c r="U320" s="1509"/>
      <c r="V320" s="1509"/>
      <c r="W320" s="1509"/>
      <c r="X320" s="1509"/>
      <c r="Y320" s="1509"/>
      <c r="Z320" s="1509"/>
      <c r="AA320" s="1509"/>
      <c r="AB320" s="1509"/>
      <c r="AC320" s="1509"/>
      <c r="AD320" s="1509"/>
      <c r="AE320" s="1509"/>
      <c r="AF320" s="1509"/>
      <c r="AG320" s="1509"/>
      <c r="AH320" s="1509"/>
      <c r="AI320" s="1509"/>
      <c r="AJ320" s="1509"/>
      <c r="AK320" s="1509"/>
      <c r="AL320" s="1509"/>
      <c r="AM320" s="1509"/>
      <c r="AN320" s="1509"/>
      <c r="AO320" s="1509"/>
      <c r="AP320" s="1509"/>
      <c r="AQ320" s="1509"/>
      <c r="AR320" s="1509"/>
      <c r="AS320" s="1509"/>
      <c r="AT320" s="1509"/>
      <c r="AU320" s="1509"/>
      <c r="AV320" s="1509"/>
      <c r="AW320" s="1509"/>
      <c r="AX320" s="1509"/>
      <c r="AY320" s="1509"/>
      <c r="AZ320" s="1509"/>
      <c r="BA320" s="1509"/>
      <c r="BB320" s="1509"/>
    </row>
    <row r="321">
      <c r="A321" s="1509"/>
      <c r="B321" s="1509"/>
      <c r="C321" s="1509"/>
      <c r="D321" s="1509"/>
      <c r="E321" s="1509"/>
      <c r="F321" s="1509"/>
      <c r="G321" s="1509"/>
      <c r="H321" s="1509"/>
      <c r="I321" s="1509"/>
      <c r="J321" s="1509"/>
      <c r="K321" s="1509"/>
      <c r="L321" s="1509"/>
      <c r="M321" s="1509"/>
      <c r="N321" s="1509"/>
      <c r="O321" s="1509"/>
      <c r="P321" s="1509"/>
      <c r="Q321" s="1509"/>
      <c r="R321" s="1509"/>
      <c r="S321" s="1509"/>
      <c r="T321" s="1509"/>
      <c r="U321" s="1509"/>
      <c r="V321" s="1509"/>
      <c r="W321" s="1509"/>
      <c r="X321" s="1509"/>
      <c r="Y321" s="1509"/>
      <c r="Z321" s="1509"/>
      <c r="AA321" s="1509"/>
      <c r="AB321" s="1509"/>
      <c r="AC321" s="1509"/>
      <c r="AD321" s="1509"/>
      <c r="AE321" s="1509"/>
      <c r="AF321" s="1509"/>
      <c r="AG321" s="1509"/>
      <c r="AH321" s="1509"/>
      <c r="AI321" s="1509"/>
      <c r="AJ321" s="1509"/>
      <c r="AK321" s="1509"/>
      <c r="AL321" s="1509"/>
      <c r="AM321" s="1509"/>
      <c r="AN321" s="1509"/>
      <c r="AO321" s="1509"/>
      <c r="AP321" s="1509"/>
      <c r="AQ321" s="1509"/>
      <c r="AR321" s="1509"/>
      <c r="AS321" s="1509"/>
      <c r="AT321" s="1509"/>
      <c r="AU321" s="1509"/>
      <c r="AV321" s="1509"/>
      <c r="AW321" s="1509"/>
      <c r="AX321" s="1509"/>
      <c r="AY321" s="1509"/>
      <c r="AZ321" s="1509"/>
      <c r="BA321" s="1509"/>
      <c r="BB321" s="1509"/>
    </row>
    <row r="322">
      <c r="A322" s="1509"/>
      <c r="B322" s="1509"/>
      <c r="C322" s="1509"/>
      <c r="D322" s="1509"/>
      <c r="E322" s="1509"/>
      <c r="F322" s="1509"/>
      <c r="G322" s="1509"/>
      <c r="H322" s="1509"/>
      <c r="I322" s="1509"/>
      <c r="J322" s="1509"/>
      <c r="K322" s="1509"/>
      <c r="L322" s="1509"/>
      <c r="M322" s="1509"/>
      <c r="N322" s="1509"/>
      <c r="O322" s="1509"/>
      <c r="P322" s="1509"/>
      <c r="Q322" s="1509"/>
      <c r="R322" s="1509"/>
      <c r="S322" s="1509"/>
      <c r="T322" s="1509"/>
      <c r="U322" s="1509"/>
      <c r="V322" s="1509"/>
      <c r="W322" s="1509"/>
      <c r="X322" s="1509"/>
      <c r="Y322" s="1509"/>
      <c r="Z322" s="1509"/>
      <c r="AA322" s="1509"/>
      <c r="AB322" s="1509"/>
      <c r="AC322" s="1509"/>
      <c r="AD322" s="1509"/>
      <c r="AE322" s="1509"/>
      <c r="AF322" s="1509"/>
      <c r="AG322" s="1509"/>
      <c r="AH322" s="1509"/>
      <c r="AI322" s="1509"/>
      <c r="AJ322" s="1509"/>
      <c r="AK322" s="1509"/>
      <c r="AL322" s="1509"/>
      <c r="AM322" s="1509"/>
      <c r="AN322" s="1509"/>
      <c r="AO322" s="1509"/>
      <c r="AP322" s="1509"/>
      <c r="AQ322" s="1509"/>
      <c r="AR322" s="1509"/>
      <c r="AS322" s="1509"/>
      <c r="AT322" s="1509"/>
      <c r="AU322" s="1509"/>
      <c r="AV322" s="1509"/>
      <c r="AW322" s="1509"/>
      <c r="AX322" s="1509"/>
      <c r="AY322" s="1509"/>
      <c r="AZ322" s="1509"/>
      <c r="BA322" s="1509"/>
      <c r="BB322" s="1509"/>
    </row>
    <row r="323">
      <c r="A323" s="1509"/>
      <c r="B323" s="1509"/>
      <c r="C323" s="1509"/>
      <c r="D323" s="1509"/>
      <c r="E323" s="1509"/>
      <c r="F323" s="1509"/>
      <c r="G323" s="1509"/>
      <c r="H323" s="1509"/>
      <c r="I323" s="1509"/>
      <c r="J323" s="1509"/>
      <c r="K323" s="1509"/>
      <c r="L323" s="1509"/>
      <c r="M323" s="1509"/>
      <c r="N323" s="1509"/>
      <c r="O323" s="1509"/>
      <c r="P323" s="1509"/>
      <c r="Q323" s="1509"/>
      <c r="R323" s="1509"/>
      <c r="S323" s="1509"/>
      <c r="T323" s="1509"/>
      <c r="U323" s="1509"/>
      <c r="V323" s="1509"/>
      <c r="W323" s="1509"/>
      <c r="X323" s="1509"/>
      <c r="Y323" s="1509"/>
      <c r="Z323" s="1509"/>
      <c r="AA323" s="1509"/>
      <c r="AB323" s="1509"/>
      <c r="AC323" s="1509"/>
      <c r="AD323" s="1509"/>
      <c r="AE323" s="1509"/>
      <c r="AF323" s="1509"/>
      <c r="AG323" s="1509"/>
      <c r="AH323" s="1509"/>
      <c r="AI323" s="1509"/>
      <c r="AJ323" s="1509"/>
      <c r="AK323" s="1509"/>
      <c r="AL323" s="1509"/>
      <c r="AM323" s="1509"/>
      <c r="AN323" s="1509"/>
      <c r="AO323" s="1509"/>
      <c r="AP323" s="1509"/>
      <c r="AQ323" s="1509"/>
      <c r="AR323" s="1509"/>
      <c r="AS323" s="1509"/>
      <c r="AT323" s="1509"/>
      <c r="AU323" s="1509"/>
      <c r="AV323" s="1509"/>
      <c r="AW323" s="1509"/>
      <c r="AX323" s="1509"/>
      <c r="AY323" s="1509"/>
      <c r="AZ323" s="1509"/>
      <c r="BA323" s="1509"/>
      <c r="BB323" s="1509"/>
    </row>
    <row r="324">
      <c r="A324" s="1509"/>
      <c r="B324" s="1509"/>
      <c r="C324" s="1509"/>
      <c r="D324" s="1509"/>
      <c r="E324" s="1509"/>
      <c r="F324" s="1509"/>
      <c r="G324" s="1509"/>
      <c r="H324" s="1509"/>
      <c r="I324" s="1509"/>
      <c r="J324" s="1509"/>
      <c r="K324" s="1509"/>
      <c r="L324" s="1509"/>
      <c r="M324" s="1509"/>
      <c r="N324" s="1509"/>
      <c r="O324" s="1509"/>
      <c r="P324" s="1509"/>
      <c r="Q324" s="1509"/>
      <c r="R324" s="1509"/>
      <c r="S324" s="1509"/>
      <c r="T324" s="1509"/>
      <c r="U324" s="1509"/>
      <c r="V324" s="1509"/>
      <c r="W324" s="1509"/>
      <c r="X324" s="1509"/>
      <c r="Y324" s="1509"/>
      <c r="Z324" s="1509"/>
      <c r="AA324" s="1509"/>
      <c r="AB324" s="1509"/>
      <c r="AC324" s="1509"/>
      <c r="AD324" s="1509"/>
      <c r="AE324" s="1509"/>
      <c r="AF324" s="1509"/>
      <c r="AG324" s="1509"/>
      <c r="AH324" s="1509"/>
      <c r="AI324" s="1509"/>
      <c r="AJ324" s="1509"/>
      <c r="AK324" s="1509"/>
      <c r="AL324" s="1509"/>
      <c r="AM324" s="1509"/>
      <c r="AN324" s="1509"/>
      <c r="AO324" s="1509"/>
      <c r="AP324" s="1509"/>
      <c r="AQ324" s="1509"/>
      <c r="AR324" s="1509"/>
      <c r="AS324" s="1509"/>
      <c r="AT324" s="1509"/>
      <c r="AU324" s="1509"/>
      <c r="AV324" s="1509"/>
      <c r="AW324" s="1509"/>
      <c r="AX324" s="1509"/>
      <c r="AY324" s="1509"/>
      <c r="AZ324" s="1509"/>
      <c r="BA324" s="1509"/>
      <c r="BB324" s="1509"/>
    </row>
    <row r="325">
      <c r="A325" s="1509"/>
      <c r="B325" s="1509"/>
      <c r="C325" s="1509"/>
      <c r="D325" s="1509"/>
      <c r="E325" s="1509"/>
      <c r="F325" s="1509"/>
      <c r="G325" s="1509"/>
      <c r="H325" s="1509"/>
      <c r="I325" s="1509"/>
      <c r="J325" s="1509"/>
      <c r="K325" s="1509"/>
      <c r="L325" s="1509"/>
      <c r="M325" s="1509"/>
      <c r="N325" s="1509"/>
      <c r="O325" s="1509"/>
      <c r="P325" s="1509"/>
      <c r="Q325" s="1509"/>
      <c r="R325" s="1509"/>
      <c r="S325" s="1509"/>
      <c r="T325" s="1509"/>
      <c r="U325" s="1509"/>
      <c r="V325" s="1509"/>
      <c r="W325" s="1509"/>
      <c r="X325" s="1509"/>
      <c r="Y325" s="1509"/>
      <c r="Z325" s="1509"/>
      <c r="AA325" s="1509"/>
      <c r="AB325" s="1509"/>
      <c r="AC325" s="1509"/>
      <c r="AD325" s="1509"/>
      <c r="AE325" s="1509"/>
      <c r="AF325" s="1509"/>
      <c r="AG325" s="1509"/>
      <c r="AH325" s="1509"/>
      <c r="AI325" s="1509"/>
      <c r="AJ325" s="1509"/>
      <c r="AK325" s="1509"/>
      <c r="AL325" s="1509"/>
      <c r="AM325" s="1509"/>
      <c r="AN325" s="1509"/>
      <c r="AO325" s="1509"/>
      <c r="AP325" s="1509"/>
      <c r="AQ325" s="1509"/>
      <c r="AR325" s="1509"/>
      <c r="AS325" s="1509"/>
      <c r="AT325" s="1509"/>
      <c r="AU325" s="1509"/>
      <c r="AV325" s="1509"/>
      <c r="AW325" s="1509"/>
      <c r="AX325" s="1509"/>
      <c r="AY325" s="1509"/>
      <c r="AZ325" s="1509"/>
      <c r="BA325" s="1509"/>
      <c r="BB325" s="1509"/>
    </row>
    <row r="326">
      <c r="A326" s="1509"/>
      <c r="B326" s="1509"/>
      <c r="C326" s="1509"/>
      <c r="D326" s="1509"/>
      <c r="E326" s="1509"/>
      <c r="F326" s="1509"/>
      <c r="G326" s="1509"/>
      <c r="H326" s="1509"/>
      <c r="I326" s="1509"/>
      <c r="J326" s="1509"/>
      <c r="K326" s="1509"/>
      <c r="L326" s="1509"/>
      <c r="M326" s="1509"/>
      <c r="N326" s="1509"/>
      <c r="O326" s="1509"/>
      <c r="P326" s="1509"/>
      <c r="Q326" s="1509"/>
      <c r="R326" s="1509"/>
      <c r="S326" s="1509"/>
      <c r="T326" s="1509"/>
      <c r="U326" s="1509"/>
      <c r="V326" s="1509"/>
      <c r="W326" s="1509"/>
      <c r="X326" s="1509"/>
      <c r="Y326" s="1509"/>
      <c r="Z326" s="1509"/>
      <c r="AA326" s="1509"/>
      <c r="AB326" s="1509"/>
      <c r="AC326" s="1509"/>
      <c r="AD326" s="1509"/>
      <c r="AE326" s="1509"/>
      <c r="AF326" s="1509"/>
      <c r="AG326" s="1509"/>
      <c r="AH326" s="1509"/>
      <c r="AI326" s="1509"/>
      <c r="AJ326" s="1509"/>
      <c r="AK326" s="1509"/>
      <c r="AL326" s="1509"/>
      <c r="AM326" s="1509"/>
      <c r="AN326" s="1509"/>
      <c r="AO326" s="1509"/>
      <c r="AP326" s="1509"/>
      <c r="AQ326" s="1509"/>
      <c r="AR326" s="1509"/>
      <c r="AS326" s="1509"/>
      <c r="AT326" s="1509"/>
      <c r="AU326" s="1509"/>
      <c r="AV326" s="1509"/>
      <c r="AW326" s="1509"/>
      <c r="AX326" s="1509"/>
      <c r="AY326" s="1509"/>
      <c r="AZ326" s="1509"/>
      <c r="BA326" s="1509"/>
      <c r="BB326" s="1509"/>
    </row>
    <row r="327">
      <c r="A327" s="1509"/>
      <c r="B327" s="1509"/>
      <c r="C327" s="1509"/>
      <c r="D327" s="1509"/>
      <c r="E327" s="1509"/>
      <c r="F327" s="1509"/>
      <c r="G327" s="1509"/>
      <c r="H327" s="1509"/>
      <c r="I327" s="1509"/>
      <c r="J327" s="1509"/>
      <c r="K327" s="1509"/>
      <c r="L327" s="1509"/>
      <c r="M327" s="1509"/>
      <c r="N327" s="1509"/>
      <c r="O327" s="1509"/>
      <c r="P327" s="1509"/>
      <c r="Q327" s="1509"/>
      <c r="R327" s="1509"/>
      <c r="S327" s="1509"/>
      <c r="T327" s="1509"/>
      <c r="U327" s="1509"/>
      <c r="V327" s="1509"/>
      <c r="W327" s="1509"/>
      <c r="X327" s="1509"/>
      <c r="Y327" s="1509"/>
      <c r="Z327" s="1509"/>
      <c r="AA327" s="1509"/>
      <c r="AB327" s="1509"/>
      <c r="AC327" s="1509"/>
      <c r="AD327" s="1509"/>
      <c r="AE327" s="1509"/>
      <c r="AF327" s="1509"/>
      <c r="AG327" s="1509"/>
      <c r="AH327" s="1509"/>
      <c r="AI327" s="1509"/>
      <c r="AJ327" s="1509"/>
      <c r="AK327" s="1509"/>
      <c r="AL327" s="1509"/>
      <c r="AM327" s="1509"/>
      <c r="AN327" s="1509"/>
      <c r="AO327" s="1509"/>
      <c r="AP327" s="1509"/>
      <c r="AQ327" s="1509"/>
      <c r="AR327" s="1509"/>
      <c r="AS327" s="1509"/>
      <c r="AT327" s="1509"/>
      <c r="AU327" s="1509"/>
      <c r="AV327" s="1509"/>
      <c r="AW327" s="1509"/>
      <c r="AX327" s="1509"/>
      <c r="AY327" s="1509"/>
      <c r="AZ327" s="1509"/>
      <c r="BA327" s="1509"/>
      <c r="BB327" s="1509"/>
    </row>
    <row r="328">
      <c r="A328" s="1509"/>
      <c r="B328" s="1509"/>
      <c r="C328" s="1509"/>
      <c r="D328" s="1509"/>
      <c r="E328" s="1509"/>
      <c r="F328" s="1509"/>
      <c r="G328" s="1509"/>
      <c r="H328" s="1509"/>
      <c r="I328" s="1509"/>
      <c r="J328" s="1509"/>
      <c r="K328" s="1509"/>
      <c r="L328" s="1509"/>
      <c r="M328" s="1509"/>
      <c r="N328" s="1509"/>
      <c r="O328" s="1509"/>
      <c r="P328" s="1509"/>
      <c r="Q328" s="1509"/>
      <c r="R328" s="1509"/>
      <c r="S328" s="1509"/>
      <c r="T328" s="1509"/>
      <c r="U328" s="1509"/>
      <c r="V328" s="1509"/>
      <c r="W328" s="1509"/>
      <c r="X328" s="1509"/>
      <c r="Y328" s="1509"/>
      <c r="Z328" s="1509"/>
      <c r="AA328" s="1509"/>
      <c r="AB328" s="1509"/>
      <c r="AC328" s="1509"/>
      <c r="AD328" s="1509"/>
      <c r="AE328" s="1509"/>
      <c r="AF328" s="1509"/>
      <c r="AG328" s="1509"/>
      <c r="AH328" s="1509"/>
      <c r="AI328" s="1509"/>
      <c r="AJ328" s="1509"/>
      <c r="AK328" s="1509"/>
      <c r="AL328" s="1509"/>
      <c r="AM328" s="1509"/>
      <c r="AN328" s="1509"/>
      <c r="AO328" s="1509"/>
      <c r="AP328" s="1509"/>
      <c r="AQ328" s="1509"/>
      <c r="AR328" s="1509"/>
      <c r="AS328" s="1509"/>
      <c r="AT328" s="1509"/>
      <c r="AU328" s="1509"/>
      <c r="AV328" s="1509"/>
      <c r="AW328" s="1509"/>
      <c r="AX328" s="1509"/>
      <c r="AY328" s="1509"/>
      <c r="AZ328" s="1509"/>
      <c r="BA328" s="1509"/>
      <c r="BB328" s="1509"/>
    </row>
    <row r="329">
      <c r="A329" s="1509"/>
      <c r="B329" s="1509"/>
      <c r="C329" s="1509"/>
      <c r="D329" s="1509"/>
      <c r="E329" s="1509"/>
      <c r="F329" s="1509"/>
      <c r="G329" s="1509"/>
      <c r="H329" s="1509"/>
      <c r="I329" s="1509"/>
      <c r="J329" s="1509"/>
      <c r="K329" s="1509"/>
      <c r="L329" s="1509"/>
      <c r="M329" s="1509"/>
      <c r="N329" s="1509"/>
      <c r="O329" s="1509"/>
      <c r="P329" s="1509"/>
      <c r="Q329" s="1509"/>
      <c r="R329" s="1509"/>
      <c r="S329" s="1509"/>
      <c r="T329" s="1509"/>
      <c r="U329" s="1509"/>
      <c r="V329" s="1509"/>
      <c r="W329" s="1509"/>
      <c r="X329" s="1509"/>
      <c r="Y329" s="1509"/>
      <c r="Z329" s="1509"/>
      <c r="AA329" s="1509"/>
      <c r="AB329" s="1509"/>
      <c r="AC329" s="1509"/>
      <c r="AD329" s="1509"/>
      <c r="AE329" s="1509"/>
      <c r="AF329" s="1509"/>
      <c r="AG329" s="1509"/>
      <c r="AH329" s="1509"/>
      <c r="AI329" s="1509"/>
      <c r="AJ329" s="1509"/>
      <c r="AK329" s="1509"/>
      <c r="AL329" s="1509"/>
      <c r="AM329" s="1509"/>
      <c r="AN329" s="1509"/>
      <c r="AO329" s="1509"/>
      <c r="AP329" s="1509"/>
      <c r="AQ329" s="1509"/>
      <c r="AR329" s="1509"/>
      <c r="AS329" s="1509"/>
      <c r="AT329" s="1509"/>
      <c r="AU329" s="1509"/>
      <c r="AV329" s="1509"/>
      <c r="AW329" s="1509"/>
      <c r="AX329" s="1509"/>
      <c r="AY329" s="1509"/>
      <c r="AZ329" s="1509"/>
      <c r="BA329" s="1509"/>
      <c r="BB329" s="1509"/>
    </row>
    <row r="330">
      <c r="A330" s="1509"/>
      <c r="B330" s="1509"/>
      <c r="C330" s="1509"/>
      <c r="D330" s="1509"/>
      <c r="E330" s="1509"/>
      <c r="F330" s="1509"/>
      <c r="G330" s="1509"/>
      <c r="H330" s="1509"/>
      <c r="I330" s="1509"/>
      <c r="J330" s="1509"/>
      <c r="K330" s="1509"/>
      <c r="L330" s="1509"/>
      <c r="M330" s="1509"/>
      <c r="N330" s="1509"/>
      <c r="O330" s="1509"/>
      <c r="P330" s="1509"/>
      <c r="Q330" s="1509"/>
      <c r="R330" s="1509"/>
      <c r="S330" s="1509"/>
      <c r="T330" s="1509"/>
      <c r="U330" s="1509"/>
      <c r="V330" s="1509"/>
      <c r="W330" s="1509"/>
      <c r="X330" s="1509"/>
      <c r="Y330" s="1509"/>
      <c r="Z330" s="1509"/>
      <c r="AA330" s="1509"/>
      <c r="AB330" s="1509"/>
      <c r="AC330" s="1509"/>
      <c r="AD330" s="1509"/>
      <c r="AE330" s="1509"/>
      <c r="AF330" s="1509"/>
      <c r="AG330" s="1509"/>
      <c r="AH330" s="1509"/>
      <c r="AI330" s="1509"/>
      <c r="AJ330" s="1509"/>
      <c r="AK330" s="1509"/>
      <c r="AL330" s="1509"/>
      <c r="AM330" s="1509"/>
      <c r="AN330" s="1509"/>
      <c r="AO330" s="1509"/>
      <c r="AP330" s="1509"/>
      <c r="AQ330" s="1509"/>
      <c r="AR330" s="1509"/>
      <c r="AS330" s="1509"/>
      <c r="AT330" s="1509"/>
      <c r="AU330" s="1509"/>
      <c r="AV330" s="1509"/>
      <c r="AW330" s="1509"/>
      <c r="AX330" s="1509"/>
      <c r="AY330" s="1509"/>
      <c r="AZ330" s="1509"/>
      <c r="BA330" s="1509"/>
      <c r="BB330" s="1509"/>
    </row>
    <row r="331">
      <c r="A331" s="1509"/>
      <c r="B331" s="1509"/>
      <c r="C331" s="1509"/>
      <c r="D331" s="1509"/>
      <c r="E331" s="1509"/>
      <c r="F331" s="1509"/>
      <c r="G331" s="1509"/>
      <c r="H331" s="1509"/>
      <c r="I331" s="1509"/>
      <c r="J331" s="1509"/>
      <c r="K331" s="1509"/>
      <c r="L331" s="1509"/>
      <c r="M331" s="1509"/>
      <c r="N331" s="1509"/>
      <c r="O331" s="1509"/>
      <c r="P331" s="1509"/>
      <c r="Q331" s="1509"/>
      <c r="R331" s="1509"/>
      <c r="S331" s="1509"/>
      <c r="T331" s="1509"/>
      <c r="U331" s="1509"/>
      <c r="V331" s="1509"/>
      <c r="W331" s="1509"/>
      <c r="X331" s="1509"/>
      <c r="Y331" s="1509"/>
      <c r="Z331" s="1509"/>
      <c r="AA331" s="1509"/>
      <c r="AB331" s="1509"/>
      <c r="AC331" s="1509"/>
      <c r="AD331" s="1509"/>
      <c r="AE331" s="1509"/>
      <c r="AF331" s="1509"/>
      <c r="AG331" s="1509"/>
      <c r="AH331" s="1509"/>
      <c r="AI331" s="1509"/>
      <c r="AJ331" s="1509"/>
      <c r="AK331" s="1509"/>
      <c r="AL331" s="1509"/>
      <c r="AM331" s="1509"/>
      <c r="AN331" s="1509"/>
      <c r="AO331" s="1509"/>
      <c r="AP331" s="1509"/>
      <c r="AQ331" s="1509"/>
      <c r="AR331" s="1509"/>
      <c r="AS331" s="1509"/>
      <c r="AT331" s="1509"/>
      <c r="AU331" s="1509"/>
      <c r="AV331" s="1509"/>
      <c r="AW331" s="1509"/>
      <c r="AX331" s="1509"/>
      <c r="AY331" s="1509"/>
      <c r="AZ331" s="1509"/>
      <c r="BA331" s="1509"/>
      <c r="BB331" s="1509"/>
    </row>
    <row r="332">
      <c r="A332" s="1509"/>
      <c r="B332" s="1509"/>
      <c r="C332" s="1509"/>
      <c r="D332" s="1509"/>
      <c r="E332" s="1509"/>
      <c r="F332" s="1509"/>
      <c r="G332" s="1509"/>
      <c r="H332" s="1509"/>
      <c r="I332" s="1509"/>
      <c r="J332" s="1509"/>
      <c r="K332" s="1509"/>
      <c r="L332" s="1509"/>
      <c r="M332" s="1509"/>
      <c r="N332" s="1509"/>
      <c r="O332" s="1509"/>
      <c r="P332" s="1509"/>
      <c r="Q332" s="1509"/>
      <c r="R332" s="1509"/>
      <c r="S332" s="1509"/>
      <c r="T332" s="1509"/>
      <c r="U332" s="1509"/>
      <c r="V332" s="1509"/>
      <c r="W332" s="1509"/>
      <c r="X332" s="1509"/>
      <c r="Y332" s="1509"/>
      <c r="Z332" s="1509"/>
      <c r="AA332" s="1509"/>
      <c r="AB332" s="1509"/>
      <c r="AC332" s="1509"/>
      <c r="AD332" s="1509"/>
      <c r="AE332" s="1509"/>
      <c r="AF332" s="1509"/>
      <c r="AG332" s="1509"/>
      <c r="AH332" s="1509"/>
      <c r="AI332" s="1509"/>
      <c r="AJ332" s="1509"/>
      <c r="AK332" s="1509"/>
      <c r="AL332" s="1509"/>
      <c r="AM332" s="1509"/>
      <c r="AN332" s="1509"/>
      <c r="AO332" s="1509"/>
      <c r="AP332" s="1509"/>
      <c r="AQ332" s="1509"/>
      <c r="AR332" s="1509"/>
      <c r="AS332" s="1509"/>
      <c r="AT332" s="1509"/>
      <c r="AU332" s="1509"/>
      <c r="AV332" s="1509"/>
      <c r="AW332" s="1509"/>
      <c r="AX332" s="1509"/>
      <c r="AY332" s="1509"/>
      <c r="AZ332" s="1509"/>
      <c r="BA332" s="1509"/>
      <c r="BB332" s="1509"/>
    </row>
    <row r="333">
      <c r="A333" s="1509"/>
      <c r="B333" s="1509"/>
      <c r="C333" s="1509"/>
      <c r="D333" s="1509"/>
      <c r="E333" s="1509"/>
      <c r="F333" s="1509"/>
      <c r="G333" s="1509"/>
      <c r="H333" s="1509"/>
      <c r="I333" s="1509"/>
      <c r="J333" s="1509"/>
      <c r="K333" s="1509"/>
      <c r="L333" s="1509"/>
      <c r="M333" s="1509"/>
      <c r="N333" s="1509"/>
      <c r="O333" s="1509"/>
      <c r="P333" s="1509"/>
      <c r="Q333" s="1509"/>
      <c r="R333" s="1509"/>
      <c r="S333" s="1509"/>
      <c r="T333" s="1509"/>
      <c r="U333" s="1509"/>
      <c r="V333" s="1509"/>
      <c r="W333" s="1509"/>
      <c r="X333" s="1509"/>
      <c r="Y333" s="1509"/>
      <c r="Z333" s="1509"/>
      <c r="AA333" s="1509"/>
      <c r="AB333" s="1509"/>
      <c r="AC333" s="1509"/>
      <c r="AD333" s="1509"/>
      <c r="AE333" s="1509"/>
      <c r="AF333" s="1509"/>
      <c r="AG333" s="1509"/>
      <c r="AH333" s="1509"/>
      <c r="AI333" s="1509"/>
      <c r="AJ333" s="1509"/>
      <c r="AK333" s="1509"/>
      <c r="AL333" s="1509"/>
      <c r="AM333" s="1509"/>
      <c r="AN333" s="1509"/>
      <c r="AO333" s="1509"/>
      <c r="AP333" s="1509"/>
      <c r="AQ333" s="1509"/>
      <c r="AR333" s="1509"/>
      <c r="AS333" s="1509"/>
      <c r="AT333" s="1509"/>
      <c r="AU333" s="1509"/>
      <c r="AV333" s="1509"/>
      <c r="AW333" s="1509"/>
      <c r="AX333" s="1509"/>
      <c r="AY333" s="1509"/>
      <c r="AZ333" s="1509"/>
      <c r="BA333" s="1509"/>
      <c r="BB333" s="1509"/>
    </row>
    <row r="334">
      <c r="A334" s="1509"/>
      <c r="B334" s="1509"/>
      <c r="C334" s="1509"/>
      <c r="D334" s="1509"/>
      <c r="E334" s="1509"/>
      <c r="F334" s="1509"/>
      <c r="G334" s="1509"/>
      <c r="H334" s="1509"/>
      <c r="I334" s="1509"/>
      <c r="J334" s="1509"/>
      <c r="K334" s="1509"/>
      <c r="L334" s="1509"/>
      <c r="M334" s="1509"/>
      <c r="N334" s="1509"/>
      <c r="O334" s="1509"/>
      <c r="P334" s="1509"/>
      <c r="Q334" s="1509"/>
      <c r="R334" s="1509"/>
      <c r="S334" s="1509"/>
      <c r="T334" s="1509"/>
      <c r="U334" s="1509"/>
      <c r="V334" s="1509"/>
      <c r="W334" s="1509"/>
      <c r="X334" s="1509"/>
      <c r="Y334" s="1509"/>
      <c r="Z334" s="1509"/>
      <c r="AA334" s="1509"/>
      <c r="AB334" s="1509"/>
      <c r="AC334" s="1509"/>
      <c r="AD334" s="1509"/>
      <c r="AE334" s="1509"/>
      <c r="AF334" s="1509"/>
      <c r="AG334" s="1509"/>
      <c r="AH334" s="1509"/>
      <c r="AI334" s="1509"/>
      <c r="AJ334" s="1509"/>
      <c r="AK334" s="1509"/>
      <c r="AL334" s="1509"/>
      <c r="AM334" s="1509"/>
      <c r="AN334" s="1509"/>
      <c r="AO334" s="1509"/>
      <c r="AP334" s="1509"/>
      <c r="AQ334" s="1509"/>
      <c r="AR334" s="1509"/>
      <c r="AS334" s="1509"/>
      <c r="AT334" s="1509"/>
      <c r="AU334" s="1509"/>
      <c r="AV334" s="1509"/>
      <c r="AW334" s="1509"/>
      <c r="AX334" s="1509"/>
      <c r="AY334" s="1509"/>
      <c r="AZ334" s="1509"/>
      <c r="BA334" s="1509"/>
      <c r="BB334" s="1509"/>
    </row>
    <row r="335">
      <c r="A335" s="1509"/>
      <c r="B335" s="1509"/>
      <c r="C335" s="1509"/>
      <c r="D335" s="1509"/>
      <c r="E335" s="1509"/>
      <c r="F335" s="1509"/>
      <c r="G335" s="1509"/>
      <c r="H335" s="1509"/>
      <c r="I335" s="1509"/>
      <c r="J335" s="1509"/>
      <c r="K335" s="1509"/>
      <c r="L335" s="1509"/>
      <c r="M335" s="1509"/>
      <c r="N335" s="1509"/>
      <c r="O335" s="1509"/>
      <c r="P335" s="1509"/>
      <c r="Q335" s="1509"/>
      <c r="R335" s="1509"/>
      <c r="S335" s="1509"/>
      <c r="T335" s="1509"/>
      <c r="U335" s="1509"/>
      <c r="V335" s="1509"/>
      <c r="W335" s="1509"/>
      <c r="X335" s="1509"/>
      <c r="Y335" s="1509"/>
      <c r="Z335" s="1509"/>
      <c r="AA335" s="1509"/>
      <c r="AB335" s="1509"/>
      <c r="AC335" s="1509"/>
      <c r="AD335" s="1509"/>
      <c r="AE335" s="1509"/>
      <c r="AF335" s="1509"/>
      <c r="AG335" s="1509"/>
      <c r="AH335" s="1509"/>
      <c r="AI335" s="1509"/>
      <c r="AJ335" s="1509"/>
      <c r="AK335" s="1509"/>
      <c r="AL335" s="1509"/>
      <c r="AM335" s="1509"/>
      <c r="AN335" s="1509"/>
      <c r="AO335" s="1509"/>
      <c r="AP335" s="1509"/>
      <c r="AQ335" s="1509"/>
      <c r="AR335" s="1509"/>
      <c r="AS335" s="1509"/>
      <c r="AT335" s="1509"/>
      <c r="AU335" s="1509"/>
      <c r="AV335" s="1509"/>
      <c r="AW335" s="1509"/>
      <c r="AX335" s="1509"/>
      <c r="AY335" s="1509"/>
      <c r="AZ335" s="1509"/>
      <c r="BA335" s="1509"/>
      <c r="BB335" s="1509"/>
    </row>
    <row r="336">
      <c r="A336" s="1509"/>
      <c r="B336" s="1509"/>
      <c r="C336" s="1509"/>
      <c r="D336" s="1509"/>
      <c r="E336" s="1509"/>
      <c r="F336" s="1509"/>
      <c r="G336" s="1509"/>
      <c r="H336" s="1509"/>
      <c r="I336" s="1509"/>
      <c r="J336" s="1509"/>
      <c r="K336" s="1509"/>
      <c r="L336" s="1509"/>
      <c r="M336" s="1509"/>
      <c r="N336" s="1509"/>
      <c r="O336" s="1509"/>
      <c r="P336" s="1509"/>
      <c r="Q336" s="1509"/>
      <c r="R336" s="1509"/>
      <c r="S336" s="1509"/>
      <c r="T336" s="1509"/>
      <c r="U336" s="1509"/>
      <c r="V336" s="1509"/>
      <c r="W336" s="1509"/>
      <c r="X336" s="1509"/>
      <c r="Y336" s="1509"/>
      <c r="Z336" s="1509"/>
      <c r="AA336" s="1509"/>
      <c r="AB336" s="1509"/>
      <c r="AC336" s="1509"/>
      <c r="AD336" s="1509"/>
      <c r="AE336" s="1509"/>
      <c r="AF336" s="1509"/>
      <c r="AG336" s="1509"/>
      <c r="AH336" s="1509"/>
      <c r="AI336" s="1509"/>
      <c r="AJ336" s="1509"/>
      <c r="AK336" s="1509"/>
      <c r="AL336" s="1509"/>
      <c r="AM336" s="1509"/>
      <c r="AN336" s="1509"/>
      <c r="AO336" s="1509"/>
      <c r="AP336" s="1509"/>
      <c r="AQ336" s="1509"/>
      <c r="AR336" s="1509"/>
      <c r="AS336" s="1509"/>
      <c r="AT336" s="1509"/>
      <c r="AU336" s="1509"/>
      <c r="AV336" s="1509"/>
      <c r="AW336" s="1509"/>
      <c r="AX336" s="1509"/>
      <c r="AY336" s="1509"/>
      <c r="AZ336" s="1509"/>
      <c r="BA336" s="1509"/>
      <c r="BB336" s="1509"/>
    </row>
    <row r="337">
      <c r="A337" s="1509"/>
      <c r="B337" s="1509"/>
      <c r="C337" s="1509"/>
      <c r="D337" s="1509"/>
      <c r="E337" s="1509"/>
      <c r="F337" s="1509"/>
      <c r="G337" s="1509"/>
      <c r="H337" s="1509"/>
      <c r="I337" s="1509"/>
      <c r="J337" s="1509"/>
      <c r="K337" s="1509"/>
      <c r="L337" s="1509"/>
      <c r="M337" s="1509"/>
      <c r="N337" s="1509"/>
      <c r="O337" s="1509"/>
      <c r="P337" s="1509"/>
      <c r="Q337" s="1509"/>
      <c r="R337" s="1509"/>
      <c r="S337" s="1509"/>
      <c r="T337" s="1509"/>
      <c r="U337" s="1509"/>
      <c r="V337" s="1509"/>
      <c r="W337" s="1509"/>
      <c r="X337" s="1509"/>
      <c r="Y337" s="1509"/>
      <c r="Z337" s="1509"/>
      <c r="AA337" s="1509"/>
      <c r="AB337" s="1509"/>
      <c r="AC337" s="1509"/>
      <c r="AD337" s="1509"/>
      <c r="AE337" s="1509"/>
      <c r="AF337" s="1509"/>
      <c r="AG337" s="1509"/>
      <c r="AH337" s="1509"/>
      <c r="AI337" s="1509"/>
      <c r="AJ337" s="1509"/>
      <c r="AK337" s="1509"/>
      <c r="AL337" s="1509"/>
      <c r="AM337" s="1509"/>
      <c r="AN337" s="1509"/>
      <c r="AO337" s="1509"/>
      <c r="AP337" s="1509"/>
      <c r="AQ337" s="1509"/>
      <c r="AR337" s="1509"/>
      <c r="AS337" s="1509"/>
      <c r="AT337" s="1509"/>
      <c r="AU337" s="1509"/>
      <c r="AV337" s="1509"/>
      <c r="AW337" s="1509"/>
      <c r="AX337" s="1509"/>
      <c r="AY337" s="1509"/>
      <c r="AZ337" s="1509"/>
      <c r="BA337" s="1509"/>
      <c r="BB337" s="1509"/>
    </row>
    <row r="338">
      <c r="A338" s="1509"/>
      <c r="B338" s="1509"/>
      <c r="C338" s="1509"/>
      <c r="D338" s="1509"/>
      <c r="E338" s="1509"/>
      <c r="F338" s="1509"/>
      <c r="G338" s="1509"/>
      <c r="H338" s="1509"/>
      <c r="I338" s="1509"/>
      <c r="J338" s="1509"/>
      <c r="K338" s="1509"/>
      <c r="L338" s="1509"/>
      <c r="M338" s="1509"/>
      <c r="N338" s="1509"/>
      <c r="O338" s="1509"/>
      <c r="P338" s="1509"/>
      <c r="Q338" s="1509"/>
      <c r="R338" s="1509"/>
      <c r="S338" s="1509"/>
      <c r="T338" s="1509"/>
      <c r="U338" s="1509"/>
      <c r="V338" s="1509"/>
      <c r="W338" s="1509"/>
      <c r="X338" s="1509"/>
      <c r="Y338" s="1509"/>
      <c r="Z338" s="1509"/>
      <c r="AA338" s="1509"/>
      <c r="AB338" s="1509"/>
      <c r="AC338" s="1509"/>
      <c r="AD338" s="1509"/>
      <c r="AE338" s="1509"/>
      <c r="AF338" s="1509"/>
      <c r="AG338" s="1509"/>
      <c r="AH338" s="1509"/>
      <c r="AI338" s="1509"/>
      <c r="AJ338" s="1509"/>
      <c r="AK338" s="1509"/>
      <c r="AL338" s="1509"/>
      <c r="AM338" s="1509"/>
      <c r="AN338" s="1509"/>
      <c r="AO338" s="1509"/>
      <c r="AP338" s="1509"/>
      <c r="AQ338" s="1509"/>
      <c r="AR338" s="1509"/>
      <c r="AS338" s="1509"/>
      <c r="AT338" s="1509"/>
      <c r="AU338" s="1509"/>
      <c r="AV338" s="1509"/>
      <c r="AW338" s="1509"/>
      <c r="AX338" s="1509"/>
      <c r="AY338" s="1509"/>
      <c r="AZ338" s="1509"/>
      <c r="BA338" s="1509"/>
      <c r="BB338" s="1509"/>
    </row>
    <row r="339">
      <c r="A339" s="1509"/>
      <c r="B339" s="1509"/>
      <c r="C339" s="1509"/>
      <c r="D339" s="1509"/>
      <c r="E339" s="1509"/>
      <c r="F339" s="1509"/>
      <c r="G339" s="1509"/>
      <c r="H339" s="1509"/>
      <c r="I339" s="1509"/>
      <c r="J339" s="1509"/>
      <c r="K339" s="1509"/>
      <c r="L339" s="1509"/>
      <c r="M339" s="1509"/>
      <c r="N339" s="1509"/>
      <c r="O339" s="1509"/>
      <c r="P339" s="1509"/>
      <c r="Q339" s="1509"/>
      <c r="R339" s="1509"/>
      <c r="S339" s="1509"/>
      <c r="T339" s="1509"/>
      <c r="U339" s="1509"/>
      <c r="V339" s="1509"/>
      <c r="W339" s="1509"/>
      <c r="X339" s="1509"/>
      <c r="Y339" s="1509"/>
      <c r="Z339" s="1509"/>
      <c r="AA339" s="1509"/>
      <c r="AB339" s="1509"/>
      <c r="AC339" s="1509"/>
      <c r="AD339" s="1509"/>
      <c r="AE339" s="1509"/>
      <c r="AF339" s="1509"/>
      <c r="AG339" s="1509"/>
      <c r="AH339" s="1509"/>
      <c r="AI339" s="1509"/>
      <c r="AJ339" s="1509"/>
      <c r="AK339" s="1509"/>
      <c r="AL339" s="1509"/>
      <c r="AM339" s="1509"/>
      <c r="AN339" s="1509"/>
      <c r="AO339" s="1509"/>
      <c r="AP339" s="1509"/>
      <c r="AQ339" s="1509"/>
      <c r="AR339" s="1509"/>
      <c r="AS339" s="1509"/>
      <c r="AT339" s="1509"/>
      <c r="AU339" s="1509"/>
      <c r="AV339" s="1509"/>
      <c r="AW339" s="1509"/>
      <c r="AX339" s="1509"/>
      <c r="AY339" s="1509"/>
      <c r="AZ339" s="1509"/>
      <c r="BA339" s="1509"/>
      <c r="BB339" s="1509"/>
    </row>
    <row r="340">
      <c r="A340" s="1509"/>
      <c r="B340" s="1509"/>
      <c r="C340" s="1509"/>
      <c r="D340" s="1509"/>
      <c r="E340" s="1509"/>
      <c r="F340" s="1509"/>
      <c r="G340" s="1509"/>
      <c r="H340" s="1509"/>
      <c r="I340" s="1509"/>
      <c r="J340" s="1509"/>
      <c r="K340" s="1509"/>
      <c r="L340" s="1509"/>
      <c r="M340" s="1509"/>
      <c r="N340" s="1509"/>
      <c r="O340" s="1509"/>
      <c r="P340" s="1509"/>
      <c r="Q340" s="1509"/>
      <c r="R340" s="1509"/>
      <c r="S340" s="1509"/>
      <c r="T340" s="1509"/>
      <c r="U340" s="1509"/>
      <c r="V340" s="1509"/>
      <c r="W340" s="1509"/>
      <c r="X340" s="1509"/>
      <c r="Y340" s="1509"/>
      <c r="Z340" s="1509"/>
      <c r="AA340" s="1509"/>
      <c r="AB340" s="1509"/>
      <c r="AC340" s="1509"/>
      <c r="AD340" s="1509"/>
      <c r="AE340" s="1509"/>
      <c r="AF340" s="1509"/>
      <c r="AG340" s="1509"/>
      <c r="AH340" s="1509"/>
      <c r="AI340" s="1509"/>
      <c r="AJ340" s="1509"/>
      <c r="AK340" s="1509"/>
      <c r="AL340" s="1509"/>
      <c r="AM340" s="1509"/>
      <c r="AN340" s="1509"/>
      <c r="AO340" s="1509"/>
      <c r="AP340" s="1509"/>
      <c r="AQ340" s="1509"/>
      <c r="AR340" s="1509"/>
      <c r="AS340" s="1509"/>
      <c r="AT340" s="1509"/>
      <c r="AU340" s="1509"/>
      <c r="AV340" s="1509"/>
      <c r="AW340" s="1509"/>
      <c r="AX340" s="1509"/>
      <c r="AY340" s="1509"/>
      <c r="AZ340" s="1509"/>
      <c r="BA340" s="1509"/>
      <c r="BB340" s="1509"/>
    </row>
    <row r="341">
      <c r="A341" s="1509"/>
      <c r="B341" s="1509"/>
      <c r="C341" s="1509"/>
      <c r="D341" s="1509"/>
      <c r="E341" s="1509"/>
      <c r="F341" s="1509"/>
      <c r="G341" s="1509"/>
      <c r="H341" s="1509"/>
      <c r="I341" s="1509"/>
      <c r="J341" s="1509"/>
      <c r="K341" s="1509"/>
      <c r="L341" s="1509"/>
      <c r="M341" s="1509"/>
      <c r="N341" s="1509"/>
      <c r="O341" s="1509"/>
      <c r="P341" s="1509"/>
      <c r="Q341" s="1509"/>
      <c r="R341" s="1509"/>
      <c r="S341" s="1509"/>
      <c r="T341" s="1509"/>
      <c r="U341" s="1509"/>
      <c r="V341" s="1509"/>
      <c r="W341" s="1509"/>
      <c r="X341" s="1509"/>
      <c r="Y341" s="1509"/>
      <c r="Z341" s="1509"/>
      <c r="AA341" s="1509"/>
      <c r="AB341" s="1509"/>
      <c r="AC341" s="1509"/>
      <c r="AD341" s="1509"/>
      <c r="AE341" s="1509"/>
      <c r="AF341" s="1509"/>
      <c r="AG341" s="1509"/>
      <c r="AH341" s="1509"/>
      <c r="AI341" s="1509"/>
      <c r="AJ341" s="1509"/>
      <c r="AK341" s="1509"/>
      <c r="AL341" s="1509"/>
      <c r="AM341" s="1509"/>
      <c r="AN341" s="1509"/>
      <c r="AO341" s="1509"/>
      <c r="AP341" s="1509"/>
      <c r="AQ341" s="1509"/>
      <c r="AR341" s="1509"/>
      <c r="AS341" s="1509"/>
      <c r="AT341" s="1509"/>
      <c r="AU341" s="1509"/>
      <c r="AV341" s="1509"/>
      <c r="AW341" s="1509"/>
      <c r="AX341" s="1509"/>
      <c r="AY341" s="1509"/>
      <c r="AZ341" s="1509"/>
      <c r="BA341" s="1509"/>
      <c r="BB341" s="1509"/>
    </row>
    <row r="342">
      <c r="A342" s="1509"/>
      <c r="B342" s="1509"/>
      <c r="C342" s="1509"/>
      <c r="D342" s="1509"/>
      <c r="E342" s="1509"/>
      <c r="F342" s="1509"/>
      <c r="G342" s="1509"/>
      <c r="H342" s="1509"/>
      <c r="I342" s="1509"/>
      <c r="J342" s="1509"/>
      <c r="K342" s="1509"/>
      <c r="L342" s="1509"/>
      <c r="M342" s="1509"/>
      <c r="N342" s="1509"/>
      <c r="O342" s="1509"/>
      <c r="P342" s="1509"/>
      <c r="Q342" s="1509"/>
      <c r="R342" s="1509"/>
      <c r="S342" s="1509"/>
      <c r="T342" s="1509"/>
      <c r="U342" s="1509"/>
      <c r="V342" s="1509"/>
      <c r="W342" s="1509"/>
      <c r="X342" s="1509"/>
      <c r="Y342" s="1509"/>
      <c r="Z342" s="1509"/>
      <c r="AA342" s="1509"/>
      <c r="AB342" s="1509"/>
      <c r="AC342" s="1509"/>
      <c r="AD342" s="1509"/>
      <c r="AE342" s="1509"/>
      <c r="AF342" s="1509"/>
      <c r="AG342" s="1509"/>
      <c r="AH342" s="1509"/>
      <c r="AI342" s="1509"/>
      <c r="AJ342" s="1509"/>
      <c r="AK342" s="1509"/>
      <c r="AL342" s="1509"/>
      <c r="AM342" s="1509"/>
      <c r="AN342" s="1509"/>
      <c r="AO342" s="1509"/>
      <c r="AP342" s="1509"/>
      <c r="AQ342" s="1509"/>
      <c r="AR342" s="1509"/>
      <c r="AS342" s="1509"/>
      <c r="AT342" s="1509"/>
      <c r="AU342" s="1509"/>
      <c r="AV342" s="1509"/>
      <c r="AW342" s="1509"/>
      <c r="AX342" s="1509"/>
      <c r="AY342" s="1509"/>
      <c r="AZ342" s="1509"/>
      <c r="BA342" s="1509"/>
      <c r="BB342" s="1509"/>
    </row>
    <row r="343">
      <c r="A343" s="1509"/>
      <c r="B343" s="1509"/>
      <c r="C343" s="1509"/>
      <c r="D343" s="1509"/>
      <c r="E343" s="1509"/>
      <c r="F343" s="1509"/>
      <c r="G343" s="1509"/>
      <c r="H343" s="1509"/>
      <c r="I343" s="1509"/>
      <c r="J343" s="1509"/>
      <c r="K343" s="1509"/>
      <c r="L343" s="1509"/>
      <c r="M343" s="1509"/>
      <c r="N343" s="1509"/>
      <c r="O343" s="1509"/>
      <c r="P343" s="1509"/>
      <c r="Q343" s="1509"/>
      <c r="R343" s="1509"/>
      <c r="S343" s="1509"/>
      <c r="T343" s="1509"/>
      <c r="U343" s="1509"/>
      <c r="V343" s="1509"/>
      <c r="W343" s="1509"/>
      <c r="X343" s="1509"/>
      <c r="Y343" s="1509"/>
      <c r="Z343" s="1509"/>
      <c r="AA343" s="1509"/>
      <c r="AB343" s="1509"/>
      <c r="AC343" s="1509"/>
      <c r="AD343" s="1509"/>
      <c r="AE343" s="1509"/>
      <c r="AF343" s="1509"/>
      <c r="AG343" s="1509"/>
      <c r="AH343" s="1509"/>
      <c r="AI343" s="1509"/>
      <c r="AJ343" s="1509"/>
      <c r="AK343" s="1509"/>
      <c r="AL343" s="1509"/>
      <c r="AM343" s="1509"/>
      <c r="AN343" s="1509"/>
      <c r="AO343" s="1509"/>
      <c r="AP343" s="1509"/>
      <c r="AQ343" s="1509"/>
      <c r="AR343" s="1509"/>
      <c r="AS343" s="1509"/>
      <c r="AT343" s="1509"/>
      <c r="AU343" s="1509"/>
      <c r="AV343" s="1509"/>
      <c r="AW343" s="1509"/>
      <c r="AX343" s="1509"/>
      <c r="AY343" s="1509"/>
      <c r="AZ343" s="1509"/>
      <c r="BA343" s="1509"/>
      <c r="BB343" s="1509"/>
    </row>
    <row r="344">
      <c r="A344" s="1509"/>
      <c r="B344" s="1509"/>
      <c r="C344" s="1509"/>
      <c r="D344" s="1509"/>
      <c r="E344" s="1509"/>
      <c r="F344" s="1509"/>
      <c r="G344" s="1509"/>
      <c r="H344" s="1509"/>
      <c r="I344" s="1509"/>
      <c r="J344" s="1509"/>
      <c r="K344" s="1509"/>
      <c r="L344" s="1509"/>
      <c r="M344" s="1509"/>
      <c r="N344" s="1509"/>
      <c r="O344" s="1509"/>
      <c r="P344" s="1509"/>
      <c r="Q344" s="1509"/>
      <c r="R344" s="1509"/>
      <c r="S344" s="1509"/>
      <c r="T344" s="1509"/>
      <c r="U344" s="1509"/>
      <c r="V344" s="1509"/>
      <c r="W344" s="1509"/>
      <c r="X344" s="1509"/>
      <c r="Y344" s="1509"/>
      <c r="Z344" s="1509"/>
      <c r="AA344" s="1509"/>
      <c r="AB344" s="1509"/>
      <c r="AC344" s="1509"/>
      <c r="AD344" s="1509"/>
      <c r="AE344" s="1509"/>
      <c r="AF344" s="1509"/>
      <c r="AG344" s="1509"/>
      <c r="AH344" s="1509"/>
      <c r="AI344" s="1509"/>
      <c r="AJ344" s="1509"/>
      <c r="AK344" s="1509"/>
      <c r="AL344" s="1509"/>
      <c r="AM344" s="1509"/>
      <c r="AN344" s="1509"/>
      <c r="AO344" s="1509"/>
      <c r="AP344" s="1509"/>
      <c r="AQ344" s="1509"/>
      <c r="AR344" s="1509"/>
      <c r="AS344" s="1509"/>
      <c r="AT344" s="1509"/>
      <c r="AU344" s="1509"/>
      <c r="AV344" s="1509"/>
      <c r="AW344" s="1509"/>
      <c r="AX344" s="1509"/>
      <c r="AY344" s="1509"/>
      <c r="AZ344" s="1509"/>
      <c r="BA344" s="1509"/>
      <c r="BB344" s="1509"/>
    </row>
    <row r="345">
      <c r="A345" s="1509"/>
      <c r="B345" s="1509"/>
      <c r="C345" s="1509"/>
      <c r="D345" s="1509"/>
      <c r="E345" s="1509"/>
      <c r="F345" s="1509"/>
      <c r="G345" s="1509"/>
      <c r="H345" s="1509"/>
      <c r="I345" s="1509"/>
      <c r="J345" s="1509"/>
      <c r="K345" s="1509"/>
      <c r="L345" s="1509"/>
      <c r="M345" s="1509"/>
      <c r="N345" s="1509"/>
      <c r="O345" s="1509"/>
      <c r="P345" s="1509"/>
      <c r="Q345" s="1509"/>
      <c r="R345" s="1509"/>
      <c r="S345" s="1509"/>
      <c r="T345" s="1509"/>
      <c r="U345" s="1509"/>
      <c r="V345" s="1509"/>
      <c r="W345" s="1509"/>
      <c r="X345" s="1509"/>
      <c r="Y345" s="1509"/>
      <c r="Z345" s="1509"/>
      <c r="AA345" s="1509"/>
      <c r="AB345" s="1509"/>
      <c r="AC345" s="1509"/>
      <c r="AD345" s="1509"/>
      <c r="AE345" s="1509"/>
      <c r="AF345" s="1509"/>
      <c r="AG345" s="1509"/>
      <c r="AH345" s="1509"/>
      <c r="AI345" s="1509"/>
      <c r="AJ345" s="1509"/>
      <c r="AK345" s="1509"/>
      <c r="AL345" s="1509"/>
      <c r="AM345" s="1509"/>
      <c r="AN345" s="1509"/>
      <c r="AO345" s="1509"/>
      <c r="AP345" s="1509"/>
      <c r="AQ345" s="1509"/>
      <c r="AR345" s="1509"/>
      <c r="AS345" s="1509"/>
      <c r="AT345" s="1509"/>
      <c r="AU345" s="1509"/>
      <c r="AV345" s="1509"/>
      <c r="AW345" s="1509"/>
      <c r="AX345" s="1509"/>
      <c r="AY345" s="1509"/>
      <c r="AZ345" s="1509"/>
      <c r="BA345" s="1509"/>
      <c r="BB345" s="1509"/>
    </row>
    <row r="346">
      <c r="A346" s="1509"/>
      <c r="B346" s="1509"/>
      <c r="C346" s="1509"/>
      <c r="D346" s="1509"/>
      <c r="E346" s="1509"/>
      <c r="F346" s="1509"/>
      <c r="G346" s="1509"/>
      <c r="H346" s="1509"/>
      <c r="I346" s="1509"/>
      <c r="J346" s="1509"/>
      <c r="K346" s="1509"/>
      <c r="L346" s="1509"/>
      <c r="M346" s="1509"/>
      <c r="N346" s="1509"/>
      <c r="O346" s="1509"/>
      <c r="P346" s="1509"/>
      <c r="Q346" s="1509"/>
      <c r="R346" s="1509"/>
      <c r="S346" s="1509"/>
      <c r="T346" s="1509"/>
      <c r="U346" s="1509"/>
      <c r="V346" s="1509"/>
      <c r="W346" s="1509"/>
      <c r="X346" s="1509"/>
      <c r="Y346" s="1509"/>
      <c r="Z346" s="1509"/>
      <c r="AA346" s="1509"/>
      <c r="AB346" s="1509"/>
      <c r="AC346" s="1509"/>
      <c r="AD346" s="1509"/>
      <c r="AE346" s="1509"/>
      <c r="AF346" s="1509"/>
      <c r="AG346" s="1509"/>
      <c r="AH346" s="1509"/>
      <c r="AI346" s="1509"/>
      <c r="AJ346" s="1509"/>
      <c r="AK346" s="1509"/>
      <c r="AL346" s="1509"/>
      <c r="AM346" s="1509"/>
      <c r="AN346" s="1509"/>
      <c r="AO346" s="1509"/>
      <c r="AP346" s="1509"/>
      <c r="AQ346" s="1509"/>
      <c r="AR346" s="1509"/>
      <c r="AS346" s="1509"/>
      <c r="AT346" s="1509"/>
      <c r="AU346" s="1509"/>
      <c r="AV346" s="1509"/>
      <c r="AW346" s="1509"/>
      <c r="AX346" s="1509"/>
      <c r="AY346" s="1509"/>
      <c r="AZ346" s="1509"/>
      <c r="BA346" s="1509"/>
      <c r="BB346" s="1509"/>
    </row>
    <row r="347">
      <c r="A347" s="1509"/>
      <c r="B347" s="1509"/>
      <c r="C347" s="1509"/>
      <c r="D347" s="1509"/>
      <c r="E347" s="1509"/>
      <c r="F347" s="1509"/>
      <c r="G347" s="1509"/>
      <c r="H347" s="1509"/>
      <c r="I347" s="1509"/>
      <c r="J347" s="1509"/>
      <c r="K347" s="1509"/>
      <c r="L347" s="1509"/>
      <c r="M347" s="1509"/>
      <c r="N347" s="1509"/>
      <c r="O347" s="1509"/>
      <c r="P347" s="1509"/>
      <c r="Q347" s="1509"/>
      <c r="R347" s="1509"/>
      <c r="S347" s="1509"/>
      <c r="T347" s="1509"/>
      <c r="U347" s="1509"/>
      <c r="V347" s="1509"/>
      <c r="W347" s="1509"/>
      <c r="X347" s="1509"/>
      <c r="Y347" s="1509"/>
      <c r="Z347" s="1509"/>
      <c r="AA347" s="1509"/>
      <c r="AB347" s="1509"/>
      <c r="AC347" s="1509"/>
      <c r="AD347" s="1509"/>
      <c r="AE347" s="1509"/>
      <c r="AF347" s="1509"/>
      <c r="AG347" s="1509"/>
      <c r="AH347" s="1509"/>
      <c r="AI347" s="1509"/>
      <c r="AJ347" s="1509"/>
      <c r="AK347" s="1509"/>
      <c r="AL347" s="1509"/>
      <c r="AM347" s="1509"/>
      <c r="AN347" s="1509"/>
      <c r="AO347" s="1509"/>
      <c r="AP347" s="1509"/>
      <c r="AQ347" s="1509"/>
      <c r="AR347" s="1509"/>
      <c r="AS347" s="1509"/>
      <c r="AT347" s="1509"/>
      <c r="AU347" s="1509"/>
      <c r="AV347" s="1509"/>
      <c r="AW347" s="1509"/>
      <c r="AX347" s="1509"/>
      <c r="AY347" s="1509"/>
      <c r="AZ347" s="1509"/>
      <c r="BA347" s="1509"/>
      <c r="BB347" s="1509"/>
    </row>
    <row r="348">
      <c r="A348" s="1509"/>
      <c r="B348" s="1509"/>
      <c r="C348" s="1509"/>
      <c r="D348" s="1509"/>
      <c r="E348" s="1509"/>
      <c r="F348" s="1509"/>
      <c r="G348" s="1509"/>
      <c r="H348" s="1509"/>
      <c r="I348" s="1509"/>
      <c r="J348" s="1509"/>
      <c r="K348" s="1509"/>
      <c r="L348" s="1509"/>
      <c r="M348" s="1509"/>
      <c r="N348" s="1509"/>
      <c r="O348" s="1509"/>
      <c r="P348" s="1509"/>
      <c r="Q348" s="1509"/>
      <c r="R348" s="1509"/>
      <c r="S348" s="1509"/>
      <c r="T348" s="1509"/>
      <c r="U348" s="1509"/>
      <c r="V348" s="1509"/>
      <c r="W348" s="1509"/>
      <c r="X348" s="1509"/>
      <c r="Y348" s="1509"/>
      <c r="Z348" s="1509"/>
      <c r="AA348" s="1509"/>
      <c r="AB348" s="1509"/>
      <c r="AC348" s="1509"/>
      <c r="AD348" s="1509"/>
      <c r="AE348" s="1509"/>
      <c r="AF348" s="1509"/>
      <c r="AG348" s="1509"/>
      <c r="AH348" s="1509"/>
      <c r="AI348" s="1509"/>
      <c r="AJ348" s="1509"/>
      <c r="AK348" s="1509"/>
      <c r="AL348" s="1509"/>
      <c r="AM348" s="1509"/>
      <c r="AN348" s="1509"/>
      <c r="AO348" s="1509"/>
      <c r="AP348" s="1509"/>
      <c r="AQ348" s="1509"/>
      <c r="AR348" s="1509"/>
      <c r="AS348" s="1509"/>
      <c r="AT348" s="1509"/>
      <c r="AU348" s="1509"/>
      <c r="AV348" s="1509"/>
      <c r="AW348" s="1509"/>
      <c r="AX348" s="1509"/>
      <c r="AY348" s="1509"/>
      <c r="AZ348" s="1509"/>
      <c r="BA348" s="1509"/>
      <c r="BB348" s="1509"/>
    </row>
    <row r="349">
      <c r="A349" s="1509"/>
      <c r="B349" s="1509"/>
      <c r="C349" s="1509"/>
      <c r="D349" s="1509"/>
      <c r="E349" s="1509"/>
      <c r="F349" s="1509"/>
      <c r="G349" s="1509"/>
      <c r="H349" s="1509"/>
      <c r="I349" s="1509"/>
      <c r="J349" s="1509"/>
      <c r="K349" s="1509"/>
      <c r="L349" s="1509"/>
      <c r="M349" s="1509"/>
      <c r="N349" s="1509"/>
      <c r="O349" s="1509"/>
      <c r="P349" s="1509"/>
      <c r="Q349" s="1509"/>
      <c r="R349" s="1509"/>
      <c r="S349" s="1509"/>
      <c r="T349" s="1509"/>
      <c r="U349" s="1509"/>
      <c r="V349" s="1509"/>
      <c r="W349" s="1509"/>
      <c r="X349" s="1509"/>
      <c r="Y349" s="1509"/>
      <c r="Z349" s="1509"/>
      <c r="AA349" s="1509"/>
      <c r="AB349" s="1509"/>
      <c r="AC349" s="1509"/>
      <c r="AD349" s="1509"/>
      <c r="AE349" s="1509"/>
      <c r="AF349" s="1509"/>
      <c r="AG349" s="1509"/>
      <c r="AH349" s="1509"/>
      <c r="AI349" s="1509"/>
      <c r="AJ349" s="1509"/>
      <c r="AK349" s="1509"/>
      <c r="AL349" s="1509"/>
      <c r="AM349" s="1509"/>
      <c r="AN349" s="1509"/>
      <c r="AO349" s="1509"/>
      <c r="AP349" s="1509"/>
      <c r="AQ349" s="1509"/>
      <c r="AR349" s="1509"/>
      <c r="AS349" s="1509"/>
      <c r="AT349" s="1509"/>
      <c r="AU349" s="1509"/>
      <c r="AV349" s="1509"/>
      <c r="AW349" s="1509"/>
      <c r="AX349" s="1509"/>
      <c r="AY349" s="1509"/>
      <c r="AZ349" s="1509"/>
      <c r="BA349" s="1509"/>
      <c r="BB349" s="1509"/>
    </row>
    <row r="350">
      <c r="A350" s="1509"/>
      <c r="B350" s="1509"/>
      <c r="C350" s="1509"/>
      <c r="D350" s="1509"/>
      <c r="E350" s="1509"/>
      <c r="F350" s="1509"/>
      <c r="G350" s="1509"/>
      <c r="H350" s="1509"/>
      <c r="I350" s="1509"/>
      <c r="J350" s="1509"/>
      <c r="K350" s="1509"/>
      <c r="L350" s="1509"/>
      <c r="M350" s="1509"/>
      <c r="N350" s="1509"/>
      <c r="O350" s="1509"/>
      <c r="P350" s="1509"/>
      <c r="Q350" s="1509"/>
      <c r="R350" s="1509"/>
      <c r="S350" s="1509"/>
      <c r="T350" s="1509"/>
      <c r="U350" s="1509"/>
      <c r="V350" s="1509"/>
      <c r="W350" s="1509"/>
      <c r="X350" s="1509"/>
      <c r="Y350" s="1509"/>
      <c r="Z350" s="1509"/>
      <c r="AA350" s="1509"/>
      <c r="AB350" s="1509"/>
      <c r="AC350" s="1509"/>
      <c r="AD350" s="1509"/>
      <c r="AE350" s="1509"/>
      <c r="AF350" s="1509"/>
      <c r="AG350" s="1509"/>
      <c r="AH350" s="1509"/>
      <c r="AI350" s="1509"/>
      <c r="AJ350" s="1509"/>
      <c r="AK350" s="1509"/>
      <c r="AL350" s="1509"/>
      <c r="AM350" s="1509"/>
      <c r="AN350" s="1509"/>
      <c r="AO350" s="1509"/>
      <c r="AP350" s="1509"/>
      <c r="AQ350" s="1509"/>
      <c r="AR350" s="1509"/>
      <c r="AS350" s="1509"/>
      <c r="AT350" s="1509"/>
      <c r="AU350" s="1509"/>
      <c r="AV350" s="1509"/>
      <c r="AW350" s="1509"/>
      <c r="AX350" s="1509"/>
      <c r="AY350" s="1509"/>
      <c r="AZ350" s="1509"/>
      <c r="BA350" s="1509"/>
      <c r="BB350" s="1509"/>
    </row>
    <row r="351">
      <c r="A351" s="1509"/>
      <c r="B351" s="1509"/>
      <c r="C351" s="1509"/>
      <c r="D351" s="1509"/>
      <c r="E351" s="1509"/>
      <c r="F351" s="1509"/>
      <c r="G351" s="1509"/>
      <c r="H351" s="1509"/>
      <c r="I351" s="1509"/>
      <c r="J351" s="1509"/>
      <c r="K351" s="1509"/>
      <c r="L351" s="1509"/>
      <c r="M351" s="1509"/>
      <c r="N351" s="1509"/>
      <c r="O351" s="1509"/>
      <c r="P351" s="1509"/>
      <c r="Q351" s="1509"/>
      <c r="R351" s="1509"/>
      <c r="S351" s="1509"/>
      <c r="T351" s="1509"/>
      <c r="U351" s="1509"/>
      <c r="V351" s="1509"/>
      <c r="W351" s="1509"/>
      <c r="X351" s="1509"/>
      <c r="Y351" s="1509"/>
      <c r="Z351" s="1509"/>
      <c r="AA351" s="1509"/>
      <c r="AB351" s="1509"/>
      <c r="AC351" s="1509"/>
      <c r="AD351" s="1509"/>
      <c r="AE351" s="1509"/>
      <c r="AF351" s="1509"/>
      <c r="AG351" s="1509"/>
      <c r="AH351" s="1509"/>
      <c r="AI351" s="1509"/>
      <c r="AJ351" s="1509"/>
      <c r="AK351" s="1509"/>
      <c r="AL351" s="1509"/>
      <c r="AM351" s="1509"/>
      <c r="AN351" s="1509"/>
      <c r="AO351" s="1509"/>
      <c r="AP351" s="1509"/>
      <c r="AQ351" s="1509"/>
      <c r="AR351" s="1509"/>
      <c r="AS351" s="1509"/>
      <c r="AT351" s="1509"/>
      <c r="AU351" s="1509"/>
      <c r="AV351" s="1509"/>
      <c r="AW351" s="1509"/>
      <c r="AX351" s="1509"/>
      <c r="AY351" s="1509"/>
      <c r="AZ351" s="1509"/>
      <c r="BA351" s="1509"/>
      <c r="BB351" s="1509"/>
    </row>
    <row r="352">
      <c r="A352" s="1509"/>
      <c r="B352" s="1509"/>
      <c r="C352" s="1509"/>
      <c r="D352" s="1509"/>
      <c r="E352" s="1509"/>
      <c r="F352" s="1509"/>
      <c r="G352" s="1509"/>
      <c r="H352" s="1509"/>
      <c r="I352" s="1509"/>
      <c r="J352" s="1509"/>
      <c r="K352" s="1509"/>
      <c r="L352" s="1509"/>
      <c r="M352" s="1509"/>
      <c r="N352" s="1509"/>
      <c r="O352" s="1509"/>
      <c r="P352" s="1509"/>
      <c r="Q352" s="1509"/>
      <c r="R352" s="1509"/>
      <c r="S352" s="1509"/>
      <c r="T352" s="1509"/>
      <c r="U352" s="1509"/>
      <c r="V352" s="1509"/>
      <c r="W352" s="1509"/>
      <c r="X352" s="1509"/>
      <c r="Y352" s="1509"/>
      <c r="Z352" s="1509"/>
      <c r="AA352" s="1509"/>
      <c r="AB352" s="1509"/>
      <c r="AC352" s="1509"/>
      <c r="AD352" s="1509"/>
      <c r="AE352" s="1509"/>
      <c r="AF352" s="1509"/>
      <c r="AG352" s="1509"/>
      <c r="AH352" s="1509"/>
      <c r="AI352" s="1509"/>
      <c r="AJ352" s="1509"/>
      <c r="AK352" s="1509"/>
      <c r="AL352" s="1509"/>
      <c r="AM352" s="1509"/>
      <c r="AN352" s="1509"/>
      <c r="AO352" s="1509"/>
      <c r="AP352" s="1509"/>
      <c r="AQ352" s="1509"/>
      <c r="AR352" s="1509"/>
      <c r="AS352" s="1509"/>
      <c r="AT352" s="1509"/>
      <c r="AU352" s="1509"/>
      <c r="AV352" s="1509"/>
      <c r="AW352" s="1509"/>
      <c r="AX352" s="1509"/>
      <c r="AY352" s="1509"/>
      <c r="AZ352" s="1509"/>
      <c r="BA352" s="1509"/>
      <c r="BB352" s="1509"/>
    </row>
    <row r="353">
      <c r="A353" s="1509"/>
      <c r="B353" s="1509"/>
      <c r="C353" s="1509"/>
      <c r="D353" s="1509"/>
      <c r="E353" s="1509"/>
      <c r="F353" s="1509"/>
      <c r="G353" s="1509"/>
      <c r="H353" s="1509"/>
      <c r="I353" s="1509"/>
      <c r="J353" s="1509"/>
      <c r="K353" s="1509"/>
      <c r="L353" s="1509"/>
      <c r="M353" s="1509"/>
      <c r="N353" s="1509"/>
      <c r="O353" s="1509"/>
      <c r="P353" s="1509"/>
      <c r="Q353" s="1509"/>
      <c r="R353" s="1509"/>
      <c r="S353" s="1509"/>
      <c r="T353" s="1509"/>
      <c r="U353" s="1509"/>
      <c r="V353" s="1509"/>
      <c r="W353" s="1509"/>
      <c r="X353" s="1509"/>
      <c r="Y353" s="1509"/>
      <c r="Z353" s="1509"/>
      <c r="AA353" s="1509"/>
      <c r="AB353" s="1509"/>
      <c r="AC353" s="1509"/>
      <c r="AD353" s="1509"/>
      <c r="AE353" s="1509"/>
      <c r="AF353" s="1509"/>
      <c r="AG353" s="1509"/>
      <c r="AH353" s="1509"/>
      <c r="AI353" s="1509"/>
      <c r="AJ353" s="1509"/>
      <c r="AK353" s="1509"/>
      <c r="AL353" s="1509"/>
      <c r="AM353" s="1509"/>
      <c r="AN353" s="1509"/>
      <c r="AO353" s="1509"/>
      <c r="AP353" s="1509"/>
      <c r="AQ353" s="1509"/>
      <c r="AR353" s="1509"/>
      <c r="AS353" s="1509"/>
      <c r="AT353" s="1509"/>
      <c r="AU353" s="1509"/>
      <c r="AV353" s="1509"/>
      <c r="AW353" s="1509"/>
      <c r="AX353" s="1509"/>
      <c r="AY353" s="1509"/>
      <c r="AZ353" s="1509"/>
      <c r="BA353" s="1509"/>
      <c r="BB353" s="1509"/>
    </row>
    <row r="354">
      <c r="A354" s="1509"/>
      <c r="B354" s="1509"/>
      <c r="C354" s="1509"/>
      <c r="D354" s="1509"/>
      <c r="E354" s="1509"/>
      <c r="F354" s="1509"/>
      <c r="G354" s="1509"/>
      <c r="H354" s="1509"/>
      <c r="I354" s="1509"/>
      <c r="J354" s="1509"/>
      <c r="K354" s="1509"/>
      <c r="L354" s="1509"/>
      <c r="M354" s="1509"/>
      <c r="N354" s="1509"/>
      <c r="O354" s="1509"/>
      <c r="P354" s="1509"/>
      <c r="Q354" s="1509"/>
      <c r="R354" s="1509"/>
      <c r="S354" s="1509"/>
      <c r="T354" s="1509"/>
      <c r="U354" s="1509"/>
      <c r="V354" s="1509"/>
      <c r="W354" s="1509"/>
      <c r="X354" s="1509"/>
      <c r="Y354" s="1509"/>
      <c r="Z354" s="1509"/>
      <c r="AA354" s="1509"/>
      <c r="AB354" s="1509"/>
      <c r="AC354" s="1509"/>
      <c r="AD354" s="1509"/>
      <c r="AE354" s="1509"/>
      <c r="AF354" s="1509"/>
      <c r="AG354" s="1509"/>
      <c r="AH354" s="1509"/>
      <c r="AI354" s="1509"/>
      <c r="AJ354" s="1509"/>
      <c r="AK354" s="1509"/>
      <c r="AL354" s="1509"/>
      <c r="AM354" s="1509"/>
      <c r="AN354" s="1509"/>
      <c r="AO354" s="1509"/>
      <c r="AP354" s="1509"/>
      <c r="AQ354" s="1509"/>
      <c r="AR354" s="1509"/>
      <c r="AS354" s="1509"/>
      <c r="AT354" s="1509"/>
      <c r="AU354" s="1509"/>
      <c r="AV354" s="1509"/>
      <c r="AW354" s="1509"/>
      <c r="AX354" s="1509"/>
      <c r="AY354" s="1509"/>
      <c r="AZ354" s="1509"/>
      <c r="BA354" s="1509"/>
      <c r="BB354" s="1509"/>
    </row>
    <row r="355">
      <c r="A355" s="1509"/>
      <c r="B355" s="1509"/>
      <c r="C355" s="1509"/>
      <c r="D355" s="1509"/>
      <c r="E355" s="1509"/>
      <c r="F355" s="1509"/>
      <c r="G355" s="1509"/>
      <c r="H355" s="1509"/>
      <c r="I355" s="1509"/>
      <c r="J355" s="1509"/>
      <c r="K355" s="1509"/>
      <c r="L355" s="1509"/>
      <c r="M355" s="1509"/>
      <c r="N355" s="1509"/>
      <c r="O355" s="1509"/>
      <c r="P355" s="1509"/>
      <c r="Q355" s="1509"/>
      <c r="R355" s="1509"/>
      <c r="S355" s="1509"/>
      <c r="T355" s="1509"/>
      <c r="U355" s="1509"/>
      <c r="V355" s="1509"/>
      <c r="W355" s="1509"/>
      <c r="X355" s="1509"/>
      <c r="Y355" s="1509"/>
      <c r="Z355" s="1509"/>
      <c r="AA355" s="1509"/>
      <c r="AB355" s="1509"/>
      <c r="AC355" s="1509"/>
      <c r="AD355" s="1509"/>
      <c r="AE355" s="1509"/>
      <c r="AF355" s="1509"/>
      <c r="AG355" s="1509"/>
      <c r="AH355" s="1509"/>
      <c r="AI355" s="1509"/>
      <c r="AJ355" s="1509"/>
      <c r="AK355" s="1509"/>
      <c r="AL355" s="1509"/>
      <c r="AM355" s="1509"/>
      <c r="AN355" s="1509"/>
      <c r="AO355" s="1509"/>
      <c r="AP355" s="1509"/>
      <c r="AQ355" s="1509"/>
      <c r="AR355" s="1509"/>
      <c r="AS355" s="1509"/>
      <c r="AT355" s="1509"/>
      <c r="AU355" s="1509"/>
      <c r="AV355" s="1509"/>
      <c r="AW355" s="1509"/>
      <c r="AX355" s="1509"/>
      <c r="AY355" s="1509"/>
      <c r="AZ355" s="1509"/>
      <c r="BA355" s="1509"/>
      <c r="BB355" s="1509"/>
    </row>
    <row r="356">
      <c r="A356" s="1509"/>
      <c r="B356" s="1509"/>
      <c r="C356" s="1509"/>
      <c r="D356" s="1509"/>
      <c r="E356" s="1509"/>
      <c r="F356" s="1509"/>
      <c r="G356" s="1509"/>
      <c r="H356" s="1509"/>
      <c r="I356" s="1509"/>
      <c r="J356" s="1509"/>
      <c r="K356" s="1509"/>
      <c r="L356" s="1509"/>
      <c r="M356" s="1509"/>
      <c r="N356" s="1509"/>
      <c r="O356" s="1509"/>
      <c r="P356" s="1509"/>
      <c r="Q356" s="1509"/>
      <c r="R356" s="1509"/>
      <c r="S356" s="1509"/>
      <c r="T356" s="1509"/>
      <c r="U356" s="1509"/>
      <c r="V356" s="1509"/>
      <c r="W356" s="1509"/>
      <c r="X356" s="1509"/>
      <c r="Y356" s="1509"/>
      <c r="Z356" s="1509"/>
      <c r="AA356" s="1509"/>
      <c r="AB356" s="1509"/>
      <c r="AC356" s="1509"/>
      <c r="AD356" s="1509"/>
      <c r="AE356" s="1509"/>
      <c r="AF356" s="1509"/>
      <c r="AG356" s="1509"/>
      <c r="AH356" s="1509"/>
      <c r="AI356" s="1509"/>
      <c r="AJ356" s="1509"/>
      <c r="AK356" s="1509"/>
      <c r="AL356" s="1509"/>
      <c r="AM356" s="1509"/>
      <c r="AN356" s="1509"/>
      <c r="AO356" s="1509"/>
      <c r="AP356" s="1509"/>
      <c r="AQ356" s="1509"/>
      <c r="AR356" s="1509"/>
      <c r="AS356" s="1509"/>
      <c r="AT356" s="1509"/>
      <c r="AU356" s="1509"/>
      <c r="AV356" s="1509"/>
      <c r="AW356" s="1509"/>
      <c r="AX356" s="1509"/>
      <c r="AY356" s="1509"/>
      <c r="AZ356" s="1509"/>
      <c r="BA356" s="1509"/>
      <c r="BB356" s="1509"/>
    </row>
    <row r="357">
      <c r="A357" s="1509"/>
      <c r="B357" s="1509"/>
      <c r="C357" s="1509"/>
      <c r="D357" s="1509"/>
      <c r="E357" s="1509"/>
      <c r="F357" s="1509"/>
      <c r="G357" s="1509"/>
      <c r="H357" s="1509"/>
      <c r="I357" s="1509"/>
      <c r="J357" s="1509"/>
      <c r="K357" s="1509"/>
      <c r="L357" s="1509"/>
      <c r="M357" s="1509"/>
      <c r="N357" s="1509"/>
      <c r="O357" s="1509"/>
      <c r="P357" s="1509"/>
      <c r="Q357" s="1509"/>
      <c r="R357" s="1509"/>
      <c r="S357" s="1509"/>
      <c r="T357" s="1509"/>
      <c r="U357" s="1509"/>
      <c r="V357" s="1509"/>
      <c r="W357" s="1509"/>
      <c r="X357" s="1509"/>
      <c r="Y357" s="1509"/>
      <c r="Z357" s="1509"/>
      <c r="AA357" s="1509"/>
      <c r="AB357" s="1509"/>
      <c r="AC357" s="1509"/>
      <c r="AD357" s="1509"/>
      <c r="AE357" s="1509"/>
      <c r="AF357" s="1509"/>
      <c r="AG357" s="1509"/>
      <c r="AH357" s="1509"/>
      <c r="AI357" s="1509"/>
      <c r="AJ357" s="1509"/>
      <c r="AK357" s="1509"/>
      <c r="AL357" s="1509"/>
      <c r="AM357" s="1509"/>
      <c r="AN357" s="1509"/>
      <c r="AO357" s="1509"/>
      <c r="AP357" s="1509"/>
      <c r="AQ357" s="1509"/>
      <c r="AR357" s="1509"/>
      <c r="AS357" s="1509"/>
      <c r="AT357" s="1509"/>
      <c r="AU357" s="1509"/>
      <c r="AV357" s="1509"/>
      <c r="AW357" s="1509"/>
      <c r="AX357" s="1509"/>
      <c r="AY357" s="1509"/>
      <c r="AZ357" s="1509"/>
      <c r="BA357" s="1509"/>
      <c r="BB357" s="1509"/>
    </row>
    <row r="358">
      <c r="A358" s="1509"/>
      <c r="B358" s="1509"/>
      <c r="C358" s="1509"/>
      <c r="D358" s="1509"/>
      <c r="E358" s="1509"/>
      <c r="F358" s="1509"/>
      <c r="G358" s="1509"/>
      <c r="H358" s="1509"/>
      <c r="I358" s="1509"/>
      <c r="J358" s="1509"/>
      <c r="K358" s="1509"/>
      <c r="L358" s="1509"/>
      <c r="M358" s="1509"/>
      <c r="N358" s="1509"/>
      <c r="O358" s="1509"/>
      <c r="P358" s="1509"/>
      <c r="Q358" s="1509"/>
      <c r="R358" s="1509"/>
      <c r="S358" s="1509"/>
      <c r="T358" s="1509"/>
      <c r="U358" s="1509"/>
      <c r="V358" s="1509"/>
      <c r="W358" s="1509"/>
      <c r="X358" s="1509"/>
      <c r="Y358" s="1509"/>
      <c r="Z358" s="1509"/>
      <c r="AA358" s="1509"/>
      <c r="AB358" s="1509"/>
      <c r="AC358" s="1509"/>
      <c r="AD358" s="1509"/>
      <c r="AE358" s="1509"/>
      <c r="AF358" s="1509"/>
      <c r="AG358" s="1509"/>
      <c r="AH358" s="1509"/>
      <c r="AI358" s="1509"/>
      <c r="AJ358" s="1509"/>
      <c r="AK358" s="1509"/>
      <c r="AL358" s="1509"/>
      <c r="AM358" s="1509"/>
      <c r="AN358" s="1509"/>
      <c r="AO358" s="1509"/>
      <c r="AP358" s="1509"/>
      <c r="AQ358" s="1509"/>
      <c r="AR358" s="1509"/>
      <c r="AS358" s="1509"/>
      <c r="AT358" s="1509"/>
      <c r="AU358" s="1509"/>
      <c r="AV358" s="1509"/>
      <c r="AW358" s="1509"/>
      <c r="AX358" s="1509"/>
      <c r="AY358" s="1509"/>
      <c r="AZ358" s="1509"/>
      <c r="BA358" s="1509"/>
      <c r="BB358" s="1509"/>
    </row>
    <row r="359">
      <c r="A359" s="1509"/>
      <c r="B359" s="1509"/>
      <c r="C359" s="1509"/>
      <c r="D359" s="1509"/>
      <c r="E359" s="1509"/>
      <c r="F359" s="1509"/>
      <c r="G359" s="1509"/>
      <c r="H359" s="1509"/>
      <c r="I359" s="1509"/>
      <c r="J359" s="1509"/>
      <c r="K359" s="1509"/>
      <c r="L359" s="1509"/>
      <c r="M359" s="1509"/>
      <c r="N359" s="1509"/>
      <c r="O359" s="1509"/>
      <c r="P359" s="1509"/>
      <c r="Q359" s="1509"/>
      <c r="R359" s="1509"/>
      <c r="S359" s="1509"/>
      <c r="T359" s="1509"/>
      <c r="U359" s="1509"/>
      <c r="V359" s="1509"/>
      <c r="W359" s="1509"/>
      <c r="X359" s="1509"/>
      <c r="Y359" s="1509"/>
      <c r="Z359" s="1509"/>
      <c r="AA359" s="1509"/>
      <c r="AB359" s="1509"/>
      <c r="AC359" s="1509"/>
      <c r="AD359" s="1509"/>
      <c r="AE359" s="1509"/>
      <c r="AF359" s="1509"/>
      <c r="AG359" s="1509"/>
      <c r="AH359" s="1509"/>
      <c r="AI359" s="1509"/>
      <c r="AJ359" s="1509"/>
      <c r="AK359" s="1509"/>
      <c r="AL359" s="1509"/>
      <c r="AM359" s="1509"/>
      <c r="AN359" s="1509"/>
      <c r="AO359" s="1509"/>
      <c r="AP359" s="1509"/>
      <c r="AQ359" s="1509"/>
      <c r="AR359" s="1509"/>
      <c r="AS359" s="1509"/>
      <c r="AT359" s="1509"/>
      <c r="AU359" s="1509"/>
      <c r="AV359" s="1509"/>
      <c r="AW359" s="1509"/>
      <c r="AX359" s="1509"/>
      <c r="AY359" s="1509"/>
      <c r="AZ359" s="1509"/>
      <c r="BA359" s="1509"/>
      <c r="BB359" s="1509"/>
    </row>
    <row r="360">
      <c r="A360" s="1509"/>
      <c r="B360" s="1509"/>
      <c r="C360" s="1509"/>
      <c r="D360" s="1509"/>
      <c r="E360" s="1509"/>
      <c r="F360" s="1509"/>
      <c r="G360" s="1509"/>
      <c r="H360" s="1509"/>
      <c r="I360" s="1509"/>
      <c r="J360" s="1509"/>
      <c r="K360" s="1509"/>
      <c r="L360" s="1509"/>
      <c r="M360" s="1509"/>
      <c r="N360" s="1509"/>
      <c r="O360" s="1509"/>
      <c r="P360" s="1509"/>
      <c r="Q360" s="1509"/>
      <c r="R360" s="1509"/>
      <c r="S360" s="1509"/>
      <c r="T360" s="1509"/>
      <c r="U360" s="1509"/>
      <c r="V360" s="1509"/>
      <c r="W360" s="1509"/>
      <c r="X360" s="1509"/>
      <c r="Y360" s="1509"/>
      <c r="Z360" s="1509"/>
      <c r="AA360" s="1509"/>
      <c r="AB360" s="1509"/>
      <c r="AC360" s="1509"/>
      <c r="AD360" s="1509"/>
      <c r="AE360" s="1509"/>
      <c r="AF360" s="1509"/>
      <c r="AG360" s="1509"/>
      <c r="AH360" s="1509"/>
      <c r="AI360" s="1509"/>
      <c r="AJ360" s="1509"/>
      <c r="AK360" s="1509"/>
      <c r="AL360" s="1509"/>
      <c r="AM360" s="1509"/>
      <c r="AN360" s="1509"/>
      <c r="AO360" s="1509"/>
      <c r="AP360" s="1509"/>
      <c r="AQ360" s="1509"/>
      <c r="AR360" s="1509"/>
      <c r="AS360" s="1509"/>
      <c r="AT360" s="1509"/>
      <c r="AU360" s="1509"/>
      <c r="AV360" s="1509"/>
      <c r="AW360" s="1509"/>
      <c r="AX360" s="1509"/>
      <c r="AY360" s="1509"/>
      <c r="AZ360" s="1509"/>
      <c r="BA360" s="1509"/>
      <c r="BB360" s="1509"/>
    </row>
    <row r="361">
      <c r="A361" s="1509"/>
      <c r="B361" s="1509"/>
      <c r="C361" s="1509"/>
      <c r="D361" s="1509"/>
      <c r="E361" s="1509"/>
      <c r="F361" s="1509"/>
      <c r="G361" s="1509"/>
      <c r="H361" s="1509"/>
      <c r="I361" s="1509"/>
      <c r="J361" s="1509"/>
      <c r="K361" s="1509"/>
      <c r="L361" s="1509"/>
      <c r="M361" s="1509"/>
      <c r="N361" s="1509"/>
      <c r="O361" s="1509"/>
      <c r="P361" s="1509"/>
      <c r="Q361" s="1509"/>
      <c r="R361" s="1509"/>
      <c r="S361" s="1509"/>
      <c r="T361" s="1509"/>
      <c r="U361" s="1509"/>
      <c r="V361" s="1509"/>
      <c r="W361" s="1509"/>
      <c r="X361" s="1509"/>
      <c r="Y361" s="1509"/>
      <c r="Z361" s="1509"/>
      <c r="AA361" s="1509"/>
      <c r="AB361" s="1509"/>
      <c r="AC361" s="1509"/>
      <c r="AD361" s="1509"/>
      <c r="AE361" s="1509"/>
      <c r="AF361" s="1509"/>
      <c r="AG361" s="1509"/>
      <c r="AH361" s="1509"/>
      <c r="AI361" s="1509"/>
      <c r="AJ361" s="1509"/>
      <c r="AK361" s="1509"/>
      <c r="AL361" s="1509"/>
      <c r="AM361" s="1509"/>
      <c r="AN361" s="1509"/>
      <c r="AO361" s="1509"/>
      <c r="AP361" s="1509"/>
      <c r="AQ361" s="1509"/>
      <c r="AR361" s="1509"/>
      <c r="AS361" s="1509"/>
      <c r="AT361" s="1509"/>
      <c r="AU361" s="1509"/>
      <c r="AV361" s="1509"/>
      <c r="AW361" s="1509"/>
      <c r="AX361" s="1509"/>
      <c r="AY361" s="1509"/>
      <c r="AZ361" s="1509"/>
      <c r="BA361" s="1509"/>
      <c r="BB361" s="1509"/>
    </row>
    <row r="362">
      <c r="A362" s="1509"/>
      <c r="B362" s="1509"/>
      <c r="C362" s="1509"/>
      <c r="D362" s="1509"/>
      <c r="E362" s="1509"/>
      <c r="F362" s="1509"/>
      <c r="G362" s="1509"/>
      <c r="H362" s="1509"/>
      <c r="I362" s="1509"/>
      <c r="J362" s="1509"/>
      <c r="K362" s="1509"/>
      <c r="L362" s="1509"/>
      <c r="M362" s="1509"/>
      <c r="N362" s="1509"/>
      <c r="O362" s="1509"/>
      <c r="P362" s="1509"/>
      <c r="Q362" s="1509"/>
      <c r="R362" s="1509"/>
      <c r="S362" s="1509"/>
      <c r="T362" s="1509"/>
      <c r="U362" s="1509"/>
      <c r="V362" s="1509"/>
      <c r="W362" s="1509"/>
      <c r="X362" s="1509"/>
      <c r="Y362" s="1509"/>
      <c r="Z362" s="1509"/>
      <c r="AA362" s="1509"/>
      <c r="AB362" s="1509"/>
      <c r="AC362" s="1509"/>
      <c r="AD362" s="1509"/>
      <c r="AE362" s="1509"/>
      <c r="AF362" s="1509"/>
      <c r="AG362" s="1509"/>
      <c r="AH362" s="1509"/>
      <c r="AI362" s="1509"/>
      <c r="AJ362" s="1509"/>
      <c r="AK362" s="1509"/>
      <c r="AL362" s="1509"/>
      <c r="AM362" s="1509"/>
      <c r="AN362" s="1509"/>
      <c r="AO362" s="1509"/>
      <c r="AP362" s="1509"/>
      <c r="AQ362" s="1509"/>
      <c r="AR362" s="1509"/>
      <c r="AS362" s="1509"/>
      <c r="AT362" s="1509"/>
      <c r="AU362" s="1509"/>
      <c r="AV362" s="1509"/>
      <c r="AW362" s="1509"/>
      <c r="AX362" s="1509"/>
      <c r="AY362" s="1509"/>
      <c r="AZ362" s="1509"/>
      <c r="BA362" s="1509"/>
      <c r="BB362" s="1509"/>
    </row>
    <row r="363">
      <c r="A363" s="1509"/>
      <c r="B363" s="1509"/>
      <c r="C363" s="1509"/>
      <c r="D363" s="1509"/>
      <c r="E363" s="1509"/>
      <c r="F363" s="1509"/>
      <c r="G363" s="1509"/>
      <c r="H363" s="1509"/>
      <c r="I363" s="1509"/>
      <c r="J363" s="1509"/>
      <c r="K363" s="1509"/>
      <c r="L363" s="1509"/>
      <c r="M363" s="1509"/>
      <c r="N363" s="1509"/>
      <c r="O363" s="1509"/>
      <c r="P363" s="1509"/>
      <c r="Q363" s="1509"/>
      <c r="R363" s="1509"/>
      <c r="S363" s="1509"/>
      <c r="T363" s="1509"/>
      <c r="U363" s="1509"/>
      <c r="V363" s="1509"/>
      <c r="W363" s="1509"/>
      <c r="X363" s="1509"/>
      <c r="Y363" s="1509"/>
      <c r="Z363" s="1509"/>
      <c r="AA363" s="1509"/>
      <c r="AB363" s="1509"/>
      <c r="AC363" s="1509"/>
      <c r="AD363" s="1509"/>
      <c r="AE363" s="1509"/>
      <c r="AF363" s="1509"/>
      <c r="AG363" s="1509"/>
      <c r="AH363" s="1509"/>
      <c r="AI363" s="1509"/>
      <c r="AJ363" s="1509"/>
      <c r="AK363" s="1509"/>
      <c r="AL363" s="1509"/>
      <c r="AM363" s="1509"/>
      <c r="AN363" s="1509"/>
      <c r="AO363" s="1509"/>
      <c r="AP363" s="1509"/>
      <c r="AQ363" s="1509"/>
      <c r="AR363" s="1509"/>
      <c r="AS363" s="1509"/>
      <c r="AT363" s="1509"/>
      <c r="AU363" s="1509"/>
      <c r="AV363" s="1509"/>
      <c r="AW363" s="1509"/>
      <c r="AX363" s="1509"/>
      <c r="AY363" s="1509"/>
      <c r="AZ363" s="1509"/>
      <c r="BA363" s="1509"/>
      <c r="BB363" s="1509"/>
    </row>
    <row r="364">
      <c r="A364" s="1509"/>
      <c r="B364" s="1509"/>
      <c r="C364" s="1509"/>
      <c r="D364" s="1509"/>
      <c r="E364" s="1509"/>
      <c r="F364" s="1509"/>
      <c r="G364" s="1509"/>
      <c r="H364" s="1509"/>
      <c r="I364" s="1509"/>
      <c r="J364" s="1509"/>
      <c r="K364" s="1509"/>
      <c r="L364" s="1509"/>
      <c r="M364" s="1509"/>
      <c r="N364" s="1509"/>
      <c r="O364" s="1509"/>
      <c r="P364" s="1509"/>
      <c r="Q364" s="1509"/>
      <c r="R364" s="1509"/>
      <c r="S364" s="1509"/>
      <c r="T364" s="1509"/>
      <c r="U364" s="1509"/>
      <c r="V364" s="1509"/>
      <c r="W364" s="1509"/>
      <c r="X364" s="1509"/>
      <c r="Y364" s="1509"/>
      <c r="Z364" s="1509"/>
      <c r="AA364" s="1509"/>
      <c r="AB364" s="1509"/>
      <c r="AC364" s="1509"/>
      <c r="AD364" s="1509"/>
      <c r="AE364" s="1509"/>
      <c r="AF364" s="1509"/>
      <c r="AG364" s="1509"/>
      <c r="AH364" s="1509"/>
      <c r="AI364" s="1509"/>
      <c r="AJ364" s="1509"/>
      <c r="AK364" s="1509"/>
      <c r="AL364" s="1509"/>
      <c r="AM364" s="1509"/>
      <c r="AN364" s="1509"/>
      <c r="AO364" s="1509"/>
      <c r="AP364" s="1509"/>
      <c r="AQ364" s="1509"/>
      <c r="AR364" s="1509"/>
      <c r="AS364" s="1509"/>
      <c r="AT364" s="1509"/>
      <c r="AU364" s="1509"/>
      <c r="AV364" s="1509"/>
      <c r="AW364" s="1509"/>
      <c r="AX364" s="1509"/>
      <c r="AY364" s="1509"/>
      <c r="AZ364" s="1509"/>
      <c r="BA364" s="1509"/>
      <c r="BB364" s="1509"/>
    </row>
    <row r="365">
      <c r="A365" s="1509"/>
      <c r="B365" s="1509"/>
      <c r="C365" s="1509"/>
      <c r="D365" s="1509"/>
      <c r="E365" s="1509"/>
      <c r="F365" s="1509"/>
      <c r="G365" s="1509"/>
      <c r="H365" s="1509"/>
      <c r="I365" s="1509"/>
      <c r="J365" s="1509"/>
      <c r="K365" s="1509"/>
      <c r="L365" s="1509"/>
      <c r="M365" s="1509"/>
      <c r="N365" s="1509"/>
      <c r="O365" s="1509"/>
      <c r="P365" s="1509"/>
      <c r="Q365" s="1509"/>
      <c r="R365" s="1509"/>
      <c r="S365" s="1509"/>
      <c r="T365" s="1509"/>
      <c r="U365" s="1509"/>
      <c r="V365" s="1509"/>
      <c r="W365" s="1509"/>
      <c r="X365" s="1509"/>
      <c r="Y365" s="1509"/>
      <c r="Z365" s="1509"/>
      <c r="AA365" s="1509"/>
      <c r="AB365" s="1509"/>
      <c r="AC365" s="1509"/>
      <c r="AD365" s="1509"/>
      <c r="AE365" s="1509"/>
      <c r="AF365" s="1509"/>
      <c r="AG365" s="1509"/>
      <c r="AH365" s="1509"/>
      <c r="AI365" s="1509"/>
      <c r="AJ365" s="1509"/>
      <c r="AK365" s="1509"/>
      <c r="AL365" s="1509"/>
      <c r="AM365" s="1509"/>
      <c r="AN365" s="1509"/>
      <c r="AO365" s="1509"/>
      <c r="AP365" s="1509"/>
      <c r="AQ365" s="1509"/>
      <c r="AR365" s="1509"/>
      <c r="AS365" s="1509"/>
      <c r="AT365" s="1509"/>
      <c r="AU365" s="1509"/>
      <c r="AV365" s="1509"/>
      <c r="AW365" s="1509"/>
      <c r="AX365" s="1509"/>
      <c r="AY365" s="1509"/>
      <c r="AZ365" s="1509"/>
      <c r="BA365" s="1509"/>
      <c r="BB365" s="1509"/>
    </row>
    <row r="366">
      <c r="A366" s="1509"/>
      <c r="B366" s="1509"/>
      <c r="C366" s="1509"/>
      <c r="D366" s="1509"/>
      <c r="E366" s="1509"/>
      <c r="F366" s="1509"/>
      <c r="G366" s="1509"/>
      <c r="H366" s="1509"/>
      <c r="I366" s="1509"/>
      <c r="J366" s="1509"/>
      <c r="K366" s="1509"/>
      <c r="L366" s="1509"/>
      <c r="M366" s="1509"/>
      <c r="N366" s="1509"/>
      <c r="O366" s="1509"/>
      <c r="P366" s="1509"/>
      <c r="Q366" s="1509"/>
      <c r="R366" s="1509"/>
      <c r="S366" s="1509"/>
      <c r="T366" s="1509"/>
      <c r="U366" s="1509"/>
      <c r="V366" s="1509"/>
      <c r="W366" s="1509"/>
      <c r="X366" s="1509"/>
      <c r="Y366" s="1509"/>
      <c r="Z366" s="1509"/>
      <c r="AA366" s="1509"/>
      <c r="AB366" s="1509"/>
      <c r="AC366" s="1509"/>
      <c r="AD366" s="1509"/>
      <c r="AE366" s="1509"/>
      <c r="AF366" s="1509"/>
      <c r="AG366" s="1509"/>
      <c r="AH366" s="1509"/>
      <c r="AI366" s="1509"/>
      <c r="AJ366" s="1509"/>
      <c r="AK366" s="1509"/>
      <c r="AL366" s="1509"/>
      <c r="AM366" s="1509"/>
      <c r="AN366" s="1509"/>
      <c r="AO366" s="1509"/>
      <c r="AP366" s="1509"/>
      <c r="AQ366" s="1509"/>
      <c r="AR366" s="1509"/>
      <c r="AS366" s="1509"/>
      <c r="AT366" s="1509"/>
      <c r="AU366" s="1509"/>
      <c r="AV366" s="1509"/>
      <c r="AW366" s="1509"/>
      <c r="AX366" s="1509"/>
      <c r="AY366" s="1509"/>
      <c r="AZ366" s="1509"/>
      <c r="BA366" s="1509"/>
      <c r="BB366" s="1509"/>
    </row>
    <row r="367">
      <c r="A367" s="1509"/>
      <c r="B367" s="1509"/>
      <c r="C367" s="1509"/>
      <c r="D367" s="1509"/>
      <c r="E367" s="1509"/>
      <c r="F367" s="1509"/>
      <c r="G367" s="1509"/>
      <c r="H367" s="1509"/>
      <c r="I367" s="1509"/>
      <c r="J367" s="1509"/>
      <c r="K367" s="1509"/>
      <c r="L367" s="1509"/>
      <c r="M367" s="1509"/>
      <c r="N367" s="1509"/>
      <c r="O367" s="1509"/>
      <c r="P367" s="1509"/>
      <c r="Q367" s="1509"/>
      <c r="R367" s="1509"/>
      <c r="S367" s="1509"/>
      <c r="T367" s="1509"/>
      <c r="U367" s="1509"/>
      <c r="V367" s="1509"/>
      <c r="W367" s="1509"/>
      <c r="X367" s="1509"/>
      <c r="Y367" s="1509"/>
      <c r="Z367" s="1509"/>
      <c r="AA367" s="1509"/>
      <c r="AB367" s="1509"/>
      <c r="AC367" s="1509"/>
      <c r="AD367" s="1509"/>
      <c r="AE367" s="1509"/>
      <c r="AF367" s="1509"/>
      <c r="AG367" s="1509"/>
      <c r="AH367" s="1509"/>
      <c r="AI367" s="1509"/>
      <c r="AJ367" s="1509"/>
      <c r="AK367" s="1509"/>
      <c r="AL367" s="1509"/>
      <c r="AM367" s="1509"/>
      <c r="AN367" s="1509"/>
      <c r="AO367" s="1509"/>
      <c r="AP367" s="1509"/>
      <c r="AQ367" s="1509"/>
      <c r="AR367" s="1509"/>
      <c r="AS367" s="1509"/>
      <c r="AT367" s="1509"/>
      <c r="AU367" s="1509"/>
      <c r="AV367" s="1509"/>
      <c r="AW367" s="1509"/>
      <c r="AX367" s="1509"/>
      <c r="AY367" s="1509"/>
      <c r="AZ367" s="1509"/>
      <c r="BA367" s="1509"/>
      <c r="BB367" s="1509"/>
    </row>
    <row r="368">
      <c r="A368" s="1509"/>
      <c r="B368" s="1509"/>
      <c r="C368" s="1509"/>
      <c r="D368" s="1509"/>
      <c r="E368" s="1509"/>
      <c r="F368" s="1509"/>
      <c r="G368" s="1509"/>
      <c r="H368" s="1509"/>
      <c r="I368" s="1509"/>
      <c r="J368" s="1509"/>
      <c r="K368" s="1509"/>
      <c r="L368" s="1509"/>
      <c r="M368" s="1509"/>
      <c r="N368" s="1509"/>
      <c r="O368" s="1509"/>
      <c r="P368" s="1509"/>
      <c r="Q368" s="1509"/>
      <c r="R368" s="1509"/>
      <c r="S368" s="1509"/>
      <c r="T368" s="1509"/>
      <c r="U368" s="1509"/>
      <c r="V368" s="1509"/>
      <c r="W368" s="1509"/>
      <c r="X368" s="1509"/>
      <c r="Y368" s="1509"/>
      <c r="Z368" s="1509"/>
      <c r="AA368" s="1509"/>
      <c r="AB368" s="1509"/>
      <c r="AC368" s="1509"/>
      <c r="AD368" s="1509"/>
      <c r="AE368" s="1509"/>
      <c r="AF368" s="1509"/>
      <c r="AG368" s="1509"/>
      <c r="AH368" s="1509"/>
      <c r="AI368" s="1509"/>
      <c r="AJ368" s="1509"/>
      <c r="AK368" s="1509"/>
      <c r="AL368" s="1509"/>
      <c r="AM368" s="1509"/>
      <c r="AN368" s="1509"/>
      <c r="AO368" s="1509"/>
      <c r="AP368" s="1509"/>
      <c r="AQ368" s="1509"/>
      <c r="AR368" s="1509"/>
      <c r="AS368" s="1509"/>
      <c r="AT368" s="1509"/>
      <c r="AU368" s="1509"/>
      <c r="AV368" s="1509"/>
      <c r="AW368" s="1509"/>
      <c r="AX368" s="1509"/>
      <c r="AY368" s="1509"/>
      <c r="AZ368" s="1509"/>
      <c r="BA368" s="1509"/>
      <c r="BB368" s="1509"/>
    </row>
    <row r="369">
      <c r="A369" s="1509"/>
      <c r="B369" s="1509"/>
      <c r="C369" s="1509"/>
      <c r="D369" s="1509"/>
      <c r="E369" s="1509"/>
      <c r="F369" s="1509"/>
      <c r="G369" s="1509"/>
      <c r="H369" s="1509"/>
      <c r="I369" s="1509"/>
      <c r="J369" s="1509"/>
      <c r="K369" s="1509"/>
      <c r="L369" s="1509"/>
      <c r="M369" s="1509"/>
      <c r="N369" s="1509"/>
      <c r="O369" s="1509"/>
      <c r="P369" s="1509"/>
      <c r="Q369" s="1509"/>
      <c r="R369" s="1509"/>
      <c r="S369" s="1509"/>
      <c r="T369" s="1509"/>
      <c r="U369" s="1509"/>
      <c r="V369" s="1509"/>
      <c r="W369" s="1509"/>
      <c r="X369" s="1509"/>
      <c r="Y369" s="1509"/>
      <c r="Z369" s="1509"/>
      <c r="AA369" s="1509"/>
      <c r="AB369" s="1509"/>
      <c r="AC369" s="1509"/>
      <c r="AD369" s="1509"/>
      <c r="AE369" s="1509"/>
      <c r="AF369" s="1509"/>
      <c r="AG369" s="1509"/>
      <c r="AH369" s="1509"/>
      <c r="AI369" s="1509"/>
      <c r="AJ369" s="1509"/>
      <c r="AK369" s="1509"/>
      <c r="AL369" s="1509"/>
      <c r="AM369" s="1509"/>
      <c r="AN369" s="1509"/>
      <c r="AO369" s="1509"/>
      <c r="AP369" s="1509"/>
      <c r="AQ369" s="1509"/>
      <c r="AR369" s="1509"/>
      <c r="AS369" s="1509"/>
      <c r="AT369" s="1509"/>
      <c r="AU369" s="1509"/>
      <c r="AV369" s="1509"/>
      <c r="AW369" s="1509"/>
      <c r="AX369" s="1509"/>
      <c r="AY369" s="1509"/>
      <c r="AZ369" s="1509"/>
      <c r="BA369" s="1509"/>
      <c r="BB369" s="1509"/>
    </row>
    <row r="370">
      <c r="A370" s="1509"/>
      <c r="B370" s="1509"/>
      <c r="C370" s="1509"/>
      <c r="D370" s="1509"/>
      <c r="E370" s="1509"/>
      <c r="F370" s="1509"/>
      <c r="G370" s="1509"/>
      <c r="H370" s="1509"/>
      <c r="I370" s="1509"/>
      <c r="J370" s="1509"/>
      <c r="K370" s="1509"/>
      <c r="L370" s="1509"/>
      <c r="M370" s="1509"/>
      <c r="N370" s="1509"/>
      <c r="O370" s="1509"/>
      <c r="P370" s="1509"/>
      <c r="Q370" s="1509"/>
      <c r="R370" s="1509"/>
      <c r="S370" s="1509"/>
      <c r="T370" s="1509"/>
      <c r="U370" s="1509"/>
      <c r="V370" s="1509"/>
      <c r="W370" s="1509"/>
      <c r="X370" s="1509"/>
      <c r="Y370" s="1509"/>
      <c r="Z370" s="1509"/>
      <c r="AA370" s="1509"/>
      <c r="AB370" s="1509"/>
      <c r="AC370" s="1509"/>
      <c r="AD370" s="1509"/>
      <c r="AE370" s="1509"/>
      <c r="AF370" s="1509"/>
      <c r="AG370" s="1509"/>
      <c r="AH370" s="1509"/>
      <c r="AI370" s="1509"/>
      <c r="AJ370" s="1509"/>
      <c r="AK370" s="1509"/>
      <c r="AL370" s="1509"/>
      <c r="AM370" s="1509"/>
      <c r="AN370" s="1509"/>
      <c r="AO370" s="1509"/>
      <c r="AP370" s="1509"/>
      <c r="AQ370" s="1509"/>
      <c r="AR370" s="1509"/>
      <c r="AS370" s="1509"/>
      <c r="AT370" s="1509"/>
      <c r="AU370" s="1509"/>
      <c r="AV370" s="1509"/>
      <c r="AW370" s="1509"/>
      <c r="AX370" s="1509"/>
      <c r="AY370" s="1509"/>
      <c r="AZ370" s="1509"/>
      <c r="BA370" s="1509"/>
      <c r="BB370" s="1509"/>
    </row>
    <row r="371">
      <c r="A371" s="1509"/>
      <c r="B371" s="1509"/>
      <c r="C371" s="1509"/>
      <c r="D371" s="1509"/>
      <c r="E371" s="1509"/>
      <c r="F371" s="1509"/>
      <c r="G371" s="1509"/>
      <c r="H371" s="1509"/>
      <c r="I371" s="1509"/>
      <c r="J371" s="1509"/>
      <c r="K371" s="1509"/>
      <c r="L371" s="1509"/>
      <c r="M371" s="1509"/>
      <c r="N371" s="1509"/>
      <c r="O371" s="1509"/>
      <c r="P371" s="1509"/>
      <c r="Q371" s="1509"/>
      <c r="R371" s="1509"/>
      <c r="S371" s="1509"/>
      <c r="T371" s="1509"/>
      <c r="U371" s="1509"/>
      <c r="V371" s="1509"/>
      <c r="W371" s="1509"/>
      <c r="X371" s="1509"/>
      <c r="Y371" s="1509"/>
      <c r="Z371" s="1509"/>
      <c r="AA371" s="1509"/>
      <c r="AB371" s="1509"/>
      <c r="AC371" s="1509"/>
      <c r="AD371" s="1509"/>
      <c r="AE371" s="1509"/>
      <c r="AF371" s="1509"/>
      <c r="AG371" s="1509"/>
      <c r="AH371" s="1509"/>
      <c r="AI371" s="1509"/>
      <c r="AJ371" s="1509"/>
      <c r="AK371" s="1509"/>
      <c r="AL371" s="1509"/>
      <c r="AM371" s="1509"/>
      <c r="AN371" s="1509"/>
      <c r="AO371" s="1509"/>
      <c r="AP371" s="1509"/>
      <c r="AQ371" s="1509"/>
      <c r="AR371" s="1509"/>
      <c r="AS371" s="1509"/>
      <c r="AT371" s="1509"/>
      <c r="AU371" s="1509"/>
      <c r="AV371" s="1509"/>
      <c r="AW371" s="1509"/>
      <c r="AX371" s="1509"/>
      <c r="AY371" s="1509"/>
      <c r="AZ371" s="1509"/>
      <c r="BA371" s="1509"/>
      <c r="BB371" s="1509"/>
    </row>
    <row r="372">
      <c r="A372" s="1509"/>
      <c r="B372" s="1509"/>
      <c r="C372" s="1509"/>
      <c r="D372" s="1509"/>
      <c r="E372" s="1509"/>
      <c r="F372" s="1509"/>
      <c r="G372" s="1509"/>
      <c r="H372" s="1509"/>
      <c r="I372" s="1509"/>
      <c r="J372" s="1509"/>
      <c r="K372" s="1509"/>
      <c r="L372" s="1509"/>
      <c r="M372" s="1509"/>
      <c r="N372" s="1509"/>
      <c r="O372" s="1509"/>
      <c r="P372" s="1509"/>
      <c r="Q372" s="1509"/>
      <c r="R372" s="1509"/>
      <c r="S372" s="1509"/>
      <c r="T372" s="1509"/>
      <c r="U372" s="1509"/>
      <c r="V372" s="1509"/>
      <c r="W372" s="1509"/>
      <c r="X372" s="1509"/>
      <c r="Y372" s="1509"/>
      <c r="Z372" s="1509"/>
      <c r="AA372" s="1509"/>
      <c r="AB372" s="1509"/>
      <c r="AC372" s="1509"/>
      <c r="AD372" s="1509"/>
      <c r="AE372" s="1509"/>
      <c r="AF372" s="1509"/>
      <c r="AG372" s="1509"/>
      <c r="AH372" s="1509"/>
      <c r="AI372" s="1509"/>
      <c r="AJ372" s="1509"/>
      <c r="AK372" s="1509"/>
      <c r="AL372" s="1509"/>
      <c r="AM372" s="1509"/>
      <c r="AN372" s="1509"/>
      <c r="AO372" s="1509"/>
      <c r="AP372" s="1509"/>
      <c r="AQ372" s="1509"/>
      <c r="AR372" s="1509"/>
      <c r="AS372" s="1509"/>
      <c r="AT372" s="1509"/>
      <c r="AU372" s="1509"/>
      <c r="AV372" s="1509"/>
      <c r="AW372" s="1509"/>
      <c r="AX372" s="1509"/>
      <c r="AY372" s="1509"/>
      <c r="AZ372" s="1509"/>
      <c r="BA372" s="1509"/>
      <c r="BB372" s="1509"/>
    </row>
    <row r="373">
      <c r="A373" s="1509"/>
      <c r="B373" s="1509"/>
      <c r="C373" s="1509"/>
      <c r="D373" s="1509"/>
      <c r="E373" s="1509"/>
      <c r="F373" s="1509"/>
      <c r="G373" s="1509"/>
      <c r="H373" s="1509"/>
      <c r="I373" s="1509"/>
      <c r="J373" s="1509"/>
      <c r="K373" s="1509"/>
      <c r="L373" s="1509"/>
      <c r="M373" s="1509"/>
      <c r="N373" s="1509"/>
      <c r="O373" s="1509"/>
      <c r="P373" s="1509"/>
      <c r="Q373" s="1509"/>
      <c r="R373" s="1509"/>
      <c r="S373" s="1509"/>
      <c r="T373" s="1509"/>
      <c r="U373" s="1509"/>
      <c r="V373" s="1509"/>
      <c r="W373" s="1509"/>
      <c r="X373" s="1509"/>
      <c r="Y373" s="1509"/>
      <c r="Z373" s="1509"/>
      <c r="AA373" s="1509"/>
      <c r="AB373" s="1509"/>
      <c r="AC373" s="1509"/>
      <c r="AD373" s="1509"/>
      <c r="AE373" s="1509"/>
      <c r="AF373" s="1509"/>
      <c r="AG373" s="1509"/>
      <c r="AH373" s="1509"/>
      <c r="AI373" s="1509"/>
      <c r="AJ373" s="1509"/>
      <c r="AK373" s="1509"/>
      <c r="AL373" s="1509"/>
      <c r="AM373" s="1509"/>
      <c r="AN373" s="1509"/>
      <c r="AO373" s="1509"/>
      <c r="AP373" s="1509"/>
      <c r="AQ373" s="1509"/>
      <c r="AR373" s="1509"/>
      <c r="AS373" s="1509"/>
      <c r="AT373" s="1509"/>
      <c r="AU373" s="1509"/>
      <c r="AV373" s="1509"/>
      <c r="AW373" s="1509"/>
      <c r="AX373" s="1509"/>
      <c r="AY373" s="1509"/>
      <c r="AZ373" s="1509"/>
      <c r="BA373" s="1509"/>
      <c r="BB373" s="1509"/>
    </row>
    <row r="374">
      <c r="A374" s="1509"/>
      <c r="B374" s="1509"/>
      <c r="C374" s="1509"/>
      <c r="D374" s="1509"/>
      <c r="E374" s="1509"/>
      <c r="F374" s="1509"/>
      <c r="G374" s="1509"/>
      <c r="H374" s="1509"/>
      <c r="I374" s="1509"/>
      <c r="J374" s="1509"/>
      <c r="K374" s="1509"/>
      <c r="L374" s="1509"/>
      <c r="M374" s="1509"/>
      <c r="N374" s="1509"/>
      <c r="O374" s="1509"/>
      <c r="P374" s="1509"/>
      <c r="Q374" s="1509"/>
      <c r="R374" s="1509"/>
      <c r="S374" s="1509"/>
      <c r="T374" s="1509"/>
      <c r="U374" s="1509"/>
      <c r="V374" s="1509"/>
      <c r="W374" s="1509"/>
      <c r="X374" s="1509"/>
      <c r="Y374" s="1509"/>
      <c r="Z374" s="1509"/>
      <c r="AA374" s="1509"/>
      <c r="AB374" s="1509"/>
      <c r="AC374" s="1509"/>
      <c r="AD374" s="1509"/>
      <c r="AE374" s="1509"/>
      <c r="AF374" s="1509"/>
      <c r="AG374" s="1509"/>
      <c r="AH374" s="1509"/>
      <c r="AI374" s="1509"/>
      <c r="AJ374" s="1509"/>
      <c r="AK374" s="1509"/>
      <c r="AL374" s="1509"/>
      <c r="AM374" s="1509"/>
      <c r="AN374" s="1509"/>
      <c r="AO374" s="1509"/>
      <c r="AP374" s="1509"/>
      <c r="AQ374" s="1509"/>
      <c r="AR374" s="1509"/>
      <c r="AS374" s="1509"/>
      <c r="AT374" s="1509"/>
      <c r="AU374" s="1509"/>
      <c r="AV374" s="1509"/>
      <c r="AW374" s="1509"/>
      <c r="AX374" s="1509"/>
      <c r="AY374" s="1509"/>
      <c r="AZ374" s="1509"/>
      <c r="BA374" s="1509"/>
      <c r="BB374" s="1509"/>
    </row>
    <row r="375">
      <c r="A375" s="1509"/>
      <c r="B375" s="1509"/>
      <c r="C375" s="1509"/>
      <c r="D375" s="1509"/>
      <c r="E375" s="1509"/>
      <c r="F375" s="1509"/>
      <c r="G375" s="1509"/>
      <c r="H375" s="1509"/>
      <c r="I375" s="1509"/>
      <c r="J375" s="1509"/>
      <c r="K375" s="1509"/>
      <c r="L375" s="1509"/>
      <c r="M375" s="1509"/>
      <c r="N375" s="1509"/>
      <c r="O375" s="1509"/>
      <c r="P375" s="1509"/>
      <c r="Q375" s="1509"/>
      <c r="R375" s="1509"/>
      <c r="S375" s="1509"/>
      <c r="T375" s="1509"/>
      <c r="U375" s="1509"/>
      <c r="V375" s="1509"/>
      <c r="W375" s="1509"/>
      <c r="X375" s="1509"/>
      <c r="Y375" s="1509"/>
      <c r="Z375" s="1509"/>
      <c r="AA375" s="1509"/>
      <c r="AB375" s="1509"/>
      <c r="AC375" s="1509"/>
      <c r="AD375" s="1509"/>
      <c r="AE375" s="1509"/>
      <c r="AF375" s="1509"/>
      <c r="AG375" s="1509"/>
      <c r="AH375" s="1509"/>
      <c r="AI375" s="1509"/>
      <c r="AJ375" s="1509"/>
      <c r="AK375" s="1509"/>
      <c r="AL375" s="1509"/>
      <c r="AM375" s="1509"/>
      <c r="AN375" s="1509"/>
      <c r="AO375" s="1509"/>
      <c r="AP375" s="1509"/>
      <c r="AQ375" s="1509"/>
      <c r="AR375" s="1509"/>
      <c r="AS375" s="1509"/>
      <c r="AT375" s="1509"/>
      <c r="AU375" s="1509"/>
      <c r="AV375" s="1509"/>
      <c r="AW375" s="1509"/>
      <c r="AX375" s="1509"/>
      <c r="AY375" s="1509"/>
      <c r="AZ375" s="1509"/>
      <c r="BA375" s="1509"/>
      <c r="BB375" s="1509"/>
    </row>
    <row r="376">
      <c r="A376" s="1509"/>
      <c r="B376" s="1509"/>
      <c r="C376" s="1509"/>
      <c r="D376" s="1509"/>
      <c r="E376" s="1509"/>
      <c r="F376" s="1509"/>
      <c r="G376" s="1509"/>
      <c r="H376" s="1509"/>
      <c r="I376" s="1509"/>
      <c r="J376" s="1509"/>
      <c r="K376" s="1509"/>
      <c r="L376" s="1509"/>
      <c r="M376" s="1509"/>
      <c r="N376" s="1509"/>
      <c r="O376" s="1509"/>
      <c r="P376" s="1509"/>
      <c r="Q376" s="1509"/>
      <c r="R376" s="1509"/>
      <c r="S376" s="1509"/>
      <c r="T376" s="1509"/>
      <c r="U376" s="1509"/>
      <c r="V376" s="1509"/>
      <c r="W376" s="1509"/>
      <c r="X376" s="1509"/>
      <c r="Y376" s="1509"/>
      <c r="Z376" s="1509"/>
      <c r="AA376" s="1509"/>
      <c r="AB376" s="1509"/>
      <c r="AC376" s="1509"/>
      <c r="AD376" s="1509"/>
      <c r="AE376" s="1509"/>
      <c r="AF376" s="1509"/>
      <c r="AG376" s="1509"/>
      <c r="AH376" s="1509"/>
      <c r="AI376" s="1509"/>
      <c r="AJ376" s="1509"/>
      <c r="AK376" s="1509"/>
      <c r="AL376" s="1509"/>
      <c r="AM376" s="1509"/>
      <c r="AN376" s="1509"/>
      <c r="AO376" s="1509"/>
      <c r="AP376" s="1509"/>
      <c r="AQ376" s="1509"/>
      <c r="AR376" s="1509"/>
      <c r="AS376" s="1509"/>
      <c r="AT376" s="1509"/>
      <c r="AU376" s="1509"/>
      <c r="AV376" s="1509"/>
      <c r="AW376" s="1509"/>
      <c r="AX376" s="1509"/>
      <c r="AY376" s="1509"/>
      <c r="AZ376" s="1509"/>
      <c r="BA376" s="1509"/>
      <c r="BB376" s="1509"/>
    </row>
    <row r="377">
      <c r="A377" s="1509"/>
      <c r="B377" s="1509"/>
      <c r="C377" s="1509"/>
      <c r="D377" s="1509"/>
      <c r="E377" s="1509"/>
      <c r="F377" s="1509"/>
      <c r="G377" s="1509"/>
      <c r="H377" s="1509"/>
      <c r="I377" s="1509"/>
      <c r="J377" s="1509"/>
      <c r="K377" s="1509"/>
      <c r="L377" s="1509"/>
      <c r="M377" s="1509"/>
      <c r="N377" s="1509"/>
      <c r="O377" s="1509"/>
      <c r="P377" s="1509"/>
      <c r="Q377" s="1509"/>
      <c r="R377" s="1509"/>
      <c r="S377" s="1509"/>
      <c r="T377" s="1509"/>
      <c r="U377" s="1509"/>
      <c r="V377" s="1509"/>
      <c r="W377" s="1509"/>
      <c r="X377" s="1509"/>
      <c r="Y377" s="1509"/>
      <c r="Z377" s="1509"/>
      <c r="AA377" s="1509"/>
      <c r="AB377" s="1509"/>
      <c r="AC377" s="1509"/>
      <c r="AD377" s="1509"/>
      <c r="AE377" s="1509"/>
      <c r="AF377" s="1509"/>
      <c r="AG377" s="1509"/>
      <c r="AH377" s="1509"/>
      <c r="AI377" s="1509"/>
      <c r="AJ377" s="1509"/>
      <c r="AK377" s="1509"/>
      <c r="AL377" s="1509"/>
      <c r="AM377" s="1509"/>
      <c r="AN377" s="1509"/>
      <c r="AO377" s="1509"/>
      <c r="AP377" s="1509"/>
      <c r="AQ377" s="1509"/>
      <c r="AR377" s="1509"/>
      <c r="AS377" s="1509"/>
      <c r="AT377" s="1509"/>
      <c r="AU377" s="1509"/>
      <c r="AV377" s="1509"/>
      <c r="AW377" s="1509"/>
      <c r="AX377" s="1509"/>
      <c r="AY377" s="1509"/>
      <c r="AZ377" s="1509"/>
      <c r="BA377" s="1509"/>
      <c r="BB377" s="1509"/>
    </row>
    <row r="378">
      <c r="A378" s="1509"/>
      <c r="B378" s="1509"/>
      <c r="C378" s="1509"/>
      <c r="D378" s="1509"/>
      <c r="E378" s="1509"/>
      <c r="F378" s="1509"/>
      <c r="G378" s="1509"/>
      <c r="H378" s="1509"/>
      <c r="I378" s="1509"/>
      <c r="J378" s="1509"/>
      <c r="K378" s="1509"/>
      <c r="L378" s="1509"/>
      <c r="M378" s="1509"/>
      <c r="N378" s="1509"/>
      <c r="O378" s="1509"/>
      <c r="P378" s="1509"/>
      <c r="Q378" s="1509"/>
      <c r="R378" s="1509"/>
      <c r="S378" s="1509"/>
      <c r="T378" s="1509"/>
      <c r="U378" s="1509"/>
      <c r="V378" s="1509"/>
      <c r="W378" s="1509"/>
      <c r="X378" s="1509"/>
      <c r="Y378" s="1509"/>
      <c r="Z378" s="1509"/>
      <c r="AA378" s="1509"/>
      <c r="AB378" s="1509"/>
      <c r="AC378" s="1509"/>
      <c r="AD378" s="1509"/>
      <c r="AE378" s="1509"/>
      <c r="AF378" s="1509"/>
      <c r="AG378" s="1509"/>
      <c r="AH378" s="1509"/>
      <c r="AI378" s="1509"/>
      <c r="AJ378" s="1509"/>
      <c r="AK378" s="1509"/>
      <c r="AL378" s="1509"/>
      <c r="AM378" s="1509"/>
      <c r="AN378" s="1509"/>
      <c r="AO378" s="1509"/>
      <c r="AP378" s="1509"/>
      <c r="AQ378" s="1509"/>
      <c r="AR378" s="1509"/>
      <c r="AS378" s="1509"/>
      <c r="AT378" s="1509"/>
      <c r="AU378" s="1509"/>
      <c r="AV378" s="1509"/>
      <c r="AW378" s="1509"/>
      <c r="AX378" s="1509"/>
      <c r="AY378" s="1509"/>
      <c r="AZ378" s="1509"/>
      <c r="BA378" s="1509"/>
      <c r="BB378" s="1509"/>
    </row>
    <row r="379">
      <c r="A379" s="1509"/>
      <c r="B379" s="1509"/>
      <c r="C379" s="1509"/>
      <c r="D379" s="1509"/>
      <c r="E379" s="1509"/>
      <c r="F379" s="1509"/>
      <c r="G379" s="1509"/>
      <c r="H379" s="1509"/>
      <c r="I379" s="1509"/>
      <c r="J379" s="1509"/>
      <c r="K379" s="1509"/>
      <c r="L379" s="1509"/>
      <c r="M379" s="1509"/>
      <c r="N379" s="1509"/>
      <c r="O379" s="1509"/>
      <c r="P379" s="1509"/>
      <c r="Q379" s="1509"/>
      <c r="R379" s="1509"/>
      <c r="S379" s="1509"/>
      <c r="T379" s="1509"/>
      <c r="U379" s="1509"/>
      <c r="V379" s="1509"/>
      <c r="W379" s="1509"/>
      <c r="X379" s="1509"/>
      <c r="Y379" s="1509"/>
      <c r="Z379" s="1509"/>
      <c r="AA379" s="1509"/>
      <c r="AB379" s="1509"/>
      <c r="AC379" s="1509"/>
      <c r="AD379" s="1509"/>
      <c r="AE379" s="1509"/>
      <c r="AF379" s="1509"/>
      <c r="AG379" s="1509"/>
      <c r="AH379" s="1509"/>
      <c r="AI379" s="1509"/>
      <c r="AJ379" s="1509"/>
      <c r="AK379" s="1509"/>
      <c r="AL379" s="1509"/>
      <c r="AM379" s="1509"/>
      <c r="AN379" s="1509"/>
      <c r="AO379" s="1509"/>
      <c r="AP379" s="1509"/>
      <c r="AQ379" s="1509"/>
      <c r="AR379" s="1509"/>
      <c r="AS379" s="1509"/>
      <c r="AT379" s="1509"/>
      <c r="AU379" s="1509"/>
      <c r="AV379" s="1509"/>
      <c r="AW379" s="1509"/>
      <c r="AX379" s="1509"/>
      <c r="AY379" s="1509"/>
      <c r="AZ379" s="1509"/>
      <c r="BA379" s="1509"/>
      <c r="BB379" s="1509"/>
    </row>
    <row r="380">
      <c r="A380" s="1509"/>
      <c r="B380" s="1509"/>
      <c r="C380" s="1509"/>
      <c r="D380" s="1509"/>
      <c r="E380" s="1509"/>
      <c r="F380" s="1509"/>
      <c r="G380" s="1509"/>
      <c r="H380" s="1509"/>
      <c r="I380" s="1509"/>
      <c r="J380" s="1509"/>
      <c r="K380" s="1509"/>
      <c r="L380" s="1509"/>
      <c r="M380" s="1509"/>
      <c r="N380" s="1509"/>
      <c r="O380" s="1509"/>
      <c r="P380" s="1509"/>
      <c r="Q380" s="1509"/>
      <c r="R380" s="1509"/>
      <c r="S380" s="1509"/>
      <c r="T380" s="1509"/>
      <c r="U380" s="1509"/>
      <c r="V380" s="1509"/>
      <c r="W380" s="1509"/>
      <c r="X380" s="1509"/>
      <c r="Y380" s="1509"/>
      <c r="Z380" s="1509"/>
      <c r="AA380" s="1509"/>
      <c r="AB380" s="1509"/>
      <c r="AC380" s="1509"/>
      <c r="AD380" s="1509"/>
      <c r="AE380" s="1509"/>
      <c r="AF380" s="1509"/>
      <c r="AG380" s="1509"/>
      <c r="AH380" s="1509"/>
      <c r="AI380" s="1509"/>
      <c r="AJ380" s="1509"/>
      <c r="AK380" s="1509"/>
      <c r="AL380" s="1509"/>
      <c r="AM380" s="1509"/>
      <c r="AN380" s="1509"/>
      <c r="AO380" s="1509"/>
      <c r="AP380" s="1509"/>
      <c r="AQ380" s="1509"/>
      <c r="AR380" s="1509"/>
      <c r="AS380" s="1509"/>
      <c r="AT380" s="1509"/>
      <c r="AU380" s="1509"/>
      <c r="AV380" s="1509"/>
      <c r="AW380" s="1509"/>
      <c r="AX380" s="1509"/>
      <c r="AY380" s="1509"/>
      <c r="AZ380" s="1509"/>
      <c r="BA380" s="1509"/>
      <c r="BB380" s="1509"/>
    </row>
    <row r="381">
      <c r="A381" s="1509"/>
      <c r="B381" s="1509"/>
      <c r="C381" s="1509"/>
      <c r="D381" s="1509"/>
      <c r="E381" s="1509"/>
      <c r="F381" s="1509"/>
      <c r="G381" s="1509"/>
      <c r="H381" s="1509"/>
      <c r="I381" s="1509"/>
      <c r="J381" s="1509"/>
      <c r="K381" s="1509"/>
      <c r="L381" s="1509"/>
      <c r="M381" s="1509"/>
      <c r="N381" s="1509"/>
      <c r="O381" s="1509"/>
      <c r="P381" s="1509"/>
      <c r="Q381" s="1509"/>
      <c r="R381" s="1509"/>
      <c r="S381" s="1509"/>
      <c r="T381" s="1509"/>
      <c r="U381" s="1509"/>
      <c r="V381" s="1509"/>
      <c r="W381" s="1509"/>
      <c r="X381" s="1509"/>
      <c r="Y381" s="1509"/>
      <c r="Z381" s="1509"/>
      <c r="AA381" s="1509"/>
      <c r="AB381" s="1509"/>
      <c r="AC381" s="1509"/>
      <c r="AD381" s="1509"/>
      <c r="AE381" s="1509"/>
      <c r="AF381" s="1509"/>
      <c r="AG381" s="1509"/>
      <c r="AH381" s="1509"/>
      <c r="AI381" s="1509"/>
      <c r="AJ381" s="1509"/>
      <c r="AK381" s="1509"/>
      <c r="AL381" s="1509"/>
      <c r="AM381" s="1509"/>
      <c r="AN381" s="1509"/>
      <c r="AO381" s="1509"/>
      <c r="AP381" s="1509"/>
      <c r="AQ381" s="1509"/>
      <c r="AR381" s="1509"/>
      <c r="AS381" s="1509"/>
      <c r="AT381" s="1509"/>
      <c r="AU381" s="1509"/>
      <c r="AV381" s="1509"/>
      <c r="AW381" s="1509"/>
      <c r="AX381" s="1509"/>
      <c r="AY381" s="1509"/>
      <c r="AZ381" s="1509"/>
      <c r="BA381" s="1509"/>
      <c r="BB381" s="1509"/>
    </row>
    <row r="382">
      <c r="A382" s="1509"/>
      <c r="B382" s="1509"/>
      <c r="C382" s="1509"/>
      <c r="D382" s="1509"/>
      <c r="E382" s="1509"/>
      <c r="F382" s="1509"/>
      <c r="G382" s="1509"/>
      <c r="H382" s="1509"/>
      <c r="I382" s="1509"/>
      <c r="J382" s="1509"/>
      <c r="K382" s="1509"/>
      <c r="L382" s="1509"/>
      <c r="M382" s="1509"/>
      <c r="N382" s="1509"/>
      <c r="O382" s="1509"/>
      <c r="P382" s="1509"/>
      <c r="Q382" s="1509"/>
      <c r="R382" s="1509"/>
      <c r="S382" s="1509"/>
      <c r="T382" s="1509"/>
      <c r="U382" s="1509"/>
      <c r="V382" s="1509"/>
      <c r="W382" s="1509"/>
      <c r="X382" s="1509"/>
      <c r="Y382" s="1509"/>
      <c r="Z382" s="1509"/>
      <c r="AA382" s="1509"/>
      <c r="AB382" s="1509"/>
      <c r="AC382" s="1509"/>
      <c r="AD382" s="1509"/>
      <c r="AE382" s="1509"/>
      <c r="AF382" s="1509"/>
      <c r="AG382" s="1509"/>
      <c r="AH382" s="1509"/>
      <c r="AI382" s="1509"/>
      <c r="AJ382" s="1509"/>
      <c r="AK382" s="1509"/>
      <c r="AL382" s="1509"/>
      <c r="AM382" s="1509"/>
      <c r="AN382" s="1509"/>
      <c r="AO382" s="1509"/>
      <c r="AP382" s="1509"/>
      <c r="AQ382" s="1509"/>
      <c r="AR382" s="1509"/>
      <c r="AS382" s="1509"/>
      <c r="AT382" s="1509"/>
      <c r="AU382" s="1509"/>
      <c r="AV382" s="1509"/>
      <c r="AW382" s="1509"/>
      <c r="AX382" s="1509"/>
      <c r="AY382" s="1509"/>
      <c r="AZ382" s="1509"/>
      <c r="BA382" s="1509"/>
      <c r="BB382" s="1509"/>
    </row>
    <row r="383">
      <c r="A383" s="1509"/>
      <c r="B383" s="1509"/>
      <c r="C383" s="1509"/>
      <c r="D383" s="1509"/>
      <c r="E383" s="1509"/>
      <c r="F383" s="1509"/>
      <c r="G383" s="1509"/>
      <c r="H383" s="1509"/>
      <c r="I383" s="1509"/>
      <c r="J383" s="1509"/>
      <c r="K383" s="1509"/>
      <c r="L383" s="1509"/>
      <c r="M383" s="1509"/>
      <c r="N383" s="1509"/>
      <c r="O383" s="1509"/>
      <c r="P383" s="1509"/>
      <c r="Q383" s="1509"/>
      <c r="R383" s="1509"/>
      <c r="S383" s="1509"/>
      <c r="T383" s="1509"/>
      <c r="U383" s="1509"/>
      <c r="V383" s="1509"/>
      <c r="W383" s="1509"/>
      <c r="X383" s="1509"/>
      <c r="Y383" s="1509"/>
      <c r="Z383" s="1509"/>
      <c r="AA383" s="1509"/>
      <c r="AB383" s="1509"/>
      <c r="AC383" s="1509"/>
      <c r="AD383" s="1509"/>
      <c r="AE383" s="1509"/>
      <c r="AF383" s="1509"/>
      <c r="AG383" s="1509"/>
      <c r="AH383" s="1509"/>
      <c r="AI383" s="1509"/>
      <c r="AJ383" s="1509"/>
      <c r="AK383" s="1509"/>
      <c r="AL383" s="1509"/>
      <c r="AM383" s="1509"/>
      <c r="AN383" s="1509"/>
      <c r="AO383" s="1509"/>
      <c r="AP383" s="1509"/>
      <c r="AQ383" s="1509"/>
      <c r="AR383" s="1509"/>
      <c r="AS383" s="1509"/>
      <c r="AT383" s="1509"/>
      <c r="AU383" s="1509"/>
      <c r="AV383" s="1509"/>
      <c r="AW383" s="1509"/>
      <c r="AX383" s="1509"/>
      <c r="AY383" s="1509"/>
      <c r="AZ383" s="1509"/>
      <c r="BA383" s="1509"/>
      <c r="BB383" s="1509"/>
    </row>
    <row r="384">
      <c r="A384" s="1509"/>
      <c r="B384" s="1509"/>
      <c r="C384" s="1509"/>
      <c r="D384" s="1509"/>
      <c r="E384" s="1509"/>
      <c r="F384" s="1509"/>
      <c r="G384" s="1509"/>
      <c r="H384" s="1509"/>
      <c r="I384" s="1509"/>
      <c r="J384" s="1509"/>
      <c r="K384" s="1509"/>
      <c r="L384" s="1509"/>
      <c r="M384" s="1509"/>
      <c r="N384" s="1509"/>
      <c r="O384" s="1509"/>
      <c r="P384" s="1509"/>
      <c r="Q384" s="1509"/>
      <c r="R384" s="1509"/>
      <c r="S384" s="1509"/>
      <c r="T384" s="1509"/>
      <c r="U384" s="1509"/>
      <c r="V384" s="1509"/>
      <c r="W384" s="1509"/>
      <c r="X384" s="1509"/>
      <c r="Y384" s="1509"/>
      <c r="Z384" s="1509"/>
      <c r="AA384" s="1509"/>
      <c r="AB384" s="1509"/>
      <c r="AC384" s="1509"/>
      <c r="AD384" s="1509"/>
      <c r="AE384" s="1509"/>
      <c r="AF384" s="1509"/>
      <c r="AG384" s="1509"/>
      <c r="AH384" s="1509"/>
      <c r="AI384" s="1509"/>
      <c r="AJ384" s="1509"/>
      <c r="AK384" s="1509"/>
      <c r="AL384" s="1509"/>
      <c r="AM384" s="1509"/>
      <c r="AN384" s="1509"/>
      <c r="AO384" s="1509"/>
      <c r="AP384" s="1509"/>
      <c r="AQ384" s="1509"/>
      <c r="AR384" s="1509"/>
      <c r="AS384" s="1509"/>
      <c r="AT384" s="1509"/>
      <c r="AU384" s="1509"/>
      <c r="AV384" s="1509"/>
      <c r="AW384" s="1509"/>
      <c r="AX384" s="1509"/>
      <c r="AY384" s="1509"/>
      <c r="AZ384" s="1509"/>
      <c r="BA384" s="1509"/>
      <c r="BB384" s="1509"/>
    </row>
    <row r="385">
      <c r="A385" s="1509"/>
      <c r="B385" s="1509"/>
      <c r="C385" s="1509"/>
      <c r="D385" s="1509"/>
      <c r="E385" s="1509"/>
      <c r="F385" s="1509"/>
      <c r="G385" s="1509"/>
      <c r="H385" s="1509"/>
      <c r="I385" s="1509"/>
      <c r="J385" s="1509"/>
      <c r="K385" s="1509"/>
      <c r="L385" s="1509"/>
      <c r="M385" s="1509"/>
      <c r="N385" s="1509"/>
      <c r="O385" s="1509"/>
      <c r="P385" s="1509"/>
      <c r="Q385" s="1509"/>
      <c r="R385" s="1509"/>
      <c r="S385" s="1509"/>
      <c r="T385" s="1509"/>
      <c r="U385" s="1509"/>
      <c r="V385" s="1509"/>
      <c r="W385" s="1509"/>
      <c r="X385" s="1509"/>
      <c r="Y385" s="1509"/>
      <c r="Z385" s="1509"/>
      <c r="AA385" s="1509"/>
      <c r="AB385" s="1509"/>
      <c r="AC385" s="1509"/>
      <c r="AD385" s="1509"/>
      <c r="AE385" s="1509"/>
      <c r="AF385" s="1509"/>
      <c r="AG385" s="1509"/>
      <c r="AH385" s="1509"/>
      <c r="AI385" s="1509"/>
      <c r="AJ385" s="1509"/>
      <c r="AK385" s="1509"/>
      <c r="AL385" s="1509"/>
      <c r="AM385" s="1509"/>
      <c r="AN385" s="1509"/>
      <c r="AO385" s="1509"/>
      <c r="AP385" s="1509"/>
      <c r="AQ385" s="1509"/>
      <c r="AR385" s="1509"/>
      <c r="AS385" s="1509"/>
      <c r="AT385" s="1509"/>
      <c r="AU385" s="1509"/>
      <c r="AV385" s="1509"/>
      <c r="AW385" s="1509"/>
      <c r="AX385" s="1509"/>
      <c r="AY385" s="1509"/>
      <c r="AZ385" s="1509"/>
      <c r="BA385" s="1509"/>
      <c r="BB385" s="1509"/>
    </row>
    <row r="386">
      <c r="A386" s="1509"/>
      <c r="B386" s="1509"/>
      <c r="C386" s="1509"/>
      <c r="D386" s="1509"/>
      <c r="E386" s="1509"/>
      <c r="F386" s="1509"/>
      <c r="G386" s="1509"/>
      <c r="H386" s="1509"/>
      <c r="I386" s="1509"/>
      <c r="J386" s="1509"/>
      <c r="K386" s="1509"/>
      <c r="L386" s="1509"/>
      <c r="M386" s="1509"/>
      <c r="N386" s="1509"/>
      <c r="O386" s="1509"/>
      <c r="P386" s="1509"/>
      <c r="Q386" s="1509"/>
      <c r="R386" s="1509"/>
      <c r="S386" s="1509"/>
      <c r="T386" s="1509"/>
      <c r="U386" s="1509"/>
      <c r="V386" s="1509"/>
      <c r="W386" s="1509"/>
      <c r="X386" s="1509"/>
      <c r="Y386" s="1509"/>
      <c r="Z386" s="1509"/>
      <c r="AA386" s="1509"/>
      <c r="AB386" s="1509"/>
      <c r="AC386" s="1509"/>
      <c r="AD386" s="1509"/>
      <c r="AE386" s="1509"/>
      <c r="AF386" s="1509"/>
      <c r="AG386" s="1509"/>
      <c r="AH386" s="1509"/>
      <c r="AI386" s="1509"/>
      <c r="AJ386" s="1509"/>
      <c r="AK386" s="1509"/>
      <c r="AL386" s="1509"/>
      <c r="AM386" s="1509"/>
      <c r="AN386" s="1509"/>
      <c r="AO386" s="1509"/>
      <c r="AP386" s="1509"/>
      <c r="AQ386" s="1509"/>
      <c r="AR386" s="1509"/>
      <c r="AS386" s="1509"/>
      <c r="AT386" s="1509"/>
      <c r="AU386" s="1509"/>
      <c r="AV386" s="1509"/>
      <c r="AW386" s="1509"/>
      <c r="AX386" s="1509"/>
      <c r="AY386" s="1509"/>
      <c r="AZ386" s="1509"/>
      <c r="BA386" s="1509"/>
      <c r="BB386" s="1509"/>
    </row>
    <row r="387">
      <c r="A387" s="1509"/>
      <c r="B387" s="1509"/>
      <c r="C387" s="1509"/>
      <c r="D387" s="1509"/>
      <c r="E387" s="1509"/>
      <c r="F387" s="1509"/>
      <c r="G387" s="1509"/>
      <c r="H387" s="1509"/>
      <c r="I387" s="1509"/>
      <c r="J387" s="1509"/>
      <c r="K387" s="1509"/>
      <c r="L387" s="1509"/>
      <c r="M387" s="1509"/>
      <c r="N387" s="1509"/>
      <c r="O387" s="1509"/>
      <c r="P387" s="1509"/>
      <c r="Q387" s="1509"/>
      <c r="R387" s="1509"/>
      <c r="S387" s="1509"/>
      <c r="T387" s="1509"/>
      <c r="U387" s="1509"/>
      <c r="V387" s="1509"/>
      <c r="W387" s="1509"/>
      <c r="X387" s="1509"/>
      <c r="Y387" s="1509"/>
      <c r="Z387" s="1509"/>
      <c r="AA387" s="1509"/>
      <c r="AB387" s="1509"/>
      <c r="AC387" s="1509"/>
      <c r="AD387" s="1509"/>
      <c r="AE387" s="1509"/>
      <c r="AF387" s="1509"/>
      <c r="AG387" s="1509"/>
      <c r="AH387" s="1509"/>
      <c r="AI387" s="1509"/>
      <c r="AJ387" s="1509"/>
      <c r="AK387" s="1509"/>
      <c r="AL387" s="1509"/>
      <c r="AM387" s="1509"/>
      <c r="AN387" s="1509"/>
      <c r="AO387" s="1509"/>
      <c r="AP387" s="1509"/>
      <c r="AQ387" s="1509"/>
      <c r="AR387" s="1509"/>
      <c r="AS387" s="1509"/>
      <c r="AT387" s="1509"/>
      <c r="AU387" s="1509"/>
      <c r="AV387" s="1509"/>
      <c r="AW387" s="1509"/>
      <c r="AX387" s="1509"/>
      <c r="AY387" s="1509"/>
      <c r="AZ387" s="1509"/>
      <c r="BA387" s="1509"/>
      <c r="BB387" s="1509"/>
    </row>
    <row r="388">
      <c r="A388" s="1509"/>
      <c r="B388" s="1509"/>
      <c r="C388" s="1509"/>
      <c r="D388" s="1509"/>
      <c r="E388" s="1509"/>
      <c r="F388" s="1509"/>
      <c r="G388" s="1509"/>
      <c r="H388" s="1509"/>
      <c r="I388" s="1509"/>
      <c r="J388" s="1509"/>
      <c r="K388" s="1509"/>
      <c r="L388" s="1509"/>
      <c r="M388" s="1509"/>
      <c r="N388" s="1509"/>
      <c r="O388" s="1509"/>
      <c r="P388" s="1509"/>
      <c r="Q388" s="1509"/>
      <c r="R388" s="1509"/>
      <c r="S388" s="1509"/>
      <c r="T388" s="1509"/>
      <c r="U388" s="1509"/>
      <c r="V388" s="1509"/>
      <c r="W388" s="1509"/>
      <c r="X388" s="1509"/>
      <c r="Y388" s="1509"/>
      <c r="Z388" s="1509"/>
      <c r="AA388" s="1509"/>
      <c r="AB388" s="1509"/>
      <c r="AC388" s="1509"/>
      <c r="AD388" s="1509"/>
      <c r="AE388" s="1509"/>
      <c r="AF388" s="1509"/>
      <c r="AG388" s="1509"/>
      <c r="AH388" s="1509"/>
      <c r="AI388" s="1509"/>
      <c r="AJ388" s="1509"/>
      <c r="AK388" s="1509"/>
      <c r="AL388" s="1509"/>
      <c r="AM388" s="1509"/>
      <c r="AN388" s="1509"/>
      <c r="AO388" s="1509"/>
      <c r="AP388" s="1509"/>
      <c r="AQ388" s="1509"/>
      <c r="AR388" s="1509"/>
      <c r="AS388" s="1509"/>
      <c r="AT388" s="1509"/>
      <c r="AU388" s="1509"/>
      <c r="AV388" s="1509"/>
      <c r="AW388" s="1509"/>
      <c r="AX388" s="1509"/>
      <c r="AY388" s="1509"/>
      <c r="AZ388" s="1509"/>
      <c r="BA388" s="1509"/>
      <c r="BB388" s="1509"/>
    </row>
    <row r="389">
      <c r="A389" s="1509"/>
      <c r="B389" s="1509"/>
      <c r="C389" s="1509"/>
      <c r="D389" s="1509"/>
      <c r="E389" s="1509"/>
      <c r="F389" s="1509"/>
      <c r="G389" s="1509"/>
      <c r="H389" s="1509"/>
      <c r="I389" s="1509"/>
      <c r="J389" s="1509"/>
      <c r="K389" s="1509"/>
      <c r="L389" s="1509"/>
      <c r="M389" s="1509"/>
      <c r="N389" s="1509"/>
      <c r="O389" s="1509"/>
      <c r="P389" s="1509"/>
      <c r="Q389" s="1509"/>
      <c r="R389" s="1509"/>
      <c r="S389" s="1509"/>
      <c r="T389" s="1509"/>
      <c r="U389" s="1509"/>
      <c r="V389" s="1509"/>
      <c r="W389" s="1509"/>
      <c r="X389" s="1509"/>
      <c r="Y389" s="1509"/>
      <c r="Z389" s="1509"/>
      <c r="AA389" s="1509"/>
      <c r="AB389" s="1509"/>
      <c r="AC389" s="1509"/>
      <c r="AD389" s="1509"/>
      <c r="AE389" s="1509"/>
      <c r="AF389" s="1509"/>
      <c r="AG389" s="1509"/>
      <c r="AH389" s="1509"/>
      <c r="AI389" s="1509"/>
      <c r="AJ389" s="1509"/>
      <c r="AK389" s="1509"/>
      <c r="AL389" s="1509"/>
      <c r="AM389" s="1509"/>
      <c r="AN389" s="1509"/>
      <c r="AO389" s="1509"/>
      <c r="AP389" s="1509"/>
      <c r="AQ389" s="1509"/>
      <c r="AR389" s="1509"/>
      <c r="AS389" s="1509"/>
      <c r="AT389" s="1509"/>
      <c r="AU389" s="1509"/>
      <c r="AV389" s="1509"/>
      <c r="AW389" s="1509"/>
      <c r="AX389" s="1509"/>
      <c r="AY389" s="1509"/>
      <c r="AZ389" s="1509"/>
      <c r="BA389" s="1509"/>
      <c r="BB389" s="1509"/>
    </row>
    <row r="390">
      <c r="A390" s="1509"/>
      <c r="B390" s="1509"/>
      <c r="C390" s="1509"/>
      <c r="D390" s="1509"/>
      <c r="E390" s="1509"/>
      <c r="F390" s="1509"/>
      <c r="G390" s="1509"/>
      <c r="H390" s="1509"/>
      <c r="I390" s="1509"/>
      <c r="J390" s="1509"/>
      <c r="K390" s="1509"/>
      <c r="L390" s="1509"/>
      <c r="M390" s="1509"/>
      <c r="N390" s="1509"/>
      <c r="O390" s="1509"/>
      <c r="P390" s="1509"/>
      <c r="Q390" s="1509"/>
      <c r="R390" s="1509"/>
      <c r="S390" s="1509"/>
      <c r="T390" s="1509"/>
      <c r="U390" s="1509"/>
      <c r="V390" s="1509"/>
      <c r="W390" s="1509"/>
      <c r="X390" s="1509"/>
      <c r="Y390" s="1509"/>
      <c r="Z390" s="1509"/>
      <c r="AA390" s="1509"/>
      <c r="AB390" s="1509"/>
      <c r="AC390" s="1509"/>
      <c r="AD390" s="1509"/>
      <c r="AE390" s="1509"/>
      <c r="AF390" s="1509"/>
      <c r="AG390" s="1509"/>
      <c r="AH390" s="1509"/>
      <c r="AI390" s="1509"/>
      <c r="AJ390" s="1509"/>
      <c r="AK390" s="1509"/>
      <c r="AL390" s="1509"/>
      <c r="AM390" s="1509"/>
      <c r="AN390" s="1509"/>
      <c r="AO390" s="1509"/>
      <c r="AP390" s="1509"/>
      <c r="AQ390" s="1509"/>
      <c r="AR390" s="1509"/>
      <c r="AS390" s="1509"/>
      <c r="AT390" s="1509"/>
      <c r="AU390" s="1509"/>
      <c r="AV390" s="1509"/>
      <c r="AW390" s="1509"/>
      <c r="AX390" s="1509"/>
      <c r="AY390" s="1509"/>
      <c r="AZ390" s="1509"/>
      <c r="BA390" s="1509"/>
      <c r="BB390" s="1509"/>
    </row>
    <row r="391">
      <c r="A391" s="1509"/>
      <c r="B391" s="1509"/>
      <c r="C391" s="1509"/>
      <c r="D391" s="1509"/>
      <c r="E391" s="1509"/>
      <c r="F391" s="1509"/>
      <c r="G391" s="1509"/>
      <c r="H391" s="1509"/>
      <c r="I391" s="1509"/>
      <c r="J391" s="1509"/>
      <c r="K391" s="1509"/>
      <c r="L391" s="1509"/>
      <c r="M391" s="1509"/>
      <c r="N391" s="1509"/>
      <c r="O391" s="1509"/>
      <c r="P391" s="1509"/>
      <c r="Q391" s="1509"/>
      <c r="R391" s="1509"/>
      <c r="S391" s="1509"/>
      <c r="T391" s="1509"/>
      <c r="U391" s="1509"/>
      <c r="V391" s="1509"/>
      <c r="W391" s="1509"/>
      <c r="X391" s="1509"/>
      <c r="Y391" s="1509"/>
      <c r="Z391" s="1509"/>
      <c r="AA391" s="1509"/>
      <c r="AB391" s="1509"/>
      <c r="AC391" s="1509"/>
      <c r="AD391" s="1509"/>
      <c r="AE391" s="1509"/>
      <c r="AF391" s="1509"/>
      <c r="AG391" s="1509"/>
      <c r="AH391" s="1509"/>
      <c r="AI391" s="1509"/>
      <c r="AJ391" s="1509"/>
      <c r="AK391" s="1509"/>
      <c r="AL391" s="1509"/>
      <c r="AM391" s="1509"/>
      <c r="AN391" s="1509"/>
      <c r="AO391" s="1509"/>
      <c r="AP391" s="1509"/>
      <c r="AQ391" s="1509"/>
      <c r="AR391" s="1509"/>
      <c r="AS391" s="1509"/>
      <c r="AT391" s="1509"/>
      <c r="AU391" s="1509"/>
      <c r="AV391" s="1509"/>
      <c r="AW391" s="1509"/>
      <c r="AX391" s="1509"/>
      <c r="AY391" s="1509"/>
      <c r="AZ391" s="1509"/>
      <c r="BA391" s="1509"/>
      <c r="BB391" s="1509"/>
    </row>
    <row r="392">
      <c r="A392" s="1509"/>
      <c r="B392" s="1509"/>
      <c r="C392" s="1509"/>
      <c r="D392" s="1509"/>
      <c r="E392" s="1509"/>
      <c r="F392" s="1509"/>
      <c r="G392" s="1509"/>
      <c r="H392" s="1509"/>
      <c r="I392" s="1509"/>
      <c r="J392" s="1509"/>
      <c r="K392" s="1509"/>
      <c r="L392" s="1509"/>
      <c r="M392" s="1509"/>
      <c r="N392" s="1509"/>
      <c r="O392" s="1509"/>
      <c r="P392" s="1509"/>
      <c r="Q392" s="1509"/>
      <c r="R392" s="1509"/>
      <c r="S392" s="1509"/>
      <c r="T392" s="1509"/>
      <c r="U392" s="1509"/>
      <c r="V392" s="1509"/>
      <c r="W392" s="1509"/>
      <c r="X392" s="1509"/>
      <c r="Y392" s="1509"/>
      <c r="Z392" s="1509"/>
      <c r="AA392" s="1509"/>
      <c r="AB392" s="1509"/>
      <c r="AC392" s="1509"/>
      <c r="AD392" s="1509"/>
      <c r="AE392" s="1509"/>
      <c r="AF392" s="1509"/>
      <c r="AG392" s="1509"/>
      <c r="AH392" s="1509"/>
      <c r="AI392" s="1509"/>
      <c r="AJ392" s="1509"/>
      <c r="AK392" s="1509"/>
      <c r="AL392" s="1509"/>
      <c r="AM392" s="1509"/>
      <c r="AN392" s="1509"/>
      <c r="AO392" s="1509"/>
      <c r="AP392" s="1509"/>
      <c r="AQ392" s="1509"/>
      <c r="AR392" s="1509"/>
      <c r="AS392" s="1509"/>
      <c r="AT392" s="1509"/>
      <c r="AU392" s="1509"/>
      <c r="AV392" s="1509"/>
      <c r="AW392" s="1509"/>
      <c r="AX392" s="1509"/>
      <c r="AY392" s="1509"/>
      <c r="AZ392" s="1509"/>
      <c r="BA392" s="1509"/>
      <c r="BB392" s="1509"/>
    </row>
    <row r="393">
      <c r="A393" s="1509"/>
      <c r="B393" s="1509"/>
      <c r="C393" s="1509"/>
      <c r="D393" s="1509"/>
      <c r="E393" s="1509"/>
      <c r="F393" s="1509"/>
      <c r="G393" s="1509"/>
      <c r="H393" s="1509"/>
      <c r="I393" s="1509"/>
      <c r="J393" s="1509"/>
      <c r="K393" s="1509"/>
      <c r="L393" s="1509"/>
      <c r="M393" s="1509"/>
      <c r="N393" s="1509"/>
      <c r="O393" s="1509"/>
      <c r="P393" s="1509"/>
      <c r="Q393" s="1509"/>
      <c r="R393" s="1509"/>
      <c r="S393" s="1509"/>
      <c r="T393" s="1509"/>
      <c r="U393" s="1509"/>
      <c r="V393" s="1509"/>
      <c r="W393" s="1509"/>
      <c r="X393" s="1509"/>
      <c r="Y393" s="1509"/>
      <c r="Z393" s="1509"/>
      <c r="AA393" s="1509"/>
      <c r="AB393" s="1509"/>
      <c r="AC393" s="1509"/>
      <c r="AD393" s="1509"/>
      <c r="AE393" s="1509"/>
      <c r="AF393" s="1509"/>
      <c r="AG393" s="1509"/>
      <c r="AH393" s="1509"/>
      <c r="AI393" s="1509"/>
      <c r="AJ393" s="1509"/>
      <c r="AK393" s="1509"/>
      <c r="AL393" s="1509"/>
      <c r="AM393" s="1509"/>
      <c r="AN393" s="1509"/>
      <c r="AO393" s="1509"/>
      <c r="AP393" s="1509"/>
      <c r="AQ393" s="1509"/>
      <c r="AR393" s="1509"/>
      <c r="AS393" s="1509"/>
      <c r="AT393" s="1509"/>
      <c r="AU393" s="1509"/>
      <c r="AV393" s="1509"/>
      <c r="AW393" s="1509"/>
      <c r="AX393" s="1509"/>
      <c r="AY393" s="1509"/>
      <c r="AZ393" s="1509"/>
      <c r="BA393" s="1509"/>
      <c r="BB393" s="1509"/>
    </row>
    <row r="394">
      <c r="A394" s="1509"/>
      <c r="B394" s="1509"/>
      <c r="C394" s="1509"/>
      <c r="D394" s="1509"/>
      <c r="E394" s="1509"/>
      <c r="F394" s="1509"/>
      <c r="G394" s="1509"/>
      <c r="H394" s="1509"/>
      <c r="I394" s="1509"/>
      <c r="J394" s="1509"/>
      <c r="K394" s="1509"/>
      <c r="L394" s="1509"/>
      <c r="M394" s="1509"/>
      <c r="N394" s="1509"/>
      <c r="O394" s="1509"/>
      <c r="P394" s="1509"/>
      <c r="Q394" s="1509"/>
      <c r="R394" s="1509"/>
      <c r="S394" s="1509"/>
      <c r="T394" s="1509"/>
      <c r="U394" s="1509"/>
      <c r="V394" s="1509"/>
      <c r="W394" s="1509"/>
      <c r="X394" s="1509"/>
      <c r="Y394" s="1509"/>
      <c r="Z394" s="1509"/>
      <c r="AA394" s="1509"/>
      <c r="AB394" s="1509"/>
      <c r="AC394" s="1509"/>
      <c r="AD394" s="1509"/>
      <c r="AE394" s="1509"/>
      <c r="AF394" s="1509"/>
      <c r="AG394" s="1509"/>
      <c r="AH394" s="1509"/>
      <c r="AI394" s="1509"/>
      <c r="AJ394" s="1509"/>
      <c r="AK394" s="1509"/>
      <c r="AL394" s="1509"/>
      <c r="AM394" s="1509"/>
      <c r="AN394" s="1509"/>
      <c r="AO394" s="1509"/>
      <c r="AP394" s="1509"/>
      <c r="AQ394" s="1509"/>
      <c r="AR394" s="1509"/>
      <c r="AS394" s="1509"/>
      <c r="AT394" s="1509"/>
      <c r="AU394" s="1509"/>
      <c r="AV394" s="1509"/>
      <c r="AW394" s="1509"/>
      <c r="AX394" s="1509"/>
      <c r="AY394" s="1509"/>
      <c r="AZ394" s="1509"/>
      <c r="BA394" s="1509"/>
      <c r="BB394" s="1509"/>
    </row>
    <row r="395">
      <c r="A395" s="1509"/>
      <c r="B395" s="1509"/>
      <c r="C395" s="1509"/>
      <c r="D395" s="1509"/>
      <c r="E395" s="1509"/>
      <c r="F395" s="1509"/>
      <c r="G395" s="1509"/>
      <c r="H395" s="1509"/>
      <c r="I395" s="1509"/>
      <c r="J395" s="1509"/>
      <c r="K395" s="1509"/>
      <c r="L395" s="1509"/>
      <c r="M395" s="1509"/>
      <c r="N395" s="1509"/>
      <c r="O395" s="1509"/>
      <c r="P395" s="1509"/>
      <c r="Q395" s="1509"/>
      <c r="R395" s="1509"/>
      <c r="S395" s="1509"/>
      <c r="T395" s="1509"/>
      <c r="U395" s="1509"/>
      <c r="V395" s="1509"/>
      <c r="W395" s="1509"/>
      <c r="X395" s="1509"/>
      <c r="Y395" s="1509"/>
      <c r="Z395" s="1509"/>
      <c r="AA395" s="1509"/>
      <c r="AB395" s="1509"/>
      <c r="AC395" s="1509"/>
      <c r="AD395" s="1509"/>
      <c r="AE395" s="1509"/>
      <c r="AF395" s="1509"/>
      <c r="AG395" s="1509"/>
      <c r="AH395" s="1509"/>
      <c r="AI395" s="1509"/>
      <c r="AJ395" s="1509"/>
      <c r="AK395" s="1509"/>
      <c r="AL395" s="1509"/>
      <c r="AM395" s="1509"/>
      <c r="AN395" s="1509"/>
      <c r="AO395" s="1509"/>
      <c r="AP395" s="1509"/>
      <c r="AQ395" s="1509"/>
      <c r="AR395" s="1509"/>
      <c r="AS395" s="1509"/>
      <c r="AT395" s="1509"/>
      <c r="AU395" s="1509"/>
      <c r="AV395" s="1509"/>
      <c r="AW395" s="1509"/>
      <c r="AX395" s="1509"/>
      <c r="AY395" s="1509"/>
      <c r="AZ395" s="1509"/>
      <c r="BA395" s="1509"/>
      <c r="BB395" s="1509"/>
    </row>
    <row r="396">
      <c r="A396" s="1509"/>
      <c r="B396" s="1509"/>
      <c r="C396" s="1509"/>
      <c r="D396" s="1509"/>
      <c r="E396" s="1509"/>
      <c r="F396" s="1509"/>
      <c r="G396" s="1509"/>
      <c r="H396" s="1509"/>
      <c r="I396" s="1509"/>
      <c r="J396" s="1509"/>
      <c r="K396" s="1509"/>
      <c r="L396" s="1509"/>
      <c r="M396" s="1509"/>
      <c r="N396" s="1509"/>
      <c r="O396" s="1509"/>
      <c r="P396" s="1509"/>
      <c r="Q396" s="1509"/>
      <c r="R396" s="1509"/>
      <c r="S396" s="1509"/>
      <c r="T396" s="1509"/>
      <c r="U396" s="1509"/>
      <c r="V396" s="1509"/>
      <c r="W396" s="1509"/>
      <c r="X396" s="1509"/>
      <c r="Y396" s="1509"/>
      <c r="Z396" s="1509"/>
      <c r="AA396" s="1509"/>
      <c r="AB396" s="1509"/>
      <c r="AC396" s="1509"/>
      <c r="AD396" s="1509"/>
      <c r="AE396" s="1509"/>
      <c r="AF396" s="1509"/>
      <c r="AG396" s="1509"/>
      <c r="AH396" s="1509"/>
      <c r="AI396" s="1509"/>
      <c r="AJ396" s="1509"/>
      <c r="AK396" s="1509"/>
      <c r="AL396" s="1509"/>
      <c r="AM396" s="1509"/>
      <c r="AN396" s="1509"/>
      <c r="AO396" s="1509"/>
      <c r="AP396" s="1509"/>
      <c r="AQ396" s="1509"/>
      <c r="AR396" s="1509"/>
      <c r="AS396" s="1509"/>
      <c r="AT396" s="1509"/>
      <c r="AU396" s="1509"/>
      <c r="AV396" s="1509"/>
      <c r="AW396" s="1509"/>
      <c r="AX396" s="1509"/>
      <c r="AY396" s="1509"/>
      <c r="AZ396" s="1509"/>
      <c r="BA396" s="1509"/>
      <c r="BB396" s="1509"/>
    </row>
    <row r="397">
      <c r="A397" s="1509"/>
      <c r="B397" s="1509"/>
      <c r="C397" s="1509"/>
      <c r="D397" s="1509"/>
      <c r="E397" s="1509"/>
      <c r="F397" s="1509"/>
      <c r="G397" s="1509"/>
      <c r="H397" s="1509"/>
      <c r="I397" s="1509"/>
      <c r="J397" s="1509"/>
      <c r="K397" s="1509"/>
      <c r="L397" s="1509"/>
      <c r="M397" s="1509"/>
      <c r="N397" s="1509"/>
      <c r="O397" s="1509"/>
      <c r="P397" s="1509"/>
      <c r="Q397" s="1509"/>
      <c r="R397" s="1509"/>
      <c r="S397" s="1509"/>
      <c r="T397" s="1509"/>
      <c r="U397" s="1509"/>
      <c r="V397" s="1509"/>
      <c r="W397" s="1509"/>
      <c r="X397" s="1509"/>
      <c r="Y397" s="1509"/>
      <c r="Z397" s="1509"/>
      <c r="AA397" s="1509"/>
      <c r="AB397" s="1509"/>
      <c r="AC397" s="1509"/>
      <c r="AD397" s="1509"/>
      <c r="AE397" s="1509"/>
      <c r="AF397" s="1509"/>
      <c r="AG397" s="1509"/>
      <c r="AH397" s="1509"/>
      <c r="AI397" s="1509"/>
      <c r="AJ397" s="1509"/>
      <c r="AK397" s="1509"/>
      <c r="AL397" s="1509"/>
      <c r="AM397" s="1509"/>
      <c r="AN397" s="1509"/>
      <c r="AO397" s="1509"/>
      <c r="AP397" s="1509"/>
      <c r="AQ397" s="1509"/>
      <c r="AR397" s="1509"/>
      <c r="AS397" s="1509"/>
      <c r="AT397" s="1509"/>
      <c r="AU397" s="1509"/>
      <c r="AV397" s="1509"/>
      <c r="AW397" s="1509"/>
      <c r="AX397" s="1509"/>
      <c r="AY397" s="1509"/>
      <c r="AZ397" s="1509"/>
      <c r="BA397" s="1509"/>
      <c r="BB397" s="1509"/>
    </row>
    <row r="398">
      <c r="A398" s="1509"/>
      <c r="B398" s="1509"/>
      <c r="C398" s="1509"/>
      <c r="D398" s="1509"/>
      <c r="E398" s="1509"/>
      <c r="F398" s="1509"/>
      <c r="G398" s="1509"/>
      <c r="H398" s="1509"/>
      <c r="I398" s="1509"/>
      <c r="J398" s="1509"/>
      <c r="K398" s="1509"/>
      <c r="L398" s="1509"/>
      <c r="M398" s="1509"/>
      <c r="N398" s="1509"/>
      <c r="O398" s="1509"/>
      <c r="P398" s="1509"/>
      <c r="Q398" s="1509"/>
      <c r="R398" s="1509"/>
      <c r="S398" s="1509"/>
      <c r="T398" s="1509"/>
      <c r="U398" s="1509"/>
      <c r="V398" s="1509"/>
      <c r="W398" s="1509"/>
      <c r="X398" s="1509"/>
      <c r="Y398" s="1509"/>
      <c r="Z398" s="1509"/>
      <c r="AA398" s="1509"/>
      <c r="AB398" s="1509"/>
      <c r="AC398" s="1509"/>
      <c r="AD398" s="1509"/>
      <c r="AE398" s="1509"/>
      <c r="AF398" s="1509"/>
      <c r="AG398" s="1509"/>
      <c r="AH398" s="1509"/>
      <c r="AI398" s="1509"/>
      <c r="AJ398" s="1509"/>
      <c r="AK398" s="1509"/>
      <c r="AL398" s="1509"/>
      <c r="AM398" s="1509"/>
      <c r="AN398" s="1509"/>
      <c r="AO398" s="1509"/>
      <c r="AP398" s="1509"/>
      <c r="AQ398" s="1509"/>
      <c r="AR398" s="1509"/>
      <c r="AS398" s="1509"/>
      <c r="AT398" s="1509"/>
      <c r="AU398" s="1509"/>
      <c r="AV398" s="1509"/>
      <c r="AW398" s="1509"/>
      <c r="AX398" s="1509"/>
      <c r="AY398" s="1509"/>
      <c r="AZ398" s="1509"/>
      <c r="BA398" s="1509"/>
      <c r="BB398" s="1509"/>
    </row>
    <row r="399">
      <c r="A399" s="1509"/>
      <c r="B399" s="1509"/>
      <c r="C399" s="1509"/>
      <c r="D399" s="1509"/>
      <c r="E399" s="1509"/>
      <c r="F399" s="1509"/>
      <c r="G399" s="1509"/>
      <c r="H399" s="1509"/>
      <c r="I399" s="1509"/>
      <c r="J399" s="1509"/>
      <c r="K399" s="1509"/>
      <c r="L399" s="1509"/>
      <c r="M399" s="1509"/>
      <c r="N399" s="1509"/>
      <c r="O399" s="1509"/>
      <c r="P399" s="1509"/>
      <c r="Q399" s="1509"/>
      <c r="R399" s="1509"/>
      <c r="S399" s="1509"/>
      <c r="T399" s="1509"/>
      <c r="U399" s="1509"/>
      <c r="V399" s="1509"/>
      <c r="W399" s="1509"/>
      <c r="X399" s="1509"/>
      <c r="Y399" s="1509"/>
      <c r="Z399" s="1509"/>
      <c r="AA399" s="1509"/>
      <c r="AB399" s="1509"/>
      <c r="AC399" s="1509"/>
      <c r="AD399" s="1509"/>
      <c r="AE399" s="1509"/>
      <c r="AF399" s="1509"/>
      <c r="AG399" s="1509"/>
      <c r="AH399" s="1509"/>
      <c r="AI399" s="1509"/>
      <c r="AJ399" s="1509"/>
      <c r="AK399" s="1509"/>
      <c r="AL399" s="1509"/>
      <c r="AM399" s="1509"/>
      <c r="AN399" s="1509"/>
      <c r="AO399" s="1509"/>
      <c r="AP399" s="1509"/>
      <c r="AQ399" s="1509"/>
      <c r="AR399" s="1509"/>
      <c r="AS399" s="1509"/>
      <c r="AT399" s="1509"/>
      <c r="AU399" s="1509"/>
      <c r="AV399" s="1509"/>
      <c r="AW399" s="1509"/>
      <c r="AX399" s="1509"/>
      <c r="AY399" s="1509"/>
      <c r="AZ399" s="1509"/>
      <c r="BA399" s="1509"/>
      <c r="BB399" s="1509"/>
    </row>
    <row r="400">
      <c r="A400" s="1509"/>
      <c r="B400" s="1509"/>
      <c r="C400" s="1509"/>
      <c r="D400" s="1509"/>
      <c r="E400" s="1509"/>
      <c r="F400" s="1509"/>
      <c r="G400" s="1509"/>
      <c r="H400" s="1509"/>
      <c r="I400" s="1509"/>
      <c r="J400" s="1509"/>
      <c r="K400" s="1509"/>
      <c r="L400" s="1509"/>
      <c r="M400" s="1509"/>
      <c r="N400" s="1509"/>
      <c r="O400" s="1509"/>
      <c r="P400" s="1509"/>
      <c r="Q400" s="1509"/>
      <c r="R400" s="1509"/>
      <c r="S400" s="1509"/>
      <c r="T400" s="1509"/>
      <c r="U400" s="1509"/>
      <c r="V400" s="1509"/>
      <c r="W400" s="1509"/>
      <c r="X400" s="1509"/>
      <c r="Y400" s="1509"/>
      <c r="Z400" s="1509"/>
      <c r="AA400" s="1509"/>
      <c r="AB400" s="1509"/>
      <c r="AC400" s="1509"/>
      <c r="AD400" s="1509"/>
      <c r="AE400" s="1509"/>
      <c r="AF400" s="1509"/>
      <c r="AG400" s="1509"/>
      <c r="AH400" s="1509"/>
      <c r="AI400" s="1509"/>
      <c r="AJ400" s="1509"/>
      <c r="AK400" s="1509"/>
      <c r="AL400" s="1509"/>
      <c r="AM400" s="1509"/>
      <c r="AN400" s="1509"/>
      <c r="AO400" s="1509"/>
      <c r="AP400" s="1509"/>
      <c r="AQ400" s="1509"/>
      <c r="AR400" s="1509"/>
      <c r="AS400" s="1509"/>
      <c r="AT400" s="1509"/>
      <c r="AU400" s="1509"/>
      <c r="AV400" s="1509"/>
      <c r="AW400" s="1509"/>
      <c r="AX400" s="1509"/>
      <c r="AY400" s="1509"/>
      <c r="AZ400" s="1509"/>
      <c r="BA400" s="1509"/>
      <c r="BB400" s="1509"/>
    </row>
    <row r="401">
      <c r="A401" s="1509"/>
      <c r="B401" s="1509"/>
      <c r="C401" s="1509"/>
      <c r="D401" s="1509"/>
      <c r="E401" s="1509"/>
      <c r="F401" s="1509"/>
      <c r="G401" s="1509"/>
      <c r="H401" s="1509"/>
      <c r="I401" s="1509"/>
      <c r="J401" s="1509"/>
      <c r="K401" s="1509"/>
      <c r="L401" s="1509"/>
      <c r="M401" s="1509"/>
      <c r="N401" s="1509"/>
      <c r="O401" s="1509"/>
      <c r="P401" s="1509"/>
      <c r="Q401" s="1509"/>
      <c r="R401" s="1509"/>
      <c r="S401" s="1509"/>
      <c r="T401" s="1509"/>
      <c r="U401" s="1509"/>
      <c r="V401" s="1509"/>
      <c r="W401" s="1509"/>
      <c r="X401" s="1509"/>
      <c r="Y401" s="1509"/>
      <c r="Z401" s="1509"/>
      <c r="AA401" s="1509"/>
      <c r="AB401" s="1509"/>
      <c r="AC401" s="1509"/>
      <c r="AD401" s="1509"/>
      <c r="AE401" s="1509"/>
      <c r="AF401" s="1509"/>
      <c r="AG401" s="1509"/>
      <c r="AH401" s="1509"/>
      <c r="AI401" s="1509"/>
      <c r="AJ401" s="1509"/>
      <c r="AK401" s="1509"/>
      <c r="AL401" s="1509"/>
      <c r="AM401" s="1509"/>
      <c r="AN401" s="1509"/>
      <c r="AO401" s="1509"/>
      <c r="AP401" s="1509"/>
      <c r="AQ401" s="1509"/>
      <c r="AR401" s="1509"/>
      <c r="AS401" s="1509"/>
      <c r="AT401" s="1509"/>
      <c r="AU401" s="1509"/>
      <c r="AV401" s="1509"/>
      <c r="AW401" s="1509"/>
      <c r="AX401" s="1509"/>
      <c r="AY401" s="1509"/>
      <c r="AZ401" s="1509"/>
      <c r="BA401" s="1509"/>
      <c r="BB401" s="1509"/>
    </row>
    <row r="402">
      <c r="A402" s="1509"/>
      <c r="B402" s="1509"/>
      <c r="C402" s="1509"/>
      <c r="D402" s="1509"/>
      <c r="E402" s="1509"/>
      <c r="F402" s="1509"/>
      <c r="G402" s="1509"/>
      <c r="H402" s="1509"/>
      <c r="I402" s="1509"/>
      <c r="J402" s="1509"/>
      <c r="K402" s="1509"/>
      <c r="L402" s="1509"/>
      <c r="M402" s="1509"/>
      <c r="N402" s="1509"/>
      <c r="O402" s="1509"/>
      <c r="P402" s="1509"/>
      <c r="Q402" s="1509"/>
      <c r="R402" s="1509"/>
      <c r="S402" s="1509"/>
      <c r="T402" s="1509"/>
      <c r="U402" s="1509"/>
      <c r="V402" s="1509"/>
      <c r="W402" s="1509"/>
      <c r="X402" s="1509"/>
      <c r="Y402" s="1509"/>
      <c r="Z402" s="1509"/>
      <c r="AA402" s="1509"/>
      <c r="AB402" s="1509"/>
      <c r="AC402" s="1509"/>
      <c r="AD402" s="1509"/>
      <c r="AE402" s="1509"/>
      <c r="AF402" s="1509"/>
      <c r="AG402" s="1509"/>
      <c r="AH402" s="1509"/>
      <c r="AI402" s="1509"/>
      <c r="AJ402" s="1509"/>
      <c r="AK402" s="1509"/>
      <c r="AL402" s="1509"/>
      <c r="AM402" s="1509"/>
      <c r="AN402" s="1509"/>
      <c r="AO402" s="1509"/>
      <c r="AP402" s="1509"/>
      <c r="AQ402" s="1509"/>
      <c r="AR402" s="1509"/>
      <c r="AS402" s="1509"/>
      <c r="AT402" s="1509"/>
      <c r="AU402" s="1509"/>
      <c r="AV402" s="1509"/>
      <c r="AW402" s="1509"/>
      <c r="AX402" s="1509"/>
      <c r="AY402" s="1509"/>
      <c r="AZ402" s="1509"/>
      <c r="BA402" s="1509"/>
      <c r="BB402" s="1509"/>
    </row>
    <row r="403">
      <c r="A403" s="1509"/>
      <c r="B403" s="1509"/>
      <c r="C403" s="1509"/>
      <c r="D403" s="1509"/>
      <c r="E403" s="1509"/>
      <c r="F403" s="1509"/>
      <c r="G403" s="1509"/>
      <c r="H403" s="1509"/>
      <c r="I403" s="1509"/>
      <c r="J403" s="1509"/>
      <c r="K403" s="1509"/>
      <c r="L403" s="1509"/>
      <c r="M403" s="1509"/>
      <c r="N403" s="1509"/>
      <c r="O403" s="1509"/>
      <c r="P403" s="1509"/>
      <c r="Q403" s="1509"/>
      <c r="R403" s="1509"/>
      <c r="S403" s="1509"/>
      <c r="T403" s="1509"/>
      <c r="U403" s="1509"/>
      <c r="V403" s="1509"/>
      <c r="W403" s="1509"/>
      <c r="X403" s="1509"/>
      <c r="Y403" s="1509"/>
      <c r="Z403" s="1509"/>
      <c r="AA403" s="1509"/>
      <c r="AB403" s="1509"/>
      <c r="AC403" s="1509"/>
      <c r="AD403" s="1509"/>
      <c r="AE403" s="1509"/>
      <c r="AF403" s="1509"/>
      <c r="AG403" s="1509"/>
      <c r="AH403" s="1509"/>
      <c r="AI403" s="1509"/>
      <c r="AJ403" s="1509"/>
      <c r="AK403" s="1509"/>
      <c r="AL403" s="1509"/>
      <c r="AM403" s="1509"/>
      <c r="AN403" s="1509"/>
      <c r="AO403" s="1509"/>
      <c r="AP403" s="1509"/>
      <c r="AQ403" s="1509"/>
      <c r="AR403" s="1509"/>
      <c r="AS403" s="1509"/>
      <c r="AT403" s="1509"/>
      <c r="AU403" s="1509"/>
      <c r="AV403" s="1509"/>
      <c r="AW403" s="1509"/>
      <c r="AX403" s="1509"/>
      <c r="AY403" s="1509"/>
      <c r="AZ403" s="1509"/>
      <c r="BA403" s="1509"/>
      <c r="BB403" s="1509"/>
    </row>
    <row r="404">
      <c r="A404" s="1509"/>
      <c r="B404" s="1509"/>
      <c r="C404" s="1509"/>
      <c r="D404" s="1509"/>
      <c r="E404" s="1509"/>
      <c r="F404" s="1509"/>
      <c r="G404" s="1509"/>
      <c r="H404" s="1509"/>
      <c r="I404" s="1509"/>
      <c r="J404" s="1509"/>
      <c r="K404" s="1509"/>
      <c r="L404" s="1509"/>
      <c r="M404" s="1509"/>
      <c r="N404" s="1509"/>
      <c r="O404" s="1509"/>
      <c r="P404" s="1509"/>
      <c r="Q404" s="1509"/>
      <c r="R404" s="1509"/>
      <c r="S404" s="1509"/>
      <c r="T404" s="1509"/>
      <c r="U404" s="1509"/>
      <c r="V404" s="1509"/>
      <c r="W404" s="1509"/>
      <c r="X404" s="1509"/>
      <c r="Y404" s="1509"/>
      <c r="Z404" s="1509"/>
      <c r="AA404" s="1509"/>
      <c r="AB404" s="1509"/>
      <c r="AC404" s="1509"/>
      <c r="AD404" s="1509"/>
      <c r="AE404" s="1509"/>
      <c r="AF404" s="1509"/>
      <c r="AG404" s="1509"/>
      <c r="AH404" s="1509"/>
      <c r="AI404" s="1509"/>
      <c r="AJ404" s="1509"/>
      <c r="AK404" s="1509"/>
      <c r="AL404" s="1509"/>
      <c r="AM404" s="1509"/>
      <c r="AN404" s="1509"/>
      <c r="AO404" s="1509"/>
      <c r="AP404" s="1509"/>
      <c r="AQ404" s="1509"/>
      <c r="AR404" s="1509"/>
      <c r="AS404" s="1509"/>
      <c r="AT404" s="1509"/>
      <c r="AU404" s="1509"/>
      <c r="AV404" s="1509"/>
      <c r="AW404" s="1509"/>
      <c r="AX404" s="1509"/>
      <c r="AY404" s="1509"/>
      <c r="AZ404" s="1509"/>
      <c r="BA404" s="1509"/>
      <c r="BB404" s="1509"/>
    </row>
    <row r="405">
      <c r="A405" s="1509"/>
      <c r="B405" s="1509"/>
      <c r="C405" s="1509"/>
      <c r="D405" s="1509"/>
      <c r="E405" s="1509"/>
      <c r="F405" s="1509"/>
      <c r="G405" s="1509"/>
      <c r="H405" s="1509"/>
      <c r="I405" s="1509"/>
      <c r="J405" s="1509"/>
      <c r="K405" s="1509"/>
      <c r="L405" s="1509"/>
      <c r="M405" s="1509"/>
      <c r="N405" s="1509"/>
      <c r="O405" s="1509"/>
      <c r="P405" s="1509"/>
      <c r="Q405" s="1509"/>
      <c r="R405" s="1509"/>
      <c r="S405" s="1509"/>
      <c r="T405" s="1509"/>
      <c r="U405" s="1509"/>
      <c r="V405" s="1509"/>
      <c r="W405" s="1509"/>
      <c r="X405" s="1509"/>
      <c r="Y405" s="1509"/>
      <c r="Z405" s="1509"/>
      <c r="AA405" s="1509"/>
      <c r="AB405" s="1509"/>
      <c r="AC405" s="1509"/>
      <c r="AD405" s="1509"/>
      <c r="AE405" s="1509"/>
      <c r="AF405" s="1509"/>
      <c r="AG405" s="1509"/>
      <c r="AH405" s="1509"/>
      <c r="AI405" s="1509"/>
      <c r="AJ405" s="1509"/>
      <c r="AK405" s="1509"/>
      <c r="AL405" s="1509"/>
      <c r="AM405" s="1509"/>
      <c r="AN405" s="1509"/>
      <c r="AO405" s="1509"/>
      <c r="AP405" s="1509"/>
      <c r="AQ405" s="1509"/>
      <c r="AR405" s="1509"/>
      <c r="AS405" s="1509"/>
      <c r="AT405" s="1509"/>
      <c r="AU405" s="1509"/>
      <c r="AV405" s="1509"/>
      <c r="AW405" s="1509"/>
      <c r="AX405" s="1509"/>
      <c r="AY405" s="1509"/>
      <c r="AZ405" s="1509"/>
      <c r="BA405" s="1509"/>
      <c r="BB405" s="1509"/>
    </row>
    <row r="406">
      <c r="A406" s="1509"/>
      <c r="B406" s="1509"/>
      <c r="C406" s="1509"/>
      <c r="D406" s="1509"/>
      <c r="E406" s="1509"/>
      <c r="F406" s="1509"/>
      <c r="G406" s="1509"/>
      <c r="H406" s="1509"/>
      <c r="I406" s="1509"/>
      <c r="J406" s="1509"/>
      <c r="K406" s="1509"/>
      <c r="L406" s="1509"/>
      <c r="M406" s="1509"/>
      <c r="N406" s="1509"/>
      <c r="O406" s="1509"/>
      <c r="P406" s="1509"/>
      <c r="Q406" s="1509"/>
      <c r="R406" s="1509"/>
      <c r="S406" s="1509"/>
      <c r="T406" s="1509"/>
      <c r="U406" s="1509"/>
      <c r="V406" s="1509"/>
      <c r="W406" s="1509"/>
      <c r="X406" s="1509"/>
      <c r="Y406" s="1509"/>
      <c r="Z406" s="1509"/>
      <c r="AA406" s="1509"/>
      <c r="AB406" s="1509"/>
      <c r="AC406" s="1509"/>
      <c r="AD406" s="1509"/>
      <c r="AE406" s="1509"/>
      <c r="AF406" s="1509"/>
      <c r="AG406" s="1509"/>
      <c r="AH406" s="1509"/>
      <c r="AI406" s="1509"/>
      <c r="AJ406" s="1509"/>
      <c r="AK406" s="1509"/>
      <c r="AL406" s="1509"/>
      <c r="AM406" s="1509"/>
      <c r="AN406" s="1509"/>
      <c r="AO406" s="1509"/>
      <c r="AP406" s="1509"/>
      <c r="AQ406" s="1509"/>
      <c r="AR406" s="1509"/>
      <c r="AS406" s="1509"/>
      <c r="AT406" s="1509"/>
      <c r="AU406" s="1509"/>
      <c r="AV406" s="1509"/>
      <c r="AW406" s="1509"/>
      <c r="AX406" s="1509"/>
      <c r="AY406" s="1509"/>
      <c r="AZ406" s="1509"/>
      <c r="BA406" s="1509"/>
      <c r="BB406" s="1509"/>
    </row>
    <row r="407">
      <c r="A407" s="1509"/>
      <c r="B407" s="1509"/>
      <c r="C407" s="1509"/>
      <c r="D407" s="1509"/>
      <c r="E407" s="1509"/>
      <c r="F407" s="1509"/>
      <c r="G407" s="1509"/>
      <c r="H407" s="1509"/>
      <c r="I407" s="1509"/>
      <c r="J407" s="1509"/>
      <c r="K407" s="1509"/>
      <c r="L407" s="1509"/>
      <c r="M407" s="1509"/>
      <c r="N407" s="1509"/>
      <c r="O407" s="1509"/>
      <c r="P407" s="1509"/>
      <c r="Q407" s="1509"/>
      <c r="R407" s="1509"/>
      <c r="S407" s="1509"/>
      <c r="T407" s="1509"/>
      <c r="U407" s="1509"/>
      <c r="V407" s="1509"/>
      <c r="W407" s="1509"/>
      <c r="X407" s="1509"/>
      <c r="Y407" s="1509"/>
      <c r="Z407" s="1509"/>
      <c r="AA407" s="1509"/>
      <c r="AB407" s="1509"/>
      <c r="AC407" s="1509"/>
      <c r="AD407" s="1509"/>
      <c r="AE407" s="1509"/>
      <c r="AF407" s="1509"/>
      <c r="AG407" s="1509"/>
      <c r="AH407" s="1509"/>
      <c r="AI407" s="1509"/>
      <c r="AJ407" s="1509"/>
      <c r="AK407" s="1509"/>
      <c r="AL407" s="1509"/>
      <c r="AM407" s="1509"/>
      <c r="AN407" s="1509"/>
      <c r="AO407" s="1509"/>
      <c r="AP407" s="1509"/>
      <c r="AQ407" s="1509"/>
      <c r="AR407" s="1509"/>
      <c r="AS407" s="1509"/>
      <c r="AT407" s="1509"/>
      <c r="AU407" s="1509"/>
      <c r="AV407" s="1509"/>
      <c r="AW407" s="1509"/>
      <c r="AX407" s="1509"/>
      <c r="AY407" s="1509"/>
      <c r="AZ407" s="1509"/>
      <c r="BA407" s="1509"/>
      <c r="BB407" s="1509"/>
    </row>
    <row r="408">
      <c r="A408" s="1509"/>
      <c r="B408" s="1509"/>
      <c r="C408" s="1509"/>
      <c r="D408" s="1509"/>
      <c r="E408" s="1509"/>
      <c r="F408" s="1509"/>
      <c r="G408" s="1509"/>
      <c r="H408" s="1509"/>
      <c r="I408" s="1509"/>
      <c r="J408" s="1509"/>
      <c r="K408" s="1509"/>
      <c r="L408" s="1509"/>
      <c r="M408" s="1509"/>
      <c r="N408" s="1509"/>
      <c r="O408" s="1509"/>
      <c r="P408" s="1509"/>
      <c r="Q408" s="1509"/>
      <c r="R408" s="1509"/>
      <c r="S408" s="1509"/>
      <c r="T408" s="1509"/>
      <c r="U408" s="1509"/>
      <c r="V408" s="1509"/>
      <c r="W408" s="1509"/>
      <c r="X408" s="1509"/>
      <c r="Y408" s="1509"/>
      <c r="Z408" s="1509"/>
      <c r="AA408" s="1509"/>
      <c r="AB408" s="1509"/>
      <c r="AC408" s="1509"/>
      <c r="AD408" s="1509"/>
      <c r="AE408" s="1509"/>
      <c r="AF408" s="1509"/>
      <c r="AG408" s="1509"/>
      <c r="AH408" s="1509"/>
      <c r="AI408" s="1509"/>
      <c r="AJ408" s="1509"/>
      <c r="AK408" s="1509"/>
      <c r="AL408" s="1509"/>
      <c r="AM408" s="1509"/>
      <c r="AN408" s="1509"/>
      <c r="AO408" s="1509"/>
      <c r="AP408" s="1509"/>
      <c r="AQ408" s="1509"/>
      <c r="AR408" s="1509"/>
      <c r="AS408" s="1509"/>
      <c r="AT408" s="1509"/>
      <c r="AU408" s="1509"/>
      <c r="AV408" s="1509"/>
      <c r="AW408" s="1509"/>
      <c r="AX408" s="1509"/>
      <c r="AY408" s="1509"/>
      <c r="AZ408" s="1509"/>
      <c r="BA408" s="1509"/>
      <c r="BB408" s="1509"/>
    </row>
    <row r="409">
      <c r="A409" s="1509"/>
      <c r="B409" s="1509"/>
      <c r="C409" s="1509"/>
      <c r="D409" s="1509"/>
      <c r="E409" s="1509"/>
      <c r="F409" s="1509"/>
      <c r="G409" s="1509"/>
      <c r="H409" s="1509"/>
      <c r="I409" s="1509"/>
      <c r="J409" s="1509"/>
      <c r="K409" s="1509"/>
      <c r="L409" s="1509"/>
      <c r="M409" s="1509"/>
      <c r="N409" s="1509"/>
      <c r="O409" s="1509"/>
      <c r="P409" s="1509"/>
      <c r="Q409" s="1509"/>
      <c r="R409" s="1509"/>
      <c r="S409" s="1509"/>
      <c r="T409" s="1509"/>
      <c r="U409" s="1509"/>
      <c r="V409" s="1509"/>
      <c r="W409" s="1509"/>
      <c r="X409" s="1509"/>
      <c r="Y409" s="1509"/>
      <c r="Z409" s="1509"/>
      <c r="AA409" s="1509"/>
      <c r="AB409" s="1509"/>
      <c r="AC409" s="1509"/>
      <c r="AD409" s="1509"/>
      <c r="AE409" s="1509"/>
      <c r="AF409" s="1509"/>
      <c r="AG409" s="1509"/>
      <c r="AH409" s="1509"/>
      <c r="AI409" s="1509"/>
      <c r="AJ409" s="1509"/>
      <c r="AK409" s="1509"/>
      <c r="AL409" s="1509"/>
      <c r="AM409" s="1509"/>
      <c r="AN409" s="1509"/>
      <c r="AO409" s="1509"/>
      <c r="AP409" s="1509"/>
      <c r="AQ409" s="1509"/>
      <c r="AR409" s="1509"/>
      <c r="AS409" s="1509"/>
      <c r="AT409" s="1509"/>
      <c r="AU409" s="1509"/>
      <c r="AV409" s="1509"/>
      <c r="AW409" s="1509"/>
      <c r="AX409" s="1509"/>
      <c r="AY409" s="1509"/>
      <c r="AZ409" s="1509"/>
      <c r="BA409" s="1509"/>
      <c r="BB409" s="1509"/>
    </row>
    <row r="410">
      <c r="A410" s="1509"/>
      <c r="B410" s="1509"/>
      <c r="C410" s="1509"/>
      <c r="D410" s="1509"/>
      <c r="E410" s="1509"/>
      <c r="F410" s="1509"/>
      <c r="G410" s="1509"/>
      <c r="H410" s="1509"/>
      <c r="I410" s="1509"/>
      <c r="J410" s="1509"/>
      <c r="K410" s="1509"/>
      <c r="L410" s="1509"/>
      <c r="M410" s="1509"/>
      <c r="N410" s="1509"/>
      <c r="O410" s="1509"/>
      <c r="P410" s="1509"/>
      <c r="Q410" s="1509"/>
      <c r="R410" s="1509"/>
      <c r="S410" s="1509"/>
      <c r="T410" s="1509"/>
      <c r="U410" s="1509"/>
      <c r="V410" s="1509"/>
      <c r="W410" s="1509"/>
      <c r="X410" s="1509"/>
      <c r="Y410" s="1509"/>
      <c r="Z410" s="1509"/>
      <c r="AA410" s="1509"/>
      <c r="AB410" s="1509"/>
      <c r="AC410" s="1509"/>
      <c r="AD410" s="1509"/>
      <c r="AE410" s="1509"/>
      <c r="AF410" s="1509"/>
      <c r="AG410" s="1509"/>
      <c r="AH410" s="1509"/>
      <c r="AI410" s="1509"/>
      <c r="AJ410" s="1509"/>
      <c r="AK410" s="1509"/>
      <c r="AL410" s="1509"/>
      <c r="AM410" s="1509"/>
      <c r="AN410" s="1509"/>
      <c r="AO410" s="1509"/>
      <c r="AP410" s="1509"/>
      <c r="AQ410" s="1509"/>
      <c r="AR410" s="1509"/>
      <c r="AS410" s="1509"/>
      <c r="AT410" s="1509"/>
      <c r="AU410" s="1509"/>
      <c r="AV410" s="1509"/>
      <c r="AW410" s="1509"/>
      <c r="AX410" s="1509"/>
      <c r="AY410" s="1509"/>
      <c r="AZ410" s="1509"/>
      <c r="BA410" s="1509"/>
      <c r="BB410" s="1509"/>
    </row>
    <row r="411">
      <c r="A411" s="1509"/>
      <c r="B411" s="1509"/>
      <c r="C411" s="1509"/>
      <c r="D411" s="1509"/>
      <c r="E411" s="1509"/>
      <c r="F411" s="1509"/>
      <c r="G411" s="1509"/>
      <c r="H411" s="1509"/>
      <c r="I411" s="1509"/>
      <c r="J411" s="1509"/>
      <c r="K411" s="1509"/>
      <c r="L411" s="1509"/>
      <c r="M411" s="1509"/>
      <c r="N411" s="1509"/>
      <c r="O411" s="1509"/>
      <c r="P411" s="1509"/>
      <c r="Q411" s="1509"/>
      <c r="R411" s="1509"/>
      <c r="S411" s="1509"/>
      <c r="T411" s="1509"/>
      <c r="U411" s="1509"/>
      <c r="V411" s="1509"/>
      <c r="W411" s="1509"/>
      <c r="X411" s="1509"/>
      <c r="Y411" s="1509"/>
      <c r="Z411" s="1509"/>
      <c r="AA411" s="1509"/>
      <c r="AB411" s="1509"/>
      <c r="AC411" s="1509"/>
      <c r="AD411" s="1509"/>
      <c r="AE411" s="1509"/>
      <c r="AF411" s="1509"/>
      <c r="AG411" s="1509"/>
      <c r="AH411" s="1509"/>
      <c r="AI411" s="1509"/>
      <c r="AJ411" s="1509"/>
      <c r="AK411" s="1509"/>
      <c r="AL411" s="1509"/>
      <c r="AM411" s="1509"/>
      <c r="AN411" s="1509"/>
      <c r="AO411" s="1509"/>
      <c r="AP411" s="1509"/>
      <c r="AQ411" s="1509"/>
      <c r="AR411" s="1509"/>
      <c r="AS411" s="1509"/>
      <c r="AT411" s="1509"/>
      <c r="AU411" s="1509"/>
      <c r="AV411" s="1509"/>
      <c r="AW411" s="1509"/>
      <c r="AX411" s="1509"/>
      <c r="AY411" s="1509"/>
      <c r="AZ411" s="1509"/>
      <c r="BA411" s="1509"/>
      <c r="BB411" s="1509"/>
    </row>
    <row r="412">
      <c r="A412" s="1509"/>
      <c r="B412" s="1509"/>
      <c r="C412" s="1509"/>
      <c r="D412" s="1509"/>
      <c r="E412" s="1509"/>
      <c r="F412" s="1509"/>
      <c r="G412" s="1509"/>
      <c r="H412" s="1509"/>
      <c r="I412" s="1509"/>
      <c r="J412" s="1509"/>
      <c r="K412" s="1509"/>
      <c r="L412" s="1509"/>
      <c r="M412" s="1509"/>
      <c r="N412" s="1509"/>
      <c r="O412" s="1509"/>
      <c r="P412" s="1509"/>
      <c r="Q412" s="1509"/>
      <c r="R412" s="1509"/>
      <c r="S412" s="1509"/>
      <c r="T412" s="1509"/>
      <c r="U412" s="1509"/>
      <c r="V412" s="1509"/>
      <c r="W412" s="1509"/>
      <c r="X412" s="1509"/>
      <c r="Y412" s="1509"/>
      <c r="Z412" s="1509"/>
      <c r="AA412" s="1509"/>
      <c r="AB412" s="1509"/>
      <c r="AC412" s="1509"/>
      <c r="AD412" s="1509"/>
      <c r="AE412" s="1509"/>
      <c r="AF412" s="1509"/>
      <c r="AG412" s="1509"/>
      <c r="AH412" s="1509"/>
      <c r="AI412" s="1509"/>
      <c r="AJ412" s="1509"/>
      <c r="AK412" s="1509"/>
      <c r="AL412" s="1509"/>
      <c r="AM412" s="1509"/>
      <c r="AN412" s="1509"/>
      <c r="AO412" s="1509"/>
      <c r="AP412" s="1509"/>
      <c r="AQ412" s="1509"/>
      <c r="AR412" s="1509"/>
      <c r="AS412" s="1509"/>
      <c r="AT412" s="1509"/>
      <c r="AU412" s="1509"/>
      <c r="AV412" s="1509"/>
      <c r="AW412" s="1509"/>
      <c r="AX412" s="1509"/>
      <c r="AY412" s="1509"/>
      <c r="AZ412" s="1509"/>
      <c r="BA412" s="1509"/>
      <c r="BB412" s="1509"/>
    </row>
    <row r="413">
      <c r="A413" s="1509"/>
      <c r="B413" s="1509"/>
      <c r="C413" s="1509"/>
      <c r="D413" s="1509"/>
      <c r="E413" s="1509"/>
      <c r="F413" s="1509"/>
      <c r="G413" s="1509"/>
      <c r="H413" s="1509"/>
      <c r="I413" s="1509"/>
      <c r="J413" s="1509"/>
      <c r="K413" s="1509"/>
      <c r="L413" s="1509"/>
      <c r="M413" s="1509"/>
      <c r="N413" s="1509"/>
      <c r="O413" s="1509"/>
      <c r="P413" s="1509"/>
      <c r="Q413" s="1509"/>
      <c r="R413" s="1509"/>
      <c r="S413" s="1509"/>
      <c r="T413" s="1509"/>
      <c r="U413" s="1509"/>
      <c r="V413" s="1509"/>
      <c r="W413" s="1509"/>
      <c r="X413" s="1509"/>
      <c r="Y413" s="1509"/>
      <c r="Z413" s="1509"/>
      <c r="AA413" s="1509"/>
      <c r="AB413" s="1509"/>
      <c r="AC413" s="1509"/>
      <c r="AD413" s="1509"/>
      <c r="AE413" s="1509"/>
      <c r="AF413" s="1509"/>
      <c r="AG413" s="1509"/>
      <c r="AH413" s="1509"/>
      <c r="AI413" s="1509"/>
      <c r="AJ413" s="1509"/>
      <c r="AK413" s="1509"/>
      <c r="AL413" s="1509"/>
      <c r="AM413" s="1509"/>
      <c r="AN413" s="1509"/>
      <c r="AO413" s="1509"/>
      <c r="AP413" s="1509"/>
      <c r="AQ413" s="1509"/>
      <c r="AR413" s="1509"/>
      <c r="AS413" s="1509"/>
      <c r="AT413" s="1509"/>
      <c r="AU413" s="1509"/>
      <c r="AV413" s="1509"/>
      <c r="AW413" s="1509"/>
      <c r="AX413" s="1509"/>
      <c r="AY413" s="1509"/>
      <c r="AZ413" s="1509"/>
      <c r="BA413" s="1509"/>
      <c r="BB413" s="1509"/>
    </row>
    <row r="414">
      <c r="A414" s="1509"/>
      <c r="B414" s="1509"/>
      <c r="C414" s="1509"/>
      <c r="D414" s="1509"/>
      <c r="E414" s="1509"/>
      <c r="F414" s="1509"/>
      <c r="G414" s="1509"/>
      <c r="H414" s="1509"/>
      <c r="I414" s="1509"/>
      <c r="J414" s="1509"/>
      <c r="K414" s="1509"/>
      <c r="L414" s="1509"/>
      <c r="M414" s="1509"/>
      <c r="N414" s="1509"/>
      <c r="O414" s="1509"/>
      <c r="P414" s="1509"/>
      <c r="Q414" s="1509"/>
      <c r="R414" s="1509"/>
      <c r="S414" s="1509"/>
      <c r="T414" s="1509"/>
      <c r="U414" s="1509"/>
      <c r="V414" s="1509"/>
      <c r="W414" s="1509"/>
      <c r="X414" s="1509"/>
      <c r="Y414" s="1509"/>
      <c r="Z414" s="1509"/>
      <c r="AA414" s="1509"/>
      <c r="AB414" s="1509"/>
      <c r="AC414" s="1509"/>
      <c r="AD414" s="1509"/>
      <c r="AE414" s="1509"/>
      <c r="AF414" s="1509"/>
      <c r="AG414" s="1509"/>
      <c r="AH414" s="1509"/>
      <c r="AI414" s="1509"/>
      <c r="AJ414" s="1509"/>
      <c r="AK414" s="1509"/>
      <c r="AL414" s="1509"/>
      <c r="AM414" s="1509"/>
      <c r="AN414" s="1509"/>
      <c r="AO414" s="1509"/>
      <c r="AP414" s="1509"/>
      <c r="AQ414" s="1509"/>
      <c r="AR414" s="1509"/>
      <c r="AS414" s="1509"/>
      <c r="AT414" s="1509"/>
      <c r="AU414" s="1509"/>
      <c r="AV414" s="1509"/>
      <c r="AW414" s="1509"/>
      <c r="AX414" s="1509"/>
      <c r="AY414" s="1509"/>
      <c r="AZ414" s="1509"/>
      <c r="BA414" s="1509"/>
      <c r="BB414" s="1509"/>
    </row>
    <row r="415">
      <c r="A415" s="1509"/>
      <c r="B415" s="1509"/>
      <c r="C415" s="1509"/>
      <c r="D415" s="1509"/>
      <c r="E415" s="1509"/>
      <c r="F415" s="1509"/>
      <c r="G415" s="1509"/>
      <c r="H415" s="1509"/>
      <c r="I415" s="1509"/>
      <c r="J415" s="1509"/>
      <c r="K415" s="1509"/>
      <c r="L415" s="1509"/>
      <c r="M415" s="1509"/>
      <c r="N415" s="1509"/>
      <c r="O415" s="1509"/>
      <c r="P415" s="1509"/>
      <c r="Q415" s="1509"/>
      <c r="R415" s="1509"/>
      <c r="S415" s="1509"/>
      <c r="T415" s="1509"/>
      <c r="U415" s="1509"/>
      <c r="V415" s="1509"/>
      <c r="W415" s="1509"/>
      <c r="X415" s="1509"/>
      <c r="Y415" s="1509"/>
      <c r="Z415" s="1509"/>
      <c r="AA415" s="1509"/>
      <c r="AB415" s="1509"/>
      <c r="AC415" s="1509"/>
      <c r="AD415" s="1509"/>
      <c r="AE415" s="1509"/>
      <c r="AF415" s="1509"/>
      <c r="AG415" s="1509"/>
      <c r="AH415" s="1509"/>
      <c r="AI415" s="1509"/>
      <c r="AJ415" s="1509"/>
      <c r="AK415" s="1509"/>
      <c r="AL415" s="1509"/>
      <c r="AM415" s="1509"/>
      <c r="AN415" s="1509"/>
      <c r="AO415" s="1509"/>
      <c r="AP415" s="1509"/>
      <c r="AQ415" s="1509"/>
      <c r="AR415" s="1509"/>
      <c r="AS415" s="1509"/>
      <c r="AT415" s="1509"/>
      <c r="AU415" s="1509"/>
      <c r="AV415" s="1509"/>
      <c r="AW415" s="1509"/>
      <c r="AX415" s="1509"/>
      <c r="AY415" s="1509"/>
      <c r="AZ415" s="1509"/>
      <c r="BA415" s="1509"/>
      <c r="BB415" s="1509"/>
    </row>
    <row r="416">
      <c r="A416" s="1509"/>
      <c r="B416" s="1509"/>
      <c r="C416" s="1509"/>
      <c r="D416" s="1509"/>
      <c r="E416" s="1509"/>
      <c r="F416" s="1509"/>
      <c r="G416" s="1509"/>
      <c r="H416" s="1509"/>
      <c r="I416" s="1509"/>
      <c r="J416" s="1509"/>
      <c r="K416" s="1509"/>
      <c r="L416" s="1509"/>
      <c r="M416" s="1509"/>
      <c r="N416" s="1509"/>
      <c r="O416" s="1509"/>
      <c r="P416" s="1509"/>
      <c r="Q416" s="1509"/>
      <c r="R416" s="1509"/>
      <c r="S416" s="1509"/>
      <c r="T416" s="1509"/>
      <c r="U416" s="1509"/>
      <c r="V416" s="1509"/>
      <c r="W416" s="1509"/>
      <c r="X416" s="1509"/>
      <c r="Y416" s="1509"/>
      <c r="Z416" s="1509"/>
      <c r="AA416" s="1509"/>
      <c r="AB416" s="1509"/>
      <c r="AC416" s="1509"/>
      <c r="AD416" s="1509"/>
      <c r="AE416" s="1509"/>
      <c r="AF416" s="1509"/>
      <c r="AG416" s="1509"/>
      <c r="AH416" s="1509"/>
      <c r="AI416" s="1509"/>
      <c r="AJ416" s="1509"/>
      <c r="AK416" s="1509"/>
      <c r="AL416" s="1509"/>
      <c r="AM416" s="1509"/>
      <c r="AN416" s="1509"/>
      <c r="AO416" s="1509"/>
      <c r="AP416" s="1509"/>
      <c r="AQ416" s="1509"/>
      <c r="AR416" s="1509"/>
      <c r="AS416" s="1509"/>
      <c r="AT416" s="1509"/>
      <c r="AU416" s="1509"/>
      <c r="AV416" s="1509"/>
      <c r="AW416" s="1509"/>
      <c r="AX416" s="1509"/>
      <c r="AY416" s="1509"/>
      <c r="AZ416" s="1509"/>
      <c r="BA416" s="1509"/>
      <c r="BB416" s="1509"/>
    </row>
    <row r="417">
      <c r="A417" s="1509"/>
      <c r="B417" s="1509"/>
      <c r="C417" s="1509"/>
      <c r="D417" s="1509"/>
      <c r="E417" s="1509"/>
      <c r="F417" s="1509"/>
      <c r="G417" s="1509"/>
      <c r="H417" s="1509"/>
      <c r="I417" s="1509"/>
      <c r="J417" s="1509"/>
      <c r="K417" s="1509"/>
      <c r="L417" s="1509"/>
      <c r="M417" s="1509"/>
      <c r="N417" s="1509"/>
      <c r="O417" s="1509"/>
      <c r="P417" s="1509"/>
      <c r="Q417" s="1509"/>
      <c r="R417" s="1509"/>
      <c r="S417" s="1509"/>
      <c r="T417" s="1509"/>
      <c r="U417" s="1509"/>
      <c r="V417" s="1509"/>
      <c r="W417" s="1509"/>
      <c r="X417" s="1509"/>
      <c r="Y417" s="1509"/>
      <c r="Z417" s="1509"/>
      <c r="AA417" s="1509"/>
      <c r="AB417" s="1509"/>
      <c r="AC417" s="1509"/>
      <c r="AD417" s="1509"/>
      <c r="AE417" s="1509"/>
      <c r="AF417" s="1509"/>
      <c r="AG417" s="1509"/>
      <c r="AH417" s="1509"/>
      <c r="AI417" s="1509"/>
      <c r="AJ417" s="1509"/>
      <c r="AK417" s="1509"/>
      <c r="AL417" s="1509"/>
      <c r="AM417" s="1509"/>
      <c r="AN417" s="1509"/>
      <c r="AO417" s="1509"/>
      <c r="AP417" s="1509"/>
      <c r="AQ417" s="1509"/>
      <c r="AR417" s="1509"/>
      <c r="AS417" s="1509"/>
      <c r="AT417" s="1509"/>
      <c r="AU417" s="1509"/>
      <c r="AV417" s="1509"/>
      <c r="AW417" s="1509"/>
      <c r="AX417" s="1509"/>
      <c r="AY417" s="1509"/>
      <c r="AZ417" s="1509"/>
      <c r="BA417" s="1509"/>
      <c r="BB417" s="1509"/>
    </row>
    <row r="418">
      <c r="A418" s="1509"/>
      <c r="B418" s="1509"/>
      <c r="C418" s="1509"/>
      <c r="D418" s="1509"/>
      <c r="E418" s="1509"/>
      <c r="F418" s="1509"/>
      <c r="G418" s="1509"/>
      <c r="H418" s="1509"/>
      <c r="I418" s="1509"/>
      <c r="J418" s="1509"/>
      <c r="K418" s="1509"/>
      <c r="L418" s="1509"/>
      <c r="M418" s="1509"/>
      <c r="N418" s="1509"/>
      <c r="O418" s="1509"/>
      <c r="P418" s="1509"/>
      <c r="Q418" s="1509"/>
      <c r="R418" s="1509"/>
      <c r="S418" s="1509"/>
      <c r="T418" s="1509"/>
      <c r="U418" s="1509"/>
      <c r="V418" s="1509"/>
      <c r="W418" s="1509"/>
      <c r="X418" s="1509"/>
      <c r="Y418" s="1509"/>
      <c r="Z418" s="1509"/>
      <c r="AA418" s="1509"/>
      <c r="AB418" s="1509"/>
      <c r="AC418" s="1509"/>
      <c r="AD418" s="1509"/>
      <c r="AE418" s="1509"/>
      <c r="AF418" s="1509"/>
      <c r="AG418" s="1509"/>
      <c r="AH418" s="1509"/>
      <c r="AI418" s="1509"/>
      <c r="AJ418" s="1509"/>
      <c r="AK418" s="1509"/>
      <c r="AL418" s="1509"/>
      <c r="AM418" s="1509"/>
      <c r="AN418" s="1509"/>
      <c r="AO418" s="1509"/>
      <c r="AP418" s="1509"/>
      <c r="AQ418" s="1509"/>
      <c r="AR418" s="1509"/>
      <c r="AS418" s="1509"/>
      <c r="AT418" s="1509"/>
      <c r="AU418" s="1509"/>
      <c r="AV418" s="1509"/>
      <c r="AW418" s="1509"/>
      <c r="AX418" s="1509"/>
      <c r="AY418" s="1509"/>
      <c r="AZ418" s="1509"/>
      <c r="BA418" s="1509"/>
      <c r="BB418" s="1509"/>
    </row>
    <row r="419">
      <c r="A419" s="1509"/>
      <c r="B419" s="1509"/>
      <c r="C419" s="1509"/>
      <c r="D419" s="1509"/>
      <c r="E419" s="1509"/>
      <c r="F419" s="1509"/>
      <c r="G419" s="1509"/>
      <c r="H419" s="1509"/>
      <c r="I419" s="1509"/>
      <c r="J419" s="1509"/>
      <c r="K419" s="1509"/>
      <c r="L419" s="1509"/>
      <c r="M419" s="1509"/>
      <c r="N419" s="1509"/>
      <c r="O419" s="1509"/>
      <c r="P419" s="1509"/>
      <c r="Q419" s="1509"/>
      <c r="R419" s="1509"/>
      <c r="S419" s="1509"/>
      <c r="T419" s="1509"/>
      <c r="U419" s="1509"/>
      <c r="V419" s="1509"/>
      <c r="W419" s="1509"/>
      <c r="X419" s="1509"/>
      <c r="Y419" s="1509"/>
      <c r="Z419" s="1509"/>
      <c r="AA419" s="1509"/>
      <c r="AB419" s="1509"/>
      <c r="AC419" s="1509"/>
      <c r="AD419" s="1509"/>
      <c r="AE419" s="1509"/>
      <c r="AF419" s="1509"/>
      <c r="AG419" s="1509"/>
      <c r="AH419" s="1509"/>
      <c r="AI419" s="1509"/>
      <c r="AJ419" s="1509"/>
      <c r="AK419" s="1509"/>
      <c r="AL419" s="1509"/>
      <c r="AM419" s="1509"/>
      <c r="AN419" s="1509"/>
      <c r="AO419" s="1509"/>
      <c r="AP419" s="1509"/>
      <c r="AQ419" s="1509"/>
      <c r="AR419" s="1509"/>
      <c r="AS419" s="1509"/>
      <c r="AT419" s="1509"/>
      <c r="AU419" s="1509"/>
      <c r="AV419" s="1509"/>
      <c r="AW419" s="1509"/>
      <c r="AX419" s="1509"/>
      <c r="AY419" s="1509"/>
      <c r="AZ419" s="1509"/>
      <c r="BA419" s="1509"/>
      <c r="BB419" s="1509"/>
    </row>
    <row r="420">
      <c r="A420" s="1509"/>
      <c r="B420" s="1509"/>
      <c r="C420" s="1509"/>
      <c r="D420" s="1509"/>
      <c r="E420" s="1509"/>
      <c r="F420" s="1509"/>
      <c r="G420" s="1509"/>
      <c r="H420" s="1509"/>
      <c r="I420" s="1509"/>
      <c r="J420" s="1509"/>
      <c r="K420" s="1509"/>
      <c r="L420" s="1509"/>
      <c r="M420" s="1509"/>
      <c r="N420" s="1509"/>
      <c r="O420" s="1509"/>
      <c r="P420" s="1509"/>
      <c r="Q420" s="1509"/>
      <c r="R420" s="1509"/>
      <c r="S420" s="1509"/>
      <c r="T420" s="1509"/>
      <c r="U420" s="1509"/>
      <c r="V420" s="1509"/>
      <c r="W420" s="1509"/>
      <c r="X420" s="1509"/>
      <c r="Y420" s="1509"/>
      <c r="Z420" s="1509"/>
      <c r="AA420" s="1509"/>
      <c r="AB420" s="1509"/>
      <c r="AC420" s="1509"/>
      <c r="AD420" s="1509"/>
      <c r="AE420" s="1509"/>
      <c r="AF420" s="1509"/>
      <c r="AG420" s="1509"/>
      <c r="AH420" s="1509"/>
      <c r="AI420" s="1509"/>
      <c r="AJ420" s="1509"/>
      <c r="AK420" s="1509"/>
      <c r="AL420" s="1509"/>
      <c r="AM420" s="1509"/>
      <c r="AN420" s="1509"/>
      <c r="AO420" s="1509"/>
      <c r="AP420" s="1509"/>
      <c r="AQ420" s="1509"/>
      <c r="AR420" s="1509"/>
      <c r="AS420" s="1509"/>
      <c r="AT420" s="1509"/>
      <c r="AU420" s="1509"/>
      <c r="AV420" s="1509"/>
      <c r="AW420" s="1509"/>
      <c r="AX420" s="1509"/>
      <c r="AY420" s="1509"/>
      <c r="AZ420" s="1509"/>
      <c r="BA420" s="1509"/>
      <c r="BB420" s="1509"/>
    </row>
    <row r="421">
      <c r="A421" s="1509"/>
      <c r="B421" s="1509"/>
      <c r="C421" s="1509"/>
      <c r="D421" s="1509"/>
      <c r="E421" s="1509"/>
      <c r="F421" s="1509"/>
      <c r="G421" s="1509"/>
      <c r="H421" s="1509"/>
      <c r="I421" s="1509"/>
      <c r="J421" s="1509"/>
      <c r="K421" s="1509"/>
      <c r="L421" s="1509"/>
      <c r="M421" s="1509"/>
      <c r="N421" s="1509"/>
      <c r="O421" s="1509"/>
      <c r="P421" s="1509"/>
      <c r="Q421" s="1509"/>
      <c r="R421" s="1509"/>
      <c r="S421" s="1509"/>
      <c r="T421" s="1509"/>
      <c r="U421" s="1509"/>
      <c r="V421" s="1509"/>
      <c r="W421" s="1509"/>
      <c r="X421" s="1509"/>
      <c r="Y421" s="1509"/>
      <c r="Z421" s="1509"/>
      <c r="AA421" s="1509"/>
      <c r="AB421" s="1509"/>
      <c r="AC421" s="1509"/>
      <c r="AD421" s="1509"/>
      <c r="AE421" s="1509"/>
      <c r="AF421" s="1509"/>
      <c r="AG421" s="1509"/>
      <c r="AH421" s="1509"/>
      <c r="AI421" s="1509"/>
      <c r="AJ421" s="1509"/>
      <c r="AK421" s="1509"/>
      <c r="AL421" s="1509"/>
      <c r="AM421" s="1509"/>
      <c r="AN421" s="1509"/>
      <c r="AO421" s="1509"/>
      <c r="AP421" s="1509"/>
      <c r="AQ421" s="1509"/>
      <c r="AR421" s="1509"/>
      <c r="AS421" s="1509"/>
      <c r="AT421" s="1509"/>
      <c r="AU421" s="1509"/>
      <c r="AV421" s="1509"/>
      <c r="AW421" s="1509"/>
      <c r="AX421" s="1509"/>
      <c r="AY421" s="1509"/>
      <c r="AZ421" s="1509"/>
      <c r="BA421" s="1509"/>
      <c r="BB421" s="1509"/>
    </row>
    <row r="422">
      <c r="A422" s="1509"/>
      <c r="B422" s="1509"/>
      <c r="C422" s="1509"/>
      <c r="D422" s="1509"/>
      <c r="E422" s="1509"/>
      <c r="F422" s="1509"/>
      <c r="G422" s="1509"/>
      <c r="H422" s="1509"/>
      <c r="I422" s="1509"/>
      <c r="J422" s="1509"/>
      <c r="K422" s="1509"/>
      <c r="L422" s="1509"/>
      <c r="M422" s="1509"/>
      <c r="N422" s="1509"/>
      <c r="O422" s="1509"/>
      <c r="P422" s="1509"/>
      <c r="Q422" s="1509"/>
      <c r="R422" s="1509"/>
      <c r="S422" s="1509"/>
      <c r="T422" s="1509"/>
      <c r="U422" s="1509"/>
      <c r="V422" s="1509"/>
      <c r="W422" s="1509"/>
      <c r="X422" s="1509"/>
      <c r="Y422" s="1509"/>
      <c r="Z422" s="1509"/>
      <c r="AA422" s="1509"/>
      <c r="AB422" s="1509"/>
      <c r="AC422" s="1509"/>
      <c r="AD422" s="1509"/>
      <c r="AE422" s="1509"/>
      <c r="AF422" s="1509"/>
      <c r="AG422" s="1509"/>
      <c r="AH422" s="1509"/>
      <c r="AI422" s="1509"/>
      <c r="AJ422" s="1509"/>
      <c r="AK422" s="1509"/>
      <c r="AL422" s="1509"/>
      <c r="AM422" s="1509"/>
      <c r="AN422" s="1509"/>
      <c r="AO422" s="1509"/>
      <c r="AP422" s="1509"/>
      <c r="AQ422" s="1509"/>
      <c r="AR422" s="1509"/>
      <c r="AS422" s="1509"/>
      <c r="AT422" s="1509"/>
      <c r="AU422" s="1509"/>
      <c r="AV422" s="1509"/>
      <c r="AW422" s="1509"/>
      <c r="AX422" s="1509"/>
      <c r="AY422" s="1509"/>
      <c r="AZ422" s="1509"/>
      <c r="BA422" s="1509"/>
      <c r="BB422" s="1509"/>
    </row>
    <row r="423">
      <c r="A423" s="1509"/>
      <c r="B423" s="1509"/>
      <c r="C423" s="1509"/>
      <c r="D423" s="1509"/>
      <c r="E423" s="1509"/>
      <c r="F423" s="1509"/>
      <c r="G423" s="1509"/>
      <c r="H423" s="1509"/>
      <c r="I423" s="1509"/>
      <c r="J423" s="1509"/>
      <c r="K423" s="1509"/>
      <c r="L423" s="1509"/>
      <c r="M423" s="1509"/>
      <c r="N423" s="1509"/>
      <c r="O423" s="1509"/>
      <c r="P423" s="1509"/>
      <c r="Q423" s="1509"/>
      <c r="R423" s="1509"/>
      <c r="S423" s="1509"/>
      <c r="T423" s="1509"/>
      <c r="U423" s="1509"/>
      <c r="V423" s="1509"/>
      <c r="W423" s="1509"/>
      <c r="X423" s="1509"/>
      <c r="Y423" s="1509"/>
      <c r="Z423" s="1509"/>
      <c r="AA423" s="1509"/>
      <c r="AB423" s="1509"/>
      <c r="AC423" s="1509"/>
      <c r="AD423" s="1509"/>
      <c r="AE423" s="1509"/>
      <c r="AF423" s="1509"/>
      <c r="AG423" s="1509"/>
      <c r="AH423" s="1509"/>
      <c r="AI423" s="1509"/>
      <c r="AJ423" s="1509"/>
      <c r="AK423" s="1509"/>
      <c r="AL423" s="1509"/>
      <c r="AM423" s="1509"/>
      <c r="AN423" s="1509"/>
      <c r="AO423" s="1509"/>
      <c r="AP423" s="1509"/>
      <c r="AQ423" s="1509"/>
      <c r="AR423" s="1509"/>
      <c r="AS423" s="1509"/>
      <c r="AT423" s="1509"/>
      <c r="AU423" s="1509"/>
      <c r="AV423" s="1509"/>
      <c r="AW423" s="1509"/>
      <c r="AX423" s="1509"/>
      <c r="AY423" s="1509"/>
      <c r="AZ423" s="1509"/>
      <c r="BA423" s="1509"/>
      <c r="BB423" s="1509"/>
    </row>
    <row r="424">
      <c r="A424" s="1509"/>
      <c r="B424" s="1509"/>
      <c r="C424" s="1509"/>
      <c r="D424" s="1509"/>
      <c r="E424" s="1509"/>
      <c r="F424" s="1509"/>
      <c r="G424" s="1509"/>
      <c r="H424" s="1509"/>
      <c r="I424" s="1509"/>
      <c r="J424" s="1509"/>
      <c r="K424" s="1509"/>
      <c r="L424" s="1509"/>
      <c r="M424" s="1509"/>
      <c r="N424" s="1509"/>
      <c r="O424" s="1509"/>
      <c r="P424" s="1509"/>
      <c r="Q424" s="1509"/>
      <c r="R424" s="1509"/>
      <c r="S424" s="1509"/>
      <c r="T424" s="1509"/>
      <c r="U424" s="1509"/>
      <c r="V424" s="1509"/>
      <c r="W424" s="1509"/>
      <c r="X424" s="1509"/>
      <c r="Y424" s="1509"/>
      <c r="Z424" s="1509"/>
      <c r="AA424" s="1509"/>
      <c r="AB424" s="1509"/>
      <c r="AC424" s="1509"/>
      <c r="AD424" s="1509"/>
      <c r="AE424" s="1509"/>
      <c r="AF424" s="1509"/>
      <c r="AG424" s="1509"/>
      <c r="AH424" s="1509"/>
      <c r="AI424" s="1509"/>
      <c r="AJ424" s="1509"/>
      <c r="AK424" s="1509"/>
      <c r="AL424" s="1509"/>
      <c r="AM424" s="1509"/>
      <c r="AN424" s="1509"/>
      <c r="AO424" s="1509"/>
      <c r="AP424" s="1509"/>
      <c r="AQ424" s="1509"/>
      <c r="AR424" s="1509"/>
      <c r="AS424" s="1509"/>
      <c r="AT424" s="1509"/>
      <c r="AU424" s="1509"/>
      <c r="AV424" s="1509"/>
      <c r="AW424" s="1509"/>
      <c r="AX424" s="1509"/>
      <c r="AY424" s="1509"/>
      <c r="AZ424" s="1509"/>
      <c r="BA424" s="1509"/>
      <c r="BB424" s="1509"/>
    </row>
    <row r="425">
      <c r="A425" s="1509"/>
      <c r="B425" s="1509"/>
      <c r="C425" s="1509"/>
      <c r="D425" s="1509"/>
      <c r="E425" s="1509"/>
      <c r="F425" s="1509"/>
      <c r="G425" s="1509"/>
      <c r="H425" s="1509"/>
      <c r="I425" s="1509"/>
      <c r="J425" s="1509"/>
      <c r="K425" s="1509"/>
      <c r="L425" s="1509"/>
      <c r="M425" s="1509"/>
      <c r="N425" s="1509"/>
      <c r="O425" s="1509"/>
      <c r="P425" s="1509"/>
      <c r="Q425" s="1509"/>
      <c r="R425" s="1509"/>
      <c r="S425" s="1509"/>
      <c r="T425" s="1509"/>
      <c r="U425" s="1509"/>
      <c r="V425" s="1509"/>
      <c r="W425" s="1509"/>
      <c r="X425" s="1509"/>
      <c r="Y425" s="1509"/>
      <c r="Z425" s="1509"/>
      <c r="AA425" s="1509"/>
      <c r="AB425" s="1509"/>
      <c r="AC425" s="1509"/>
      <c r="AD425" s="1509"/>
      <c r="AE425" s="1509"/>
      <c r="AF425" s="1509"/>
      <c r="AG425" s="1509"/>
      <c r="AH425" s="1509"/>
      <c r="AI425" s="1509"/>
      <c r="AJ425" s="1509"/>
      <c r="AK425" s="1509"/>
      <c r="AL425" s="1509"/>
      <c r="AM425" s="1509"/>
      <c r="AN425" s="1509"/>
      <c r="AO425" s="1509"/>
      <c r="AP425" s="1509"/>
      <c r="AQ425" s="1509"/>
      <c r="AR425" s="1509"/>
      <c r="AS425" s="1509"/>
      <c r="AT425" s="1509"/>
      <c r="AU425" s="1509"/>
      <c r="AV425" s="1509"/>
      <c r="AW425" s="1509"/>
      <c r="AX425" s="1509"/>
      <c r="AY425" s="1509"/>
      <c r="AZ425" s="1509"/>
      <c r="BA425" s="1509"/>
      <c r="BB425" s="1509"/>
    </row>
    <row r="426">
      <c r="A426" s="1509"/>
      <c r="B426" s="1509"/>
      <c r="C426" s="1509"/>
      <c r="D426" s="1509"/>
      <c r="E426" s="1509"/>
      <c r="F426" s="1509"/>
      <c r="G426" s="1509"/>
      <c r="H426" s="1509"/>
      <c r="I426" s="1509"/>
      <c r="J426" s="1509"/>
      <c r="K426" s="1509"/>
      <c r="L426" s="1509"/>
      <c r="M426" s="1509"/>
      <c r="N426" s="1509"/>
      <c r="O426" s="1509"/>
      <c r="P426" s="1509"/>
      <c r="Q426" s="1509"/>
      <c r="R426" s="1509"/>
      <c r="S426" s="1509"/>
      <c r="T426" s="1509"/>
      <c r="U426" s="1509"/>
      <c r="V426" s="1509"/>
      <c r="W426" s="1509"/>
      <c r="X426" s="1509"/>
      <c r="Y426" s="1509"/>
      <c r="Z426" s="1509"/>
      <c r="AA426" s="1509"/>
      <c r="AB426" s="1509"/>
      <c r="AC426" s="1509"/>
      <c r="AD426" s="1509"/>
      <c r="AE426" s="1509"/>
      <c r="AF426" s="1509"/>
      <c r="AG426" s="1509"/>
      <c r="AH426" s="1509"/>
      <c r="AI426" s="1509"/>
      <c r="AJ426" s="1509"/>
      <c r="AK426" s="1509"/>
      <c r="AL426" s="1509"/>
      <c r="AM426" s="1509"/>
      <c r="AN426" s="1509"/>
      <c r="AO426" s="1509"/>
      <c r="AP426" s="1509"/>
      <c r="AQ426" s="1509"/>
      <c r="AR426" s="1509"/>
      <c r="AS426" s="1509"/>
      <c r="AT426" s="1509"/>
      <c r="AU426" s="1509"/>
      <c r="AV426" s="1509"/>
      <c r="AW426" s="1509"/>
      <c r="AX426" s="1509"/>
      <c r="AY426" s="1509"/>
      <c r="AZ426" s="1509"/>
      <c r="BA426" s="1509"/>
      <c r="BB426" s="1509"/>
    </row>
    <row r="427">
      <c r="A427" s="1509"/>
      <c r="B427" s="1509"/>
      <c r="C427" s="1509"/>
      <c r="D427" s="1509"/>
      <c r="E427" s="1509"/>
      <c r="F427" s="1509"/>
      <c r="G427" s="1509"/>
      <c r="H427" s="1509"/>
      <c r="I427" s="1509"/>
      <c r="J427" s="1509"/>
      <c r="K427" s="1509"/>
      <c r="L427" s="1509"/>
      <c r="M427" s="1509"/>
      <c r="N427" s="1509"/>
      <c r="O427" s="1509"/>
      <c r="P427" s="1509"/>
      <c r="Q427" s="1509"/>
      <c r="R427" s="1509"/>
      <c r="S427" s="1509"/>
      <c r="T427" s="1509"/>
      <c r="U427" s="1509"/>
      <c r="V427" s="1509"/>
      <c r="W427" s="1509"/>
      <c r="X427" s="1509"/>
      <c r="Y427" s="1509"/>
      <c r="Z427" s="1509"/>
      <c r="AA427" s="1509"/>
      <c r="AB427" s="1509"/>
      <c r="AC427" s="1509"/>
      <c r="AD427" s="1509"/>
      <c r="AE427" s="1509"/>
      <c r="AF427" s="1509"/>
      <c r="AG427" s="1509"/>
      <c r="AH427" s="1509"/>
      <c r="AI427" s="1509"/>
      <c r="AJ427" s="1509"/>
      <c r="AK427" s="1509"/>
      <c r="AL427" s="1509"/>
      <c r="AM427" s="1509"/>
      <c r="AN427" s="1509"/>
      <c r="AO427" s="1509"/>
      <c r="AP427" s="1509"/>
      <c r="AQ427" s="1509"/>
      <c r="AR427" s="1509"/>
      <c r="AS427" s="1509"/>
      <c r="AT427" s="1509"/>
      <c r="AU427" s="1509"/>
      <c r="AV427" s="1509"/>
      <c r="AW427" s="1509"/>
      <c r="AX427" s="1509"/>
      <c r="AY427" s="1509"/>
      <c r="AZ427" s="1509"/>
      <c r="BA427" s="1509"/>
      <c r="BB427" s="1509"/>
    </row>
    <row r="428">
      <c r="A428" s="1509"/>
      <c r="B428" s="1509"/>
      <c r="C428" s="1509"/>
      <c r="D428" s="1509"/>
      <c r="E428" s="1509"/>
      <c r="F428" s="1509"/>
      <c r="G428" s="1509"/>
      <c r="H428" s="1509"/>
      <c r="I428" s="1509"/>
      <c r="J428" s="1509"/>
      <c r="K428" s="1509"/>
      <c r="L428" s="1509"/>
      <c r="M428" s="1509"/>
      <c r="N428" s="1509"/>
      <c r="O428" s="1509"/>
      <c r="P428" s="1509"/>
      <c r="Q428" s="1509"/>
      <c r="R428" s="1509"/>
      <c r="S428" s="1509"/>
      <c r="T428" s="1509"/>
      <c r="U428" s="1509"/>
      <c r="V428" s="1509"/>
      <c r="W428" s="1509"/>
      <c r="X428" s="1509"/>
      <c r="Y428" s="1509"/>
      <c r="Z428" s="1509"/>
      <c r="AA428" s="1509"/>
      <c r="AB428" s="1509"/>
      <c r="AC428" s="1509"/>
      <c r="AD428" s="1509"/>
      <c r="AE428" s="1509"/>
      <c r="AF428" s="1509"/>
      <c r="AG428" s="1509"/>
      <c r="AH428" s="1509"/>
      <c r="AI428" s="1509"/>
      <c r="AJ428" s="1509"/>
      <c r="AK428" s="1509"/>
      <c r="AL428" s="1509"/>
      <c r="AM428" s="1509"/>
      <c r="AN428" s="1509"/>
      <c r="AO428" s="1509"/>
      <c r="AP428" s="1509"/>
      <c r="AQ428" s="1509"/>
      <c r="AR428" s="1509"/>
      <c r="AS428" s="1509"/>
      <c r="AT428" s="1509"/>
      <c r="AU428" s="1509"/>
      <c r="AV428" s="1509"/>
      <c r="AW428" s="1509"/>
      <c r="AX428" s="1509"/>
      <c r="AY428" s="1509"/>
      <c r="AZ428" s="1509"/>
      <c r="BA428" s="1509"/>
      <c r="BB428" s="1509"/>
    </row>
    <row r="429">
      <c r="A429" s="1509"/>
      <c r="B429" s="1509"/>
      <c r="C429" s="1509"/>
      <c r="D429" s="1509"/>
      <c r="E429" s="1509"/>
      <c r="F429" s="1509"/>
      <c r="G429" s="1509"/>
      <c r="H429" s="1509"/>
      <c r="I429" s="1509"/>
      <c r="J429" s="1509"/>
      <c r="K429" s="1509"/>
      <c r="L429" s="1509"/>
      <c r="M429" s="1509"/>
      <c r="N429" s="1509"/>
      <c r="O429" s="1509"/>
      <c r="P429" s="1509"/>
      <c r="Q429" s="1509"/>
      <c r="R429" s="1509"/>
      <c r="S429" s="1509"/>
      <c r="T429" s="1509"/>
      <c r="U429" s="1509"/>
      <c r="V429" s="1509"/>
      <c r="W429" s="1509"/>
      <c r="X429" s="1509"/>
      <c r="Y429" s="1509"/>
      <c r="Z429" s="1509"/>
      <c r="AA429" s="1509"/>
      <c r="AB429" s="1509"/>
      <c r="AC429" s="1509"/>
      <c r="AD429" s="1509"/>
      <c r="AE429" s="1509"/>
      <c r="AF429" s="1509"/>
      <c r="AG429" s="1509"/>
      <c r="AH429" s="1509"/>
      <c r="AI429" s="1509"/>
      <c r="AJ429" s="1509"/>
      <c r="AK429" s="1509"/>
      <c r="AL429" s="1509"/>
      <c r="AM429" s="1509"/>
      <c r="AN429" s="1509"/>
      <c r="AO429" s="1509"/>
      <c r="AP429" s="1509"/>
      <c r="AQ429" s="1509"/>
      <c r="AR429" s="1509"/>
      <c r="AS429" s="1509"/>
      <c r="AT429" s="1509"/>
      <c r="AU429" s="1509"/>
      <c r="AV429" s="1509"/>
      <c r="AW429" s="1509"/>
      <c r="AX429" s="1509"/>
      <c r="AY429" s="1509"/>
      <c r="AZ429" s="1509"/>
      <c r="BA429" s="1509"/>
      <c r="BB429" s="1509"/>
    </row>
    <row r="430">
      <c r="A430" s="1509"/>
      <c r="B430" s="1509"/>
      <c r="C430" s="1509"/>
      <c r="D430" s="1509"/>
      <c r="E430" s="1509"/>
      <c r="F430" s="1509"/>
      <c r="G430" s="1509"/>
      <c r="H430" s="1509"/>
      <c r="I430" s="1509"/>
      <c r="J430" s="1509"/>
      <c r="K430" s="1509"/>
      <c r="L430" s="1509"/>
      <c r="M430" s="1509"/>
      <c r="N430" s="1509"/>
      <c r="O430" s="1509"/>
      <c r="P430" s="1509"/>
      <c r="Q430" s="1509"/>
      <c r="R430" s="1509"/>
      <c r="S430" s="1509"/>
      <c r="T430" s="1509"/>
      <c r="U430" s="1509"/>
      <c r="V430" s="1509"/>
      <c r="W430" s="1509"/>
      <c r="X430" s="1509"/>
      <c r="Y430" s="1509"/>
      <c r="Z430" s="1509"/>
      <c r="AA430" s="1509"/>
      <c r="AB430" s="1509"/>
      <c r="AC430" s="1509"/>
      <c r="AD430" s="1509"/>
      <c r="AE430" s="1509"/>
      <c r="AF430" s="1509"/>
      <c r="AG430" s="1509"/>
      <c r="AH430" s="1509"/>
      <c r="AI430" s="1509"/>
      <c r="AJ430" s="1509"/>
      <c r="AK430" s="1509"/>
      <c r="AL430" s="1509"/>
      <c r="AM430" s="1509"/>
      <c r="AN430" s="1509"/>
      <c r="AO430" s="1509"/>
      <c r="AP430" s="1509"/>
      <c r="AQ430" s="1509"/>
      <c r="AR430" s="1509"/>
      <c r="AS430" s="1509"/>
      <c r="AT430" s="1509"/>
      <c r="AU430" s="1509"/>
      <c r="AV430" s="1509"/>
      <c r="AW430" s="1509"/>
      <c r="AX430" s="1509"/>
      <c r="AY430" s="1509"/>
      <c r="AZ430" s="1509"/>
      <c r="BA430" s="1509"/>
      <c r="BB430" s="1509"/>
    </row>
    <row r="431">
      <c r="A431" s="1509"/>
      <c r="B431" s="1509"/>
      <c r="C431" s="1509"/>
      <c r="D431" s="1509"/>
      <c r="E431" s="1509"/>
      <c r="F431" s="1509"/>
      <c r="G431" s="1509"/>
      <c r="H431" s="1509"/>
      <c r="I431" s="1509"/>
      <c r="J431" s="1509"/>
      <c r="K431" s="1509"/>
      <c r="L431" s="1509"/>
      <c r="M431" s="1509"/>
      <c r="N431" s="1509"/>
      <c r="O431" s="1509"/>
      <c r="P431" s="1509"/>
      <c r="Q431" s="1509"/>
      <c r="R431" s="1509"/>
      <c r="S431" s="1509"/>
      <c r="T431" s="1509"/>
      <c r="U431" s="1509"/>
      <c r="V431" s="1509"/>
      <c r="W431" s="1509"/>
      <c r="X431" s="1509"/>
      <c r="Y431" s="1509"/>
      <c r="Z431" s="1509"/>
      <c r="AA431" s="1509"/>
      <c r="AB431" s="1509"/>
      <c r="AC431" s="1509"/>
      <c r="AD431" s="1509"/>
      <c r="AE431" s="1509"/>
      <c r="AF431" s="1509"/>
      <c r="AG431" s="1509"/>
      <c r="AH431" s="1509"/>
      <c r="AI431" s="1509"/>
      <c r="AJ431" s="1509"/>
      <c r="AK431" s="1509"/>
      <c r="AL431" s="1509"/>
      <c r="AM431" s="1509"/>
      <c r="AN431" s="1509"/>
      <c r="AO431" s="1509"/>
      <c r="AP431" s="1509"/>
      <c r="AQ431" s="1509"/>
      <c r="AR431" s="1509"/>
      <c r="AS431" s="1509"/>
      <c r="AT431" s="1509"/>
      <c r="AU431" s="1509"/>
      <c r="AV431" s="1509"/>
      <c r="AW431" s="1509"/>
      <c r="AX431" s="1509"/>
      <c r="AY431" s="1509"/>
      <c r="AZ431" s="1509"/>
      <c r="BA431" s="1509"/>
      <c r="BB431" s="1509"/>
    </row>
    <row r="432">
      <c r="A432" s="1509"/>
      <c r="B432" s="1509"/>
      <c r="C432" s="1509"/>
      <c r="D432" s="1509"/>
      <c r="E432" s="1509"/>
      <c r="F432" s="1509"/>
      <c r="G432" s="1509"/>
      <c r="H432" s="1509"/>
      <c r="I432" s="1509"/>
      <c r="J432" s="1509"/>
      <c r="K432" s="1509"/>
      <c r="L432" s="1509"/>
      <c r="M432" s="1509"/>
      <c r="N432" s="1509"/>
      <c r="O432" s="1509"/>
      <c r="P432" s="1509"/>
      <c r="Q432" s="1509"/>
      <c r="R432" s="1509"/>
      <c r="S432" s="1509"/>
      <c r="T432" s="1509"/>
      <c r="U432" s="1509"/>
      <c r="V432" s="1509"/>
      <c r="W432" s="1509"/>
      <c r="X432" s="1509"/>
      <c r="Y432" s="1509"/>
      <c r="Z432" s="1509"/>
      <c r="AA432" s="1509"/>
      <c r="AB432" s="1509"/>
      <c r="AC432" s="1509"/>
      <c r="AD432" s="1509"/>
      <c r="AE432" s="1509"/>
      <c r="AF432" s="1509"/>
      <c r="AG432" s="1509"/>
      <c r="AH432" s="1509"/>
      <c r="AI432" s="1509"/>
      <c r="AJ432" s="1509"/>
      <c r="AK432" s="1509"/>
      <c r="AL432" s="1509"/>
      <c r="AM432" s="1509"/>
      <c r="AN432" s="1509"/>
      <c r="AO432" s="1509"/>
      <c r="AP432" s="1509"/>
      <c r="AQ432" s="1509"/>
      <c r="AR432" s="1509"/>
      <c r="AS432" s="1509"/>
      <c r="AT432" s="1509"/>
      <c r="AU432" s="1509"/>
      <c r="AV432" s="1509"/>
      <c r="AW432" s="1509"/>
      <c r="AX432" s="1509"/>
      <c r="AY432" s="1509"/>
      <c r="AZ432" s="1509"/>
      <c r="BA432" s="1509"/>
      <c r="BB432" s="1509"/>
    </row>
    <row r="433">
      <c r="A433" s="1509"/>
      <c r="B433" s="1509"/>
      <c r="C433" s="1509"/>
      <c r="D433" s="1509"/>
      <c r="E433" s="1509"/>
      <c r="F433" s="1509"/>
      <c r="G433" s="1509"/>
      <c r="H433" s="1509"/>
      <c r="I433" s="1509"/>
      <c r="J433" s="1509"/>
      <c r="K433" s="1509"/>
      <c r="L433" s="1509"/>
      <c r="M433" s="1509"/>
      <c r="N433" s="1509"/>
      <c r="O433" s="1509"/>
      <c r="P433" s="1509"/>
      <c r="Q433" s="1509"/>
      <c r="R433" s="1509"/>
      <c r="S433" s="1509"/>
      <c r="T433" s="1509"/>
      <c r="U433" s="1509"/>
      <c r="V433" s="1509"/>
      <c r="W433" s="1509"/>
      <c r="X433" s="1509"/>
      <c r="Y433" s="1509"/>
      <c r="Z433" s="1509"/>
      <c r="AA433" s="1509"/>
      <c r="AB433" s="1509"/>
      <c r="AC433" s="1509"/>
      <c r="AD433" s="1509"/>
      <c r="AE433" s="1509"/>
      <c r="AF433" s="1509"/>
      <c r="AG433" s="1509"/>
      <c r="AH433" s="1509"/>
      <c r="AI433" s="1509"/>
      <c r="AJ433" s="1509"/>
      <c r="AK433" s="1509"/>
      <c r="AL433" s="1509"/>
      <c r="AM433" s="1509"/>
      <c r="AN433" s="1509"/>
      <c r="AO433" s="1509"/>
      <c r="AP433" s="1509"/>
      <c r="AQ433" s="1509"/>
      <c r="AR433" s="1509"/>
      <c r="AS433" s="1509"/>
      <c r="AT433" s="1509"/>
      <c r="AU433" s="1509"/>
      <c r="AV433" s="1509"/>
      <c r="AW433" s="1509"/>
      <c r="AX433" s="1509"/>
      <c r="AY433" s="1509"/>
      <c r="AZ433" s="1509"/>
      <c r="BA433" s="1509"/>
      <c r="BB433" s="1509"/>
    </row>
    <row r="434">
      <c r="A434" s="1509"/>
      <c r="B434" s="1509"/>
      <c r="C434" s="1509"/>
      <c r="D434" s="1509"/>
      <c r="E434" s="1509"/>
      <c r="F434" s="1509"/>
      <c r="G434" s="1509"/>
      <c r="H434" s="1509"/>
      <c r="I434" s="1509"/>
      <c r="J434" s="1509"/>
      <c r="K434" s="1509"/>
      <c r="L434" s="1509"/>
      <c r="M434" s="1509"/>
      <c r="N434" s="1509"/>
      <c r="O434" s="1509"/>
      <c r="P434" s="1509"/>
      <c r="Q434" s="1509"/>
      <c r="R434" s="1509"/>
      <c r="S434" s="1509"/>
      <c r="T434" s="1509"/>
      <c r="U434" s="1509"/>
      <c r="V434" s="1509"/>
      <c r="W434" s="1509"/>
      <c r="X434" s="1509"/>
      <c r="Y434" s="1509"/>
      <c r="Z434" s="1509"/>
      <c r="AA434" s="1509"/>
      <c r="AB434" s="1509"/>
      <c r="AC434" s="1509"/>
      <c r="AD434" s="1509"/>
      <c r="AE434" s="1509"/>
      <c r="AF434" s="1509"/>
      <c r="AG434" s="1509"/>
      <c r="AH434" s="1509"/>
      <c r="AI434" s="1509"/>
      <c r="AJ434" s="1509"/>
      <c r="AK434" s="1509"/>
      <c r="AL434" s="1509"/>
      <c r="AM434" s="1509"/>
      <c r="AN434" s="1509"/>
      <c r="AO434" s="1509"/>
      <c r="AP434" s="1509"/>
      <c r="AQ434" s="1509"/>
      <c r="AR434" s="1509"/>
      <c r="AS434" s="1509"/>
      <c r="AT434" s="1509"/>
      <c r="AU434" s="1509"/>
      <c r="AV434" s="1509"/>
      <c r="AW434" s="1509"/>
      <c r="AX434" s="1509"/>
      <c r="AY434" s="1509"/>
      <c r="AZ434" s="1509"/>
      <c r="BA434" s="1509"/>
      <c r="BB434" s="1509"/>
    </row>
    <row r="435">
      <c r="A435" s="1509"/>
      <c r="B435" s="1509"/>
      <c r="C435" s="1509"/>
      <c r="D435" s="1509"/>
      <c r="E435" s="1509"/>
      <c r="F435" s="1509"/>
      <c r="G435" s="1509"/>
      <c r="H435" s="1509"/>
      <c r="I435" s="1509"/>
      <c r="J435" s="1509"/>
      <c r="K435" s="1509"/>
      <c r="L435" s="1509"/>
      <c r="M435" s="1509"/>
      <c r="N435" s="1509"/>
      <c r="O435" s="1509"/>
      <c r="P435" s="1509"/>
      <c r="Q435" s="1509"/>
      <c r="R435" s="1509"/>
      <c r="S435" s="1509"/>
      <c r="T435" s="1509"/>
      <c r="U435" s="1509"/>
      <c r="V435" s="1509"/>
      <c r="W435" s="1509"/>
      <c r="X435" s="1509"/>
      <c r="Y435" s="1509"/>
      <c r="Z435" s="1509"/>
      <c r="AA435" s="1509"/>
      <c r="AB435" s="1509"/>
      <c r="AC435" s="1509"/>
      <c r="AD435" s="1509"/>
      <c r="AE435" s="1509"/>
      <c r="AF435" s="1509"/>
      <c r="AG435" s="1509"/>
      <c r="AH435" s="1509"/>
      <c r="AI435" s="1509"/>
      <c r="AJ435" s="1509"/>
      <c r="AK435" s="1509"/>
      <c r="AL435" s="1509"/>
      <c r="AM435" s="1509"/>
      <c r="AN435" s="1509"/>
      <c r="AO435" s="1509"/>
      <c r="AP435" s="1509"/>
      <c r="AQ435" s="1509"/>
      <c r="AR435" s="1509"/>
      <c r="AS435" s="1509"/>
      <c r="AT435" s="1509"/>
      <c r="AU435" s="1509"/>
      <c r="AV435" s="1509"/>
      <c r="AW435" s="1509"/>
      <c r="AX435" s="1509"/>
      <c r="AY435" s="1509"/>
      <c r="AZ435" s="1509"/>
      <c r="BA435" s="1509"/>
      <c r="BB435" s="1509"/>
    </row>
    <row r="436">
      <c r="A436" s="1509"/>
      <c r="B436" s="1509"/>
      <c r="C436" s="1509"/>
      <c r="D436" s="1509"/>
      <c r="E436" s="1509"/>
      <c r="F436" s="1509"/>
      <c r="G436" s="1509"/>
      <c r="H436" s="1509"/>
      <c r="I436" s="1509"/>
      <c r="J436" s="1509"/>
      <c r="K436" s="1509"/>
      <c r="L436" s="1509"/>
      <c r="M436" s="1509"/>
      <c r="N436" s="1509"/>
      <c r="O436" s="1509"/>
      <c r="P436" s="1509"/>
      <c r="Q436" s="1509"/>
      <c r="R436" s="1509"/>
      <c r="S436" s="1509"/>
      <c r="T436" s="1509"/>
      <c r="U436" s="1509"/>
      <c r="V436" s="1509"/>
      <c r="W436" s="1509"/>
      <c r="X436" s="1509"/>
      <c r="Y436" s="1509"/>
      <c r="Z436" s="1509"/>
      <c r="AA436" s="1509"/>
      <c r="AB436" s="1509"/>
      <c r="AC436" s="1509"/>
      <c r="AD436" s="1509"/>
      <c r="AE436" s="1509"/>
      <c r="AF436" s="1509"/>
      <c r="AG436" s="1509"/>
      <c r="AH436" s="1509"/>
      <c r="AI436" s="1509"/>
      <c r="AJ436" s="1509"/>
      <c r="AK436" s="1509"/>
      <c r="AL436" s="1509"/>
      <c r="AM436" s="1509"/>
      <c r="AN436" s="1509"/>
      <c r="AO436" s="1509"/>
      <c r="AP436" s="1509"/>
      <c r="AQ436" s="1509"/>
      <c r="AR436" s="1509"/>
      <c r="AS436" s="1509"/>
      <c r="AT436" s="1509"/>
      <c r="AU436" s="1509"/>
      <c r="AV436" s="1509"/>
      <c r="AW436" s="1509"/>
      <c r="AX436" s="1509"/>
      <c r="AY436" s="1509"/>
      <c r="AZ436" s="1509"/>
      <c r="BA436" s="1509"/>
      <c r="BB436" s="1509"/>
    </row>
    <row r="437">
      <c r="A437" s="1509"/>
      <c r="B437" s="1509"/>
      <c r="C437" s="1509"/>
      <c r="D437" s="1509"/>
      <c r="E437" s="1509"/>
      <c r="F437" s="1509"/>
      <c r="G437" s="1509"/>
      <c r="H437" s="1509"/>
      <c r="I437" s="1509"/>
      <c r="J437" s="1509"/>
      <c r="K437" s="1509"/>
      <c r="L437" s="1509"/>
      <c r="M437" s="1509"/>
      <c r="N437" s="1509"/>
      <c r="O437" s="1509"/>
      <c r="P437" s="1509"/>
      <c r="Q437" s="1509"/>
      <c r="R437" s="1509"/>
      <c r="S437" s="1509"/>
      <c r="T437" s="1509"/>
      <c r="U437" s="1509"/>
      <c r="V437" s="1509"/>
      <c r="W437" s="1509"/>
      <c r="X437" s="1509"/>
      <c r="Y437" s="1509"/>
      <c r="Z437" s="1509"/>
      <c r="AA437" s="1509"/>
      <c r="AB437" s="1509"/>
      <c r="AC437" s="1509"/>
      <c r="AD437" s="1509"/>
      <c r="AE437" s="1509"/>
      <c r="AF437" s="1509"/>
      <c r="AG437" s="1509"/>
      <c r="AH437" s="1509"/>
      <c r="AI437" s="1509"/>
      <c r="AJ437" s="1509"/>
      <c r="AK437" s="1509"/>
      <c r="AL437" s="1509"/>
      <c r="AM437" s="1509"/>
      <c r="AN437" s="1509"/>
      <c r="AO437" s="1509"/>
      <c r="AP437" s="1509"/>
      <c r="AQ437" s="1509"/>
      <c r="AR437" s="1509"/>
      <c r="AS437" s="1509"/>
      <c r="AT437" s="1509"/>
      <c r="AU437" s="1509"/>
      <c r="AV437" s="1509"/>
      <c r="AW437" s="1509"/>
      <c r="AX437" s="1509"/>
      <c r="AY437" s="1509"/>
      <c r="AZ437" s="1509"/>
      <c r="BA437" s="1509"/>
      <c r="BB437" s="1509"/>
    </row>
    <row r="438">
      <c r="A438" s="1509"/>
      <c r="B438" s="1509"/>
      <c r="C438" s="1509"/>
      <c r="D438" s="1509"/>
      <c r="E438" s="1509"/>
      <c r="F438" s="1509"/>
      <c r="G438" s="1509"/>
      <c r="H438" s="1509"/>
      <c r="I438" s="1509"/>
      <c r="J438" s="1509"/>
      <c r="K438" s="1509"/>
      <c r="L438" s="1509"/>
      <c r="M438" s="1509"/>
      <c r="N438" s="1509"/>
      <c r="O438" s="1509"/>
      <c r="P438" s="1509"/>
      <c r="Q438" s="1509"/>
      <c r="R438" s="1509"/>
      <c r="S438" s="1509"/>
      <c r="T438" s="1509"/>
      <c r="U438" s="1509"/>
      <c r="V438" s="1509"/>
      <c r="W438" s="1509"/>
      <c r="X438" s="1509"/>
      <c r="Y438" s="1509"/>
      <c r="Z438" s="1509"/>
      <c r="AA438" s="1509"/>
      <c r="AB438" s="1509"/>
      <c r="AC438" s="1509"/>
      <c r="AD438" s="1509"/>
      <c r="AE438" s="1509"/>
      <c r="AF438" s="1509"/>
      <c r="AG438" s="1509"/>
      <c r="AH438" s="1509"/>
      <c r="AI438" s="1509"/>
      <c r="AJ438" s="1509"/>
      <c r="AK438" s="1509"/>
      <c r="AL438" s="1509"/>
      <c r="AM438" s="1509"/>
      <c r="AN438" s="1509"/>
      <c r="AO438" s="1509"/>
      <c r="AP438" s="1509"/>
      <c r="AQ438" s="1509"/>
      <c r="AR438" s="1509"/>
      <c r="AS438" s="1509"/>
      <c r="AT438" s="1509"/>
      <c r="AU438" s="1509"/>
      <c r="AV438" s="1509"/>
      <c r="AW438" s="1509"/>
      <c r="AX438" s="1509"/>
      <c r="AY438" s="1509"/>
      <c r="AZ438" s="1509"/>
      <c r="BA438" s="1509"/>
      <c r="BB438" s="1509"/>
    </row>
    <row r="439">
      <c r="A439" s="1509"/>
      <c r="B439" s="1509"/>
      <c r="C439" s="1509"/>
      <c r="D439" s="1509"/>
      <c r="E439" s="1509"/>
      <c r="F439" s="1509"/>
      <c r="G439" s="1509"/>
      <c r="H439" s="1509"/>
      <c r="I439" s="1509"/>
      <c r="J439" s="1509"/>
      <c r="K439" s="1509"/>
      <c r="L439" s="1509"/>
      <c r="M439" s="1509"/>
      <c r="N439" s="1509"/>
      <c r="O439" s="1509"/>
      <c r="P439" s="1509"/>
      <c r="Q439" s="1509"/>
      <c r="R439" s="1509"/>
      <c r="S439" s="1509"/>
      <c r="T439" s="1509"/>
      <c r="U439" s="1509"/>
      <c r="V439" s="1509"/>
      <c r="W439" s="1509"/>
      <c r="X439" s="1509"/>
      <c r="Y439" s="1509"/>
      <c r="Z439" s="1509"/>
      <c r="AA439" s="1509"/>
      <c r="AB439" s="1509"/>
      <c r="AC439" s="1509"/>
      <c r="AD439" s="1509"/>
      <c r="AE439" s="1509"/>
      <c r="AF439" s="1509"/>
      <c r="AG439" s="1509"/>
      <c r="AH439" s="1509"/>
      <c r="AI439" s="1509"/>
      <c r="AJ439" s="1509"/>
      <c r="AK439" s="1509"/>
      <c r="AL439" s="1509"/>
      <c r="AM439" s="1509"/>
      <c r="AN439" s="1509"/>
      <c r="AO439" s="1509"/>
      <c r="AP439" s="1509"/>
      <c r="AQ439" s="1509"/>
      <c r="AR439" s="1509"/>
      <c r="AS439" s="1509"/>
      <c r="AT439" s="1509"/>
      <c r="AU439" s="1509"/>
      <c r="AV439" s="1509"/>
      <c r="AW439" s="1509"/>
      <c r="AX439" s="1509"/>
      <c r="AY439" s="1509"/>
      <c r="AZ439" s="1509"/>
      <c r="BA439" s="1509"/>
      <c r="BB439" s="1509"/>
    </row>
    <row r="440">
      <c r="A440" s="1509"/>
      <c r="B440" s="1509"/>
      <c r="C440" s="1509"/>
      <c r="D440" s="1509"/>
      <c r="E440" s="1509"/>
      <c r="F440" s="1509"/>
      <c r="G440" s="1509"/>
      <c r="H440" s="1509"/>
      <c r="I440" s="1509"/>
      <c r="J440" s="1509"/>
      <c r="K440" s="1509"/>
      <c r="L440" s="1509"/>
      <c r="M440" s="1509"/>
      <c r="N440" s="1509"/>
      <c r="O440" s="1509"/>
      <c r="P440" s="1509"/>
      <c r="Q440" s="1509"/>
      <c r="R440" s="1509"/>
      <c r="S440" s="1509"/>
      <c r="T440" s="1509"/>
      <c r="U440" s="1509"/>
      <c r="V440" s="1509"/>
      <c r="W440" s="1509"/>
      <c r="X440" s="1509"/>
      <c r="Y440" s="1509"/>
      <c r="Z440" s="1509"/>
      <c r="AA440" s="1509"/>
      <c r="AB440" s="1509"/>
      <c r="AC440" s="1509"/>
      <c r="AD440" s="1509"/>
      <c r="AE440" s="1509"/>
      <c r="AF440" s="1509"/>
      <c r="AG440" s="1509"/>
      <c r="AH440" s="1509"/>
      <c r="AI440" s="1509"/>
      <c r="AJ440" s="1509"/>
      <c r="AK440" s="1509"/>
      <c r="AL440" s="1509"/>
      <c r="AM440" s="1509"/>
      <c r="AN440" s="1509"/>
      <c r="AO440" s="1509"/>
      <c r="AP440" s="1509"/>
      <c r="AQ440" s="1509"/>
      <c r="AR440" s="1509"/>
      <c r="AS440" s="1509"/>
      <c r="AT440" s="1509"/>
      <c r="AU440" s="1509"/>
      <c r="AV440" s="1509"/>
      <c r="AW440" s="1509"/>
      <c r="AX440" s="1509"/>
      <c r="AY440" s="1509"/>
      <c r="AZ440" s="1509"/>
      <c r="BA440" s="1509"/>
      <c r="BB440" s="1509"/>
    </row>
    <row r="441">
      <c r="A441" s="1509"/>
      <c r="B441" s="1509"/>
      <c r="C441" s="1509"/>
      <c r="D441" s="1509"/>
      <c r="E441" s="1509"/>
      <c r="F441" s="1509"/>
      <c r="G441" s="1509"/>
      <c r="H441" s="1509"/>
      <c r="I441" s="1509"/>
      <c r="J441" s="1509"/>
      <c r="K441" s="1509"/>
      <c r="L441" s="1509"/>
      <c r="M441" s="1509"/>
      <c r="N441" s="1509"/>
      <c r="O441" s="1509"/>
      <c r="P441" s="1509"/>
      <c r="Q441" s="1509"/>
      <c r="R441" s="1509"/>
      <c r="S441" s="1509"/>
      <c r="T441" s="1509"/>
      <c r="U441" s="1509"/>
      <c r="V441" s="1509"/>
      <c r="W441" s="1509"/>
      <c r="X441" s="1509"/>
      <c r="Y441" s="1509"/>
      <c r="Z441" s="1509"/>
      <c r="AA441" s="1509"/>
      <c r="AB441" s="1509"/>
      <c r="AC441" s="1509"/>
      <c r="AD441" s="1509"/>
      <c r="AE441" s="1509"/>
      <c r="AF441" s="1509"/>
      <c r="AG441" s="1509"/>
      <c r="AH441" s="1509"/>
      <c r="AI441" s="1509"/>
      <c r="AJ441" s="1509"/>
      <c r="AK441" s="1509"/>
      <c r="AL441" s="1509"/>
      <c r="AM441" s="1509"/>
      <c r="AN441" s="1509"/>
      <c r="AO441" s="1509"/>
      <c r="AP441" s="1509"/>
      <c r="AQ441" s="1509"/>
      <c r="AR441" s="1509"/>
      <c r="AS441" s="1509"/>
      <c r="AT441" s="1509"/>
      <c r="AU441" s="1509"/>
      <c r="AV441" s="1509"/>
      <c r="AW441" s="1509"/>
      <c r="AX441" s="1509"/>
      <c r="AY441" s="1509"/>
      <c r="AZ441" s="1509"/>
      <c r="BA441" s="1509"/>
      <c r="BB441" s="1509"/>
    </row>
    <row r="442">
      <c r="A442" s="1509"/>
      <c r="B442" s="1509"/>
      <c r="C442" s="1509"/>
      <c r="D442" s="1509"/>
      <c r="E442" s="1509"/>
      <c r="F442" s="1509"/>
      <c r="G442" s="1509"/>
      <c r="H442" s="1509"/>
      <c r="I442" s="1509"/>
      <c r="J442" s="1509"/>
      <c r="K442" s="1509"/>
      <c r="L442" s="1509"/>
      <c r="M442" s="1509"/>
      <c r="N442" s="1509"/>
      <c r="O442" s="1509"/>
      <c r="P442" s="1509"/>
      <c r="Q442" s="1509"/>
      <c r="R442" s="1509"/>
      <c r="S442" s="1509"/>
      <c r="T442" s="1509"/>
      <c r="U442" s="1509"/>
      <c r="V442" s="1509"/>
      <c r="W442" s="1509"/>
      <c r="X442" s="1509"/>
      <c r="Y442" s="1509"/>
      <c r="Z442" s="1509"/>
      <c r="AA442" s="1509"/>
      <c r="AB442" s="1509"/>
      <c r="AC442" s="1509"/>
      <c r="AD442" s="1509"/>
      <c r="AE442" s="1509"/>
      <c r="AF442" s="1509"/>
      <c r="AG442" s="1509"/>
      <c r="AH442" s="1509"/>
      <c r="AI442" s="1509"/>
      <c r="AJ442" s="1509"/>
      <c r="AK442" s="1509"/>
      <c r="AL442" s="1509"/>
      <c r="AM442" s="1509"/>
      <c r="AN442" s="1509"/>
      <c r="AO442" s="1509"/>
      <c r="AP442" s="1509"/>
      <c r="AQ442" s="1509"/>
      <c r="AR442" s="1509"/>
      <c r="AS442" s="1509"/>
      <c r="AT442" s="1509"/>
      <c r="AU442" s="1509"/>
      <c r="AV442" s="1509"/>
      <c r="AW442" s="1509"/>
      <c r="AX442" s="1509"/>
      <c r="AY442" s="1509"/>
      <c r="AZ442" s="1509"/>
      <c r="BA442" s="1509"/>
      <c r="BB442" s="1509"/>
    </row>
    <row r="443">
      <c r="A443" s="1509"/>
      <c r="B443" s="1509"/>
      <c r="C443" s="1509"/>
      <c r="D443" s="1509"/>
      <c r="E443" s="1509"/>
      <c r="F443" s="1509"/>
      <c r="G443" s="1509"/>
      <c r="H443" s="1509"/>
      <c r="I443" s="1509"/>
      <c r="J443" s="1509"/>
      <c r="K443" s="1509"/>
      <c r="L443" s="1509"/>
      <c r="M443" s="1509"/>
      <c r="N443" s="1509"/>
      <c r="O443" s="1509"/>
      <c r="P443" s="1509"/>
      <c r="Q443" s="1509"/>
      <c r="R443" s="1509"/>
      <c r="S443" s="1509"/>
      <c r="T443" s="1509"/>
      <c r="U443" s="1509"/>
      <c r="V443" s="1509"/>
      <c r="W443" s="1509"/>
      <c r="X443" s="1509"/>
      <c r="Y443" s="1509"/>
      <c r="Z443" s="1509"/>
      <c r="AA443" s="1509"/>
      <c r="AB443" s="1509"/>
      <c r="AC443" s="1509"/>
      <c r="AD443" s="1509"/>
      <c r="AE443" s="1509"/>
      <c r="AF443" s="1509"/>
      <c r="AG443" s="1509"/>
      <c r="AH443" s="1509"/>
      <c r="AI443" s="1509"/>
      <c r="AJ443" s="1509"/>
      <c r="AK443" s="1509"/>
      <c r="AL443" s="1509"/>
      <c r="AM443" s="1509"/>
      <c r="AN443" s="1509"/>
      <c r="AO443" s="1509"/>
      <c r="AP443" s="1509"/>
      <c r="AQ443" s="1509"/>
      <c r="AR443" s="1509"/>
      <c r="AS443" s="1509"/>
      <c r="AT443" s="1509"/>
      <c r="AU443" s="1509"/>
      <c r="AV443" s="1509"/>
      <c r="AW443" s="1509"/>
      <c r="AX443" s="1509"/>
      <c r="AY443" s="1509"/>
      <c r="AZ443" s="1509"/>
      <c r="BA443" s="1509"/>
      <c r="BB443" s="1509"/>
    </row>
    <row r="444">
      <c r="A444" s="1509"/>
      <c r="B444" s="1509"/>
      <c r="C444" s="1509"/>
      <c r="D444" s="1509"/>
      <c r="E444" s="1509"/>
      <c r="F444" s="1509"/>
      <c r="G444" s="1509"/>
      <c r="H444" s="1509"/>
      <c r="I444" s="1509"/>
      <c r="J444" s="1509"/>
      <c r="K444" s="1509"/>
      <c r="L444" s="1509"/>
      <c r="M444" s="1509"/>
      <c r="N444" s="1509"/>
      <c r="O444" s="1509"/>
      <c r="P444" s="1509"/>
      <c r="Q444" s="1509"/>
      <c r="R444" s="1509"/>
      <c r="S444" s="1509"/>
      <c r="T444" s="1509"/>
      <c r="U444" s="1509"/>
      <c r="V444" s="1509"/>
      <c r="W444" s="1509"/>
      <c r="X444" s="1509"/>
      <c r="Y444" s="1509"/>
      <c r="Z444" s="1509"/>
      <c r="AA444" s="1509"/>
      <c r="AB444" s="1509"/>
      <c r="AC444" s="1509"/>
      <c r="AD444" s="1509"/>
      <c r="AE444" s="1509"/>
      <c r="AF444" s="1509"/>
      <c r="AG444" s="1509"/>
      <c r="AH444" s="1509"/>
      <c r="AI444" s="1509"/>
      <c r="AJ444" s="1509"/>
      <c r="AK444" s="1509"/>
      <c r="AL444" s="1509"/>
      <c r="AM444" s="1509"/>
      <c r="AN444" s="1509"/>
      <c r="AO444" s="1509"/>
      <c r="AP444" s="1509"/>
      <c r="AQ444" s="1509"/>
      <c r="AR444" s="1509"/>
      <c r="AS444" s="1509"/>
      <c r="AT444" s="1509"/>
      <c r="AU444" s="1509"/>
      <c r="AV444" s="1509"/>
      <c r="AW444" s="1509"/>
      <c r="AX444" s="1509"/>
      <c r="AY444" s="1509"/>
      <c r="AZ444" s="1509"/>
      <c r="BA444" s="1509"/>
      <c r="BB444" s="1509"/>
    </row>
    <row r="445">
      <c r="A445" s="1509"/>
      <c r="B445" s="1509"/>
      <c r="C445" s="1509"/>
      <c r="D445" s="1509"/>
      <c r="E445" s="1509"/>
      <c r="F445" s="1509"/>
      <c r="G445" s="1509"/>
      <c r="H445" s="1509"/>
      <c r="I445" s="1509"/>
      <c r="J445" s="1509"/>
      <c r="K445" s="1509"/>
      <c r="L445" s="1509"/>
      <c r="M445" s="1509"/>
      <c r="N445" s="1509"/>
      <c r="O445" s="1509"/>
      <c r="P445" s="1509"/>
      <c r="Q445" s="1509"/>
      <c r="R445" s="1509"/>
      <c r="S445" s="1509"/>
      <c r="T445" s="1509"/>
      <c r="U445" s="1509"/>
      <c r="V445" s="1509"/>
      <c r="W445" s="1509"/>
      <c r="X445" s="1509"/>
      <c r="Y445" s="1509"/>
      <c r="Z445" s="1509"/>
      <c r="AA445" s="1509"/>
      <c r="AB445" s="1509"/>
      <c r="AC445" s="1509"/>
      <c r="AD445" s="1509"/>
      <c r="AE445" s="1509"/>
      <c r="AF445" s="1509"/>
      <c r="AG445" s="1509"/>
      <c r="AH445" s="1509"/>
      <c r="AI445" s="1509"/>
      <c r="AJ445" s="1509"/>
      <c r="AK445" s="1509"/>
      <c r="AL445" s="1509"/>
      <c r="AM445" s="1509"/>
      <c r="AN445" s="1509"/>
      <c r="AO445" s="1509"/>
      <c r="AP445" s="1509"/>
      <c r="AQ445" s="1509"/>
      <c r="AR445" s="1509"/>
      <c r="AS445" s="1509"/>
      <c r="AT445" s="1509"/>
      <c r="AU445" s="1509"/>
      <c r="AV445" s="1509"/>
      <c r="AW445" s="1509"/>
      <c r="AX445" s="1509"/>
      <c r="AY445" s="1509"/>
      <c r="AZ445" s="1509"/>
      <c r="BA445" s="1509"/>
      <c r="BB445" s="1509"/>
    </row>
    <row r="446">
      <c r="A446" s="1509"/>
      <c r="B446" s="1509"/>
      <c r="C446" s="1509"/>
      <c r="D446" s="1509"/>
      <c r="E446" s="1509"/>
      <c r="F446" s="1509"/>
      <c r="G446" s="1509"/>
      <c r="H446" s="1509"/>
      <c r="I446" s="1509"/>
      <c r="J446" s="1509"/>
      <c r="K446" s="1509"/>
      <c r="L446" s="1509"/>
      <c r="M446" s="1509"/>
      <c r="N446" s="1509"/>
      <c r="O446" s="1509"/>
      <c r="P446" s="1509"/>
      <c r="Q446" s="1509"/>
      <c r="R446" s="1509"/>
      <c r="S446" s="1509"/>
      <c r="T446" s="1509"/>
      <c r="U446" s="1509"/>
      <c r="V446" s="1509"/>
      <c r="W446" s="1509"/>
      <c r="X446" s="1509"/>
      <c r="Y446" s="1509"/>
      <c r="Z446" s="1509"/>
      <c r="AA446" s="1509"/>
      <c r="AB446" s="1509"/>
      <c r="AC446" s="1509"/>
      <c r="AD446" s="1509"/>
      <c r="AE446" s="1509"/>
      <c r="AF446" s="1509"/>
      <c r="AG446" s="1509"/>
      <c r="AH446" s="1509"/>
      <c r="AI446" s="1509"/>
      <c r="AJ446" s="1509"/>
      <c r="AK446" s="1509"/>
      <c r="AL446" s="1509"/>
      <c r="AM446" s="1509"/>
      <c r="AN446" s="1509"/>
      <c r="AO446" s="1509"/>
      <c r="AP446" s="1509"/>
      <c r="AQ446" s="1509"/>
      <c r="AR446" s="1509"/>
      <c r="AS446" s="1509"/>
      <c r="AT446" s="1509"/>
      <c r="AU446" s="1509"/>
      <c r="AV446" s="1509"/>
      <c r="AW446" s="1509"/>
      <c r="AX446" s="1509"/>
      <c r="AY446" s="1509"/>
      <c r="AZ446" s="1509"/>
      <c r="BA446" s="1509"/>
      <c r="BB446" s="1509"/>
    </row>
    <row r="447">
      <c r="A447" s="1509"/>
      <c r="B447" s="1509"/>
      <c r="C447" s="1509"/>
      <c r="D447" s="1509"/>
      <c r="E447" s="1509"/>
      <c r="F447" s="1509"/>
      <c r="G447" s="1509"/>
      <c r="H447" s="1509"/>
      <c r="I447" s="1509"/>
      <c r="J447" s="1509"/>
      <c r="K447" s="1509"/>
      <c r="L447" s="1509"/>
      <c r="M447" s="1509"/>
      <c r="N447" s="1509"/>
      <c r="O447" s="1509"/>
      <c r="P447" s="1509"/>
      <c r="Q447" s="1509"/>
      <c r="R447" s="1509"/>
      <c r="S447" s="1509"/>
      <c r="T447" s="1509"/>
      <c r="U447" s="1509"/>
      <c r="V447" s="1509"/>
      <c r="W447" s="1509"/>
      <c r="X447" s="1509"/>
      <c r="Y447" s="1509"/>
      <c r="Z447" s="1509"/>
      <c r="AA447" s="1509"/>
      <c r="AB447" s="1509"/>
      <c r="AC447" s="1509"/>
      <c r="AD447" s="1509"/>
      <c r="AE447" s="1509"/>
      <c r="AF447" s="1509"/>
      <c r="AG447" s="1509"/>
      <c r="AH447" s="1509"/>
      <c r="AI447" s="1509"/>
      <c r="AJ447" s="1509"/>
      <c r="AK447" s="1509"/>
      <c r="AL447" s="1509"/>
      <c r="AM447" s="1509"/>
      <c r="AN447" s="1509"/>
      <c r="AO447" s="1509"/>
      <c r="AP447" s="1509"/>
      <c r="AQ447" s="1509"/>
      <c r="AR447" s="1509"/>
      <c r="AS447" s="1509"/>
      <c r="AT447" s="1509"/>
      <c r="AU447" s="1509"/>
      <c r="AV447" s="1509"/>
      <c r="AW447" s="1509"/>
      <c r="AX447" s="1509"/>
      <c r="AY447" s="1509"/>
      <c r="AZ447" s="1509"/>
      <c r="BA447" s="1509"/>
      <c r="BB447" s="1509"/>
    </row>
    <row r="448">
      <c r="A448" s="1509"/>
      <c r="B448" s="1509"/>
      <c r="C448" s="1509"/>
      <c r="D448" s="1509"/>
      <c r="E448" s="1509"/>
      <c r="F448" s="1509"/>
      <c r="G448" s="1509"/>
      <c r="H448" s="1509"/>
      <c r="I448" s="1509"/>
      <c r="J448" s="1509"/>
      <c r="K448" s="1509"/>
      <c r="L448" s="1509"/>
      <c r="M448" s="1509"/>
      <c r="N448" s="1509"/>
      <c r="O448" s="1509"/>
      <c r="P448" s="1509"/>
      <c r="Q448" s="1509"/>
      <c r="R448" s="1509"/>
      <c r="S448" s="1509"/>
      <c r="T448" s="1509"/>
      <c r="U448" s="1509"/>
      <c r="V448" s="1509"/>
      <c r="W448" s="1509"/>
      <c r="X448" s="1509"/>
      <c r="Y448" s="1509"/>
      <c r="Z448" s="1509"/>
      <c r="AA448" s="1509"/>
      <c r="AB448" s="1509"/>
      <c r="AC448" s="1509"/>
      <c r="AD448" s="1509"/>
      <c r="AE448" s="1509"/>
      <c r="AF448" s="1509"/>
      <c r="AG448" s="1509"/>
      <c r="AH448" s="1509"/>
      <c r="AI448" s="1509"/>
      <c r="AJ448" s="1509"/>
      <c r="AK448" s="1509"/>
      <c r="AL448" s="1509"/>
      <c r="AM448" s="1509"/>
      <c r="AN448" s="1509"/>
      <c r="AO448" s="1509"/>
      <c r="AP448" s="1509"/>
      <c r="AQ448" s="1509"/>
      <c r="AR448" s="1509"/>
      <c r="AS448" s="1509"/>
      <c r="AT448" s="1509"/>
      <c r="AU448" s="1509"/>
      <c r="AV448" s="1509"/>
      <c r="AW448" s="1509"/>
      <c r="AX448" s="1509"/>
      <c r="AY448" s="1509"/>
      <c r="AZ448" s="1509"/>
      <c r="BA448" s="1509"/>
      <c r="BB448" s="1509"/>
    </row>
    <row r="449">
      <c r="A449" s="1509"/>
      <c r="B449" s="1509"/>
      <c r="C449" s="1509"/>
      <c r="D449" s="1509"/>
      <c r="E449" s="1509"/>
      <c r="F449" s="1509"/>
      <c r="G449" s="1509"/>
      <c r="H449" s="1509"/>
      <c r="I449" s="1509"/>
      <c r="J449" s="1509"/>
      <c r="K449" s="1509"/>
      <c r="L449" s="1509"/>
      <c r="M449" s="1509"/>
      <c r="N449" s="1509"/>
      <c r="O449" s="1509"/>
      <c r="P449" s="1509"/>
      <c r="Q449" s="1509"/>
      <c r="R449" s="1509"/>
      <c r="S449" s="1509"/>
      <c r="T449" s="1509"/>
      <c r="U449" s="1509"/>
      <c r="V449" s="1509"/>
      <c r="W449" s="1509"/>
      <c r="X449" s="1509"/>
      <c r="Y449" s="1509"/>
      <c r="Z449" s="1509"/>
      <c r="AA449" s="1509"/>
      <c r="AB449" s="1509"/>
      <c r="AC449" s="1509"/>
      <c r="AD449" s="1509"/>
      <c r="AE449" s="1509"/>
      <c r="AF449" s="1509"/>
      <c r="AG449" s="1509"/>
      <c r="AH449" s="1509"/>
      <c r="AI449" s="1509"/>
      <c r="AJ449" s="1509"/>
      <c r="AK449" s="1509"/>
      <c r="AL449" s="1509"/>
      <c r="AM449" s="1509"/>
      <c r="AN449" s="1509"/>
      <c r="AO449" s="1509"/>
      <c r="AP449" s="1509"/>
      <c r="AQ449" s="1509"/>
      <c r="AR449" s="1509"/>
      <c r="AS449" s="1509"/>
      <c r="AT449" s="1509"/>
      <c r="AU449" s="1509"/>
      <c r="AV449" s="1509"/>
      <c r="AW449" s="1509"/>
      <c r="AX449" s="1509"/>
      <c r="AY449" s="1509"/>
      <c r="AZ449" s="1509"/>
      <c r="BA449" s="1509"/>
      <c r="BB449" s="1509"/>
    </row>
    <row r="450">
      <c r="A450" s="1509"/>
      <c r="B450" s="1509"/>
      <c r="C450" s="1509"/>
      <c r="D450" s="1509"/>
      <c r="E450" s="1509"/>
      <c r="F450" s="1509"/>
      <c r="G450" s="1509"/>
      <c r="H450" s="1509"/>
      <c r="I450" s="1509"/>
      <c r="J450" s="1509"/>
      <c r="K450" s="1509"/>
      <c r="L450" s="1509"/>
      <c r="M450" s="1509"/>
      <c r="N450" s="1509"/>
      <c r="O450" s="1509"/>
      <c r="P450" s="1509"/>
      <c r="Q450" s="1509"/>
      <c r="R450" s="1509"/>
      <c r="S450" s="1509"/>
      <c r="T450" s="1509"/>
      <c r="U450" s="1509"/>
      <c r="V450" s="1509"/>
      <c r="W450" s="1509"/>
      <c r="X450" s="1509"/>
      <c r="Y450" s="1509"/>
      <c r="Z450" s="1509"/>
      <c r="AA450" s="1509"/>
      <c r="AB450" s="1509"/>
      <c r="AC450" s="1509"/>
      <c r="AD450" s="1509"/>
      <c r="AE450" s="1509"/>
      <c r="AF450" s="1509"/>
      <c r="AG450" s="1509"/>
      <c r="AH450" s="1509"/>
      <c r="AI450" s="1509"/>
      <c r="AJ450" s="1509"/>
      <c r="AK450" s="1509"/>
      <c r="AL450" s="1509"/>
      <c r="AM450" s="1509"/>
      <c r="AN450" s="1509"/>
      <c r="AO450" s="1509"/>
      <c r="AP450" s="1509"/>
      <c r="AQ450" s="1509"/>
      <c r="AR450" s="1509"/>
      <c r="AS450" s="1509"/>
      <c r="AT450" s="1509"/>
      <c r="AU450" s="1509"/>
      <c r="AV450" s="1509"/>
      <c r="AW450" s="1509"/>
      <c r="AX450" s="1509"/>
      <c r="AY450" s="1509"/>
      <c r="AZ450" s="1509"/>
      <c r="BA450" s="1509"/>
      <c r="BB450" s="1509"/>
    </row>
    <row r="451">
      <c r="A451" s="1509"/>
      <c r="B451" s="1509"/>
      <c r="C451" s="1509"/>
      <c r="D451" s="1509"/>
      <c r="E451" s="1509"/>
      <c r="F451" s="1509"/>
      <c r="G451" s="1509"/>
      <c r="H451" s="1509"/>
      <c r="I451" s="1509"/>
      <c r="J451" s="1509"/>
      <c r="K451" s="1509"/>
      <c r="L451" s="1509"/>
      <c r="M451" s="1509"/>
      <c r="N451" s="1509"/>
      <c r="O451" s="1509"/>
      <c r="P451" s="1509"/>
      <c r="Q451" s="1509"/>
      <c r="R451" s="1509"/>
      <c r="S451" s="1509"/>
      <c r="T451" s="1509"/>
      <c r="U451" s="1509"/>
      <c r="V451" s="1509"/>
      <c r="W451" s="1509"/>
      <c r="X451" s="1509"/>
      <c r="Y451" s="1509"/>
      <c r="Z451" s="1509"/>
      <c r="AA451" s="1509"/>
      <c r="AB451" s="1509"/>
      <c r="AC451" s="1509"/>
      <c r="AD451" s="1509"/>
      <c r="AE451" s="1509"/>
      <c r="AF451" s="1509"/>
      <c r="AG451" s="1509"/>
      <c r="AH451" s="1509"/>
      <c r="AI451" s="1509"/>
      <c r="AJ451" s="1509"/>
      <c r="AK451" s="1509"/>
      <c r="AL451" s="1509"/>
      <c r="AM451" s="1509"/>
      <c r="AN451" s="1509"/>
      <c r="AO451" s="1509"/>
      <c r="AP451" s="1509"/>
      <c r="AQ451" s="1509"/>
      <c r="AR451" s="1509"/>
      <c r="AS451" s="1509"/>
      <c r="AT451" s="1509"/>
      <c r="AU451" s="1509"/>
      <c r="AV451" s="1509"/>
      <c r="AW451" s="1509"/>
      <c r="AX451" s="1509"/>
      <c r="AY451" s="1509"/>
      <c r="AZ451" s="1509"/>
      <c r="BA451" s="1509"/>
      <c r="BB451" s="1509"/>
    </row>
    <row r="452">
      <c r="A452" s="1509"/>
      <c r="B452" s="1509"/>
      <c r="C452" s="1509"/>
      <c r="D452" s="1509"/>
      <c r="E452" s="1509"/>
      <c r="F452" s="1509"/>
      <c r="G452" s="1509"/>
      <c r="H452" s="1509"/>
      <c r="I452" s="1509"/>
      <c r="J452" s="1509"/>
      <c r="K452" s="1509"/>
      <c r="L452" s="1509"/>
      <c r="M452" s="1509"/>
      <c r="N452" s="1509"/>
      <c r="O452" s="1509"/>
      <c r="P452" s="1509"/>
      <c r="Q452" s="1509"/>
      <c r="R452" s="1509"/>
      <c r="S452" s="1509"/>
      <c r="T452" s="1509"/>
      <c r="U452" s="1509"/>
      <c r="V452" s="1509"/>
      <c r="W452" s="1509"/>
      <c r="X452" s="1509"/>
      <c r="Y452" s="1509"/>
      <c r="Z452" s="1509"/>
      <c r="AA452" s="1509"/>
      <c r="AB452" s="1509"/>
      <c r="AC452" s="1509"/>
      <c r="AD452" s="1509"/>
      <c r="AE452" s="1509"/>
      <c r="AF452" s="1509"/>
      <c r="AG452" s="1509"/>
      <c r="AH452" s="1509"/>
      <c r="AI452" s="1509"/>
      <c r="AJ452" s="1509"/>
      <c r="AK452" s="1509"/>
      <c r="AL452" s="1509"/>
      <c r="AM452" s="1509"/>
      <c r="AN452" s="1509"/>
      <c r="AO452" s="1509"/>
      <c r="AP452" s="1509"/>
      <c r="AQ452" s="1509"/>
      <c r="AR452" s="1509"/>
      <c r="AS452" s="1509"/>
      <c r="AT452" s="1509"/>
      <c r="AU452" s="1509"/>
      <c r="AV452" s="1509"/>
      <c r="AW452" s="1509"/>
      <c r="AX452" s="1509"/>
      <c r="AY452" s="1509"/>
      <c r="AZ452" s="1509"/>
      <c r="BA452" s="1509"/>
      <c r="BB452" s="1509"/>
    </row>
    <row r="453">
      <c r="A453" s="1509"/>
      <c r="B453" s="1509"/>
      <c r="C453" s="1509"/>
      <c r="D453" s="1509"/>
      <c r="E453" s="1509"/>
      <c r="F453" s="1509"/>
      <c r="G453" s="1509"/>
      <c r="H453" s="1509"/>
      <c r="I453" s="1509"/>
      <c r="J453" s="1509"/>
      <c r="K453" s="1509"/>
      <c r="L453" s="1509"/>
      <c r="M453" s="1509"/>
      <c r="N453" s="1509"/>
      <c r="O453" s="1509"/>
      <c r="P453" s="1509"/>
      <c r="Q453" s="1509"/>
      <c r="R453" s="1509"/>
      <c r="S453" s="1509"/>
      <c r="T453" s="1509"/>
      <c r="U453" s="1509"/>
      <c r="V453" s="1509"/>
      <c r="W453" s="1509"/>
      <c r="X453" s="1509"/>
      <c r="Y453" s="1509"/>
      <c r="Z453" s="1509"/>
      <c r="AA453" s="1509"/>
      <c r="AB453" s="1509"/>
      <c r="AC453" s="1509"/>
      <c r="AD453" s="1509"/>
      <c r="AE453" s="1509"/>
      <c r="AF453" s="1509"/>
      <c r="AG453" s="1509"/>
      <c r="AH453" s="1509"/>
      <c r="AI453" s="1509"/>
      <c r="AJ453" s="1509"/>
      <c r="AK453" s="1509"/>
      <c r="AL453" s="1509"/>
      <c r="AM453" s="1509"/>
      <c r="AN453" s="1509"/>
      <c r="AO453" s="1509"/>
      <c r="AP453" s="1509"/>
      <c r="AQ453" s="1509"/>
      <c r="AR453" s="1509"/>
      <c r="AS453" s="1509"/>
      <c r="AT453" s="1509"/>
      <c r="AU453" s="1509"/>
      <c r="AV453" s="1509"/>
      <c r="AW453" s="1509"/>
      <c r="AX453" s="1509"/>
      <c r="AY453" s="1509"/>
      <c r="AZ453" s="1509"/>
      <c r="BA453" s="1509"/>
      <c r="BB453" s="1509"/>
    </row>
    <row r="454">
      <c r="A454" s="1509"/>
      <c r="B454" s="1509"/>
      <c r="C454" s="1509"/>
      <c r="D454" s="1509"/>
      <c r="E454" s="1509"/>
      <c r="F454" s="1509"/>
      <c r="G454" s="1509"/>
      <c r="H454" s="1509"/>
      <c r="I454" s="1509"/>
      <c r="J454" s="1509"/>
      <c r="K454" s="1509"/>
      <c r="L454" s="1509"/>
      <c r="M454" s="1509"/>
      <c r="N454" s="1509"/>
      <c r="O454" s="1509"/>
      <c r="P454" s="1509"/>
      <c r="Q454" s="1509"/>
      <c r="R454" s="1509"/>
      <c r="S454" s="1509"/>
      <c r="T454" s="1509"/>
      <c r="U454" s="1509"/>
      <c r="V454" s="1509"/>
      <c r="W454" s="1509"/>
      <c r="X454" s="1509"/>
      <c r="Y454" s="1509"/>
      <c r="Z454" s="1509"/>
      <c r="AA454" s="1509"/>
      <c r="AB454" s="1509"/>
      <c r="AC454" s="1509"/>
      <c r="AD454" s="1509"/>
      <c r="AE454" s="1509"/>
      <c r="AF454" s="1509"/>
      <c r="AG454" s="1509"/>
      <c r="AH454" s="1509"/>
      <c r="AI454" s="1509"/>
      <c r="AJ454" s="1509"/>
      <c r="AK454" s="1509"/>
      <c r="AL454" s="1509"/>
      <c r="AM454" s="1509"/>
      <c r="AN454" s="1509"/>
      <c r="AO454" s="1509"/>
      <c r="AP454" s="1509"/>
      <c r="AQ454" s="1509"/>
      <c r="AR454" s="1509"/>
      <c r="AS454" s="1509"/>
      <c r="AT454" s="1509"/>
      <c r="AU454" s="1509"/>
      <c r="AV454" s="1509"/>
      <c r="AW454" s="1509"/>
      <c r="AX454" s="1509"/>
      <c r="AY454" s="1509"/>
      <c r="AZ454" s="1509"/>
      <c r="BA454" s="1509"/>
      <c r="BB454" s="1509"/>
    </row>
    <row r="455">
      <c r="A455" s="1509"/>
      <c r="B455" s="1509"/>
      <c r="C455" s="1509"/>
      <c r="D455" s="1509"/>
      <c r="E455" s="1509"/>
      <c r="F455" s="1509"/>
      <c r="G455" s="1509"/>
      <c r="H455" s="1509"/>
      <c r="I455" s="1509"/>
      <c r="J455" s="1509"/>
      <c r="K455" s="1509"/>
      <c r="L455" s="1509"/>
      <c r="M455" s="1509"/>
      <c r="N455" s="1509"/>
      <c r="O455" s="1509"/>
      <c r="P455" s="1509"/>
      <c r="Q455" s="1509"/>
      <c r="R455" s="1509"/>
      <c r="S455" s="1509"/>
      <c r="T455" s="1509"/>
      <c r="U455" s="1509"/>
      <c r="V455" s="1509"/>
      <c r="W455" s="1509"/>
      <c r="X455" s="1509"/>
      <c r="Y455" s="1509"/>
      <c r="Z455" s="1509"/>
      <c r="AA455" s="1509"/>
      <c r="AB455" s="1509"/>
      <c r="AC455" s="1509"/>
      <c r="AD455" s="1509"/>
      <c r="AE455" s="1509"/>
      <c r="AF455" s="1509"/>
      <c r="AG455" s="1509"/>
      <c r="AH455" s="1509"/>
      <c r="AI455" s="1509"/>
      <c r="AJ455" s="1509"/>
      <c r="AK455" s="1509"/>
      <c r="AL455" s="1509"/>
      <c r="AM455" s="1509"/>
      <c r="AN455" s="1509"/>
      <c r="AO455" s="1509"/>
      <c r="AP455" s="1509"/>
      <c r="AQ455" s="1509"/>
      <c r="AR455" s="1509"/>
      <c r="AS455" s="1509"/>
      <c r="AT455" s="1509"/>
      <c r="AU455" s="1509"/>
      <c r="AV455" s="1509"/>
      <c r="AW455" s="1509"/>
      <c r="AX455" s="1509"/>
      <c r="AY455" s="1509"/>
      <c r="AZ455" s="1509"/>
      <c r="BA455" s="1509"/>
      <c r="BB455" s="1509"/>
    </row>
    <row r="456">
      <c r="A456" s="1509"/>
      <c r="B456" s="1509"/>
      <c r="C456" s="1509"/>
      <c r="D456" s="1509"/>
      <c r="E456" s="1509"/>
      <c r="F456" s="1509"/>
      <c r="G456" s="1509"/>
      <c r="H456" s="1509"/>
      <c r="I456" s="1509"/>
      <c r="J456" s="1509"/>
      <c r="K456" s="1509"/>
      <c r="L456" s="1509"/>
      <c r="M456" s="1509"/>
      <c r="N456" s="1509"/>
      <c r="O456" s="1509"/>
      <c r="P456" s="1509"/>
      <c r="Q456" s="1509"/>
      <c r="R456" s="1509"/>
      <c r="S456" s="1509"/>
      <c r="T456" s="1509"/>
      <c r="U456" s="1509"/>
      <c r="V456" s="1509"/>
      <c r="W456" s="1509"/>
      <c r="X456" s="1509"/>
      <c r="Y456" s="1509"/>
      <c r="Z456" s="1509"/>
      <c r="AA456" s="1509"/>
      <c r="AB456" s="1509"/>
      <c r="AC456" s="1509"/>
      <c r="AD456" s="1509"/>
      <c r="AE456" s="1509"/>
      <c r="AF456" s="1509"/>
      <c r="AG456" s="1509"/>
      <c r="AH456" s="1509"/>
      <c r="AI456" s="1509"/>
      <c r="AJ456" s="1509"/>
      <c r="AK456" s="1509"/>
      <c r="AL456" s="1509"/>
      <c r="AM456" s="1509"/>
      <c r="AN456" s="1509"/>
      <c r="AO456" s="1509"/>
      <c r="AP456" s="1509"/>
      <c r="AQ456" s="1509"/>
      <c r="AR456" s="1509"/>
      <c r="AS456" s="1509"/>
      <c r="AT456" s="1509"/>
      <c r="AU456" s="1509"/>
      <c r="AV456" s="1509"/>
      <c r="AW456" s="1509"/>
      <c r="AX456" s="1509"/>
      <c r="AY456" s="1509"/>
      <c r="AZ456" s="1509"/>
      <c r="BA456" s="1509"/>
      <c r="BB456" s="1509"/>
    </row>
    <row r="457">
      <c r="A457" s="1509"/>
      <c r="B457" s="1509"/>
      <c r="C457" s="1509"/>
      <c r="D457" s="1509"/>
      <c r="E457" s="1509"/>
      <c r="F457" s="1509"/>
      <c r="G457" s="1509"/>
      <c r="H457" s="1509"/>
      <c r="I457" s="1509"/>
      <c r="J457" s="1509"/>
      <c r="K457" s="1509"/>
      <c r="L457" s="1509"/>
      <c r="M457" s="1509"/>
      <c r="N457" s="1509"/>
      <c r="O457" s="1509"/>
      <c r="P457" s="1509"/>
      <c r="Q457" s="1509"/>
      <c r="R457" s="1509"/>
      <c r="S457" s="1509"/>
      <c r="T457" s="1509"/>
      <c r="U457" s="1509"/>
      <c r="V457" s="1509"/>
      <c r="W457" s="1509"/>
      <c r="X457" s="1509"/>
      <c r="Y457" s="1509"/>
      <c r="Z457" s="1509"/>
      <c r="AA457" s="1509"/>
      <c r="AB457" s="1509"/>
      <c r="AC457" s="1509"/>
      <c r="AD457" s="1509"/>
      <c r="AE457" s="1509"/>
      <c r="AF457" s="1509"/>
      <c r="AG457" s="1509"/>
      <c r="AH457" s="1509"/>
      <c r="AI457" s="1509"/>
      <c r="AJ457" s="1509"/>
      <c r="AK457" s="1509"/>
      <c r="AL457" s="1509"/>
      <c r="AM457" s="1509"/>
      <c r="AN457" s="1509"/>
      <c r="AO457" s="1509"/>
      <c r="AP457" s="1509"/>
      <c r="AQ457" s="1509"/>
      <c r="AR457" s="1509"/>
      <c r="AS457" s="1509"/>
      <c r="AT457" s="1509"/>
      <c r="AU457" s="1509"/>
      <c r="AV457" s="1509"/>
      <c r="AW457" s="1509"/>
      <c r="AX457" s="1509"/>
      <c r="AY457" s="1509"/>
      <c r="AZ457" s="1509"/>
      <c r="BA457" s="1509"/>
      <c r="BB457" s="1509"/>
    </row>
    <row r="458">
      <c r="A458" s="1509"/>
      <c r="B458" s="1509"/>
      <c r="C458" s="1509"/>
      <c r="D458" s="1509"/>
      <c r="E458" s="1509"/>
      <c r="F458" s="1509"/>
      <c r="G458" s="1509"/>
      <c r="H458" s="1509"/>
      <c r="I458" s="1509"/>
      <c r="J458" s="1509"/>
      <c r="K458" s="1509"/>
      <c r="L458" s="1509"/>
      <c r="M458" s="1509"/>
      <c r="N458" s="1509"/>
      <c r="O458" s="1509"/>
      <c r="P458" s="1509"/>
      <c r="Q458" s="1509"/>
      <c r="R458" s="1509"/>
      <c r="S458" s="1509"/>
      <c r="T458" s="1509"/>
      <c r="U458" s="1509"/>
      <c r="V458" s="1509"/>
      <c r="W458" s="1509"/>
      <c r="X458" s="1509"/>
      <c r="Y458" s="1509"/>
      <c r="Z458" s="1509"/>
      <c r="AA458" s="1509"/>
      <c r="AB458" s="1509"/>
      <c r="AC458" s="1509"/>
      <c r="AD458" s="1509"/>
      <c r="AE458" s="1509"/>
      <c r="AF458" s="1509"/>
      <c r="AG458" s="1509"/>
      <c r="AH458" s="1509"/>
      <c r="AI458" s="1509"/>
      <c r="AJ458" s="1509"/>
      <c r="AK458" s="1509"/>
      <c r="AL458" s="1509"/>
      <c r="AM458" s="1509"/>
      <c r="AN458" s="1509"/>
      <c r="AO458" s="1509"/>
      <c r="AP458" s="1509"/>
      <c r="AQ458" s="1509"/>
      <c r="AR458" s="1509"/>
      <c r="AS458" s="1509"/>
      <c r="AT458" s="1509"/>
      <c r="AU458" s="1509"/>
      <c r="AV458" s="1509"/>
      <c r="AW458" s="1509"/>
      <c r="AX458" s="1509"/>
      <c r="AY458" s="1509"/>
      <c r="AZ458" s="1509"/>
      <c r="BA458" s="1509"/>
      <c r="BB458" s="1509"/>
    </row>
    <row r="459">
      <c r="A459" s="1509"/>
      <c r="B459" s="1509"/>
      <c r="C459" s="1509"/>
      <c r="D459" s="1509"/>
      <c r="E459" s="1509"/>
      <c r="F459" s="1509"/>
      <c r="G459" s="1509"/>
      <c r="H459" s="1509"/>
      <c r="I459" s="1509"/>
      <c r="J459" s="1509"/>
      <c r="K459" s="1509"/>
      <c r="L459" s="1509"/>
      <c r="M459" s="1509"/>
      <c r="N459" s="1509"/>
      <c r="O459" s="1509"/>
      <c r="P459" s="1509"/>
      <c r="Q459" s="1509"/>
      <c r="R459" s="1509"/>
      <c r="S459" s="1509"/>
      <c r="T459" s="1509"/>
      <c r="U459" s="1509"/>
      <c r="V459" s="1509"/>
      <c r="W459" s="1509"/>
      <c r="X459" s="1509"/>
      <c r="Y459" s="1509"/>
      <c r="Z459" s="1509"/>
      <c r="AA459" s="1509"/>
      <c r="AB459" s="1509"/>
      <c r="AC459" s="1509"/>
      <c r="AD459" s="1509"/>
      <c r="AE459" s="1509"/>
      <c r="AF459" s="1509"/>
      <c r="AG459" s="1509"/>
      <c r="AH459" s="1509"/>
      <c r="AI459" s="1509"/>
      <c r="AJ459" s="1509"/>
      <c r="AK459" s="1509"/>
      <c r="AL459" s="1509"/>
      <c r="AM459" s="1509"/>
      <c r="AN459" s="1509"/>
      <c r="AO459" s="1509"/>
      <c r="AP459" s="1509"/>
      <c r="AQ459" s="1509"/>
      <c r="AR459" s="1509"/>
      <c r="AS459" s="1509"/>
      <c r="AT459" s="1509"/>
      <c r="AU459" s="1509"/>
      <c r="AV459" s="1509"/>
      <c r="AW459" s="1509"/>
      <c r="AX459" s="1509"/>
      <c r="AY459" s="1509"/>
      <c r="AZ459" s="1509"/>
      <c r="BA459" s="1509"/>
      <c r="BB459" s="1509"/>
    </row>
    <row r="460">
      <c r="A460" s="1509"/>
      <c r="B460" s="1509"/>
      <c r="C460" s="1509"/>
      <c r="D460" s="1509"/>
      <c r="E460" s="1509"/>
      <c r="F460" s="1509"/>
      <c r="G460" s="1509"/>
      <c r="H460" s="1509"/>
      <c r="I460" s="1509"/>
      <c r="J460" s="1509"/>
      <c r="K460" s="1509"/>
      <c r="L460" s="1509"/>
      <c r="M460" s="1509"/>
      <c r="N460" s="1509"/>
      <c r="O460" s="1509"/>
      <c r="P460" s="1509"/>
      <c r="Q460" s="1509"/>
      <c r="R460" s="1509"/>
      <c r="S460" s="1509"/>
      <c r="T460" s="1509"/>
      <c r="U460" s="1509"/>
      <c r="V460" s="1509"/>
      <c r="W460" s="1509"/>
      <c r="X460" s="1509"/>
      <c r="Y460" s="1509"/>
      <c r="Z460" s="1509"/>
      <c r="AA460" s="1509"/>
      <c r="AB460" s="1509"/>
      <c r="AC460" s="1509"/>
      <c r="AD460" s="1509"/>
      <c r="AE460" s="1509"/>
      <c r="AF460" s="1509"/>
      <c r="AG460" s="1509"/>
      <c r="AH460" s="1509"/>
      <c r="AI460" s="1509"/>
      <c r="AJ460" s="1509"/>
      <c r="AK460" s="1509"/>
      <c r="AL460" s="1509"/>
      <c r="AM460" s="1509"/>
      <c r="AN460" s="1509"/>
      <c r="AO460" s="1509"/>
      <c r="AP460" s="1509"/>
      <c r="AQ460" s="1509"/>
      <c r="AR460" s="1509"/>
      <c r="AS460" s="1509"/>
      <c r="AT460" s="1509"/>
      <c r="AU460" s="1509"/>
      <c r="AV460" s="1509"/>
      <c r="AW460" s="1509"/>
      <c r="AX460" s="1509"/>
      <c r="AY460" s="1509"/>
      <c r="AZ460" s="1509"/>
      <c r="BA460" s="1509"/>
      <c r="BB460" s="1509"/>
    </row>
    <row r="461">
      <c r="A461" s="1509"/>
      <c r="B461" s="1509"/>
      <c r="C461" s="1509"/>
      <c r="D461" s="1509"/>
      <c r="E461" s="1509"/>
      <c r="F461" s="1509"/>
      <c r="G461" s="1509"/>
      <c r="H461" s="1509"/>
      <c r="I461" s="1509"/>
      <c r="J461" s="1509"/>
      <c r="K461" s="1509"/>
      <c r="L461" s="1509"/>
      <c r="M461" s="1509"/>
      <c r="N461" s="1509"/>
      <c r="O461" s="1509"/>
      <c r="P461" s="1509"/>
      <c r="Q461" s="1509"/>
      <c r="R461" s="1509"/>
      <c r="S461" s="1509"/>
      <c r="T461" s="1509"/>
      <c r="U461" s="1509"/>
      <c r="V461" s="1509"/>
      <c r="W461" s="1509"/>
      <c r="X461" s="1509"/>
      <c r="Y461" s="1509"/>
      <c r="Z461" s="1509"/>
      <c r="AA461" s="1509"/>
      <c r="AB461" s="1509"/>
      <c r="AC461" s="1509"/>
      <c r="AD461" s="1509"/>
      <c r="AE461" s="1509"/>
      <c r="AF461" s="1509"/>
      <c r="AG461" s="1509"/>
      <c r="AH461" s="1509"/>
      <c r="AI461" s="1509"/>
      <c r="AJ461" s="1509"/>
      <c r="AK461" s="1509"/>
      <c r="AL461" s="1509"/>
      <c r="AM461" s="1509"/>
      <c r="AN461" s="1509"/>
      <c r="AO461" s="1509"/>
      <c r="AP461" s="1509"/>
      <c r="AQ461" s="1509"/>
      <c r="AR461" s="1509"/>
      <c r="AS461" s="1509"/>
      <c r="AT461" s="1509"/>
      <c r="AU461" s="1509"/>
      <c r="AV461" s="1509"/>
      <c r="AW461" s="1509"/>
      <c r="AX461" s="1509"/>
      <c r="AY461" s="1509"/>
      <c r="AZ461" s="1509"/>
      <c r="BA461" s="1509"/>
      <c r="BB461" s="1509"/>
    </row>
    <row r="462">
      <c r="A462" s="1509"/>
      <c r="B462" s="1509"/>
      <c r="C462" s="1509"/>
      <c r="D462" s="1509"/>
      <c r="E462" s="1509"/>
      <c r="F462" s="1509"/>
      <c r="G462" s="1509"/>
      <c r="H462" s="1509"/>
      <c r="I462" s="1509"/>
      <c r="J462" s="1509"/>
      <c r="K462" s="1509"/>
      <c r="L462" s="1509"/>
      <c r="M462" s="1509"/>
      <c r="N462" s="1509"/>
      <c r="O462" s="1509"/>
      <c r="P462" s="1509"/>
      <c r="Q462" s="1509"/>
      <c r="R462" s="1509"/>
      <c r="S462" s="1509"/>
      <c r="T462" s="1509"/>
      <c r="U462" s="1509"/>
      <c r="V462" s="1509"/>
      <c r="W462" s="1509"/>
      <c r="X462" s="1509"/>
      <c r="Y462" s="1509"/>
      <c r="Z462" s="1509"/>
      <c r="AA462" s="1509"/>
      <c r="AB462" s="1509"/>
      <c r="AC462" s="1509"/>
      <c r="AD462" s="1509"/>
      <c r="AE462" s="1509"/>
      <c r="AF462" s="1509"/>
      <c r="AG462" s="1509"/>
      <c r="AH462" s="1509"/>
      <c r="AI462" s="1509"/>
      <c r="AJ462" s="1509"/>
      <c r="AK462" s="1509"/>
      <c r="AL462" s="1509"/>
      <c r="AM462" s="1509"/>
      <c r="AN462" s="1509"/>
      <c r="AO462" s="1509"/>
      <c r="AP462" s="1509"/>
      <c r="AQ462" s="1509"/>
      <c r="AR462" s="1509"/>
      <c r="AS462" s="1509"/>
      <c r="AT462" s="1509"/>
      <c r="AU462" s="1509"/>
      <c r="AV462" s="1509"/>
      <c r="AW462" s="1509"/>
      <c r="AX462" s="1509"/>
      <c r="AY462" s="1509"/>
      <c r="AZ462" s="1509"/>
      <c r="BA462" s="1509"/>
      <c r="BB462" s="1509"/>
    </row>
    <row r="463">
      <c r="A463" s="1509"/>
      <c r="B463" s="1509"/>
      <c r="C463" s="1509"/>
      <c r="D463" s="1509"/>
      <c r="E463" s="1509"/>
      <c r="F463" s="1509"/>
      <c r="G463" s="1509"/>
      <c r="H463" s="1509"/>
      <c r="I463" s="1509"/>
      <c r="J463" s="1509"/>
      <c r="K463" s="1509"/>
      <c r="L463" s="1509"/>
      <c r="M463" s="1509"/>
      <c r="N463" s="1509"/>
      <c r="O463" s="1509"/>
      <c r="P463" s="1509"/>
      <c r="Q463" s="1509"/>
      <c r="R463" s="1509"/>
      <c r="S463" s="1509"/>
      <c r="T463" s="1509"/>
      <c r="U463" s="1509"/>
      <c r="V463" s="1509"/>
      <c r="W463" s="1509"/>
      <c r="X463" s="1509"/>
      <c r="Y463" s="1509"/>
      <c r="Z463" s="1509"/>
      <c r="AA463" s="1509"/>
      <c r="AB463" s="1509"/>
      <c r="AC463" s="1509"/>
      <c r="AD463" s="1509"/>
      <c r="AE463" s="1509"/>
      <c r="AF463" s="1509"/>
      <c r="AG463" s="1509"/>
      <c r="AH463" s="1509"/>
      <c r="AI463" s="1509"/>
      <c r="AJ463" s="1509"/>
      <c r="AK463" s="1509"/>
      <c r="AL463" s="1509"/>
      <c r="AM463" s="1509"/>
      <c r="AN463" s="1509"/>
      <c r="AO463" s="1509"/>
      <c r="AP463" s="1509"/>
      <c r="AQ463" s="1509"/>
      <c r="AR463" s="1509"/>
      <c r="AS463" s="1509"/>
      <c r="AT463" s="1509"/>
      <c r="AU463" s="1509"/>
      <c r="AV463" s="1509"/>
      <c r="AW463" s="1509"/>
      <c r="AX463" s="1509"/>
      <c r="AY463" s="1509"/>
      <c r="AZ463" s="1509"/>
      <c r="BA463" s="1509"/>
      <c r="BB463" s="1509"/>
    </row>
    <row r="464">
      <c r="A464" s="1509"/>
      <c r="B464" s="1509"/>
      <c r="C464" s="1509"/>
      <c r="D464" s="1509"/>
      <c r="E464" s="1509"/>
      <c r="F464" s="1509"/>
      <c r="G464" s="1509"/>
      <c r="H464" s="1509"/>
      <c r="I464" s="1509"/>
      <c r="J464" s="1509"/>
      <c r="K464" s="1509"/>
      <c r="L464" s="1509"/>
      <c r="M464" s="1509"/>
      <c r="N464" s="1509"/>
      <c r="O464" s="1509"/>
      <c r="P464" s="1509"/>
      <c r="Q464" s="1509"/>
      <c r="R464" s="1509"/>
      <c r="S464" s="1509"/>
      <c r="T464" s="1509"/>
      <c r="U464" s="1509"/>
      <c r="V464" s="1509"/>
      <c r="W464" s="1509"/>
      <c r="X464" s="1509"/>
      <c r="Y464" s="1509"/>
      <c r="Z464" s="1509"/>
      <c r="AA464" s="1509"/>
      <c r="AB464" s="1509"/>
      <c r="AC464" s="1509"/>
      <c r="AD464" s="1509"/>
      <c r="AE464" s="1509"/>
      <c r="AF464" s="1509"/>
      <c r="AG464" s="1509"/>
      <c r="AH464" s="1509"/>
      <c r="AI464" s="1509"/>
      <c r="AJ464" s="1509"/>
      <c r="AK464" s="1509"/>
      <c r="AL464" s="1509"/>
      <c r="AM464" s="1509"/>
      <c r="AN464" s="1509"/>
      <c r="AO464" s="1509"/>
      <c r="AP464" s="1509"/>
      <c r="AQ464" s="1509"/>
      <c r="AR464" s="1509"/>
      <c r="AS464" s="1509"/>
      <c r="AT464" s="1509"/>
      <c r="AU464" s="1509"/>
      <c r="AV464" s="1509"/>
      <c r="AW464" s="1509"/>
      <c r="AX464" s="1509"/>
      <c r="AY464" s="1509"/>
      <c r="AZ464" s="1509"/>
      <c r="BA464" s="1509"/>
      <c r="BB464" s="1509"/>
    </row>
    <row r="465">
      <c r="A465" s="1509"/>
      <c r="B465" s="1509"/>
      <c r="C465" s="1509"/>
      <c r="D465" s="1509"/>
      <c r="E465" s="1509"/>
      <c r="F465" s="1509"/>
      <c r="G465" s="1509"/>
      <c r="H465" s="1509"/>
      <c r="I465" s="1509"/>
      <c r="J465" s="1509"/>
      <c r="K465" s="1509"/>
      <c r="L465" s="1509"/>
      <c r="M465" s="1509"/>
      <c r="N465" s="1509"/>
      <c r="O465" s="1509"/>
      <c r="P465" s="1509"/>
      <c r="Q465" s="1509"/>
      <c r="R465" s="1509"/>
      <c r="S465" s="1509"/>
      <c r="T465" s="1509"/>
      <c r="U465" s="1509"/>
      <c r="V465" s="1509"/>
      <c r="W465" s="1509"/>
      <c r="X465" s="1509"/>
      <c r="Y465" s="1509"/>
      <c r="Z465" s="1509"/>
      <c r="AA465" s="1509"/>
      <c r="AB465" s="1509"/>
      <c r="AC465" s="1509"/>
      <c r="AD465" s="1509"/>
      <c r="AE465" s="1509"/>
      <c r="AF465" s="1509"/>
      <c r="AG465" s="1509"/>
      <c r="AH465" s="1509"/>
      <c r="AI465" s="1509"/>
      <c r="AJ465" s="1509"/>
      <c r="AK465" s="1509"/>
      <c r="AL465" s="1509"/>
      <c r="AM465" s="1509"/>
      <c r="AN465" s="1509"/>
      <c r="AO465" s="1509"/>
      <c r="AP465" s="1509"/>
      <c r="AQ465" s="1509"/>
      <c r="AR465" s="1509"/>
      <c r="AS465" s="1509"/>
      <c r="AT465" s="1509"/>
      <c r="AU465" s="1509"/>
      <c r="AV465" s="1509"/>
      <c r="AW465" s="1509"/>
      <c r="AX465" s="1509"/>
      <c r="AY465" s="1509"/>
      <c r="AZ465" s="1509"/>
      <c r="BA465" s="1509"/>
      <c r="BB465" s="1509"/>
    </row>
    <row r="466">
      <c r="A466" s="1509"/>
      <c r="B466" s="1509"/>
      <c r="C466" s="1509"/>
      <c r="D466" s="1509"/>
      <c r="E466" s="1509"/>
      <c r="F466" s="1509"/>
      <c r="G466" s="1509"/>
      <c r="H466" s="1509"/>
      <c r="I466" s="1509"/>
      <c r="J466" s="1509"/>
      <c r="K466" s="1509"/>
      <c r="L466" s="1509"/>
      <c r="M466" s="1509"/>
      <c r="N466" s="1509"/>
      <c r="O466" s="1509"/>
      <c r="P466" s="1509"/>
      <c r="Q466" s="1509"/>
      <c r="R466" s="1509"/>
      <c r="S466" s="1509"/>
      <c r="T466" s="1509"/>
      <c r="U466" s="1509"/>
      <c r="V466" s="1509"/>
      <c r="W466" s="1509"/>
      <c r="X466" s="1509"/>
      <c r="Y466" s="1509"/>
      <c r="Z466" s="1509"/>
      <c r="AA466" s="1509"/>
      <c r="AB466" s="1509"/>
      <c r="AC466" s="1509"/>
      <c r="AD466" s="1509"/>
      <c r="AE466" s="1509"/>
      <c r="AF466" s="1509"/>
      <c r="AG466" s="1509"/>
      <c r="AH466" s="1509"/>
      <c r="AI466" s="1509"/>
      <c r="AJ466" s="1509"/>
      <c r="AK466" s="1509"/>
      <c r="AL466" s="1509"/>
      <c r="AM466" s="1509"/>
      <c r="AN466" s="1509"/>
      <c r="AO466" s="1509"/>
      <c r="AP466" s="1509"/>
      <c r="AQ466" s="1509"/>
      <c r="AR466" s="1509"/>
      <c r="AS466" s="1509"/>
      <c r="AT466" s="1509"/>
      <c r="AU466" s="1509"/>
      <c r="AV466" s="1509"/>
      <c r="AW466" s="1509"/>
      <c r="AX466" s="1509"/>
      <c r="AY466" s="1509"/>
      <c r="AZ466" s="1509"/>
      <c r="BA466" s="1509"/>
      <c r="BB466" s="1509"/>
    </row>
    <row r="467">
      <c r="A467" s="1509"/>
      <c r="B467" s="1509"/>
      <c r="C467" s="1509"/>
      <c r="D467" s="1509"/>
      <c r="E467" s="1509"/>
      <c r="F467" s="1509"/>
      <c r="G467" s="1509"/>
      <c r="H467" s="1509"/>
      <c r="I467" s="1509"/>
      <c r="J467" s="1509"/>
      <c r="K467" s="1509"/>
      <c r="L467" s="1509"/>
      <c r="M467" s="1509"/>
      <c r="N467" s="1509"/>
      <c r="O467" s="1509"/>
      <c r="P467" s="1509"/>
      <c r="Q467" s="1509"/>
      <c r="R467" s="1509"/>
      <c r="S467" s="1509"/>
      <c r="T467" s="1509"/>
      <c r="U467" s="1509"/>
      <c r="V467" s="1509"/>
      <c r="W467" s="1509"/>
      <c r="X467" s="1509"/>
      <c r="Y467" s="1509"/>
      <c r="Z467" s="1509"/>
      <c r="AA467" s="1509"/>
      <c r="AB467" s="1509"/>
      <c r="AC467" s="1509"/>
      <c r="AD467" s="1509"/>
      <c r="AE467" s="1509"/>
      <c r="AF467" s="1509"/>
      <c r="AG467" s="1509"/>
      <c r="AH467" s="1509"/>
      <c r="AI467" s="1509"/>
      <c r="AJ467" s="1509"/>
      <c r="AK467" s="1509"/>
      <c r="AL467" s="1509"/>
      <c r="AM467" s="1509"/>
      <c r="AN467" s="1509"/>
      <c r="AO467" s="1509"/>
      <c r="AP467" s="1509"/>
      <c r="AQ467" s="1509"/>
      <c r="AR467" s="1509"/>
      <c r="AS467" s="1509"/>
      <c r="AT467" s="1509"/>
      <c r="AU467" s="1509"/>
      <c r="AV467" s="1509"/>
      <c r="AW467" s="1509"/>
      <c r="AX467" s="1509"/>
      <c r="AY467" s="1509"/>
      <c r="AZ467" s="1509"/>
      <c r="BA467" s="1509"/>
      <c r="BB467" s="1509"/>
    </row>
    <row r="468">
      <c r="A468" s="1509"/>
      <c r="B468" s="1509"/>
      <c r="C468" s="1509"/>
      <c r="D468" s="1509"/>
      <c r="E468" s="1509"/>
      <c r="F468" s="1509"/>
      <c r="G468" s="1509"/>
      <c r="H468" s="1509"/>
      <c r="I468" s="1509"/>
      <c r="J468" s="1509"/>
      <c r="K468" s="1509"/>
      <c r="L468" s="1509"/>
      <c r="M468" s="1509"/>
      <c r="N468" s="1509"/>
      <c r="O468" s="1509"/>
      <c r="P468" s="1509"/>
      <c r="Q468" s="1509"/>
      <c r="R468" s="1509"/>
      <c r="S468" s="1509"/>
      <c r="T468" s="1509"/>
      <c r="U468" s="1509"/>
      <c r="V468" s="1509"/>
      <c r="W468" s="1509"/>
      <c r="X468" s="1509"/>
      <c r="Y468" s="1509"/>
      <c r="Z468" s="1509"/>
      <c r="AA468" s="1509"/>
      <c r="AB468" s="1509"/>
      <c r="AC468" s="1509"/>
      <c r="AD468" s="1509"/>
      <c r="AE468" s="1509"/>
      <c r="AF468" s="1509"/>
      <c r="AG468" s="1509"/>
      <c r="AH468" s="1509"/>
      <c r="AI468" s="1509"/>
      <c r="AJ468" s="1509"/>
      <c r="AK468" s="1509"/>
      <c r="AL468" s="1509"/>
      <c r="AM468" s="1509"/>
      <c r="AN468" s="1509"/>
      <c r="AO468" s="1509"/>
      <c r="AP468" s="1509"/>
      <c r="AQ468" s="1509"/>
      <c r="AR468" s="1509"/>
      <c r="AS468" s="1509"/>
      <c r="AT468" s="1509"/>
      <c r="AU468" s="1509"/>
      <c r="AV468" s="1509"/>
      <c r="AW468" s="1509"/>
      <c r="AX468" s="1509"/>
      <c r="AY468" s="1509"/>
      <c r="AZ468" s="1509"/>
      <c r="BA468" s="1509"/>
      <c r="BB468" s="1509"/>
    </row>
    <row r="469">
      <c r="A469" s="1509"/>
      <c r="B469" s="1509"/>
      <c r="C469" s="1509"/>
      <c r="D469" s="1509"/>
      <c r="E469" s="1509"/>
      <c r="F469" s="1509"/>
      <c r="G469" s="1509"/>
      <c r="H469" s="1509"/>
      <c r="I469" s="1509"/>
      <c r="J469" s="1509"/>
      <c r="K469" s="1509"/>
      <c r="L469" s="1509"/>
      <c r="M469" s="1509"/>
      <c r="N469" s="1509"/>
      <c r="O469" s="1509"/>
      <c r="P469" s="1509"/>
      <c r="Q469" s="1509"/>
      <c r="R469" s="1509"/>
      <c r="S469" s="1509"/>
      <c r="T469" s="1509"/>
      <c r="U469" s="1509"/>
      <c r="V469" s="1509"/>
      <c r="W469" s="1509"/>
      <c r="X469" s="1509"/>
      <c r="Y469" s="1509"/>
      <c r="Z469" s="1509"/>
      <c r="AA469" s="1509"/>
      <c r="AB469" s="1509"/>
      <c r="AC469" s="1509"/>
      <c r="AD469" s="1509"/>
      <c r="AE469" s="1509"/>
      <c r="AF469" s="1509"/>
      <c r="AG469" s="1509"/>
      <c r="AH469" s="1509"/>
      <c r="AI469" s="1509"/>
      <c r="AJ469" s="1509"/>
      <c r="AK469" s="1509"/>
      <c r="AL469" s="1509"/>
      <c r="AM469" s="1509"/>
      <c r="AN469" s="1509"/>
      <c r="AO469" s="1509"/>
      <c r="AP469" s="1509"/>
      <c r="AQ469" s="1509"/>
      <c r="AR469" s="1509"/>
      <c r="AS469" s="1509"/>
      <c r="AT469" s="1509"/>
      <c r="AU469" s="1509"/>
      <c r="AV469" s="1509"/>
      <c r="AW469" s="1509"/>
      <c r="AX469" s="1509"/>
      <c r="AY469" s="1509"/>
      <c r="AZ469" s="1509"/>
      <c r="BA469" s="1509"/>
      <c r="BB469" s="1509"/>
    </row>
    <row r="470">
      <c r="A470" s="1509"/>
      <c r="B470" s="1509"/>
      <c r="C470" s="1509"/>
      <c r="D470" s="1509"/>
      <c r="E470" s="1509"/>
      <c r="F470" s="1509"/>
      <c r="G470" s="1509"/>
      <c r="H470" s="1509"/>
      <c r="I470" s="1509"/>
      <c r="J470" s="1509"/>
      <c r="K470" s="1509"/>
      <c r="L470" s="1509"/>
      <c r="M470" s="1509"/>
      <c r="N470" s="1509"/>
      <c r="O470" s="1509"/>
      <c r="P470" s="1509"/>
      <c r="Q470" s="1509"/>
      <c r="R470" s="1509"/>
      <c r="S470" s="1509"/>
      <c r="T470" s="1509"/>
      <c r="U470" s="1509"/>
      <c r="V470" s="1509"/>
      <c r="W470" s="1509"/>
      <c r="X470" s="1509"/>
      <c r="Y470" s="1509"/>
      <c r="Z470" s="1509"/>
      <c r="AA470" s="1509"/>
      <c r="AB470" s="1509"/>
      <c r="AC470" s="1509"/>
      <c r="AD470" s="1509"/>
      <c r="AE470" s="1509"/>
      <c r="AF470" s="1509"/>
      <c r="AG470" s="1509"/>
      <c r="AH470" s="1509"/>
      <c r="AI470" s="1509"/>
      <c r="AJ470" s="1509"/>
      <c r="AK470" s="1509"/>
      <c r="AL470" s="1509"/>
      <c r="AM470" s="1509"/>
      <c r="AN470" s="1509"/>
      <c r="AO470" s="1509"/>
      <c r="AP470" s="1509"/>
      <c r="AQ470" s="1509"/>
      <c r="AR470" s="1509"/>
      <c r="AS470" s="1509"/>
      <c r="AT470" s="1509"/>
      <c r="AU470" s="1509"/>
      <c r="AV470" s="1509"/>
      <c r="AW470" s="1509"/>
      <c r="AX470" s="1509"/>
      <c r="AY470" s="1509"/>
      <c r="AZ470" s="1509"/>
      <c r="BA470" s="1509"/>
      <c r="BB470" s="1509"/>
    </row>
    <row r="471">
      <c r="A471" s="1509"/>
      <c r="B471" s="1509"/>
      <c r="C471" s="1509"/>
      <c r="D471" s="1509"/>
      <c r="E471" s="1509"/>
      <c r="F471" s="1509"/>
      <c r="G471" s="1509"/>
      <c r="H471" s="1509"/>
      <c r="I471" s="1509"/>
      <c r="J471" s="1509"/>
      <c r="K471" s="1509"/>
      <c r="L471" s="1509"/>
      <c r="M471" s="1509"/>
      <c r="N471" s="1509"/>
      <c r="O471" s="1509"/>
      <c r="P471" s="1509"/>
      <c r="Q471" s="1509"/>
      <c r="R471" s="1509"/>
      <c r="S471" s="1509"/>
      <c r="T471" s="1509"/>
      <c r="U471" s="1509"/>
      <c r="V471" s="1509"/>
      <c r="W471" s="1509"/>
      <c r="X471" s="1509"/>
      <c r="Y471" s="1509"/>
      <c r="Z471" s="1509"/>
      <c r="AA471" s="1509"/>
      <c r="AB471" s="1509"/>
      <c r="AC471" s="1509"/>
      <c r="AD471" s="1509"/>
      <c r="AE471" s="1509"/>
      <c r="AF471" s="1509"/>
      <c r="AG471" s="1509"/>
      <c r="AH471" s="1509"/>
      <c r="AI471" s="1509"/>
      <c r="AJ471" s="1509"/>
      <c r="AK471" s="1509"/>
      <c r="AL471" s="1509"/>
      <c r="AM471" s="1509"/>
      <c r="AN471" s="1509"/>
      <c r="AO471" s="1509"/>
      <c r="AP471" s="1509"/>
      <c r="AQ471" s="1509"/>
      <c r="AR471" s="1509"/>
      <c r="AS471" s="1509"/>
      <c r="AT471" s="1509"/>
      <c r="AU471" s="1509"/>
      <c r="AV471" s="1509"/>
      <c r="AW471" s="1509"/>
      <c r="AX471" s="1509"/>
      <c r="AY471" s="1509"/>
      <c r="AZ471" s="1509"/>
      <c r="BA471" s="1509"/>
      <c r="BB471" s="1509"/>
    </row>
    <row r="472">
      <c r="A472" s="1509"/>
      <c r="B472" s="1509"/>
      <c r="C472" s="1509"/>
      <c r="D472" s="1509"/>
      <c r="E472" s="1509"/>
      <c r="F472" s="1509"/>
      <c r="G472" s="1509"/>
      <c r="H472" s="1509"/>
      <c r="I472" s="1509"/>
      <c r="J472" s="1509"/>
      <c r="K472" s="1509"/>
      <c r="L472" s="1509"/>
      <c r="M472" s="1509"/>
      <c r="N472" s="1509"/>
      <c r="O472" s="1509"/>
      <c r="P472" s="1509"/>
      <c r="Q472" s="1509"/>
      <c r="R472" s="1509"/>
      <c r="S472" s="1509"/>
      <c r="T472" s="1509"/>
      <c r="U472" s="1509"/>
      <c r="V472" s="1509"/>
      <c r="W472" s="1509"/>
      <c r="X472" s="1509"/>
      <c r="Y472" s="1509"/>
      <c r="Z472" s="1509"/>
      <c r="AA472" s="1509"/>
      <c r="AB472" s="1509"/>
      <c r="AC472" s="1509"/>
      <c r="AD472" s="1509"/>
      <c r="AE472" s="1509"/>
      <c r="AF472" s="1509"/>
      <c r="AG472" s="1509"/>
      <c r="AH472" s="1509"/>
      <c r="AI472" s="1509"/>
      <c r="AJ472" s="1509"/>
      <c r="AK472" s="1509"/>
      <c r="AL472" s="1509"/>
      <c r="AM472" s="1509"/>
      <c r="AN472" s="1509"/>
      <c r="AO472" s="1509"/>
      <c r="AP472" s="1509"/>
      <c r="AQ472" s="1509"/>
      <c r="AR472" s="1509"/>
      <c r="AS472" s="1509"/>
      <c r="AT472" s="1509"/>
      <c r="AU472" s="1509"/>
      <c r="AV472" s="1509"/>
      <c r="AW472" s="1509"/>
      <c r="AX472" s="1509"/>
      <c r="AY472" s="1509"/>
      <c r="AZ472" s="1509"/>
      <c r="BA472" s="1509"/>
      <c r="BB472" s="1509"/>
    </row>
    <row r="473">
      <c r="A473" s="1509"/>
      <c r="B473" s="1509"/>
      <c r="C473" s="1509"/>
      <c r="D473" s="1509"/>
      <c r="E473" s="1509"/>
      <c r="F473" s="1509"/>
      <c r="G473" s="1509"/>
      <c r="H473" s="1509"/>
      <c r="I473" s="1509"/>
      <c r="J473" s="1509"/>
      <c r="K473" s="1509"/>
      <c r="L473" s="1509"/>
      <c r="M473" s="1509"/>
      <c r="N473" s="1509"/>
      <c r="O473" s="1509"/>
      <c r="P473" s="1509"/>
      <c r="Q473" s="1509"/>
      <c r="R473" s="1509"/>
      <c r="S473" s="1509"/>
      <c r="T473" s="1509"/>
      <c r="U473" s="1509"/>
      <c r="V473" s="1509"/>
      <c r="W473" s="1509"/>
      <c r="X473" s="1509"/>
      <c r="Y473" s="1509"/>
      <c r="Z473" s="1509"/>
      <c r="AA473" s="1509"/>
      <c r="AB473" s="1509"/>
      <c r="AC473" s="1509"/>
      <c r="AD473" s="1509"/>
      <c r="AE473" s="1509"/>
      <c r="AF473" s="1509"/>
      <c r="AG473" s="1509"/>
      <c r="AH473" s="1509"/>
      <c r="AI473" s="1509"/>
      <c r="AJ473" s="1509"/>
      <c r="AK473" s="1509"/>
      <c r="AL473" s="1509"/>
      <c r="AM473" s="1509"/>
      <c r="AN473" s="1509"/>
      <c r="AO473" s="1509"/>
      <c r="AP473" s="1509"/>
      <c r="AQ473" s="1509"/>
      <c r="AR473" s="1509"/>
      <c r="AS473" s="1509"/>
      <c r="AT473" s="1509"/>
      <c r="AU473" s="1509"/>
      <c r="AV473" s="1509"/>
      <c r="AW473" s="1509"/>
      <c r="AX473" s="1509"/>
      <c r="AY473" s="1509"/>
      <c r="AZ473" s="1509"/>
      <c r="BA473" s="1509"/>
      <c r="BB473" s="1509"/>
    </row>
    <row r="474">
      <c r="A474" s="1509"/>
      <c r="B474" s="1509"/>
      <c r="C474" s="1509"/>
      <c r="D474" s="1509"/>
      <c r="E474" s="1509"/>
      <c r="F474" s="1509"/>
      <c r="G474" s="1509"/>
      <c r="H474" s="1509"/>
      <c r="I474" s="1509"/>
      <c r="J474" s="1509"/>
      <c r="K474" s="1509"/>
      <c r="L474" s="1509"/>
      <c r="M474" s="1509"/>
      <c r="N474" s="1509"/>
      <c r="O474" s="1509"/>
      <c r="P474" s="1509"/>
      <c r="Q474" s="1509"/>
      <c r="R474" s="1509"/>
      <c r="S474" s="1509"/>
      <c r="T474" s="1509"/>
      <c r="U474" s="1509"/>
      <c r="V474" s="1509"/>
      <c r="W474" s="1509"/>
      <c r="X474" s="1509"/>
      <c r="Y474" s="1509"/>
      <c r="Z474" s="1509"/>
      <c r="AA474" s="1509"/>
      <c r="AB474" s="1509"/>
      <c r="AC474" s="1509"/>
      <c r="AD474" s="1509"/>
      <c r="AE474" s="1509"/>
      <c r="AF474" s="1509"/>
      <c r="AG474" s="1509"/>
      <c r="AH474" s="1509"/>
      <c r="AI474" s="1509"/>
      <c r="AJ474" s="1509"/>
      <c r="AK474" s="1509"/>
      <c r="AL474" s="1509"/>
      <c r="AM474" s="1509"/>
      <c r="AN474" s="1509"/>
      <c r="AO474" s="1509"/>
      <c r="AP474" s="1509"/>
      <c r="AQ474" s="1509"/>
      <c r="AR474" s="1509"/>
      <c r="AS474" s="1509"/>
      <c r="AT474" s="1509"/>
      <c r="AU474" s="1509"/>
      <c r="AV474" s="1509"/>
      <c r="AW474" s="1509"/>
      <c r="AX474" s="1509"/>
      <c r="AY474" s="1509"/>
      <c r="AZ474" s="1509"/>
      <c r="BA474" s="1509"/>
      <c r="BB474" s="1509"/>
    </row>
    <row r="475">
      <c r="A475" s="1509"/>
      <c r="B475" s="1509"/>
      <c r="C475" s="1509"/>
      <c r="D475" s="1509"/>
      <c r="E475" s="1509"/>
      <c r="F475" s="1509"/>
      <c r="G475" s="1509"/>
      <c r="H475" s="1509"/>
      <c r="I475" s="1509"/>
      <c r="J475" s="1509"/>
      <c r="K475" s="1509"/>
      <c r="L475" s="1509"/>
      <c r="M475" s="1509"/>
      <c r="N475" s="1509"/>
      <c r="O475" s="1509"/>
      <c r="P475" s="1509"/>
      <c r="Q475" s="1509"/>
      <c r="R475" s="1509"/>
      <c r="S475" s="1509"/>
      <c r="T475" s="1509"/>
      <c r="U475" s="1509"/>
      <c r="V475" s="1509"/>
      <c r="W475" s="1509"/>
      <c r="X475" s="1509"/>
      <c r="Y475" s="1509"/>
      <c r="Z475" s="1509"/>
      <c r="AA475" s="1509"/>
      <c r="AB475" s="1509"/>
      <c r="AC475" s="1509"/>
      <c r="AD475" s="1509"/>
      <c r="AE475" s="1509"/>
      <c r="AF475" s="1509"/>
      <c r="AG475" s="1509"/>
      <c r="AH475" s="1509"/>
      <c r="AI475" s="1509"/>
      <c r="AJ475" s="1509"/>
      <c r="AK475" s="1509"/>
      <c r="AL475" s="1509"/>
      <c r="AM475" s="1509"/>
      <c r="AN475" s="1509"/>
      <c r="AO475" s="1509"/>
      <c r="AP475" s="1509"/>
      <c r="AQ475" s="1509"/>
      <c r="AR475" s="1509"/>
      <c r="AS475" s="1509"/>
      <c r="AT475" s="1509"/>
      <c r="AU475" s="1509"/>
      <c r="AV475" s="1509"/>
      <c r="AW475" s="1509"/>
      <c r="AX475" s="1509"/>
      <c r="AY475" s="1509"/>
      <c r="AZ475" s="1509"/>
      <c r="BA475" s="1509"/>
      <c r="BB475" s="1509"/>
    </row>
    <row r="476">
      <c r="A476" s="1509"/>
      <c r="B476" s="1509"/>
      <c r="C476" s="1509"/>
      <c r="D476" s="1509"/>
      <c r="E476" s="1509"/>
      <c r="F476" s="1509"/>
      <c r="G476" s="1509"/>
      <c r="H476" s="1509"/>
      <c r="I476" s="1509"/>
      <c r="J476" s="1509"/>
      <c r="K476" s="1509"/>
      <c r="L476" s="1509"/>
      <c r="M476" s="1509"/>
      <c r="N476" s="1509"/>
      <c r="O476" s="1509"/>
      <c r="P476" s="1509"/>
      <c r="Q476" s="1509"/>
      <c r="R476" s="1509"/>
      <c r="S476" s="1509"/>
      <c r="T476" s="1509"/>
      <c r="U476" s="1509"/>
      <c r="V476" s="1509"/>
      <c r="W476" s="1509"/>
      <c r="X476" s="1509"/>
      <c r="Y476" s="1509"/>
      <c r="Z476" s="1509"/>
      <c r="AA476" s="1509"/>
      <c r="AB476" s="1509"/>
      <c r="AC476" s="1509"/>
      <c r="AD476" s="1509"/>
      <c r="AE476" s="1509"/>
      <c r="AF476" s="1509"/>
      <c r="AG476" s="1509"/>
      <c r="AH476" s="1509"/>
      <c r="AI476" s="1509"/>
      <c r="AJ476" s="1509"/>
      <c r="AK476" s="1509"/>
      <c r="AL476" s="1509"/>
      <c r="AM476" s="1509"/>
      <c r="AN476" s="1509"/>
      <c r="AO476" s="1509"/>
      <c r="AP476" s="1509"/>
      <c r="AQ476" s="1509"/>
      <c r="AR476" s="1509"/>
      <c r="AS476" s="1509"/>
      <c r="AT476" s="1509"/>
      <c r="AU476" s="1509"/>
      <c r="AV476" s="1509"/>
      <c r="AW476" s="1509"/>
      <c r="AX476" s="1509"/>
      <c r="AY476" s="1509"/>
      <c r="AZ476" s="1509"/>
      <c r="BA476" s="1509"/>
      <c r="BB476" s="1509"/>
    </row>
    <row r="477">
      <c r="A477" s="1509"/>
      <c r="B477" s="1509"/>
      <c r="C477" s="1509"/>
      <c r="D477" s="1509"/>
      <c r="E477" s="1509"/>
      <c r="F477" s="1509"/>
      <c r="G477" s="1509"/>
      <c r="H477" s="1509"/>
      <c r="I477" s="1509"/>
      <c r="J477" s="1509"/>
      <c r="K477" s="1509"/>
      <c r="L477" s="1509"/>
      <c r="M477" s="1509"/>
      <c r="N477" s="1509"/>
      <c r="O477" s="1509"/>
      <c r="P477" s="1509"/>
      <c r="Q477" s="1509"/>
      <c r="R477" s="1509"/>
      <c r="S477" s="1509"/>
      <c r="T477" s="1509"/>
      <c r="U477" s="1509"/>
      <c r="V477" s="1509"/>
      <c r="W477" s="1509"/>
      <c r="X477" s="1509"/>
      <c r="Y477" s="1509"/>
      <c r="Z477" s="1509"/>
      <c r="AA477" s="1509"/>
      <c r="AB477" s="1509"/>
      <c r="AC477" s="1509"/>
      <c r="AD477" s="1509"/>
      <c r="AE477" s="1509"/>
      <c r="AF477" s="1509"/>
      <c r="AG477" s="1509"/>
      <c r="AH477" s="1509"/>
      <c r="AI477" s="1509"/>
      <c r="AJ477" s="1509"/>
      <c r="AK477" s="1509"/>
      <c r="AL477" s="1509"/>
      <c r="AM477" s="1509"/>
      <c r="AN477" s="1509"/>
      <c r="AO477" s="1509"/>
      <c r="AP477" s="1509"/>
      <c r="AQ477" s="1509"/>
      <c r="AR477" s="1509"/>
      <c r="AS477" s="1509"/>
      <c r="AT477" s="1509"/>
      <c r="AU477" s="1509"/>
      <c r="AV477" s="1509"/>
      <c r="AW477" s="1509"/>
      <c r="AX477" s="1509"/>
      <c r="AY477" s="1509"/>
      <c r="AZ477" s="1509"/>
      <c r="BA477" s="1509"/>
      <c r="BB477" s="1509"/>
    </row>
    <row r="478">
      <c r="A478" s="1509"/>
      <c r="B478" s="1509"/>
      <c r="C478" s="1509"/>
      <c r="D478" s="1509"/>
      <c r="E478" s="1509"/>
      <c r="F478" s="1509"/>
      <c r="G478" s="1509"/>
      <c r="H478" s="1509"/>
      <c r="I478" s="1509"/>
      <c r="J478" s="1509"/>
      <c r="K478" s="1509"/>
      <c r="L478" s="1509"/>
      <c r="M478" s="1509"/>
      <c r="N478" s="1509"/>
      <c r="O478" s="1509"/>
      <c r="P478" s="1509"/>
      <c r="Q478" s="1509"/>
      <c r="R478" s="1509"/>
      <c r="S478" s="1509"/>
      <c r="T478" s="1509"/>
      <c r="U478" s="1509"/>
      <c r="V478" s="1509"/>
      <c r="W478" s="1509"/>
      <c r="X478" s="1509"/>
      <c r="Y478" s="1509"/>
      <c r="Z478" s="1509"/>
      <c r="AA478" s="1509"/>
      <c r="AB478" s="1509"/>
      <c r="AC478" s="1509"/>
      <c r="AD478" s="1509"/>
      <c r="AE478" s="1509"/>
      <c r="AF478" s="1509"/>
      <c r="AG478" s="1509"/>
      <c r="AH478" s="1509"/>
      <c r="AI478" s="1509"/>
      <c r="AJ478" s="1509"/>
      <c r="AK478" s="1509"/>
      <c r="AL478" s="1509"/>
      <c r="AM478" s="1509"/>
      <c r="AN478" s="1509"/>
      <c r="AO478" s="1509"/>
      <c r="AP478" s="1509"/>
      <c r="AQ478" s="1509"/>
      <c r="AR478" s="1509"/>
      <c r="AS478" s="1509"/>
      <c r="AT478" s="1509"/>
      <c r="AU478" s="1509"/>
      <c r="AV478" s="1509"/>
      <c r="AW478" s="1509"/>
      <c r="AX478" s="1509"/>
      <c r="AY478" s="1509"/>
      <c r="AZ478" s="1509"/>
      <c r="BA478" s="1509"/>
      <c r="BB478" s="1509"/>
    </row>
    <row r="479">
      <c r="A479" s="1509"/>
      <c r="B479" s="1509"/>
      <c r="C479" s="1509"/>
      <c r="D479" s="1509"/>
      <c r="E479" s="1509"/>
      <c r="F479" s="1509"/>
      <c r="G479" s="1509"/>
      <c r="H479" s="1509"/>
      <c r="I479" s="1509"/>
      <c r="J479" s="1509"/>
      <c r="K479" s="1509"/>
      <c r="L479" s="1509"/>
      <c r="M479" s="1509"/>
      <c r="N479" s="1509"/>
      <c r="O479" s="1509"/>
      <c r="P479" s="1509"/>
      <c r="Q479" s="1509"/>
      <c r="R479" s="1509"/>
      <c r="S479" s="1509"/>
      <c r="T479" s="1509"/>
      <c r="U479" s="1509"/>
      <c r="V479" s="1509"/>
      <c r="W479" s="1509"/>
      <c r="X479" s="1509"/>
      <c r="Y479" s="1509"/>
      <c r="Z479" s="1509"/>
      <c r="AA479" s="1509"/>
      <c r="AB479" s="1509"/>
      <c r="AC479" s="1509"/>
      <c r="AD479" s="1509"/>
      <c r="AE479" s="1509"/>
      <c r="AF479" s="1509"/>
      <c r="AG479" s="1509"/>
      <c r="AH479" s="1509"/>
      <c r="AI479" s="1509"/>
      <c r="AJ479" s="1509"/>
      <c r="AK479" s="1509"/>
      <c r="AL479" s="1509"/>
      <c r="AM479" s="1509"/>
      <c r="AN479" s="1509"/>
      <c r="AO479" s="1509"/>
      <c r="AP479" s="1509"/>
      <c r="AQ479" s="1509"/>
      <c r="AR479" s="1509"/>
      <c r="AS479" s="1509"/>
      <c r="AT479" s="1509"/>
      <c r="AU479" s="1509"/>
      <c r="AV479" s="1509"/>
      <c r="AW479" s="1509"/>
      <c r="AX479" s="1509"/>
      <c r="AY479" s="1509"/>
      <c r="AZ479" s="1509"/>
      <c r="BA479" s="1509"/>
      <c r="BB479" s="1509"/>
    </row>
    <row r="480">
      <c r="A480" s="1509"/>
      <c r="B480" s="1509"/>
      <c r="C480" s="1509"/>
      <c r="D480" s="1509"/>
      <c r="E480" s="1509"/>
      <c r="F480" s="1509"/>
      <c r="G480" s="1509"/>
      <c r="H480" s="1509"/>
      <c r="I480" s="1509"/>
      <c r="J480" s="1509"/>
      <c r="K480" s="1509"/>
      <c r="L480" s="1509"/>
      <c r="M480" s="1509"/>
      <c r="N480" s="1509"/>
      <c r="O480" s="1509"/>
      <c r="P480" s="1509"/>
      <c r="Q480" s="1509"/>
      <c r="R480" s="1509"/>
      <c r="S480" s="1509"/>
      <c r="T480" s="1509"/>
      <c r="U480" s="1509"/>
      <c r="V480" s="1509"/>
      <c r="W480" s="1509"/>
      <c r="X480" s="1509"/>
      <c r="Y480" s="1509"/>
      <c r="Z480" s="1509"/>
      <c r="AA480" s="1509"/>
      <c r="AB480" s="1509"/>
      <c r="AC480" s="1509"/>
      <c r="AD480" s="1509"/>
      <c r="AE480" s="1509"/>
      <c r="AF480" s="1509"/>
      <c r="AG480" s="1509"/>
      <c r="AH480" s="1509"/>
      <c r="AI480" s="1509"/>
      <c r="AJ480" s="1509"/>
      <c r="AK480" s="1509"/>
      <c r="AL480" s="1509"/>
      <c r="AM480" s="1509"/>
      <c r="AN480" s="1509"/>
      <c r="AO480" s="1509"/>
      <c r="AP480" s="1509"/>
      <c r="AQ480" s="1509"/>
      <c r="AR480" s="1509"/>
      <c r="AS480" s="1509"/>
      <c r="AT480" s="1509"/>
      <c r="AU480" s="1509"/>
      <c r="AV480" s="1509"/>
      <c r="AW480" s="1509"/>
      <c r="AX480" s="1509"/>
      <c r="AY480" s="1509"/>
      <c r="AZ480" s="1509"/>
      <c r="BA480" s="1509"/>
      <c r="BB480" s="1509"/>
    </row>
    <row r="481">
      <c r="A481" s="1509"/>
      <c r="B481" s="1509"/>
      <c r="C481" s="1509"/>
      <c r="D481" s="1509"/>
      <c r="E481" s="1509"/>
      <c r="F481" s="1509"/>
      <c r="G481" s="1509"/>
      <c r="H481" s="1509"/>
      <c r="I481" s="1509"/>
      <c r="J481" s="1509"/>
      <c r="K481" s="1509"/>
      <c r="L481" s="1509"/>
      <c r="M481" s="1509"/>
      <c r="N481" s="1509"/>
      <c r="O481" s="1509"/>
      <c r="P481" s="1509"/>
      <c r="Q481" s="1509"/>
      <c r="R481" s="1509"/>
      <c r="S481" s="1509"/>
      <c r="T481" s="1509"/>
      <c r="U481" s="1509"/>
      <c r="V481" s="1509"/>
      <c r="W481" s="1509"/>
      <c r="X481" s="1509"/>
      <c r="Y481" s="1509"/>
      <c r="Z481" s="1509"/>
      <c r="AA481" s="1509"/>
      <c r="AB481" s="1509"/>
      <c r="AC481" s="1509"/>
      <c r="AD481" s="1509"/>
      <c r="AE481" s="1509"/>
      <c r="AF481" s="1509"/>
      <c r="AG481" s="1509"/>
      <c r="AH481" s="1509"/>
      <c r="AI481" s="1509"/>
      <c r="AJ481" s="1509"/>
      <c r="AK481" s="1509"/>
      <c r="AL481" s="1509"/>
      <c r="AM481" s="1509"/>
      <c r="AN481" s="1509"/>
      <c r="AO481" s="1509"/>
      <c r="AP481" s="1509"/>
      <c r="AQ481" s="1509"/>
      <c r="AR481" s="1509"/>
      <c r="AS481" s="1509"/>
      <c r="AT481" s="1509"/>
      <c r="AU481" s="1509"/>
      <c r="AV481" s="1509"/>
      <c r="AW481" s="1509"/>
      <c r="AX481" s="1509"/>
      <c r="AY481" s="1509"/>
      <c r="AZ481" s="1509"/>
      <c r="BA481" s="1509"/>
      <c r="BB481" s="1509"/>
    </row>
    <row r="482">
      <c r="A482" s="1509"/>
      <c r="B482" s="1509"/>
      <c r="C482" s="1509"/>
      <c r="D482" s="1509"/>
      <c r="E482" s="1509"/>
      <c r="F482" s="1509"/>
      <c r="G482" s="1509"/>
      <c r="H482" s="1509"/>
      <c r="I482" s="1509"/>
      <c r="J482" s="1509"/>
      <c r="K482" s="1509"/>
      <c r="L482" s="1509"/>
      <c r="M482" s="1509"/>
      <c r="N482" s="1509"/>
      <c r="O482" s="1509"/>
      <c r="P482" s="1509"/>
      <c r="Q482" s="1509"/>
      <c r="R482" s="1509"/>
      <c r="S482" s="1509"/>
      <c r="T482" s="1509"/>
      <c r="U482" s="1509"/>
      <c r="V482" s="1509"/>
      <c r="W482" s="1509"/>
      <c r="X482" s="1509"/>
      <c r="Y482" s="1509"/>
      <c r="Z482" s="1509"/>
      <c r="AA482" s="1509"/>
      <c r="AB482" s="1509"/>
      <c r="AC482" s="1509"/>
      <c r="AD482" s="1509"/>
      <c r="AE482" s="1509"/>
      <c r="AF482" s="1509"/>
      <c r="AG482" s="1509"/>
      <c r="AH482" s="1509"/>
      <c r="AI482" s="1509"/>
      <c r="AJ482" s="1509"/>
      <c r="AK482" s="1509"/>
      <c r="AL482" s="1509"/>
      <c r="AM482" s="1509"/>
      <c r="AN482" s="1509"/>
      <c r="AO482" s="1509"/>
      <c r="AP482" s="1509"/>
      <c r="AQ482" s="1509"/>
      <c r="AR482" s="1509"/>
      <c r="AS482" s="1509"/>
      <c r="AT482" s="1509"/>
      <c r="AU482" s="1509"/>
      <c r="AV482" s="1509"/>
      <c r="AW482" s="1509"/>
      <c r="AX482" s="1509"/>
      <c r="AY482" s="1509"/>
      <c r="AZ482" s="1509"/>
      <c r="BA482" s="1509"/>
      <c r="BB482" s="1509"/>
    </row>
    <row r="483">
      <c r="A483" s="1509"/>
      <c r="B483" s="1509"/>
      <c r="C483" s="1509"/>
      <c r="D483" s="1509"/>
      <c r="E483" s="1509"/>
      <c r="F483" s="1509"/>
      <c r="G483" s="1509"/>
      <c r="H483" s="1509"/>
      <c r="I483" s="1509"/>
      <c r="J483" s="1509"/>
      <c r="K483" s="1509"/>
      <c r="L483" s="1509"/>
      <c r="M483" s="1509"/>
      <c r="N483" s="1509"/>
      <c r="O483" s="1509"/>
      <c r="P483" s="1509"/>
      <c r="Q483" s="1509"/>
      <c r="R483" s="1509"/>
      <c r="S483" s="1509"/>
      <c r="T483" s="1509"/>
      <c r="U483" s="1509"/>
      <c r="V483" s="1509"/>
      <c r="W483" s="1509"/>
      <c r="X483" s="1509"/>
      <c r="Y483" s="1509"/>
      <c r="Z483" s="1509"/>
      <c r="AA483" s="1509"/>
      <c r="AB483" s="1509"/>
      <c r="AC483" s="1509"/>
      <c r="AD483" s="1509"/>
      <c r="AE483" s="1509"/>
      <c r="AF483" s="1509"/>
      <c r="AG483" s="1509"/>
      <c r="AH483" s="1509"/>
      <c r="AI483" s="1509"/>
      <c r="AJ483" s="1509"/>
      <c r="AK483" s="1509"/>
      <c r="AL483" s="1509"/>
      <c r="AM483" s="1509"/>
      <c r="AN483" s="1509"/>
      <c r="AO483" s="1509"/>
      <c r="AP483" s="1509"/>
      <c r="AQ483" s="1509"/>
      <c r="AR483" s="1509"/>
      <c r="AS483" s="1509"/>
      <c r="AT483" s="1509"/>
      <c r="AU483" s="1509"/>
      <c r="AV483" s="1509"/>
      <c r="AW483" s="1509"/>
      <c r="AX483" s="1509"/>
      <c r="AY483" s="1509"/>
      <c r="AZ483" s="1509"/>
      <c r="BA483" s="1509"/>
      <c r="BB483" s="1509"/>
    </row>
    <row r="484">
      <c r="A484" s="1509"/>
      <c r="B484" s="1509"/>
      <c r="C484" s="1509"/>
      <c r="D484" s="1509"/>
      <c r="E484" s="1509"/>
      <c r="F484" s="1509"/>
      <c r="G484" s="1509"/>
      <c r="H484" s="1509"/>
      <c r="I484" s="1509"/>
      <c r="J484" s="1509"/>
      <c r="K484" s="1509"/>
      <c r="L484" s="1509"/>
      <c r="M484" s="1509"/>
      <c r="N484" s="1509"/>
      <c r="O484" s="1509"/>
      <c r="P484" s="1509"/>
      <c r="Q484" s="1509"/>
      <c r="R484" s="1509"/>
      <c r="S484" s="1509"/>
      <c r="T484" s="1509"/>
      <c r="U484" s="1509"/>
      <c r="V484" s="1509"/>
      <c r="W484" s="1509"/>
      <c r="X484" s="1509"/>
      <c r="Y484" s="1509"/>
      <c r="Z484" s="1509"/>
      <c r="AA484" s="1509"/>
      <c r="AB484" s="1509"/>
      <c r="AC484" s="1509"/>
      <c r="AD484" s="1509"/>
      <c r="AE484" s="1509"/>
      <c r="AF484" s="1509"/>
      <c r="AG484" s="1509"/>
      <c r="AH484" s="1509"/>
      <c r="AI484" s="1509"/>
      <c r="AJ484" s="1509"/>
      <c r="AK484" s="1509"/>
      <c r="AL484" s="1509"/>
      <c r="AM484" s="1509"/>
      <c r="AN484" s="1509"/>
      <c r="AO484" s="1509"/>
      <c r="AP484" s="1509"/>
      <c r="AQ484" s="1509"/>
      <c r="AR484" s="1509"/>
      <c r="AS484" s="1509"/>
      <c r="AT484" s="1509"/>
      <c r="AU484" s="1509"/>
      <c r="AV484" s="1509"/>
      <c r="AW484" s="1509"/>
      <c r="AX484" s="1509"/>
      <c r="AY484" s="1509"/>
      <c r="AZ484" s="1509"/>
      <c r="BA484" s="1509"/>
      <c r="BB484" s="1509"/>
    </row>
    <row r="485">
      <c r="A485" s="1509"/>
      <c r="B485" s="1509"/>
      <c r="C485" s="1509"/>
      <c r="D485" s="1509"/>
      <c r="E485" s="1509"/>
      <c r="F485" s="1509"/>
      <c r="G485" s="1509"/>
      <c r="H485" s="1509"/>
      <c r="I485" s="1509"/>
      <c r="J485" s="1509"/>
      <c r="K485" s="1509"/>
      <c r="L485" s="1509"/>
      <c r="M485" s="1509"/>
      <c r="N485" s="1509"/>
      <c r="O485" s="1509"/>
      <c r="P485" s="1509"/>
      <c r="Q485" s="1509"/>
      <c r="R485" s="1509"/>
      <c r="S485" s="1509"/>
      <c r="T485" s="1509"/>
      <c r="U485" s="1509"/>
      <c r="V485" s="1509"/>
      <c r="W485" s="1509"/>
      <c r="X485" s="1509"/>
      <c r="Y485" s="1509"/>
      <c r="Z485" s="1509"/>
      <c r="AA485" s="1509"/>
      <c r="AB485" s="1509"/>
      <c r="AC485" s="1509"/>
      <c r="AD485" s="1509"/>
      <c r="AE485" s="1509"/>
      <c r="AF485" s="1509"/>
      <c r="AG485" s="1509"/>
      <c r="AH485" s="1509"/>
      <c r="AI485" s="1509"/>
      <c r="AJ485" s="1509"/>
      <c r="AK485" s="1509"/>
      <c r="AL485" s="1509"/>
      <c r="AM485" s="1509"/>
      <c r="AN485" s="1509"/>
      <c r="AO485" s="1509"/>
      <c r="AP485" s="1509"/>
      <c r="AQ485" s="1509"/>
      <c r="AR485" s="1509"/>
      <c r="AS485" s="1509"/>
      <c r="AT485" s="1509"/>
      <c r="AU485" s="1509"/>
      <c r="AV485" s="1509"/>
      <c r="AW485" s="1509"/>
      <c r="AX485" s="1509"/>
      <c r="AY485" s="1509"/>
      <c r="AZ485" s="1509"/>
      <c r="BA485" s="1509"/>
      <c r="BB485" s="1509"/>
    </row>
    <row r="486">
      <c r="A486" s="1509"/>
      <c r="B486" s="1509"/>
      <c r="C486" s="1509"/>
      <c r="D486" s="1509"/>
      <c r="E486" s="1509"/>
      <c r="F486" s="1509"/>
      <c r="G486" s="1509"/>
      <c r="H486" s="1509"/>
      <c r="I486" s="1509"/>
      <c r="J486" s="1509"/>
      <c r="K486" s="1509"/>
      <c r="L486" s="1509"/>
      <c r="M486" s="1509"/>
      <c r="N486" s="1509"/>
      <c r="O486" s="1509"/>
      <c r="P486" s="1509"/>
      <c r="Q486" s="1509"/>
      <c r="R486" s="1509"/>
      <c r="S486" s="1509"/>
      <c r="T486" s="1509"/>
      <c r="U486" s="1509"/>
      <c r="V486" s="1509"/>
      <c r="W486" s="1509"/>
      <c r="X486" s="1509"/>
      <c r="Y486" s="1509"/>
      <c r="Z486" s="1509"/>
      <c r="AA486" s="1509"/>
      <c r="AB486" s="1509"/>
      <c r="AC486" s="1509"/>
      <c r="AD486" s="1509"/>
      <c r="AE486" s="1509"/>
      <c r="AF486" s="1509"/>
      <c r="AG486" s="1509"/>
      <c r="AH486" s="1509"/>
      <c r="AI486" s="1509"/>
      <c r="AJ486" s="1509"/>
      <c r="AK486" s="1509"/>
      <c r="AL486" s="1509"/>
      <c r="AM486" s="1509"/>
      <c r="AN486" s="1509"/>
      <c r="AO486" s="1509"/>
      <c r="AP486" s="1509"/>
      <c r="AQ486" s="1509"/>
      <c r="AR486" s="1509"/>
      <c r="AS486" s="1509"/>
      <c r="AT486" s="1509"/>
      <c r="AU486" s="1509"/>
      <c r="AV486" s="1509"/>
      <c r="AW486" s="1509"/>
      <c r="AX486" s="1509"/>
      <c r="AY486" s="1509"/>
      <c r="AZ486" s="1509"/>
      <c r="BA486" s="1509"/>
      <c r="BB486" s="1509"/>
    </row>
    <row r="487">
      <c r="A487" s="1509"/>
      <c r="B487" s="1509"/>
      <c r="C487" s="1509"/>
      <c r="D487" s="1509"/>
      <c r="E487" s="1509"/>
      <c r="F487" s="1509"/>
      <c r="G487" s="1509"/>
      <c r="H487" s="1509"/>
      <c r="I487" s="1509"/>
      <c r="J487" s="1509"/>
      <c r="K487" s="1509"/>
      <c r="L487" s="1509"/>
      <c r="M487" s="1509"/>
      <c r="N487" s="1509"/>
      <c r="O487" s="1509"/>
      <c r="P487" s="1509"/>
      <c r="Q487" s="1509"/>
      <c r="R487" s="1509"/>
      <c r="S487" s="1509"/>
      <c r="T487" s="1509"/>
      <c r="U487" s="1509"/>
      <c r="V487" s="1509"/>
      <c r="W487" s="1509"/>
      <c r="X487" s="1509"/>
      <c r="Y487" s="1509"/>
      <c r="Z487" s="1509"/>
      <c r="AA487" s="1509"/>
      <c r="AB487" s="1509"/>
      <c r="AC487" s="1509"/>
      <c r="AD487" s="1509"/>
      <c r="AE487" s="1509"/>
      <c r="AF487" s="1509"/>
      <c r="AG487" s="1509"/>
      <c r="AH487" s="1509"/>
      <c r="AI487" s="1509"/>
      <c r="AJ487" s="1509"/>
      <c r="AK487" s="1509"/>
      <c r="AL487" s="1509"/>
      <c r="AM487" s="1509"/>
      <c r="AN487" s="1509"/>
      <c r="AO487" s="1509"/>
      <c r="AP487" s="1509"/>
      <c r="AQ487" s="1509"/>
      <c r="AR487" s="1509"/>
      <c r="AS487" s="1509"/>
      <c r="AT487" s="1509"/>
      <c r="AU487" s="1509"/>
      <c r="AV487" s="1509"/>
      <c r="AW487" s="1509"/>
      <c r="AX487" s="1509"/>
      <c r="AY487" s="1509"/>
      <c r="AZ487" s="1509"/>
      <c r="BA487" s="1509"/>
      <c r="BB487" s="1509"/>
    </row>
    <row r="488">
      <c r="A488" s="1509"/>
      <c r="B488" s="1509"/>
      <c r="C488" s="1509"/>
      <c r="D488" s="1509"/>
      <c r="E488" s="1509"/>
      <c r="F488" s="1509"/>
      <c r="G488" s="1509"/>
      <c r="H488" s="1509"/>
      <c r="I488" s="1509"/>
      <c r="J488" s="1509"/>
      <c r="K488" s="1509"/>
      <c r="L488" s="1509"/>
      <c r="M488" s="1509"/>
      <c r="N488" s="1509"/>
      <c r="O488" s="1509"/>
      <c r="P488" s="1509"/>
      <c r="Q488" s="1509"/>
      <c r="R488" s="1509"/>
      <c r="S488" s="1509"/>
      <c r="T488" s="1509"/>
      <c r="U488" s="1509"/>
      <c r="V488" s="1509"/>
      <c r="W488" s="1509"/>
      <c r="X488" s="1509"/>
      <c r="Y488" s="1509"/>
      <c r="Z488" s="1509"/>
      <c r="AA488" s="1509"/>
      <c r="AB488" s="1509"/>
      <c r="AC488" s="1509"/>
      <c r="AD488" s="1509"/>
      <c r="AE488" s="1509"/>
      <c r="AF488" s="1509"/>
      <c r="AG488" s="1509"/>
      <c r="AH488" s="1509"/>
      <c r="AI488" s="1509"/>
      <c r="AJ488" s="1509"/>
      <c r="AK488" s="1509"/>
      <c r="AL488" s="1509"/>
      <c r="AM488" s="1509"/>
      <c r="AN488" s="1509"/>
      <c r="AO488" s="1509"/>
      <c r="AP488" s="1509"/>
      <c r="AQ488" s="1509"/>
      <c r="AR488" s="1509"/>
      <c r="AS488" s="1509"/>
      <c r="AT488" s="1509"/>
      <c r="AU488" s="1509"/>
      <c r="AV488" s="1509"/>
      <c r="AW488" s="1509"/>
      <c r="AX488" s="1509"/>
      <c r="AY488" s="1509"/>
      <c r="AZ488" s="1509"/>
      <c r="BA488" s="1509"/>
      <c r="BB488" s="1509"/>
    </row>
    <row r="489">
      <c r="A489" s="1509"/>
      <c r="B489" s="1509"/>
      <c r="C489" s="1509"/>
      <c r="D489" s="1509"/>
      <c r="E489" s="1509"/>
      <c r="F489" s="1509"/>
      <c r="G489" s="1509"/>
      <c r="H489" s="1509"/>
      <c r="I489" s="1509"/>
      <c r="J489" s="1509"/>
      <c r="K489" s="1509"/>
      <c r="L489" s="1509"/>
      <c r="M489" s="1509"/>
      <c r="N489" s="1509"/>
      <c r="O489" s="1509"/>
      <c r="P489" s="1509"/>
      <c r="Q489" s="1509"/>
      <c r="R489" s="1509"/>
      <c r="S489" s="1509"/>
      <c r="T489" s="1509"/>
      <c r="U489" s="1509"/>
      <c r="V489" s="1509"/>
      <c r="W489" s="1509"/>
      <c r="X489" s="1509"/>
      <c r="Y489" s="1509"/>
      <c r="Z489" s="1509"/>
      <c r="AA489" s="1509"/>
      <c r="AB489" s="1509"/>
      <c r="AC489" s="1509"/>
      <c r="AD489" s="1509"/>
      <c r="AE489" s="1509"/>
      <c r="AF489" s="1509"/>
      <c r="AG489" s="1509"/>
      <c r="AH489" s="1509"/>
      <c r="AI489" s="1509"/>
      <c r="AJ489" s="1509"/>
      <c r="AK489" s="1509"/>
      <c r="AL489" s="1509"/>
      <c r="AM489" s="1509"/>
      <c r="AN489" s="1509"/>
      <c r="AO489" s="1509"/>
      <c r="AP489" s="1509"/>
      <c r="AQ489" s="1509"/>
      <c r="AR489" s="1509"/>
      <c r="AS489" s="1509"/>
      <c r="AT489" s="1509"/>
      <c r="AU489" s="1509"/>
      <c r="AV489" s="1509"/>
      <c r="AW489" s="1509"/>
      <c r="AX489" s="1509"/>
      <c r="AY489" s="1509"/>
      <c r="AZ489" s="1509"/>
      <c r="BA489" s="1509"/>
      <c r="BB489" s="1509"/>
    </row>
    <row r="490">
      <c r="A490" s="1509"/>
      <c r="B490" s="1509"/>
      <c r="C490" s="1509"/>
      <c r="D490" s="1509"/>
      <c r="E490" s="1509"/>
      <c r="F490" s="1509"/>
      <c r="G490" s="1509"/>
      <c r="H490" s="1509"/>
      <c r="I490" s="1509"/>
      <c r="J490" s="1509"/>
      <c r="K490" s="1509"/>
      <c r="L490" s="1509"/>
      <c r="M490" s="1509"/>
      <c r="N490" s="1509"/>
      <c r="O490" s="1509"/>
      <c r="P490" s="1509"/>
      <c r="Q490" s="1509"/>
      <c r="R490" s="1509"/>
      <c r="S490" s="1509"/>
      <c r="T490" s="1509"/>
      <c r="U490" s="1509"/>
      <c r="V490" s="1509"/>
      <c r="W490" s="1509"/>
      <c r="X490" s="1509"/>
      <c r="Y490" s="1509"/>
      <c r="Z490" s="1509"/>
      <c r="AA490" s="1509"/>
      <c r="AB490" s="1509"/>
      <c r="AC490" s="1509"/>
      <c r="AD490" s="1509"/>
      <c r="AE490" s="1509"/>
      <c r="AF490" s="1509"/>
      <c r="AG490" s="1509"/>
      <c r="AH490" s="1509"/>
      <c r="AI490" s="1509"/>
      <c r="AJ490" s="1509"/>
      <c r="AK490" s="1509"/>
      <c r="AL490" s="1509"/>
      <c r="AM490" s="1509"/>
      <c r="AN490" s="1509"/>
      <c r="AO490" s="1509"/>
      <c r="AP490" s="1509"/>
      <c r="AQ490" s="1509"/>
      <c r="AR490" s="1509"/>
      <c r="AS490" s="1509"/>
      <c r="AT490" s="1509"/>
      <c r="AU490" s="1509"/>
      <c r="AV490" s="1509"/>
      <c r="AW490" s="1509"/>
      <c r="AX490" s="1509"/>
      <c r="AY490" s="1509"/>
      <c r="AZ490" s="1509"/>
      <c r="BA490" s="1509"/>
      <c r="BB490" s="1509"/>
    </row>
    <row r="491">
      <c r="A491" s="1509"/>
      <c r="B491" s="1509"/>
      <c r="C491" s="1509"/>
      <c r="D491" s="1509"/>
      <c r="E491" s="1509"/>
      <c r="F491" s="1509"/>
      <c r="G491" s="1509"/>
      <c r="H491" s="1509"/>
      <c r="I491" s="1509"/>
      <c r="J491" s="1509"/>
      <c r="K491" s="1509"/>
      <c r="L491" s="1509"/>
      <c r="M491" s="1509"/>
      <c r="N491" s="1509"/>
      <c r="O491" s="1509"/>
      <c r="P491" s="1509"/>
      <c r="Q491" s="1509"/>
      <c r="R491" s="1509"/>
      <c r="S491" s="1509"/>
      <c r="T491" s="1509"/>
      <c r="U491" s="1509"/>
      <c r="V491" s="1509"/>
      <c r="W491" s="1509"/>
      <c r="X491" s="1509"/>
      <c r="Y491" s="1509"/>
      <c r="Z491" s="1509"/>
      <c r="AA491" s="1509"/>
      <c r="AB491" s="1509"/>
      <c r="AC491" s="1509"/>
      <c r="AD491" s="1509"/>
      <c r="AE491" s="1509"/>
      <c r="AF491" s="1509"/>
      <c r="AG491" s="1509"/>
      <c r="AH491" s="1509"/>
      <c r="AI491" s="1509"/>
      <c r="AJ491" s="1509"/>
      <c r="AK491" s="1509"/>
      <c r="AL491" s="1509"/>
      <c r="AM491" s="1509"/>
      <c r="AN491" s="1509"/>
      <c r="AO491" s="1509"/>
      <c r="AP491" s="1509"/>
      <c r="AQ491" s="1509"/>
      <c r="AR491" s="1509"/>
      <c r="AS491" s="1509"/>
      <c r="AT491" s="1509"/>
      <c r="AU491" s="1509"/>
      <c r="AV491" s="1509"/>
      <c r="AW491" s="1509"/>
      <c r="AX491" s="1509"/>
      <c r="AY491" s="1509"/>
      <c r="AZ491" s="1509"/>
      <c r="BA491" s="1509"/>
      <c r="BB491" s="1509"/>
    </row>
    <row r="492">
      <c r="A492" s="1509"/>
      <c r="B492" s="1509"/>
      <c r="C492" s="1509"/>
      <c r="D492" s="1509"/>
      <c r="E492" s="1509"/>
      <c r="F492" s="1509"/>
      <c r="G492" s="1509"/>
      <c r="H492" s="1509"/>
      <c r="I492" s="1509"/>
      <c r="J492" s="1509"/>
      <c r="K492" s="1509"/>
      <c r="L492" s="1509"/>
      <c r="M492" s="1509"/>
      <c r="N492" s="1509"/>
      <c r="O492" s="1509"/>
      <c r="P492" s="1509"/>
      <c r="Q492" s="1509"/>
      <c r="R492" s="1509"/>
      <c r="S492" s="1509"/>
      <c r="T492" s="1509"/>
      <c r="U492" s="1509"/>
      <c r="V492" s="1509"/>
      <c r="W492" s="1509"/>
      <c r="X492" s="1509"/>
      <c r="Y492" s="1509"/>
      <c r="Z492" s="1509"/>
      <c r="AA492" s="1509"/>
      <c r="AB492" s="1509"/>
      <c r="AC492" s="1509"/>
      <c r="AD492" s="1509"/>
      <c r="AE492" s="1509"/>
      <c r="AF492" s="1509"/>
      <c r="AG492" s="1509"/>
      <c r="AH492" s="1509"/>
      <c r="AI492" s="1509"/>
      <c r="AJ492" s="1509"/>
      <c r="AK492" s="1509"/>
      <c r="AL492" s="1509"/>
      <c r="AM492" s="1509"/>
      <c r="AN492" s="1509"/>
      <c r="AO492" s="1509"/>
      <c r="AP492" s="1509"/>
      <c r="AQ492" s="1509"/>
      <c r="AR492" s="1509"/>
      <c r="AS492" s="1509"/>
      <c r="AT492" s="1509"/>
      <c r="AU492" s="1509"/>
      <c r="AV492" s="1509"/>
      <c r="AW492" s="1509"/>
      <c r="AX492" s="1509"/>
      <c r="AY492" s="1509"/>
      <c r="AZ492" s="1509"/>
      <c r="BA492" s="1509"/>
      <c r="BB492" s="1509"/>
    </row>
    <row r="493">
      <c r="A493" s="1509"/>
      <c r="B493" s="1509"/>
      <c r="C493" s="1509"/>
      <c r="D493" s="1509"/>
      <c r="E493" s="1509"/>
      <c r="F493" s="1509"/>
      <c r="G493" s="1509"/>
      <c r="H493" s="1509"/>
      <c r="I493" s="1509"/>
      <c r="J493" s="1509"/>
      <c r="K493" s="1509"/>
      <c r="L493" s="1509"/>
      <c r="M493" s="1509"/>
      <c r="N493" s="1509"/>
      <c r="O493" s="1509"/>
      <c r="P493" s="1509"/>
      <c r="Q493" s="1509"/>
      <c r="R493" s="1509"/>
      <c r="S493" s="1509"/>
      <c r="T493" s="1509"/>
      <c r="U493" s="1509"/>
      <c r="V493" s="1509"/>
      <c r="W493" s="1509"/>
      <c r="X493" s="1509"/>
      <c r="Y493" s="1509"/>
      <c r="Z493" s="1509"/>
      <c r="AA493" s="1509"/>
      <c r="AB493" s="1509"/>
      <c r="AC493" s="1509"/>
      <c r="AD493" s="1509"/>
      <c r="AE493" s="1509"/>
      <c r="AF493" s="1509"/>
      <c r="AG493" s="1509"/>
      <c r="AH493" s="1509"/>
      <c r="AI493" s="1509"/>
      <c r="AJ493" s="1509"/>
      <c r="AK493" s="1509"/>
      <c r="AL493" s="1509"/>
      <c r="AM493" s="1509"/>
      <c r="AN493" s="1509"/>
      <c r="AO493" s="1509"/>
      <c r="AP493" s="1509"/>
      <c r="AQ493" s="1509"/>
      <c r="AR493" s="1509"/>
      <c r="AS493" s="1509"/>
      <c r="AT493" s="1509"/>
      <c r="AU493" s="1509"/>
      <c r="AV493" s="1509"/>
      <c r="AW493" s="1509"/>
      <c r="AX493" s="1509"/>
      <c r="AY493" s="1509"/>
      <c r="AZ493" s="1509"/>
      <c r="BA493" s="1509"/>
      <c r="BB493" s="1509"/>
    </row>
    <row r="494">
      <c r="A494" s="1509"/>
      <c r="B494" s="1509"/>
      <c r="C494" s="1509"/>
      <c r="D494" s="1509"/>
      <c r="E494" s="1509"/>
      <c r="F494" s="1509"/>
      <c r="G494" s="1509"/>
      <c r="H494" s="1509"/>
      <c r="I494" s="1509"/>
      <c r="J494" s="1509"/>
      <c r="K494" s="1509"/>
      <c r="L494" s="1509"/>
      <c r="M494" s="1509"/>
      <c r="N494" s="1509"/>
      <c r="O494" s="1509"/>
      <c r="P494" s="1509"/>
      <c r="Q494" s="1509"/>
      <c r="R494" s="1509"/>
      <c r="S494" s="1509"/>
      <c r="T494" s="1509"/>
      <c r="U494" s="1509"/>
      <c r="V494" s="1509"/>
      <c r="W494" s="1509"/>
      <c r="X494" s="1509"/>
      <c r="Y494" s="1509"/>
      <c r="Z494" s="1509"/>
      <c r="AA494" s="1509"/>
      <c r="AB494" s="1509"/>
      <c r="AC494" s="1509"/>
      <c r="AD494" s="1509"/>
      <c r="AE494" s="1509"/>
      <c r="AF494" s="1509"/>
      <c r="AG494" s="1509"/>
      <c r="AH494" s="1509"/>
      <c r="AI494" s="1509"/>
      <c r="AJ494" s="1509"/>
      <c r="AK494" s="1509"/>
      <c r="AL494" s="1509"/>
      <c r="AM494" s="1509"/>
      <c r="AN494" s="1509"/>
      <c r="AO494" s="1509"/>
      <c r="AP494" s="1509"/>
      <c r="AQ494" s="1509"/>
      <c r="AR494" s="1509"/>
      <c r="AS494" s="1509"/>
      <c r="AT494" s="1509"/>
      <c r="AU494" s="1509"/>
      <c r="AV494" s="1509"/>
      <c r="AW494" s="1509"/>
      <c r="AX494" s="1509"/>
      <c r="AY494" s="1509"/>
      <c r="AZ494" s="1509"/>
      <c r="BA494" s="1509"/>
      <c r="BB494" s="1509"/>
    </row>
    <row r="495">
      <c r="A495" s="1509"/>
      <c r="B495" s="1509"/>
      <c r="C495" s="1509"/>
      <c r="D495" s="1509"/>
      <c r="E495" s="1509"/>
      <c r="F495" s="1509"/>
      <c r="G495" s="1509"/>
      <c r="H495" s="1509"/>
      <c r="I495" s="1509"/>
      <c r="J495" s="1509"/>
      <c r="K495" s="1509"/>
      <c r="L495" s="1509"/>
      <c r="M495" s="1509"/>
      <c r="N495" s="1509"/>
      <c r="O495" s="1509"/>
      <c r="P495" s="1509"/>
      <c r="Q495" s="1509"/>
      <c r="R495" s="1509"/>
      <c r="S495" s="1509"/>
      <c r="T495" s="1509"/>
      <c r="U495" s="1509"/>
      <c r="V495" s="1509"/>
      <c r="W495" s="1509"/>
      <c r="X495" s="1509"/>
      <c r="Y495" s="1509"/>
      <c r="Z495" s="1509"/>
      <c r="AA495" s="1509"/>
      <c r="AB495" s="1509"/>
      <c r="AC495" s="1509"/>
      <c r="AD495" s="1509"/>
      <c r="AE495" s="1509"/>
      <c r="AF495" s="1509"/>
      <c r="AG495" s="1509"/>
      <c r="AH495" s="1509"/>
      <c r="AI495" s="1509"/>
      <c r="AJ495" s="1509"/>
      <c r="AK495" s="1509"/>
      <c r="AL495" s="1509"/>
      <c r="AM495" s="1509"/>
      <c r="AN495" s="1509"/>
      <c r="AO495" s="1509"/>
      <c r="AP495" s="1509"/>
      <c r="AQ495" s="1509"/>
      <c r="AR495" s="1509"/>
      <c r="AS495" s="1509"/>
      <c r="AT495" s="1509"/>
      <c r="AU495" s="1509"/>
      <c r="AV495" s="1509"/>
      <c r="AW495" s="1509"/>
      <c r="AX495" s="1509"/>
      <c r="AY495" s="1509"/>
      <c r="AZ495" s="1509"/>
      <c r="BA495" s="1509"/>
      <c r="BB495" s="1509"/>
    </row>
    <row r="496">
      <c r="A496" s="1509"/>
      <c r="B496" s="1509"/>
      <c r="C496" s="1509"/>
      <c r="D496" s="1509"/>
      <c r="E496" s="1509"/>
      <c r="F496" s="1509"/>
      <c r="G496" s="1509"/>
      <c r="H496" s="1509"/>
      <c r="I496" s="1509"/>
      <c r="J496" s="1509"/>
      <c r="K496" s="1509"/>
      <c r="L496" s="1509"/>
      <c r="M496" s="1509"/>
      <c r="N496" s="1509"/>
      <c r="O496" s="1509"/>
      <c r="P496" s="1509"/>
      <c r="Q496" s="1509"/>
      <c r="R496" s="1509"/>
      <c r="S496" s="1509"/>
      <c r="T496" s="1509"/>
      <c r="U496" s="1509"/>
      <c r="V496" s="1509"/>
      <c r="W496" s="1509"/>
      <c r="X496" s="1509"/>
      <c r="Y496" s="1509"/>
      <c r="Z496" s="1509"/>
      <c r="AA496" s="1509"/>
      <c r="AB496" s="1509"/>
      <c r="AC496" s="1509"/>
      <c r="AD496" s="1509"/>
      <c r="AE496" s="1509"/>
      <c r="AF496" s="1509"/>
      <c r="AG496" s="1509"/>
      <c r="AH496" s="1509"/>
      <c r="AI496" s="1509"/>
      <c r="AJ496" s="1509"/>
      <c r="AK496" s="1509"/>
      <c r="AL496" s="1509"/>
      <c r="AM496" s="1509"/>
      <c r="AN496" s="1509"/>
      <c r="AO496" s="1509"/>
      <c r="AP496" s="1509"/>
      <c r="AQ496" s="1509"/>
      <c r="AR496" s="1509"/>
      <c r="AS496" s="1509"/>
      <c r="AT496" s="1509"/>
      <c r="AU496" s="1509"/>
      <c r="AV496" s="1509"/>
      <c r="AW496" s="1509"/>
      <c r="AX496" s="1509"/>
      <c r="AY496" s="1509"/>
      <c r="AZ496" s="1509"/>
      <c r="BA496" s="1509"/>
      <c r="BB496" s="1509"/>
    </row>
    <row r="497">
      <c r="A497" s="1509"/>
      <c r="B497" s="1509"/>
      <c r="C497" s="1509"/>
      <c r="D497" s="1509"/>
      <c r="E497" s="1509"/>
      <c r="F497" s="1509"/>
      <c r="G497" s="1509"/>
      <c r="H497" s="1509"/>
      <c r="I497" s="1509"/>
      <c r="J497" s="1509"/>
      <c r="K497" s="1509"/>
      <c r="L497" s="1509"/>
      <c r="M497" s="1509"/>
      <c r="N497" s="1509"/>
      <c r="O497" s="1509"/>
      <c r="P497" s="1509"/>
      <c r="Q497" s="1509"/>
      <c r="R497" s="1509"/>
      <c r="S497" s="1509"/>
      <c r="T497" s="1509"/>
      <c r="U497" s="1509"/>
      <c r="V497" s="1509"/>
      <c r="W497" s="1509"/>
      <c r="X497" s="1509"/>
      <c r="Y497" s="1509"/>
      <c r="Z497" s="1509"/>
      <c r="AA497" s="1509"/>
      <c r="AB497" s="1509"/>
      <c r="AC497" s="1509"/>
      <c r="AD497" s="1509"/>
      <c r="AE497" s="1509"/>
      <c r="AF497" s="1509"/>
      <c r="AG497" s="1509"/>
      <c r="AH497" s="1509"/>
      <c r="AI497" s="1509"/>
      <c r="AJ497" s="1509"/>
      <c r="AK497" s="1509"/>
      <c r="AL497" s="1509"/>
      <c r="AM497" s="1509"/>
      <c r="AN497" s="1509"/>
      <c r="AO497" s="1509"/>
      <c r="AP497" s="1509"/>
      <c r="AQ497" s="1509"/>
      <c r="AR497" s="1509"/>
      <c r="AS497" s="1509"/>
      <c r="AT497" s="1509"/>
      <c r="AU497" s="1509"/>
      <c r="AV497" s="1509"/>
      <c r="AW497" s="1509"/>
      <c r="AX497" s="1509"/>
      <c r="AY497" s="1509"/>
      <c r="AZ497" s="1509"/>
      <c r="BA497" s="1509"/>
      <c r="BB497" s="1509"/>
    </row>
    <row r="498">
      <c r="A498" s="1509"/>
      <c r="B498" s="1509"/>
      <c r="C498" s="1509"/>
      <c r="D498" s="1509"/>
      <c r="E498" s="1509"/>
      <c r="F498" s="1509"/>
      <c r="G498" s="1509"/>
      <c r="H498" s="1509"/>
      <c r="I498" s="1509"/>
      <c r="J498" s="1509"/>
      <c r="K498" s="1509"/>
      <c r="L498" s="1509"/>
      <c r="M498" s="1509"/>
      <c r="N498" s="1509"/>
      <c r="O498" s="1509"/>
      <c r="P498" s="1509"/>
      <c r="Q498" s="1509"/>
      <c r="R498" s="1509"/>
      <c r="S498" s="1509"/>
      <c r="T498" s="1509"/>
      <c r="U498" s="1509"/>
      <c r="V498" s="1509"/>
      <c r="W498" s="1509"/>
      <c r="X498" s="1509"/>
      <c r="Y498" s="1509"/>
      <c r="Z498" s="1509"/>
      <c r="AA498" s="1509"/>
      <c r="AB498" s="1509"/>
      <c r="AC498" s="1509"/>
      <c r="AD498" s="1509"/>
      <c r="AE498" s="1509"/>
      <c r="AF498" s="1509"/>
      <c r="AG498" s="1509"/>
      <c r="AH498" s="1509"/>
      <c r="AI498" s="1509"/>
      <c r="AJ498" s="1509"/>
      <c r="AK498" s="1509"/>
      <c r="AL498" s="1509"/>
      <c r="AM498" s="1509"/>
      <c r="AN498" s="1509"/>
      <c r="AO498" s="1509"/>
      <c r="AP498" s="1509"/>
      <c r="AQ498" s="1509"/>
      <c r="AR498" s="1509"/>
      <c r="AS498" s="1509"/>
      <c r="AT498" s="1509"/>
      <c r="AU498" s="1509"/>
      <c r="AV498" s="1509"/>
      <c r="AW498" s="1509"/>
      <c r="AX498" s="1509"/>
      <c r="AY498" s="1509"/>
      <c r="AZ498" s="1509"/>
      <c r="BA498" s="1509"/>
      <c r="BB498" s="1509"/>
    </row>
    <row r="499">
      <c r="A499" s="1509"/>
      <c r="B499" s="1509"/>
      <c r="C499" s="1509"/>
      <c r="D499" s="1509"/>
      <c r="E499" s="1509"/>
      <c r="F499" s="1509"/>
      <c r="G499" s="1509"/>
      <c r="H499" s="1509"/>
      <c r="I499" s="1509"/>
      <c r="J499" s="1509"/>
      <c r="K499" s="1509"/>
      <c r="L499" s="1509"/>
      <c r="M499" s="1509"/>
      <c r="N499" s="1509"/>
      <c r="O499" s="1509"/>
      <c r="P499" s="1509"/>
      <c r="Q499" s="1509"/>
      <c r="R499" s="1509"/>
      <c r="S499" s="1509"/>
      <c r="T499" s="1509"/>
      <c r="U499" s="1509"/>
      <c r="V499" s="1509"/>
      <c r="W499" s="1509"/>
      <c r="X499" s="1509"/>
      <c r="Y499" s="1509"/>
      <c r="Z499" s="1509"/>
      <c r="AA499" s="1509"/>
      <c r="AB499" s="1509"/>
      <c r="AC499" s="1509"/>
      <c r="AD499" s="1509"/>
      <c r="AE499" s="1509"/>
      <c r="AF499" s="1509"/>
      <c r="AG499" s="1509"/>
      <c r="AH499" s="1509"/>
      <c r="AI499" s="1509"/>
      <c r="AJ499" s="1509"/>
      <c r="AK499" s="1509"/>
      <c r="AL499" s="1509"/>
      <c r="AM499" s="1509"/>
      <c r="AN499" s="1509"/>
      <c r="AO499" s="1509"/>
      <c r="AP499" s="1509"/>
      <c r="AQ499" s="1509"/>
      <c r="AR499" s="1509"/>
      <c r="AS499" s="1509"/>
      <c r="AT499" s="1509"/>
      <c r="AU499" s="1509"/>
      <c r="AV499" s="1509"/>
      <c r="AW499" s="1509"/>
      <c r="AX499" s="1509"/>
      <c r="AY499" s="1509"/>
      <c r="AZ499" s="1509"/>
      <c r="BA499" s="1509"/>
      <c r="BB499" s="1509"/>
    </row>
    <row r="500">
      <c r="A500" s="1509"/>
      <c r="B500" s="1509"/>
      <c r="C500" s="1509"/>
      <c r="D500" s="1509"/>
      <c r="E500" s="1509"/>
      <c r="F500" s="1509"/>
      <c r="G500" s="1509"/>
      <c r="H500" s="1509"/>
      <c r="I500" s="1509"/>
      <c r="J500" s="1509"/>
      <c r="K500" s="1509"/>
      <c r="L500" s="1509"/>
      <c r="M500" s="1509"/>
      <c r="N500" s="1509"/>
      <c r="O500" s="1509"/>
      <c r="P500" s="1509"/>
      <c r="Q500" s="1509"/>
      <c r="R500" s="1509"/>
      <c r="S500" s="1509"/>
      <c r="T500" s="1509"/>
      <c r="U500" s="1509"/>
      <c r="V500" s="1509"/>
      <c r="W500" s="1509"/>
      <c r="X500" s="1509"/>
      <c r="Y500" s="1509"/>
      <c r="Z500" s="1509"/>
      <c r="AA500" s="1509"/>
      <c r="AB500" s="1509"/>
      <c r="AC500" s="1509"/>
      <c r="AD500" s="1509"/>
      <c r="AE500" s="1509"/>
      <c r="AF500" s="1509"/>
      <c r="AG500" s="1509"/>
      <c r="AH500" s="1509"/>
      <c r="AI500" s="1509"/>
      <c r="AJ500" s="1509"/>
      <c r="AK500" s="1509"/>
      <c r="AL500" s="1509"/>
      <c r="AM500" s="1509"/>
      <c r="AN500" s="1509"/>
      <c r="AO500" s="1509"/>
      <c r="AP500" s="1509"/>
      <c r="AQ500" s="1509"/>
      <c r="AR500" s="1509"/>
      <c r="AS500" s="1509"/>
      <c r="AT500" s="1509"/>
      <c r="AU500" s="1509"/>
      <c r="AV500" s="1509"/>
      <c r="AW500" s="1509"/>
      <c r="AX500" s="1509"/>
      <c r="AY500" s="1509"/>
      <c r="AZ500" s="1509"/>
      <c r="BA500" s="1509"/>
      <c r="BB500" s="1509"/>
    </row>
    <row r="501">
      <c r="A501" s="1509"/>
      <c r="B501" s="1509"/>
      <c r="C501" s="1509"/>
      <c r="D501" s="1509"/>
      <c r="E501" s="1509"/>
      <c r="F501" s="1509"/>
      <c r="G501" s="1509"/>
      <c r="H501" s="1509"/>
      <c r="I501" s="1509"/>
      <c r="J501" s="1509"/>
      <c r="K501" s="1509"/>
      <c r="L501" s="1509"/>
      <c r="M501" s="1509"/>
      <c r="N501" s="1509"/>
      <c r="O501" s="1509"/>
      <c r="P501" s="1509"/>
      <c r="Q501" s="1509"/>
      <c r="R501" s="1509"/>
      <c r="S501" s="1509"/>
      <c r="T501" s="1509"/>
      <c r="U501" s="1509"/>
      <c r="V501" s="1509"/>
      <c r="W501" s="1509"/>
      <c r="X501" s="1509"/>
      <c r="Y501" s="1509"/>
      <c r="Z501" s="1509"/>
      <c r="AA501" s="1509"/>
      <c r="AB501" s="1509"/>
      <c r="AC501" s="1509"/>
      <c r="AD501" s="1509"/>
      <c r="AE501" s="1509"/>
      <c r="AF501" s="1509"/>
      <c r="AG501" s="1509"/>
      <c r="AH501" s="1509"/>
      <c r="AI501" s="1509"/>
      <c r="AJ501" s="1509"/>
      <c r="AK501" s="1509"/>
      <c r="AL501" s="1509"/>
      <c r="AM501" s="1509"/>
      <c r="AN501" s="1509"/>
      <c r="AO501" s="1509"/>
      <c r="AP501" s="1509"/>
      <c r="AQ501" s="1509"/>
      <c r="AR501" s="1509"/>
      <c r="AS501" s="1509"/>
      <c r="AT501" s="1509"/>
      <c r="AU501" s="1509"/>
      <c r="AV501" s="1509"/>
      <c r="AW501" s="1509"/>
      <c r="AX501" s="1509"/>
      <c r="AY501" s="1509"/>
      <c r="AZ501" s="1509"/>
      <c r="BA501" s="1509"/>
      <c r="BB501" s="1509"/>
    </row>
    <row r="502">
      <c r="A502" s="1509"/>
      <c r="B502" s="1509"/>
      <c r="C502" s="1509"/>
      <c r="D502" s="1509"/>
      <c r="E502" s="1509"/>
      <c r="F502" s="1509"/>
      <c r="G502" s="1509"/>
      <c r="H502" s="1509"/>
      <c r="I502" s="1509"/>
      <c r="J502" s="1509"/>
      <c r="K502" s="1509"/>
      <c r="L502" s="1509"/>
      <c r="M502" s="1509"/>
      <c r="N502" s="1509"/>
      <c r="O502" s="1509"/>
      <c r="P502" s="1509"/>
      <c r="Q502" s="1509"/>
      <c r="R502" s="1509"/>
      <c r="S502" s="1509"/>
      <c r="T502" s="1509"/>
      <c r="U502" s="1509"/>
      <c r="V502" s="1509"/>
      <c r="W502" s="1509"/>
      <c r="X502" s="1509"/>
      <c r="Y502" s="1509"/>
      <c r="Z502" s="1509"/>
      <c r="AA502" s="1509"/>
      <c r="AB502" s="1509"/>
      <c r="AC502" s="1509"/>
      <c r="AD502" s="1509"/>
      <c r="AE502" s="1509"/>
      <c r="AF502" s="1509"/>
      <c r="AG502" s="1509"/>
      <c r="AH502" s="1509"/>
      <c r="AI502" s="1509"/>
      <c r="AJ502" s="1509"/>
      <c r="AK502" s="1509"/>
      <c r="AL502" s="1509"/>
      <c r="AM502" s="1509"/>
      <c r="AN502" s="1509"/>
      <c r="AO502" s="1509"/>
      <c r="AP502" s="1509"/>
      <c r="AQ502" s="1509"/>
      <c r="AR502" s="1509"/>
      <c r="AS502" s="1509"/>
      <c r="AT502" s="1509"/>
      <c r="AU502" s="1509"/>
      <c r="AV502" s="1509"/>
      <c r="AW502" s="1509"/>
      <c r="AX502" s="1509"/>
      <c r="AY502" s="1509"/>
      <c r="AZ502" s="1509"/>
      <c r="BA502" s="1509"/>
      <c r="BB502" s="1509"/>
    </row>
    <row r="503">
      <c r="A503" s="1509"/>
      <c r="B503" s="1509"/>
      <c r="C503" s="1509"/>
      <c r="D503" s="1509"/>
      <c r="E503" s="1509"/>
      <c r="F503" s="1509"/>
      <c r="G503" s="1509"/>
      <c r="H503" s="1509"/>
      <c r="I503" s="1509"/>
      <c r="J503" s="1509"/>
      <c r="K503" s="1509"/>
      <c r="L503" s="1509"/>
      <c r="M503" s="1509"/>
      <c r="N503" s="1509"/>
      <c r="O503" s="1509"/>
      <c r="P503" s="1509"/>
      <c r="Q503" s="1509"/>
      <c r="R503" s="1509"/>
      <c r="S503" s="1509"/>
      <c r="T503" s="1509"/>
      <c r="U503" s="1509"/>
      <c r="V503" s="1509"/>
      <c r="W503" s="1509"/>
      <c r="X503" s="1509"/>
      <c r="Y503" s="1509"/>
      <c r="Z503" s="1509"/>
      <c r="AA503" s="1509"/>
      <c r="AB503" s="1509"/>
      <c r="AC503" s="1509"/>
      <c r="AD503" s="1509"/>
      <c r="AE503" s="1509"/>
      <c r="AF503" s="1509"/>
      <c r="AG503" s="1509"/>
      <c r="AH503" s="1509"/>
      <c r="AI503" s="1509"/>
      <c r="AJ503" s="1509"/>
      <c r="AK503" s="1509"/>
      <c r="AL503" s="1509"/>
      <c r="AM503" s="1509"/>
      <c r="AN503" s="1509"/>
      <c r="AO503" s="1509"/>
      <c r="AP503" s="1509"/>
      <c r="AQ503" s="1509"/>
      <c r="AR503" s="1509"/>
      <c r="AS503" s="1509"/>
      <c r="AT503" s="1509"/>
      <c r="AU503" s="1509"/>
      <c r="AV503" s="1509"/>
      <c r="AW503" s="1509"/>
      <c r="AX503" s="1509"/>
      <c r="AY503" s="1509"/>
      <c r="AZ503" s="1509"/>
      <c r="BA503" s="1509"/>
      <c r="BB503" s="1509"/>
    </row>
    <row r="504">
      <c r="A504" s="1509"/>
      <c r="B504" s="1509"/>
      <c r="C504" s="1509"/>
      <c r="D504" s="1509"/>
      <c r="E504" s="1509"/>
      <c r="F504" s="1509"/>
      <c r="G504" s="1509"/>
      <c r="H504" s="1509"/>
      <c r="I504" s="1509"/>
      <c r="J504" s="1509"/>
      <c r="K504" s="1509"/>
      <c r="L504" s="1509"/>
      <c r="M504" s="1509"/>
      <c r="N504" s="1509"/>
      <c r="O504" s="1509"/>
      <c r="P504" s="1509"/>
      <c r="Q504" s="1509"/>
      <c r="R504" s="1509"/>
      <c r="S504" s="1509"/>
      <c r="T504" s="1509"/>
      <c r="U504" s="1509"/>
      <c r="V504" s="1509"/>
      <c r="W504" s="1509"/>
      <c r="X504" s="1509"/>
      <c r="Y504" s="1509"/>
      <c r="Z504" s="1509"/>
      <c r="AA504" s="1509"/>
      <c r="AB504" s="1509"/>
      <c r="AC504" s="1509"/>
      <c r="AD504" s="1509"/>
      <c r="AE504" s="1509"/>
      <c r="AF504" s="1509"/>
      <c r="AG504" s="1509"/>
      <c r="AH504" s="1509"/>
      <c r="AI504" s="1509"/>
      <c r="AJ504" s="1509"/>
      <c r="AK504" s="1509"/>
      <c r="AL504" s="1509"/>
      <c r="AM504" s="1509"/>
      <c r="AN504" s="1509"/>
      <c r="AO504" s="1509"/>
      <c r="AP504" s="1509"/>
      <c r="AQ504" s="1509"/>
      <c r="AR504" s="1509"/>
      <c r="AS504" s="1509"/>
      <c r="AT504" s="1509"/>
      <c r="AU504" s="1509"/>
      <c r="AV504" s="1509"/>
      <c r="AW504" s="1509"/>
      <c r="AX504" s="1509"/>
      <c r="AY504" s="1509"/>
      <c r="AZ504" s="1509"/>
      <c r="BA504" s="1509"/>
      <c r="BB504" s="1509"/>
    </row>
    <row r="505">
      <c r="A505" s="1509"/>
      <c r="B505" s="1509"/>
      <c r="C505" s="1509"/>
      <c r="D505" s="1509"/>
      <c r="E505" s="1509"/>
      <c r="F505" s="1509"/>
      <c r="G505" s="1509"/>
      <c r="H505" s="1509"/>
      <c r="I505" s="1509"/>
      <c r="J505" s="1509"/>
      <c r="K505" s="1509"/>
      <c r="L505" s="1509"/>
      <c r="M505" s="1509"/>
      <c r="N505" s="1509"/>
      <c r="O505" s="1509"/>
      <c r="P505" s="1509"/>
      <c r="Q505" s="1509"/>
      <c r="R505" s="1509"/>
      <c r="S505" s="1509"/>
      <c r="T505" s="1509"/>
      <c r="U505" s="1509"/>
      <c r="V505" s="1509"/>
      <c r="W505" s="1509"/>
      <c r="X505" s="1509"/>
      <c r="Y505" s="1509"/>
      <c r="Z505" s="1509"/>
      <c r="AA505" s="1509"/>
      <c r="AB505" s="1509"/>
      <c r="AC505" s="1509"/>
      <c r="AD505" s="1509"/>
      <c r="AE505" s="1509"/>
      <c r="AF505" s="1509"/>
      <c r="AG505" s="1509"/>
      <c r="AH505" s="1509"/>
      <c r="AI505" s="1509"/>
      <c r="AJ505" s="1509"/>
      <c r="AK505" s="1509"/>
      <c r="AL505" s="1509"/>
      <c r="AM505" s="1509"/>
      <c r="AN505" s="1509"/>
      <c r="AO505" s="1509"/>
      <c r="AP505" s="1509"/>
      <c r="AQ505" s="1509"/>
      <c r="AR505" s="1509"/>
      <c r="AS505" s="1509"/>
      <c r="AT505" s="1509"/>
      <c r="AU505" s="1509"/>
      <c r="AV505" s="1509"/>
      <c r="AW505" s="1509"/>
      <c r="AX505" s="1509"/>
      <c r="AY505" s="1509"/>
      <c r="AZ505" s="1509"/>
      <c r="BA505" s="1509"/>
      <c r="BB505" s="1509"/>
    </row>
    <row r="506">
      <c r="A506" s="1509"/>
      <c r="B506" s="1509"/>
      <c r="C506" s="1509"/>
      <c r="D506" s="1509"/>
      <c r="E506" s="1509"/>
      <c r="F506" s="1509"/>
      <c r="G506" s="1509"/>
      <c r="H506" s="1509"/>
      <c r="I506" s="1509"/>
      <c r="J506" s="1509"/>
      <c r="K506" s="1509"/>
      <c r="L506" s="1509"/>
      <c r="M506" s="1509"/>
      <c r="N506" s="1509"/>
      <c r="O506" s="1509"/>
      <c r="P506" s="1509"/>
      <c r="Q506" s="1509"/>
      <c r="R506" s="1509"/>
      <c r="S506" s="1509"/>
      <c r="T506" s="1509"/>
      <c r="U506" s="1509"/>
      <c r="V506" s="1509"/>
      <c r="W506" s="1509"/>
      <c r="X506" s="1509"/>
      <c r="Y506" s="1509"/>
      <c r="Z506" s="1509"/>
      <c r="AA506" s="1509"/>
      <c r="AB506" s="1509"/>
      <c r="AC506" s="1509"/>
      <c r="AD506" s="1509"/>
      <c r="AE506" s="1509"/>
      <c r="AF506" s="1509"/>
      <c r="AG506" s="1509"/>
      <c r="AH506" s="1509"/>
      <c r="AI506" s="1509"/>
      <c r="AJ506" s="1509"/>
      <c r="AK506" s="1509"/>
      <c r="AL506" s="1509"/>
      <c r="AM506" s="1509"/>
      <c r="AN506" s="1509"/>
      <c r="AO506" s="1509"/>
      <c r="AP506" s="1509"/>
      <c r="AQ506" s="1509"/>
      <c r="AR506" s="1509"/>
      <c r="AS506" s="1509"/>
      <c r="AT506" s="1509"/>
      <c r="AU506" s="1509"/>
      <c r="AV506" s="1509"/>
      <c r="AW506" s="1509"/>
      <c r="AX506" s="1509"/>
      <c r="AY506" s="1509"/>
      <c r="AZ506" s="1509"/>
      <c r="BA506" s="1509"/>
      <c r="BB506" s="1509"/>
    </row>
    <row r="507">
      <c r="A507" s="1509"/>
      <c r="B507" s="1509"/>
      <c r="C507" s="1509"/>
      <c r="D507" s="1509"/>
      <c r="E507" s="1509"/>
      <c r="F507" s="1509"/>
      <c r="G507" s="1509"/>
      <c r="H507" s="1509"/>
      <c r="I507" s="1509"/>
      <c r="J507" s="1509"/>
      <c r="K507" s="1509"/>
      <c r="L507" s="1509"/>
      <c r="M507" s="1509"/>
      <c r="N507" s="1509"/>
      <c r="O507" s="1509"/>
      <c r="P507" s="1509"/>
      <c r="Q507" s="1509"/>
      <c r="R507" s="1509"/>
      <c r="S507" s="1509"/>
      <c r="T507" s="1509"/>
      <c r="U507" s="1509"/>
      <c r="V507" s="1509"/>
      <c r="W507" s="1509"/>
      <c r="X507" s="1509"/>
      <c r="Y507" s="1509"/>
      <c r="Z507" s="1509"/>
      <c r="AA507" s="1509"/>
      <c r="AB507" s="1509"/>
      <c r="AC507" s="1509"/>
      <c r="AD507" s="1509"/>
      <c r="AE507" s="1509"/>
      <c r="AF507" s="1509"/>
      <c r="AG507" s="1509"/>
      <c r="AH507" s="1509"/>
      <c r="AI507" s="1509"/>
      <c r="AJ507" s="1509"/>
      <c r="AK507" s="1509"/>
      <c r="AL507" s="1509"/>
      <c r="AM507" s="1509"/>
      <c r="AN507" s="1509"/>
      <c r="AO507" s="1509"/>
      <c r="AP507" s="1509"/>
      <c r="AQ507" s="1509"/>
      <c r="AR507" s="1509"/>
      <c r="AS507" s="1509"/>
      <c r="AT507" s="1509"/>
      <c r="AU507" s="1509"/>
      <c r="AV507" s="1509"/>
      <c r="AW507" s="1509"/>
      <c r="AX507" s="1509"/>
      <c r="AY507" s="1509"/>
      <c r="AZ507" s="1509"/>
      <c r="BA507" s="1509"/>
      <c r="BB507" s="1509"/>
    </row>
    <row r="508">
      <c r="A508" s="1509"/>
      <c r="B508" s="1509"/>
      <c r="C508" s="1509"/>
      <c r="D508" s="1509"/>
      <c r="E508" s="1509"/>
      <c r="F508" s="1509"/>
      <c r="G508" s="1509"/>
      <c r="H508" s="1509"/>
      <c r="I508" s="1509"/>
      <c r="J508" s="1509"/>
      <c r="K508" s="1509"/>
      <c r="L508" s="1509"/>
      <c r="M508" s="1509"/>
      <c r="N508" s="1509"/>
      <c r="O508" s="1509"/>
      <c r="P508" s="1509"/>
      <c r="Q508" s="1509"/>
      <c r="R508" s="1509"/>
      <c r="S508" s="1509"/>
      <c r="T508" s="1509"/>
      <c r="U508" s="1509"/>
      <c r="V508" s="1509"/>
      <c r="W508" s="1509"/>
      <c r="X508" s="1509"/>
      <c r="Y508" s="1509"/>
      <c r="Z508" s="1509"/>
      <c r="AA508" s="1509"/>
      <c r="AB508" s="1509"/>
      <c r="AC508" s="1509"/>
      <c r="AD508" s="1509"/>
      <c r="AE508" s="1509"/>
      <c r="AF508" s="1509"/>
      <c r="AG508" s="1509"/>
      <c r="AH508" s="1509"/>
      <c r="AI508" s="1509"/>
      <c r="AJ508" s="1509"/>
      <c r="AK508" s="1509"/>
      <c r="AL508" s="1509"/>
      <c r="AM508" s="1509"/>
      <c r="AN508" s="1509"/>
      <c r="AO508" s="1509"/>
      <c r="AP508" s="1509"/>
      <c r="AQ508" s="1509"/>
      <c r="AR508" s="1509"/>
      <c r="AS508" s="1509"/>
      <c r="AT508" s="1509"/>
      <c r="AU508" s="1509"/>
      <c r="AV508" s="1509"/>
      <c r="AW508" s="1509"/>
      <c r="AX508" s="1509"/>
      <c r="AY508" s="1509"/>
      <c r="AZ508" s="1509"/>
      <c r="BA508" s="1509"/>
      <c r="BB508" s="1509"/>
    </row>
    <row r="509">
      <c r="A509" s="1509"/>
      <c r="B509" s="1509"/>
      <c r="C509" s="1509"/>
      <c r="D509" s="1509"/>
      <c r="E509" s="1509"/>
      <c r="F509" s="1509"/>
      <c r="G509" s="1509"/>
      <c r="H509" s="1509"/>
      <c r="I509" s="1509"/>
      <c r="J509" s="1509"/>
      <c r="K509" s="1509"/>
      <c r="L509" s="1509"/>
      <c r="M509" s="1509"/>
      <c r="N509" s="1509"/>
      <c r="O509" s="1509"/>
      <c r="P509" s="1509"/>
      <c r="Q509" s="1509"/>
      <c r="R509" s="1509"/>
      <c r="S509" s="1509"/>
      <c r="T509" s="1509"/>
      <c r="U509" s="1509"/>
      <c r="V509" s="1509"/>
      <c r="W509" s="1509"/>
      <c r="X509" s="1509"/>
      <c r="Y509" s="1509"/>
      <c r="Z509" s="1509"/>
      <c r="AA509" s="1509"/>
      <c r="AB509" s="1509"/>
      <c r="AC509" s="1509"/>
      <c r="AD509" s="1509"/>
      <c r="AE509" s="1509"/>
      <c r="AF509" s="1509"/>
      <c r="AG509" s="1509"/>
      <c r="AH509" s="1509"/>
      <c r="AI509" s="1509"/>
      <c r="AJ509" s="1509"/>
      <c r="AK509" s="1509"/>
      <c r="AL509" s="1509"/>
      <c r="AM509" s="1509"/>
      <c r="AN509" s="1509"/>
      <c r="AO509" s="1509"/>
      <c r="AP509" s="1509"/>
      <c r="AQ509" s="1509"/>
      <c r="AR509" s="1509"/>
      <c r="AS509" s="1509"/>
      <c r="AT509" s="1509"/>
      <c r="AU509" s="1509"/>
      <c r="AV509" s="1509"/>
      <c r="AW509" s="1509"/>
      <c r="AX509" s="1509"/>
      <c r="AY509" s="1509"/>
      <c r="AZ509" s="1509"/>
      <c r="BA509" s="1509"/>
      <c r="BB509" s="1509"/>
    </row>
    <row r="510">
      <c r="A510" s="1509"/>
      <c r="B510" s="1509"/>
      <c r="C510" s="1509"/>
      <c r="D510" s="1509"/>
      <c r="E510" s="1509"/>
      <c r="F510" s="1509"/>
      <c r="G510" s="1509"/>
      <c r="H510" s="1509"/>
      <c r="I510" s="1509"/>
      <c r="J510" s="1509"/>
      <c r="K510" s="1509"/>
      <c r="L510" s="1509"/>
      <c r="M510" s="1509"/>
      <c r="N510" s="1509"/>
      <c r="O510" s="1509"/>
      <c r="P510" s="1509"/>
      <c r="Q510" s="1509"/>
      <c r="R510" s="1509"/>
      <c r="S510" s="1509"/>
      <c r="T510" s="1509"/>
      <c r="U510" s="1509"/>
      <c r="V510" s="1509"/>
      <c r="W510" s="1509"/>
      <c r="X510" s="1509"/>
      <c r="Y510" s="1509"/>
      <c r="Z510" s="1509"/>
      <c r="AA510" s="1509"/>
      <c r="AB510" s="1509"/>
      <c r="AC510" s="1509"/>
      <c r="AD510" s="1509"/>
      <c r="AE510" s="1509"/>
      <c r="AF510" s="1509"/>
      <c r="AG510" s="1509"/>
      <c r="AH510" s="1509"/>
      <c r="AI510" s="1509"/>
      <c r="AJ510" s="1509"/>
      <c r="AK510" s="1509"/>
      <c r="AL510" s="1509"/>
      <c r="AM510" s="1509"/>
      <c r="AN510" s="1509"/>
      <c r="AO510" s="1509"/>
      <c r="AP510" s="1509"/>
      <c r="AQ510" s="1509"/>
      <c r="AR510" s="1509"/>
      <c r="AS510" s="1509"/>
      <c r="AT510" s="1509"/>
      <c r="AU510" s="1509"/>
      <c r="AV510" s="1509"/>
      <c r="AW510" s="1509"/>
      <c r="AX510" s="1509"/>
      <c r="AY510" s="1509"/>
      <c r="AZ510" s="1509"/>
      <c r="BA510" s="1509"/>
      <c r="BB510" s="1509"/>
    </row>
    <row r="511">
      <c r="A511" s="1509"/>
      <c r="B511" s="1509"/>
      <c r="C511" s="1509"/>
      <c r="D511" s="1509"/>
      <c r="E511" s="1509"/>
      <c r="F511" s="1509"/>
      <c r="G511" s="1509"/>
      <c r="H511" s="1509"/>
      <c r="I511" s="1509"/>
      <c r="J511" s="1509"/>
      <c r="K511" s="1509"/>
      <c r="L511" s="1509"/>
      <c r="M511" s="1509"/>
      <c r="N511" s="1509"/>
      <c r="O511" s="1509"/>
      <c r="P511" s="1509"/>
      <c r="Q511" s="1509"/>
      <c r="R511" s="1509"/>
      <c r="S511" s="1509"/>
      <c r="T511" s="1509"/>
      <c r="U511" s="1509"/>
      <c r="V511" s="1509"/>
      <c r="W511" s="1509"/>
      <c r="X511" s="1509"/>
      <c r="Y511" s="1509"/>
      <c r="Z511" s="1509"/>
      <c r="AA511" s="1509"/>
      <c r="AB511" s="1509"/>
      <c r="AC511" s="1509"/>
      <c r="AD511" s="1509"/>
      <c r="AE511" s="1509"/>
      <c r="AF511" s="1509"/>
      <c r="AG511" s="1509"/>
      <c r="AH511" s="1509"/>
      <c r="AI511" s="1509"/>
      <c r="AJ511" s="1509"/>
      <c r="AK511" s="1509"/>
      <c r="AL511" s="1509"/>
      <c r="AM511" s="1509"/>
      <c r="AN511" s="1509"/>
      <c r="AO511" s="1509"/>
      <c r="AP511" s="1509"/>
      <c r="AQ511" s="1509"/>
      <c r="AR511" s="1509"/>
      <c r="AS511" s="1509"/>
      <c r="AT511" s="1509"/>
      <c r="AU511" s="1509"/>
      <c r="AV511" s="1509"/>
      <c r="AW511" s="1509"/>
      <c r="AX511" s="1509"/>
      <c r="AY511" s="1509"/>
      <c r="AZ511" s="1509"/>
      <c r="BA511" s="1509"/>
      <c r="BB511" s="1509"/>
    </row>
    <row r="512">
      <c r="A512" s="1509"/>
      <c r="B512" s="1509"/>
      <c r="C512" s="1509"/>
      <c r="D512" s="1509"/>
      <c r="E512" s="1509"/>
      <c r="F512" s="1509"/>
      <c r="G512" s="1509"/>
      <c r="H512" s="1509"/>
      <c r="I512" s="1509"/>
      <c r="J512" s="1509"/>
      <c r="K512" s="1509"/>
      <c r="L512" s="1509"/>
      <c r="M512" s="1509"/>
      <c r="N512" s="1509"/>
      <c r="O512" s="1509"/>
      <c r="P512" s="1509"/>
      <c r="Q512" s="1509"/>
      <c r="R512" s="1509"/>
      <c r="S512" s="1509"/>
      <c r="T512" s="1509"/>
      <c r="U512" s="1509"/>
      <c r="V512" s="1509"/>
      <c r="W512" s="1509"/>
      <c r="X512" s="1509"/>
      <c r="Y512" s="1509"/>
      <c r="Z512" s="1509"/>
      <c r="AA512" s="1509"/>
      <c r="AB512" s="1509"/>
      <c r="AC512" s="1509"/>
      <c r="AD512" s="1509"/>
      <c r="AE512" s="1509"/>
      <c r="AF512" s="1509"/>
      <c r="AG512" s="1509"/>
      <c r="AH512" s="1509"/>
      <c r="AI512" s="1509"/>
      <c r="AJ512" s="1509"/>
      <c r="AK512" s="1509"/>
      <c r="AL512" s="1509"/>
      <c r="AM512" s="1509"/>
      <c r="AN512" s="1509"/>
      <c r="AO512" s="1509"/>
      <c r="AP512" s="1509"/>
      <c r="AQ512" s="1509"/>
      <c r="AR512" s="1509"/>
      <c r="AS512" s="1509"/>
      <c r="AT512" s="1509"/>
      <c r="AU512" s="1509"/>
      <c r="AV512" s="1509"/>
      <c r="AW512" s="1509"/>
      <c r="AX512" s="1509"/>
      <c r="AY512" s="1509"/>
      <c r="AZ512" s="1509"/>
      <c r="BA512" s="1509"/>
      <c r="BB512" s="1509"/>
    </row>
    <row r="513">
      <c r="A513" s="1509"/>
      <c r="B513" s="1509"/>
      <c r="C513" s="1509"/>
      <c r="D513" s="1509"/>
      <c r="E513" s="1509"/>
      <c r="F513" s="1509"/>
      <c r="G513" s="1509"/>
      <c r="H513" s="1509"/>
      <c r="I513" s="1509"/>
      <c r="J513" s="1509"/>
      <c r="K513" s="1509"/>
      <c r="L513" s="1509"/>
      <c r="M513" s="1509"/>
      <c r="N513" s="1509"/>
      <c r="O513" s="1509"/>
      <c r="P513" s="1509"/>
      <c r="Q513" s="1509"/>
      <c r="R513" s="1509"/>
      <c r="S513" s="1509"/>
      <c r="T513" s="1509"/>
      <c r="U513" s="1509"/>
      <c r="V513" s="1509"/>
      <c r="W513" s="1509"/>
      <c r="X513" s="1509"/>
      <c r="Y513" s="1509"/>
      <c r="Z513" s="1509"/>
      <c r="AA513" s="1509"/>
      <c r="AB513" s="1509"/>
      <c r="AC513" s="1509"/>
      <c r="AD513" s="1509"/>
      <c r="AE513" s="1509"/>
      <c r="AF513" s="1509"/>
      <c r="AG513" s="1509"/>
      <c r="AH513" s="1509"/>
      <c r="AI513" s="1509"/>
      <c r="AJ513" s="1509"/>
      <c r="AK513" s="1509"/>
      <c r="AL513" s="1509"/>
      <c r="AM513" s="1509"/>
      <c r="AN513" s="1509"/>
      <c r="AO513" s="1509"/>
      <c r="AP513" s="1509"/>
      <c r="AQ513" s="1509"/>
      <c r="AR513" s="1509"/>
      <c r="AS513" s="1509"/>
      <c r="AT513" s="1509"/>
      <c r="AU513" s="1509"/>
      <c r="AV513" s="1509"/>
      <c r="AW513" s="1509"/>
      <c r="AX513" s="1509"/>
      <c r="AY513" s="1509"/>
      <c r="AZ513" s="1509"/>
      <c r="BA513" s="1509"/>
      <c r="BB513" s="1509"/>
    </row>
    <row r="514">
      <c r="A514" s="1509"/>
      <c r="B514" s="1509"/>
      <c r="C514" s="1509"/>
      <c r="D514" s="1509"/>
      <c r="E514" s="1509"/>
      <c r="F514" s="1509"/>
      <c r="G514" s="1509"/>
      <c r="H514" s="1509"/>
      <c r="I514" s="1509"/>
      <c r="J514" s="1509"/>
      <c r="K514" s="1509"/>
      <c r="L514" s="1509"/>
      <c r="M514" s="1509"/>
      <c r="N514" s="1509"/>
      <c r="O514" s="1509"/>
      <c r="P514" s="1509"/>
      <c r="Q514" s="1509"/>
      <c r="R514" s="1509"/>
      <c r="S514" s="1509"/>
      <c r="T514" s="1509"/>
      <c r="U514" s="1509"/>
      <c r="V514" s="1509"/>
      <c r="W514" s="1509"/>
      <c r="X514" s="1509"/>
      <c r="Y514" s="1509"/>
      <c r="Z514" s="1509"/>
      <c r="AA514" s="1509"/>
      <c r="AB514" s="1509"/>
      <c r="AC514" s="1509"/>
      <c r="AD514" s="1509"/>
      <c r="AE514" s="1509"/>
      <c r="AF514" s="1509"/>
      <c r="AG514" s="1509"/>
      <c r="AH514" s="1509"/>
      <c r="AI514" s="1509"/>
      <c r="AJ514" s="1509"/>
      <c r="AK514" s="1509"/>
      <c r="AL514" s="1509"/>
      <c r="AM514" s="1509"/>
      <c r="AN514" s="1509"/>
      <c r="AO514" s="1509"/>
      <c r="AP514" s="1509"/>
      <c r="AQ514" s="1509"/>
      <c r="AR514" s="1509"/>
      <c r="AS514" s="1509"/>
      <c r="AT514" s="1509"/>
      <c r="AU514" s="1509"/>
      <c r="AV514" s="1509"/>
      <c r="AW514" s="1509"/>
      <c r="AX514" s="1509"/>
      <c r="AY514" s="1509"/>
      <c r="AZ514" s="1509"/>
      <c r="BA514" s="1509"/>
      <c r="BB514" s="1509"/>
    </row>
    <row r="515">
      <c r="A515" s="1509"/>
      <c r="B515" s="1509"/>
      <c r="C515" s="1509"/>
      <c r="D515" s="1509"/>
      <c r="E515" s="1509"/>
      <c r="F515" s="1509"/>
      <c r="G515" s="1509"/>
      <c r="H515" s="1509"/>
      <c r="I515" s="1509"/>
      <c r="J515" s="1509"/>
      <c r="K515" s="1509"/>
      <c r="L515" s="1509"/>
      <c r="M515" s="1509"/>
      <c r="N515" s="1509"/>
      <c r="O515" s="1509"/>
      <c r="P515" s="1509"/>
      <c r="Q515" s="1509"/>
      <c r="R515" s="1509"/>
      <c r="S515" s="1509"/>
      <c r="T515" s="1509"/>
      <c r="U515" s="1509"/>
      <c r="V515" s="1509"/>
      <c r="W515" s="1509"/>
      <c r="X515" s="1509"/>
      <c r="Y515" s="1509"/>
      <c r="Z515" s="1509"/>
      <c r="AA515" s="1509"/>
      <c r="AB515" s="1509"/>
      <c r="AC515" s="1509"/>
      <c r="AD515" s="1509"/>
      <c r="AE515" s="1509"/>
      <c r="AF515" s="1509"/>
      <c r="AG515" s="1509"/>
      <c r="AH515" s="1509"/>
      <c r="AI515" s="1509"/>
      <c r="AJ515" s="1509"/>
      <c r="AK515" s="1509"/>
      <c r="AL515" s="1509"/>
      <c r="AM515" s="1509"/>
      <c r="AN515" s="1509"/>
      <c r="AO515" s="1509"/>
      <c r="AP515" s="1509"/>
      <c r="AQ515" s="1509"/>
      <c r="AR515" s="1509"/>
      <c r="AS515" s="1509"/>
      <c r="AT515" s="1509"/>
      <c r="AU515" s="1509"/>
      <c r="AV515" s="1509"/>
      <c r="AW515" s="1509"/>
      <c r="AX515" s="1509"/>
      <c r="AY515" s="1509"/>
      <c r="AZ515" s="1509"/>
      <c r="BA515" s="1509"/>
      <c r="BB515" s="1509"/>
    </row>
    <row r="516">
      <c r="A516" s="1509"/>
      <c r="B516" s="1509"/>
      <c r="C516" s="1509"/>
      <c r="D516" s="1509"/>
      <c r="E516" s="1509"/>
      <c r="F516" s="1509"/>
      <c r="G516" s="1509"/>
      <c r="H516" s="1509"/>
      <c r="I516" s="1509"/>
      <c r="J516" s="1509"/>
      <c r="K516" s="1509"/>
      <c r="L516" s="1509"/>
      <c r="M516" s="1509"/>
      <c r="N516" s="1509"/>
      <c r="O516" s="1509"/>
      <c r="P516" s="1509"/>
      <c r="Q516" s="1509"/>
      <c r="R516" s="1509"/>
      <c r="S516" s="1509"/>
      <c r="T516" s="1509"/>
      <c r="U516" s="1509"/>
      <c r="V516" s="1509"/>
      <c r="W516" s="1509"/>
      <c r="X516" s="1509"/>
      <c r="Y516" s="1509"/>
      <c r="Z516" s="1509"/>
      <c r="AA516" s="1509"/>
      <c r="AB516" s="1509"/>
      <c r="AC516" s="1509"/>
      <c r="AD516" s="1509"/>
      <c r="AE516" s="1509"/>
      <c r="AF516" s="1509"/>
      <c r="AG516" s="1509"/>
      <c r="AH516" s="1509"/>
      <c r="AI516" s="1509"/>
      <c r="AJ516" s="1509"/>
      <c r="AK516" s="1509"/>
      <c r="AL516" s="1509"/>
      <c r="AM516" s="1509"/>
      <c r="AN516" s="1509"/>
      <c r="AO516" s="1509"/>
      <c r="AP516" s="1509"/>
      <c r="AQ516" s="1509"/>
      <c r="AR516" s="1509"/>
      <c r="AS516" s="1509"/>
      <c r="AT516" s="1509"/>
      <c r="AU516" s="1509"/>
      <c r="AV516" s="1509"/>
      <c r="AW516" s="1509"/>
      <c r="AX516" s="1509"/>
      <c r="AY516" s="1509"/>
      <c r="AZ516" s="1509"/>
      <c r="BA516" s="1509"/>
      <c r="BB516" s="1509"/>
    </row>
    <row r="517">
      <c r="A517" s="1509"/>
      <c r="B517" s="1509"/>
      <c r="C517" s="1509"/>
      <c r="D517" s="1509"/>
      <c r="E517" s="1509"/>
      <c r="F517" s="1509"/>
      <c r="G517" s="1509"/>
      <c r="H517" s="1509"/>
      <c r="I517" s="1509"/>
      <c r="J517" s="1509"/>
      <c r="K517" s="1509"/>
      <c r="L517" s="1509"/>
      <c r="M517" s="1509"/>
      <c r="N517" s="1509"/>
      <c r="O517" s="1509"/>
      <c r="P517" s="1509"/>
      <c r="Q517" s="1509"/>
      <c r="R517" s="1509"/>
      <c r="S517" s="1509"/>
      <c r="T517" s="1509"/>
      <c r="U517" s="1509"/>
      <c r="V517" s="1509"/>
      <c r="W517" s="1509"/>
      <c r="X517" s="1509"/>
      <c r="Y517" s="1509"/>
      <c r="Z517" s="1509"/>
      <c r="AA517" s="1509"/>
      <c r="AB517" s="1509"/>
      <c r="AC517" s="1509"/>
      <c r="AD517" s="1509"/>
      <c r="AE517" s="1509"/>
      <c r="AF517" s="1509"/>
      <c r="AG517" s="1509"/>
      <c r="AH517" s="1509"/>
      <c r="AI517" s="1509"/>
      <c r="AJ517" s="1509"/>
      <c r="AK517" s="1509"/>
      <c r="AL517" s="1509"/>
      <c r="AM517" s="1509"/>
      <c r="AN517" s="1509"/>
      <c r="AO517" s="1509"/>
      <c r="AP517" s="1509"/>
      <c r="AQ517" s="1509"/>
      <c r="AR517" s="1509"/>
      <c r="AS517" s="1509"/>
      <c r="AT517" s="1509"/>
      <c r="AU517" s="1509"/>
      <c r="AV517" s="1509"/>
      <c r="AW517" s="1509"/>
      <c r="AX517" s="1509"/>
      <c r="AY517" s="1509"/>
      <c r="AZ517" s="1509"/>
      <c r="BA517" s="1509"/>
      <c r="BB517" s="1509"/>
    </row>
    <row r="518">
      <c r="A518" s="1509"/>
      <c r="B518" s="1509"/>
      <c r="C518" s="1509"/>
      <c r="D518" s="1509"/>
      <c r="E518" s="1509"/>
      <c r="F518" s="1509"/>
      <c r="G518" s="1509"/>
      <c r="H518" s="1509"/>
      <c r="I518" s="1509"/>
      <c r="J518" s="1509"/>
      <c r="K518" s="1509"/>
      <c r="L518" s="1509"/>
      <c r="M518" s="1509"/>
      <c r="N518" s="1509"/>
      <c r="O518" s="1509"/>
      <c r="P518" s="1509"/>
      <c r="Q518" s="1509"/>
      <c r="R518" s="1509"/>
      <c r="S518" s="1509"/>
      <c r="T518" s="1509"/>
      <c r="U518" s="1509"/>
      <c r="V518" s="1509"/>
      <c r="W518" s="1509"/>
      <c r="X518" s="1509"/>
      <c r="Y518" s="1509"/>
      <c r="Z518" s="1509"/>
      <c r="AA518" s="1509"/>
      <c r="AB518" s="1509"/>
      <c r="AC518" s="1509"/>
      <c r="AD518" s="1509"/>
      <c r="AE518" s="1509"/>
      <c r="AF518" s="1509"/>
      <c r="AG518" s="1509"/>
      <c r="AH518" s="1509"/>
      <c r="AI518" s="1509"/>
      <c r="AJ518" s="1509"/>
      <c r="AK518" s="1509"/>
      <c r="AL518" s="1509"/>
      <c r="AM518" s="1509"/>
      <c r="AN518" s="1509"/>
      <c r="AO518" s="1509"/>
      <c r="AP518" s="1509"/>
      <c r="AQ518" s="1509"/>
      <c r="AR518" s="1509"/>
      <c r="AS518" s="1509"/>
      <c r="AT518" s="1509"/>
      <c r="AU518" s="1509"/>
      <c r="AV518" s="1509"/>
      <c r="AW518" s="1509"/>
      <c r="AX518" s="1509"/>
      <c r="AY518" s="1509"/>
      <c r="AZ518" s="1509"/>
      <c r="BA518" s="1509"/>
      <c r="BB518" s="1509"/>
    </row>
    <row r="519">
      <c r="A519" s="1509"/>
      <c r="B519" s="1509"/>
      <c r="C519" s="1509"/>
      <c r="D519" s="1509"/>
      <c r="E519" s="1509"/>
      <c r="F519" s="1509"/>
      <c r="G519" s="1509"/>
      <c r="H519" s="1509"/>
      <c r="I519" s="1509"/>
      <c r="J519" s="1509"/>
      <c r="K519" s="1509"/>
      <c r="L519" s="1509"/>
      <c r="M519" s="1509"/>
      <c r="N519" s="1509"/>
      <c r="O519" s="1509"/>
      <c r="P519" s="1509"/>
      <c r="Q519" s="1509"/>
      <c r="R519" s="1509"/>
      <c r="S519" s="1509"/>
      <c r="T519" s="1509"/>
      <c r="U519" s="1509"/>
      <c r="V519" s="1509"/>
      <c r="W519" s="1509"/>
      <c r="X519" s="1509"/>
      <c r="Y519" s="1509"/>
      <c r="Z519" s="1509"/>
      <c r="AA519" s="1509"/>
      <c r="AB519" s="1509"/>
      <c r="AC519" s="1509"/>
      <c r="AD519" s="1509"/>
      <c r="AE519" s="1509"/>
      <c r="AF519" s="1509"/>
      <c r="AG519" s="1509"/>
      <c r="AH519" s="1509"/>
      <c r="AI519" s="1509"/>
      <c r="AJ519" s="1509"/>
      <c r="AK519" s="1509"/>
      <c r="AL519" s="1509"/>
      <c r="AM519" s="1509"/>
      <c r="AN519" s="1509"/>
      <c r="AO519" s="1509"/>
      <c r="AP519" s="1509"/>
      <c r="AQ519" s="1509"/>
      <c r="AR519" s="1509"/>
      <c r="AS519" s="1509"/>
      <c r="AT519" s="1509"/>
      <c r="AU519" s="1509"/>
      <c r="AV519" s="1509"/>
      <c r="AW519" s="1509"/>
      <c r="AX519" s="1509"/>
      <c r="AY519" s="1509"/>
      <c r="AZ519" s="1509"/>
      <c r="BA519" s="1509"/>
      <c r="BB519" s="1509"/>
    </row>
    <row r="520">
      <c r="A520" s="1509"/>
      <c r="B520" s="1509"/>
      <c r="C520" s="1509"/>
      <c r="D520" s="1509"/>
      <c r="E520" s="1509"/>
      <c r="F520" s="1509"/>
      <c r="G520" s="1509"/>
      <c r="H520" s="1509"/>
      <c r="I520" s="1509"/>
      <c r="J520" s="1509"/>
      <c r="K520" s="1509"/>
      <c r="L520" s="1509"/>
      <c r="M520" s="1509"/>
      <c r="N520" s="1509"/>
      <c r="O520" s="1509"/>
      <c r="P520" s="1509"/>
      <c r="Q520" s="1509"/>
      <c r="R520" s="1509"/>
      <c r="S520" s="1509"/>
      <c r="T520" s="1509"/>
      <c r="U520" s="1509"/>
      <c r="V520" s="1509"/>
      <c r="W520" s="1509"/>
      <c r="X520" s="1509"/>
      <c r="Y520" s="1509"/>
      <c r="Z520" s="1509"/>
      <c r="AA520" s="1509"/>
      <c r="AB520" s="1509"/>
      <c r="AC520" s="1509"/>
      <c r="AD520" s="1509"/>
      <c r="AE520" s="1509"/>
      <c r="AF520" s="1509"/>
      <c r="AG520" s="1509"/>
      <c r="AH520" s="1509"/>
      <c r="AI520" s="1509"/>
      <c r="AJ520" s="1509"/>
      <c r="AK520" s="1509"/>
      <c r="AL520" s="1509"/>
      <c r="AM520" s="1509"/>
      <c r="AN520" s="1509"/>
      <c r="AO520" s="1509"/>
      <c r="AP520" s="1509"/>
      <c r="AQ520" s="1509"/>
      <c r="AR520" s="1509"/>
      <c r="AS520" s="1509"/>
      <c r="AT520" s="1509"/>
      <c r="AU520" s="1509"/>
      <c r="AV520" s="1509"/>
      <c r="AW520" s="1509"/>
      <c r="AX520" s="1509"/>
      <c r="AY520" s="1509"/>
      <c r="AZ520" s="1509"/>
      <c r="BA520" s="1509"/>
      <c r="BB520" s="1509"/>
    </row>
    <row r="521">
      <c r="A521" s="1509"/>
      <c r="B521" s="1509"/>
      <c r="C521" s="1509"/>
      <c r="D521" s="1509"/>
      <c r="E521" s="1509"/>
      <c r="F521" s="1509"/>
      <c r="G521" s="1509"/>
      <c r="H521" s="1509"/>
      <c r="I521" s="1509"/>
      <c r="J521" s="1509"/>
      <c r="K521" s="1509"/>
      <c r="L521" s="1509"/>
      <c r="M521" s="1509"/>
      <c r="N521" s="1509"/>
      <c r="O521" s="1509"/>
      <c r="P521" s="1509"/>
      <c r="Q521" s="1509"/>
      <c r="R521" s="1509"/>
      <c r="S521" s="1509"/>
      <c r="T521" s="1509"/>
      <c r="U521" s="1509"/>
      <c r="V521" s="1509"/>
      <c r="W521" s="1509"/>
      <c r="X521" s="1509"/>
      <c r="Y521" s="1509"/>
      <c r="Z521" s="1509"/>
      <c r="AA521" s="1509"/>
      <c r="AB521" s="1509"/>
      <c r="AC521" s="1509"/>
      <c r="AD521" s="1509"/>
      <c r="AE521" s="1509"/>
      <c r="AF521" s="1509"/>
      <c r="AG521" s="1509"/>
      <c r="AH521" s="1509"/>
      <c r="AI521" s="1509"/>
      <c r="AJ521" s="1509"/>
      <c r="AK521" s="1509"/>
      <c r="AL521" s="1509"/>
      <c r="AM521" s="1509"/>
      <c r="AN521" s="1509"/>
      <c r="AO521" s="1509"/>
      <c r="AP521" s="1509"/>
      <c r="AQ521" s="1509"/>
      <c r="AR521" s="1509"/>
      <c r="AS521" s="1509"/>
      <c r="AT521" s="1509"/>
      <c r="AU521" s="1509"/>
      <c r="AV521" s="1509"/>
      <c r="AW521" s="1509"/>
      <c r="AX521" s="1509"/>
      <c r="AY521" s="1509"/>
      <c r="AZ521" s="1509"/>
      <c r="BA521" s="1509"/>
      <c r="BB521" s="1509"/>
    </row>
    <row r="522">
      <c r="A522" s="1509"/>
      <c r="B522" s="1509"/>
      <c r="C522" s="1509"/>
      <c r="D522" s="1509"/>
      <c r="E522" s="1509"/>
      <c r="F522" s="1509"/>
      <c r="G522" s="1509"/>
      <c r="H522" s="1509"/>
      <c r="I522" s="1509"/>
      <c r="J522" s="1509"/>
      <c r="K522" s="1509"/>
      <c r="L522" s="1509"/>
      <c r="M522" s="1509"/>
      <c r="N522" s="1509"/>
      <c r="O522" s="1509"/>
      <c r="P522" s="1509"/>
      <c r="Q522" s="1509"/>
      <c r="R522" s="1509"/>
      <c r="S522" s="1509"/>
      <c r="T522" s="1509"/>
      <c r="U522" s="1509"/>
      <c r="V522" s="1509"/>
      <c r="W522" s="1509"/>
      <c r="X522" s="1509"/>
      <c r="Y522" s="1509"/>
      <c r="Z522" s="1509"/>
      <c r="AA522" s="1509"/>
      <c r="AB522" s="1509"/>
      <c r="AC522" s="1509"/>
      <c r="AD522" s="1509"/>
      <c r="AE522" s="1509"/>
      <c r="AF522" s="1509"/>
      <c r="AG522" s="1509"/>
      <c r="AH522" s="1509"/>
      <c r="AI522" s="1509"/>
      <c r="AJ522" s="1509"/>
      <c r="AK522" s="1509"/>
      <c r="AL522" s="1509"/>
      <c r="AM522" s="1509"/>
      <c r="AN522" s="1509"/>
      <c r="AO522" s="1509"/>
      <c r="AP522" s="1509"/>
      <c r="AQ522" s="1509"/>
      <c r="AR522" s="1509"/>
      <c r="AS522" s="1509"/>
      <c r="AT522" s="1509"/>
      <c r="AU522" s="1509"/>
      <c r="AV522" s="1509"/>
      <c r="AW522" s="1509"/>
      <c r="AX522" s="1509"/>
      <c r="AY522" s="1509"/>
      <c r="AZ522" s="1509"/>
      <c r="BA522" s="1509"/>
      <c r="BB522" s="1509"/>
    </row>
    <row r="523">
      <c r="A523" s="1509"/>
      <c r="B523" s="1509"/>
      <c r="C523" s="1509"/>
      <c r="D523" s="1509"/>
      <c r="E523" s="1509"/>
      <c r="F523" s="1509"/>
      <c r="G523" s="1509"/>
      <c r="H523" s="1509"/>
      <c r="I523" s="1509"/>
      <c r="J523" s="1509"/>
      <c r="K523" s="1509"/>
      <c r="L523" s="1509"/>
      <c r="M523" s="1509"/>
      <c r="N523" s="1509"/>
      <c r="O523" s="1509"/>
      <c r="P523" s="1509"/>
      <c r="Q523" s="1509"/>
      <c r="R523" s="1509"/>
      <c r="S523" s="1509"/>
      <c r="T523" s="1509"/>
      <c r="U523" s="1509"/>
      <c r="V523" s="1509"/>
      <c r="W523" s="1509"/>
      <c r="X523" s="1509"/>
      <c r="Y523" s="1509"/>
      <c r="Z523" s="1509"/>
      <c r="AA523" s="1509"/>
      <c r="AB523" s="1509"/>
      <c r="AC523" s="1509"/>
      <c r="AD523" s="1509"/>
      <c r="AE523" s="1509"/>
      <c r="AF523" s="1509"/>
      <c r="AG523" s="1509"/>
      <c r="AH523" s="1509"/>
      <c r="AI523" s="1509"/>
      <c r="AJ523" s="1509"/>
      <c r="AK523" s="1509"/>
      <c r="AL523" s="1509"/>
      <c r="AM523" s="1509"/>
      <c r="AN523" s="1509"/>
      <c r="AO523" s="1509"/>
      <c r="AP523" s="1509"/>
      <c r="AQ523" s="1509"/>
      <c r="AR523" s="1509"/>
      <c r="AS523" s="1509"/>
      <c r="AT523" s="1509"/>
      <c r="AU523" s="1509"/>
      <c r="AV523" s="1509"/>
      <c r="AW523" s="1509"/>
      <c r="AX523" s="1509"/>
      <c r="AY523" s="1509"/>
      <c r="AZ523" s="1509"/>
      <c r="BA523" s="1509"/>
      <c r="BB523" s="1509"/>
    </row>
    <row r="524">
      <c r="A524" s="1509"/>
      <c r="B524" s="1509"/>
      <c r="C524" s="1509"/>
      <c r="D524" s="1509"/>
      <c r="E524" s="1509"/>
      <c r="F524" s="1509"/>
      <c r="G524" s="1509"/>
      <c r="H524" s="1509"/>
      <c r="I524" s="1509"/>
      <c r="J524" s="1509"/>
      <c r="K524" s="1509"/>
      <c r="L524" s="1509"/>
      <c r="M524" s="1509"/>
      <c r="N524" s="1509"/>
      <c r="O524" s="1509"/>
      <c r="P524" s="1509"/>
      <c r="Q524" s="1509"/>
      <c r="R524" s="1509"/>
      <c r="S524" s="1509"/>
      <c r="T524" s="1509"/>
      <c r="U524" s="1509"/>
      <c r="V524" s="1509"/>
      <c r="W524" s="1509"/>
      <c r="X524" s="1509"/>
      <c r="Y524" s="1509"/>
      <c r="Z524" s="1509"/>
      <c r="AA524" s="1509"/>
      <c r="AB524" s="1509"/>
      <c r="AC524" s="1509"/>
      <c r="AD524" s="1509"/>
      <c r="AE524" s="1509"/>
      <c r="AF524" s="1509"/>
      <c r="AG524" s="1509"/>
      <c r="AH524" s="1509"/>
      <c r="AI524" s="1509"/>
      <c r="AJ524" s="1509"/>
      <c r="AK524" s="1509"/>
      <c r="AL524" s="1509"/>
      <c r="AM524" s="1509"/>
      <c r="AN524" s="1509"/>
      <c r="AO524" s="1509"/>
      <c r="AP524" s="1509"/>
      <c r="AQ524" s="1509"/>
      <c r="AR524" s="1509"/>
      <c r="AS524" s="1509"/>
      <c r="AT524" s="1509"/>
      <c r="AU524" s="1509"/>
      <c r="AV524" s="1509"/>
      <c r="AW524" s="1509"/>
      <c r="AX524" s="1509"/>
      <c r="AY524" s="1509"/>
      <c r="AZ524" s="1509"/>
      <c r="BA524" s="1509"/>
      <c r="BB524" s="1509"/>
    </row>
    <row r="525">
      <c r="A525" s="1509"/>
      <c r="B525" s="1509"/>
      <c r="C525" s="1509"/>
      <c r="D525" s="1509"/>
      <c r="E525" s="1509"/>
      <c r="F525" s="1509"/>
      <c r="G525" s="1509"/>
      <c r="H525" s="1509"/>
      <c r="I525" s="1509"/>
      <c r="J525" s="1509"/>
      <c r="K525" s="1509"/>
      <c r="L525" s="1509"/>
      <c r="M525" s="1509"/>
      <c r="N525" s="1509"/>
      <c r="O525" s="1509"/>
      <c r="P525" s="1509"/>
      <c r="Q525" s="1509"/>
      <c r="R525" s="1509"/>
      <c r="S525" s="1509"/>
      <c r="T525" s="1509"/>
      <c r="U525" s="1509"/>
      <c r="V525" s="1509"/>
      <c r="W525" s="1509"/>
      <c r="X525" s="1509"/>
      <c r="Y525" s="1509"/>
      <c r="Z525" s="1509"/>
      <c r="AA525" s="1509"/>
      <c r="AB525" s="1509"/>
      <c r="AC525" s="1509"/>
      <c r="AD525" s="1509"/>
      <c r="AE525" s="1509"/>
      <c r="AF525" s="1509"/>
      <c r="AG525" s="1509"/>
      <c r="AH525" s="1509"/>
      <c r="AI525" s="1509"/>
      <c r="AJ525" s="1509"/>
      <c r="AK525" s="1509"/>
      <c r="AL525" s="1509"/>
      <c r="AM525" s="1509"/>
      <c r="AN525" s="1509"/>
      <c r="AO525" s="1509"/>
      <c r="AP525" s="1509"/>
      <c r="AQ525" s="1509"/>
      <c r="AR525" s="1509"/>
      <c r="AS525" s="1509"/>
      <c r="AT525" s="1509"/>
      <c r="AU525" s="1509"/>
      <c r="AV525" s="1509"/>
      <c r="AW525" s="1509"/>
      <c r="AX525" s="1509"/>
      <c r="AY525" s="1509"/>
      <c r="AZ525" s="1509"/>
      <c r="BA525" s="1509"/>
      <c r="BB525" s="1509"/>
    </row>
    <row r="526">
      <c r="A526" s="1509"/>
      <c r="B526" s="1509"/>
      <c r="C526" s="1509"/>
      <c r="D526" s="1509"/>
      <c r="E526" s="1509"/>
      <c r="F526" s="1509"/>
      <c r="G526" s="1509"/>
      <c r="H526" s="1509"/>
      <c r="I526" s="1509"/>
      <c r="J526" s="1509"/>
      <c r="K526" s="1509"/>
      <c r="L526" s="1509"/>
      <c r="M526" s="1509"/>
      <c r="N526" s="1509"/>
      <c r="O526" s="1509"/>
      <c r="P526" s="1509"/>
      <c r="Q526" s="1509"/>
      <c r="R526" s="1509"/>
      <c r="S526" s="1509"/>
      <c r="T526" s="1509"/>
      <c r="U526" s="1509"/>
      <c r="V526" s="1509"/>
      <c r="W526" s="1509"/>
      <c r="X526" s="1509"/>
      <c r="Y526" s="1509"/>
      <c r="Z526" s="1509"/>
      <c r="AA526" s="1509"/>
      <c r="AB526" s="1509"/>
      <c r="AC526" s="1509"/>
      <c r="AD526" s="1509"/>
      <c r="AE526" s="1509"/>
      <c r="AF526" s="1509"/>
      <c r="AG526" s="1509"/>
      <c r="AH526" s="1509"/>
      <c r="AI526" s="1509"/>
      <c r="AJ526" s="1509"/>
      <c r="AK526" s="1509"/>
      <c r="AL526" s="1509"/>
      <c r="AM526" s="1509"/>
      <c r="AN526" s="1509"/>
      <c r="AO526" s="1509"/>
      <c r="AP526" s="1509"/>
      <c r="AQ526" s="1509"/>
      <c r="AR526" s="1509"/>
      <c r="AS526" s="1509"/>
      <c r="AT526" s="1509"/>
      <c r="AU526" s="1509"/>
      <c r="AV526" s="1509"/>
      <c r="AW526" s="1509"/>
      <c r="AX526" s="1509"/>
      <c r="AY526" s="1509"/>
      <c r="AZ526" s="1509"/>
      <c r="BA526" s="1509"/>
      <c r="BB526" s="1509"/>
    </row>
    <row r="527">
      <c r="A527" s="1509"/>
      <c r="B527" s="1509"/>
      <c r="C527" s="1509"/>
      <c r="D527" s="1509"/>
      <c r="E527" s="1509"/>
      <c r="F527" s="1509"/>
      <c r="G527" s="1509"/>
      <c r="H527" s="1509"/>
      <c r="I527" s="1509"/>
      <c r="J527" s="1509"/>
      <c r="K527" s="1509"/>
      <c r="L527" s="1509"/>
      <c r="M527" s="1509"/>
      <c r="N527" s="1509"/>
      <c r="O527" s="1509"/>
      <c r="P527" s="1509"/>
      <c r="Q527" s="1509"/>
      <c r="R527" s="1509"/>
      <c r="S527" s="1509"/>
      <c r="T527" s="1509"/>
      <c r="U527" s="1509"/>
      <c r="V527" s="1509"/>
      <c r="W527" s="1509"/>
      <c r="X527" s="1509"/>
      <c r="Y527" s="1509"/>
      <c r="Z527" s="1509"/>
      <c r="AA527" s="1509"/>
      <c r="AB527" s="1509"/>
      <c r="AC527" s="1509"/>
      <c r="AD527" s="1509"/>
      <c r="AE527" s="1509"/>
      <c r="AF527" s="1509"/>
      <c r="AG527" s="1509"/>
      <c r="AH527" s="1509"/>
      <c r="AI527" s="1509"/>
      <c r="AJ527" s="1509"/>
      <c r="AK527" s="1509"/>
      <c r="AL527" s="1509"/>
      <c r="AM527" s="1509"/>
      <c r="AN527" s="1509"/>
      <c r="AO527" s="1509"/>
      <c r="AP527" s="1509"/>
      <c r="AQ527" s="1509"/>
      <c r="AR527" s="1509"/>
      <c r="AS527" s="1509"/>
      <c r="AT527" s="1509"/>
      <c r="AU527" s="1509"/>
      <c r="AV527" s="1509"/>
      <c r="AW527" s="1509"/>
      <c r="AX527" s="1509"/>
      <c r="AY527" s="1509"/>
      <c r="AZ527" s="1509"/>
      <c r="BA527" s="1509"/>
      <c r="BB527" s="1509"/>
    </row>
    <row r="528">
      <c r="A528" s="1509"/>
      <c r="B528" s="1509"/>
      <c r="C528" s="1509"/>
      <c r="D528" s="1509"/>
      <c r="E528" s="1509"/>
      <c r="F528" s="1509"/>
      <c r="G528" s="1509"/>
      <c r="H528" s="1509"/>
      <c r="I528" s="1509"/>
      <c r="J528" s="1509"/>
      <c r="K528" s="1509"/>
      <c r="L528" s="1509"/>
      <c r="M528" s="1509"/>
      <c r="N528" s="1509"/>
      <c r="O528" s="1509"/>
      <c r="P528" s="1509"/>
      <c r="Q528" s="1509"/>
      <c r="R528" s="1509"/>
      <c r="S528" s="1509"/>
      <c r="T528" s="1509"/>
      <c r="U528" s="1509"/>
      <c r="V528" s="1509"/>
      <c r="W528" s="1509"/>
      <c r="X528" s="1509"/>
      <c r="Y528" s="1509"/>
      <c r="Z528" s="1509"/>
      <c r="AA528" s="1509"/>
      <c r="AB528" s="1509"/>
      <c r="AC528" s="1509"/>
      <c r="AD528" s="1509"/>
      <c r="AE528" s="1509"/>
      <c r="AF528" s="1509"/>
      <c r="AG528" s="1509"/>
      <c r="AH528" s="1509"/>
      <c r="AI528" s="1509"/>
      <c r="AJ528" s="1509"/>
      <c r="AK528" s="1509"/>
      <c r="AL528" s="1509"/>
      <c r="AM528" s="1509"/>
      <c r="AN528" s="1509"/>
      <c r="AO528" s="1509"/>
      <c r="AP528" s="1509"/>
      <c r="AQ528" s="1509"/>
      <c r="AR528" s="1509"/>
      <c r="AS528" s="1509"/>
      <c r="AT528" s="1509"/>
      <c r="AU528" s="1509"/>
      <c r="AV528" s="1509"/>
      <c r="AW528" s="1509"/>
      <c r="AX528" s="1509"/>
      <c r="AY528" s="1509"/>
      <c r="AZ528" s="1509"/>
      <c r="BA528" s="1509"/>
      <c r="BB528" s="1509"/>
    </row>
    <row r="529">
      <c r="A529" s="1509"/>
      <c r="B529" s="1509"/>
      <c r="C529" s="1509"/>
      <c r="D529" s="1509"/>
      <c r="E529" s="1509"/>
      <c r="F529" s="1509"/>
      <c r="G529" s="1509"/>
      <c r="H529" s="1509"/>
      <c r="I529" s="1509"/>
      <c r="J529" s="1509"/>
      <c r="K529" s="1509"/>
      <c r="L529" s="1509"/>
      <c r="M529" s="1509"/>
      <c r="N529" s="1509"/>
      <c r="O529" s="1509"/>
      <c r="P529" s="1509"/>
      <c r="Q529" s="1509"/>
      <c r="R529" s="1509"/>
      <c r="S529" s="1509"/>
      <c r="T529" s="1509"/>
      <c r="U529" s="1509"/>
      <c r="V529" s="1509"/>
      <c r="W529" s="1509"/>
      <c r="X529" s="1509"/>
      <c r="Y529" s="1509"/>
      <c r="Z529" s="1509"/>
      <c r="AA529" s="1509"/>
      <c r="AB529" s="1509"/>
      <c r="AC529" s="1509"/>
      <c r="AD529" s="1509"/>
      <c r="AE529" s="1509"/>
      <c r="AF529" s="1509"/>
      <c r="AG529" s="1509"/>
      <c r="AH529" s="1509"/>
      <c r="AI529" s="1509"/>
      <c r="AJ529" s="1509"/>
      <c r="AK529" s="1509"/>
      <c r="AL529" s="1509"/>
      <c r="AM529" s="1509"/>
      <c r="AN529" s="1509"/>
      <c r="AO529" s="1509"/>
      <c r="AP529" s="1509"/>
      <c r="AQ529" s="1509"/>
      <c r="AR529" s="1509"/>
      <c r="AS529" s="1509"/>
      <c r="AT529" s="1509"/>
      <c r="AU529" s="1509"/>
      <c r="AV529" s="1509"/>
      <c r="AW529" s="1509"/>
      <c r="AX529" s="1509"/>
      <c r="AY529" s="1509"/>
      <c r="AZ529" s="1509"/>
      <c r="BA529" s="1509"/>
      <c r="BB529" s="1509"/>
    </row>
    <row r="530">
      <c r="A530" s="1509"/>
      <c r="B530" s="1509"/>
      <c r="C530" s="1509"/>
      <c r="D530" s="1509"/>
      <c r="E530" s="1509"/>
      <c r="F530" s="1509"/>
      <c r="G530" s="1509"/>
      <c r="H530" s="1509"/>
      <c r="I530" s="1509"/>
      <c r="J530" s="1509"/>
      <c r="K530" s="1509"/>
      <c r="L530" s="1509"/>
      <c r="M530" s="1509"/>
      <c r="N530" s="1509"/>
      <c r="O530" s="1509"/>
      <c r="P530" s="1509"/>
      <c r="Q530" s="1509"/>
      <c r="R530" s="1509"/>
      <c r="S530" s="1509"/>
      <c r="T530" s="1509"/>
      <c r="U530" s="1509"/>
      <c r="V530" s="1509"/>
      <c r="W530" s="1509"/>
      <c r="X530" s="1509"/>
      <c r="Y530" s="1509"/>
      <c r="Z530" s="1509"/>
      <c r="AA530" s="1509"/>
      <c r="AB530" s="1509"/>
      <c r="AC530" s="1509"/>
      <c r="AD530" s="1509"/>
      <c r="AE530" s="1509"/>
      <c r="AF530" s="1509"/>
      <c r="AG530" s="1509"/>
      <c r="AH530" s="1509"/>
      <c r="AI530" s="1509"/>
      <c r="AJ530" s="1509"/>
      <c r="AK530" s="1509"/>
      <c r="AL530" s="1509"/>
      <c r="AM530" s="1509"/>
      <c r="AN530" s="1509"/>
      <c r="AO530" s="1509"/>
      <c r="AP530" s="1509"/>
      <c r="AQ530" s="1509"/>
      <c r="AR530" s="1509"/>
      <c r="AS530" s="1509"/>
      <c r="AT530" s="1509"/>
      <c r="AU530" s="1509"/>
      <c r="AV530" s="1509"/>
      <c r="AW530" s="1509"/>
      <c r="AX530" s="1509"/>
      <c r="AY530" s="1509"/>
      <c r="AZ530" s="1509"/>
      <c r="BA530" s="1509"/>
      <c r="BB530" s="1509"/>
    </row>
    <row r="531">
      <c r="A531" s="1509"/>
      <c r="B531" s="1509"/>
      <c r="C531" s="1509"/>
      <c r="D531" s="1509"/>
      <c r="E531" s="1509"/>
      <c r="F531" s="1509"/>
      <c r="G531" s="1509"/>
      <c r="H531" s="1509"/>
      <c r="I531" s="1509"/>
      <c r="J531" s="1509"/>
      <c r="K531" s="1509"/>
      <c r="L531" s="1509"/>
      <c r="M531" s="1509"/>
      <c r="N531" s="1509"/>
      <c r="O531" s="1509"/>
      <c r="P531" s="1509"/>
      <c r="Q531" s="1509"/>
      <c r="R531" s="1509"/>
      <c r="S531" s="1509"/>
      <c r="T531" s="1509"/>
      <c r="U531" s="1509"/>
      <c r="V531" s="1509"/>
      <c r="W531" s="1509"/>
      <c r="X531" s="1509"/>
      <c r="Y531" s="1509"/>
      <c r="Z531" s="1509"/>
      <c r="AA531" s="1509"/>
      <c r="AB531" s="1509"/>
      <c r="AC531" s="1509"/>
      <c r="AD531" s="1509"/>
      <c r="AE531" s="1509"/>
      <c r="AF531" s="1509"/>
      <c r="AG531" s="1509"/>
      <c r="AH531" s="1509"/>
      <c r="AI531" s="1509"/>
      <c r="AJ531" s="1509"/>
      <c r="AK531" s="1509"/>
      <c r="AL531" s="1509"/>
      <c r="AM531" s="1509"/>
      <c r="AN531" s="1509"/>
      <c r="AO531" s="1509"/>
      <c r="AP531" s="1509"/>
      <c r="AQ531" s="1509"/>
      <c r="AR531" s="1509"/>
      <c r="AS531" s="1509"/>
      <c r="AT531" s="1509"/>
      <c r="AU531" s="1509"/>
      <c r="AV531" s="1509"/>
      <c r="AW531" s="1509"/>
      <c r="AX531" s="1509"/>
      <c r="AY531" s="1509"/>
      <c r="AZ531" s="1509"/>
      <c r="BA531" s="1509"/>
      <c r="BB531" s="1509"/>
    </row>
    <row r="532">
      <c r="A532" s="1509"/>
      <c r="B532" s="1509"/>
      <c r="C532" s="1509"/>
      <c r="D532" s="1509"/>
      <c r="E532" s="1509"/>
      <c r="F532" s="1509"/>
      <c r="G532" s="1509"/>
      <c r="H532" s="1509"/>
      <c r="I532" s="1509"/>
      <c r="J532" s="1509"/>
      <c r="K532" s="1509"/>
      <c r="L532" s="1509"/>
      <c r="M532" s="1509"/>
      <c r="N532" s="1509"/>
      <c r="O532" s="1509"/>
      <c r="P532" s="1509"/>
      <c r="Q532" s="1509"/>
      <c r="R532" s="1509"/>
      <c r="S532" s="1509"/>
      <c r="T532" s="1509"/>
      <c r="U532" s="1509"/>
      <c r="V532" s="1509"/>
      <c r="W532" s="1509"/>
      <c r="X532" s="1509"/>
      <c r="Y532" s="1509"/>
      <c r="Z532" s="1509"/>
      <c r="AA532" s="1509"/>
      <c r="AB532" s="1509"/>
      <c r="AC532" s="1509"/>
      <c r="AD532" s="1509"/>
      <c r="AE532" s="1509"/>
      <c r="AF532" s="1509"/>
      <c r="AG532" s="1509"/>
      <c r="AH532" s="1509"/>
      <c r="AI532" s="1509"/>
      <c r="AJ532" s="1509"/>
      <c r="AK532" s="1509"/>
      <c r="AL532" s="1509"/>
      <c r="AM532" s="1509"/>
      <c r="AN532" s="1509"/>
      <c r="AO532" s="1509"/>
      <c r="AP532" s="1509"/>
      <c r="AQ532" s="1509"/>
      <c r="AR532" s="1509"/>
      <c r="AS532" s="1509"/>
      <c r="AT532" s="1509"/>
      <c r="AU532" s="1509"/>
      <c r="AV532" s="1509"/>
      <c r="AW532" s="1509"/>
      <c r="AX532" s="1509"/>
      <c r="AY532" s="1509"/>
      <c r="AZ532" s="1509"/>
      <c r="BA532" s="1509"/>
      <c r="BB532" s="1509"/>
    </row>
    <row r="533">
      <c r="A533" s="1509"/>
      <c r="B533" s="1509"/>
      <c r="C533" s="1509"/>
      <c r="D533" s="1509"/>
      <c r="E533" s="1509"/>
      <c r="F533" s="1509"/>
      <c r="G533" s="1509"/>
      <c r="H533" s="1509"/>
      <c r="I533" s="1509"/>
      <c r="J533" s="1509"/>
      <c r="K533" s="1509"/>
      <c r="L533" s="1509"/>
      <c r="M533" s="1509"/>
      <c r="N533" s="1509"/>
      <c r="O533" s="1509"/>
      <c r="P533" s="1509"/>
      <c r="Q533" s="1509"/>
      <c r="R533" s="1509"/>
      <c r="S533" s="1509"/>
      <c r="T533" s="1509"/>
      <c r="U533" s="1509"/>
      <c r="V533" s="1509"/>
      <c r="W533" s="1509"/>
      <c r="X533" s="1509"/>
      <c r="Y533" s="1509"/>
      <c r="Z533" s="1509"/>
      <c r="AA533" s="1509"/>
      <c r="AB533" s="1509"/>
      <c r="AC533" s="1509"/>
      <c r="AD533" s="1509"/>
      <c r="AE533" s="1509"/>
      <c r="AF533" s="1509"/>
      <c r="AG533" s="1509"/>
      <c r="AH533" s="1509"/>
      <c r="AI533" s="1509"/>
      <c r="AJ533" s="1509"/>
      <c r="AK533" s="1509"/>
      <c r="AL533" s="1509"/>
      <c r="AM533" s="1509"/>
      <c r="AN533" s="1509"/>
      <c r="AO533" s="1509"/>
      <c r="AP533" s="1509"/>
      <c r="AQ533" s="1509"/>
      <c r="AR533" s="1509"/>
      <c r="AS533" s="1509"/>
      <c r="AT533" s="1509"/>
      <c r="AU533" s="1509"/>
      <c r="AV533" s="1509"/>
      <c r="AW533" s="1509"/>
      <c r="AX533" s="1509"/>
      <c r="AY533" s="1509"/>
      <c r="AZ533" s="1509"/>
      <c r="BA533" s="1509"/>
      <c r="BB533" s="1509"/>
    </row>
    <row r="534">
      <c r="A534" s="1509"/>
      <c r="B534" s="1509"/>
      <c r="C534" s="1509"/>
      <c r="D534" s="1509"/>
      <c r="E534" s="1509"/>
      <c r="F534" s="1509"/>
      <c r="G534" s="1509"/>
      <c r="H534" s="1509"/>
      <c r="I534" s="1509"/>
      <c r="J534" s="1509"/>
      <c r="K534" s="1509"/>
      <c r="L534" s="1509"/>
      <c r="M534" s="1509"/>
      <c r="N534" s="1509"/>
      <c r="O534" s="1509"/>
      <c r="P534" s="1509"/>
      <c r="Q534" s="1509"/>
      <c r="R534" s="1509"/>
      <c r="S534" s="1509"/>
      <c r="T534" s="1509"/>
      <c r="U534" s="1509"/>
      <c r="V534" s="1509"/>
      <c r="W534" s="1509"/>
      <c r="X534" s="1509"/>
      <c r="Y534" s="1509"/>
      <c r="Z534" s="1509"/>
      <c r="AA534" s="1509"/>
      <c r="AB534" s="1509"/>
      <c r="AC534" s="1509"/>
      <c r="AD534" s="1509"/>
      <c r="AE534" s="1509"/>
      <c r="AF534" s="1509"/>
      <c r="AG534" s="1509"/>
      <c r="AH534" s="1509"/>
      <c r="AI534" s="1509"/>
      <c r="AJ534" s="1509"/>
      <c r="AK534" s="1509"/>
      <c r="AL534" s="1509"/>
      <c r="AM534" s="1509"/>
      <c r="AN534" s="1509"/>
      <c r="AO534" s="1509"/>
      <c r="AP534" s="1509"/>
      <c r="AQ534" s="1509"/>
      <c r="AR534" s="1509"/>
      <c r="AS534" s="1509"/>
      <c r="AT534" s="1509"/>
      <c r="AU534" s="1509"/>
      <c r="AV534" s="1509"/>
      <c r="AW534" s="1509"/>
      <c r="AX534" s="1509"/>
      <c r="AY534" s="1509"/>
      <c r="AZ534" s="1509"/>
      <c r="BA534" s="1509"/>
      <c r="BB534" s="1509"/>
    </row>
    <row r="535">
      <c r="A535" s="1509"/>
      <c r="B535" s="1509"/>
      <c r="C535" s="1509"/>
      <c r="D535" s="1509"/>
      <c r="E535" s="1509"/>
      <c r="F535" s="1509"/>
      <c r="G535" s="1509"/>
      <c r="H535" s="1509"/>
      <c r="I535" s="1509"/>
      <c r="J535" s="1509"/>
      <c r="K535" s="1509"/>
      <c r="L535" s="1509"/>
      <c r="M535" s="1509"/>
      <c r="N535" s="1509"/>
      <c r="O535" s="1509"/>
      <c r="P535" s="1509"/>
      <c r="Q535" s="1509"/>
      <c r="R535" s="1509"/>
      <c r="S535" s="1509"/>
      <c r="T535" s="1509"/>
      <c r="U535" s="1509"/>
      <c r="V535" s="1509"/>
      <c r="W535" s="1509"/>
      <c r="X535" s="1509"/>
      <c r="Y535" s="1509"/>
      <c r="Z535" s="1509"/>
      <c r="AA535" s="1509"/>
      <c r="AB535" s="1509"/>
      <c r="AC535" s="1509"/>
      <c r="AD535" s="1509"/>
      <c r="AE535" s="1509"/>
      <c r="AF535" s="1509"/>
      <c r="AG535" s="1509"/>
      <c r="AH535" s="1509"/>
      <c r="AI535" s="1509"/>
      <c r="AJ535" s="1509"/>
      <c r="AK535" s="1509"/>
      <c r="AL535" s="1509"/>
      <c r="AM535" s="1509"/>
      <c r="AN535" s="1509"/>
      <c r="AO535" s="1509"/>
      <c r="AP535" s="1509"/>
      <c r="AQ535" s="1509"/>
      <c r="AR535" s="1509"/>
      <c r="AS535" s="1509"/>
      <c r="AT535" s="1509"/>
      <c r="AU535" s="1509"/>
      <c r="AV535" s="1509"/>
      <c r="AW535" s="1509"/>
      <c r="AX535" s="1509"/>
      <c r="AY535" s="1509"/>
      <c r="AZ535" s="1509"/>
      <c r="BA535" s="1509"/>
      <c r="BB535" s="1509"/>
    </row>
    <row r="536">
      <c r="A536" s="1509"/>
      <c r="B536" s="1509"/>
      <c r="C536" s="1509"/>
      <c r="D536" s="1509"/>
      <c r="E536" s="1509"/>
      <c r="F536" s="1509"/>
      <c r="G536" s="1509"/>
      <c r="H536" s="1509"/>
      <c r="I536" s="1509"/>
      <c r="J536" s="1509"/>
      <c r="K536" s="1509"/>
      <c r="L536" s="1509"/>
      <c r="M536" s="1509"/>
      <c r="N536" s="1509"/>
      <c r="O536" s="1509"/>
      <c r="P536" s="1509"/>
      <c r="Q536" s="1509"/>
      <c r="R536" s="1509"/>
      <c r="S536" s="1509"/>
      <c r="T536" s="1509"/>
      <c r="U536" s="1509"/>
      <c r="V536" s="1509"/>
      <c r="W536" s="1509"/>
      <c r="X536" s="1509"/>
      <c r="Y536" s="1509"/>
      <c r="Z536" s="1509"/>
      <c r="AA536" s="1509"/>
      <c r="AB536" s="1509"/>
      <c r="AC536" s="1509"/>
      <c r="AD536" s="1509"/>
      <c r="AE536" s="1509"/>
      <c r="AF536" s="1509"/>
      <c r="AG536" s="1509"/>
      <c r="AH536" s="1509"/>
      <c r="AI536" s="1509"/>
      <c r="AJ536" s="1509"/>
      <c r="AK536" s="1509"/>
      <c r="AL536" s="1509"/>
      <c r="AM536" s="1509"/>
      <c r="AN536" s="1509"/>
      <c r="AO536" s="1509"/>
      <c r="AP536" s="1509"/>
      <c r="AQ536" s="1509"/>
      <c r="AR536" s="1509"/>
      <c r="AS536" s="1509"/>
      <c r="AT536" s="1509"/>
      <c r="AU536" s="1509"/>
      <c r="AV536" s="1509"/>
      <c r="AW536" s="1509"/>
      <c r="AX536" s="1509"/>
      <c r="AY536" s="1509"/>
      <c r="AZ536" s="1509"/>
      <c r="BA536" s="1509"/>
      <c r="BB536" s="1509"/>
    </row>
    <row r="537">
      <c r="A537" s="1509"/>
      <c r="B537" s="1509"/>
      <c r="C537" s="1509"/>
      <c r="D537" s="1509"/>
      <c r="E537" s="1509"/>
      <c r="F537" s="1509"/>
      <c r="G537" s="1509"/>
      <c r="H537" s="1509"/>
      <c r="I537" s="1509"/>
      <c r="J537" s="1509"/>
      <c r="K537" s="1509"/>
      <c r="L537" s="1509"/>
      <c r="M537" s="1509"/>
      <c r="N537" s="1509"/>
      <c r="O537" s="1509"/>
      <c r="P537" s="1509"/>
      <c r="Q537" s="1509"/>
      <c r="R537" s="1509"/>
      <c r="S537" s="1509"/>
      <c r="T537" s="1509"/>
      <c r="U537" s="1509"/>
      <c r="V537" s="1509"/>
      <c r="W537" s="1509"/>
      <c r="X537" s="1509"/>
      <c r="Y537" s="1509"/>
      <c r="Z537" s="1509"/>
      <c r="AA537" s="1509"/>
      <c r="AB537" s="1509"/>
      <c r="AC537" s="1509"/>
      <c r="AD537" s="1509"/>
      <c r="AE537" s="1509"/>
      <c r="AF537" s="1509"/>
      <c r="AG537" s="1509"/>
      <c r="AH537" s="1509"/>
      <c r="AI537" s="1509"/>
      <c r="AJ537" s="1509"/>
      <c r="AK537" s="1509"/>
      <c r="AL537" s="1509"/>
      <c r="AM537" s="1509"/>
      <c r="AN537" s="1509"/>
      <c r="AO537" s="1509"/>
      <c r="AP537" s="1509"/>
      <c r="AQ537" s="1509"/>
      <c r="AR537" s="1509"/>
      <c r="AS537" s="1509"/>
      <c r="AT537" s="1509"/>
      <c r="AU537" s="1509"/>
      <c r="AV537" s="1509"/>
      <c r="AW537" s="1509"/>
      <c r="AX537" s="1509"/>
      <c r="AY537" s="1509"/>
      <c r="AZ537" s="1509"/>
      <c r="BA537" s="1509"/>
      <c r="BB537" s="1509"/>
    </row>
    <row r="538">
      <c r="A538" s="1509"/>
      <c r="B538" s="1509"/>
      <c r="C538" s="1509"/>
      <c r="D538" s="1509"/>
      <c r="E538" s="1509"/>
      <c r="F538" s="1509"/>
      <c r="G538" s="1509"/>
      <c r="H538" s="1509"/>
      <c r="I538" s="1509"/>
      <c r="J538" s="1509"/>
      <c r="K538" s="1509"/>
      <c r="L538" s="1509"/>
      <c r="M538" s="1509"/>
      <c r="N538" s="1509"/>
      <c r="O538" s="1509"/>
      <c r="P538" s="1509"/>
      <c r="Q538" s="1509"/>
      <c r="R538" s="1509"/>
      <c r="S538" s="1509"/>
      <c r="T538" s="1509"/>
      <c r="U538" s="1509"/>
      <c r="V538" s="1509"/>
      <c r="W538" s="1509"/>
      <c r="X538" s="1509"/>
      <c r="Y538" s="1509"/>
      <c r="Z538" s="1509"/>
      <c r="AA538" s="1509"/>
      <c r="AB538" s="1509"/>
      <c r="AC538" s="1509"/>
      <c r="AD538" s="1509"/>
      <c r="AE538" s="1509"/>
      <c r="AF538" s="1509"/>
      <c r="AG538" s="1509"/>
      <c r="AH538" s="1509"/>
      <c r="AI538" s="1509"/>
      <c r="AJ538" s="1509"/>
      <c r="AK538" s="1509"/>
      <c r="AL538" s="1509"/>
      <c r="AM538" s="1509"/>
      <c r="AN538" s="1509"/>
      <c r="AO538" s="1509"/>
      <c r="AP538" s="1509"/>
      <c r="AQ538" s="1509"/>
      <c r="AR538" s="1509"/>
      <c r="AS538" s="1509"/>
      <c r="AT538" s="1509"/>
      <c r="AU538" s="1509"/>
      <c r="AV538" s="1509"/>
      <c r="AW538" s="1509"/>
      <c r="AX538" s="1509"/>
      <c r="AY538" s="1509"/>
      <c r="AZ538" s="1509"/>
      <c r="BA538" s="1509"/>
      <c r="BB538" s="1509"/>
    </row>
    <row r="539">
      <c r="A539" s="1509"/>
      <c r="B539" s="1509"/>
      <c r="C539" s="1509"/>
      <c r="D539" s="1509"/>
      <c r="E539" s="1509"/>
      <c r="F539" s="1509"/>
      <c r="G539" s="1509"/>
      <c r="H539" s="1509"/>
      <c r="I539" s="1509"/>
      <c r="J539" s="1509"/>
      <c r="K539" s="1509"/>
      <c r="L539" s="1509"/>
      <c r="M539" s="1509"/>
      <c r="N539" s="1509"/>
      <c r="O539" s="1509"/>
      <c r="P539" s="1509"/>
      <c r="Q539" s="1509"/>
      <c r="R539" s="1509"/>
      <c r="S539" s="1509"/>
      <c r="T539" s="1509"/>
      <c r="U539" s="1509"/>
      <c r="V539" s="1509"/>
      <c r="W539" s="1509"/>
      <c r="X539" s="1509"/>
      <c r="Y539" s="1509"/>
      <c r="Z539" s="1509"/>
      <c r="AA539" s="1509"/>
      <c r="AB539" s="1509"/>
      <c r="AC539" s="1509"/>
      <c r="AD539" s="1509"/>
      <c r="AE539" s="1509"/>
      <c r="AF539" s="1509"/>
      <c r="AG539" s="1509"/>
      <c r="AH539" s="1509"/>
      <c r="AI539" s="1509"/>
      <c r="AJ539" s="1509"/>
      <c r="AK539" s="1509"/>
      <c r="AL539" s="1509"/>
      <c r="AM539" s="1509"/>
      <c r="AN539" s="1509"/>
      <c r="AO539" s="1509"/>
      <c r="AP539" s="1509"/>
      <c r="AQ539" s="1509"/>
      <c r="AR539" s="1509"/>
      <c r="AS539" s="1509"/>
      <c r="AT539" s="1509"/>
      <c r="AU539" s="1509"/>
      <c r="AV539" s="1509"/>
      <c r="AW539" s="1509"/>
      <c r="AX539" s="1509"/>
      <c r="AY539" s="1509"/>
      <c r="AZ539" s="1509"/>
      <c r="BA539" s="1509"/>
      <c r="BB539" s="1509"/>
    </row>
    <row r="540">
      <c r="A540" s="1509"/>
      <c r="B540" s="1509"/>
      <c r="C540" s="1509"/>
      <c r="D540" s="1509"/>
      <c r="E540" s="1509"/>
      <c r="F540" s="1509"/>
      <c r="G540" s="1509"/>
      <c r="H540" s="1509"/>
      <c r="I540" s="1509"/>
      <c r="J540" s="1509"/>
      <c r="K540" s="1509"/>
      <c r="L540" s="1509"/>
      <c r="M540" s="1509"/>
      <c r="N540" s="1509"/>
      <c r="O540" s="1509"/>
      <c r="P540" s="1509"/>
      <c r="Q540" s="1509"/>
      <c r="R540" s="1509"/>
      <c r="S540" s="1509"/>
      <c r="T540" s="1509"/>
      <c r="U540" s="1509"/>
      <c r="V540" s="1509"/>
      <c r="W540" s="1509"/>
      <c r="X540" s="1509"/>
      <c r="Y540" s="1509"/>
      <c r="Z540" s="1509"/>
      <c r="AA540" s="1509"/>
      <c r="AB540" s="1509"/>
      <c r="AC540" s="1509"/>
      <c r="AD540" s="1509"/>
      <c r="AE540" s="1509"/>
      <c r="AF540" s="1509"/>
      <c r="AG540" s="1509"/>
      <c r="AH540" s="1509"/>
      <c r="AI540" s="1509"/>
      <c r="AJ540" s="1509"/>
      <c r="AK540" s="1509"/>
      <c r="AL540" s="1509"/>
      <c r="AM540" s="1509"/>
      <c r="AN540" s="1509"/>
      <c r="AO540" s="1509"/>
      <c r="AP540" s="1509"/>
      <c r="AQ540" s="1509"/>
      <c r="AR540" s="1509"/>
      <c r="AS540" s="1509"/>
      <c r="AT540" s="1509"/>
      <c r="AU540" s="1509"/>
      <c r="AV540" s="1509"/>
      <c r="AW540" s="1509"/>
      <c r="AX540" s="1509"/>
      <c r="AY540" s="1509"/>
      <c r="AZ540" s="1509"/>
      <c r="BA540" s="1509"/>
      <c r="BB540" s="1509"/>
    </row>
    <row r="541">
      <c r="A541" s="1509"/>
      <c r="B541" s="1509"/>
      <c r="C541" s="1509"/>
      <c r="D541" s="1509"/>
      <c r="E541" s="1509"/>
      <c r="F541" s="1509"/>
      <c r="G541" s="1509"/>
      <c r="H541" s="1509"/>
      <c r="I541" s="1509"/>
      <c r="J541" s="1509"/>
      <c r="K541" s="1509"/>
      <c r="L541" s="1509"/>
      <c r="M541" s="1509"/>
      <c r="N541" s="1509"/>
      <c r="O541" s="1509"/>
      <c r="P541" s="1509"/>
      <c r="Q541" s="1509"/>
      <c r="R541" s="1509"/>
      <c r="S541" s="1509"/>
      <c r="T541" s="1509"/>
      <c r="U541" s="1509"/>
      <c r="V541" s="1509"/>
      <c r="W541" s="1509"/>
      <c r="X541" s="1509"/>
      <c r="Y541" s="1509"/>
      <c r="Z541" s="1509"/>
      <c r="AA541" s="1509"/>
      <c r="AB541" s="1509"/>
      <c r="AC541" s="1509"/>
      <c r="AD541" s="1509"/>
      <c r="AE541" s="1509"/>
      <c r="AF541" s="1509"/>
      <c r="AG541" s="1509"/>
      <c r="AH541" s="1509"/>
      <c r="AI541" s="1509"/>
      <c r="AJ541" s="1509"/>
      <c r="AK541" s="1509"/>
      <c r="AL541" s="1509"/>
      <c r="AM541" s="1509"/>
      <c r="AN541" s="1509"/>
      <c r="AO541" s="1509"/>
      <c r="AP541" s="1509"/>
      <c r="AQ541" s="1509"/>
      <c r="AR541" s="1509"/>
      <c r="AS541" s="1509"/>
      <c r="AT541" s="1509"/>
      <c r="AU541" s="1509"/>
      <c r="AV541" s="1509"/>
      <c r="AW541" s="1509"/>
      <c r="AX541" s="1509"/>
      <c r="AY541" s="1509"/>
      <c r="AZ541" s="1509"/>
      <c r="BA541" s="1509"/>
      <c r="BB541" s="1509"/>
    </row>
    <row r="542">
      <c r="A542" s="1509"/>
      <c r="B542" s="1509"/>
      <c r="C542" s="1509"/>
      <c r="D542" s="1509"/>
      <c r="E542" s="1509"/>
      <c r="F542" s="1509"/>
      <c r="G542" s="1509"/>
      <c r="H542" s="1509"/>
      <c r="I542" s="1509"/>
      <c r="J542" s="1509"/>
      <c r="K542" s="1509"/>
      <c r="L542" s="1509"/>
      <c r="M542" s="1509"/>
      <c r="N542" s="1509"/>
      <c r="O542" s="1509"/>
      <c r="P542" s="1509"/>
      <c r="Q542" s="1509"/>
      <c r="R542" s="1509"/>
      <c r="S542" s="1509"/>
      <c r="T542" s="1509"/>
      <c r="U542" s="1509"/>
      <c r="V542" s="1509"/>
      <c r="W542" s="1509"/>
      <c r="X542" s="1509"/>
      <c r="Y542" s="1509"/>
      <c r="Z542" s="1509"/>
      <c r="AA542" s="1509"/>
      <c r="AB542" s="1509"/>
      <c r="AC542" s="1509"/>
      <c r="AD542" s="1509"/>
      <c r="AE542" s="1509"/>
      <c r="AF542" s="1509"/>
      <c r="AG542" s="1509"/>
      <c r="AH542" s="1509"/>
      <c r="AI542" s="1509"/>
      <c r="AJ542" s="1509"/>
      <c r="AK542" s="1509"/>
      <c r="AL542" s="1509"/>
      <c r="AM542" s="1509"/>
      <c r="AN542" s="1509"/>
      <c r="AO542" s="1509"/>
      <c r="AP542" s="1509"/>
      <c r="AQ542" s="1509"/>
      <c r="AR542" s="1509"/>
      <c r="AS542" s="1509"/>
      <c r="AT542" s="1509"/>
      <c r="AU542" s="1509"/>
      <c r="AV542" s="1509"/>
      <c r="AW542" s="1509"/>
      <c r="AX542" s="1509"/>
      <c r="AY542" s="1509"/>
      <c r="AZ542" s="1509"/>
      <c r="BA542" s="1509"/>
      <c r="BB542" s="1509"/>
    </row>
    <row r="543">
      <c r="A543" s="1509"/>
      <c r="B543" s="1509"/>
      <c r="C543" s="1509"/>
      <c r="D543" s="1509"/>
      <c r="E543" s="1509"/>
      <c r="F543" s="1509"/>
      <c r="G543" s="1509"/>
      <c r="H543" s="1509"/>
      <c r="I543" s="1509"/>
      <c r="J543" s="1509"/>
      <c r="K543" s="1509"/>
      <c r="L543" s="1509"/>
      <c r="M543" s="1509"/>
      <c r="N543" s="1509"/>
      <c r="O543" s="1509"/>
      <c r="P543" s="1509"/>
      <c r="Q543" s="1509"/>
      <c r="R543" s="1509"/>
      <c r="S543" s="1509"/>
      <c r="T543" s="1509"/>
      <c r="U543" s="1509"/>
      <c r="V543" s="1509"/>
      <c r="W543" s="1509"/>
      <c r="X543" s="1509"/>
      <c r="Y543" s="1509"/>
      <c r="Z543" s="1509"/>
      <c r="AA543" s="1509"/>
      <c r="AB543" s="1509"/>
      <c r="AC543" s="1509"/>
      <c r="AD543" s="1509"/>
      <c r="AE543" s="1509"/>
      <c r="AF543" s="1509"/>
      <c r="AG543" s="1509"/>
      <c r="AH543" s="1509"/>
      <c r="AI543" s="1509"/>
      <c r="AJ543" s="1509"/>
      <c r="AK543" s="1509"/>
      <c r="AL543" s="1509"/>
      <c r="AM543" s="1509"/>
      <c r="AN543" s="1509"/>
      <c r="AO543" s="1509"/>
      <c r="AP543" s="1509"/>
      <c r="AQ543" s="1509"/>
      <c r="AR543" s="1509"/>
      <c r="AS543" s="1509"/>
      <c r="AT543" s="1509"/>
      <c r="AU543" s="1509"/>
      <c r="AV543" s="1509"/>
      <c r="AW543" s="1509"/>
      <c r="AX543" s="1509"/>
      <c r="AY543" s="1509"/>
      <c r="AZ543" s="1509"/>
      <c r="BA543" s="1509"/>
      <c r="BB543" s="1509"/>
    </row>
    <row r="544">
      <c r="A544" s="1509"/>
      <c r="B544" s="1509"/>
      <c r="C544" s="1509"/>
      <c r="D544" s="1509"/>
      <c r="E544" s="1509"/>
      <c r="F544" s="1509"/>
      <c r="G544" s="1509"/>
      <c r="H544" s="1509"/>
      <c r="I544" s="1509"/>
      <c r="J544" s="1509"/>
      <c r="K544" s="1509"/>
      <c r="L544" s="1509"/>
      <c r="M544" s="1509"/>
      <c r="N544" s="1509"/>
      <c r="O544" s="1509"/>
      <c r="P544" s="1509"/>
      <c r="Q544" s="1509"/>
      <c r="R544" s="1509"/>
      <c r="S544" s="1509"/>
      <c r="T544" s="1509"/>
      <c r="U544" s="1509"/>
      <c r="V544" s="1509"/>
      <c r="W544" s="1509"/>
      <c r="X544" s="1509"/>
      <c r="Y544" s="1509"/>
      <c r="Z544" s="1509"/>
      <c r="AA544" s="1509"/>
      <c r="AB544" s="1509"/>
      <c r="AC544" s="1509"/>
      <c r="AD544" s="1509"/>
      <c r="AE544" s="1509"/>
      <c r="AF544" s="1509"/>
      <c r="AG544" s="1509"/>
      <c r="AH544" s="1509"/>
      <c r="AI544" s="1509"/>
      <c r="AJ544" s="1509"/>
      <c r="AK544" s="1509"/>
      <c r="AL544" s="1509"/>
      <c r="AM544" s="1509"/>
      <c r="AN544" s="1509"/>
      <c r="AO544" s="1509"/>
      <c r="AP544" s="1509"/>
      <c r="AQ544" s="1509"/>
      <c r="AR544" s="1509"/>
      <c r="AS544" s="1509"/>
      <c r="AT544" s="1509"/>
      <c r="AU544" s="1509"/>
      <c r="AV544" s="1509"/>
      <c r="AW544" s="1509"/>
      <c r="AX544" s="1509"/>
      <c r="AY544" s="1509"/>
      <c r="AZ544" s="1509"/>
      <c r="BA544" s="1509"/>
      <c r="BB544" s="1509"/>
    </row>
    <row r="545">
      <c r="A545" s="1509"/>
      <c r="B545" s="1509"/>
      <c r="C545" s="1509"/>
      <c r="D545" s="1509"/>
      <c r="E545" s="1509"/>
      <c r="F545" s="1509"/>
      <c r="G545" s="1509"/>
      <c r="H545" s="1509"/>
      <c r="I545" s="1509"/>
      <c r="J545" s="1509"/>
      <c r="K545" s="1509"/>
      <c r="L545" s="1509"/>
      <c r="M545" s="1509"/>
      <c r="N545" s="1509"/>
      <c r="O545" s="1509"/>
      <c r="P545" s="1509"/>
      <c r="Q545" s="1509"/>
      <c r="R545" s="1509"/>
      <c r="S545" s="1509"/>
      <c r="T545" s="1509"/>
      <c r="U545" s="1509"/>
      <c r="V545" s="1509"/>
      <c r="W545" s="1509"/>
      <c r="X545" s="1509"/>
      <c r="Y545" s="1509"/>
      <c r="Z545" s="1509"/>
      <c r="AA545" s="1509"/>
      <c r="AB545" s="1509"/>
      <c r="AC545" s="1509"/>
      <c r="AD545" s="1509"/>
      <c r="AE545" s="1509"/>
      <c r="AF545" s="1509"/>
      <c r="AG545" s="1509"/>
      <c r="AH545" s="1509"/>
      <c r="AI545" s="1509"/>
      <c r="AJ545" s="1509"/>
      <c r="AK545" s="1509"/>
      <c r="AL545" s="1509"/>
      <c r="AM545" s="1509"/>
      <c r="AN545" s="1509"/>
      <c r="AO545" s="1509"/>
      <c r="AP545" s="1509"/>
      <c r="AQ545" s="1509"/>
      <c r="AR545" s="1509"/>
      <c r="AS545" s="1509"/>
      <c r="AT545" s="1509"/>
      <c r="AU545" s="1509"/>
      <c r="AV545" s="1509"/>
      <c r="AW545" s="1509"/>
      <c r="AX545" s="1509"/>
      <c r="AY545" s="1509"/>
      <c r="AZ545" s="1509"/>
      <c r="BA545" s="1509"/>
      <c r="BB545" s="1509"/>
    </row>
    <row r="546">
      <c r="A546" s="1509"/>
      <c r="B546" s="1509"/>
      <c r="C546" s="1509"/>
      <c r="D546" s="1509"/>
      <c r="E546" s="1509"/>
      <c r="F546" s="1509"/>
      <c r="G546" s="1509"/>
      <c r="H546" s="1509"/>
      <c r="I546" s="1509"/>
      <c r="J546" s="1509"/>
      <c r="K546" s="1509"/>
      <c r="L546" s="1509"/>
      <c r="M546" s="1509"/>
      <c r="N546" s="1509"/>
      <c r="O546" s="1509"/>
      <c r="P546" s="1509"/>
      <c r="Q546" s="1509"/>
      <c r="R546" s="1509"/>
      <c r="S546" s="1509"/>
      <c r="T546" s="1509"/>
      <c r="U546" s="1509"/>
      <c r="V546" s="1509"/>
      <c r="W546" s="1509"/>
      <c r="X546" s="1509"/>
      <c r="Y546" s="1509"/>
      <c r="Z546" s="1509"/>
      <c r="AA546" s="1509"/>
      <c r="AB546" s="1509"/>
      <c r="AC546" s="1509"/>
      <c r="AD546" s="1509"/>
      <c r="AE546" s="1509"/>
      <c r="AF546" s="1509"/>
      <c r="AG546" s="1509"/>
      <c r="AH546" s="1509"/>
      <c r="AI546" s="1509"/>
      <c r="AJ546" s="1509"/>
      <c r="AK546" s="1509"/>
      <c r="AL546" s="1509"/>
      <c r="AM546" s="1509"/>
      <c r="AN546" s="1509"/>
      <c r="AO546" s="1509"/>
      <c r="AP546" s="1509"/>
      <c r="AQ546" s="1509"/>
      <c r="AR546" s="1509"/>
      <c r="AS546" s="1509"/>
      <c r="AT546" s="1509"/>
      <c r="AU546" s="1509"/>
      <c r="AV546" s="1509"/>
      <c r="AW546" s="1509"/>
      <c r="AX546" s="1509"/>
      <c r="AY546" s="1509"/>
      <c r="AZ546" s="1509"/>
      <c r="BA546" s="1509"/>
      <c r="BB546" s="1509"/>
    </row>
    <row r="547">
      <c r="A547" s="1509"/>
      <c r="B547" s="1509"/>
      <c r="C547" s="1509"/>
      <c r="D547" s="1509"/>
      <c r="E547" s="1509"/>
      <c r="F547" s="1509"/>
      <c r="G547" s="1509"/>
      <c r="H547" s="1509"/>
      <c r="I547" s="1509"/>
      <c r="J547" s="1509"/>
      <c r="K547" s="1509"/>
      <c r="L547" s="1509"/>
      <c r="M547" s="1509"/>
      <c r="N547" s="1509"/>
      <c r="O547" s="1509"/>
      <c r="P547" s="1509"/>
      <c r="Q547" s="1509"/>
      <c r="R547" s="1509"/>
      <c r="S547" s="1509"/>
      <c r="T547" s="1509"/>
      <c r="U547" s="1509"/>
      <c r="V547" s="1509"/>
      <c r="W547" s="1509"/>
      <c r="X547" s="1509"/>
      <c r="Y547" s="1509"/>
      <c r="Z547" s="1509"/>
      <c r="AA547" s="1509"/>
      <c r="AB547" s="1509"/>
      <c r="AC547" s="1509"/>
      <c r="AD547" s="1509"/>
      <c r="AE547" s="1509"/>
      <c r="AF547" s="1509"/>
      <c r="AG547" s="1509"/>
      <c r="AH547" s="1509"/>
      <c r="AI547" s="1509"/>
      <c r="AJ547" s="1509"/>
      <c r="AK547" s="1509"/>
      <c r="AL547" s="1509"/>
      <c r="AM547" s="1509"/>
      <c r="AN547" s="1509"/>
      <c r="AO547" s="1509"/>
      <c r="AP547" s="1509"/>
      <c r="AQ547" s="1509"/>
      <c r="AR547" s="1509"/>
      <c r="AS547" s="1509"/>
      <c r="AT547" s="1509"/>
      <c r="AU547" s="1509"/>
      <c r="AV547" s="1509"/>
      <c r="AW547" s="1509"/>
      <c r="AX547" s="1509"/>
      <c r="AY547" s="1509"/>
      <c r="AZ547" s="1509"/>
      <c r="BA547" s="1509"/>
      <c r="BB547" s="1509"/>
    </row>
    <row r="548">
      <c r="A548" s="1509"/>
      <c r="B548" s="1509"/>
      <c r="C548" s="1509"/>
      <c r="D548" s="1509"/>
      <c r="E548" s="1509"/>
      <c r="F548" s="1509"/>
      <c r="G548" s="1509"/>
      <c r="H548" s="1509"/>
      <c r="I548" s="1509"/>
      <c r="J548" s="1509"/>
      <c r="K548" s="1509"/>
      <c r="L548" s="1509"/>
      <c r="M548" s="1509"/>
      <c r="N548" s="1509"/>
      <c r="O548" s="1509"/>
      <c r="P548" s="1509"/>
      <c r="Q548" s="1509"/>
      <c r="R548" s="1509"/>
      <c r="S548" s="1509"/>
      <c r="T548" s="1509"/>
      <c r="U548" s="1509"/>
      <c r="V548" s="1509"/>
      <c r="W548" s="1509"/>
      <c r="X548" s="1509"/>
      <c r="Y548" s="1509"/>
      <c r="Z548" s="1509"/>
      <c r="AA548" s="1509"/>
      <c r="AB548" s="1509"/>
      <c r="AC548" s="1509"/>
      <c r="AD548" s="1509"/>
      <c r="AE548" s="1509"/>
      <c r="AF548" s="1509"/>
      <c r="AG548" s="1509"/>
      <c r="AH548" s="1509"/>
      <c r="AI548" s="1509"/>
      <c r="AJ548" s="1509"/>
      <c r="AK548" s="1509"/>
      <c r="AL548" s="1509"/>
      <c r="AM548" s="1509"/>
      <c r="AN548" s="1509"/>
      <c r="AO548" s="1509"/>
      <c r="AP548" s="1509"/>
      <c r="AQ548" s="1509"/>
      <c r="AR548" s="1509"/>
      <c r="AS548" s="1509"/>
      <c r="AT548" s="1509"/>
      <c r="AU548" s="1509"/>
      <c r="AV548" s="1509"/>
      <c r="AW548" s="1509"/>
      <c r="AX548" s="1509"/>
      <c r="AY548" s="1509"/>
      <c r="AZ548" s="1509"/>
      <c r="BA548" s="1509"/>
      <c r="BB548" s="1509"/>
    </row>
    <row r="549">
      <c r="A549" s="1509"/>
      <c r="B549" s="1509"/>
      <c r="C549" s="1509"/>
      <c r="D549" s="1509"/>
      <c r="E549" s="1509"/>
      <c r="F549" s="1509"/>
      <c r="G549" s="1509"/>
      <c r="H549" s="1509"/>
      <c r="I549" s="1509"/>
      <c r="J549" s="1509"/>
      <c r="K549" s="1509"/>
      <c r="L549" s="1509"/>
      <c r="M549" s="1509"/>
      <c r="N549" s="1509"/>
      <c r="O549" s="1509"/>
      <c r="P549" s="1509"/>
      <c r="Q549" s="1509"/>
      <c r="R549" s="1509"/>
      <c r="S549" s="1509"/>
      <c r="T549" s="1509"/>
      <c r="U549" s="1509"/>
      <c r="V549" s="1509"/>
      <c r="W549" s="1509"/>
      <c r="X549" s="1509"/>
      <c r="Y549" s="1509"/>
      <c r="Z549" s="1509"/>
      <c r="AA549" s="1509"/>
      <c r="AB549" s="1509"/>
      <c r="AC549" s="1509"/>
      <c r="AD549" s="1509"/>
      <c r="AE549" s="1509"/>
      <c r="AF549" s="1509"/>
      <c r="AG549" s="1509"/>
      <c r="AH549" s="1509"/>
      <c r="AI549" s="1509"/>
      <c r="AJ549" s="1509"/>
      <c r="AK549" s="1509"/>
      <c r="AL549" s="1509"/>
      <c r="AM549" s="1509"/>
      <c r="AN549" s="1509"/>
      <c r="AO549" s="1509"/>
      <c r="AP549" s="1509"/>
      <c r="AQ549" s="1509"/>
      <c r="AR549" s="1509"/>
      <c r="AS549" s="1509"/>
      <c r="AT549" s="1509"/>
      <c r="AU549" s="1509"/>
      <c r="AV549" s="1509"/>
      <c r="AW549" s="1509"/>
      <c r="AX549" s="1509"/>
      <c r="AY549" s="1509"/>
      <c r="AZ549" s="1509"/>
      <c r="BA549" s="1509"/>
      <c r="BB549" s="1509"/>
    </row>
    <row r="550">
      <c r="A550" s="1509"/>
      <c r="B550" s="1509"/>
      <c r="C550" s="1509"/>
      <c r="D550" s="1509"/>
      <c r="E550" s="1509"/>
      <c r="F550" s="1509"/>
      <c r="G550" s="1509"/>
      <c r="H550" s="1509"/>
      <c r="I550" s="1509"/>
      <c r="J550" s="1509"/>
      <c r="K550" s="1509"/>
      <c r="L550" s="1509"/>
      <c r="M550" s="1509"/>
      <c r="N550" s="1509"/>
      <c r="O550" s="1509"/>
      <c r="P550" s="1509"/>
      <c r="Q550" s="1509"/>
      <c r="R550" s="1509"/>
      <c r="S550" s="1509"/>
      <c r="T550" s="1509"/>
      <c r="U550" s="1509"/>
      <c r="V550" s="1509"/>
      <c r="W550" s="1509"/>
      <c r="X550" s="1509"/>
      <c r="Y550" s="1509"/>
      <c r="Z550" s="1509"/>
      <c r="AA550" s="1509"/>
      <c r="AB550" s="1509"/>
      <c r="AC550" s="1509"/>
      <c r="AD550" s="1509"/>
      <c r="AE550" s="1509"/>
      <c r="AF550" s="1509"/>
      <c r="AG550" s="1509"/>
      <c r="AH550" s="1509"/>
      <c r="AI550" s="1509"/>
      <c r="AJ550" s="1509"/>
      <c r="AK550" s="1509"/>
      <c r="AL550" s="1509"/>
      <c r="AM550" s="1509"/>
      <c r="AN550" s="1509"/>
      <c r="AO550" s="1509"/>
      <c r="AP550" s="1509"/>
      <c r="AQ550" s="1509"/>
      <c r="AR550" s="1509"/>
      <c r="AS550" s="1509"/>
      <c r="AT550" s="1509"/>
      <c r="AU550" s="1509"/>
      <c r="AV550" s="1509"/>
      <c r="AW550" s="1509"/>
      <c r="AX550" s="1509"/>
      <c r="AY550" s="1509"/>
      <c r="AZ550" s="1509"/>
      <c r="BA550" s="1509"/>
      <c r="BB550" s="1509"/>
    </row>
    <row r="551">
      <c r="A551" s="1509"/>
      <c r="B551" s="1509"/>
      <c r="C551" s="1509"/>
      <c r="D551" s="1509"/>
      <c r="E551" s="1509"/>
      <c r="F551" s="1509"/>
      <c r="G551" s="1509"/>
      <c r="H551" s="1509"/>
      <c r="I551" s="1509"/>
      <c r="J551" s="1509"/>
      <c r="K551" s="1509"/>
      <c r="L551" s="1509"/>
      <c r="M551" s="1509"/>
      <c r="N551" s="1509"/>
      <c r="O551" s="1509"/>
      <c r="P551" s="1509"/>
      <c r="Q551" s="1509"/>
      <c r="R551" s="1509"/>
      <c r="S551" s="1509"/>
      <c r="T551" s="1509"/>
      <c r="U551" s="1509"/>
      <c r="V551" s="1509"/>
      <c r="W551" s="1509"/>
      <c r="X551" s="1509"/>
      <c r="Y551" s="1509"/>
      <c r="Z551" s="1509"/>
      <c r="AA551" s="1509"/>
      <c r="AB551" s="1509"/>
      <c r="AC551" s="1509"/>
      <c r="AD551" s="1509"/>
      <c r="AE551" s="1509"/>
      <c r="AF551" s="1509"/>
      <c r="AG551" s="1509"/>
      <c r="AH551" s="1509"/>
      <c r="AI551" s="1509"/>
      <c r="AJ551" s="1509"/>
      <c r="AK551" s="1509"/>
      <c r="AL551" s="1509"/>
      <c r="AM551" s="1509"/>
      <c r="AN551" s="1509"/>
      <c r="AO551" s="1509"/>
      <c r="AP551" s="1509"/>
      <c r="AQ551" s="1509"/>
      <c r="AR551" s="1509"/>
      <c r="AS551" s="1509"/>
      <c r="AT551" s="1509"/>
      <c r="AU551" s="1509"/>
      <c r="AV551" s="1509"/>
      <c r="AW551" s="1509"/>
      <c r="AX551" s="1509"/>
      <c r="AY551" s="1509"/>
      <c r="AZ551" s="1509"/>
      <c r="BA551" s="1509"/>
      <c r="BB551" s="1509"/>
    </row>
    <row r="552">
      <c r="A552" s="1509"/>
      <c r="B552" s="1509"/>
      <c r="C552" s="1509"/>
      <c r="D552" s="1509"/>
      <c r="E552" s="1509"/>
      <c r="F552" s="1509"/>
      <c r="G552" s="1509"/>
      <c r="H552" s="1509"/>
      <c r="I552" s="1509"/>
      <c r="J552" s="1509"/>
      <c r="K552" s="1509"/>
      <c r="L552" s="1509"/>
      <c r="M552" s="1509"/>
      <c r="N552" s="1509"/>
      <c r="O552" s="1509"/>
      <c r="P552" s="1509"/>
      <c r="Q552" s="1509"/>
      <c r="R552" s="1509"/>
      <c r="S552" s="1509"/>
      <c r="T552" s="1509"/>
      <c r="U552" s="1509"/>
      <c r="V552" s="1509"/>
      <c r="W552" s="1509"/>
      <c r="X552" s="1509"/>
      <c r="Y552" s="1509"/>
      <c r="Z552" s="1509"/>
      <c r="AA552" s="1509"/>
      <c r="AB552" s="1509"/>
      <c r="AC552" s="1509"/>
      <c r="AD552" s="1509"/>
      <c r="AE552" s="1509"/>
      <c r="AF552" s="1509"/>
      <c r="AG552" s="1509"/>
      <c r="AH552" s="1509"/>
      <c r="AI552" s="1509"/>
      <c r="AJ552" s="1509"/>
      <c r="AK552" s="1509"/>
      <c r="AL552" s="1509"/>
      <c r="AM552" s="1509"/>
      <c r="AN552" s="1509"/>
      <c r="AO552" s="1509"/>
      <c r="AP552" s="1509"/>
      <c r="AQ552" s="1509"/>
      <c r="AR552" s="1509"/>
      <c r="AS552" s="1509"/>
      <c r="AT552" s="1509"/>
      <c r="AU552" s="1509"/>
      <c r="AV552" s="1509"/>
      <c r="AW552" s="1509"/>
      <c r="AX552" s="1509"/>
      <c r="AY552" s="1509"/>
      <c r="AZ552" s="1509"/>
      <c r="BA552" s="1509"/>
      <c r="BB552" s="1509"/>
    </row>
    <row r="553">
      <c r="A553" s="1509"/>
      <c r="B553" s="1509"/>
      <c r="C553" s="1509"/>
      <c r="D553" s="1509"/>
      <c r="E553" s="1509"/>
      <c r="F553" s="1509"/>
      <c r="G553" s="1509"/>
      <c r="H553" s="1509"/>
      <c r="I553" s="1509"/>
      <c r="J553" s="1509"/>
      <c r="K553" s="1509"/>
      <c r="L553" s="1509"/>
      <c r="M553" s="1509"/>
      <c r="N553" s="1509"/>
      <c r="O553" s="1509"/>
      <c r="P553" s="1509"/>
      <c r="Q553" s="1509"/>
      <c r="R553" s="1509"/>
      <c r="S553" s="1509"/>
      <c r="T553" s="1509"/>
      <c r="U553" s="1509"/>
      <c r="V553" s="1509"/>
      <c r="W553" s="1509"/>
      <c r="X553" s="1509"/>
      <c r="Y553" s="1509"/>
      <c r="Z553" s="1509"/>
      <c r="AA553" s="1509"/>
      <c r="AB553" s="1509"/>
      <c r="AC553" s="1509"/>
      <c r="AD553" s="1509"/>
      <c r="AE553" s="1509"/>
      <c r="AF553" s="1509"/>
      <c r="AG553" s="1509"/>
      <c r="AH553" s="1509"/>
      <c r="AI553" s="1509"/>
      <c r="AJ553" s="1509"/>
      <c r="AK553" s="1509"/>
      <c r="AL553" s="1509"/>
      <c r="AM553" s="1509"/>
      <c r="AN553" s="1509"/>
      <c r="AO553" s="1509"/>
      <c r="AP553" s="1509"/>
      <c r="AQ553" s="1509"/>
      <c r="AR553" s="1509"/>
      <c r="AS553" s="1509"/>
      <c r="AT553" s="1509"/>
      <c r="AU553" s="1509"/>
      <c r="AV553" s="1509"/>
      <c r="AW553" s="1509"/>
      <c r="AX553" s="1509"/>
      <c r="AY553" s="1509"/>
      <c r="AZ553" s="1509"/>
      <c r="BA553" s="1509"/>
      <c r="BB553" s="1509"/>
    </row>
    <row r="554">
      <c r="A554" s="1509"/>
      <c r="B554" s="1509"/>
      <c r="C554" s="1509"/>
      <c r="D554" s="1509"/>
      <c r="E554" s="1509"/>
      <c r="F554" s="1509"/>
      <c r="G554" s="1509"/>
      <c r="H554" s="1509"/>
      <c r="I554" s="1509"/>
      <c r="J554" s="1509"/>
      <c r="K554" s="1509"/>
      <c r="L554" s="1509"/>
      <c r="M554" s="1509"/>
      <c r="N554" s="1509"/>
      <c r="O554" s="1509"/>
      <c r="P554" s="1509"/>
      <c r="Q554" s="1509"/>
      <c r="R554" s="1509"/>
      <c r="S554" s="1509"/>
      <c r="T554" s="1509"/>
      <c r="U554" s="1509"/>
      <c r="V554" s="1509"/>
      <c r="W554" s="1509"/>
      <c r="X554" s="1509"/>
      <c r="Y554" s="1509"/>
      <c r="Z554" s="1509"/>
      <c r="AA554" s="1509"/>
      <c r="AB554" s="1509"/>
      <c r="AC554" s="1509"/>
      <c r="AD554" s="1509"/>
      <c r="AE554" s="1509"/>
      <c r="AF554" s="1509"/>
      <c r="AG554" s="1509"/>
      <c r="AH554" s="1509"/>
      <c r="AI554" s="1509"/>
      <c r="AJ554" s="1509"/>
      <c r="AK554" s="1509"/>
      <c r="AL554" s="1509"/>
      <c r="AM554" s="1509"/>
      <c r="AN554" s="1509"/>
      <c r="AO554" s="1509"/>
      <c r="AP554" s="1509"/>
      <c r="AQ554" s="1509"/>
      <c r="AR554" s="1509"/>
      <c r="AS554" s="1509"/>
      <c r="AT554" s="1509"/>
      <c r="AU554" s="1509"/>
      <c r="AV554" s="1509"/>
      <c r="AW554" s="1509"/>
      <c r="AX554" s="1509"/>
      <c r="AY554" s="1509"/>
      <c r="AZ554" s="1509"/>
      <c r="BA554" s="1509"/>
      <c r="BB554" s="1509"/>
    </row>
    <row r="555">
      <c r="A555" s="1509"/>
      <c r="B555" s="1509"/>
      <c r="C555" s="1509"/>
      <c r="D555" s="1509"/>
      <c r="E555" s="1509"/>
      <c r="F555" s="1509"/>
      <c r="G555" s="1509"/>
      <c r="H555" s="1509"/>
      <c r="I555" s="1509"/>
      <c r="J555" s="1509"/>
      <c r="K555" s="1509"/>
      <c r="L555" s="1509"/>
      <c r="M555" s="1509"/>
      <c r="N555" s="1509"/>
      <c r="O555" s="1509"/>
      <c r="P555" s="1509"/>
      <c r="Q555" s="1509"/>
      <c r="R555" s="1509"/>
      <c r="S555" s="1509"/>
      <c r="T555" s="1509"/>
      <c r="U555" s="1509"/>
      <c r="V555" s="1509"/>
      <c r="W555" s="1509"/>
      <c r="X555" s="1509"/>
      <c r="Y555" s="1509"/>
      <c r="Z555" s="1509"/>
      <c r="AA555" s="1509"/>
      <c r="AB555" s="1509"/>
      <c r="AC555" s="1509"/>
      <c r="AD555" s="1509"/>
      <c r="AE555" s="1509"/>
      <c r="AF555" s="1509"/>
      <c r="AG555" s="1509"/>
      <c r="AH555" s="1509"/>
      <c r="AI555" s="1509"/>
      <c r="AJ555" s="1509"/>
      <c r="AK555" s="1509"/>
      <c r="AL555" s="1509"/>
      <c r="AM555" s="1509"/>
      <c r="AN555" s="1509"/>
      <c r="AO555" s="1509"/>
      <c r="AP555" s="1509"/>
      <c r="AQ555" s="1509"/>
      <c r="AR555" s="1509"/>
      <c r="AS555" s="1509"/>
      <c r="AT555" s="1509"/>
      <c r="AU555" s="1509"/>
      <c r="AV555" s="1509"/>
      <c r="AW555" s="1509"/>
      <c r="AX555" s="1509"/>
      <c r="AY555" s="1509"/>
      <c r="AZ555" s="1509"/>
      <c r="BA555" s="1509"/>
      <c r="BB555" s="1509"/>
    </row>
    <row r="556">
      <c r="A556" s="1509"/>
      <c r="B556" s="1509"/>
      <c r="C556" s="1509"/>
      <c r="D556" s="1509"/>
      <c r="E556" s="1509"/>
      <c r="F556" s="1509"/>
      <c r="G556" s="1509"/>
      <c r="H556" s="1509"/>
      <c r="I556" s="1509"/>
      <c r="J556" s="1509"/>
      <c r="K556" s="1509"/>
      <c r="L556" s="1509"/>
      <c r="M556" s="1509"/>
      <c r="N556" s="1509"/>
      <c r="O556" s="1509"/>
      <c r="P556" s="1509"/>
      <c r="Q556" s="1509"/>
      <c r="R556" s="1509"/>
      <c r="S556" s="1509"/>
      <c r="T556" s="1509"/>
      <c r="U556" s="1509"/>
      <c r="V556" s="1509"/>
      <c r="W556" s="1509"/>
      <c r="X556" s="1509"/>
      <c r="Y556" s="1509"/>
      <c r="Z556" s="1509"/>
      <c r="AA556" s="1509"/>
      <c r="AB556" s="1509"/>
      <c r="AC556" s="1509"/>
      <c r="AD556" s="1509"/>
      <c r="AE556" s="1509"/>
      <c r="AF556" s="1509"/>
      <c r="AG556" s="1509"/>
      <c r="AH556" s="1509"/>
      <c r="AI556" s="1509"/>
      <c r="AJ556" s="1509"/>
      <c r="AK556" s="1509"/>
      <c r="AL556" s="1509"/>
      <c r="AM556" s="1509"/>
      <c r="AN556" s="1509"/>
      <c r="AO556" s="1509"/>
      <c r="AP556" s="1509"/>
      <c r="AQ556" s="1509"/>
      <c r="AR556" s="1509"/>
      <c r="AS556" s="1509"/>
      <c r="AT556" s="1509"/>
      <c r="AU556" s="1509"/>
      <c r="AV556" s="1509"/>
      <c r="AW556" s="1509"/>
      <c r="AX556" s="1509"/>
      <c r="AY556" s="1509"/>
      <c r="AZ556" s="1509"/>
      <c r="BA556" s="1509"/>
      <c r="BB556" s="1509"/>
    </row>
    <row r="557">
      <c r="A557" s="1509"/>
      <c r="B557" s="1509"/>
      <c r="C557" s="1509"/>
      <c r="D557" s="1509"/>
      <c r="E557" s="1509"/>
      <c r="F557" s="1509"/>
      <c r="G557" s="1509"/>
      <c r="H557" s="1509"/>
      <c r="I557" s="1509"/>
      <c r="J557" s="1509"/>
      <c r="K557" s="1509"/>
      <c r="L557" s="1509"/>
      <c r="M557" s="1509"/>
      <c r="N557" s="1509"/>
      <c r="O557" s="1509"/>
      <c r="P557" s="1509"/>
      <c r="Q557" s="1509"/>
      <c r="R557" s="1509"/>
      <c r="S557" s="1509"/>
      <c r="T557" s="1509"/>
      <c r="U557" s="1509"/>
      <c r="V557" s="1509"/>
      <c r="W557" s="1509"/>
      <c r="X557" s="1509"/>
      <c r="Y557" s="1509"/>
      <c r="Z557" s="1509"/>
      <c r="AA557" s="1509"/>
      <c r="AB557" s="1509"/>
      <c r="AC557" s="1509"/>
      <c r="AD557" s="1509"/>
      <c r="AE557" s="1509"/>
      <c r="AF557" s="1509"/>
      <c r="AG557" s="1509"/>
      <c r="AH557" s="1509"/>
      <c r="AI557" s="1509"/>
      <c r="AJ557" s="1509"/>
      <c r="AK557" s="1509"/>
      <c r="AL557" s="1509"/>
      <c r="AM557" s="1509"/>
      <c r="AN557" s="1509"/>
      <c r="AO557" s="1509"/>
      <c r="AP557" s="1509"/>
      <c r="AQ557" s="1509"/>
      <c r="AR557" s="1509"/>
      <c r="AS557" s="1509"/>
      <c r="AT557" s="1509"/>
      <c r="AU557" s="1509"/>
      <c r="AV557" s="1509"/>
      <c r="AW557" s="1509"/>
      <c r="AX557" s="1509"/>
      <c r="AY557" s="1509"/>
      <c r="AZ557" s="1509"/>
      <c r="BA557" s="1509"/>
      <c r="BB557" s="1509"/>
    </row>
    <row r="558">
      <c r="A558" s="1509"/>
      <c r="B558" s="1509"/>
      <c r="C558" s="1509"/>
      <c r="D558" s="1509"/>
      <c r="E558" s="1509"/>
      <c r="F558" s="1509"/>
      <c r="G558" s="1509"/>
      <c r="H558" s="1509"/>
      <c r="I558" s="1509"/>
      <c r="J558" s="1509"/>
      <c r="K558" s="1509"/>
      <c r="L558" s="1509"/>
      <c r="M558" s="1509"/>
      <c r="N558" s="1509"/>
      <c r="O558" s="1509"/>
      <c r="P558" s="1509"/>
      <c r="Q558" s="1509"/>
      <c r="R558" s="1509"/>
      <c r="S558" s="1509"/>
      <c r="T558" s="1509"/>
      <c r="U558" s="1509"/>
      <c r="V558" s="1509"/>
      <c r="W558" s="1509"/>
      <c r="X558" s="1509"/>
      <c r="Y558" s="1509"/>
      <c r="Z558" s="1509"/>
      <c r="AA558" s="1509"/>
      <c r="AB558" s="1509"/>
      <c r="AC558" s="1509"/>
      <c r="AD558" s="1509"/>
      <c r="AE558" s="1509"/>
      <c r="AF558" s="1509"/>
      <c r="AG558" s="1509"/>
      <c r="AH558" s="1509"/>
      <c r="AI558" s="1509"/>
      <c r="AJ558" s="1509"/>
      <c r="AK558" s="1509"/>
      <c r="AL558" s="1509"/>
      <c r="AM558" s="1509"/>
      <c r="AN558" s="1509"/>
      <c r="AO558" s="1509"/>
      <c r="AP558" s="1509"/>
      <c r="AQ558" s="1509"/>
      <c r="AR558" s="1509"/>
      <c r="AS558" s="1509"/>
      <c r="AT558" s="1509"/>
      <c r="AU558" s="1509"/>
      <c r="AV558" s="1509"/>
      <c r="AW558" s="1509"/>
      <c r="AX558" s="1509"/>
      <c r="AY558" s="1509"/>
      <c r="AZ558" s="1509"/>
      <c r="BA558" s="1509"/>
      <c r="BB558" s="1509"/>
    </row>
    <row r="559">
      <c r="A559" s="1509"/>
      <c r="B559" s="1509"/>
      <c r="C559" s="1509"/>
      <c r="D559" s="1509"/>
      <c r="E559" s="1509"/>
      <c r="F559" s="1509"/>
      <c r="G559" s="1509"/>
      <c r="H559" s="1509"/>
      <c r="I559" s="1509"/>
      <c r="J559" s="1509"/>
      <c r="K559" s="1509"/>
      <c r="L559" s="1509"/>
      <c r="M559" s="1509"/>
      <c r="N559" s="1509"/>
      <c r="O559" s="1509"/>
      <c r="P559" s="1509"/>
      <c r="Q559" s="1509"/>
      <c r="R559" s="1509"/>
      <c r="S559" s="1509"/>
      <c r="T559" s="1509"/>
      <c r="U559" s="1509"/>
      <c r="V559" s="1509"/>
      <c r="W559" s="1509"/>
      <c r="X559" s="1509"/>
      <c r="Y559" s="1509"/>
      <c r="Z559" s="1509"/>
      <c r="AA559" s="1509"/>
      <c r="AB559" s="1509"/>
      <c r="AC559" s="1509"/>
      <c r="AD559" s="1509"/>
      <c r="AE559" s="1509"/>
      <c r="AF559" s="1509"/>
      <c r="AG559" s="1509"/>
      <c r="AH559" s="1509"/>
      <c r="AI559" s="1509"/>
      <c r="AJ559" s="1509"/>
      <c r="AK559" s="1509"/>
      <c r="AL559" s="1509"/>
      <c r="AM559" s="1509"/>
      <c r="AN559" s="1509"/>
      <c r="AO559" s="1509"/>
      <c r="AP559" s="1509"/>
      <c r="AQ559" s="1509"/>
      <c r="AR559" s="1509"/>
      <c r="AS559" s="1509"/>
      <c r="AT559" s="1509"/>
      <c r="AU559" s="1509"/>
      <c r="AV559" s="1509"/>
      <c r="AW559" s="1509"/>
      <c r="AX559" s="1509"/>
      <c r="AY559" s="1509"/>
      <c r="AZ559" s="1509"/>
      <c r="BA559" s="1509"/>
      <c r="BB559" s="1509"/>
    </row>
    <row r="560">
      <c r="A560" s="1509"/>
      <c r="B560" s="1509"/>
      <c r="C560" s="1509"/>
      <c r="D560" s="1509"/>
      <c r="E560" s="1509"/>
      <c r="F560" s="1509"/>
      <c r="G560" s="1509"/>
      <c r="H560" s="1509"/>
      <c r="I560" s="1509"/>
      <c r="J560" s="1509"/>
      <c r="K560" s="1509"/>
      <c r="L560" s="1509"/>
      <c r="M560" s="1509"/>
      <c r="N560" s="1509"/>
      <c r="O560" s="1509"/>
      <c r="P560" s="1509"/>
      <c r="Q560" s="1509"/>
      <c r="R560" s="1509"/>
      <c r="S560" s="1509"/>
      <c r="T560" s="1509"/>
      <c r="U560" s="1509"/>
      <c r="V560" s="1509"/>
      <c r="W560" s="1509"/>
      <c r="X560" s="1509"/>
      <c r="Y560" s="1509"/>
      <c r="Z560" s="1509"/>
      <c r="AA560" s="1509"/>
      <c r="AB560" s="1509"/>
      <c r="AC560" s="1509"/>
      <c r="AD560" s="1509"/>
      <c r="AE560" s="1509"/>
      <c r="AF560" s="1509"/>
      <c r="AG560" s="1509"/>
      <c r="AH560" s="1509"/>
      <c r="AI560" s="1509"/>
      <c r="AJ560" s="1509"/>
      <c r="AK560" s="1509"/>
      <c r="AL560" s="1509"/>
      <c r="AM560" s="1509"/>
      <c r="AN560" s="1509"/>
      <c r="AO560" s="1509"/>
      <c r="AP560" s="1509"/>
      <c r="AQ560" s="1509"/>
      <c r="AR560" s="1509"/>
      <c r="AS560" s="1509"/>
      <c r="AT560" s="1509"/>
      <c r="AU560" s="1509"/>
      <c r="AV560" s="1509"/>
      <c r="AW560" s="1509"/>
      <c r="AX560" s="1509"/>
      <c r="AY560" s="1509"/>
      <c r="AZ560" s="1509"/>
      <c r="BA560" s="1509"/>
      <c r="BB560" s="1509"/>
    </row>
    <row r="561">
      <c r="A561" s="1509"/>
      <c r="B561" s="1509"/>
      <c r="C561" s="1509"/>
      <c r="D561" s="1509"/>
      <c r="E561" s="1509"/>
      <c r="F561" s="1509"/>
      <c r="G561" s="1509"/>
      <c r="H561" s="1509"/>
      <c r="I561" s="1509"/>
      <c r="J561" s="1509"/>
      <c r="K561" s="1509"/>
      <c r="L561" s="1509"/>
      <c r="M561" s="1509"/>
      <c r="N561" s="1509"/>
      <c r="O561" s="1509"/>
      <c r="P561" s="1509"/>
      <c r="Q561" s="1509"/>
      <c r="R561" s="1509"/>
      <c r="S561" s="1509"/>
      <c r="T561" s="1509"/>
      <c r="U561" s="1509"/>
      <c r="V561" s="1509"/>
      <c r="W561" s="1509"/>
      <c r="X561" s="1509"/>
      <c r="Y561" s="1509"/>
      <c r="Z561" s="1509"/>
      <c r="AA561" s="1509"/>
      <c r="AB561" s="1509"/>
      <c r="AC561" s="1509"/>
      <c r="AD561" s="1509"/>
      <c r="AE561" s="1509"/>
      <c r="AF561" s="1509"/>
      <c r="AG561" s="1509"/>
      <c r="AH561" s="1509"/>
      <c r="AI561" s="1509"/>
      <c r="AJ561" s="1509"/>
      <c r="AK561" s="1509"/>
      <c r="AL561" s="1509"/>
      <c r="AM561" s="1509"/>
      <c r="AN561" s="1509"/>
      <c r="AO561" s="1509"/>
      <c r="AP561" s="1509"/>
      <c r="AQ561" s="1509"/>
      <c r="AR561" s="1509"/>
      <c r="AS561" s="1509"/>
      <c r="AT561" s="1509"/>
      <c r="AU561" s="1509"/>
      <c r="AV561" s="1509"/>
      <c r="AW561" s="1509"/>
      <c r="AX561" s="1509"/>
      <c r="AY561" s="1509"/>
      <c r="AZ561" s="1509"/>
      <c r="BA561" s="1509"/>
      <c r="BB561" s="1509"/>
    </row>
    <row r="562">
      <c r="A562" s="1509"/>
      <c r="B562" s="1509"/>
      <c r="C562" s="1509"/>
      <c r="D562" s="1509"/>
      <c r="E562" s="1509"/>
      <c r="F562" s="1509"/>
      <c r="G562" s="1509"/>
      <c r="H562" s="1509"/>
      <c r="I562" s="1509"/>
      <c r="J562" s="1509"/>
      <c r="K562" s="1509"/>
      <c r="L562" s="1509"/>
      <c r="M562" s="1509"/>
      <c r="N562" s="1509"/>
      <c r="O562" s="1509"/>
      <c r="P562" s="1509"/>
      <c r="Q562" s="1509"/>
      <c r="R562" s="1509"/>
      <c r="S562" s="1509"/>
      <c r="T562" s="1509"/>
      <c r="U562" s="1509"/>
      <c r="V562" s="1509"/>
      <c r="W562" s="1509"/>
      <c r="X562" s="1509"/>
      <c r="Y562" s="1509"/>
      <c r="Z562" s="1509"/>
      <c r="AA562" s="1509"/>
      <c r="AB562" s="1509"/>
      <c r="AC562" s="1509"/>
      <c r="AD562" s="1509"/>
      <c r="AE562" s="1509"/>
      <c r="AF562" s="1509"/>
      <c r="AG562" s="1509"/>
      <c r="AH562" s="1509"/>
      <c r="AI562" s="1509"/>
      <c r="AJ562" s="1509"/>
      <c r="AK562" s="1509"/>
      <c r="AL562" s="1509"/>
      <c r="AM562" s="1509"/>
      <c r="AN562" s="1509"/>
      <c r="AO562" s="1509"/>
      <c r="AP562" s="1509"/>
      <c r="AQ562" s="1509"/>
      <c r="AR562" s="1509"/>
      <c r="AS562" s="1509"/>
      <c r="AT562" s="1509"/>
      <c r="AU562" s="1509"/>
      <c r="AV562" s="1509"/>
      <c r="AW562" s="1509"/>
      <c r="AX562" s="1509"/>
      <c r="AY562" s="1509"/>
      <c r="AZ562" s="1509"/>
      <c r="BA562" s="1509"/>
      <c r="BB562" s="1509"/>
    </row>
    <row r="563">
      <c r="A563" s="1509"/>
      <c r="B563" s="1509"/>
      <c r="C563" s="1509"/>
      <c r="D563" s="1509"/>
      <c r="E563" s="1509"/>
      <c r="F563" s="1509"/>
      <c r="G563" s="1509"/>
      <c r="H563" s="1509"/>
      <c r="I563" s="1509"/>
      <c r="J563" s="1509"/>
      <c r="K563" s="1509"/>
      <c r="L563" s="1509"/>
      <c r="M563" s="1509"/>
      <c r="N563" s="1509"/>
      <c r="O563" s="1509"/>
      <c r="P563" s="1509"/>
      <c r="Q563" s="1509"/>
      <c r="R563" s="1509"/>
      <c r="S563" s="1509"/>
      <c r="T563" s="1509"/>
      <c r="U563" s="1509"/>
      <c r="V563" s="1509"/>
      <c r="W563" s="1509"/>
      <c r="X563" s="1509"/>
      <c r="Y563" s="1509"/>
      <c r="Z563" s="1509"/>
      <c r="AA563" s="1509"/>
      <c r="AB563" s="1509"/>
      <c r="AC563" s="1509"/>
      <c r="AD563" s="1509"/>
      <c r="AE563" s="1509"/>
      <c r="AF563" s="1509"/>
      <c r="AG563" s="1509"/>
      <c r="AH563" s="1509"/>
      <c r="AI563" s="1509"/>
      <c r="AJ563" s="1509"/>
      <c r="AK563" s="1509"/>
      <c r="AL563" s="1509"/>
      <c r="AM563" s="1509"/>
      <c r="AN563" s="1509"/>
      <c r="AO563" s="1509"/>
      <c r="AP563" s="1509"/>
      <c r="AQ563" s="1509"/>
      <c r="AR563" s="1509"/>
      <c r="AS563" s="1509"/>
      <c r="AT563" s="1509"/>
      <c r="AU563" s="1509"/>
      <c r="AV563" s="1509"/>
      <c r="AW563" s="1509"/>
      <c r="AX563" s="1509"/>
      <c r="AY563" s="1509"/>
      <c r="AZ563" s="1509"/>
      <c r="BA563" s="1509"/>
      <c r="BB563" s="1509"/>
    </row>
    <row r="564">
      <c r="A564" s="1509"/>
      <c r="B564" s="1509"/>
      <c r="C564" s="1509"/>
      <c r="D564" s="1509"/>
      <c r="E564" s="1509"/>
      <c r="F564" s="1509"/>
      <c r="G564" s="1509"/>
      <c r="H564" s="1509"/>
      <c r="I564" s="1509"/>
      <c r="J564" s="1509"/>
      <c r="K564" s="1509"/>
      <c r="L564" s="1509"/>
      <c r="M564" s="1509"/>
      <c r="N564" s="1509"/>
      <c r="O564" s="1509"/>
      <c r="P564" s="1509"/>
      <c r="Q564" s="1509"/>
      <c r="R564" s="1509"/>
      <c r="S564" s="1509"/>
      <c r="T564" s="1509"/>
      <c r="U564" s="1509"/>
      <c r="V564" s="1509"/>
      <c r="W564" s="1509"/>
      <c r="X564" s="1509"/>
      <c r="Y564" s="1509"/>
      <c r="Z564" s="1509"/>
      <c r="AA564" s="1509"/>
      <c r="AB564" s="1509"/>
      <c r="AC564" s="1509"/>
      <c r="AD564" s="1509"/>
      <c r="AE564" s="1509"/>
      <c r="AF564" s="1509"/>
      <c r="AG564" s="1509"/>
      <c r="AH564" s="1509"/>
      <c r="AI564" s="1509"/>
      <c r="AJ564" s="1509"/>
      <c r="AK564" s="1509"/>
      <c r="AL564" s="1509"/>
      <c r="AM564" s="1509"/>
      <c r="AN564" s="1509"/>
      <c r="AO564" s="1509"/>
      <c r="AP564" s="1509"/>
      <c r="AQ564" s="1509"/>
      <c r="AR564" s="1509"/>
      <c r="AS564" s="1509"/>
      <c r="AT564" s="1509"/>
      <c r="AU564" s="1509"/>
      <c r="AV564" s="1509"/>
      <c r="AW564" s="1509"/>
      <c r="AX564" s="1509"/>
      <c r="AY564" s="1509"/>
      <c r="AZ564" s="1509"/>
      <c r="BA564" s="1509"/>
      <c r="BB564" s="1509"/>
    </row>
    <row r="565">
      <c r="A565" s="1509"/>
      <c r="B565" s="1509"/>
      <c r="C565" s="1509"/>
      <c r="D565" s="1509"/>
      <c r="E565" s="1509"/>
      <c r="F565" s="1509"/>
      <c r="G565" s="1509"/>
      <c r="H565" s="1509"/>
      <c r="I565" s="1509"/>
      <c r="J565" s="1509"/>
      <c r="K565" s="1509"/>
      <c r="L565" s="1509"/>
      <c r="M565" s="1509"/>
      <c r="N565" s="1509"/>
      <c r="O565" s="1509"/>
      <c r="P565" s="1509"/>
      <c r="Q565" s="1509"/>
      <c r="R565" s="1509"/>
      <c r="S565" s="1509"/>
      <c r="T565" s="1509"/>
      <c r="U565" s="1509"/>
      <c r="V565" s="1509"/>
      <c r="W565" s="1509"/>
      <c r="X565" s="1509"/>
      <c r="Y565" s="1509"/>
      <c r="Z565" s="1509"/>
      <c r="AA565" s="1509"/>
      <c r="AB565" s="1509"/>
      <c r="AC565" s="1509"/>
      <c r="AD565" s="1509"/>
      <c r="AE565" s="1509"/>
      <c r="AF565" s="1509"/>
      <c r="AG565" s="1509"/>
      <c r="AH565" s="1509"/>
      <c r="AI565" s="1509"/>
      <c r="AJ565" s="1509"/>
      <c r="AK565" s="1509"/>
      <c r="AL565" s="1509"/>
      <c r="AM565" s="1509"/>
      <c r="AN565" s="1509"/>
      <c r="AO565" s="1509"/>
      <c r="AP565" s="1509"/>
      <c r="AQ565" s="1509"/>
      <c r="AR565" s="1509"/>
      <c r="AS565" s="1509"/>
      <c r="AT565" s="1509"/>
      <c r="AU565" s="1509"/>
      <c r="AV565" s="1509"/>
      <c r="AW565" s="1509"/>
      <c r="AX565" s="1509"/>
      <c r="AY565" s="1509"/>
      <c r="AZ565" s="1509"/>
      <c r="BA565" s="1509"/>
      <c r="BB565" s="1509"/>
    </row>
    <row r="566">
      <c r="A566" s="1509"/>
      <c r="B566" s="1509"/>
      <c r="C566" s="1509"/>
      <c r="D566" s="1509"/>
      <c r="E566" s="1509"/>
      <c r="F566" s="1509"/>
      <c r="G566" s="1509"/>
      <c r="H566" s="1509"/>
      <c r="I566" s="1509"/>
      <c r="J566" s="1509"/>
      <c r="K566" s="1509"/>
      <c r="L566" s="1509"/>
      <c r="M566" s="1509"/>
      <c r="N566" s="1509"/>
      <c r="O566" s="1509"/>
      <c r="P566" s="1509"/>
      <c r="Q566" s="1509"/>
      <c r="R566" s="1509"/>
      <c r="S566" s="1509"/>
      <c r="T566" s="1509"/>
      <c r="U566" s="1509"/>
      <c r="V566" s="1509"/>
      <c r="W566" s="1509"/>
      <c r="X566" s="1509"/>
      <c r="Y566" s="1509"/>
      <c r="Z566" s="1509"/>
      <c r="AA566" s="1509"/>
      <c r="AB566" s="1509"/>
      <c r="AC566" s="1509"/>
      <c r="AD566" s="1509"/>
      <c r="AE566" s="1509"/>
      <c r="AF566" s="1509"/>
      <c r="AG566" s="1509"/>
      <c r="AH566" s="1509"/>
      <c r="AI566" s="1509"/>
      <c r="AJ566" s="1509"/>
      <c r="AK566" s="1509"/>
      <c r="AL566" s="1509"/>
      <c r="AM566" s="1509"/>
      <c r="AN566" s="1509"/>
      <c r="AO566" s="1509"/>
      <c r="AP566" s="1509"/>
      <c r="AQ566" s="1509"/>
      <c r="AR566" s="1509"/>
      <c r="AS566" s="1509"/>
      <c r="AT566" s="1509"/>
      <c r="AU566" s="1509"/>
      <c r="AV566" s="1509"/>
      <c r="AW566" s="1509"/>
      <c r="AX566" s="1509"/>
      <c r="AY566" s="1509"/>
      <c r="AZ566" s="1509"/>
      <c r="BA566" s="1509"/>
      <c r="BB566" s="1509"/>
    </row>
    <row r="567">
      <c r="A567" s="1509"/>
      <c r="B567" s="1509"/>
      <c r="C567" s="1509"/>
      <c r="D567" s="1509"/>
      <c r="E567" s="1509"/>
      <c r="F567" s="1509"/>
      <c r="G567" s="1509"/>
      <c r="H567" s="1509"/>
      <c r="I567" s="1509"/>
      <c r="J567" s="1509"/>
      <c r="K567" s="1509"/>
      <c r="L567" s="1509"/>
      <c r="M567" s="1509"/>
      <c r="N567" s="1509"/>
      <c r="O567" s="1509"/>
      <c r="P567" s="1509"/>
      <c r="Q567" s="1509"/>
      <c r="R567" s="1509"/>
      <c r="S567" s="1509"/>
      <c r="T567" s="1509"/>
      <c r="U567" s="1509"/>
      <c r="V567" s="1509"/>
      <c r="W567" s="1509"/>
      <c r="X567" s="1509"/>
      <c r="Y567" s="1509"/>
      <c r="Z567" s="1509"/>
      <c r="AA567" s="1509"/>
      <c r="AB567" s="1509"/>
      <c r="AC567" s="1509"/>
      <c r="AD567" s="1509"/>
      <c r="AE567" s="1509"/>
      <c r="AF567" s="1509"/>
      <c r="AG567" s="1509"/>
      <c r="AH567" s="1509"/>
      <c r="AI567" s="1509"/>
      <c r="AJ567" s="1509"/>
      <c r="AK567" s="1509"/>
      <c r="AL567" s="1509"/>
      <c r="AM567" s="1509"/>
      <c r="AN567" s="1509"/>
      <c r="AO567" s="1509"/>
      <c r="AP567" s="1509"/>
      <c r="AQ567" s="1509"/>
      <c r="AR567" s="1509"/>
      <c r="AS567" s="1509"/>
      <c r="AT567" s="1509"/>
      <c r="AU567" s="1509"/>
      <c r="AV567" s="1509"/>
      <c r="AW567" s="1509"/>
      <c r="AX567" s="1509"/>
      <c r="AY567" s="1509"/>
      <c r="AZ567" s="1509"/>
      <c r="BA567" s="1509"/>
      <c r="BB567" s="1509"/>
    </row>
    <row r="568">
      <c r="A568" s="1509"/>
      <c r="B568" s="1509"/>
      <c r="C568" s="1509"/>
      <c r="D568" s="1509"/>
      <c r="E568" s="1509"/>
      <c r="F568" s="1509"/>
      <c r="G568" s="1509"/>
      <c r="H568" s="1509"/>
      <c r="I568" s="1509"/>
      <c r="J568" s="1509"/>
      <c r="K568" s="1509"/>
      <c r="L568" s="1509"/>
      <c r="M568" s="1509"/>
      <c r="N568" s="1509"/>
      <c r="O568" s="1509"/>
      <c r="P568" s="1509"/>
      <c r="Q568" s="1509"/>
      <c r="R568" s="1509"/>
      <c r="S568" s="1509"/>
      <c r="T568" s="1509"/>
      <c r="U568" s="1509"/>
      <c r="V568" s="1509"/>
      <c r="W568" s="1509"/>
      <c r="X568" s="1509"/>
      <c r="Y568" s="1509"/>
      <c r="Z568" s="1509"/>
      <c r="AA568" s="1509"/>
      <c r="AB568" s="1509"/>
      <c r="AC568" s="1509"/>
      <c r="AD568" s="1509"/>
      <c r="AE568" s="1509"/>
      <c r="AF568" s="1509"/>
      <c r="AG568" s="1509"/>
      <c r="AH568" s="1509"/>
      <c r="AI568" s="1509"/>
      <c r="AJ568" s="1509"/>
      <c r="AK568" s="1509"/>
      <c r="AL568" s="1509"/>
      <c r="AM568" s="1509"/>
      <c r="AN568" s="1509"/>
      <c r="AO568" s="1509"/>
      <c r="AP568" s="1509"/>
      <c r="AQ568" s="1509"/>
      <c r="AR568" s="1509"/>
      <c r="AS568" s="1509"/>
      <c r="AT568" s="1509"/>
      <c r="AU568" s="1509"/>
      <c r="AV568" s="1509"/>
      <c r="AW568" s="1509"/>
      <c r="AX568" s="1509"/>
      <c r="AY568" s="1509"/>
      <c r="AZ568" s="1509"/>
      <c r="BA568" s="1509"/>
      <c r="BB568" s="1509"/>
    </row>
    <row r="569">
      <c r="A569" s="1509"/>
      <c r="B569" s="1509"/>
      <c r="C569" s="1509"/>
      <c r="D569" s="1509"/>
      <c r="E569" s="1509"/>
      <c r="F569" s="1509"/>
      <c r="G569" s="1509"/>
      <c r="H569" s="1509"/>
      <c r="I569" s="1509"/>
      <c r="J569" s="1509"/>
      <c r="K569" s="1509"/>
      <c r="L569" s="1509"/>
      <c r="M569" s="1509"/>
      <c r="N569" s="1509"/>
      <c r="O569" s="1509"/>
      <c r="P569" s="1509"/>
      <c r="Q569" s="1509"/>
      <c r="R569" s="1509"/>
      <c r="S569" s="1509"/>
      <c r="T569" s="1509"/>
      <c r="U569" s="1509"/>
      <c r="V569" s="1509"/>
      <c r="W569" s="1509"/>
      <c r="X569" s="1509"/>
      <c r="Y569" s="1509"/>
      <c r="Z569" s="1509"/>
      <c r="AA569" s="1509"/>
      <c r="AB569" s="1509"/>
      <c r="AC569" s="1509"/>
      <c r="AD569" s="1509"/>
      <c r="AE569" s="1509"/>
      <c r="AF569" s="1509"/>
      <c r="AG569" s="1509"/>
      <c r="AH569" s="1509"/>
      <c r="AI569" s="1509"/>
      <c r="AJ569" s="1509"/>
      <c r="AK569" s="1509"/>
      <c r="AL569" s="1509"/>
      <c r="AM569" s="1509"/>
      <c r="AN569" s="1509"/>
      <c r="AO569" s="1509"/>
      <c r="AP569" s="1509"/>
      <c r="AQ569" s="1509"/>
      <c r="AR569" s="1509"/>
      <c r="AS569" s="1509"/>
      <c r="AT569" s="1509"/>
      <c r="AU569" s="1509"/>
      <c r="AV569" s="1509"/>
      <c r="AW569" s="1509"/>
      <c r="AX569" s="1509"/>
      <c r="AY569" s="1509"/>
      <c r="AZ569" s="1509"/>
      <c r="BA569" s="1509"/>
      <c r="BB569" s="1509"/>
    </row>
    <row r="570">
      <c r="A570" s="1509"/>
      <c r="B570" s="1509"/>
      <c r="C570" s="1509"/>
      <c r="D570" s="1509"/>
      <c r="E570" s="1509"/>
      <c r="F570" s="1509"/>
      <c r="G570" s="1509"/>
      <c r="H570" s="1509"/>
      <c r="I570" s="1509"/>
      <c r="J570" s="1509"/>
      <c r="K570" s="1509"/>
      <c r="L570" s="1509"/>
      <c r="M570" s="1509"/>
      <c r="N570" s="1509"/>
      <c r="O570" s="1509"/>
      <c r="P570" s="1509"/>
      <c r="Q570" s="1509"/>
      <c r="R570" s="1509"/>
      <c r="S570" s="1509"/>
      <c r="T570" s="1509"/>
      <c r="U570" s="1509"/>
      <c r="V570" s="1509"/>
      <c r="W570" s="1509"/>
      <c r="X570" s="1509"/>
      <c r="Y570" s="1509"/>
      <c r="Z570" s="1509"/>
      <c r="AA570" s="1509"/>
      <c r="AB570" s="1509"/>
      <c r="AC570" s="1509"/>
      <c r="AD570" s="1509"/>
      <c r="AE570" s="1509"/>
      <c r="AF570" s="1509"/>
      <c r="AG570" s="1509"/>
      <c r="AH570" s="1509"/>
      <c r="AI570" s="1509"/>
      <c r="AJ570" s="1509"/>
      <c r="AK570" s="1509"/>
      <c r="AL570" s="1509"/>
      <c r="AM570" s="1509"/>
      <c r="AN570" s="1509"/>
      <c r="AO570" s="1509"/>
      <c r="AP570" s="1509"/>
      <c r="AQ570" s="1509"/>
      <c r="AR570" s="1509"/>
      <c r="AS570" s="1509"/>
      <c r="AT570" s="1509"/>
      <c r="AU570" s="1509"/>
      <c r="AV570" s="1509"/>
      <c r="AW570" s="1509"/>
      <c r="AX570" s="1509"/>
      <c r="AY570" s="1509"/>
      <c r="AZ570" s="1509"/>
      <c r="BA570" s="1509"/>
      <c r="BB570" s="1509"/>
    </row>
    <row r="571">
      <c r="A571" s="1509"/>
      <c r="B571" s="1509"/>
      <c r="C571" s="1509"/>
      <c r="D571" s="1509"/>
      <c r="E571" s="1509"/>
      <c r="F571" s="1509"/>
      <c r="G571" s="1509"/>
      <c r="H571" s="1509"/>
      <c r="I571" s="1509"/>
      <c r="J571" s="1509"/>
      <c r="K571" s="1509"/>
      <c r="L571" s="1509"/>
      <c r="M571" s="1509"/>
      <c r="N571" s="1509"/>
      <c r="O571" s="1509"/>
      <c r="P571" s="1509"/>
      <c r="Q571" s="1509"/>
      <c r="R571" s="1509"/>
      <c r="S571" s="1509"/>
      <c r="T571" s="1509"/>
      <c r="U571" s="1509"/>
      <c r="V571" s="1509"/>
      <c r="W571" s="1509"/>
      <c r="X571" s="1509"/>
      <c r="Y571" s="1509"/>
      <c r="Z571" s="1509"/>
      <c r="AA571" s="1509"/>
      <c r="AB571" s="1509"/>
      <c r="AC571" s="1509"/>
      <c r="AD571" s="1509"/>
      <c r="AE571" s="1509"/>
      <c r="AF571" s="1509"/>
      <c r="AG571" s="1509"/>
      <c r="AH571" s="1509"/>
      <c r="AI571" s="1509"/>
      <c r="AJ571" s="1509"/>
      <c r="AK571" s="1509"/>
      <c r="AL571" s="1509"/>
      <c r="AM571" s="1509"/>
      <c r="AN571" s="1509"/>
      <c r="AO571" s="1509"/>
      <c r="AP571" s="1509"/>
      <c r="AQ571" s="1509"/>
      <c r="AR571" s="1509"/>
      <c r="AS571" s="1509"/>
      <c r="AT571" s="1509"/>
      <c r="AU571" s="1509"/>
      <c r="AV571" s="1509"/>
      <c r="AW571" s="1509"/>
      <c r="AX571" s="1509"/>
      <c r="AY571" s="1509"/>
      <c r="AZ571" s="1509"/>
      <c r="BA571" s="1509"/>
      <c r="BB571" s="1509"/>
    </row>
    <row r="572">
      <c r="A572" s="1509"/>
      <c r="B572" s="1509"/>
      <c r="C572" s="1509"/>
      <c r="D572" s="1509"/>
      <c r="E572" s="1509"/>
      <c r="F572" s="1509"/>
      <c r="G572" s="1509"/>
      <c r="H572" s="1509"/>
      <c r="I572" s="1509"/>
      <c r="J572" s="1509"/>
      <c r="K572" s="1509"/>
      <c r="L572" s="1509"/>
      <c r="M572" s="1509"/>
      <c r="N572" s="1509"/>
      <c r="O572" s="1509"/>
      <c r="P572" s="1509"/>
      <c r="Q572" s="1509"/>
      <c r="R572" s="1509"/>
      <c r="S572" s="1509"/>
      <c r="T572" s="1509"/>
      <c r="U572" s="1509"/>
      <c r="V572" s="1509"/>
      <c r="W572" s="1509"/>
      <c r="X572" s="1509"/>
      <c r="Y572" s="1509"/>
      <c r="Z572" s="1509"/>
      <c r="AA572" s="1509"/>
      <c r="AB572" s="1509"/>
      <c r="AC572" s="1509"/>
      <c r="AD572" s="1509"/>
      <c r="AE572" s="1509"/>
      <c r="AF572" s="1509"/>
      <c r="AG572" s="1509"/>
      <c r="AH572" s="1509"/>
      <c r="AI572" s="1509"/>
      <c r="AJ572" s="1509"/>
      <c r="AK572" s="1509"/>
      <c r="AL572" s="1509"/>
      <c r="AM572" s="1509"/>
      <c r="AN572" s="1509"/>
      <c r="AO572" s="1509"/>
      <c r="AP572" s="1509"/>
      <c r="AQ572" s="1509"/>
      <c r="AR572" s="1509"/>
      <c r="AS572" s="1509"/>
      <c r="AT572" s="1509"/>
      <c r="AU572" s="1509"/>
      <c r="AV572" s="1509"/>
      <c r="AW572" s="1509"/>
      <c r="AX572" s="1509"/>
      <c r="AY572" s="1509"/>
      <c r="AZ572" s="1509"/>
      <c r="BA572" s="1509"/>
      <c r="BB572" s="1509"/>
    </row>
    <row r="573">
      <c r="A573" s="1509"/>
      <c r="B573" s="1509"/>
      <c r="C573" s="1509"/>
      <c r="D573" s="1509"/>
      <c r="E573" s="1509"/>
      <c r="F573" s="1509"/>
      <c r="G573" s="1509"/>
      <c r="H573" s="1509"/>
      <c r="I573" s="1509"/>
      <c r="J573" s="1509"/>
      <c r="K573" s="1509"/>
      <c r="L573" s="1509"/>
      <c r="M573" s="1509"/>
      <c r="N573" s="1509"/>
      <c r="O573" s="1509"/>
      <c r="P573" s="1509"/>
      <c r="Q573" s="1509"/>
      <c r="R573" s="1509"/>
      <c r="S573" s="1509"/>
      <c r="T573" s="1509"/>
      <c r="U573" s="1509"/>
      <c r="V573" s="1509"/>
      <c r="W573" s="1509"/>
      <c r="X573" s="1509"/>
      <c r="Y573" s="1509"/>
      <c r="Z573" s="1509"/>
      <c r="AA573" s="1509"/>
      <c r="AB573" s="1509"/>
      <c r="AC573" s="1509"/>
      <c r="AD573" s="1509"/>
      <c r="AE573" s="1509"/>
      <c r="AF573" s="1509"/>
      <c r="AG573" s="1509"/>
      <c r="AH573" s="1509"/>
      <c r="AI573" s="1509"/>
      <c r="AJ573" s="1509"/>
      <c r="AK573" s="1509"/>
      <c r="AL573" s="1509"/>
      <c r="AM573" s="1509"/>
      <c r="AN573" s="1509"/>
      <c r="AO573" s="1509"/>
      <c r="AP573" s="1509"/>
      <c r="AQ573" s="1509"/>
      <c r="AR573" s="1509"/>
      <c r="AS573" s="1509"/>
      <c r="AT573" s="1509"/>
      <c r="AU573" s="1509"/>
      <c r="AV573" s="1509"/>
      <c r="AW573" s="1509"/>
      <c r="AX573" s="1509"/>
      <c r="AY573" s="1509"/>
      <c r="AZ573" s="1509"/>
      <c r="BA573" s="1509"/>
      <c r="BB573" s="1509"/>
    </row>
    <row r="574">
      <c r="A574" s="1509"/>
      <c r="B574" s="1509"/>
      <c r="C574" s="1509"/>
      <c r="D574" s="1509"/>
      <c r="E574" s="1509"/>
      <c r="F574" s="1509"/>
      <c r="G574" s="1509"/>
      <c r="H574" s="1509"/>
      <c r="I574" s="1509"/>
      <c r="J574" s="1509"/>
      <c r="K574" s="1509"/>
      <c r="L574" s="1509"/>
      <c r="M574" s="1509"/>
      <c r="N574" s="1509"/>
      <c r="O574" s="1509"/>
      <c r="P574" s="1509"/>
      <c r="Q574" s="1509"/>
      <c r="R574" s="1509"/>
      <c r="S574" s="1509"/>
      <c r="T574" s="1509"/>
      <c r="U574" s="1509"/>
      <c r="V574" s="1509"/>
      <c r="W574" s="1509"/>
      <c r="X574" s="1509"/>
      <c r="Y574" s="1509"/>
      <c r="Z574" s="1509"/>
      <c r="AA574" s="1509"/>
      <c r="AB574" s="1509"/>
      <c r="AC574" s="1509"/>
      <c r="AD574" s="1509"/>
      <c r="AE574" s="1509"/>
      <c r="AF574" s="1509"/>
      <c r="AG574" s="1509"/>
      <c r="AH574" s="1509"/>
      <c r="AI574" s="1509"/>
      <c r="AJ574" s="1509"/>
      <c r="AK574" s="1509"/>
      <c r="AL574" s="1509"/>
      <c r="AM574" s="1509"/>
      <c r="AN574" s="1509"/>
      <c r="AO574" s="1509"/>
      <c r="AP574" s="1509"/>
      <c r="AQ574" s="1509"/>
      <c r="AR574" s="1509"/>
      <c r="AS574" s="1509"/>
      <c r="AT574" s="1509"/>
      <c r="AU574" s="1509"/>
      <c r="AV574" s="1509"/>
      <c r="AW574" s="1509"/>
      <c r="AX574" s="1509"/>
      <c r="AY574" s="1509"/>
      <c r="AZ574" s="1509"/>
      <c r="BA574" s="1509"/>
      <c r="BB574" s="1509"/>
    </row>
    <row r="575">
      <c r="A575" s="1509"/>
      <c r="B575" s="1509"/>
      <c r="C575" s="1509"/>
      <c r="D575" s="1509"/>
      <c r="E575" s="1509"/>
      <c r="F575" s="1509"/>
      <c r="G575" s="1509"/>
      <c r="H575" s="1509"/>
      <c r="I575" s="1509"/>
      <c r="J575" s="1509"/>
      <c r="K575" s="1509"/>
      <c r="L575" s="1509"/>
      <c r="M575" s="1509"/>
      <c r="N575" s="1509"/>
      <c r="O575" s="1509"/>
      <c r="P575" s="1509"/>
      <c r="Q575" s="1509"/>
      <c r="R575" s="1509"/>
      <c r="S575" s="1509"/>
      <c r="T575" s="1509"/>
      <c r="U575" s="1509"/>
      <c r="V575" s="1509"/>
      <c r="W575" s="1509"/>
      <c r="X575" s="1509"/>
      <c r="Y575" s="1509"/>
      <c r="Z575" s="1509"/>
      <c r="AA575" s="1509"/>
      <c r="AB575" s="1509"/>
      <c r="AC575" s="1509"/>
      <c r="AD575" s="1509"/>
      <c r="AE575" s="1509"/>
      <c r="AF575" s="1509"/>
      <c r="AG575" s="1509"/>
      <c r="AH575" s="1509"/>
      <c r="AI575" s="1509"/>
      <c r="AJ575" s="1509"/>
      <c r="AK575" s="1509"/>
      <c r="AL575" s="1509"/>
      <c r="AM575" s="1509"/>
      <c r="AN575" s="1509"/>
      <c r="AO575" s="1509"/>
      <c r="AP575" s="1509"/>
      <c r="AQ575" s="1509"/>
      <c r="AR575" s="1509"/>
      <c r="AS575" s="1509"/>
      <c r="AT575" s="1509"/>
      <c r="AU575" s="1509"/>
      <c r="AV575" s="1509"/>
      <c r="AW575" s="1509"/>
      <c r="AX575" s="1509"/>
      <c r="AY575" s="1509"/>
      <c r="AZ575" s="1509"/>
      <c r="BA575" s="1509"/>
      <c r="BB575" s="1509"/>
    </row>
    <row r="576">
      <c r="A576" s="1509"/>
      <c r="B576" s="1509"/>
      <c r="C576" s="1509"/>
      <c r="D576" s="1509"/>
      <c r="E576" s="1509"/>
      <c r="F576" s="1509"/>
      <c r="G576" s="1509"/>
      <c r="H576" s="1509"/>
      <c r="I576" s="1509"/>
      <c r="J576" s="1509"/>
      <c r="K576" s="1509"/>
      <c r="L576" s="1509"/>
      <c r="M576" s="1509"/>
      <c r="N576" s="1509"/>
      <c r="O576" s="1509"/>
      <c r="P576" s="1509"/>
      <c r="Q576" s="1509"/>
      <c r="R576" s="1509"/>
      <c r="S576" s="1509"/>
      <c r="T576" s="1509"/>
      <c r="U576" s="1509"/>
      <c r="V576" s="1509"/>
      <c r="W576" s="1509"/>
      <c r="X576" s="1509"/>
      <c r="Y576" s="1509"/>
      <c r="Z576" s="1509"/>
      <c r="AA576" s="1509"/>
      <c r="AB576" s="1509"/>
      <c r="AC576" s="1509"/>
      <c r="AD576" s="1509"/>
      <c r="AE576" s="1509"/>
      <c r="AF576" s="1509"/>
      <c r="AG576" s="1509"/>
      <c r="AH576" s="1509"/>
      <c r="AI576" s="1509"/>
      <c r="AJ576" s="1509"/>
      <c r="AK576" s="1509"/>
      <c r="AL576" s="1509"/>
      <c r="AM576" s="1509"/>
      <c r="AN576" s="1509"/>
      <c r="AO576" s="1509"/>
      <c r="AP576" s="1509"/>
      <c r="AQ576" s="1509"/>
      <c r="AR576" s="1509"/>
      <c r="AS576" s="1509"/>
      <c r="AT576" s="1509"/>
      <c r="AU576" s="1509"/>
      <c r="AV576" s="1509"/>
      <c r="AW576" s="1509"/>
      <c r="AX576" s="1509"/>
      <c r="AY576" s="1509"/>
      <c r="AZ576" s="1509"/>
      <c r="BA576" s="1509"/>
      <c r="BB576" s="1509"/>
    </row>
    <row r="577">
      <c r="A577" s="1509"/>
      <c r="B577" s="1509"/>
      <c r="C577" s="1509"/>
      <c r="D577" s="1509"/>
      <c r="E577" s="1509"/>
      <c r="F577" s="1509"/>
      <c r="G577" s="1509"/>
      <c r="H577" s="1509"/>
      <c r="I577" s="1509"/>
      <c r="J577" s="1509"/>
      <c r="K577" s="1509"/>
      <c r="L577" s="1509"/>
      <c r="M577" s="1509"/>
      <c r="N577" s="1509"/>
      <c r="O577" s="1509"/>
      <c r="P577" s="1509"/>
      <c r="Q577" s="1509"/>
      <c r="R577" s="1509"/>
      <c r="S577" s="1509"/>
      <c r="T577" s="1509"/>
      <c r="U577" s="1509"/>
      <c r="V577" s="1509"/>
      <c r="W577" s="1509"/>
      <c r="X577" s="1509"/>
      <c r="Y577" s="1509"/>
      <c r="Z577" s="1509"/>
      <c r="AA577" s="1509"/>
      <c r="AB577" s="1509"/>
      <c r="AC577" s="1509"/>
      <c r="AD577" s="1509"/>
      <c r="AE577" s="1509"/>
      <c r="AF577" s="1509"/>
      <c r="AG577" s="1509"/>
      <c r="AH577" s="1509"/>
      <c r="AI577" s="1509"/>
      <c r="AJ577" s="1509"/>
      <c r="AK577" s="1509"/>
      <c r="AL577" s="1509"/>
      <c r="AM577" s="1509"/>
      <c r="AN577" s="1509"/>
      <c r="AO577" s="1509"/>
      <c r="AP577" s="1509"/>
      <c r="AQ577" s="1509"/>
      <c r="AR577" s="1509"/>
      <c r="AS577" s="1509"/>
      <c r="AT577" s="1509"/>
      <c r="AU577" s="1509"/>
      <c r="AV577" s="1509"/>
      <c r="AW577" s="1509"/>
      <c r="AX577" s="1509"/>
      <c r="AY577" s="1509"/>
      <c r="AZ577" s="1509"/>
      <c r="BA577" s="1509"/>
      <c r="BB577" s="1509"/>
    </row>
    <row r="578">
      <c r="A578" s="1509"/>
      <c r="B578" s="1509"/>
      <c r="C578" s="1509"/>
      <c r="D578" s="1509"/>
      <c r="E578" s="1509"/>
      <c r="F578" s="1509"/>
      <c r="G578" s="1509"/>
      <c r="H578" s="1509"/>
      <c r="I578" s="1509"/>
      <c r="J578" s="1509"/>
      <c r="K578" s="1509"/>
      <c r="L578" s="1509"/>
      <c r="M578" s="1509"/>
      <c r="N578" s="1509"/>
      <c r="O578" s="1509"/>
      <c r="P578" s="1509"/>
      <c r="Q578" s="1509"/>
      <c r="R578" s="1509"/>
      <c r="S578" s="1509"/>
      <c r="T578" s="1509"/>
      <c r="U578" s="1509"/>
      <c r="V578" s="1509"/>
      <c r="W578" s="1509"/>
      <c r="X578" s="1509"/>
      <c r="Y578" s="1509"/>
      <c r="Z578" s="1509"/>
      <c r="AA578" s="1509"/>
      <c r="AB578" s="1509"/>
      <c r="AC578" s="1509"/>
      <c r="AD578" s="1509"/>
      <c r="AE578" s="1509"/>
      <c r="AF578" s="1509"/>
      <c r="AG578" s="1509"/>
      <c r="AH578" s="1509"/>
      <c r="AI578" s="1509"/>
      <c r="AJ578" s="1509"/>
      <c r="AK578" s="1509"/>
      <c r="AL578" s="1509"/>
      <c r="AM578" s="1509"/>
      <c r="AN578" s="1509"/>
      <c r="AO578" s="1509"/>
      <c r="AP578" s="1509"/>
      <c r="AQ578" s="1509"/>
      <c r="AR578" s="1509"/>
      <c r="AS578" s="1509"/>
      <c r="AT578" s="1509"/>
      <c r="AU578" s="1509"/>
      <c r="AV578" s="1509"/>
      <c r="AW578" s="1509"/>
      <c r="AX578" s="1509"/>
      <c r="AY578" s="1509"/>
      <c r="AZ578" s="1509"/>
      <c r="BA578" s="1509"/>
      <c r="BB578" s="1509"/>
    </row>
    <row r="579">
      <c r="A579" s="1509"/>
      <c r="B579" s="1509"/>
      <c r="C579" s="1509"/>
      <c r="D579" s="1509"/>
      <c r="E579" s="1509"/>
      <c r="F579" s="1509"/>
      <c r="G579" s="1509"/>
      <c r="H579" s="1509"/>
      <c r="I579" s="1509"/>
      <c r="J579" s="1509"/>
      <c r="K579" s="1509"/>
      <c r="L579" s="1509"/>
      <c r="M579" s="1509"/>
      <c r="N579" s="1509"/>
      <c r="O579" s="1509"/>
      <c r="P579" s="1509"/>
      <c r="Q579" s="1509"/>
      <c r="R579" s="1509"/>
      <c r="S579" s="1509"/>
      <c r="T579" s="1509"/>
      <c r="U579" s="1509"/>
      <c r="V579" s="1509"/>
      <c r="W579" s="1509"/>
      <c r="X579" s="1509"/>
      <c r="Y579" s="1509"/>
      <c r="Z579" s="1509"/>
      <c r="AA579" s="1509"/>
      <c r="AB579" s="1509"/>
      <c r="AC579" s="1509"/>
      <c r="AD579" s="1509"/>
      <c r="AE579" s="1509"/>
      <c r="AF579" s="1509"/>
      <c r="AG579" s="1509"/>
      <c r="AH579" s="1509"/>
      <c r="AI579" s="1509"/>
      <c r="AJ579" s="1509"/>
      <c r="AK579" s="1509"/>
      <c r="AL579" s="1509"/>
      <c r="AM579" s="1509"/>
      <c r="AN579" s="1509"/>
      <c r="AO579" s="1509"/>
      <c r="AP579" s="1509"/>
      <c r="AQ579" s="1509"/>
      <c r="AR579" s="1509"/>
      <c r="AS579" s="1509"/>
      <c r="AT579" s="1509"/>
      <c r="AU579" s="1509"/>
      <c r="AV579" s="1509"/>
      <c r="AW579" s="1509"/>
      <c r="AX579" s="1509"/>
      <c r="AY579" s="1509"/>
      <c r="AZ579" s="1509"/>
      <c r="BA579" s="1509"/>
      <c r="BB579" s="1509"/>
    </row>
    <row r="580">
      <c r="A580" s="1509"/>
      <c r="B580" s="1509"/>
      <c r="C580" s="1509"/>
      <c r="D580" s="1509"/>
      <c r="E580" s="1509"/>
      <c r="F580" s="1509"/>
      <c r="G580" s="1509"/>
      <c r="H580" s="1509"/>
      <c r="I580" s="1509"/>
      <c r="J580" s="1509"/>
      <c r="K580" s="1509"/>
      <c r="L580" s="1509"/>
      <c r="M580" s="1509"/>
      <c r="N580" s="1509"/>
      <c r="O580" s="1509"/>
      <c r="P580" s="1509"/>
      <c r="Q580" s="1509"/>
      <c r="R580" s="1509"/>
      <c r="S580" s="1509"/>
      <c r="T580" s="1509"/>
      <c r="U580" s="1509"/>
      <c r="V580" s="1509"/>
      <c r="W580" s="1509"/>
      <c r="X580" s="1509"/>
      <c r="Y580" s="1509"/>
      <c r="Z580" s="1509"/>
      <c r="AA580" s="1509"/>
      <c r="AB580" s="1509"/>
      <c r="AC580" s="1509"/>
      <c r="AD580" s="1509"/>
      <c r="AE580" s="1509"/>
      <c r="AF580" s="1509"/>
      <c r="AG580" s="1509"/>
      <c r="AH580" s="1509"/>
      <c r="AI580" s="1509"/>
      <c r="AJ580" s="1509"/>
      <c r="AK580" s="1509"/>
      <c r="AL580" s="1509"/>
      <c r="AM580" s="1509"/>
      <c r="AN580" s="1509"/>
      <c r="AO580" s="1509"/>
      <c r="AP580" s="1509"/>
      <c r="AQ580" s="1509"/>
      <c r="AR580" s="1509"/>
      <c r="AS580" s="1509"/>
      <c r="AT580" s="1509"/>
      <c r="AU580" s="1509"/>
      <c r="AV580" s="1509"/>
      <c r="AW580" s="1509"/>
      <c r="AX580" s="1509"/>
      <c r="AY580" s="1509"/>
      <c r="AZ580" s="1509"/>
      <c r="BA580" s="1509"/>
      <c r="BB580" s="1509"/>
    </row>
    <row r="581">
      <c r="A581" s="1509"/>
      <c r="B581" s="1509"/>
      <c r="C581" s="1509"/>
      <c r="D581" s="1509"/>
      <c r="E581" s="1509"/>
      <c r="F581" s="1509"/>
      <c r="G581" s="1509"/>
      <c r="H581" s="1509"/>
      <c r="I581" s="1509"/>
      <c r="J581" s="1509"/>
      <c r="K581" s="1509"/>
      <c r="L581" s="1509"/>
      <c r="M581" s="1509"/>
      <c r="N581" s="1509"/>
      <c r="O581" s="1509"/>
      <c r="P581" s="1509"/>
      <c r="Q581" s="1509"/>
      <c r="R581" s="1509"/>
      <c r="S581" s="1509"/>
      <c r="T581" s="1509"/>
      <c r="U581" s="1509"/>
      <c r="V581" s="1509"/>
      <c r="W581" s="1509"/>
      <c r="X581" s="1509"/>
      <c r="Y581" s="1509"/>
      <c r="Z581" s="1509"/>
      <c r="AA581" s="1509"/>
      <c r="AB581" s="1509"/>
      <c r="AC581" s="1509"/>
      <c r="AD581" s="1509"/>
      <c r="AE581" s="1509"/>
      <c r="AF581" s="1509"/>
      <c r="AG581" s="1509"/>
      <c r="AH581" s="1509"/>
      <c r="AI581" s="1509"/>
      <c r="AJ581" s="1509"/>
      <c r="AK581" s="1509"/>
      <c r="AL581" s="1509"/>
      <c r="AM581" s="1509"/>
      <c r="AN581" s="1509"/>
      <c r="AO581" s="1509"/>
      <c r="AP581" s="1509"/>
      <c r="AQ581" s="1509"/>
      <c r="AR581" s="1509"/>
      <c r="AS581" s="1509"/>
      <c r="AT581" s="1509"/>
      <c r="AU581" s="1509"/>
      <c r="AV581" s="1509"/>
      <c r="AW581" s="1509"/>
      <c r="AX581" s="1509"/>
      <c r="AY581" s="1509"/>
      <c r="AZ581" s="1509"/>
      <c r="BA581" s="1509"/>
      <c r="BB581" s="1509"/>
    </row>
    <row r="582">
      <c r="A582" s="1509"/>
      <c r="B582" s="1509"/>
      <c r="C582" s="1509"/>
      <c r="D582" s="1509"/>
      <c r="E582" s="1509"/>
      <c r="F582" s="1509"/>
      <c r="G582" s="1509"/>
      <c r="H582" s="1509"/>
      <c r="I582" s="1509"/>
      <c r="J582" s="1509"/>
      <c r="K582" s="1509"/>
      <c r="L582" s="1509"/>
      <c r="M582" s="1509"/>
      <c r="N582" s="1509"/>
      <c r="O582" s="1509"/>
      <c r="P582" s="1509"/>
      <c r="Q582" s="1509"/>
      <c r="R582" s="1509"/>
      <c r="S582" s="1509"/>
      <c r="T582" s="1509"/>
      <c r="U582" s="1509"/>
      <c r="V582" s="1509"/>
      <c r="W582" s="1509"/>
      <c r="X582" s="1509"/>
      <c r="Y582" s="1509"/>
      <c r="Z582" s="1509"/>
      <c r="AA582" s="1509"/>
      <c r="AB582" s="1509"/>
      <c r="AC582" s="1509"/>
      <c r="AD582" s="1509"/>
      <c r="AE582" s="1509"/>
      <c r="AF582" s="1509"/>
      <c r="AG582" s="1509"/>
      <c r="AH582" s="1509"/>
      <c r="AI582" s="1509"/>
      <c r="AJ582" s="1509"/>
      <c r="AK582" s="1509"/>
      <c r="AL582" s="1509"/>
      <c r="AM582" s="1509"/>
      <c r="AN582" s="1509"/>
      <c r="AO582" s="1509"/>
      <c r="AP582" s="1509"/>
      <c r="AQ582" s="1509"/>
      <c r="AR582" s="1509"/>
      <c r="AS582" s="1509"/>
      <c r="AT582" s="1509"/>
      <c r="AU582" s="1509"/>
      <c r="AV582" s="1509"/>
      <c r="AW582" s="1509"/>
      <c r="AX582" s="1509"/>
      <c r="AY582" s="1509"/>
      <c r="AZ582" s="1509"/>
      <c r="BA582" s="1509"/>
      <c r="BB582" s="1509"/>
    </row>
    <row r="583">
      <c r="A583" s="1509"/>
      <c r="B583" s="1509"/>
      <c r="C583" s="1509"/>
      <c r="D583" s="1509"/>
      <c r="E583" s="1509"/>
      <c r="F583" s="1509"/>
      <c r="G583" s="1509"/>
      <c r="H583" s="1509"/>
      <c r="I583" s="1509"/>
      <c r="J583" s="1509"/>
      <c r="K583" s="1509"/>
      <c r="L583" s="1509"/>
      <c r="M583" s="1509"/>
      <c r="N583" s="1509"/>
      <c r="O583" s="1509"/>
      <c r="P583" s="1509"/>
      <c r="Q583" s="1509"/>
      <c r="R583" s="1509"/>
      <c r="S583" s="1509"/>
      <c r="T583" s="1509"/>
      <c r="U583" s="1509"/>
      <c r="V583" s="1509"/>
      <c r="W583" s="1509"/>
      <c r="X583" s="1509"/>
      <c r="Y583" s="1509"/>
      <c r="Z583" s="1509"/>
      <c r="AA583" s="1509"/>
      <c r="AB583" s="1509"/>
      <c r="AC583" s="1509"/>
      <c r="AD583" s="1509"/>
      <c r="AE583" s="1509"/>
      <c r="AF583" s="1509"/>
      <c r="AG583" s="1509"/>
      <c r="AH583" s="1509"/>
      <c r="AI583" s="1509"/>
      <c r="AJ583" s="1509"/>
      <c r="AK583" s="1509"/>
      <c r="AL583" s="1509"/>
      <c r="AM583" s="1509"/>
      <c r="AN583" s="1509"/>
      <c r="AO583" s="1509"/>
      <c r="AP583" s="1509"/>
      <c r="AQ583" s="1509"/>
      <c r="AR583" s="1509"/>
      <c r="AS583" s="1509"/>
      <c r="AT583" s="1509"/>
      <c r="AU583" s="1509"/>
      <c r="AV583" s="1509"/>
      <c r="AW583" s="1509"/>
      <c r="AX583" s="1509"/>
      <c r="AY583" s="1509"/>
      <c r="AZ583" s="1509"/>
      <c r="BA583" s="1509"/>
      <c r="BB583" s="1509"/>
    </row>
    <row r="584">
      <c r="A584" s="1509"/>
      <c r="B584" s="1509"/>
      <c r="C584" s="1509"/>
      <c r="D584" s="1509"/>
      <c r="E584" s="1509"/>
      <c r="F584" s="1509"/>
      <c r="G584" s="1509"/>
      <c r="H584" s="1509"/>
      <c r="I584" s="1509"/>
      <c r="J584" s="1509"/>
      <c r="K584" s="1509"/>
      <c r="L584" s="1509"/>
      <c r="M584" s="1509"/>
      <c r="N584" s="1509"/>
      <c r="O584" s="1509"/>
      <c r="P584" s="1509"/>
      <c r="Q584" s="1509"/>
      <c r="R584" s="1509"/>
      <c r="S584" s="1509"/>
      <c r="T584" s="1509"/>
      <c r="U584" s="1509"/>
      <c r="V584" s="1509"/>
      <c r="W584" s="1509"/>
      <c r="X584" s="1509"/>
      <c r="Y584" s="1509"/>
      <c r="Z584" s="1509"/>
      <c r="AA584" s="1509"/>
      <c r="AB584" s="1509"/>
      <c r="AC584" s="1509"/>
      <c r="AD584" s="1509"/>
      <c r="AE584" s="1509"/>
      <c r="AF584" s="1509"/>
      <c r="AG584" s="1509"/>
      <c r="AH584" s="1509"/>
      <c r="AI584" s="1509"/>
      <c r="AJ584" s="1509"/>
      <c r="AK584" s="1509"/>
      <c r="AL584" s="1509"/>
      <c r="AM584" s="1509"/>
      <c r="AN584" s="1509"/>
      <c r="AO584" s="1509"/>
      <c r="AP584" s="1509"/>
      <c r="AQ584" s="1509"/>
      <c r="AR584" s="1509"/>
      <c r="AS584" s="1509"/>
      <c r="AT584" s="1509"/>
      <c r="AU584" s="1509"/>
      <c r="AV584" s="1509"/>
      <c r="AW584" s="1509"/>
      <c r="AX584" s="1509"/>
      <c r="AY584" s="1509"/>
      <c r="AZ584" s="1509"/>
      <c r="BA584" s="1509"/>
      <c r="BB584" s="1509"/>
    </row>
    <row r="585">
      <c r="A585" s="1509"/>
      <c r="B585" s="1509"/>
      <c r="C585" s="1509"/>
      <c r="D585" s="1509"/>
      <c r="E585" s="1509"/>
      <c r="F585" s="1509"/>
      <c r="G585" s="1509"/>
      <c r="H585" s="1509"/>
      <c r="I585" s="1509"/>
      <c r="J585" s="1509"/>
      <c r="K585" s="1509"/>
      <c r="L585" s="1509"/>
      <c r="M585" s="1509"/>
      <c r="N585" s="1509"/>
      <c r="O585" s="1509"/>
      <c r="P585" s="1509"/>
      <c r="Q585" s="1509"/>
      <c r="R585" s="1509"/>
      <c r="S585" s="1509"/>
      <c r="T585" s="1509"/>
      <c r="U585" s="1509"/>
      <c r="V585" s="1509"/>
      <c r="W585" s="1509"/>
      <c r="X585" s="1509"/>
      <c r="Y585" s="1509"/>
      <c r="Z585" s="1509"/>
      <c r="AA585" s="1509"/>
      <c r="AB585" s="1509"/>
      <c r="AC585" s="1509"/>
      <c r="AD585" s="1509"/>
      <c r="AE585" s="1509"/>
      <c r="AF585" s="1509"/>
      <c r="AG585" s="1509"/>
      <c r="AH585" s="1509"/>
      <c r="AI585" s="1509"/>
      <c r="AJ585" s="1509"/>
      <c r="AK585" s="1509"/>
      <c r="AL585" s="1509"/>
      <c r="AM585" s="1509"/>
      <c r="AN585" s="1509"/>
      <c r="AO585" s="1509"/>
      <c r="AP585" s="1509"/>
      <c r="AQ585" s="1509"/>
      <c r="AR585" s="1509"/>
      <c r="AS585" s="1509"/>
      <c r="AT585" s="1509"/>
      <c r="AU585" s="1509"/>
      <c r="AV585" s="1509"/>
      <c r="AW585" s="1509"/>
      <c r="AX585" s="1509"/>
      <c r="AY585" s="1509"/>
      <c r="AZ585" s="1509"/>
      <c r="BA585" s="1509"/>
      <c r="BB585" s="1509"/>
    </row>
    <row r="586">
      <c r="A586" s="1509"/>
      <c r="B586" s="1509"/>
      <c r="C586" s="1509"/>
      <c r="D586" s="1509"/>
      <c r="E586" s="1509"/>
      <c r="F586" s="1509"/>
      <c r="G586" s="1509"/>
      <c r="H586" s="1509"/>
      <c r="I586" s="1509"/>
      <c r="J586" s="1509"/>
      <c r="K586" s="1509"/>
      <c r="L586" s="1509"/>
      <c r="M586" s="1509"/>
      <c r="N586" s="1509"/>
      <c r="O586" s="1509"/>
      <c r="P586" s="1509"/>
      <c r="Q586" s="1509"/>
      <c r="R586" s="1509"/>
      <c r="S586" s="1509"/>
      <c r="T586" s="1509"/>
      <c r="U586" s="1509"/>
      <c r="V586" s="1509"/>
      <c r="W586" s="1509"/>
      <c r="X586" s="1509"/>
      <c r="Y586" s="1509"/>
      <c r="Z586" s="1509"/>
      <c r="AA586" s="1509"/>
      <c r="AB586" s="1509"/>
      <c r="AC586" s="1509"/>
      <c r="AD586" s="1509"/>
      <c r="AE586" s="1509"/>
      <c r="AF586" s="1509"/>
      <c r="AG586" s="1509"/>
      <c r="AH586" s="1509"/>
      <c r="AI586" s="1509"/>
      <c r="AJ586" s="1509"/>
      <c r="AK586" s="1509"/>
      <c r="AL586" s="1509"/>
      <c r="AM586" s="1509"/>
      <c r="AN586" s="1509"/>
      <c r="AO586" s="1509"/>
      <c r="AP586" s="1509"/>
      <c r="AQ586" s="1509"/>
      <c r="AR586" s="1509"/>
      <c r="AS586" s="1509"/>
      <c r="AT586" s="1509"/>
      <c r="AU586" s="1509"/>
      <c r="AV586" s="1509"/>
      <c r="AW586" s="1509"/>
      <c r="AX586" s="1509"/>
      <c r="AY586" s="1509"/>
      <c r="AZ586" s="1509"/>
      <c r="BA586" s="1509"/>
      <c r="BB586" s="1509"/>
    </row>
    <row r="587">
      <c r="A587" s="1509"/>
      <c r="B587" s="1509"/>
      <c r="C587" s="1509"/>
      <c r="D587" s="1509"/>
      <c r="E587" s="1509"/>
      <c r="F587" s="1509"/>
      <c r="G587" s="1509"/>
      <c r="H587" s="1509"/>
      <c r="I587" s="1509"/>
      <c r="J587" s="1509"/>
      <c r="K587" s="1509"/>
      <c r="L587" s="1509"/>
      <c r="M587" s="1509"/>
      <c r="N587" s="1509"/>
      <c r="O587" s="1509"/>
      <c r="P587" s="1509"/>
      <c r="Q587" s="1509"/>
      <c r="R587" s="1509"/>
      <c r="S587" s="1509"/>
      <c r="T587" s="1509"/>
      <c r="U587" s="1509"/>
      <c r="V587" s="1509"/>
      <c r="W587" s="1509"/>
      <c r="X587" s="1509"/>
      <c r="Y587" s="1509"/>
      <c r="Z587" s="1509"/>
      <c r="AA587" s="1509"/>
      <c r="AB587" s="1509"/>
      <c r="AC587" s="1509"/>
      <c r="AD587" s="1509"/>
      <c r="AE587" s="1509"/>
      <c r="AF587" s="1509"/>
      <c r="AG587" s="1509"/>
      <c r="AH587" s="1509"/>
      <c r="AI587" s="1509"/>
      <c r="AJ587" s="1509"/>
      <c r="AK587" s="1509"/>
      <c r="AL587" s="1509"/>
      <c r="AM587" s="1509"/>
      <c r="AN587" s="1509"/>
      <c r="AO587" s="1509"/>
      <c r="AP587" s="1509"/>
      <c r="AQ587" s="1509"/>
      <c r="AR587" s="1509"/>
      <c r="AS587" s="1509"/>
      <c r="AT587" s="1509"/>
      <c r="AU587" s="1509"/>
      <c r="AV587" s="1509"/>
      <c r="AW587" s="1509"/>
      <c r="AX587" s="1509"/>
      <c r="AY587" s="1509"/>
      <c r="AZ587" s="1509"/>
      <c r="BA587" s="1509"/>
      <c r="BB587" s="1509"/>
    </row>
    <row r="588">
      <c r="A588" s="1509"/>
      <c r="B588" s="1509"/>
      <c r="C588" s="1509"/>
      <c r="D588" s="1509"/>
      <c r="E588" s="1509"/>
      <c r="F588" s="1509"/>
      <c r="G588" s="1509"/>
      <c r="H588" s="1509"/>
      <c r="I588" s="1509"/>
      <c r="J588" s="1509"/>
      <c r="K588" s="1509"/>
      <c r="L588" s="1509"/>
      <c r="M588" s="1509"/>
      <c r="N588" s="1509"/>
      <c r="O588" s="1509"/>
      <c r="P588" s="1509"/>
      <c r="Q588" s="1509"/>
      <c r="R588" s="1509"/>
      <c r="S588" s="1509"/>
      <c r="T588" s="1509"/>
      <c r="U588" s="1509"/>
      <c r="V588" s="1509"/>
      <c r="W588" s="1509"/>
      <c r="X588" s="1509"/>
      <c r="Y588" s="1509"/>
      <c r="Z588" s="1509"/>
      <c r="AA588" s="1509"/>
      <c r="AB588" s="1509"/>
      <c r="AC588" s="1509"/>
      <c r="AD588" s="1509"/>
      <c r="AE588" s="1509"/>
      <c r="AF588" s="1509"/>
      <c r="AG588" s="1509"/>
      <c r="AH588" s="1509"/>
      <c r="AI588" s="1509"/>
      <c r="AJ588" s="1509"/>
      <c r="AK588" s="1509"/>
      <c r="AL588" s="1509"/>
      <c r="AM588" s="1509"/>
      <c r="AN588" s="1509"/>
      <c r="AO588" s="1509"/>
      <c r="AP588" s="1509"/>
      <c r="AQ588" s="1509"/>
      <c r="AR588" s="1509"/>
      <c r="AS588" s="1509"/>
      <c r="AT588" s="1509"/>
      <c r="AU588" s="1509"/>
      <c r="AV588" s="1509"/>
      <c r="AW588" s="1509"/>
      <c r="AX588" s="1509"/>
      <c r="AY588" s="1509"/>
      <c r="AZ588" s="1509"/>
      <c r="BA588" s="1509"/>
      <c r="BB588" s="1509"/>
    </row>
    <row r="589">
      <c r="A589" s="1509"/>
      <c r="B589" s="1509"/>
      <c r="C589" s="1509"/>
      <c r="D589" s="1509"/>
      <c r="E589" s="1509"/>
      <c r="F589" s="1509"/>
      <c r="G589" s="1509"/>
      <c r="H589" s="1509"/>
      <c r="I589" s="1509"/>
      <c r="J589" s="1509"/>
      <c r="K589" s="1509"/>
      <c r="L589" s="1509"/>
      <c r="M589" s="1509"/>
      <c r="N589" s="1509"/>
      <c r="O589" s="1509"/>
      <c r="P589" s="1509"/>
      <c r="Q589" s="1509"/>
      <c r="R589" s="1509"/>
      <c r="S589" s="1509"/>
      <c r="T589" s="1509"/>
      <c r="U589" s="1509"/>
      <c r="V589" s="1509"/>
      <c r="W589" s="1509"/>
      <c r="X589" s="1509"/>
      <c r="Y589" s="1509"/>
      <c r="Z589" s="1509"/>
      <c r="AA589" s="1509"/>
      <c r="AB589" s="1509"/>
      <c r="AC589" s="1509"/>
      <c r="AD589" s="1509"/>
      <c r="AE589" s="1509"/>
      <c r="AF589" s="1509"/>
      <c r="AG589" s="1509"/>
      <c r="AH589" s="1509"/>
      <c r="AI589" s="1509"/>
      <c r="AJ589" s="1509"/>
      <c r="AK589" s="1509"/>
      <c r="AL589" s="1509"/>
      <c r="AM589" s="1509"/>
      <c r="AN589" s="1509"/>
      <c r="AO589" s="1509"/>
      <c r="AP589" s="1509"/>
      <c r="AQ589" s="1509"/>
      <c r="AR589" s="1509"/>
      <c r="AS589" s="1509"/>
      <c r="AT589" s="1509"/>
      <c r="AU589" s="1509"/>
      <c r="AV589" s="1509"/>
      <c r="AW589" s="1509"/>
      <c r="AX589" s="1509"/>
      <c r="AY589" s="1509"/>
      <c r="AZ589" s="1509"/>
      <c r="BA589" s="1509"/>
      <c r="BB589" s="1509"/>
    </row>
    <row r="590">
      <c r="A590" s="1509"/>
      <c r="B590" s="1509"/>
      <c r="C590" s="1509"/>
      <c r="D590" s="1509"/>
      <c r="E590" s="1509"/>
      <c r="F590" s="1509"/>
      <c r="G590" s="1509"/>
      <c r="H590" s="1509"/>
      <c r="I590" s="1509"/>
      <c r="J590" s="1509"/>
      <c r="K590" s="1509"/>
      <c r="L590" s="1509"/>
      <c r="M590" s="1509"/>
      <c r="N590" s="1509"/>
      <c r="O590" s="1509"/>
      <c r="P590" s="1509"/>
      <c r="Q590" s="1509"/>
      <c r="R590" s="1509"/>
      <c r="S590" s="1509"/>
      <c r="T590" s="1509"/>
      <c r="U590" s="1509"/>
      <c r="V590" s="1509"/>
      <c r="W590" s="1509"/>
      <c r="X590" s="1509"/>
      <c r="Y590" s="1509"/>
      <c r="Z590" s="1509"/>
      <c r="AA590" s="1509"/>
      <c r="AB590" s="1509"/>
      <c r="AC590" s="1509"/>
      <c r="AD590" s="1509"/>
      <c r="AE590" s="1509"/>
      <c r="AF590" s="1509"/>
      <c r="AG590" s="1509"/>
      <c r="AH590" s="1509"/>
      <c r="AI590" s="1509"/>
      <c r="AJ590" s="1509"/>
      <c r="AK590" s="1509"/>
      <c r="AL590" s="1509"/>
      <c r="AM590" s="1509"/>
      <c r="AN590" s="1509"/>
      <c r="AO590" s="1509"/>
      <c r="AP590" s="1509"/>
      <c r="AQ590" s="1509"/>
      <c r="AR590" s="1509"/>
      <c r="AS590" s="1509"/>
      <c r="AT590" s="1509"/>
      <c r="AU590" s="1509"/>
      <c r="AV590" s="1509"/>
      <c r="AW590" s="1509"/>
      <c r="AX590" s="1509"/>
      <c r="AY590" s="1509"/>
      <c r="AZ590" s="1509"/>
      <c r="BA590" s="1509"/>
      <c r="BB590" s="1509"/>
    </row>
    <row r="591">
      <c r="A591" s="1509"/>
      <c r="B591" s="1509"/>
      <c r="C591" s="1509"/>
      <c r="D591" s="1509"/>
      <c r="E591" s="1509"/>
      <c r="F591" s="1509"/>
      <c r="G591" s="1509"/>
      <c r="H591" s="1509"/>
      <c r="I591" s="1509"/>
      <c r="J591" s="1509"/>
      <c r="K591" s="1509"/>
      <c r="L591" s="1509"/>
      <c r="M591" s="1509"/>
      <c r="N591" s="1509"/>
      <c r="O591" s="1509"/>
      <c r="P591" s="1509"/>
      <c r="Q591" s="1509"/>
      <c r="R591" s="1509"/>
      <c r="S591" s="1509"/>
      <c r="T591" s="1509"/>
      <c r="U591" s="1509"/>
      <c r="V591" s="1509"/>
      <c r="W591" s="1509"/>
      <c r="X591" s="1509"/>
      <c r="Y591" s="1509"/>
      <c r="Z591" s="1509"/>
      <c r="AA591" s="1509"/>
      <c r="AB591" s="1509"/>
      <c r="AC591" s="1509"/>
      <c r="AD591" s="1509"/>
      <c r="AE591" s="1509"/>
      <c r="AF591" s="1509"/>
      <c r="AG591" s="1509"/>
      <c r="AH591" s="1509"/>
      <c r="AI591" s="1509"/>
      <c r="AJ591" s="1509"/>
      <c r="AK591" s="1509"/>
      <c r="AL591" s="1509"/>
      <c r="AM591" s="1509"/>
      <c r="AN591" s="1509"/>
      <c r="AO591" s="1509"/>
      <c r="AP591" s="1509"/>
      <c r="AQ591" s="1509"/>
      <c r="AR591" s="1509"/>
      <c r="AS591" s="1509"/>
      <c r="AT591" s="1509"/>
      <c r="AU591" s="1509"/>
      <c r="AV591" s="1509"/>
      <c r="AW591" s="1509"/>
      <c r="AX591" s="1509"/>
      <c r="AY591" s="1509"/>
      <c r="AZ591" s="1509"/>
      <c r="BA591" s="1509"/>
      <c r="BB591" s="1509"/>
    </row>
    <row r="592">
      <c r="A592" s="1509"/>
      <c r="B592" s="1509"/>
      <c r="C592" s="1509"/>
      <c r="D592" s="1509"/>
      <c r="E592" s="1509"/>
      <c r="F592" s="1509"/>
      <c r="G592" s="1509"/>
      <c r="H592" s="1509"/>
      <c r="I592" s="1509"/>
      <c r="J592" s="1509"/>
      <c r="K592" s="1509"/>
      <c r="L592" s="1509"/>
      <c r="M592" s="1509"/>
      <c r="N592" s="1509"/>
      <c r="O592" s="1509"/>
      <c r="P592" s="1509"/>
      <c r="Q592" s="1509"/>
      <c r="R592" s="1509"/>
      <c r="S592" s="1509"/>
      <c r="T592" s="1509"/>
      <c r="U592" s="1509"/>
      <c r="V592" s="1509"/>
      <c r="W592" s="1509"/>
      <c r="X592" s="1509"/>
      <c r="Y592" s="1509"/>
      <c r="Z592" s="1509"/>
      <c r="AA592" s="1509"/>
      <c r="AB592" s="1509"/>
      <c r="AC592" s="1509"/>
      <c r="AD592" s="1509"/>
      <c r="AE592" s="1509"/>
      <c r="AF592" s="1509"/>
      <c r="AG592" s="1509"/>
      <c r="AH592" s="1509"/>
      <c r="AI592" s="1509"/>
      <c r="AJ592" s="1509"/>
      <c r="AK592" s="1509"/>
      <c r="AL592" s="1509"/>
      <c r="AM592" s="1509"/>
      <c r="AN592" s="1509"/>
      <c r="AO592" s="1509"/>
      <c r="AP592" s="1509"/>
      <c r="AQ592" s="1509"/>
      <c r="AR592" s="1509"/>
      <c r="AS592" s="1509"/>
      <c r="AT592" s="1509"/>
      <c r="AU592" s="1509"/>
      <c r="AV592" s="1509"/>
      <c r="AW592" s="1509"/>
      <c r="AX592" s="1509"/>
      <c r="AY592" s="1509"/>
      <c r="AZ592" s="1509"/>
      <c r="BA592" s="1509"/>
      <c r="BB592" s="1509"/>
    </row>
    <row r="593">
      <c r="A593" s="1509"/>
      <c r="B593" s="1509"/>
      <c r="C593" s="1509"/>
      <c r="D593" s="1509"/>
      <c r="E593" s="1509"/>
      <c r="F593" s="1509"/>
      <c r="G593" s="1509"/>
      <c r="H593" s="1509"/>
      <c r="I593" s="1509"/>
      <c r="J593" s="1509"/>
      <c r="K593" s="1509"/>
      <c r="L593" s="1509"/>
      <c r="M593" s="1509"/>
      <c r="N593" s="1509"/>
      <c r="O593" s="1509"/>
      <c r="P593" s="1509"/>
      <c r="Q593" s="1509"/>
      <c r="R593" s="1509"/>
      <c r="S593" s="1509"/>
      <c r="T593" s="1509"/>
      <c r="U593" s="1509"/>
      <c r="V593" s="1509"/>
      <c r="W593" s="1509"/>
      <c r="X593" s="1509"/>
      <c r="Y593" s="1509"/>
      <c r="Z593" s="1509"/>
      <c r="AA593" s="1509"/>
      <c r="AB593" s="1509"/>
      <c r="AC593" s="1509"/>
      <c r="AD593" s="1509"/>
      <c r="AE593" s="1509"/>
      <c r="AF593" s="1509"/>
      <c r="AG593" s="1509"/>
      <c r="AH593" s="1509"/>
      <c r="AI593" s="1509"/>
      <c r="AJ593" s="1509"/>
      <c r="AK593" s="1509"/>
      <c r="AL593" s="1509"/>
      <c r="AM593" s="1509"/>
      <c r="AN593" s="1509"/>
      <c r="AO593" s="1509"/>
      <c r="AP593" s="1509"/>
      <c r="AQ593" s="1509"/>
      <c r="AR593" s="1509"/>
      <c r="AS593" s="1509"/>
      <c r="AT593" s="1509"/>
      <c r="AU593" s="1509"/>
      <c r="AV593" s="1509"/>
      <c r="AW593" s="1509"/>
      <c r="AX593" s="1509"/>
      <c r="AY593" s="1509"/>
      <c r="AZ593" s="1509"/>
      <c r="BA593" s="1509"/>
      <c r="BB593" s="1509"/>
    </row>
    <row r="594">
      <c r="A594" s="1509"/>
      <c r="B594" s="1509"/>
      <c r="C594" s="1509"/>
      <c r="D594" s="1509"/>
      <c r="E594" s="1509"/>
      <c r="F594" s="1509"/>
      <c r="G594" s="1509"/>
      <c r="H594" s="1509"/>
      <c r="I594" s="1509"/>
      <c r="J594" s="1509"/>
      <c r="K594" s="1509"/>
      <c r="L594" s="1509"/>
      <c r="M594" s="1509"/>
      <c r="N594" s="1509"/>
      <c r="O594" s="1509"/>
      <c r="P594" s="1509"/>
      <c r="Q594" s="1509"/>
      <c r="R594" s="1509"/>
      <c r="S594" s="1509"/>
      <c r="T594" s="1509"/>
      <c r="U594" s="1509"/>
      <c r="V594" s="1509"/>
      <c r="W594" s="1509"/>
      <c r="X594" s="1509"/>
      <c r="Y594" s="1509"/>
      <c r="Z594" s="1509"/>
      <c r="AA594" s="1509"/>
      <c r="AB594" s="1509"/>
      <c r="AC594" s="1509"/>
      <c r="AD594" s="1509"/>
      <c r="AE594" s="1509"/>
      <c r="AF594" s="1509"/>
      <c r="AG594" s="1509"/>
      <c r="AH594" s="1509"/>
      <c r="AI594" s="1509"/>
      <c r="AJ594" s="1509"/>
      <c r="AK594" s="1509"/>
      <c r="AL594" s="1509"/>
      <c r="AM594" s="1509"/>
      <c r="AN594" s="1509"/>
      <c r="AO594" s="1509"/>
      <c r="AP594" s="1509"/>
      <c r="AQ594" s="1509"/>
      <c r="AR594" s="1509"/>
      <c r="AS594" s="1509"/>
      <c r="AT594" s="1509"/>
      <c r="AU594" s="1509"/>
      <c r="AV594" s="1509"/>
      <c r="AW594" s="1509"/>
      <c r="AX594" s="1509"/>
      <c r="AY594" s="1509"/>
      <c r="AZ594" s="1509"/>
      <c r="BA594" s="1509"/>
      <c r="BB594" s="1509"/>
    </row>
    <row r="595">
      <c r="A595" s="1509"/>
      <c r="B595" s="1509"/>
      <c r="C595" s="1509"/>
      <c r="D595" s="1509"/>
      <c r="E595" s="1509"/>
      <c r="F595" s="1509"/>
      <c r="G595" s="1509"/>
      <c r="H595" s="1509"/>
      <c r="I595" s="1509"/>
      <c r="J595" s="1509"/>
      <c r="K595" s="1509"/>
      <c r="L595" s="1509"/>
      <c r="M595" s="1509"/>
      <c r="N595" s="1509"/>
      <c r="O595" s="1509"/>
      <c r="P595" s="1509"/>
      <c r="Q595" s="1509"/>
      <c r="R595" s="1509"/>
      <c r="S595" s="1509"/>
      <c r="T595" s="1509"/>
      <c r="U595" s="1509"/>
      <c r="V595" s="1509"/>
      <c r="W595" s="1509"/>
      <c r="X595" s="1509"/>
      <c r="Y595" s="1509"/>
      <c r="Z595" s="1509"/>
      <c r="AA595" s="1509"/>
      <c r="AB595" s="1509"/>
      <c r="AC595" s="1509"/>
      <c r="AD595" s="1509"/>
      <c r="AE595" s="1509"/>
      <c r="AF595" s="1509"/>
      <c r="AG595" s="1509"/>
      <c r="AH595" s="1509"/>
      <c r="AI595" s="1509"/>
      <c r="AJ595" s="1509"/>
      <c r="AK595" s="1509"/>
      <c r="AL595" s="1509"/>
      <c r="AM595" s="1509"/>
      <c r="AN595" s="1509"/>
      <c r="AO595" s="1509"/>
      <c r="AP595" s="1509"/>
      <c r="AQ595" s="1509"/>
      <c r="AR595" s="1509"/>
      <c r="AS595" s="1509"/>
      <c r="AT595" s="1509"/>
      <c r="AU595" s="1509"/>
      <c r="AV595" s="1509"/>
      <c r="AW595" s="1509"/>
      <c r="AX595" s="1509"/>
      <c r="AY595" s="1509"/>
      <c r="AZ595" s="1509"/>
      <c r="BA595" s="1509"/>
      <c r="BB595" s="1509"/>
    </row>
    <row r="596">
      <c r="A596" s="1509"/>
      <c r="B596" s="1509"/>
      <c r="C596" s="1509"/>
      <c r="D596" s="1509"/>
      <c r="E596" s="1509"/>
      <c r="F596" s="1509"/>
      <c r="G596" s="1509"/>
      <c r="H596" s="1509"/>
      <c r="I596" s="1509"/>
      <c r="J596" s="1509"/>
      <c r="K596" s="1509"/>
      <c r="L596" s="1509"/>
      <c r="M596" s="1509"/>
      <c r="N596" s="1509"/>
      <c r="O596" s="1509"/>
      <c r="P596" s="1509"/>
      <c r="Q596" s="1509"/>
      <c r="R596" s="1509"/>
      <c r="S596" s="1509"/>
      <c r="T596" s="1509"/>
      <c r="U596" s="1509"/>
      <c r="V596" s="1509"/>
      <c r="W596" s="1509"/>
      <c r="X596" s="1509"/>
      <c r="Y596" s="1509"/>
      <c r="Z596" s="1509"/>
      <c r="AA596" s="1509"/>
      <c r="AB596" s="1509"/>
      <c r="AC596" s="1509"/>
      <c r="AD596" s="1509"/>
      <c r="AE596" s="1509"/>
      <c r="AF596" s="1509"/>
      <c r="AG596" s="1509"/>
      <c r="AH596" s="1509"/>
      <c r="AI596" s="1509"/>
      <c r="AJ596" s="1509"/>
      <c r="AK596" s="1509"/>
      <c r="AL596" s="1509"/>
      <c r="AM596" s="1509"/>
      <c r="AN596" s="1509"/>
      <c r="AO596" s="1509"/>
      <c r="AP596" s="1509"/>
      <c r="AQ596" s="1509"/>
      <c r="AR596" s="1509"/>
      <c r="AS596" s="1509"/>
      <c r="AT596" s="1509"/>
      <c r="AU596" s="1509"/>
      <c r="AV596" s="1509"/>
      <c r="AW596" s="1509"/>
      <c r="AX596" s="1509"/>
      <c r="AY596" s="1509"/>
      <c r="AZ596" s="1509"/>
      <c r="BA596" s="1509"/>
      <c r="BB596" s="1509"/>
    </row>
    <row r="597">
      <c r="A597" s="1509"/>
      <c r="B597" s="1509"/>
      <c r="C597" s="1509"/>
      <c r="D597" s="1509"/>
      <c r="E597" s="1509"/>
      <c r="F597" s="1509"/>
      <c r="G597" s="1509"/>
      <c r="H597" s="1509"/>
      <c r="I597" s="1509"/>
      <c r="J597" s="1509"/>
      <c r="K597" s="1509"/>
      <c r="L597" s="1509"/>
      <c r="M597" s="1509"/>
      <c r="N597" s="1509"/>
      <c r="O597" s="1509"/>
      <c r="P597" s="1509"/>
      <c r="Q597" s="1509"/>
      <c r="R597" s="1509"/>
      <c r="S597" s="1509"/>
      <c r="T597" s="1509"/>
      <c r="U597" s="1509"/>
      <c r="V597" s="1509"/>
      <c r="W597" s="1509"/>
      <c r="X597" s="1509"/>
      <c r="Y597" s="1509"/>
      <c r="Z597" s="1509"/>
      <c r="AA597" s="1509"/>
      <c r="AB597" s="1509"/>
      <c r="AC597" s="1509"/>
      <c r="AD597" s="1509"/>
      <c r="AE597" s="1509"/>
      <c r="AF597" s="1509"/>
      <c r="AG597" s="1509"/>
      <c r="AH597" s="1509"/>
      <c r="AI597" s="1509"/>
      <c r="AJ597" s="1509"/>
      <c r="AK597" s="1509"/>
      <c r="AL597" s="1509"/>
      <c r="AM597" s="1509"/>
      <c r="AN597" s="1509"/>
      <c r="AO597" s="1509"/>
      <c r="AP597" s="1509"/>
      <c r="AQ597" s="1509"/>
      <c r="AR597" s="1509"/>
      <c r="AS597" s="1509"/>
      <c r="AT597" s="1509"/>
      <c r="AU597" s="1509"/>
      <c r="AV597" s="1509"/>
      <c r="AW597" s="1509"/>
      <c r="AX597" s="1509"/>
      <c r="AY597" s="1509"/>
      <c r="AZ597" s="1509"/>
      <c r="BA597" s="1509"/>
      <c r="BB597" s="1509"/>
    </row>
    <row r="598">
      <c r="A598" s="1509"/>
      <c r="B598" s="1509"/>
      <c r="C598" s="1509"/>
      <c r="D598" s="1509"/>
      <c r="E598" s="1509"/>
      <c r="F598" s="1509"/>
      <c r="G598" s="1509"/>
      <c r="H598" s="1509"/>
      <c r="I598" s="1509"/>
      <c r="J598" s="1509"/>
      <c r="K598" s="1509"/>
      <c r="L598" s="1509"/>
      <c r="M598" s="1509"/>
      <c r="N598" s="1509"/>
      <c r="O598" s="1509"/>
      <c r="P598" s="1509"/>
      <c r="Q598" s="1509"/>
      <c r="R598" s="1509"/>
      <c r="S598" s="1509"/>
      <c r="T598" s="1509"/>
      <c r="U598" s="1509"/>
      <c r="V598" s="1509"/>
      <c r="W598" s="1509"/>
      <c r="X598" s="1509"/>
      <c r="Y598" s="1509"/>
      <c r="Z598" s="1509"/>
      <c r="AA598" s="1509"/>
      <c r="AB598" s="1509"/>
      <c r="AC598" s="1509"/>
      <c r="AD598" s="1509"/>
      <c r="AE598" s="1509"/>
      <c r="AF598" s="1509"/>
      <c r="AG598" s="1509"/>
      <c r="AH598" s="1509"/>
      <c r="AI598" s="1509"/>
      <c r="AJ598" s="1509"/>
      <c r="AK598" s="1509"/>
      <c r="AL598" s="1509"/>
      <c r="AM598" s="1509"/>
      <c r="AN598" s="1509"/>
      <c r="AO598" s="1509"/>
      <c r="AP598" s="1509"/>
      <c r="AQ598" s="1509"/>
      <c r="AR598" s="1509"/>
      <c r="AS598" s="1509"/>
      <c r="AT598" s="1509"/>
      <c r="AU598" s="1509"/>
      <c r="AV598" s="1509"/>
      <c r="AW598" s="1509"/>
      <c r="AX598" s="1509"/>
      <c r="AY598" s="1509"/>
      <c r="AZ598" s="1509"/>
      <c r="BA598" s="1509"/>
      <c r="BB598" s="1509"/>
    </row>
    <row r="599">
      <c r="A599" s="1509"/>
      <c r="B599" s="1509"/>
      <c r="C599" s="1509"/>
      <c r="D599" s="1509"/>
      <c r="E599" s="1509"/>
      <c r="F599" s="1509"/>
      <c r="G599" s="1509"/>
      <c r="H599" s="1509"/>
      <c r="I599" s="1509"/>
      <c r="J599" s="1509"/>
      <c r="K599" s="1509"/>
      <c r="L599" s="1509"/>
      <c r="M599" s="1509"/>
      <c r="N599" s="1509"/>
      <c r="O599" s="1509"/>
      <c r="P599" s="1509"/>
      <c r="Q599" s="1509"/>
      <c r="R599" s="1509"/>
      <c r="S599" s="1509"/>
      <c r="T599" s="1509"/>
      <c r="U599" s="1509"/>
      <c r="V599" s="1509"/>
      <c r="W599" s="1509"/>
      <c r="X599" s="1509"/>
      <c r="Y599" s="1509"/>
      <c r="Z599" s="1509"/>
      <c r="AA599" s="1509"/>
      <c r="AB599" s="1509"/>
      <c r="AC599" s="1509"/>
      <c r="AD599" s="1509"/>
      <c r="AE599" s="1509"/>
      <c r="AF599" s="1509"/>
      <c r="AG599" s="1509"/>
      <c r="AH599" s="1509"/>
      <c r="AI599" s="1509"/>
      <c r="AJ599" s="1509"/>
      <c r="AK599" s="1509"/>
      <c r="AL599" s="1509"/>
      <c r="AM599" s="1509"/>
      <c r="AN599" s="1509"/>
      <c r="AO599" s="1509"/>
      <c r="AP599" s="1509"/>
      <c r="AQ599" s="1509"/>
      <c r="AR599" s="1509"/>
      <c r="AS599" s="1509"/>
      <c r="AT599" s="1509"/>
      <c r="AU599" s="1509"/>
      <c r="AV599" s="1509"/>
      <c r="AW599" s="1509"/>
      <c r="AX599" s="1509"/>
      <c r="AY599" s="1509"/>
      <c r="AZ599" s="1509"/>
      <c r="BA599" s="1509"/>
      <c r="BB599" s="1509"/>
    </row>
    <row r="600">
      <c r="A600" s="1509"/>
      <c r="B600" s="1509"/>
      <c r="C600" s="1509"/>
      <c r="D600" s="1509"/>
      <c r="E600" s="1509"/>
      <c r="F600" s="1509"/>
      <c r="G600" s="1509"/>
      <c r="H600" s="1509"/>
      <c r="I600" s="1509"/>
      <c r="J600" s="1509"/>
      <c r="K600" s="1509"/>
      <c r="L600" s="1509"/>
      <c r="M600" s="1509"/>
      <c r="N600" s="1509"/>
      <c r="O600" s="1509"/>
      <c r="P600" s="1509"/>
      <c r="Q600" s="1509"/>
      <c r="R600" s="1509"/>
      <c r="S600" s="1509"/>
      <c r="T600" s="1509"/>
      <c r="U600" s="1509"/>
      <c r="V600" s="1509"/>
      <c r="W600" s="1509"/>
      <c r="X600" s="1509"/>
      <c r="Y600" s="1509"/>
      <c r="Z600" s="1509"/>
      <c r="AA600" s="1509"/>
      <c r="AB600" s="1509"/>
      <c r="AC600" s="1509"/>
      <c r="AD600" s="1509"/>
      <c r="AE600" s="1509"/>
      <c r="AF600" s="1509"/>
      <c r="AG600" s="1509"/>
      <c r="AH600" s="1509"/>
      <c r="AI600" s="1509"/>
      <c r="AJ600" s="1509"/>
      <c r="AK600" s="1509"/>
      <c r="AL600" s="1509"/>
      <c r="AM600" s="1509"/>
      <c r="AN600" s="1509"/>
      <c r="AO600" s="1509"/>
      <c r="AP600" s="1509"/>
      <c r="AQ600" s="1509"/>
      <c r="AR600" s="1509"/>
      <c r="AS600" s="1509"/>
      <c r="AT600" s="1509"/>
      <c r="AU600" s="1509"/>
      <c r="AV600" s="1509"/>
      <c r="AW600" s="1509"/>
      <c r="AX600" s="1509"/>
      <c r="AY600" s="1509"/>
      <c r="AZ600" s="1509"/>
      <c r="BA600" s="1509"/>
      <c r="BB600" s="1509"/>
    </row>
    <row r="601">
      <c r="A601" s="1509"/>
      <c r="B601" s="1509"/>
      <c r="C601" s="1509"/>
      <c r="D601" s="1509"/>
      <c r="E601" s="1509"/>
      <c r="F601" s="1509"/>
      <c r="G601" s="1509"/>
      <c r="H601" s="1509"/>
      <c r="I601" s="1509"/>
      <c r="J601" s="1509"/>
      <c r="K601" s="1509"/>
      <c r="L601" s="1509"/>
      <c r="M601" s="1509"/>
      <c r="N601" s="1509"/>
      <c r="O601" s="1509"/>
      <c r="P601" s="1509"/>
      <c r="Q601" s="1509"/>
      <c r="R601" s="1509"/>
      <c r="S601" s="1509"/>
      <c r="T601" s="1509"/>
      <c r="U601" s="1509"/>
      <c r="V601" s="1509"/>
      <c r="W601" s="1509"/>
      <c r="X601" s="1509"/>
      <c r="Y601" s="1509"/>
      <c r="Z601" s="1509"/>
      <c r="AA601" s="1509"/>
      <c r="AB601" s="1509"/>
      <c r="AC601" s="1509"/>
      <c r="AD601" s="1509"/>
      <c r="AE601" s="1509"/>
      <c r="AF601" s="1509"/>
      <c r="AG601" s="1509"/>
      <c r="AH601" s="1509"/>
      <c r="AI601" s="1509"/>
      <c r="AJ601" s="1509"/>
      <c r="AK601" s="1509"/>
      <c r="AL601" s="1509"/>
      <c r="AM601" s="1509"/>
      <c r="AN601" s="1509"/>
      <c r="AO601" s="1509"/>
      <c r="AP601" s="1509"/>
      <c r="AQ601" s="1509"/>
      <c r="AR601" s="1509"/>
      <c r="AS601" s="1509"/>
      <c r="AT601" s="1509"/>
      <c r="AU601" s="1509"/>
      <c r="AV601" s="1509"/>
      <c r="AW601" s="1509"/>
      <c r="AX601" s="1509"/>
      <c r="AY601" s="1509"/>
      <c r="AZ601" s="1509"/>
      <c r="BA601" s="1509"/>
      <c r="BB601" s="1509"/>
    </row>
    <row r="602">
      <c r="A602" s="1509"/>
      <c r="B602" s="1509"/>
      <c r="C602" s="1509"/>
      <c r="D602" s="1509"/>
      <c r="E602" s="1509"/>
      <c r="F602" s="1509"/>
      <c r="G602" s="1509"/>
      <c r="H602" s="1509"/>
      <c r="I602" s="1509"/>
      <c r="J602" s="1509"/>
      <c r="K602" s="1509"/>
      <c r="L602" s="1509"/>
      <c r="M602" s="1509"/>
      <c r="N602" s="1509"/>
      <c r="O602" s="1509"/>
      <c r="P602" s="1509"/>
      <c r="Q602" s="1509"/>
      <c r="R602" s="1509"/>
      <c r="S602" s="1509"/>
      <c r="T602" s="1509"/>
      <c r="U602" s="1509"/>
      <c r="V602" s="1509"/>
      <c r="W602" s="1509"/>
      <c r="X602" s="1509"/>
      <c r="Y602" s="1509"/>
      <c r="Z602" s="1509"/>
      <c r="AA602" s="1509"/>
      <c r="AB602" s="1509"/>
      <c r="AC602" s="1509"/>
      <c r="AD602" s="1509"/>
      <c r="AE602" s="1509"/>
      <c r="AF602" s="1509"/>
      <c r="AG602" s="1509"/>
      <c r="AH602" s="1509"/>
      <c r="AI602" s="1509"/>
      <c r="AJ602" s="1509"/>
      <c r="AK602" s="1509"/>
      <c r="AL602" s="1509"/>
      <c r="AM602" s="1509"/>
      <c r="AN602" s="1509"/>
      <c r="AO602" s="1509"/>
      <c r="AP602" s="1509"/>
      <c r="AQ602" s="1509"/>
      <c r="AR602" s="1509"/>
      <c r="AS602" s="1509"/>
      <c r="AT602" s="1509"/>
      <c r="AU602" s="1509"/>
      <c r="AV602" s="1509"/>
      <c r="AW602" s="1509"/>
      <c r="AX602" s="1509"/>
      <c r="AY602" s="1509"/>
      <c r="AZ602" s="1509"/>
      <c r="BA602" s="1509"/>
      <c r="BB602" s="1509"/>
    </row>
    <row r="603">
      <c r="A603" s="1509"/>
      <c r="B603" s="1509"/>
      <c r="C603" s="1509"/>
      <c r="D603" s="1509"/>
      <c r="E603" s="1509"/>
      <c r="F603" s="1509"/>
      <c r="G603" s="1509"/>
      <c r="H603" s="1509"/>
      <c r="I603" s="1509"/>
      <c r="J603" s="1509"/>
      <c r="K603" s="1509"/>
      <c r="L603" s="1509"/>
      <c r="M603" s="1509"/>
      <c r="N603" s="1509"/>
      <c r="O603" s="1509"/>
      <c r="P603" s="1509"/>
      <c r="Q603" s="1509"/>
      <c r="R603" s="1509"/>
      <c r="S603" s="1509"/>
      <c r="T603" s="1509"/>
      <c r="U603" s="1509"/>
      <c r="V603" s="1509"/>
      <c r="W603" s="1509"/>
      <c r="X603" s="1509"/>
      <c r="Y603" s="1509"/>
      <c r="Z603" s="1509"/>
      <c r="AA603" s="1509"/>
      <c r="AB603" s="1509"/>
      <c r="AC603" s="1509"/>
      <c r="AD603" s="1509"/>
      <c r="AE603" s="1509"/>
      <c r="AF603" s="1509"/>
      <c r="AG603" s="1509"/>
      <c r="AH603" s="1509"/>
      <c r="AI603" s="1509"/>
      <c r="AJ603" s="1509"/>
      <c r="AK603" s="1509"/>
      <c r="AL603" s="1509"/>
      <c r="AM603" s="1509"/>
      <c r="AN603" s="1509"/>
      <c r="AO603" s="1509"/>
      <c r="AP603" s="1509"/>
      <c r="AQ603" s="1509"/>
      <c r="AR603" s="1509"/>
      <c r="AS603" s="1509"/>
      <c r="AT603" s="1509"/>
      <c r="AU603" s="1509"/>
      <c r="AV603" s="1509"/>
      <c r="AW603" s="1509"/>
      <c r="AX603" s="1509"/>
      <c r="AY603" s="1509"/>
      <c r="AZ603" s="1509"/>
      <c r="BA603" s="1509"/>
      <c r="BB603" s="1509"/>
    </row>
    <row r="604">
      <c r="A604" s="1509"/>
      <c r="B604" s="1509"/>
      <c r="C604" s="1509"/>
      <c r="D604" s="1509"/>
      <c r="E604" s="1509"/>
      <c r="F604" s="1509"/>
      <c r="G604" s="1509"/>
      <c r="H604" s="1509"/>
      <c r="I604" s="1509"/>
      <c r="J604" s="1509"/>
      <c r="K604" s="1509"/>
      <c r="L604" s="1509"/>
      <c r="M604" s="1509"/>
      <c r="N604" s="1509"/>
      <c r="O604" s="1509"/>
      <c r="P604" s="1509"/>
      <c r="Q604" s="1509"/>
      <c r="R604" s="1509"/>
      <c r="S604" s="1509"/>
      <c r="T604" s="1509"/>
      <c r="U604" s="1509"/>
      <c r="V604" s="1509"/>
      <c r="W604" s="1509"/>
      <c r="X604" s="1509"/>
      <c r="Y604" s="1509"/>
      <c r="Z604" s="1509"/>
      <c r="AA604" s="1509"/>
      <c r="AB604" s="1509"/>
      <c r="AC604" s="1509"/>
      <c r="AD604" s="1509"/>
      <c r="AE604" s="1509"/>
      <c r="AF604" s="1509"/>
      <c r="AG604" s="1509"/>
      <c r="AH604" s="1509"/>
      <c r="AI604" s="1509"/>
      <c r="AJ604" s="1509"/>
      <c r="AK604" s="1509"/>
      <c r="AL604" s="1509"/>
      <c r="AM604" s="1509"/>
      <c r="AN604" s="1509"/>
      <c r="AO604" s="1509"/>
      <c r="AP604" s="1509"/>
      <c r="AQ604" s="1509"/>
      <c r="AR604" s="1509"/>
      <c r="AS604" s="1509"/>
      <c r="AT604" s="1509"/>
      <c r="AU604" s="1509"/>
      <c r="AV604" s="1509"/>
      <c r="AW604" s="1509"/>
      <c r="AX604" s="1509"/>
      <c r="AY604" s="1509"/>
      <c r="AZ604" s="1509"/>
      <c r="BA604" s="1509"/>
      <c r="BB604" s="1509"/>
    </row>
    <row r="605">
      <c r="A605" s="1509"/>
      <c r="B605" s="1509"/>
      <c r="C605" s="1509"/>
      <c r="D605" s="1509"/>
      <c r="E605" s="1509"/>
      <c r="F605" s="1509"/>
      <c r="G605" s="1509"/>
      <c r="H605" s="1509"/>
      <c r="I605" s="1509"/>
      <c r="J605" s="1509"/>
      <c r="K605" s="1509"/>
      <c r="L605" s="1509"/>
      <c r="M605" s="1509"/>
      <c r="N605" s="1509"/>
      <c r="O605" s="1509"/>
      <c r="P605" s="1509"/>
      <c r="Q605" s="1509"/>
      <c r="R605" s="1509"/>
      <c r="S605" s="1509"/>
      <c r="T605" s="1509"/>
      <c r="U605" s="1509"/>
      <c r="V605" s="1509"/>
      <c r="W605" s="1509"/>
      <c r="X605" s="1509"/>
      <c r="Y605" s="1509"/>
      <c r="Z605" s="1509"/>
      <c r="AA605" s="1509"/>
      <c r="AB605" s="1509"/>
      <c r="AC605" s="1509"/>
      <c r="AD605" s="1509"/>
      <c r="AE605" s="1509"/>
      <c r="AF605" s="1509"/>
      <c r="AG605" s="1509"/>
      <c r="AH605" s="1509"/>
      <c r="AI605" s="1509"/>
      <c r="AJ605" s="1509"/>
      <c r="AK605" s="1509"/>
      <c r="AL605" s="1509"/>
      <c r="AM605" s="1509"/>
      <c r="AN605" s="1509"/>
      <c r="AO605" s="1509"/>
      <c r="AP605" s="1509"/>
      <c r="AQ605" s="1509"/>
      <c r="AR605" s="1509"/>
      <c r="AS605" s="1509"/>
      <c r="AT605" s="1509"/>
      <c r="AU605" s="1509"/>
      <c r="AV605" s="1509"/>
      <c r="AW605" s="1509"/>
      <c r="AX605" s="1509"/>
      <c r="AY605" s="1509"/>
      <c r="AZ605" s="1509"/>
      <c r="BA605" s="1509"/>
      <c r="BB605" s="1509"/>
    </row>
    <row r="606">
      <c r="A606" s="1509"/>
      <c r="B606" s="1509"/>
      <c r="C606" s="1509"/>
      <c r="D606" s="1509"/>
      <c r="E606" s="1509"/>
      <c r="F606" s="1509"/>
      <c r="G606" s="1509"/>
      <c r="H606" s="1509"/>
      <c r="I606" s="1509"/>
      <c r="J606" s="1509"/>
      <c r="K606" s="1509"/>
      <c r="L606" s="1509"/>
      <c r="M606" s="1509"/>
      <c r="N606" s="1509"/>
      <c r="O606" s="1509"/>
      <c r="P606" s="1509"/>
      <c r="Q606" s="1509"/>
      <c r="R606" s="1509"/>
      <c r="S606" s="1509"/>
      <c r="T606" s="1509"/>
      <c r="U606" s="1509"/>
      <c r="V606" s="1509"/>
      <c r="W606" s="1509"/>
      <c r="X606" s="1509"/>
      <c r="Y606" s="1509"/>
      <c r="Z606" s="1509"/>
      <c r="AA606" s="1509"/>
      <c r="AB606" s="1509"/>
      <c r="AC606" s="1509"/>
      <c r="AD606" s="1509"/>
      <c r="AE606" s="1509"/>
      <c r="AF606" s="1509"/>
      <c r="AG606" s="1509"/>
      <c r="AH606" s="1509"/>
      <c r="AI606" s="1509"/>
      <c r="AJ606" s="1509"/>
      <c r="AK606" s="1509"/>
      <c r="AL606" s="1509"/>
      <c r="AM606" s="1509"/>
      <c r="AN606" s="1509"/>
      <c r="AO606" s="1509"/>
      <c r="AP606" s="1509"/>
      <c r="AQ606" s="1509"/>
      <c r="AR606" s="1509"/>
      <c r="AS606" s="1509"/>
      <c r="AT606" s="1509"/>
      <c r="AU606" s="1509"/>
      <c r="AV606" s="1509"/>
      <c r="AW606" s="1509"/>
      <c r="AX606" s="1509"/>
      <c r="AY606" s="1509"/>
      <c r="AZ606" s="1509"/>
      <c r="BA606" s="1509"/>
      <c r="BB606" s="1509"/>
    </row>
    <row r="607">
      <c r="A607" s="1509"/>
      <c r="B607" s="1509"/>
      <c r="C607" s="1509"/>
      <c r="D607" s="1509"/>
      <c r="E607" s="1509"/>
      <c r="F607" s="1509"/>
      <c r="G607" s="1509"/>
      <c r="H607" s="1509"/>
      <c r="I607" s="1509"/>
      <c r="J607" s="1509"/>
      <c r="K607" s="1509"/>
      <c r="L607" s="1509"/>
      <c r="M607" s="1509"/>
      <c r="N607" s="1509"/>
      <c r="O607" s="1509"/>
      <c r="P607" s="1509"/>
      <c r="Q607" s="1509"/>
      <c r="R607" s="1509"/>
      <c r="S607" s="1509"/>
      <c r="T607" s="1509"/>
      <c r="U607" s="1509"/>
      <c r="V607" s="1509"/>
      <c r="W607" s="1509"/>
      <c r="X607" s="1509"/>
      <c r="Y607" s="1509"/>
      <c r="Z607" s="1509"/>
      <c r="AA607" s="1509"/>
      <c r="AB607" s="1509"/>
      <c r="AC607" s="1509"/>
      <c r="AD607" s="1509"/>
      <c r="AE607" s="1509"/>
      <c r="AF607" s="1509"/>
      <c r="AG607" s="1509"/>
      <c r="AH607" s="1509"/>
      <c r="AI607" s="1509"/>
      <c r="AJ607" s="1509"/>
      <c r="AK607" s="1509"/>
      <c r="AL607" s="1509"/>
      <c r="AM607" s="1509"/>
      <c r="AN607" s="1509"/>
      <c r="AO607" s="1509"/>
      <c r="AP607" s="1509"/>
      <c r="AQ607" s="1509"/>
      <c r="AR607" s="1509"/>
      <c r="AS607" s="1509"/>
      <c r="AT607" s="1509"/>
      <c r="AU607" s="1509"/>
      <c r="AV607" s="1509"/>
      <c r="AW607" s="1509"/>
      <c r="AX607" s="1509"/>
      <c r="AY607" s="1509"/>
      <c r="AZ607" s="1509"/>
      <c r="BA607" s="1509"/>
      <c r="BB607" s="1509"/>
    </row>
    <row r="608">
      <c r="A608" s="1509"/>
      <c r="B608" s="1509"/>
      <c r="C608" s="1509"/>
      <c r="D608" s="1509"/>
      <c r="E608" s="1509"/>
      <c r="F608" s="1509"/>
      <c r="G608" s="1509"/>
      <c r="H608" s="1509"/>
      <c r="I608" s="1509"/>
      <c r="J608" s="1509"/>
      <c r="K608" s="1509"/>
      <c r="L608" s="1509"/>
      <c r="M608" s="1509"/>
      <c r="N608" s="1509"/>
      <c r="O608" s="1509"/>
      <c r="P608" s="1509"/>
      <c r="Q608" s="1509"/>
      <c r="R608" s="1509"/>
      <c r="S608" s="1509"/>
      <c r="T608" s="1509"/>
      <c r="U608" s="1509"/>
      <c r="V608" s="1509"/>
      <c r="W608" s="1509"/>
      <c r="X608" s="1509"/>
      <c r="Y608" s="1509"/>
      <c r="Z608" s="1509"/>
      <c r="AA608" s="1509"/>
      <c r="AB608" s="1509"/>
      <c r="AC608" s="1509"/>
      <c r="AD608" s="1509"/>
      <c r="AE608" s="1509"/>
      <c r="AF608" s="1509"/>
      <c r="AG608" s="1509"/>
      <c r="AH608" s="1509"/>
      <c r="AI608" s="1509"/>
      <c r="AJ608" s="1509"/>
      <c r="AK608" s="1509"/>
      <c r="AL608" s="1509"/>
      <c r="AM608" s="1509"/>
      <c r="AN608" s="1509"/>
      <c r="AO608" s="1509"/>
      <c r="AP608" s="1509"/>
      <c r="AQ608" s="1509"/>
      <c r="AR608" s="1509"/>
      <c r="AS608" s="1509"/>
      <c r="AT608" s="1509"/>
      <c r="AU608" s="1509"/>
      <c r="AV608" s="1509"/>
      <c r="AW608" s="1509"/>
      <c r="AX608" s="1509"/>
      <c r="AY608" s="1509"/>
      <c r="AZ608" s="1509"/>
      <c r="BA608" s="1509"/>
      <c r="BB608" s="1509"/>
    </row>
    <row r="609">
      <c r="A609" s="1509"/>
      <c r="B609" s="1509"/>
      <c r="C609" s="1509"/>
      <c r="D609" s="1509"/>
      <c r="E609" s="1509"/>
      <c r="F609" s="1509"/>
      <c r="G609" s="1509"/>
      <c r="H609" s="1509"/>
      <c r="I609" s="1509"/>
      <c r="J609" s="1509"/>
      <c r="K609" s="1509"/>
      <c r="L609" s="1509"/>
      <c r="M609" s="1509"/>
      <c r="N609" s="1509"/>
      <c r="O609" s="1509"/>
      <c r="P609" s="1509"/>
      <c r="Q609" s="1509"/>
      <c r="R609" s="1509"/>
      <c r="S609" s="1509"/>
      <c r="T609" s="1509"/>
      <c r="U609" s="1509"/>
      <c r="V609" s="1509"/>
      <c r="W609" s="1509"/>
      <c r="X609" s="1509"/>
      <c r="Y609" s="1509"/>
      <c r="Z609" s="1509"/>
      <c r="AA609" s="1509"/>
      <c r="AB609" s="1509"/>
      <c r="AC609" s="1509"/>
      <c r="AD609" s="1509"/>
      <c r="AE609" s="1509"/>
      <c r="AF609" s="1509"/>
      <c r="AG609" s="1509"/>
      <c r="AH609" s="1509"/>
      <c r="AI609" s="1509"/>
      <c r="AJ609" s="1509"/>
      <c r="AK609" s="1509"/>
      <c r="AL609" s="1509"/>
      <c r="AM609" s="1509"/>
      <c r="AN609" s="1509"/>
      <c r="AO609" s="1509"/>
      <c r="AP609" s="1509"/>
      <c r="AQ609" s="1509"/>
      <c r="AR609" s="1509"/>
      <c r="AS609" s="1509"/>
      <c r="AT609" s="1509"/>
      <c r="AU609" s="1509"/>
      <c r="AV609" s="1509"/>
      <c r="AW609" s="1509"/>
      <c r="AX609" s="1509"/>
      <c r="AY609" s="1509"/>
      <c r="AZ609" s="1509"/>
      <c r="BA609" s="1509"/>
      <c r="BB609" s="1509"/>
    </row>
    <row r="610">
      <c r="A610" s="1509"/>
      <c r="B610" s="1509"/>
      <c r="C610" s="1509"/>
      <c r="D610" s="1509"/>
      <c r="E610" s="1509"/>
      <c r="F610" s="1509"/>
      <c r="G610" s="1509"/>
      <c r="H610" s="1509"/>
      <c r="I610" s="1509"/>
      <c r="J610" s="1509"/>
      <c r="K610" s="1509"/>
      <c r="L610" s="1509"/>
      <c r="M610" s="1509"/>
      <c r="N610" s="1509"/>
      <c r="O610" s="1509"/>
      <c r="P610" s="1509"/>
      <c r="Q610" s="1509"/>
      <c r="R610" s="1509"/>
      <c r="S610" s="1509"/>
      <c r="T610" s="1509"/>
      <c r="U610" s="1509"/>
      <c r="V610" s="1509"/>
      <c r="W610" s="1509"/>
      <c r="X610" s="1509"/>
      <c r="Y610" s="1509"/>
      <c r="Z610" s="1509"/>
      <c r="AA610" s="1509"/>
      <c r="AB610" s="1509"/>
      <c r="AC610" s="1509"/>
      <c r="AD610" s="1509"/>
      <c r="AE610" s="1509"/>
      <c r="AF610" s="1509"/>
      <c r="AG610" s="1509"/>
      <c r="AH610" s="1509"/>
      <c r="AI610" s="1509"/>
      <c r="AJ610" s="1509"/>
      <c r="AK610" s="1509"/>
      <c r="AL610" s="1509"/>
      <c r="AM610" s="1509"/>
      <c r="AN610" s="1509"/>
      <c r="AO610" s="1509"/>
      <c r="AP610" s="1509"/>
      <c r="AQ610" s="1509"/>
      <c r="AR610" s="1509"/>
      <c r="AS610" s="1509"/>
      <c r="AT610" s="1509"/>
      <c r="AU610" s="1509"/>
      <c r="AV610" s="1509"/>
      <c r="AW610" s="1509"/>
      <c r="AX610" s="1509"/>
      <c r="AY610" s="1509"/>
      <c r="AZ610" s="1509"/>
      <c r="BA610" s="1509"/>
      <c r="BB610" s="1509"/>
    </row>
    <row r="611">
      <c r="A611" s="1509"/>
      <c r="B611" s="1509"/>
      <c r="C611" s="1509"/>
      <c r="D611" s="1509"/>
      <c r="E611" s="1509"/>
      <c r="F611" s="1509"/>
      <c r="G611" s="1509"/>
      <c r="H611" s="1509"/>
      <c r="I611" s="1509"/>
      <c r="J611" s="1509"/>
      <c r="K611" s="1509"/>
      <c r="L611" s="1509"/>
      <c r="M611" s="1509"/>
      <c r="N611" s="1509"/>
      <c r="O611" s="1509"/>
      <c r="P611" s="1509"/>
      <c r="Q611" s="1509"/>
      <c r="R611" s="1509"/>
      <c r="S611" s="1509"/>
      <c r="T611" s="1509"/>
      <c r="U611" s="1509"/>
      <c r="V611" s="1509"/>
      <c r="W611" s="1509"/>
      <c r="X611" s="1509"/>
      <c r="Y611" s="1509"/>
      <c r="Z611" s="1509"/>
      <c r="AA611" s="1509"/>
      <c r="AB611" s="1509"/>
      <c r="AC611" s="1509"/>
      <c r="AD611" s="1509"/>
      <c r="AE611" s="1509"/>
      <c r="AF611" s="1509"/>
      <c r="AG611" s="1509"/>
      <c r="AH611" s="1509"/>
      <c r="AI611" s="1509"/>
      <c r="AJ611" s="1509"/>
      <c r="AK611" s="1509"/>
      <c r="AL611" s="1509"/>
      <c r="AM611" s="1509"/>
      <c r="AN611" s="1509"/>
      <c r="AO611" s="1509"/>
      <c r="AP611" s="1509"/>
      <c r="AQ611" s="1509"/>
      <c r="AR611" s="1509"/>
      <c r="AS611" s="1509"/>
      <c r="AT611" s="1509"/>
      <c r="AU611" s="1509"/>
      <c r="AV611" s="1509"/>
      <c r="AW611" s="1509"/>
      <c r="AX611" s="1509"/>
      <c r="AY611" s="1509"/>
      <c r="AZ611" s="1509"/>
      <c r="BA611" s="1509"/>
      <c r="BB611" s="1509"/>
    </row>
    <row r="612">
      <c r="A612" s="1509"/>
      <c r="B612" s="1509"/>
      <c r="C612" s="1509"/>
      <c r="D612" s="1509"/>
      <c r="E612" s="1509"/>
      <c r="F612" s="1509"/>
      <c r="G612" s="1509"/>
      <c r="H612" s="1509"/>
      <c r="I612" s="1509"/>
      <c r="J612" s="1509"/>
      <c r="K612" s="1509"/>
      <c r="L612" s="1509"/>
      <c r="M612" s="1509"/>
      <c r="N612" s="1509"/>
      <c r="O612" s="1509"/>
      <c r="P612" s="1509"/>
      <c r="Q612" s="1509"/>
      <c r="R612" s="1509"/>
      <c r="S612" s="1509"/>
      <c r="T612" s="1509"/>
      <c r="U612" s="1509"/>
      <c r="V612" s="1509"/>
      <c r="W612" s="1509"/>
      <c r="X612" s="1509"/>
      <c r="Y612" s="1509"/>
      <c r="Z612" s="1509"/>
      <c r="AA612" s="1509"/>
      <c r="AB612" s="1509"/>
      <c r="AC612" s="1509"/>
      <c r="AD612" s="1509"/>
      <c r="AE612" s="1509"/>
      <c r="AF612" s="1509"/>
      <c r="AG612" s="1509"/>
      <c r="AH612" s="1509"/>
      <c r="AI612" s="1509"/>
      <c r="AJ612" s="1509"/>
      <c r="AK612" s="1509"/>
      <c r="AL612" s="1509"/>
      <c r="AM612" s="1509"/>
      <c r="AN612" s="1509"/>
      <c r="AO612" s="1509"/>
      <c r="AP612" s="1509"/>
      <c r="AQ612" s="1509"/>
      <c r="AR612" s="1509"/>
      <c r="AS612" s="1509"/>
      <c r="AT612" s="1509"/>
      <c r="AU612" s="1509"/>
      <c r="AV612" s="1509"/>
      <c r="AW612" s="1509"/>
      <c r="AX612" s="1509"/>
      <c r="AY612" s="1509"/>
      <c r="AZ612" s="1509"/>
      <c r="BA612" s="1509"/>
      <c r="BB612" s="1509"/>
    </row>
    <row r="613">
      <c r="A613" s="1509"/>
      <c r="B613" s="1509"/>
      <c r="C613" s="1509"/>
      <c r="D613" s="1509"/>
      <c r="E613" s="1509"/>
      <c r="F613" s="1509"/>
      <c r="G613" s="1509"/>
      <c r="H613" s="1509"/>
      <c r="I613" s="1509"/>
      <c r="J613" s="1509"/>
      <c r="K613" s="1509"/>
      <c r="L613" s="1509"/>
      <c r="M613" s="1509"/>
      <c r="N613" s="1509"/>
      <c r="O613" s="1509"/>
      <c r="P613" s="1509"/>
      <c r="Q613" s="1509"/>
      <c r="R613" s="1509"/>
      <c r="S613" s="1509"/>
      <c r="T613" s="1509"/>
      <c r="U613" s="1509"/>
      <c r="V613" s="1509"/>
      <c r="W613" s="1509"/>
      <c r="X613" s="1509"/>
      <c r="Y613" s="1509"/>
      <c r="Z613" s="1509"/>
      <c r="AA613" s="1509"/>
      <c r="AB613" s="1509"/>
      <c r="AC613" s="1509"/>
      <c r="AD613" s="1509"/>
      <c r="AE613" s="1509"/>
      <c r="AF613" s="1509"/>
      <c r="AG613" s="1509"/>
      <c r="AH613" s="1509"/>
      <c r="AI613" s="1509"/>
      <c r="AJ613" s="1509"/>
      <c r="AK613" s="1509"/>
      <c r="AL613" s="1509"/>
      <c r="AM613" s="1509"/>
      <c r="AN613" s="1509"/>
      <c r="AO613" s="1509"/>
      <c r="AP613" s="1509"/>
      <c r="AQ613" s="1509"/>
      <c r="AR613" s="1509"/>
      <c r="AS613" s="1509"/>
      <c r="AT613" s="1509"/>
      <c r="AU613" s="1509"/>
      <c r="AV613" s="1509"/>
      <c r="AW613" s="1509"/>
      <c r="AX613" s="1509"/>
      <c r="AY613" s="1509"/>
      <c r="AZ613" s="1509"/>
      <c r="BA613" s="1509"/>
      <c r="BB613" s="1509"/>
    </row>
    <row r="614">
      <c r="A614" s="1509"/>
      <c r="B614" s="1509"/>
      <c r="C614" s="1509"/>
      <c r="D614" s="1509"/>
      <c r="E614" s="1509"/>
      <c r="F614" s="1509"/>
      <c r="G614" s="1509"/>
      <c r="H614" s="1509"/>
      <c r="I614" s="1509"/>
      <c r="J614" s="1509"/>
      <c r="K614" s="1509"/>
      <c r="L614" s="1509"/>
      <c r="M614" s="1509"/>
      <c r="N614" s="1509"/>
      <c r="O614" s="1509"/>
      <c r="P614" s="1509"/>
      <c r="Q614" s="1509"/>
      <c r="R614" s="1509"/>
      <c r="S614" s="1509"/>
      <c r="T614" s="1509"/>
      <c r="U614" s="1509"/>
      <c r="V614" s="1509"/>
      <c r="W614" s="1509"/>
      <c r="X614" s="1509"/>
      <c r="Y614" s="1509"/>
      <c r="Z614" s="1509"/>
      <c r="AA614" s="1509"/>
      <c r="AB614" s="1509"/>
      <c r="AC614" s="1509"/>
      <c r="AD614" s="1509"/>
      <c r="AE614" s="1509"/>
      <c r="AF614" s="1509"/>
      <c r="AG614" s="1509"/>
      <c r="AH614" s="1509"/>
      <c r="AI614" s="1509"/>
      <c r="AJ614" s="1509"/>
      <c r="AK614" s="1509"/>
      <c r="AL614" s="1509"/>
      <c r="AM614" s="1509"/>
      <c r="AN614" s="1509"/>
      <c r="AO614" s="1509"/>
      <c r="AP614" s="1509"/>
      <c r="AQ614" s="1509"/>
      <c r="AR614" s="1509"/>
      <c r="AS614" s="1509"/>
      <c r="AT614" s="1509"/>
      <c r="AU614" s="1509"/>
      <c r="AV614" s="1509"/>
      <c r="AW614" s="1509"/>
      <c r="AX614" s="1509"/>
      <c r="AY614" s="1509"/>
      <c r="AZ614" s="1509"/>
      <c r="BA614" s="1509"/>
      <c r="BB614" s="1509"/>
    </row>
    <row r="615">
      <c r="A615" s="1509"/>
      <c r="B615" s="1509"/>
      <c r="C615" s="1509"/>
      <c r="D615" s="1509"/>
      <c r="E615" s="1509"/>
      <c r="F615" s="1509"/>
      <c r="G615" s="1509"/>
      <c r="H615" s="1509"/>
      <c r="I615" s="1509"/>
      <c r="J615" s="1509"/>
      <c r="K615" s="1509"/>
      <c r="L615" s="1509"/>
      <c r="M615" s="1509"/>
      <c r="N615" s="1509"/>
      <c r="O615" s="1509"/>
      <c r="P615" s="1509"/>
      <c r="Q615" s="1509"/>
      <c r="R615" s="1509"/>
      <c r="S615" s="1509"/>
      <c r="T615" s="1509"/>
      <c r="U615" s="1509"/>
      <c r="V615" s="1509"/>
      <c r="W615" s="1509"/>
      <c r="X615" s="1509"/>
      <c r="Y615" s="1509"/>
      <c r="Z615" s="1509"/>
      <c r="AA615" s="1509"/>
      <c r="AB615" s="1509"/>
      <c r="AC615" s="1509"/>
      <c r="AD615" s="1509"/>
      <c r="AE615" s="1509"/>
      <c r="AF615" s="1509"/>
      <c r="AG615" s="1509"/>
      <c r="AH615" s="1509"/>
      <c r="AI615" s="1509"/>
      <c r="AJ615" s="1509"/>
      <c r="AK615" s="1509"/>
      <c r="AL615" s="1509"/>
      <c r="AM615" s="1509"/>
      <c r="AN615" s="1509"/>
      <c r="AO615" s="1509"/>
      <c r="AP615" s="1509"/>
      <c r="AQ615" s="1509"/>
      <c r="AR615" s="1509"/>
      <c r="AS615" s="1509"/>
      <c r="AT615" s="1509"/>
      <c r="AU615" s="1509"/>
      <c r="AV615" s="1509"/>
      <c r="AW615" s="1509"/>
      <c r="AX615" s="1509"/>
      <c r="AY615" s="1509"/>
      <c r="AZ615" s="1509"/>
      <c r="BA615" s="1509"/>
      <c r="BB615" s="1509"/>
    </row>
    <row r="616">
      <c r="A616" s="1509"/>
      <c r="B616" s="1509"/>
      <c r="C616" s="1509"/>
      <c r="D616" s="1509"/>
      <c r="E616" s="1509"/>
      <c r="F616" s="1509"/>
      <c r="G616" s="1509"/>
      <c r="H616" s="1509"/>
      <c r="I616" s="1509"/>
      <c r="J616" s="1509"/>
      <c r="K616" s="1509"/>
      <c r="L616" s="1509"/>
      <c r="M616" s="1509"/>
      <c r="N616" s="1509"/>
      <c r="O616" s="1509"/>
      <c r="P616" s="1509"/>
      <c r="Q616" s="1509"/>
      <c r="R616" s="1509"/>
      <c r="S616" s="1509"/>
      <c r="T616" s="1509"/>
      <c r="U616" s="1509"/>
      <c r="V616" s="1509"/>
      <c r="W616" s="1509"/>
      <c r="X616" s="1509"/>
      <c r="Y616" s="1509"/>
      <c r="Z616" s="1509"/>
      <c r="AA616" s="1509"/>
      <c r="AB616" s="1509"/>
      <c r="AC616" s="1509"/>
      <c r="AD616" s="1509"/>
      <c r="AE616" s="1509"/>
      <c r="AF616" s="1509"/>
      <c r="AG616" s="1509"/>
      <c r="AH616" s="1509"/>
      <c r="AI616" s="1509"/>
      <c r="AJ616" s="1509"/>
      <c r="AK616" s="1509"/>
      <c r="AL616" s="1509"/>
      <c r="AM616" s="1509"/>
      <c r="AN616" s="1509"/>
      <c r="AO616" s="1509"/>
      <c r="AP616" s="1509"/>
      <c r="AQ616" s="1509"/>
      <c r="AR616" s="1509"/>
      <c r="AS616" s="1509"/>
      <c r="AT616" s="1509"/>
      <c r="AU616" s="1509"/>
      <c r="AV616" s="1509"/>
      <c r="AW616" s="1509"/>
      <c r="AX616" s="1509"/>
      <c r="AY616" s="1509"/>
      <c r="AZ616" s="1509"/>
      <c r="BA616" s="1509"/>
      <c r="BB616" s="1509"/>
    </row>
    <row r="617">
      <c r="A617" s="1509"/>
      <c r="B617" s="1509"/>
      <c r="C617" s="1509"/>
      <c r="D617" s="1509"/>
      <c r="E617" s="1509"/>
      <c r="F617" s="1509"/>
      <c r="G617" s="1509"/>
      <c r="H617" s="1509"/>
      <c r="I617" s="1509"/>
      <c r="J617" s="1509"/>
      <c r="K617" s="1509"/>
      <c r="L617" s="1509"/>
      <c r="M617" s="1509"/>
      <c r="N617" s="1509"/>
      <c r="O617" s="1509"/>
      <c r="P617" s="1509"/>
      <c r="Q617" s="1509"/>
      <c r="R617" s="1509"/>
      <c r="S617" s="1509"/>
      <c r="T617" s="1509"/>
      <c r="U617" s="1509"/>
      <c r="V617" s="1509"/>
      <c r="W617" s="1509"/>
      <c r="X617" s="1509"/>
      <c r="Y617" s="1509"/>
      <c r="Z617" s="1509"/>
      <c r="AA617" s="1509"/>
      <c r="AB617" s="1509"/>
      <c r="AC617" s="1509"/>
      <c r="AD617" s="1509"/>
      <c r="AE617" s="1509"/>
      <c r="AF617" s="1509"/>
      <c r="AG617" s="1509"/>
      <c r="AH617" s="1509"/>
      <c r="AI617" s="1509"/>
      <c r="AJ617" s="1509"/>
      <c r="AK617" s="1509"/>
      <c r="AL617" s="1509"/>
      <c r="AM617" s="1509"/>
      <c r="AN617" s="1509"/>
      <c r="AO617" s="1509"/>
      <c r="AP617" s="1509"/>
      <c r="AQ617" s="1509"/>
      <c r="AR617" s="1509"/>
      <c r="AS617" s="1509"/>
      <c r="AT617" s="1509"/>
      <c r="AU617" s="1509"/>
      <c r="AV617" s="1509"/>
      <c r="AW617" s="1509"/>
      <c r="AX617" s="1509"/>
      <c r="AY617" s="1509"/>
      <c r="AZ617" s="1509"/>
      <c r="BA617" s="1509"/>
      <c r="BB617" s="1509"/>
    </row>
    <row r="618">
      <c r="A618" s="1509"/>
      <c r="B618" s="1509"/>
      <c r="C618" s="1509"/>
      <c r="D618" s="1509"/>
      <c r="E618" s="1509"/>
      <c r="F618" s="1509"/>
      <c r="G618" s="1509"/>
      <c r="H618" s="1509"/>
      <c r="I618" s="1509"/>
      <c r="J618" s="1509"/>
      <c r="K618" s="1509"/>
      <c r="L618" s="1509"/>
      <c r="M618" s="1509"/>
      <c r="N618" s="1509"/>
      <c r="O618" s="1509"/>
      <c r="P618" s="1509"/>
      <c r="Q618" s="1509"/>
      <c r="R618" s="1509"/>
      <c r="S618" s="1509"/>
      <c r="T618" s="1509"/>
      <c r="U618" s="1509"/>
      <c r="V618" s="1509"/>
      <c r="W618" s="1509"/>
      <c r="X618" s="1509"/>
      <c r="Y618" s="1509"/>
      <c r="Z618" s="1509"/>
      <c r="AA618" s="1509"/>
      <c r="AB618" s="1509"/>
      <c r="AC618" s="1509"/>
      <c r="AD618" s="1509"/>
      <c r="AE618" s="1509"/>
      <c r="AF618" s="1509"/>
      <c r="AG618" s="1509"/>
      <c r="AH618" s="1509"/>
      <c r="AI618" s="1509"/>
      <c r="AJ618" s="1509"/>
      <c r="AK618" s="1509"/>
      <c r="AL618" s="1509"/>
      <c r="AM618" s="1509"/>
      <c r="AN618" s="1509"/>
      <c r="AO618" s="1509"/>
      <c r="AP618" s="1509"/>
      <c r="AQ618" s="1509"/>
      <c r="AR618" s="1509"/>
      <c r="AS618" s="1509"/>
      <c r="AT618" s="1509"/>
      <c r="AU618" s="1509"/>
      <c r="AV618" s="1509"/>
      <c r="AW618" s="1509"/>
      <c r="AX618" s="1509"/>
      <c r="AY618" s="1509"/>
      <c r="AZ618" s="1509"/>
      <c r="BA618" s="1509"/>
      <c r="BB618" s="1509"/>
    </row>
    <row r="619">
      <c r="A619" s="1509"/>
      <c r="B619" s="1509"/>
      <c r="C619" s="1509"/>
      <c r="D619" s="1509"/>
      <c r="E619" s="1509"/>
      <c r="F619" s="1509"/>
      <c r="G619" s="1509"/>
      <c r="H619" s="1509"/>
      <c r="I619" s="1509"/>
      <c r="J619" s="1509"/>
      <c r="K619" s="1509"/>
      <c r="L619" s="1509"/>
      <c r="M619" s="1509"/>
      <c r="N619" s="1509"/>
      <c r="O619" s="1509"/>
      <c r="P619" s="1509"/>
      <c r="Q619" s="1509"/>
      <c r="R619" s="1509"/>
      <c r="S619" s="1509"/>
      <c r="T619" s="1509"/>
      <c r="U619" s="1509"/>
      <c r="V619" s="1509"/>
      <c r="W619" s="1509"/>
      <c r="X619" s="1509"/>
      <c r="Y619" s="1509"/>
      <c r="Z619" s="1509"/>
      <c r="AA619" s="1509"/>
      <c r="AB619" s="1509"/>
      <c r="AC619" s="1509"/>
      <c r="AD619" s="1509"/>
      <c r="AE619" s="1509"/>
      <c r="AF619" s="1509"/>
      <c r="AG619" s="1509"/>
      <c r="AH619" s="1509"/>
      <c r="AI619" s="1509"/>
      <c r="AJ619" s="1509"/>
      <c r="AK619" s="1509"/>
      <c r="AL619" s="1509"/>
      <c r="AM619" s="1509"/>
      <c r="AN619" s="1509"/>
      <c r="AO619" s="1509"/>
      <c r="AP619" s="1509"/>
      <c r="AQ619" s="1509"/>
      <c r="AR619" s="1509"/>
      <c r="AS619" s="1509"/>
      <c r="AT619" s="1509"/>
      <c r="AU619" s="1509"/>
      <c r="AV619" s="1509"/>
      <c r="AW619" s="1509"/>
      <c r="AX619" s="1509"/>
      <c r="AY619" s="1509"/>
      <c r="AZ619" s="1509"/>
      <c r="BA619" s="1509"/>
      <c r="BB619" s="1509"/>
    </row>
    <row r="620">
      <c r="A620" s="1509"/>
      <c r="B620" s="1509"/>
      <c r="C620" s="1509"/>
      <c r="D620" s="1509"/>
      <c r="E620" s="1509"/>
      <c r="F620" s="1509"/>
      <c r="G620" s="1509"/>
      <c r="H620" s="1509"/>
      <c r="I620" s="1509"/>
      <c r="J620" s="1509"/>
      <c r="K620" s="1509"/>
      <c r="L620" s="1509"/>
      <c r="M620" s="1509"/>
      <c r="N620" s="1509"/>
      <c r="O620" s="1509"/>
      <c r="P620" s="1509"/>
      <c r="Q620" s="1509"/>
      <c r="R620" s="1509"/>
      <c r="S620" s="1509"/>
      <c r="T620" s="1509"/>
      <c r="U620" s="1509"/>
      <c r="V620" s="1509"/>
      <c r="W620" s="1509"/>
      <c r="X620" s="1509"/>
      <c r="Y620" s="1509"/>
      <c r="Z620" s="1509"/>
      <c r="AA620" s="1509"/>
      <c r="AB620" s="1509"/>
      <c r="AC620" s="1509"/>
      <c r="AD620" s="1509"/>
      <c r="AE620" s="1509"/>
      <c r="AF620" s="1509"/>
      <c r="AG620" s="1509"/>
      <c r="AH620" s="1509"/>
      <c r="AI620" s="1509"/>
      <c r="AJ620" s="1509"/>
      <c r="AK620" s="1509"/>
      <c r="AL620" s="1509"/>
      <c r="AM620" s="1509"/>
      <c r="AN620" s="1509"/>
      <c r="AO620" s="1509"/>
      <c r="AP620" s="1509"/>
      <c r="AQ620" s="1509"/>
      <c r="AR620" s="1509"/>
      <c r="AS620" s="1509"/>
      <c r="AT620" s="1509"/>
      <c r="AU620" s="1509"/>
      <c r="AV620" s="1509"/>
      <c r="AW620" s="1509"/>
      <c r="AX620" s="1509"/>
      <c r="AY620" s="1509"/>
      <c r="AZ620" s="1509"/>
      <c r="BA620" s="1509"/>
      <c r="BB620" s="1509"/>
    </row>
    <row r="621">
      <c r="A621" s="1509"/>
      <c r="B621" s="1509"/>
      <c r="C621" s="1509"/>
      <c r="D621" s="1509"/>
      <c r="E621" s="1509"/>
      <c r="F621" s="1509"/>
      <c r="G621" s="1509"/>
      <c r="H621" s="1509"/>
      <c r="I621" s="1509"/>
      <c r="J621" s="1509"/>
      <c r="K621" s="1509"/>
      <c r="L621" s="1509"/>
      <c r="M621" s="1509"/>
      <c r="N621" s="1509"/>
      <c r="O621" s="1509"/>
      <c r="P621" s="1509"/>
      <c r="Q621" s="1509"/>
      <c r="R621" s="1509"/>
      <c r="S621" s="1509"/>
      <c r="T621" s="1509"/>
      <c r="U621" s="1509"/>
      <c r="V621" s="1509"/>
      <c r="W621" s="1509"/>
      <c r="X621" s="1509"/>
      <c r="Y621" s="1509"/>
      <c r="Z621" s="1509"/>
      <c r="AA621" s="1509"/>
      <c r="AB621" s="1509"/>
      <c r="AC621" s="1509"/>
      <c r="AD621" s="1509"/>
      <c r="AE621" s="1509"/>
      <c r="AF621" s="1509"/>
      <c r="AG621" s="1509"/>
      <c r="AH621" s="1509"/>
      <c r="AI621" s="1509"/>
      <c r="AJ621" s="1509"/>
      <c r="AK621" s="1509"/>
      <c r="AL621" s="1509"/>
      <c r="AM621" s="1509"/>
      <c r="AN621" s="1509"/>
      <c r="AO621" s="1509"/>
      <c r="AP621" s="1509"/>
      <c r="AQ621" s="1509"/>
      <c r="AR621" s="1509"/>
      <c r="AS621" s="1509"/>
      <c r="AT621" s="1509"/>
      <c r="AU621" s="1509"/>
      <c r="AV621" s="1509"/>
      <c r="AW621" s="1509"/>
      <c r="AX621" s="1509"/>
      <c r="AY621" s="1509"/>
      <c r="AZ621" s="1509"/>
      <c r="BA621" s="1509"/>
      <c r="BB621" s="1509"/>
    </row>
    <row r="622">
      <c r="A622" s="1509"/>
      <c r="B622" s="1509"/>
      <c r="C622" s="1509"/>
      <c r="D622" s="1509"/>
      <c r="E622" s="1509"/>
      <c r="F622" s="1509"/>
      <c r="G622" s="1509"/>
      <c r="H622" s="1509"/>
      <c r="I622" s="1509"/>
      <c r="J622" s="1509"/>
      <c r="K622" s="1509"/>
      <c r="L622" s="1509"/>
      <c r="M622" s="1509"/>
      <c r="N622" s="1509"/>
      <c r="O622" s="1509"/>
      <c r="P622" s="1509"/>
      <c r="Q622" s="1509"/>
      <c r="R622" s="1509"/>
      <c r="S622" s="1509"/>
      <c r="T622" s="1509"/>
      <c r="U622" s="1509"/>
      <c r="V622" s="1509"/>
      <c r="W622" s="1509"/>
      <c r="X622" s="1509"/>
      <c r="Y622" s="1509"/>
      <c r="Z622" s="1509"/>
      <c r="AA622" s="1509"/>
      <c r="AB622" s="1509"/>
      <c r="AC622" s="1509"/>
      <c r="AD622" s="1509"/>
      <c r="AE622" s="1509"/>
      <c r="AF622" s="1509"/>
      <c r="AG622" s="1509"/>
      <c r="AH622" s="1509"/>
      <c r="AI622" s="1509"/>
      <c r="AJ622" s="1509"/>
      <c r="AK622" s="1509"/>
      <c r="AL622" s="1509"/>
      <c r="AM622" s="1509"/>
      <c r="AN622" s="1509"/>
      <c r="AO622" s="1509"/>
      <c r="AP622" s="1509"/>
      <c r="AQ622" s="1509"/>
      <c r="AR622" s="1509"/>
      <c r="AS622" s="1509"/>
      <c r="AT622" s="1509"/>
      <c r="AU622" s="1509"/>
      <c r="AV622" s="1509"/>
      <c r="AW622" s="1509"/>
      <c r="AX622" s="1509"/>
      <c r="AY622" s="1509"/>
      <c r="AZ622" s="1509"/>
      <c r="BA622" s="1509"/>
      <c r="BB622" s="1509"/>
    </row>
    <row r="623">
      <c r="A623" s="1509"/>
      <c r="B623" s="1509"/>
      <c r="C623" s="1509"/>
      <c r="D623" s="1509"/>
      <c r="E623" s="1509"/>
      <c r="F623" s="1509"/>
      <c r="G623" s="1509"/>
      <c r="H623" s="1509"/>
      <c r="I623" s="1509"/>
      <c r="J623" s="1509"/>
      <c r="K623" s="1509"/>
      <c r="L623" s="1509"/>
      <c r="M623" s="1509"/>
      <c r="N623" s="1509"/>
      <c r="O623" s="1509"/>
      <c r="P623" s="1509"/>
      <c r="Q623" s="1509"/>
      <c r="R623" s="1509"/>
      <c r="S623" s="1509"/>
      <c r="T623" s="1509"/>
      <c r="U623" s="1509"/>
      <c r="V623" s="1509"/>
      <c r="W623" s="1509"/>
      <c r="X623" s="1509"/>
      <c r="Y623" s="1509"/>
      <c r="Z623" s="1509"/>
      <c r="AA623" s="1509"/>
      <c r="AB623" s="1509"/>
      <c r="AC623" s="1509"/>
      <c r="AD623" s="1509"/>
      <c r="AE623" s="1509"/>
      <c r="AF623" s="1509"/>
      <c r="AG623" s="1509"/>
      <c r="AH623" s="1509"/>
      <c r="AI623" s="1509"/>
      <c r="AJ623" s="1509"/>
      <c r="AK623" s="1509"/>
      <c r="AL623" s="1509"/>
      <c r="AM623" s="1509"/>
      <c r="AN623" s="1509"/>
      <c r="AO623" s="1509"/>
      <c r="AP623" s="1509"/>
      <c r="AQ623" s="1509"/>
      <c r="AR623" s="1509"/>
      <c r="AS623" s="1509"/>
      <c r="AT623" s="1509"/>
      <c r="AU623" s="1509"/>
      <c r="AV623" s="1509"/>
      <c r="AW623" s="1509"/>
      <c r="AX623" s="1509"/>
      <c r="AY623" s="1509"/>
      <c r="AZ623" s="1509"/>
      <c r="BA623" s="1509"/>
      <c r="BB623" s="1509"/>
    </row>
    <row r="624">
      <c r="A624" s="1509"/>
      <c r="B624" s="1509"/>
      <c r="C624" s="1509"/>
      <c r="D624" s="1509"/>
      <c r="E624" s="1509"/>
      <c r="F624" s="1509"/>
      <c r="G624" s="1509"/>
      <c r="H624" s="1509"/>
      <c r="I624" s="1509"/>
      <c r="J624" s="1509"/>
      <c r="K624" s="1509"/>
      <c r="L624" s="1509"/>
      <c r="M624" s="1509"/>
      <c r="N624" s="1509"/>
      <c r="O624" s="1509"/>
      <c r="P624" s="1509"/>
      <c r="Q624" s="1509"/>
      <c r="R624" s="1509"/>
      <c r="S624" s="1509"/>
      <c r="T624" s="1509"/>
      <c r="U624" s="1509"/>
      <c r="V624" s="1509"/>
      <c r="W624" s="1509"/>
      <c r="X624" s="1509"/>
      <c r="Y624" s="1509"/>
      <c r="Z624" s="1509"/>
      <c r="AA624" s="1509"/>
      <c r="AB624" s="1509"/>
      <c r="AC624" s="1509"/>
      <c r="AD624" s="1509"/>
      <c r="AE624" s="1509"/>
      <c r="AF624" s="1509"/>
      <c r="AG624" s="1509"/>
      <c r="AH624" s="1509"/>
      <c r="AI624" s="1509"/>
      <c r="AJ624" s="1509"/>
      <c r="AK624" s="1509"/>
      <c r="AL624" s="1509"/>
      <c r="AM624" s="1509"/>
      <c r="AN624" s="1509"/>
      <c r="AO624" s="1509"/>
      <c r="AP624" s="1509"/>
      <c r="AQ624" s="1509"/>
      <c r="AR624" s="1509"/>
      <c r="AS624" s="1509"/>
      <c r="AT624" s="1509"/>
      <c r="AU624" s="1509"/>
      <c r="AV624" s="1509"/>
      <c r="AW624" s="1509"/>
      <c r="AX624" s="1509"/>
      <c r="AY624" s="1509"/>
      <c r="AZ624" s="1509"/>
      <c r="BA624" s="1509"/>
      <c r="BB624" s="1509"/>
    </row>
    <row r="625">
      <c r="A625" s="1509"/>
      <c r="B625" s="1509"/>
      <c r="C625" s="1509"/>
      <c r="D625" s="1509"/>
      <c r="E625" s="1509"/>
      <c r="F625" s="1509"/>
      <c r="G625" s="1509"/>
      <c r="H625" s="1509"/>
      <c r="I625" s="1509"/>
      <c r="J625" s="1509"/>
      <c r="K625" s="1509"/>
      <c r="L625" s="1509"/>
      <c r="M625" s="1509"/>
      <c r="N625" s="1509"/>
      <c r="O625" s="1509"/>
      <c r="P625" s="1509"/>
      <c r="Q625" s="1509"/>
      <c r="R625" s="1509"/>
      <c r="S625" s="1509"/>
      <c r="T625" s="1509"/>
      <c r="U625" s="1509"/>
      <c r="V625" s="1509"/>
      <c r="W625" s="1509"/>
      <c r="X625" s="1509"/>
      <c r="Y625" s="1509"/>
      <c r="Z625" s="1509"/>
      <c r="AA625" s="1509"/>
      <c r="AB625" s="1509"/>
      <c r="AC625" s="1509"/>
      <c r="AD625" s="1509"/>
      <c r="AE625" s="1509"/>
      <c r="AF625" s="1509"/>
      <c r="AG625" s="1509"/>
      <c r="AH625" s="1509"/>
      <c r="AI625" s="1509"/>
      <c r="AJ625" s="1509"/>
      <c r="AK625" s="1509"/>
      <c r="AL625" s="1509"/>
      <c r="AM625" s="1509"/>
      <c r="AN625" s="1509"/>
      <c r="AO625" s="1509"/>
      <c r="AP625" s="1509"/>
      <c r="AQ625" s="1509"/>
      <c r="AR625" s="1509"/>
      <c r="AS625" s="1509"/>
      <c r="AT625" s="1509"/>
      <c r="AU625" s="1509"/>
      <c r="AV625" s="1509"/>
      <c r="AW625" s="1509"/>
      <c r="AX625" s="1509"/>
      <c r="AY625" s="1509"/>
      <c r="AZ625" s="1509"/>
      <c r="BA625" s="1509"/>
      <c r="BB625" s="1509"/>
    </row>
    <row r="626">
      <c r="A626" s="1509"/>
      <c r="B626" s="1509"/>
      <c r="C626" s="1509"/>
      <c r="D626" s="1509"/>
      <c r="E626" s="1509"/>
      <c r="F626" s="1509"/>
      <c r="G626" s="1509"/>
      <c r="H626" s="1509"/>
      <c r="I626" s="1509"/>
      <c r="J626" s="1509"/>
      <c r="K626" s="1509"/>
      <c r="L626" s="1509"/>
      <c r="M626" s="1509"/>
      <c r="N626" s="1509"/>
      <c r="O626" s="1509"/>
      <c r="P626" s="1509"/>
      <c r="Q626" s="1509"/>
      <c r="R626" s="1509"/>
      <c r="S626" s="1509"/>
      <c r="T626" s="1509"/>
      <c r="U626" s="1509"/>
      <c r="V626" s="1509"/>
      <c r="W626" s="1509"/>
      <c r="X626" s="1509"/>
      <c r="Y626" s="1509"/>
      <c r="Z626" s="1509"/>
      <c r="AA626" s="1509"/>
      <c r="AB626" s="1509"/>
      <c r="AC626" s="1509"/>
      <c r="AD626" s="1509"/>
      <c r="AE626" s="1509"/>
      <c r="AF626" s="1509"/>
      <c r="AG626" s="1509"/>
      <c r="AH626" s="1509"/>
      <c r="AI626" s="1509"/>
      <c r="AJ626" s="1509"/>
      <c r="AK626" s="1509"/>
      <c r="AL626" s="1509"/>
      <c r="AM626" s="1509"/>
      <c r="AN626" s="1509"/>
      <c r="AO626" s="1509"/>
      <c r="AP626" s="1509"/>
      <c r="AQ626" s="1509"/>
      <c r="AR626" s="1509"/>
      <c r="AS626" s="1509"/>
      <c r="AT626" s="1509"/>
      <c r="AU626" s="1509"/>
      <c r="AV626" s="1509"/>
      <c r="AW626" s="1509"/>
      <c r="AX626" s="1509"/>
      <c r="AY626" s="1509"/>
      <c r="AZ626" s="1509"/>
      <c r="BA626" s="1509"/>
      <c r="BB626" s="1509"/>
    </row>
    <row r="627">
      <c r="A627" s="1509"/>
      <c r="B627" s="1509"/>
      <c r="C627" s="1509"/>
      <c r="D627" s="1509"/>
      <c r="E627" s="1509"/>
      <c r="F627" s="1509"/>
      <c r="G627" s="1509"/>
      <c r="H627" s="1509"/>
      <c r="I627" s="1509"/>
      <c r="J627" s="1509"/>
      <c r="K627" s="1509"/>
      <c r="L627" s="1509"/>
      <c r="M627" s="1509"/>
      <c r="N627" s="1509"/>
      <c r="O627" s="1509"/>
      <c r="P627" s="1509"/>
      <c r="Q627" s="1509"/>
      <c r="R627" s="1509"/>
      <c r="S627" s="1509"/>
      <c r="T627" s="1509"/>
      <c r="U627" s="1509"/>
      <c r="V627" s="1509"/>
      <c r="W627" s="1509"/>
      <c r="X627" s="1509"/>
      <c r="Y627" s="1509"/>
      <c r="Z627" s="1509"/>
      <c r="AA627" s="1509"/>
      <c r="AB627" s="1509"/>
      <c r="AC627" s="1509"/>
      <c r="AD627" s="1509"/>
      <c r="AE627" s="1509"/>
      <c r="AF627" s="1509"/>
      <c r="AG627" s="1509"/>
      <c r="AH627" s="1509"/>
      <c r="AI627" s="1509"/>
      <c r="AJ627" s="1509"/>
      <c r="AK627" s="1509"/>
      <c r="AL627" s="1509"/>
      <c r="AM627" s="1509"/>
      <c r="AN627" s="1509"/>
      <c r="AO627" s="1509"/>
      <c r="AP627" s="1509"/>
      <c r="AQ627" s="1509"/>
      <c r="AR627" s="1509"/>
      <c r="AS627" s="1509"/>
      <c r="AT627" s="1509"/>
      <c r="AU627" s="1509"/>
      <c r="AV627" s="1509"/>
      <c r="AW627" s="1509"/>
      <c r="AX627" s="1509"/>
      <c r="AY627" s="1509"/>
      <c r="AZ627" s="1509"/>
      <c r="BA627" s="1509"/>
      <c r="BB627" s="1509"/>
    </row>
    <row r="628">
      <c r="A628" s="1509"/>
      <c r="B628" s="1509"/>
      <c r="C628" s="1509"/>
      <c r="D628" s="1509"/>
      <c r="E628" s="1509"/>
      <c r="F628" s="1509"/>
      <c r="G628" s="1509"/>
      <c r="H628" s="1509"/>
      <c r="I628" s="1509"/>
      <c r="J628" s="1509"/>
      <c r="K628" s="1509"/>
      <c r="L628" s="1509"/>
      <c r="M628" s="1509"/>
      <c r="N628" s="1509"/>
      <c r="O628" s="1509"/>
      <c r="P628" s="1509"/>
      <c r="Q628" s="1509"/>
      <c r="R628" s="1509"/>
      <c r="S628" s="1509"/>
      <c r="T628" s="1509"/>
      <c r="U628" s="1509"/>
      <c r="V628" s="1509"/>
      <c r="W628" s="1509"/>
      <c r="X628" s="1509"/>
      <c r="Y628" s="1509"/>
      <c r="Z628" s="1509"/>
      <c r="AA628" s="1509"/>
      <c r="AB628" s="1509"/>
      <c r="AC628" s="1509"/>
      <c r="AD628" s="1509"/>
      <c r="AE628" s="1509"/>
      <c r="AF628" s="1509"/>
      <c r="AG628" s="1509"/>
      <c r="AH628" s="1509"/>
      <c r="AI628" s="1509"/>
      <c r="AJ628" s="1509"/>
      <c r="AK628" s="1509"/>
      <c r="AL628" s="1509"/>
      <c r="AM628" s="1509"/>
      <c r="AN628" s="1509"/>
      <c r="AO628" s="1509"/>
      <c r="AP628" s="1509"/>
      <c r="AQ628" s="1509"/>
      <c r="AR628" s="1509"/>
      <c r="AS628" s="1509"/>
      <c r="AT628" s="1509"/>
      <c r="AU628" s="1509"/>
      <c r="AV628" s="1509"/>
      <c r="AW628" s="1509"/>
      <c r="AX628" s="1509"/>
      <c r="AY628" s="1509"/>
      <c r="AZ628" s="1509"/>
      <c r="BA628" s="1509"/>
      <c r="BB628" s="1509"/>
    </row>
    <row r="629">
      <c r="A629" s="1509"/>
      <c r="B629" s="1509"/>
      <c r="C629" s="1509"/>
      <c r="D629" s="1509"/>
      <c r="E629" s="1509"/>
      <c r="F629" s="1509"/>
      <c r="G629" s="1509"/>
      <c r="H629" s="1509"/>
      <c r="I629" s="1509"/>
      <c r="J629" s="1509"/>
      <c r="K629" s="1509"/>
      <c r="L629" s="1509"/>
      <c r="M629" s="1509"/>
      <c r="N629" s="1509"/>
      <c r="O629" s="1509"/>
      <c r="P629" s="1509"/>
      <c r="Q629" s="1509"/>
      <c r="R629" s="1509"/>
      <c r="S629" s="1509"/>
      <c r="T629" s="1509"/>
      <c r="U629" s="1509"/>
      <c r="V629" s="1509"/>
      <c r="W629" s="1509"/>
      <c r="X629" s="1509"/>
      <c r="Y629" s="1509"/>
      <c r="Z629" s="1509"/>
      <c r="AA629" s="1509"/>
      <c r="AB629" s="1509"/>
      <c r="AC629" s="1509"/>
      <c r="AD629" s="1509"/>
      <c r="AE629" s="1509"/>
      <c r="AF629" s="1509"/>
      <c r="AG629" s="1509"/>
      <c r="AH629" s="1509"/>
      <c r="AI629" s="1509"/>
      <c r="AJ629" s="1509"/>
      <c r="AK629" s="1509"/>
      <c r="AL629" s="1509"/>
      <c r="AM629" s="1509"/>
      <c r="AN629" s="1509"/>
      <c r="AO629" s="1509"/>
      <c r="AP629" s="1509"/>
      <c r="AQ629" s="1509"/>
      <c r="AR629" s="1509"/>
      <c r="AS629" s="1509"/>
      <c r="AT629" s="1509"/>
      <c r="AU629" s="1509"/>
      <c r="AV629" s="1509"/>
      <c r="AW629" s="1509"/>
      <c r="AX629" s="1509"/>
      <c r="AY629" s="1509"/>
      <c r="AZ629" s="1509"/>
      <c r="BA629" s="1509"/>
      <c r="BB629" s="1509"/>
    </row>
    <row r="630">
      <c r="A630" s="1509"/>
      <c r="B630" s="1509"/>
      <c r="C630" s="1509"/>
      <c r="D630" s="1509"/>
      <c r="E630" s="1509"/>
      <c r="F630" s="1509"/>
      <c r="G630" s="1509"/>
      <c r="H630" s="1509"/>
      <c r="I630" s="1509"/>
      <c r="J630" s="1509"/>
      <c r="K630" s="1509"/>
      <c r="L630" s="1509"/>
      <c r="M630" s="1509"/>
      <c r="N630" s="1509"/>
      <c r="O630" s="1509"/>
      <c r="P630" s="1509"/>
      <c r="Q630" s="1509"/>
      <c r="R630" s="1509"/>
      <c r="S630" s="1509"/>
      <c r="T630" s="1509"/>
      <c r="U630" s="1509"/>
      <c r="V630" s="1509"/>
      <c r="W630" s="1509"/>
      <c r="X630" s="1509"/>
      <c r="Y630" s="1509"/>
      <c r="Z630" s="1509"/>
      <c r="AA630" s="1509"/>
      <c r="AB630" s="1509"/>
      <c r="AC630" s="1509"/>
      <c r="AD630" s="1509"/>
      <c r="AE630" s="1509"/>
      <c r="AF630" s="1509"/>
      <c r="AG630" s="1509"/>
      <c r="AH630" s="1509"/>
      <c r="AI630" s="1509"/>
      <c r="AJ630" s="1509"/>
      <c r="AK630" s="1509"/>
      <c r="AL630" s="1509"/>
      <c r="AM630" s="1509"/>
      <c r="AN630" s="1509"/>
      <c r="AO630" s="1509"/>
      <c r="AP630" s="1509"/>
      <c r="AQ630" s="1509"/>
      <c r="AR630" s="1509"/>
      <c r="AS630" s="1509"/>
      <c r="AT630" s="1509"/>
      <c r="AU630" s="1509"/>
      <c r="AV630" s="1509"/>
      <c r="AW630" s="1509"/>
      <c r="AX630" s="1509"/>
      <c r="AY630" s="1509"/>
      <c r="AZ630" s="1509"/>
      <c r="BA630" s="1509"/>
      <c r="BB630" s="1509"/>
    </row>
    <row r="631">
      <c r="A631" s="1509"/>
      <c r="B631" s="1509"/>
      <c r="C631" s="1509"/>
      <c r="D631" s="1509"/>
      <c r="E631" s="1509"/>
      <c r="F631" s="1509"/>
      <c r="G631" s="1509"/>
      <c r="H631" s="1509"/>
      <c r="I631" s="1509"/>
      <c r="J631" s="1509"/>
      <c r="K631" s="1509"/>
      <c r="L631" s="1509"/>
      <c r="M631" s="1509"/>
      <c r="N631" s="1509"/>
      <c r="O631" s="1509"/>
      <c r="P631" s="1509"/>
      <c r="Q631" s="1509"/>
      <c r="R631" s="1509"/>
      <c r="S631" s="1509"/>
      <c r="T631" s="1509"/>
      <c r="U631" s="1509"/>
      <c r="V631" s="1509"/>
      <c r="W631" s="1509"/>
      <c r="X631" s="1509"/>
      <c r="Y631" s="1509"/>
      <c r="Z631" s="1509"/>
      <c r="AA631" s="1509"/>
      <c r="AB631" s="1509"/>
      <c r="AC631" s="1509"/>
      <c r="AD631" s="1509"/>
      <c r="AE631" s="1509"/>
      <c r="AF631" s="1509"/>
      <c r="AG631" s="1509"/>
      <c r="AH631" s="1509"/>
      <c r="AI631" s="1509"/>
      <c r="AJ631" s="1509"/>
      <c r="AK631" s="1509"/>
      <c r="AL631" s="1509"/>
      <c r="AM631" s="1509"/>
      <c r="AN631" s="1509"/>
      <c r="AO631" s="1509"/>
      <c r="AP631" s="1509"/>
      <c r="AQ631" s="1509"/>
      <c r="AR631" s="1509"/>
      <c r="AS631" s="1509"/>
      <c r="AT631" s="1509"/>
      <c r="AU631" s="1509"/>
      <c r="AV631" s="1509"/>
      <c r="AW631" s="1509"/>
      <c r="AX631" s="1509"/>
      <c r="AY631" s="1509"/>
      <c r="AZ631" s="1509"/>
      <c r="BA631" s="1509"/>
      <c r="BB631" s="1509"/>
    </row>
    <row r="632">
      <c r="A632" s="1509"/>
      <c r="B632" s="1509"/>
      <c r="C632" s="1509"/>
      <c r="D632" s="1509"/>
      <c r="E632" s="1509"/>
      <c r="F632" s="1509"/>
      <c r="G632" s="1509"/>
      <c r="H632" s="1509"/>
      <c r="I632" s="1509"/>
      <c r="J632" s="1509"/>
      <c r="K632" s="1509"/>
      <c r="L632" s="1509"/>
      <c r="M632" s="1509"/>
      <c r="N632" s="1509"/>
      <c r="O632" s="1509"/>
      <c r="P632" s="1509"/>
      <c r="Q632" s="1509"/>
      <c r="R632" s="1509"/>
      <c r="S632" s="1509"/>
      <c r="T632" s="1509"/>
      <c r="U632" s="1509"/>
      <c r="V632" s="1509"/>
      <c r="W632" s="1509"/>
      <c r="X632" s="1509"/>
      <c r="Y632" s="1509"/>
      <c r="Z632" s="1509"/>
      <c r="AA632" s="1509"/>
      <c r="AB632" s="1509"/>
      <c r="AC632" s="1509"/>
      <c r="AD632" s="1509"/>
      <c r="AE632" s="1509"/>
      <c r="AF632" s="1509"/>
      <c r="AG632" s="1509"/>
      <c r="AH632" s="1509"/>
      <c r="AI632" s="1509"/>
      <c r="AJ632" s="1509"/>
      <c r="AK632" s="1509"/>
      <c r="AL632" s="1509"/>
      <c r="AM632" s="1509"/>
      <c r="AN632" s="1509"/>
      <c r="AO632" s="1509"/>
      <c r="AP632" s="1509"/>
      <c r="AQ632" s="1509"/>
      <c r="AR632" s="1509"/>
      <c r="AS632" s="1509"/>
      <c r="AT632" s="1509"/>
      <c r="AU632" s="1509"/>
      <c r="AV632" s="1509"/>
      <c r="AW632" s="1509"/>
      <c r="AX632" s="1509"/>
      <c r="AY632" s="1509"/>
      <c r="AZ632" s="1509"/>
      <c r="BA632" s="1509"/>
      <c r="BB632" s="1509"/>
    </row>
    <row r="633">
      <c r="A633" s="1509"/>
      <c r="B633" s="1509"/>
      <c r="C633" s="1509"/>
      <c r="D633" s="1509"/>
      <c r="E633" s="1509"/>
      <c r="F633" s="1509"/>
      <c r="G633" s="1509"/>
      <c r="H633" s="1509"/>
      <c r="I633" s="1509"/>
      <c r="J633" s="1509"/>
      <c r="K633" s="1509"/>
      <c r="L633" s="1509"/>
      <c r="M633" s="1509"/>
      <c r="N633" s="1509"/>
      <c r="O633" s="1509"/>
      <c r="P633" s="1509"/>
      <c r="Q633" s="1509"/>
      <c r="R633" s="1509"/>
      <c r="S633" s="1509"/>
      <c r="T633" s="1509"/>
      <c r="U633" s="1509"/>
      <c r="V633" s="1509"/>
      <c r="W633" s="1509"/>
      <c r="X633" s="1509"/>
      <c r="Y633" s="1509"/>
      <c r="Z633" s="1509"/>
      <c r="AA633" s="1509"/>
      <c r="AB633" s="1509"/>
      <c r="AC633" s="1509"/>
      <c r="AD633" s="1509"/>
      <c r="AE633" s="1509"/>
      <c r="AF633" s="1509"/>
      <c r="AG633" s="1509"/>
      <c r="AH633" s="1509"/>
      <c r="AI633" s="1509"/>
      <c r="AJ633" s="1509"/>
      <c r="AK633" s="1509"/>
      <c r="AL633" s="1509"/>
      <c r="AM633" s="1509"/>
      <c r="AN633" s="1509"/>
      <c r="AO633" s="1509"/>
      <c r="AP633" s="1509"/>
      <c r="AQ633" s="1509"/>
      <c r="AR633" s="1509"/>
      <c r="AS633" s="1509"/>
      <c r="AT633" s="1509"/>
      <c r="AU633" s="1509"/>
      <c r="AV633" s="1509"/>
      <c r="AW633" s="1509"/>
      <c r="AX633" s="1509"/>
      <c r="AY633" s="1509"/>
      <c r="AZ633" s="1509"/>
      <c r="BA633" s="1509"/>
      <c r="BB633" s="1509"/>
    </row>
    <row r="634">
      <c r="A634" s="1509"/>
      <c r="B634" s="1509"/>
      <c r="C634" s="1509"/>
      <c r="D634" s="1509"/>
      <c r="E634" s="1509"/>
      <c r="F634" s="1509"/>
      <c r="G634" s="1509"/>
      <c r="H634" s="1509"/>
      <c r="I634" s="1509"/>
      <c r="J634" s="1509"/>
      <c r="K634" s="1509"/>
      <c r="L634" s="1509"/>
      <c r="M634" s="1509"/>
      <c r="N634" s="1509"/>
      <c r="O634" s="1509"/>
      <c r="P634" s="1509"/>
      <c r="Q634" s="1509"/>
      <c r="R634" s="1509"/>
      <c r="S634" s="1509"/>
      <c r="T634" s="1509"/>
      <c r="U634" s="1509"/>
      <c r="V634" s="1509"/>
      <c r="W634" s="1509"/>
      <c r="X634" s="1509"/>
      <c r="Y634" s="1509"/>
      <c r="Z634" s="1509"/>
      <c r="AA634" s="1509"/>
      <c r="AB634" s="1509"/>
      <c r="AC634" s="1509"/>
      <c r="AD634" s="1509"/>
      <c r="AE634" s="1509"/>
      <c r="AF634" s="1509"/>
      <c r="AG634" s="1509"/>
      <c r="AH634" s="1509"/>
      <c r="AI634" s="1509"/>
      <c r="AJ634" s="1509"/>
      <c r="AK634" s="1509"/>
      <c r="AL634" s="1509"/>
      <c r="AM634" s="1509"/>
      <c r="AN634" s="1509"/>
      <c r="AO634" s="1509"/>
      <c r="AP634" s="1509"/>
      <c r="AQ634" s="1509"/>
      <c r="AR634" s="1509"/>
      <c r="AS634" s="1509"/>
      <c r="AT634" s="1509"/>
      <c r="AU634" s="1509"/>
      <c r="AV634" s="1509"/>
      <c r="AW634" s="1509"/>
      <c r="AX634" s="1509"/>
      <c r="AY634" s="1509"/>
      <c r="AZ634" s="1509"/>
      <c r="BA634" s="1509"/>
      <c r="BB634" s="1509"/>
    </row>
    <row r="635">
      <c r="A635" s="1509"/>
      <c r="B635" s="1509"/>
      <c r="C635" s="1509"/>
      <c r="D635" s="1509"/>
      <c r="E635" s="1509"/>
      <c r="F635" s="1509"/>
      <c r="G635" s="1509"/>
      <c r="H635" s="1509"/>
      <c r="I635" s="1509"/>
      <c r="J635" s="1509"/>
      <c r="K635" s="1509"/>
      <c r="L635" s="1509"/>
      <c r="M635" s="1509"/>
      <c r="N635" s="1509"/>
      <c r="O635" s="1509"/>
      <c r="P635" s="1509"/>
      <c r="Q635" s="1509"/>
      <c r="R635" s="1509"/>
      <c r="S635" s="1509"/>
      <c r="T635" s="1509"/>
      <c r="U635" s="1509"/>
      <c r="V635" s="1509"/>
      <c r="W635" s="1509"/>
      <c r="X635" s="1509"/>
      <c r="Y635" s="1509"/>
      <c r="Z635" s="1509"/>
      <c r="AA635" s="1509"/>
      <c r="AB635" s="1509"/>
      <c r="AC635" s="1509"/>
      <c r="AD635" s="1509"/>
      <c r="AE635" s="1509"/>
      <c r="AF635" s="1509"/>
      <c r="AG635" s="1509"/>
      <c r="AH635" s="1509"/>
      <c r="AI635" s="1509"/>
      <c r="AJ635" s="1509"/>
      <c r="AK635" s="1509"/>
      <c r="AL635" s="1509"/>
      <c r="AM635" s="1509"/>
      <c r="AN635" s="1509"/>
      <c r="AO635" s="1509"/>
      <c r="AP635" s="1509"/>
      <c r="AQ635" s="1509"/>
      <c r="AR635" s="1509"/>
      <c r="AS635" s="1509"/>
      <c r="AT635" s="1509"/>
      <c r="AU635" s="1509"/>
      <c r="AV635" s="1509"/>
      <c r="AW635" s="1509"/>
      <c r="AX635" s="1509"/>
      <c r="AY635" s="1509"/>
      <c r="AZ635" s="1509"/>
      <c r="BA635" s="1509"/>
      <c r="BB635" s="1509"/>
    </row>
    <row r="636">
      <c r="A636" s="1509"/>
      <c r="B636" s="1509"/>
      <c r="C636" s="1509"/>
      <c r="D636" s="1509"/>
      <c r="E636" s="1509"/>
      <c r="F636" s="1509"/>
      <c r="G636" s="1509"/>
      <c r="H636" s="1509"/>
      <c r="I636" s="1509"/>
      <c r="J636" s="1509"/>
      <c r="K636" s="1509"/>
      <c r="L636" s="1509"/>
      <c r="M636" s="1509"/>
      <c r="N636" s="1509"/>
      <c r="O636" s="1509"/>
      <c r="P636" s="1509"/>
      <c r="Q636" s="1509"/>
      <c r="R636" s="1509"/>
      <c r="S636" s="1509"/>
      <c r="T636" s="1509"/>
      <c r="U636" s="1509"/>
      <c r="V636" s="1509"/>
      <c r="W636" s="1509"/>
      <c r="X636" s="1509"/>
      <c r="Y636" s="1509"/>
      <c r="Z636" s="1509"/>
      <c r="AA636" s="1509"/>
      <c r="AB636" s="1509"/>
      <c r="AC636" s="1509"/>
      <c r="AD636" s="1509"/>
      <c r="AE636" s="1509"/>
      <c r="AF636" s="1509"/>
      <c r="AG636" s="1509"/>
      <c r="AH636" s="1509"/>
      <c r="AI636" s="1509"/>
      <c r="AJ636" s="1509"/>
      <c r="AK636" s="1509"/>
      <c r="AL636" s="1509"/>
      <c r="AM636" s="1509"/>
      <c r="AN636" s="1509"/>
      <c r="AO636" s="1509"/>
      <c r="AP636" s="1509"/>
      <c r="AQ636" s="1509"/>
      <c r="AR636" s="1509"/>
      <c r="AS636" s="1509"/>
      <c r="AT636" s="1509"/>
      <c r="AU636" s="1509"/>
      <c r="AV636" s="1509"/>
      <c r="AW636" s="1509"/>
      <c r="AX636" s="1509"/>
      <c r="AY636" s="1509"/>
      <c r="AZ636" s="1509"/>
      <c r="BA636" s="1509"/>
      <c r="BB636" s="1509"/>
    </row>
    <row r="637">
      <c r="A637" s="1509"/>
      <c r="B637" s="1509"/>
      <c r="C637" s="1509"/>
      <c r="D637" s="1509"/>
      <c r="E637" s="1509"/>
      <c r="F637" s="1509"/>
      <c r="G637" s="1509"/>
      <c r="H637" s="1509"/>
      <c r="I637" s="1509"/>
      <c r="J637" s="1509"/>
      <c r="K637" s="1509"/>
      <c r="L637" s="1509"/>
      <c r="M637" s="1509"/>
      <c r="N637" s="1509"/>
      <c r="O637" s="1509"/>
      <c r="P637" s="1509"/>
      <c r="Q637" s="1509"/>
      <c r="R637" s="1509"/>
      <c r="S637" s="1509"/>
      <c r="T637" s="1509"/>
      <c r="U637" s="1509"/>
      <c r="V637" s="1509"/>
      <c r="W637" s="1509"/>
      <c r="X637" s="1509"/>
      <c r="Y637" s="1509"/>
      <c r="Z637" s="1509"/>
      <c r="AA637" s="1509"/>
      <c r="AB637" s="1509"/>
      <c r="AC637" s="1509"/>
      <c r="AD637" s="1509"/>
      <c r="AE637" s="1509"/>
      <c r="AF637" s="1509"/>
      <c r="AG637" s="1509"/>
      <c r="AH637" s="1509"/>
      <c r="AI637" s="1509"/>
      <c r="AJ637" s="1509"/>
      <c r="AK637" s="1509"/>
      <c r="AL637" s="1509"/>
      <c r="AM637" s="1509"/>
      <c r="AN637" s="1509"/>
      <c r="AO637" s="1509"/>
      <c r="AP637" s="1509"/>
      <c r="AQ637" s="1509"/>
      <c r="AR637" s="1509"/>
      <c r="AS637" s="1509"/>
      <c r="AT637" s="1509"/>
      <c r="AU637" s="1509"/>
      <c r="AV637" s="1509"/>
      <c r="AW637" s="1509"/>
      <c r="AX637" s="1509"/>
      <c r="AY637" s="1509"/>
      <c r="AZ637" s="1509"/>
      <c r="BA637" s="1509"/>
      <c r="BB637" s="1509"/>
    </row>
    <row r="638">
      <c r="A638" s="1509"/>
      <c r="B638" s="1509"/>
      <c r="C638" s="1509"/>
      <c r="D638" s="1509"/>
      <c r="E638" s="1509"/>
      <c r="F638" s="1509"/>
      <c r="G638" s="1509"/>
      <c r="H638" s="1509"/>
      <c r="I638" s="1509"/>
      <c r="J638" s="1509"/>
      <c r="K638" s="1509"/>
      <c r="L638" s="1509"/>
      <c r="M638" s="1509"/>
      <c r="N638" s="1509"/>
      <c r="O638" s="1509"/>
      <c r="P638" s="1509"/>
      <c r="Q638" s="1509"/>
      <c r="R638" s="1509"/>
      <c r="S638" s="1509"/>
      <c r="T638" s="1509"/>
      <c r="U638" s="1509"/>
      <c r="V638" s="1509"/>
      <c r="W638" s="1509"/>
      <c r="X638" s="1509"/>
      <c r="Y638" s="1509"/>
      <c r="Z638" s="1509"/>
      <c r="AA638" s="1509"/>
      <c r="AB638" s="1509"/>
      <c r="AC638" s="1509"/>
      <c r="AD638" s="1509"/>
      <c r="AE638" s="1509"/>
      <c r="AF638" s="1509"/>
      <c r="AG638" s="1509"/>
      <c r="AH638" s="1509"/>
      <c r="AI638" s="1509"/>
      <c r="AJ638" s="1509"/>
      <c r="AK638" s="1509"/>
      <c r="AL638" s="1509"/>
      <c r="AM638" s="1509"/>
      <c r="AN638" s="1509"/>
      <c r="AO638" s="1509"/>
      <c r="AP638" s="1509"/>
      <c r="AQ638" s="1509"/>
      <c r="AR638" s="1509"/>
      <c r="AS638" s="1509"/>
      <c r="AT638" s="1509"/>
      <c r="AU638" s="1509"/>
      <c r="AV638" s="1509"/>
      <c r="AW638" s="1509"/>
      <c r="AX638" s="1509"/>
      <c r="AY638" s="1509"/>
      <c r="AZ638" s="1509"/>
      <c r="BA638" s="1509"/>
      <c r="BB638" s="1509"/>
    </row>
    <row r="639">
      <c r="A639" s="1509"/>
      <c r="B639" s="1509"/>
      <c r="C639" s="1509"/>
      <c r="D639" s="1509"/>
      <c r="E639" s="1509"/>
      <c r="F639" s="1509"/>
      <c r="G639" s="1509"/>
      <c r="H639" s="1509"/>
      <c r="I639" s="1509"/>
      <c r="J639" s="1509"/>
      <c r="K639" s="1509"/>
      <c r="L639" s="1509"/>
      <c r="M639" s="1509"/>
      <c r="N639" s="1509"/>
      <c r="O639" s="1509"/>
      <c r="P639" s="1509"/>
      <c r="Q639" s="1509"/>
      <c r="R639" s="1509"/>
      <c r="S639" s="1509"/>
      <c r="T639" s="1509"/>
      <c r="U639" s="1509"/>
      <c r="V639" s="1509"/>
      <c r="W639" s="1509"/>
      <c r="X639" s="1509"/>
      <c r="Y639" s="1509"/>
      <c r="Z639" s="1509"/>
      <c r="AA639" s="1509"/>
      <c r="AB639" s="1509"/>
      <c r="AC639" s="1509"/>
      <c r="AD639" s="1509"/>
      <c r="AE639" s="1509"/>
      <c r="AF639" s="1509"/>
      <c r="AG639" s="1509"/>
      <c r="AH639" s="1509"/>
      <c r="AI639" s="1509"/>
      <c r="AJ639" s="1509"/>
      <c r="AK639" s="1509"/>
      <c r="AL639" s="1509"/>
      <c r="AM639" s="1509"/>
      <c r="AN639" s="1509"/>
      <c r="AO639" s="1509"/>
      <c r="AP639" s="1509"/>
      <c r="AQ639" s="1509"/>
      <c r="AR639" s="1509"/>
      <c r="AS639" s="1509"/>
      <c r="AT639" s="1509"/>
      <c r="AU639" s="1509"/>
      <c r="AV639" s="1509"/>
      <c r="AW639" s="1509"/>
      <c r="AX639" s="1509"/>
      <c r="AY639" s="1509"/>
      <c r="AZ639" s="1509"/>
      <c r="BA639" s="1509"/>
      <c r="BB639" s="1509"/>
    </row>
    <row r="640">
      <c r="A640" s="1509"/>
      <c r="B640" s="1509"/>
      <c r="C640" s="1509"/>
      <c r="D640" s="1509"/>
      <c r="E640" s="1509"/>
      <c r="F640" s="1509"/>
      <c r="G640" s="1509"/>
      <c r="H640" s="1509"/>
      <c r="I640" s="1509"/>
      <c r="J640" s="1509"/>
      <c r="K640" s="1509"/>
      <c r="L640" s="1509"/>
      <c r="M640" s="1509"/>
      <c r="N640" s="1509"/>
      <c r="O640" s="1509"/>
      <c r="P640" s="1509"/>
      <c r="Q640" s="1509"/>
      <c r="R640" s="1509"/>
      <c r="S640" s="1509"/>
      <c r="T640" s="1509"/>
      <c r="U640" s="1509"/>
      <c r="V640" s="1509"/>
      <c r="W640" s="1509"/>
      <c r="X640" s="1509"/>
      <c r="Y640" s="1509"/>
      <c r="Z640" s="1509"/>
      <c r="AA640" s="1509"/>
      <c r="AB640" s="1509"/>
      <c r="AC640" s="1509"/>
      <c r="AD640" s="1509"/>
      <c r="AE640" s="1509"/>
      <c r="AF640" s="1509"/>
      <c r="AG640" s="1509"/>
      <c r="AH640" s="1509"/>
      <c r="AI640" s="1509"/>
      <c r="AJ640" s="1509"/>
      <c r="AK640" s="1509"/>
      <c r="AL640" s="1509"/>
      <c r="AM640" s="1509"/>
      <c r="AN640" s="1509"/>
      <c r="AO640" s="1509"/>
      <c r="AP640" s="1509"/>
      <c r="AQ640" s="1509"/>
      <c r="AR640" s="1509"/>
      <c r="AS640" s="1509"/>
      <c r="AT640" s="1509"/>
      <c r="AU640" s="1509"/>
      <c r="AV640" s="1509"/>
      <c r="AW640" s="1509"/>
      <c r="AX640" s="1509"/>
      <c r="AY640" s="1509"/>
      <c r="AZ640" s="1509"/>
      <c r="BA640" s="1509"/>
      <c r="BB640" s="1509"/>
    </row>
    <row r="641">
      <c r="A641" s="1509"/>
      <c r="B641" s="1509"/>
      <c r="C641" s="1509"/>
      <c r="D641" s="1509"/>
      <c r="E641" s="1509"/>
      <c r="F641" s="1509"/>
      <c r="G641" s="1509"/>
      <c r="H641" s="1509"/>
      <c r="I641" s="1509"/>
      <c r="J641" s="1509"/>
      <c r="K641" s="1509"/>
      <c r="L641" s="1509"/>
      <c r="M641" s="1509"/>
      <c r="N641" s="1509"/>
      <c r="O641" s="1509"/>
      <c r="P641" s="1509"/>
      <c r="Q641" s="1509"/>
      <c r="R641" s="1509"/>
      <c r="S641" s="1509"/>
      <c r="T641" s="1509"/>
      <c r="U641" s="1509"/>
      <c r="V641" s="1509"/>
      <c r="W641" s="1509"/>
      <c r="X641" s="1509"/>
      <c r="Y641" s="1509"/>
      <c r="Z641" s="1509"/>
      <c r="AA641" s="1509"/>
      <c r="AB641" s="1509"/>
      <c r="AC641" s="1509"/>
      <c r="AD641" s="1509"/>
      <c r="AE641" s="1509"/>
      <c r="AF641" s="1509"/>
      <c r="AG641" s="1509"/>
      <c r="AH641" s="1509"/>
      <c r="AI641" s="1509"/>
      <c r="AJ641" s="1509"/>
      <c r="AK641" s="1509"/>
      <c r="AL641" s="1509"/>
      <c r="AM641" s="1509"/>
      <c r="AN641" s="1509"/>
      <c r="AO641" s="1509"/>
      <c r="AP641" s="1509"/>
      <c r="AQ641" s="1509"/>
      <c r="AR641" s="1509"/>
      <c r="AS641" s="1509"/>
      <c r="AT641" s="1509"/>
      <c r="AU641" s="1509"/>
      <c r="AV641" s="1509"/>
      <c r="AW641" s="1509"/>
      <c r="AX641" s="1509"/>
      <c r="AY641" s="1509"/>
      <c r="AZ641" s="1509"/>
      <c r="BA641" s="1509"/>
      <c r="BB641" s="1509"/>
    </row>
    <row r="642">
      <c r="A642" s="1509"/>
      <c r="B642" s="1509"/>
      <c r="C642" s="1509"/>
      <c r="D642" s="1509"/>
      <c r="E642" s="1509"/>
      <c r="F642" s="1509"/>
      <c r="G642" s="1509"/>
      <c r="H642" s="1509"/>
      <c r="I642" s="1509"/>
      <c r="J642" s="1509"/>
      <c r="K642" s="1509"/>
      <c r="L642" s="1509"/>
      <c r="M642" s="1509"/>
      <c r="N642" s="1509"/>
      <c r="O642" s="1509"/>
      <c r="P642" s="1509"/>
      <c r="Q642" s="1509"/>
      <c r="R642" s="1509"/>
      <c r="S642" s="1509"/>
      <c r="T642" s="1509"/>
      <c r="U642" s="1509"/>
      <c r="V642" s="1509"/>
      <c r="W642" s="1509"/>
      <c r="X642" s="1509"/>
      <c r="Y642" s="1509"/>
      <c r="Z642" s="1509"/>
      <c r="AA642" s="1509"/>
      <c r="AB642" s="1509"/>
      <c r="AC642" s="1509"/>
      <c r="AD642" s="1509"/>
      <c r="AE642" s="1509"/>
      <c r="AF642" s="1509"/>
      <c r="AG642" s="1509"/>
      <c r="AH642" s="1509"/>
      <c r="AI642" s="1509"/>
      <c r="AJ642" s="1509"/>
      <c r="AK642" s="1509"/>
      <c r="AL642" s="1509"/>
      <c r="AM642" s="1509"/>
      <c r="AN642" s="1509"/>
      <c r="AO642" s="1509"/>
      <c r="AP642" s="1509"/>
      <c r="AQ642" s="1509"/>
      <c r="AR642" s="1509"/>
      <c r="AS642" s="1509"/>
      <c r="AT642" s="1509"/>
      <c r="AU642" s="1509"/>
      <c r="AV642" s="1509"/>
      <c r="AW642" s="1509"/>
      <c r="AX642" s="1509"/>
      <c r="AY642" s="1509"/>
      <c r="AZ642" s="1509"/>
      <c r="BA642" s="1509"/>
      <c r="BB642" s="1509"/>
    </row>
    <row r="643">
      <c r="A643" s="1509"/>
      <c r="B643" s="1509"/>
      <c r="C643" s="1509"/>
      <c r="D643" s="1509"/>
      <c r="E643" s="1509"/>
      <c r="F643" s="1509"/>
      <c r="G643" s="1509"/>
      <c r="H643" s="1509"/>
      <c r="I643" s="1509"/>
      <c r="J643" s="1509"/>
      <c r="K643" s="1509"/>
      <c r="L643" s="1509"/>
      <c r="M643" s="1509"/>
      <c r="N643" s="1509"/>
      <c r="O643" s="1509"/>
      <c r="P643" s="1509"/>
      <c r="Q643" s="1509"/>
      <c r="R643" s="1509"/>
      <c r="S643" s="1509"/>
      <c r="T643" s="1509"/>
      <c r="U643" s="1509"/>
      <c r="V643" s="1509"/>
      <c r="W643" s="1509"/>
      <c r="X643" s="1509"/>
      <c r="Y643" s="1509"/>
      <c r="Z643" s="1509"/>
      <c r="AA643" s="1509"/>
      <c r="AB643" s="1509"/>
      <c r="AC643" s="1509"/>
      <c r="AD643" s="1509"/>
      <c r="AE643" s="1509"/>
      <c r="AF643" s="1509"/>
      <c r="AG643" s="1509"/>
      <c r="AH643" s="1509"/>
      <c r="AI643" s="1509"/>
      <c r="AJ643" s="1509"/>
      <c r="AK643" s="1509"/>
      <c r="AL643" s="1509"/>
      <c r="AM643" s="1509"/>
      <c r="AN643" s="1509"/>
      <c r="AO643" s="1509"/>
      <c r="AP643" s="1509"/>
      <c r="AQ643" s="1509"/>
      <c r="AR643" s="1509"/>
      <c r="AS643" s="1509"/>
      <c r="AT643" s="1509"/>
      <c r="AU643" s="1509"/>
      <c r="AV643" s="1509"/>
      <c r="AW643" s="1509"/>
      <c r="AX643" s="1509"/>
      <c r="AY643" s="1509"/>
      <c r="AZ643" s="1509"/>
      <c r="BA643" s="1509"/>
      <c r="BB643" s="1509"/>
    </row>
    <row r="644">
      <c r="A644" s="1509"/>
      <c r="B644" s="1509"/>
      <c r="C644" s="1509"/>
      <c r="D644" s="1509"/>
      <c r="E644" s="1509"/>
      <c r="F644" s="1509"/>
      <c r="G644" s="1509"/>
      <c r="H644" s="1509"/>
      <c r="I644" s="1509"/>
      <c r="J644" s="1509"/>
      <c r="K644" s="1509"/>
      <c r="L644" s="1509"/>
      <c r="M644" s="1509"/>
      <c r="N644" s="1509"/>
      <c r="O644" s="1509"/>
      <c r="P644" s="1509"/>
      <c r="Q644" s="1509"/>
      <c r="R644" s="1509"/>
      <c r="S644" s="1509"/>
      <c r="T644" s="1509"/>
      <c r="U644" s="1509"/>
      <c r="V644" s="1509"/>
      <c r="W644" s="1509"/>
      <c r="X644" s="1509"/>
      <c r="Y644" s="1509"/>
      <c r="Z644" s="1509"/>
      <c r="AA644" s="1509"/>
      <c r="AB644" s="1509"/>
      <c r="AC644" s="1509"/>
      <c r="AD644" s="1509"/>
      <c r="AE644" s="1509"/>
      <c r="AF644" s="1509"/>
      <c r="AG644" s="1509"/>
      <c r="AH644" s="1509"/>
      <c r="AI644" s="1509"/>
      <c r="AJ644" s="1509"/>
      <c r="AK644" s="1509"/>
      <c r="AL644" s="1509"/>
      <c r="AM644" s="1509"/>
      <c r="AN644" s="1509"/>
      <c r="AO644" s="1509"/>
      <c r="AP644" s="1509"/>
      <c r="AQ644" s="1509"/>
      <c r="AR644" s="1509"/>
      <c r="AS644" s="1509"/>
      <c r="AT644" s="1509"/>
      <c r="AU644" s="1509"/>
      <c r="AV644" s="1509"/>
      <c r="AW644" s="1509"/>
      <c r="AX644" s="1509"/>
      <c r="AY644" s="1509"/>
      <c r="AZ644" s="1509"/>
      <c r="BA644" s="1509"/>
      <c r="BB644" s="1509"/>
    </row>
    <row r="645">
      <c r="A645" s="1509"/>
      <c r="B645" s="1509"/>
      <c r="C645" s="1509"/>
      <c r="D645" s="1509"/>
      <c r="E645" s="1509"/>
      <c r="F645" s="1509"/>
      <c r="G645" s="1509"/>
      <c r="H645" s="1509"/>
      <c r="I645" s="1509"/>
      <c r="J645" s="1509"/>
      <c r="K645" s="1509"/>
      <c r="L645" s="1509"/>
      <c r="M645" s="1509"/>
      <c r="N645" s="1509"/>
      <c r="O645" s="1509"/>
      <c r="P645" s="1509"/>
      <c r="Q645" s="1509"/>
      <c r="R645" s="1509"/>
      <c r="S645" s="1509"/>
      <c r="T645" s="1509"/>
      <c r="U645" s="1509"/>
      <c r="V645" s="1509"/>
      <c r="W645" s="1509"/>
      <c r="X645" s="1509"/>
      <c r="Y645" s="1509"/>
      <c r="Z645" s="1509"/>
      <c r="AA645" s="1509"/>
      <c r="AB645" s="1509"/>
      <c r="AC645" s="1509"/>
      <c r="AD645" s="1509"/>
      <c r="AE645" s="1509"/>
      <c r="AF645" s="1509"/>
      <c r="AG645" s="1509"/>
      <c r="AH645" s="1509"/>
      <c r="AI645" s="1509"/>
      <c r="AJ645" s="1509"/>
      <c r="AK645" s="1509"/>
      <c r="AL645" s="1509"/>
      <c r="AM645" s="1509"/>
      <c r="AN645" s="1509"/>
      <c r="AO645" s="1509"/>
      <c r="AP645" s="1509"/>
      <c r="AQ645" s="1509"/>
      <c r="AR645" s="1509"/>
      <c r="AS645" s="1509"/>
      <c r="AT645" s="1509"/>
      <c r="AU645" s="1509"/>
      <c r="AV645" s="1509"/>
      <c r="AW645" s="1509"/>
      <c r="AX645" s="1509"/>
      <c r="AY645" s="1509"/>
      <c r="AZ645" s="1509"/>
      <c r="BA645" s="1509"/>
      <c r="BB645" s="1509"/>
    </row>
    <row r="646">
      <c r="A646" s="1509"/>
      <c r="B646" s="1509"/>
      <c r="C646" s="1509"/>
      <c r="D646" s="1509"/>
      <c r="E646" s="1509"/>
      <c r="F646" s="1509"/>
      <c r="G646" s="1509"/>
      <c r="H646" s="1509"/>
      <c r="I646" s="1509"/>
      <c r="J646" s="1509"/>
      <c r="K646" s="1509"/>
      <c r="L646" s="1509"/>
      <c r="M646" s="1509"/>
      <c r="N646" s="1509"/>
      <c r="O646" s="1509"/>
      <c r="P646" s="1509"/>
      <c r="Q646" s="1509"/>
      <c r="R646" s="1509"/>
      <c r="S646" s="1509"/>
      <c r="T646" s="1509"/>
      <c r="U646" s="1509"/>
      <c r="V646" s="1509"/>
      <c r="W646" s="1509"/>
      <c r="X646" s="1509"/>
      <c r="Y646" s="1509"/>
      <c r="Z646" s="1509"/>
      <c r="AA646" s="1509"/>
      <c r="AB646" s="1509"/>
      <c r="AC646" s="1509"/>
      <c r="AD646" s="1509"/>
      <c r="AE646" s="1509"/>
      <c r="AF646" s="1509"/>
      <c r="AG646" s="1509"/>
      <c r="AH646" s="1509"/>
      <c r="AI646" s="1509"/>
      <c r="AJ646" s="1509"/>
      <c r="AK646" s="1509"/>
      <c r="AL646" s="1509"/>
      <c r="AM646" s="1509"/>
      <c r="AN646" s="1509"/>
      <c r="AO646" s="1509"/>
      <c r="AP646" s="1509"/>
      <c r="AQ646" s="1509"/>
      <c r="AR646" s="1509"/>
      <c r="AS646" s="1509"/>
      <c r="AT646" s="1509"/>
      <c r="AU646" s="1509"/>
      <c r="AV646" s="1509"/>
      <c r="AW646" s="1509"/>
      <c r="AX646" s="1509"/>
      <c r="AY646" s="1509"/>
      <c r="AZ646" s="1509"/>
      <c r="BA646" s="1509"/>
      <c r="BB646" s="1509"/>
    </row>
    <row r="647">
      <c r="A647" s="1509"/>
      <c r="B647" s="1509"/>
      <c r="C647" s="1509"/>
      <c r="D647" s="1509"/>
      <c r="E647" s="1509"/>
      <c r="F647" s="1509"/>
      <c r="G647" s="1509"/>
      <c r="H647" s="1509"/>
      <c r="I647" s="1509"/>
      <c r="J647" s="1509"/>
      <c r="K647" s="1509"/>
      <c r="L647" s="1509"/>
      <c r="M647" s="1509"/>
      <c r="N647" s="1509"/>
      <c r="O647" s="1509"/>
      <c r="P647" s="1509"/>
      <c r="Q647" s="1509"/>
      <c r="R647" s="1509"/>
      <c r="S647" s="1509"/>
      <c r="T647" s="1509"/>
      <c r="U647" s="1509"/>
      <c r="V647" s="1509"/>
      <c r="W647" s="1509"/>
      <c r="X647" s="1509"/>
      <c r="Y647" s="1509"/>
      <c r="Z647" s="1509"/>
      <c r="AA647" s="1509"/>
      <c r="AB647" s="1509"/>
      <c r="AC647" s="1509"/>
      <c r="AD647" s="1509"/>
      <c r="AE647" s="1509"/>
      <c r="AF647" s="1509"/>
      <c r="AG647" s="1509"/>
      <c r="AH647" s="1509"/>
      <c r="AI647" s="1509"/>
      <c r="AJ647" s="1509"/>
      <c r="AK647" s="1509"/>
      <c r="AL647" s="1509"/>
      <c r="AM647" s="1509"/>
      <c r="AN647" s="1509"/>
      <c r="AO647" s="1509"/>
      <c r="AP647" s="1509"/>
      <c r="AQ647" s="1509"/>
      <c r="AR647" s="1509"/>
      <c r="AS647" s="1509"/>
      <c r="AT647" s="1509"/>
      <c r="AU647" s="1509"/>
      <c r="AV647" s="1509"/>
      <c r="AW647" s="1509"/>
      <c r="AX647" s="1509"/>
      <c r="AY647" s="1509"/>
      <c r="AZ647" s="1509"/>
      <c r="BA647" s="1509"/>
      <c r="BB647" s="1509"/>
    </row>
    <row r="648">
      <c r="A648" s="1509"/>
      <c r="B648" s="1509"/>
      <c r="C648" s="1509"/>
      <c r="D648" s="1509"/>
      <c r="E648" s="1509"/>
      <c r="F648" s="1509"/>
      <c r="G648" s="1509"/>
      <c r="H648" s="1509"/>
      <c r="I648" s="1509"/>
      <c r="J648" s="1509"/>
      <c r="K648" s="1509"/>
      <c r="L648" s="1509"/>
      <c r="M648" s="1509"/>
      <c r="N648" s="1509"/>
      <c r="O648" s="1509"/>
      <c r="P648" s="1509"/>
      <c r="Q648" s="1509"/>
      <c r="R648" s="1509"/>
      <c r="S648" s="1509"/>
      <c r="T648" s="1509"/>
      <c r="U648" s="1509"/>
      <c r="V648" s="1509"/>
      <c r="W648" s="1509"/>
      <c r="X648" s="1509"/>
      <c r="Y648" s="1509"/>
      <c r="Z648" s="1509"/>
      <c r="AA648" s="1509"/>
      <c r="AB648" s="1509"/>
      <c r="AC648" s="1509"/>
      <c r="AD648" s="1509"/>
      <c r="AE648" s="1509"/>
      <c r="AF648" s="1509"/>
      <c r="AG648" s="1509"/>
      <c r="AH648" s="1509"/>
      <c r="AI648" s="1509"/>
      <c r="AJ648" s="1509"/>
      <c r="AK648" s="1509"/>
      <c r="AL648" s="1509"/>
      <c r="AM648" s="1509"/>
      <c r="AN648" s="1509"/>
      <c r="AO648" s="1509"/>
      <c r="AP648" s="1509"/>
      <c r="AQ648" s="1509"/>
      <c r="AR648" s="1509"/>
      <c r="AS648" s="1509"/>
      <c r="AT648" s="1509"/>
      <c r="AU648" s="1509"/>
      <c r="AV648" s="1509"/>
      <c r="AW648" s="1509"/>
      <c r="AX648" s="1509"/>
      <c r="AY648" s="1509"/>
      <c r="AZ648" s="1509"/>
      <c r="BA648" s="1509"/>
      <c r="BB648" s="1509"/>
    </row>
    <row r="649">
      <c r="A649" s="1509"/>
      <c r="B649" s="1509"/>
      <c r="C649" s="1509"/>
      <c r="D649" s="1509"/>
      <c r="E649" s="1509"/>
      <c r="F649" s="1509"/>
      <c r="G649" s="1509"/>
      <c r="H649" s="1509"/>
      <c r="I649" s="1509"/>
      <c r="J649" s="1509"/>
      <c r="K649" s="1509"/>
      <c r="L649" s="1509"/>
      <c r="M649" s="1509"/>
      <c r="N649" s="1509"/>
      <c r="O649" s="1509"/>
      <c r="P649" s="1509"/>
      <c r="Q649" s="1509"/>
      <c r="R649" s="1509"/>
      <c r="S649" s="1509"/>
      <c r="T649" s="1509"/>
      <c r="U649" s="1509"/>
      <c r="V649" s="1509"/>
      <c r="W649" s="1509"/>
      <c r="X649" s="1509"/>
      <c r="Y649" s="1509"/>
      <c r="Z649" s="1509"/>
      <c r="AA649" s="1509"/>
      <c r="AB649" s="1509"/>
      <c r="AC649" s="1509"/>
      <c r="AD649" s="1509"/>
      <c r="AE649" s="1509"/>
      <c r="AF649" s="1509"/>
      <c r="AG649" s="1509"/>
      <c r="AH649" s="1509"/>
      <c r="AI649" s="1509"/>
      <c r="AJ649" s="1509"/>
      <c r="AK649" s="1509"/>
      <c r="AL649" s="1509"/>
      <c r="AM649" s="1509"/>
      <c r="AN649" s="1509"/>
      <c r="AO649" s="1509"/>
      <c r="AP649" s="1509"/>
      <c r="AQ649" s="1509"/>
      <c r="AR649" s="1509"/>
      <c r="AS649" s="1509"/>
      <c r="AT649" s="1509"/>
      <c r="AU649" s="1509"/>
      <c r="AV649" s="1509"/>
      <c r="AW649" s="1509"/>
      <c r="AX649" s="1509"/>
      <c r="AY649" s="1509"/>
      <c r="AZ649" s="1509"/>
      <c r="BA649" s="1509"/>
      <c r="BB649" s="1509"/>
    </row>
    <row r="650">
      <c r="A650" s="1509"/>
      <c r="B650" s="1509"/>
      <c r="C650" s="1509"/>
      <c r="D650" s="1509"/>
      <c r="E650" s="1509"/>
      <c r="F650" s="1509"/>
      <c r="G650" s="1509"/>
      <c r="H650" s="1509"/>
      <c r="I650" s="1509"/>
      <c r="J650" s="1509"/>
      <c r="K650" s="1509"/>
      <c r="L650" s="1509"/>
      <c r="M650" s="1509"/>
      <c r="N650" s="1509"/>
      <c r="O650" s="1509"/>
      <c r="P650" s="1509"/>
      <c r="Q650" s="1509"/>
      <c r="R650" s="1509"/>
      <c r="S650" s="1509"/>
      <c r="T650" s="1509"/>
      <c r="U650" s="1509"/>
      <c r="V650" s="1509"/>
      <c r="W650" s="1509"/>
      <c r="X650" s="1509"/>
      <c r="Y650" s="1509"/>
      <c r="Z650" s="1509"/>
      <c r="AA650" s="1509"/>
      <c r="AB650" s="1509"/>
      <c r="AC650" s="1509"/>
      <c r="AD650" s="1509"/>
      <c r="AE650" s="1509"/>
      <c r="AF650" s="1509"/>
      <c r="AG650" s="1509"/>
      <c r="AH650" s="1509"/>
      <c r="AI650" s="1509"/>
      <c r="AJ650" s="1509"/>
      <c r="AK650" s="1509"/>
      <c r="AL650" s="1509"/>
      <c r="AM650" s="1509"/>
      <c r="AN650" s="1509"/>
      <c r="AO650" s="1509"/>
      <c r="AP650" s="1509"/>
      <c r="AQ650" s="1509"/>
      <c r="AR650" s="1509"/>
      <c r="AS650" s="1509"/>
      <c r="AT650" s="1509"/>
      <c r="AU650" s="1509"/>
      <c r="AV650" s="1509"/>
      <c r="AW650" s="1509"/>
      <c r="AX650" s="1509"/>
      <c r="AY650" s="1509"/>
      <c r="AZ650" s="1509"/>
      <c r="BA650" s="1509"/>
      <c r="BB650" s="1509"/>
    </row>
    <row r="651">
      <c r="A651" s="1509"/>
      <c r="B651" s="1509"/>
      <c r="C651" s="1509"/>
      <c r="D651" s="1509"/>
      <c r="E651" s="1509"/>
      <c r="F651" s="1509"/>
      <c r="G651" s="1509"/>
      <c r="H651" s="1509"/>
      <c r="I651" s="1509"/>
      <c r="J651" s="1509"/>
      <c r="K651" s="1509"/>
      <c r="L651" s="1509"/>
      <c r="M651" s="1509"/>
      <c r="N651" s="1509"/>
      <c r="O651" s="1509"/>
      <c r="P651" s="1509"/>
      <c r="Q651" s="1509"/>
      <c r="R651" s="1509"/>
      <c r="S651" s="1509"/>
      <c r="T651" s="1509"/>
      <c r="U651" s="1509"/>
      <c r="V651" s="1509"/>
      <c r="W651" s="1509"/>
      <c r="X651" s="1509"/>
      <c r="Y651" s="1509"/>
      <c r="Z651" s="1509"/>
      <c r="AA651" s="1509"/>
      <c r="AB651" s="1509"/>
      <c r="AC651" s="1509"/>
      <c r="AD651" s="1509"/>
      <c r="AE651" s="1509"/>
      <c r="AF651" s="1509"/>
      <c r="AG651" s="1509"/>
      <c r="AH651" s="1509"/>
      <c r="AI651" s="1509"/>
      <c r="AJ651" s="1509"/>
      <c r="AK651" s="1509"/>
      <c r="AL651" s="1509"/>
      <c r="AM651" s="1509"/>
      <c r="AN651" s="1509"/>
      <c r="AO651" s="1509"/>
      <c r="AP651" s="1509"/>
      <c r="AQ651" s="1509"/>
      <c r="AR651" s="1509"/>
      <c r="AS651" s="1509"/>
      <c r="AT651" s="1509"/>
      <c r="AU651" s="1509"/>
      <c r="AV651" s="1509"/>
      <c r="AW651" s="1509"/>
      <c r="AX651" s="1509"/>
      <c r="AY651" s="1509"/>
      <c r="AZ651" s="1509"/>
      <c r="BA651" s="1509"/>
      <c r="BB651" s="1509"/>
    </row>
    <row r="652">
      <c r="A652" s="1509"/>
      <c r="B652" s="1509"/>
      <c r="C652" s="1509"/>
      <c r="D652" s="1509"/>
      <c r="E652" s="1509"/>
      <c r="F652" s="1509"/>
      <c r="G652" s="1509"/>
      <c r="H652" s="1509"/>
      <c r="I652" s="1509"/>
      <c r="J652" s="1509"/>
      <c r="K652" s="1509"/>
      <c r="L652" s="1509"/>
      <c r="M652" s="1509"/>
      <c r="N652" s="1509"/>
      <c r="O652" s="1509"/>
      <c r="P652" s="1509"/>
      <c r="Q652" s="1509"/>
      <c r="R652" s="1509"/>
      <c r="S652" s="1509"/>
      <c r="T652" s="1509"/>
      <c r="U652" s="1509"/>
      <c r="V652" s="1509"/>
      <c r="W652" s="1509"/>
      <c r="X652" s="1509"/>
      <c r="Y652" s="1509"/>
      <c r="Z652" s="1509"/>
      <c r="AA652" s="1509"/>
      <c r="AB652" s="1509"/>
      <c r="AC652" s="1509"/>
      <c r="AD652" s="1509"/>
      <c r="AE652" s="1509"/>
      <c r="AF652" s="1509"/>
      <c r="AG652" s="1509"/>
      <c r="AH652" s="1509"/>
      <c r="AI652" s="1509"/>
      <c r="AJ652" s="1509"/>
      <c r="AK652" s="1509"/>
      <c r="AL652" s="1509"/>
      <c r="AM652" s="1509"/>
      <c r="AN652" s="1509"/>
      <c r="AO652" s="1509"/>
      <c r="AP652" s="1509"/>
      <c r="AQ652" s="1509"/>
      <c r="AR652" s="1509"/>
      <c r="AS652" s="1509"/>
      <c r="AT652" s="1509"/>
      <c r="AU652" s="1509"/>
      <c r="AV652" s="1509"/>
      <c r="AW652" s="1509"/>
      <c r="AX652" s="1509"/>
      <c r="AY652" s="1509"/>
      <c r="AZ652" s="1509"/>
      <c r="BA652" s="1509"/>
      <c r="BB652" s="1509"/>
    </row>
    <row r="653">
      <c r="A653" s="1509"/>
      <c r="B653" s="1509"/>
      <c r="C653" s="1509"/>
      <c r="D653" s="1509"/>
      <c r="E653" s="1509"/>
      <c r="F653" s="1509"/>
      <c r="G653" s="1509"/>
      <c r="H653" s="1509"/>
      <c r="I653" s="1509"/>
      <c r="J653" s="1509"/>
      <c r="K653" s="1509"/>
      <c r="L653" s="1509"/>
      <c r="M653" s="1509"/>
      <c r="N653" s="1509"/>
      <c r="O653" s="1509"/>
      <c r="P653" s="1509"/>
      <c r="Q653" s="1509"/>
      <c r="R653" s="1509"/>
      <c r="S653" s="1509"/>
      <c r="T653" s="1509"/>
      <c r="U653" s="1509"/>
      <c r="V653" s="1509"/>
      <c r="W653" s="1509"/>
      <c r="X653" s="1509"/>
      <c r="Y653" s="1509"/>
      <c r="Z653" s="1509"/>
      <c r="AA653" s="1509"/>
      <c r="AB653" s="1509"/>
      <c r="AC653" s="1509"/>
      <c r="AD653" s="1509"/>
      <c r="AE653" s="1509"/>
      <c r="AF653" s="1509"/>
      <c r="AG653" s="1509"/>
      <c r="AH653" s="1509"/>
      <c r="AI653" s="1509"/>
      <c r="AJ653" s="1509"/>
      <c r="AK653" s="1509"/>
      <c r="AL653" s="1509"/>
      <c r="AM653" s="1509"/>
      <c r="AN653" s="1509"/>
      <c r="AO653" s="1509"/>
      <c r="AP653" s="1509"/>
      <c r="AQ653" s="1509"/>
      <c r="AR653" s="1509"/>
      <c r="AS653" s="1509"/>
      <c r="AT653" s="1509"/>
      <c r="AU653" s="1509"/>
      <c r="AV653" s="1509"/>
      <c r="AW653" s="1509"/>
      <c r="AX653" s="1509"/>
      <c r="AY653" s="1509"/>
      <c r="AZ653" s="1509"/>
      <c r="BA653" s="1509"/>
      <c r="BB653" s="1509"/>
    </row>
    <row r="654">
      <c r="A654" s="1509"/>
      <c r="B654" s="1509"/>
      <c r="C654" s="1509"/>
      <c r="D654" s="1509"/>
      <c r="E654" s="1509"/>
      <c r="F654" s="1509"/>
      <c r="G654" s="1509"/>
      <c r="H654" s="1509"/>
      <c r="I654" s="1509"/>
      <c r="J654" s="1509"/>
      <c r="K654" s="1509"/>
      <c r="L654" s="1509"/>
      <c r="M654" s="1509"/>
      <c r="N654" s="1509"/>
      <c r="O654" s="1509"/>
      <c r="P654" s="1509"/>
      <c r="Q654" s="1509"/>
      <c r="R654" s="1509"/>
      <c r="S654" s="1509"/>
      <c r="T654" s="1509"/>
      <c r="U654" s="1509"/>
      <c r="V654" s="1509"/>
      <c r="W654" s="1509"/>
      <c r="X654" s="1509"/>
      <c r="Y654" s="1509"/>
      <c r="Z654" s="1509"/>
      <c r="AA654" s="1509"/>
      <c r="AB654" s="1509"/>
      <c r="AC654" s="1509"/>
      <c r="AD654" s="1509"/>
      <c r="AE654" s="1509"/>
      <c r="AF654" s="1509"/>
      <c r="AG654" s="1509"/>
      <c r="AH654" s="1509"/>
      <c r="AI654" s="1509"/>
      <c r="AJ654" s="1509"/>
      <c r="AK654" s="1509"/>
      <c r="AL654" s="1509"/>
      <c r="AM654" s="1509"/>
      <c r="AN654" s="1509"/>
      <c r="AO654" s="1509"/>
      <c r="AP654" s="1509"/>
      <c r="AQ654" s="1509"/>
      <c r="AR654" s="1509"/>
      <c r="AS654" s="1509"/>
      <c r="AT654" s="1509"/>
      <c r="AU654" s="1509"/>
      <c r="AV654" s="1509"/>
      <c r="AW654" s="1509"/>
      <c r="AX654" s="1509"/>
      <c r="AY654" s="1509"/>
      <c r="AZ654" s="1509"/>
      <c r="BA654" s="1509"/>
      <c r="BB654" s="1509"/>
    </row>
    <row r="655">
      <c r="A655" s="1509"/>
      <c r="B655" s="1509"/>
      <c r="C655" s="1509"/>
      <c r="D655" s="1509"/>
      <c r="E655" s="1509"/>
      <c r="F655" s="1509"/>
      <c r="G655" s="1509"/>
      <c r="H655" s="1509"/>
      <c r="I655" s="1509"/>
      <c r="J655" s="1509"/>
      <c r="K655" s="1509"/>
      <c r="L655" s="1509"/>
      <c r="M655" s="1509"/>
      <c r="N655" s="1509"/>
      <c r="O655" s="1509"/>
      <c r="P655" s="1509"/>
      <c r="Q655" s="1509"/>
      <c r="R655" s="1509"/>
      <c r="S655" s="1509"/>
      <c r="T655" s="1509"/>
      <c r="U655" s="1509"/>
      <c r="V655" s="1509"/>
      <c r="W655" s="1509"/>
      <c r="X655" s="1509"/>
      <c r="Y655" s="1509"/>
      <c r="Z655" s="1509"/>
      <c r="AA655" s="1509"/>
      <c r="AB655" s="1509"/>
      <c r="AC655" s="1509"/>
      <c r="AD655" s="1509"/>
      <c r="AE655" s="1509"/>
      <c r="AF655" s="1509"/>
      <c r="AG655" s="1509"/>
      <c r="AH655" s="1509"/>
      <c r="AI655" s="1509"/>
      <c r="AJ655" s="1509"/>
      <c r="AK655" s="1509"/>
      <c r="AL655" s="1509"/>
      <c r="AM655" s="1509"/>
      <c r="AN655" s="1509"/>
      <c r="AO655" s="1509"/>
      <c r="AP655" s="1509"/>
      <c r="AQ655" s="1509"/>
      <c r="AR655" s="1509"/>
      <c r="AS655" s="1509"/>
      <c r="AT655" s="1509"/>
      <c r="AU655" s="1509"/>
      <c r="AV655" s="1509"/>
      <c r="AW655" s="1509"/>
      <c r="AX655" s="1509"/>
      <c r="AY655" s="1509"/>
      <c r="AZ655" s="1509"/>
      <c r="BA655" s="1509"/>
      <c r="BB655" s="1509"/>
    </row>
    <row r="656">
      <c r="A656" s="1509"/>
      <c r="B656" s="1509"/>
      <c r="C656" s="1509"/>
      <c r="D656" s="1509"/>
      <c r="E656" s="1509"/>
      <c r="F656" s="1509"/>
      <c r="G656" s="1509"/>
      <c r="H656" s="1509"/>
      <c r="I656" s="1509"/>
      <c r="J656" s="1509"/>
      <c r="K656" s="1509"/>
      <c r="L656" s="1509"/>
      <c r="M656" s="1509"/>
      <c r="N656" s="1509"/>
      <c r="O656" s="1509"/>
      <c r="P656" s="1509"/>
      <c r="Q656" s="1509"/>
      <c r="R656" s="1509"/>
      <c r="S656" s="1509"/>
      <c r="T656" s="1509"/>
      <c r="U656" s="1509"/>
      <c r="V656" s="1509"/>
      <c r="W656" s="1509"/>
      <c r="X656" s="1509"/>
      <c r="Y656" s="1509"/>
      <c r="Z656" s="1509"/>
      <c r="AA656" s="1509"/>
      <c r="AB656" s="1509"/>
      <c r="AC656" s="1509"/>
      <c r="AD656" s="1509"/>
      <c r="AE656" s="1509"/>
      <c r="AF656" s="1509"/>
      <c r="AG656" s="1509"/>
      <c r="AH656" s="1509"/>
      <c r="AI656" s="1509"/>
      <c r="AJ656" s="1509"/>
      <c r="AK656" s="1509"/>
      <c r="AL656" s="1509"/>
      <c r="AM656" s="1509"/>
      <c r="AN656" s="1509"/>
      <c r="AO656" s="1509"/>
      <c r="AP656" s="1509"/>
      <c r="AQ656" s="1509"/>
      <c r="AR656" s="1509"/>
      <c r="AS656" s="1509"/>
      <c r="AT656" s="1509"/>
      <c r="AU656" s="1509"/>
      <c r="AV656" s="1509"/>
      <c r="AW656" s="1509"/>
      <c r="AX656" s="1509"/>
      <c r="AY656" s="1509"/>
      <c r="AZ656" s="1509"/>
      <c r="BA656" s="1509"/>
      <c r="BB656" s="1509"/>
    </row>
    <row r="657">
      <c r="A657" s="1509"/>
      <c r="B657" s="1509"/>
      <c r="C657" s="1509"/>
      <c r="D657" s="1509"/>
      <c r="E657" s="1509"/>
      <c r="F657" s="1509"/>
      <c r="G657" s="1509"/>
      <c r="H657" s="1509"/>
      <c r="I657" s="1509"/>
      <c r="J657" s="1509"/>
      <c r="K657" s="1509"/>
      <c r="L657" s="1509"/>
      <c r="M657" s="1509"/>
      <c r="N657" s="1509"/>
      <c r="O657" s="1509"/>
      <c r="P657" s="1509"/>
      <c r="Q657" s="1509"/>
      <c r="R657" s="1509"/>
      <c r="S657" s="1509"/>
      <c r="T657" s="1509"/>
      <c r="U657" s="1509"/>
      <c r="V657" s="1509"/>
      <c r="W657" s="1509"/>
      <c r="X657" s="1509"/>
      <c r="Y657" s="1509"/>
      <c r="Z657" s="1509"/>
      <c r="AA657" s="1509"/>
      <c r="AB657" s="1509"/>
      <c r="AC657" s="1509"/>
      <c r="AD657" s="1509"/>
      <c r="AE657" s="1509"/>
      <c r="AF657" s="1509"/>
      <c r="AG657" s="1509"/>
      <c r="AH657" s="1509"/>
      <c r="AI657" s="1509"/>
      <c r="AJ657" s="1509"/>
      <c r="AK657" s="1509"/>
      <c r="AL657" s="1509"/>
      <c r="AM657" s="1509"/>
      <c r="AN657" s="1509"/>
      <c r="AO657" s="1509"/>
      <c r="AP657" s="1509"/>
      <c r="AQ657" s="1509"/>
      <c r="AR657" s="1509"/>
      <c r="AS657" s="1509"/>
      <c r="AT657" s="1509"/>
      <c r="AU657" s="1509"/>
      <c r="AV657" s="1509"/>
      <c r="AW657" s="1509"/>
      <c r="AX657" s="1509"/>
      <c r="AY657" s="1509"/>
      <c r="AZ657" s="1509"/>
      <c r="BA657" s="1509"/>
      <c r="BB657" s="1509"/>
    </row>
    <row r="658">
      <c r="A658" s="1509"/>
      <c r="B658" s="1509"/>
      <c r="C658" s="1509"/>
      <c r="D658" s="1509"/>
      <c r="E658" s="1509"/>
      <c r="F658" s="1509"/>
      <c r="G658" s="1509"/>
      <c r="H658" s="1509"/>
      <c r="I658" s="1509"/>
      <c r="J658" s="1509"/>
      <c r="K658" s="1509"/>
      <c r="L658" s="1509"/>
      <c r="M658" s="1509"/>
      <c r="N658" s="1509"/>
      <c r="O658" s="1509"/>
      <c r="P658" s="1509"/>
      <c r="Q658" s="1509"/>
      <c r="R658" s="1509"/>
      <c r="S658" s="1509"/>
      <c r="T658" s="1509"/>
      <c r="U658" s="1509"/>
      <c r="V658" s="1509"/>
      <c r="W658" s="1509"/>
      <c r="X658" s="1509"/>
      <c r="Y658" s="1509"/>
      <c r="Z658" s="1509"/>
      <c r="AA658" s="1509"/>
      <c r="AB658" s="1509"/>
      <c r="AC658" s="1509"/>
      <c r="AD658" s="1509"/>
      <c r="AE658" s="1509"/>
      <c r="AF658" s="1509"/>
      <c r="AG658" s="1509"/>
      <c r="AH658" s="1509"/>
      <c r="AI658" s="1509"/>
      <c r="AJ658" s="1509"/>
      <c r="AK658" s="1509"/>
      <c r="AL658" s="1509"/>
      <c r="AM658" s="1509"/>
      <c r="AN658" s="1509"/>
      <c r="AO658" s="1509"/>
      <c r="AP658" s="1509"/>
      <c r="AQ658" s="1509"/>
      <c r="AR658" s="1509"/>
      <c r="AS658" s="1509"/>
      <c r="AT658" s="1509"/>
      <c r="AU658" s="1509"/>
      <c r="AV658" s="1509"/>
      <c r="AW658" s="1509"/>
      <c r="AX658" s="1509"/>
      <c r="AY658" s="1509"/>
      <c r="AZ658" s="1509"/>
      <c r="BA658" s="1509"/>
      <c r="BB658" s="1509"/>
    </row>
    <row r="659">
      <c r="A659" s="1509"/>
      <c r="B659" s="1509"/>
      <c r="C659" s="1509"/>
      <c r="D659" s="1509"/>
      <c r="E659" s="1509"/>
      <c r="F659" s="1509"/>
      <c r="G659" s="1509"/>
      <c r="H659" s="1509"/>
      <c r="I659" s="1509"/>
      <c r="J659" s="1509"/>
      <c r="K659" s="1509"/>
      <c r="L659" s="1509"/>
      <c r="M659" s="1509"/>
      <c r="N659" s="1509"/>
      <c r="O659" s="1509"/>
      <c r="P659" s="1509"/>
      <c r="Q659" s="1509"/>
      <c r="R659" s="1509"/>
      <c r="S659" s="1509"/>
      <c r="T659" s="1509"/>
      <c r="U659" s="1509"/>
      <c r="V659" s="1509"/>
      <c r="W659" s="1509"/>
      <c r="X659" s="1509"/>
      <c r="Y659" s="1509"/>
      <c r="Z659" s="1509"/>
      <c r="AA659" s="1509"/>
      <c r="AB659" s="1509"/>
      <c r="AC659" s="1509"/>
      <c r="AD659" s="1509"/>
      <c r="AE659" s="1509"/>
      <c r="AF659" s="1509"/>
      <c r="AG659" s="1509"/>
      <c r="AH659" s="1509"/>
      <c r="AI659" s="1509"/>
      <c r="AJ659" s="1509"/>
      <c r="AK659" s="1509"/>
      <c r="AL659" s="1509"/>
      <c r="AM659" s="1509"/>
      <c r="AN659" s="1509"/>
      <c r="AO659" s="1509"/>
      <c r="AP659" s="1509"/>
      <c r="AQ659" s="1509"/>
      <c r="AR659" s="1509"/>
      <c r="AS659" s="1509"/>
      <c r="AT659" s="1509"/>
      <c r="AU659" s="1509"/>
      <c r="AV659" s="1509"/>
      <c r="AW659" s="1509"/>
      <c r="AX659" s="1509"/>
      <c r="AY659" s="1509"/>
      <c r="AZ659" s="1509"/>
      <c r="BA659" s="1509"/>
      <c r="BB659" s="1509"/>
    </row>
    <row r="660">
      <c r="A660" s="1509"/>
      <c r="B660" s="1509"/>
      <c r="C660" s="1509"/>
      <c r="D660" s="1509"/>
      <c r="E660" s="1509"/>
      <c r="F660" s="1509"/>
      <c r="G660" s="1509"/>
      <c r="H660" s="1509"/>
      <c r="I660" s="1509"/>
      <c r="J660" s="1509"/>
      <c r="K660" s="1509"/>
      <c r="L660" s="1509"/>
      <c r="M660" s="1509"/>
      <c r="N660" s="1509"/>
      <c r="O660" s="1509"/>
      <c r="P660" s="1509"/>
      <c r="Q660" s="1509"/>
      <c r="R660" s="1509"/>
      <c r="S660" s="1509"/>
      <c r="T660" s="1509"/>
      <c r="U660" s="1509"/>
      <c r="V660" s="1509"/>
      <c r="W660" s="1509"/>
      <c r="X660" s="1509"/>
      <c r="Y660" s="1509"/>
      <c r="Z660" s="1509"/>
      <c r="AA660" s="1509"/>
      <c r="AB660" s="1509"/>
      <c r="AC660" s="1509"/>
      <c r="AD660" s="1509"/>
      <c r="AE660" s="1509"/>
      <c r="AF660" s="1509"/>
      <c r="AG660" s="1509"/>
      <c r="AH660" s="1509"/>
      <c r="AI660" s="1509"/>
      <c r="AJ660" s="1509"/>
      <c r="AK660" s="1509"/>
      <c r="AL660" s="1509"/>
      <c r="AM660" s="1509"/>
      <c r="AN660" s="1509"/>
      <c r="AO660" s="1509"/>
      <c r="AP660" s="1509"/>
      <c r="AQ660" s="1509"/>
      <c r="AR660" s="1509"/>
      <c r="AS660" s="1509"/>
      <c r="AT660" s="1509"/>
      <c r="AU660" s="1509"/>
      <c r="AV660" s="1509"/>
      <c r="AW660" s="1509"/>
      <c r="AX660" s="1509"/>
      <c r="AY660" s="1509"/>
      <c r="AZ660" s="1509"/>
      <c r="BA660" s="1509"/>
      <c r="BB660" s="1509"/>
    </row>
    <row r="661">
      <c r="A661" s="1509"/>
      <c r="B661" s="1509"/>
      <c r="C661" s="1509"/>
      <c r="D661" s="1509"/>
      <c r="E661" s="1509"/>
      <c r="F661" s="1509"/>
      <c r="G661" s="1509"/>
      <c r="H661" s="1509"/>
      <c r="I661" s="1509"/>
      <c r="J661" s="1509"/>
      <c r="K661" s="1509"/>
      <c r="L661" s="1509"/>
      <c r="M661" s="1509"/>
      <c r="N661" s="1509"/>
      <c r="O661" s="1509"/>
      <c r="P661" s="1509"/>
      <c r="Q661" s="1509"/>
      <c r="R661" s="1509"/>
      <c r="S661" s="1509"/>
      <c r="T661" s="1509"/>
      <c r="U661" s="1509"/>
      <c r="V661" s="1509"/>
      <c r="W661" s="1509"/>
      <c r="X661" s="1509"/>
      <c r="Y661" s="1509"/>
      <c r="Z661" s="1509"/>
      <c r="AA661" s="1509"/>
      <c r="AB661" s="1509"/>
      <c r="AC661" s="1509"/>
      <c r="AD661" s="1509"/>
      <c r="AE661" s="1509"/>
      <c r="AF661" s="1509"/>
      <c r="AG661" s="1509"/>
      <c r="AH661" s="1509"/>
      <c r="AI661" s="1509"/>
      <c r="AJ661" s="1509"/>
      <c r="AK661" s="1509"/>
      <c r="AL661" s="1509"/>
      <c r="AM661" s="1509"/>
      <c r="AN661" s="1509"/>
      <c r="AO661" s="1509"/>
      <c r="AP661" s="1509"/>
      <c r="AQ661" s="1509"/>
      <c r="AR661" s="1509"/>
      <c r="AS661" s="1509"/>
      <c r="AT661" s="1509"/>
      <c r="AU661" s="1509"/>
      <c r="AV661" s="1509"/>
      <c r="AW661" s="1509"/>
      <c r="AX661" s="1509"/>
      <c r="AY661" s="1509"/>
      <c r="AZ661" s="1509"/>
      <c r="BA661" s="1509"/>
      <c r="BB661" s="1509"/>
    </row>
    <row r="662">
      <c r="A662" s="1509"/>
      <c r="B662" s="1509"/>
      <c r="C662" s="1509"/>
      <c r="D662" s="1509"/>
      <c r="E662" s="1509"/>
      <c r="F662" s="1509"/>
      <c r="G662" s="1509"/>
      <c r="H662" s="1509"/>
      <c r="I662" s="1509"/>
      <c r="J662" s="1509"/>
      <c r="K662" s="1509"/>
      <c r="L662" s="1509"/>
      <c r="M662" s="1509"/>
      <c r="N662" s="1509"/>
      <c r="O662" s="1509"/>
      <c r="P662" s="1509"/>
      <c r="Q662" s="1509"/>
      <c r="R662" s="1509"/>
      <c r="S662" s="1509"/>
      <c r="T662" s="1509"/>
      <c r="U662" s="1509"/>
      <c r="V662" s="1509"/>
      <c r="W662" s="1509"/>
      <c r="X662" s="1509"/>
      <c r="Y662" s="1509"/>
      <c r="Z662" s="1509"/>
      <c r="AA662" s="1509"/>
      <c r="AB662" s="1509"/>
      <c r="AC662" s="1509"/>
      <c r="AD662" s="1509"/>
      <c r="AE662" s="1509"/>
      <c r="AF662" s="1509"/>
      <c r="AG662" s="1509"/>
      <c r="AH662" s="1509"/>
      <c r="AI662" s="1509"/>
      <c r="AJ662" s="1509"/>
      <c r="AK662" s="1509"/>
      <c r="AL662" s="1509"/>
      <c r="AM662" s="1509"/>
      <c r="AN662" s="1509"/>
      <c r="AO662" s="1509"/>
      <c r="AP662" s="1509"/>
      <c r="AQ662" s="1509"/>
      <c r="AR662" s="1509"/>
      <c r="AS662" s="1509"/>
      <c r="AT662" s="1509"/>
      <c r="AU662" s="1509"/>
      <c r="AV662" s="1509"/>
      <c r="AW662" s="1509"/>
      <c r="AX662" s="1509"/>
      <c r="AY662" s="1509"/>
      <c r="AZ662" s="1509"/>
      <c r="BA662" s="1509"/>
      <c r="BB662" s="1509"/>
    </row>
    <row r="663">
      <c r="A663" s="1509"/>
      <c r="B663" s="1509"/>
      <c r="C663" s="1509"/>
      <c r="D663" s="1509"/>
      <c r="E663" s="1509"/>
      <c r="F663" s="1509"/>
      <c r="G663" s="1509"/>
      <c r="H663" s="1509"/>
      <c r="I663" s="1509"/>
      <c r="J663" s="1509"/>
      <c r="K663" s="1509"/>
      <c r="L663" s="1509"/>
      <c r="M663" s="1509"/>
      <c r="N663" s="1509"/>
      <c r="O663" s="1509"/>
      <c r="P663" s="1509"/>
      <c r="Q663" s="1509"/>
      <c r="R663" s="1509"/>
      <c r="S663" s="1509"/>
      <c r="T663" s="1509"/>
      <c r="U663" s="1509"/>
      <c r="V663" s="1509"/>
      <c r="W663" s="1509"/>
      <c r="X663" s="1509"/>
      <c r="Y663" s="1509"/>
      <c r="Z663" s="1509"/>
      <c r="AA663" s="1509"/>
      <c r="AB663" s="1509"/>
      <c r="AC663" s="1509"/>
      <c r="AD663" s="1509"/>
      <c r="AE663" s="1509"/>
      <c r="AF663" s="1509"/>
      <c r="AG663" s="1509"/>
      <c r="AH663" s="1509"/>
      <c r="AI663" s="1509"/>
      <c r="AJ663" s="1509"/>
      <c r="AK663" s="1509"/>
      <c r="AL663" s="1509"/>
      <c r="AM663" s="1509"/>
      <c r="AN663" s="1509"/>
      <c r="AO663" s="1509"/>
      <c r="AP663" s="1509"/>
      <c r="AQ663" s="1509"/>
      <c r="AR663" s="1509"/>
      <c r="AS663" s="1509"/>
      <c r="AT663" s="1509"/>
      <c r="AU663" s="1509"/>
      <c r="AV663" s="1509"/>
      <c r="AW663" s="1509"/>
      <c r="AX663" s="1509"/>
      <c r="AY663" s="1509"/>
      <c r="AZ663" s="1509"/>
      <c r="BA663" s="1509"/>
      <c r="BB663" s="1509"/>
    </row>
    <row r="664">
      <c r="A664" s="1509"/>
      <c r="B664" s="1509"/>
      <c r="C664" s="1509"/>
      <c r="D664" s="1509"/>
      <c r="E664" s="1509"/>
      <c r="F664" s="1509"/>
      <c r="G664" s="1509"/>
      <c r="H664" s="1509"/>
      <c r="I664" s="1509"/>
      <c r="J664" s="1509"/>
      <c r="K664" s="1509"/>
      <c r="L664" s="1509"/>
      <c r="M664" s="1509"/>
      <c r="N664" s="1509"/>
      <c r="O664" s="1509"/>
      <c r="P664" s="1509"/>
      <c r="Q664" s="1509"/>
      <c r="R664" s="1509"/>
      <c r="S664" s="1509"/>
      <c r="T664" s="1509"/>
      <c r="U664" s="1509"/>
      <c r="V664" s="1509"/>
      <c r="W664" s="1509"/>
      <c r="X664" s="1509"/>
      <c r="Y664" s="1509"/>
      <c r="Z664" s="1509"/>
      <c r="AA664" s="1509"/>
      <c r="AB664" s="1509"/>
      <c r="AC664" s="1509"/>
      <c r="AD664" s="1509"/>
      <c r="AE664" s="1509"/>
      <c r="AF664" s="1509"/>
      <c r="AG664" s="1509"/>
      <c r="AH664" s="1509"/>
      <c r="AI664" s="1509"/>
      <c r="AJ664" s="1509"/>
      <c r="AK664" s="1509"/>
      <c r="AL664" s="1509"/>
      <c r="AM664" s="1509"/>
      <c r="AN664" s="1509"/>
      <c r="AO664" s="1509"/>
      <c r="AP664" s="1509"/>
      <c r="AQ664" s="1509"/>
      <c r="AR664" s="1509"/>
      <c r="AS664" s="1509"/>
      <c r="AT664" s="1509"/>
      <c r="AU664" s="1509"/>
      <c r="AV664" s="1509"/>
      <c r="AW664" s="1509"/>
      <c r="AX664" s="1509"/>
      <c r="AY664" s="1509"/>
      <c r="AZ664" s="1509"/>
      <c r="BA664" s="1509"/>
      <c r="BB664" s="1509"/>
    </row>
    <row r="665">
      <c r="A665" s="1509"/>
      <c r="B665" s="1509"/>
      <c r="C665" s="1509"/>
      <c r="D665" s="1509"/>
      <c r="E665" s="1509"/>
      <c r="F665" s="1509"/>
      <c r="G665" s="1509"/>
      <c r="H665" s="1509"/>
      <c r="I665" s="1509"/>
      <c r="J665" s="1509"/>
      <c r="K665" s="1509"/>
      <c r="L665" s="1509"/>
      <c r="M665" s="1509"/>
      <c r="N665" s="1509"/>
      <c r="O665" s="1509"/>
      <c r="P665" s="1509"/>
      <c r="Q665" s="1509"/>
      <c r="R665" s="1509"/>
      <c r="S665" s="1509"/>
      <c r="T665" s="1509"/>
      <c r="U665" s="1509"/>
      <c r="V665" s="1509"/>
      <c r="W665" s="1509"/>
      <c r="X665" s="1509"/>
      <c r="Y665" s="1509"/>
      <c r="Z665" s="1509"/>
      <c r="AA665" s="1509"/>
      <c r="AB665" s="1509"/>
      <c r="AC665" s="1509"/>
      <c r="AD665" s="1509"/>
      <c r="AE665" s="1509"/>
      <c r="AF665" s="1509"/>
      <c r="AG665" s="1509"/>
      <c r="AH665" s="1509"/>
      <c r="AI665" s="1509"/>
      <c r="AJ665" s="1509"/>
      <c r="AK665" s="1509"/>
      <c r="AL665" s="1509"/>
      <c r="AM665" s="1509"/>
      <c r="AN665" s="1509"/>
      <c r="AO665" s="1509"/>
      <c r="AP665" s="1509"/>
      <c r="AQ665" s="1509"/>
      <c r="AR665" s="1509"/>
      <c r="AS665" s="1509"/>
      <c r="AT665" s="1509"/>
      <c r="AU665" s="1509"/>
      <c r="AV665" s="1509"/>
      <c r="AW665" s="1509"/>
      <c r="AX665" s="1509"/>
      <c r="AY665" s="1509"/>
      <c r="AZ665" s="1509"/>
      <c r="BA665" s="1509"/>
      <c r="BB665" s="1509"/>
    </row>
    <row r="666">
      <c r="A666" s="1509"/>
      <c r="B666" s="1509"/>
      <c r="C666" s="1509"/>
      <c r="D666" s="1509"/>
      <c r="E666" s="1509"/>
      <c r="F666" s="1509"/>
      <c r="G666" s="1509"/>
      <c r="H666" s="1509"/>
      <c r="I666" s="1509"/>
      <c r="J666" s="1509"/>
      <c r="K666" s="1509"/>
      <c r="L666" s="1509"/>
      <c r="M666" s="1509"/>
      <c r="N666" s="1509"/>
      <c r="O666" s="1509"/>
      <c r="P666" s="1509"/>
      <c r="Q666" s="1509"/>
      <c r="R666" s="1509"/>
      <c r="S666" s="1509"/>
      <c r="T666" s="1509"/>
      <c r="U666" s="1509"/>
      <c r="V666" s="1509"/>
      <c r="W666" s="1509"/>
      <c r="X666" s="1509"/>
      <c r="Y666" s="1509"/>
      <c r="Z666" s="1509"/>
      <c r="AA666" s="1509"/>
      <c r="AB666" s="1509"/>
      <c r="AC666" s="1509"/>
      <c r="AD666" s="1509"/>
      <c r="AE666" s="1509"/>
      <c r="AF666" s="1509"/>
      <c r="AG666" s="1509"/>
      <c r="AH666" s="1509"/>
      <c r="AI666" s="1509"/>
      <c r="AJ666" s="1509"/>
      <c r="AK666" s="1509"/>
      <c r="AL666" s="1509"/>
      <c r="AM666" s="1509"/>
      <c r="AN666" s="1509"/>
      <c r="AO666" s="1509"/>
      <c r="AP666" s="1509"/>
      <c r="AQ666" s="1509"/>
      <c r="AR666" s="1509"/>
      <c r="AS666" s="1509"/>
      <c r="AT666" s="1509"/>
      <c r="AU666" s="1509"/>
      <c r="AV666" s="1509"/>
      <c r="AW666" s="1509"/>
      <c r="AX666" s="1509"/>
      <c r="AY666" s="1509"/>
      <c r="AZ666" s="1509"/>
      <c r="BA666" s="1509"/>
      <c r="BB666" s="1509"/>
    </row>
    <row r="667">
      <c r="A667" s="1509"/>
      <c r="B667" s="1509"/>
      <c r="C667" s="1509"/>
      <c r="D667" s="1509"/>
      <c r="E667" s="1509"/>
      <c r="F667" s="1509"/>
      <c r="G667" s="1509"/>
      <c r="H667" s="1509"/>
      <c r="I667" s="1509"/>
      <c r="J667" s="1509"/>
      <c r="K667" s="1509"/>
      <c r="L667" s="1509"/>
      <c r="M667" s="1509"/>
      <c r="N667" s="1509"/>
      <c r="O667" s="1509"/>
      <c r="P667" s="1509"/>
      <c r="Q667" s="1509"/>
      <c r="R667" s="1509"/>
      <c r="S667" s="1509"/>
      <c r="T667" s="1509"/>
      <c r="U667" s="1509"/>
      <c r="V667" s="1509"/>
      <c r="W667" s="1509"/>
      <c r="X667" s="1509"/>
      <c r="Y667" s="1509"/>
      <c r="Z667" s="1509"/>
      <c r="AA667" s="1509"/>
      <c r="AB667" s="1509"/>
      <c r="AC667" s="1509"/>
      <c r="AD667" s="1509"/>
      <c r="AE667" s="1509"/>
      <c r="AF667" s="1509"/>
      <c r="AG667" s="1509"/>
      <c r="AH667" s="1509"/>
      <c r="AI667" s="1509"/>
      <c r="AJ667" s="1509"/>
      <c r="AK667" s="1509"/>
      <c r="AL667" s="1509"/>
      <c r="AM667" s="1509"/>
      <c r="AN667" s="1509"/>
      <c r="AO667" s="1509"/>
      <c r="AP667" s="1509"/>
      <c r="AQ667" s="1509"/>
      <c r="AR667" s="1509"/>
      <c r="AS667" s="1509"/>
      <c r="AT667" s="1509"/>
      <c r="AU667" s="1509"/>
      <c r="AV667" s="1509"/>
      <c r="AW667" s="1509"/>
      <c r="AX667" s="1509"/>
      <c r="AY667" s="1509"/>
      <c r="AZ667" s="1509"/>
      <c r="BA667" s="1509"/>
      <c r="BB667" s="1509"/>
    </row>
    <row r="668">
      <c r="A668" s="1509"/>
      <c r="B668" s="1509"/>
      <c r="C668" s="1509"/>
      <c r="D668" s="1509"/>
      <c r="E668" s="1509"/>
      <c r="F668" s="1509"/>
      <c r="G668" s="1509"/>
      <c r="H668" s="1509"/>
      <c r="I668" s="1509"/>
      <c r="J668" s="1509"/>
      <c r="K668" s="1509"/>
      <c r="L668" s="1509"/>
      <c r="M668" s="1509"/>
      <c r="N668" s="1509"/>
      <c r="O668" s="1509"/>
      <c r="P668" s="1509"/>
      <c r="Q668" s="1509"/>
      <c r="R668" s="1509"/>
      <c r="S668" s="1509"/>
      <c r="T668" s="1509"/>
      <c r="U668" s="1509"/>
      <c r="V668" s="1509"/>
      <c r="W668" s="1509"/>
      <c r="X668" s="1509"/>
      <c r="Y668" s="1509"/>
      <c r="Z668" s="1509"/>
      <c r="AA668" s="1509"/>
      <c r="AB668" s="1509"/>
      <c r="AC668" s="1509"/>
      <c r="AD668" s="1509"/>
      <c r="AE668" s="1509"/>
      <c r="AF668" s="1509"/>
      <c r="AG668" s="1509"/>
      <c r="AH668" s="1509"/>
      <c r="AI668" s="1509"/>
      <c r="AJ668" s="1509"/>
      <c r="AK668" s="1509"/>
      <c r="AL668" s="1509"/>
      <c r="AM668" s="1509"/>
      <c r="AN668" s="1509"/>
      <c r="AO668" s="1509"/>
      <c r="AP668" s="1509"/>
      <c r="AQ668" s="1509"/>
      <c r="AR668" s="1509"/>
      <c r="AS668" s="1509"/>
      <c r="AT668" s="1509"/>
      <c r="AU668" s="1509"/>
      <c r="AV668" s="1509"/>
      <c r="AW668" s="1509"/>
      <c r="AX668" s="1509"/>
      <c r="AY668" s="1509"/>
      <c r="AZ668" s="1509"/>
      <c r="BA668" s="1509"/>
      <c r="BB668" s="1509"/>
    </row>
    <row r="669">
      <c r="A669" s="1509"/>
      <c r="B669" s="1509"/>
      <c r="C669" s="1509"/>
      <c r="D669" s="1509"/>
      <c r="E669" s="1509"/>
      <c r="F669" s="1509"/>
      <c r="G669" s="1509"/>
      <c r="H669" s="1509"/>
      <c r="I669" s="1509"/>
      <c r="J669" s="1509"/>
      <c r="K669" s="1509"/>
      <c r="L669" s="1509"/>
      <c r="M669" s="1509"/>
      <c r="N669" s="1509"/>
      <c r="O669" s="1509"/>
      <c r="P669" s="1509"/>
      <c r="Q669" s="1509"/>
      <c r="R669" s="1509"/>
      <c r="S669" s="1509"/>
      <c r="T669" s="1509"/>
      <c r="U669" s="1509"/>
      <c r="V669" s="1509"/>
      <c r="W669" s="1509"/>
      <c r="X669" s="1509"/>
      <c r="Y669" s="1509"/>
      <c r="Z669" s="1509"/>
      <c r="AA669" s="1509"/>
      <c r="AB669" s="1509"/>
      <c r="AC669" s="1509"/>
      <c r="AD669" s="1509"/>
      <c r="AE669" s="1509"/>
      <c r="AF669" s="1509"/>
      <c r="AG669" s="1509"/>
      <c r="AH669" s="1509"/>
      <c r="AI669" s="1509"/>
      <c r="AJ669" s="1509"/>
      <c r="AK669" s="1509"/>
      <c r="AL669" s="1509"/>
      <c r="AM669" s="1509"/>
      <c r="AN669" s="1509"/>
      <c r="AO669" s="1509"/>
      <c r="AP669" s="1509"/>
      <c r="AQ669" s="1509"/>
      <c r="AR669" s="1509"/>
      <c r="AS669" s="1509"/>
      <c r="AT669" s="1509"/>
      <c r="AU669" s="1509"/>
      <c r="AV669" s="1509"/>
      <c r="AW669" s="1509"/>
      <c r="AX669" s="1509"/>
      <c r="AY669" s="1509"/>
      <c r="AZ669" s="1509"/>
      <c r="BA669" s="1509"/>
      <c r="BB669" s="1509"/>
    </row>
    <row r="670">
      <c r="A670" s="1509"/>
      <c r="B670" s="1509"/>
      <c r="C670" s="1509"/>
      <c r="D670" s="1509"/>
      <c r="E670" s="1509"/>
      <c r="F670" s="1509"/>
      <c r="G670" s="1509"/>
      <c r="H670" s="1509"/>
      <c r="I670" s="1509"/>
      <c r="J670" s="1509"/>
      <c r="K670" s="1509"/>
      <c r="L670" s="1509"/>
      <c r="M670" s="1509"/>
      <c r="N670" s="1509"/>
      <c r="O670" s="1509"/>
      <c r="P670" s="1509"/>
      <c r="Q670" s="1509"/>
      <c r="R670" s="1509"/>
      <c r="S670" s="1509"/>
      <c r="T670" s="1509"/>
      <c r="U670" s="1509"/>
      <c r="V670" s="1509"/>
      <c r="W670" s="1509"/>
      <c r="X670" s="1509"/>
      <c r="Y670" s="1509"/>
      <c r="Z670" s="1509"/>
      <c r="AA670" s="1509"/>
      <c r="AB670" s="1509"/>
      <c r="AC670" s="1509"/>
      <c r="AD670" s="1509"/>
      <c r="AE670" s="1509"/>
      <c r="AF670" s="1509"/>
      <c r="AG670" s="1509"/>
      <c r="AH670" s="1509"/>
      <c r="AI670" s="1509"/>
      <c r="AJ670" s="1509"/>
      <c r="AK670" s="1509"/>
      <c r="AL670" s="1509"/>
      <c r="AM670" s="1509"/>
      <c r="AN670" s="1509"/>
      <c r="AO670" s="1509"/>
      <c r="AP670" s="1509"/>
      <c r="AQ670" s="1509"/>
      <c r="AR670" s="1509"/>
      <c r="AS670" s="1509"/>
      <c r="AT670" s="1509"/>
      <c r="AU670" s="1509"/>
      <c r="AV670" s="1509"/>
      <c r="AW670" s="1509"/>
      <c r="AX670" s="1509"/>
      <c r="AY670" s="1509"/>
      <c r="AZ670" s="1509"/>
      <c r="BA670" s="1509"/>
      <c r="BB670" s="1509"/>
    </row>
    <row r="671">
      <c r="A671" s="1509"/>
      <c r="B671" s="1509"/>
      <c r="C671" s="1509"/>
      <c r="D671" s="1509"/>
      <c r="E671" s="1509"/>
      <c r="F671" s="1509"/>
      <c r="G671" s="1509"/>
      <c r="H671" s="1509"/>
      <c r="I671" s="1509"/>
      <c r="J671" s="1509"/>
      <c r="K671" s="1509"/>
      <c r="L671" s="1509"/>
      <c r="M671" s="1509"/>
      <c r="N671" s="1509"/>
      <c r="O671" s="1509"/>
      <c r="P671" s="1509"/>
      <c r="Q671" s="1509"/>
      <c r="R671" s="1509"/>
      <c r="S671" s="1509"/>
      <c r="T671" s="1509"/>
      <c r="U671" s="1509"/>
      <c r="V671" s="1509"/>
      <c r="W671" s="1509"/>
      <c r="X671" s="1509"/>
      <c r="Y671" s="1509"/>
      <c r="Z671" s="1509"/>
      <c r="AA671" s="1509"/>
      <c r="AB671" s="1509"/>
      <c r="AC671" s="1509"/>
      <c r="AD671" s="1509"/>
      <c r="AE671" s="1509"/>
      <c r="AF671" s="1509"/>
      <c r="AG671" s="1509"/>
      <c r="AH671" s="1509"/>
      <c r="AI671" s="1509"/>
      <c r="AJ671" s="1509"/>
      <c r="AK671" s="1509"/>
      <c r="AL671" s="1509"/>
      <c r="AM671" s="1509"/>
      <c r="AN671" s="1509"/>
      <c r="AO671" s="1509"/>
      <c r="AP671" s="1509"/>
      <c r="AQ671" s="1509"/>
      <c r="AR671" s="1509"/>
      <c r="AS671" s="1509"/>
      <c r="AT671" s="1509"/>
      <c r="AU671" s="1509"/>
      <c r="AV671" s="1509"/>
      <c r="AW671" s="1509"/>
      <c r="AX671" s="1509"/>
      <c r="AY671" s="1509"/>
      <c r="AZ671" s="1509"/>
      <c r="BA671" s="1509"/>
      <c r="BB671" s="1509"/>
    </row>
    <row r="672">
      <c r="A672" s="1509"/>
      <c r="B672" s="1509"/>
      <c r="C672" s="1509"/>
      <c r="D672" s="1509"/>
      <c r="E672" s="1509"/>
      <c r="F672" s="1509"/>
      <c r="G672" s="1509"/>
      <c r="H672" s="1509"/>
      <c r="I672" s="1509"/>
      <c r="J672" s="1509"/>
      <c r="K672" s="1509"/>
      <c r="L672" s="1509"/>
      <c r="M672" s="1509"/>
      <c r="N672" s="1509"/>
      <c r="O672" s="1509"/>
      <c r="P672" s="1509"/>
      <c r="Q672" s="1509"/>
      <c r="R672" s="1509"/>
      <c r="S672" s="1509"/>
      <c r="T672" s="1509"/>
      <c r="U672" s="1509"/>
      <c r="V672" s="1509"/>
      <c r="W672" s="1509"/>
      <c r="X672" s="1509"/>
      <c r="Y672" s="1509"/>
      <c r="Z672" s="1509"/>
      <c r="AA672" s="1509"/>
      <c r="AB672" s="1509"/>
      <c r="AC672" s="1509"/>
      <c r="AD672" s="1509"/>
      <c r="AE672" s="1509"/>
      <c r="AF672" s="1509"/>
      <c r="AG672" s="1509"/>
      <c r="AH672" s="1509"/>
      <c r="AI672" s="1509"/>
      <c r="AJ672" s="1509"/>
      <c r="AK672" s="1509"/>
      <c r="AL672" s="1509"/>
      <c r="AM672" s="1509"/>
      <c r="AN672" s="1509"/>
      <c r="AO672" s="1509"/>
      <c r="AP672" s="1509"/>
      <c r="AQ672" s="1509"/>
      <c r="AR672" s="1509"/>
      <c r="AS672" s="1509"/>
      <c r="AT672" s="1509"/>
      <c r="AU672" s="1509"/>
      <c r="AV672" s="1509"/>
      <c r="AW672" s="1509"/>
      <c r="AX672" s="1509"/>
      <c r="AY672" s="1509"/>
      <c r="AZ672" s="1509"/>
      <c r="BA672" s="1509"/>
      <c r="BB672" s="1509"/>
    </row>
    <row r="673">
      <c r="A673" s="1509"/>
      <c r="B673" s="1509"/>
      <c r="C673" s="1509"/>
      <c r="D673" s="1509"/>
      <c r="E673" s="1509"/>
      <c r="F673" s="1509"/>
      <c r="G673" s="1509"/>
      <c r="H673" s="1509"/>
      <c r="I673" s="1509"/>
      <c r="J673" s="1509"/>
      <c r="K673" s="1509"/>
      <c r="L673" s="1509"/>
      <c r="M673" s="1509"/>
      <c r="N673" s="1509"/>
      <c r="O673" s="1509"/>
      <c r="P673" s="1509"/>
      <c r="Q673" s="1509"/>
      <c r="R673" s="1509"/>
      <c r="S673" s="1509"/>
      <c r="T673" s="1509"/>
      <c r="U673" s="1509"/>
      <c r="V673" s="1509"/>
      <c r="W673" s="1509"/>
      <c r="X673" s="1509"/>
      <c r="Y673" s="1509"/>
      <c r="Z673" s="1509"/>
      <c r="AA673" s="1509"/>
      <c r="AB673" s="1509"/>
      <c r="AC673" s="1509"/>
      <c r="AD673" s="1509"/>
      <c r="AE673" s="1509"/>
      <c r="AF673" s="1509"/>
      <c r="AG673" s="1509"/>
      <c r="AH673" s="1509"/>
      <c r="AI673" s="1509"/>
      <c r="AJ673" s="1509"/>
      <c r="AK673" s="1509"/>
      <c r="AL673" s="1509"/>
      <c r="AM673" s="1509"/>
      <c r="AN673" s="1509"/>
      <c r="AO673" s="1509"/>
      <c r="AP673" s="1509"/>
      <c r="AQ673" s="1509"/>
      <c r="AR673" s="1509"/>
      <c r="AS673" s="1509"/>
      <c r="AT673" s="1509"/>
      <c r="AU673" s="1509"/>
      <c r="AV673" s="1509"/>
      <c r="AW673" s="1509"/>
      <c r="AX673" s="1509"/>
      <c r="AY673" s="1509"/>
      <c r="AZ673" s="1509"/>
      <c r="BA673" s="1509"/>
      <c r="BB673" s="1509"/>
    </row>
    <row r="674">
      <c r="A674" s="1509"/>
      <c r="B674" s="1509"/>
      <c r="C674" s="1509"/>
      <c r="D674" s="1509"/>
      <c r="E674" s="1509"/>
      <c r="F674" s="1509"/>
      <c r="G674" s="1509"/>
      <c r="H674" s="1509"/>
      <c r="I674" s="1509"/>
      <c r="J674" s="1509"/>
      <c r="K674" s="1509"/>
      <c r="L674" s="1509"/>
      <c r="M674" s="1509"/>
      <c r="N674" s="1509"/>
      <c r="O674" s="1509"/>
      <c r="P674" s="1509"/>
      <c r="Q674" s="1509"/>
      <c r="R674" s="1509"/>
      <c r="S674" s="1509"/>
      <c r="T674" s="1509"/>
      <c r="U674" s="1509"/>
      <c r="V674" s="1509"/>
      <c r="W674" s="1509"/>
      <c r="X674" s="1509"/>
      <c r="Y674" s="1509"/>
      <c r="Z674" s="1509"/>
      <c r="AA674" s="1509"/>
      <c r="AB674" s="1509"/>
      <c r="AC674" s="1509"/>
      <c r="AD674" s="1509"/>
      <c r="AE674" s="1509"/>
      <c r="AF674" s="1509"/>
      <c r="AG674" s="1509"/>
      <c r="AH674" s="1509"/>
      <c r="AI674" s="1509"/>
      <c r="AJ674" s="1509"/>
      <c r="AK674" s="1509"/>
      <c r="AL674" s="1509"/>
      <c r="AM674" s="1509"/>
      <c r="AN674" s="1509"/>
      <c r="AO674" s="1509"/>
      <c r="AP674" s="1509"/>
      <c r="AQ674" s="1509"/>
      <c r="AR674" s="1509"/>
      <c r="AS674" s="1509"/>
      <c r="AT674" s="1509"/>
      <c r="AU674" s="1509"/>
      <c r="AV674" s="1509"/>
      <c r="AW674" s="1509"/>
      <c r="AX674" s="1509"/>
      <c r="AY674" s="1509"/>
      <c r="AZ674" s="1509"/>
      <c r="BA674" s="1509"/>
      <c r="BB674" s="1509"/>
    </row>
    <row r="675">
      <c r="A675" s="1509"/>
      <c r="B675" s="1509"/>
      <c r="C675" s="1509"/>
      <c r="D675" s="1509"/>
      <c r="E675" s="1509"/>
      <c r="F675" s="1509"/>
      <c r="G675" s="1509"/>
      <c r="H675" s="1509"/>
      <c r="I675" s="1509"/>
      <c r="J675" s="1509"/>
      <c r="K675" s="1509"/>
      <c r="L675" s="1509"/>
      <c r="M675" s="1509"/>
      <c r="N675" s="1509"/>
      <c r="O675" s="1509"/>
      <c r="P675" s="1509"/>
      <c r="Q675" s="1509"/>
      <c r="R675" s="1509"/>
      <c r="S675" s="1509"/>
      <c r="T675" s="1509"/>
      <c r="U675" s="1509"/>
      <c r="V675" s="1509"/>
      <c r="W675" s="1509"/>
      <c r="X675" s="1509"/>
      <c r="Y675" s="1509"/>
      <c r="Z675" s="1509"/>
      <c r="AA675" s="1509"/>
      <c r="AB675" s="1509"/>
      <c r="AC675" s="1509"/>
      <c r="AD675" s="1509"/>
      <c r="AE675" s="1509"/>
      <c r="AF675" s="1509"/>
      <c r="AG675" s="1509"/>
      <c r="AH675" s="1509"/>
      <c r="AI675" s="1509"/>
      <c r="AJ675" s="1509"/>
      <c r="AK675" s="1509"/>
      <c r="AL675" s="1509"/>
      <c r="AM675" s="1509"/>
      <c r="AN675" s="1509"/>
      <c r="AO675" s="1509"/>
      <c r="AP675" s="1509"/>
      <c r="AQ675" s="1509"/>
      <c r="AR675" s="1509"/>
      <c r="AS675" s="1509"/>
      <c r="AT675" s="1509"/>
      <c r="AU675" s="1509"/>
      <c r="AV675" s="1509"/>
      <c r="AW675" s="1509"/>
      <c r="AX675" s="1509"/>
      <c r="AY675" s="1509"/>
      <c r="AZ675" s="1509"/>
      <c r="BA675" s="1509"/>
      <c r="BB675" s="1509"/>
    </row>
    <row r="676">
      <c r="A676" s="1509"/>
      <c r="B676" s="1509"/>
      <c r="C676" s="1509"/>
      <c r="D676" s="1509"/>
      <c r="E676" s="1509"/>
      <c r="F676" s="1509"/>
      <c r="G676" s="1509"/>
      <c r="H676" s="1509"/>
      <c r="I676" s="1509"/>
      <c r="J676" s="1509"/>
      <c r="K676" s="1509"/>
      <c r="L676" s="1509"/>
      <c r="M676" s="1509"/>
      <c r="N676" s="1509"/>
      <c r="O676" s="1509"/>
      <c r="P676" s="1509"/>
      <c r="Q676" s="1509"/>
      <c r="R676" s="1509"/>
      <c r="S676" s="1509"/>
      <c r="T676" s="1509"/>
      <c r="U676" s="1509"/>
      <c r="V676" s="1509"/>
      <c r="W676" s="1509"/>
      <c r="X676" s="1509"/>
      <c r="Y676" s="1509"/>
      <c r="Z676" s="1509"/>
      <c r="AA676" s="1509"/>
      <c r="AB676" s="1509"/>
      <c r="AC676" s="1509"/>
      <c r="AD676" s="1509"/>
      <c r="AE676" s="1509"/>
      <c r="AF676" s="1509"/>
      <c r="AG676" s="1509"/>
      <c r="AH676" s="1509"/>
      <c r="AI676" s="1509"/>
      <c r="AJ676" s="1509"/>
      <c r="AK676" s="1509"/>
      <c r="AL676" s="1509"/>
      <c r="AM676" s="1509"/>
      <c r="AN676" s="1509"/>
      <c r="AO676" s="1509"/>
      <c r="AP676" s="1509"/>
      <c r="AQ676" s="1509"/>
      <c r="AR676" s="1509"/>
      <c r="AS676" s="1509"/>
      <c r="AT676" s="1509"/>
      <c r="AU676" s="1509"/>
      <c r="AV676" s="1509"/>
      <c r="AW676" s="1509"/>
      <c r="AX676" s="1509"/>
      <c r="AY676" s="1509"/>
      <c r="AZ676" s="1509"/>
      <c r="BA676" s="1509"/>
      <c r="BB676" s="1509"/>
    </row>
    <row r="677">
      <c r="A677" s="1509"/>
      <c r="B677" s="1509"/>
      <c r="C677" s="1509"/>
      <c r="D677" s="1509"/>
      <c r="E677" s="1509"/>
      <c r="F677" s="1509"/>
      <c r="G677" s="1509"/>
      <c r="H677" s="1509"/>
      <c r="I677" s="1509"/>
      <c r="J677" s="1509"/>
      <c r="K677" s="1509"/>
      <c r="L677" s="1509"/>
      <c r="M677" s="1509"/>
      <c r="N677" s="1509"/>
      <c r="O677" s="1509"/>
      <c r="P677" s="1509"/>
      <c r="Q677" s="1509"/>
      <c r="R677" s="1509"/>
      <c r="S677" s="1509"/>
      <c r="T677" s="1509"/>
      <c r="U677" s="1509"/>
      <c r="V677" s="1509"/>
      <c r="W677" s="1509"/>
      <c r="X677" s="1509"/>
      <c r="Y677" s="1509"/>
      <c r="Z677" s="1509"/>
      <c r="AA677" s="1509"/>
      <c r="AB677" s="1509"/>
      <c r="AC677" s="1509"/>
      <c r="AD677" s="1509"/>
      <c r="AE677" s="1509"/>
      <c r="AF677" s="1509"/>
      <c r="AG677" s="1509"/>
      <c r="AH677" s="1509"/>
      <c r="AI677" s="1509"/>
      <c r="AJ677" s="1509"/>
      <c r="AK677" s="1509"/>
      <c r="AL677" s="1509"/>
      <c r="AM677" s="1509"/>
      <c r="AN677" s="1509"/>
      <c r="AO677" s="1509"/>
      <c r="AP677" s="1509"/>
      <c r="AQ677" s="1509"/>
      <c r="AR677" s="1509"/>
      <c r="AS677" s="1509"/>
      <c r="AT677" s="1509"/>
      <c r="AU677" s="1509"/>
      <c r="AV677" s="1509"/>
      <c r="AW677" s="1509"/>
      <c r="AX677" s="1509"/>
      <c r="AY677" s="1509"/>
      <c r="AZ677" s="1509"/>
      <c r="BA677" s="1509"/>
      <c r="BB677" s="1509"/>
    </row>
    <row r="678">
      <c r="A678" s="1509"/>
      <c r="B678" s="1509"/>
      <c r="C678" s="1509"/>
      <c r="D678" s="1509"/>
      <c r="E678" s="1509"/>
      <c r="F678" s="1509"/>
      <c r="G678" s="1509"/>
      <c r="H678" s="1509"/>
      <c r="I678" s="1509"/>
      <c r="J678" s="1509"/>
      <c r="K678" s="1509"/>
      <c r="L678" s="1509"/>
      <c r="M678" s="1509"/>
      <c r="N678" s="1509"/>
      <c r="O678" s="1509"/>
      <c r="P678" s="1509"/>
      <c r="Q678" s="1509"/>
      <c r="R678" s="1509"/>
      <c r="S678" s="1509"/>
      <c r="T678" s="1509"/>
      <c r="U678" s="1509"/>
      <c r="V678" s="1509"/>
      <c r="W678" s="1509"/>
      <c r="X678" s="1509"/>
      <c r="Y678" s="1509"/>
      <c r="Z678" s="1509"/>
      <c r="AA678" s="1509"/>
      <c r="AB678" s="1509"/>
      <c r="AC678" s="1509"/>
      <c r="AD678" s="1509"/>
      <c r="AE678" s="1509"/>
      <c r="AF678" s="1509"/>
      <c r="AG678" s="1509"/>
      <c r="AH678" s="1509"/>
      <c r="AI678" s="1509"/>
      <c r="AJ678" s="1509"/>
      <c r="AK678" s="1509"/>
      <c r="AL678" s="1509"/>
      <c r="AM678" s="1509"/>
      <c r="AN678" s="1509"/>
      <c r="AO678" s="1509"/>
      <c r="AP678" s="1509"/>
      <c r="AQ678" s="1509"/>
      <c r="AR678" s="1509"/>
      <c r="AS678" s="1509"/>
      <c r="AT678" s="1509"/>
      <c r="AU678" s="1509"/>
      <c r="AV678" s="1509"/>
      <c r="AW678" s="1509"/>
      <c r="AX678" s="1509"/>
      <c r="AY678" s="1509"/>
      <c r="AZ678" s="1509"/>
      <c r="BA678" s="1509"/>
      <c r="BB678" s="1509"/>
    </row>
    <row r="679">
      <c r="A679" s="1509"/>
      <c r="B679" s="1509"/>
      <c r="C679" s="1509"/>
      <c r="D679" s="1509"/>
      <c r="E679" s="1509"/>
      <c r="F679" s="1509"/>
      <c r="G679" s="1509"/>
      <c r="H679" s="1509"/>
      <c r="I679" s="1509"/>
      <c r="J679" s="1509"/>
      <c r="K679" s="1509"/>
      <c r="L679" s="1509"/>
      <c r="M679" s="1509"/>
      <c r="N679" s="1509"/>
      <c r="O679" s="1509"/>
      <c r="P679" s="1509"/>
      <c r="Q679" s="1509"/>
      <c r="R679" s="1509"/>
      <c r="S679" s="1509"/>
      <c r="T679" s="1509"/>
      <c r="U679" s="1509"/>
      <c r="V679" s="1509"/>
      <c r="W679" s="1509"/>
      <c r="X679" s="1509"/>
      <c r="Y679" s="1509"/>
      <c r="Z679" s="1509"/>
      <c r="AA679" s="1509"/>
      <c r="AB679" s="1509"/>
      <c r="AC679" s="1509"/>
      <c r="AD679" s="1509"/>
      <c r="AE679" s="1509"/>
      <c r="AF679" s="1509"/>
      <c r="AG679" s="1509"/>
      <c r="AH679" s="1509"/>
      <c r="AI679" s="1509"/>
      <c r="AJ679" s="1509"/>
      <c r="AK679" s="1509"/>
      <c r="AL679" s="1509"/>
      <c r="AM679" s="1509"/>
      <c r="AN679" s="1509"/>
      <c r="AO679" s="1509"/>
      <c r="AP679" s="1509"/>
      <c r="AQ679" s="1509"/>
      <c r="AR679" s="1509"/>
      <c r="AS679" s="1509"/>
      <c r="AT679" s="1509"/>
      <c r="AU679" s="1509"/>
      <c r="AV679" s="1509"/>
      <c r="AW679" s="1509"/>
      <c r="AX679" s="1509"/>
      <c r="AY679" s="1509"/>
      <c r="AZ679" s="1509"/>
      <c r="BA679" s="1509"/>
      <c r="BB679" s="1509"/>
    </row>
    <row r="680">
      <c r="A680" s="1509"/>
      <c r="B680" s="1509"/>
      <c r="C680" s="1509"/>
      <c r="D680" s="1509"/>
      <c r="E680" s="1509"/>
      <c r="F680" s="1509"/>
      <c r="G680" s="1509"/>
      <c r="H680" s="1509"/>
      <c r="I680" s="1509"/>
      <c r="J680" s="1509"/>
      <c r="K680" s="1509"/>
      <c r="L680" s="1509"/>
      <c r="M680" s="1509"/>
      <c r="N680" s="1509"/>
      <c r="O680" s="1509"/>
      <c r="P680" s="1509"/>
      <c r="Q680" s="1509"/>
      <c r="R680" s="1509"/>
      <c r="S680" s="1509"/>
      <c r="T680" s="1509"/>
      <c r="U680" s="1509"/>
      <c r="V680" s="1509"/>
      <c r="W680" s="1509"/>
      <c r="X680" s="1509"/>
      <c r="Y680" s="1509"/>
      <c r="Z680" s="1509"/>
      <c r="AA680" s="1509"/>
      <c r="AB680" s="1509"/>
      <c r="AC680" s="1509"/>
      <c r="AD680" s="1509"/>
      <c r="AE680" s="1509"/>
      <c r="AF680" s="1509"/>
      <c r="AG680" s="1509"/>
      <c r="AH680" s="1509"/>
      <c r="AI680" s="1509"/>
      <c r="AJ680" s="1509"/>
      <c r="AK680" s="1509"/>
      <c r="AL680" s="1509"/>
      <c r="AM680" s="1509"/>
      <c r="AN680" s="1509"/>
      <c r="AO680" s="1509"/>
      <c r="AP680" s="1509"/>
      <c r="AQ680" s="1509"/>
      <c r="AR680" s="1509"/>
      <c r="AS680" s="1509"/>
      <c r="AT680" s="1509"/>
      <c r="AU680" s="1509"/>
      <c r="AV680" s="1509"/>
      <c r="AW680" s="1509"/>
      <c r="AX680" s="1509"/>
      <c r="AY680" s="1509"/>
      <c r="AZ680" s="1509"/>
      <c r="BA680" s="1509"/>
      <c r="BB680" s="1509"/>
    </row>
    <row r="681">
      <c r="A681" s="1509"/>
      <c r="B681" s="1509"/>
      <c r="C681" s="1509"/>
      <c r="D681" s="1509"/>
      <c r="E681" s="1509"/>
      <c r="F681" s="1509"/>
      <c r="G681" s="1509"/>
      <c r="H681" s="1509"/>
      <c r="I681" s="1509"/>
      <c r="J681" s="1509"/>
      <c r="K681" s="1509"/>
      <c r="L681" s="1509"/>
      <c r="M681" s="1509"/>
      <c r="N681" s="1509"/>
      <c r="O681" s="1509"/>
      <c r="P681" s="1509"/>
      <c r="Q681" s="1509"/>
      <c r="R681" s="1509"/>
      <c r="S681" s="1509"/>
      <c r="T681" s="1509"/>
      <c r="U681" s="1509"/>
      <c r="V681" s="1509"/>
      <c r="W681" s="1509"/>
      <c r="X681" s="1509"/>
      <c r="Y681" s="1509"/>
      <c r="Z681" s="1509"/>
      <c r="AA681" s="1509"/>
      <c r="AB681" s="1509"/>
      <c r="AC681" s="1509"/>
      <c r="AD681" s="1509"/>
      <c r="AE681" s="1509"/>
      <c r="AF681" s="1509"/>
      <c r="AG681" s="1509"/>
      <c r="AH681" s="1509"/>
      <c r="AI681" s="1509"/>
      <c r="AJ681" s="1509"/>
      <c r="AK681" s="1509"/>
      <c r="AL681" s="1509"/>
      <c r="AM681" s="1509"/>
      <c r="AN681" s="1509"/>
      <c r="AO681" s="1509"/>
      <c r="AP681" s="1509"/>
      <c r="AQ681" s="1509"/>
      <c r="AR681" s="1509"/>
      <c r="AS681" s="1509"/>
      <c r="AT681" s="1509"/>
      <c r="AU681" s="1509"/>
      <c r="AV681" s="1509"/>
      <c r="AW681" s="1509"/>
      <c r="AX681" s="1509"/>
      <c r="AY681" s="1509"/>
      <c r="AZ681" s="1509"/>
      <c r="BA681" s="1509"/>
      <c r="BB681" s="1509"/>
    </row>
    <row r="682">
      <c r="A682" s="1509"/>
      <c r="B682" s="1509"/>
      <c r="C682" s="1509"/>
      <c r="D682" s="1509"/>
      <c r="E682" s="1509"/>
      <c r="F682" s="1509"/>
      <c r="G682" s="1509"/>
      <c r="H682" s="1509"/>
      <c r="I682" s="1509"/>
      <c r="J682" s="1509"/>
      <c r="K682" s="1509"/>
      <c r="L682" s="1509"/>
      <c r="M682" s="1509"/>
      <c r="N682" s="1509"/>
      <c r="O682" s="1509"/>
      <c r="P682" s="1509"/>
      <c r="Q682" s="1509"/>
      <c r="R682" s="1509"/>
      <c r="S682" s="1509"/>
      <c r="T682" s="1509"/>
      <c r="U682" s="1509"/>
      <c r="V682" s="1509"/>
      <c r="W682" s="1509"/>
      <c r="X682" s="1509"/>
      <c r="Y682" s="1509"/>
      <c r="Z682" s="1509"/>
      <c r="AA682" s="1509"/>
      <c r="AB682" s="1509"/>
      <c r="AC682" s="1509"/>
      <c r="AD682" s="1509"/>
      <c r="AE682" s="1509"/>
      <c r="AF682" s="1509"/>
      <c r="AG682" s="1509"/>
      <c r="AH682" s="1509"/>
      <c r="AI682" s="1509"/>
      <c r="AJ682" s="1509"/>
      <c r="AK682" s="1509"/>
      <c r="AL682" s="1509"/>
      <c r="AM682" s="1509"/>
      <c r="AN682" s="1509"/>
      <c r="AO682" s="1509"/>
      <c r="AP682" s="1509"/>
      <c r="AQ682" s="1509"/>
      <c r="AR682" s="1509"/>
      <c r="AS682" s="1509"/>
      <c r="AT682" s="1509"/>
      <c r="AU682" s="1509"/>
      <c r="AV682" s="1509"/>
      <c r="AW682" s="1509"/>
      <c r="AX682" s="1509"/>
      <c r="AY682" s="1509"/>
      <c r="AZ682" s="1509"/>
      <c r="BA682" s="1509"/>
      <c r="BB682" s="1509"/>
    </row>
    <row r="683">
      <c r="A683" s="1509"/>
      <c r="B683" s="1509"/>
      <c r="C683" s="1509"/>
      <c r="D683" s="1509"/>
      <c r="E683" s="1509"/>
      <c r="F683" s="1509"/>
      <c r="G683" s="1509"/>
      <c r="H683" s="1509"/>
      <c r="I683" s="1509"/>
      <c r="J683" s="1509"/>
      <c r="K683" s="1509"/>
      <c r="L683" s="1509"/>
      <c r="M683" s="1509"/>
      <c r="N683" s="1509"/>
      <c r="O683" s="1509"/>
      <c r="P683" s="1509"/>
      <c r="Q683" s="1509"/>
      <c r="R683" s="1509"/>
      <c r="S683" s="1509"/>
      <c r="T683" s="1509"/>
      <c r="U683" s="1509"/>
      <c r="V683" s="1509"/>
      <c r="W683" s="1509"/>
      <c r="X683" s="1509"/>
      <c r="Y683" s="1509"/>
      <c r="Z683" s="1509"/>
      <c r="AA683" s="1509"/>
      <c r="AB683" s="1509"/>
      <c r="AC683" s="1509"/>
      <c r="AD683" s="1509"/>
      <c r="AE683" s="1509"/>
      <c r="AF683" s="1509"/>
      <c r="AG683" s="1509"/>
      <c r="AH683" s="1509"/>
      <c r="AI683" s="1509"/>
      <c r="AJ683" s="1509"/>
      <c r="AK683" s="1509"/>
      <c r="AL683" s="1509"/>
      <c r="AM683" s="1509"/>
      <c r="AN683" s="1509"/>
      <c r="AO683" s="1509"/>
      <c r="AP683" s="1509"/>
      <c r="AQ683" s="1509"/>
      <c r="AR683" s="1509"/>
      <c r="AS683" s="1509"/>
      <c r="AT683" s="1509"/>
      <c r="AU683" s="1509"/>
      <c r="AV683" s="1509"/>
      <c r="AW683" s="1509"/>
      <c r="AX683" s="1509"/>
      <c r="AY683" s="1509"/>
      <c r="AZ683" s="1509"/>
      <c r="BA683" s="1509"/>
      <c r="BB683" s="1509"/>
    </row>
    <row r="684">
      <c r="A684" s="1509"/>
      <c r="B684" s="1509"/>
      <c r="C684" s="1509"/>
      <c r="D684" s="1509"/>
      <c r="E684" s="1509"/>
      <c r="F684" s="1509"/>
      <c r="G684" s="1509"/>
      <c r="H684" s="1509"/>
      <c r="I684" s="1509"/>
      <c r="J684" s="1509"/>
      <c r="K684" s="1509"/>
      <c r="L684" s="1509"/>
      <c r="M684" s="1509"/>
      <c r="N684" s="1509"/>
      <c r="O684" s="1509"/>
      <c r="P684" s="1509"/>
      <c r="Q684" s="1509"/>
      <c r="R684" s="1509"/>
      <c r="S684" s="1509"/>
      <c r="T684" s="1509"/>
      <c r="U684" s="1509"/>
      <c r="V684" s="1509"/>
      <c r="W684" s="1509"/>
      <c r="X684" s="1509"/>
      <c r="Y684" s="1509"/>
      <c r="Z684" s="1509"/>
      <c r="AA684" s="1509"/>
      <c r="AB684" s="1509"/>
      <c r="AC684" s="1509"/>
      <c r="AD684" s="1509"/>
      <c r="AE684" s="1509"/>
      <c r="AF684" s="1509"/>
      <c r="AG684" s="1509"/>
      <c r="AH684" s="1509"/>
      <c r="AI684" s="1509"/>
      <c r="AJ684" s="1509"/>
      <c r="AK684" s="1509"/>
      <c r="AL684" s="1509"/>
      <c r="AM684" s="1509"/>
      <c r="AN684" s="1509"/>
      <c r="AO684" s="1509"/>
      <c r="AP684" s="1509"/>
      <c r="AQ684" s="1509"/>
      <c r="AR684" s="1509"/>
      <c r="AS684" s="1509"/>
      <c r="AT684" s="1509"/>
      <c r="AU684" s="1509"/>
      <c r="AV684" s="1509"/>
      <c r="AW684" s="1509"/>
      <c r="AX684" s="1509"/>
      <c r="AY684" s="1509"/>
      <c r="AZ684" s="1509"/>
      <c r="BA684" s="1509"/>
      <c r="BB684" s="1509"/>
    </row>
    <row r="685">
      <c r="A685" s="1509"/>
      <c r="B685" s="1509"/>
      <c r="C685" s="1509"/>
      <c r="D685" s="1509"/>
      <c r="E685" s="1509"/>
      <c r="F685" s="1509"/>
      <c r="G685" s="1509"/>
      <c r="H685" s="1509"/>
      <c r="I685" s="1509"/>
      <c r="J685" s="1509"/>
      <c r="K685" s="1509"/>
      <c r="L685" s="1509"/>
      <c r="M685" s="1509"/>
      <c r="N685" s="1509"/>
      <c r="O685" s="1509"/>
      <c r="P685" s="1509"/>
      <c r="Q685" s="1509"/>
      <c r="R685" s="1509"/>
      <c r="S685" s="1509"/>
      <c r="T685" s="1509"/>
      <c r="U685" s="1509"/>
      <c r="V685" s="1509"/>
      <c r="W685" s="1509"/>
      <c r="X685" s="1509"/>
      <c r="Y685" s="1509"/>
      <c r="Z685" s="1509"/>
      <c r="AA685" s="1509"/>
      <c r="AB685" s="1509"/>
      <c r="AC685" s="1509"/>
      <c r="AD685" s="1509"/>
      <c r="AE685" s="1509"/>
      <c r="AF685" s="1509"/>
      <c r="AG685" s="1509"/>
      <c r="AH685" s="1509"/>
      <c r="AI685" s="1509"/>
      <c r="AJ685" s="1509"/>
      <c r="AK685" s="1509"/>
      <c r="AL685" s="1509"/>
      <c r="AM685" s="1509"/>
      <c r="AN685" s="1509"/>
      <c r="AO685" s="1509"/>
      <c r="AP685" s="1509"/>
      <c r="AQ685" s="1509"/>
      <c r="AR685" s="1509"/>
      <c r="AS685" s="1509"/>
      <c r="AT685" s="1509"/>
      <c r="AU685" s="1509"/>
      <c r="AV685" s="1509"/>
      <c r="AW685" s="1509"/>
      <c r="AX685" s="1509"/>
      <c r="AY685" s="1509"/>
      <c r="AZ685" s="1509"/>
      <c r="BA685" s="1509"/>
      <c r="BB685" s="1509"/>
    </row>
    <row r="686">
      <c r="A686" s="1509"/>
      <c r="B686" s="1509"/>
      <c r="C686" s="1509"/>
      <c r="D686" s="1509"/>
      <c r="E686" s="1509"/>
      <c r="F686" s="1509"/>
      <c r="G686" s="1509"/>
      <c r="H686" s="1509"/>
      <c r="I686" s="1509"/>
      <c r="J686" s="1509"/>
      <c r="K686" s="1509"/>
      <c r="L686" s="1509"/>
      <c r="M686" s="1509"/>
      <c r="N686" s="1509"/>
      <c r="O686" s="1509"/>
      <c r="P686" s="1509"/>
      <c r="Q686" s="1509"/>
      <c r="R686" s="1509"/>
      <c r="S686" s="1509"/>
      <c r="T686" s="1509"/>
      <c r="U686" s="1509"/>
      <c r="V686" s="1509"/>
      <c r="W686" s="1509"/>
      <c r="X686" s="1509"/>
      <c r="Y686" s="1509"/>
      <c r="Z686" s="1509"/>
      <c r="AA686" s="1509"/>
      <c r="AB686" s="1509"/>
      <c r="AC686" s="1509"/>
      <c r="AD686" s="1509"/>
      <c r="AE686" s="1509"/>
      <c r="AF686" s="1509"/>
      <c r="AG686" s="1509"/>
      <c r="AH686" s="1509"/>
      <c r="AI686" s="1509"/>
      <c r="AJ686" s="1509"/>
      <c r="AK686" s="1509"/>
      <c r="AL686" s="1509"/>
      <c r="AM686" s="1509"/>
      <c r="AN686" s="1509"/>
      <c r="AO686" s="1509"/>
      <c r="AP686" s="1509"/>
      <c r="AQ686" s="1509"/>
      <c r="AR686" s="1509"/>
      <c r="AS686" s="1509"/>
      <c r="AT686" s="1509"/>
      <c r="AU686" s="1509"/>
      <c r="AV686" s="1509"/>
      <c r="AW686" s="1509"/>
      <c r="AX686" s="1509"/>
      <c r="AY686" s="1509"/>
      <c r="AZ686" s="1509"/>
      <c r="BA686" s="1509"/>
      <c r="BB686" s="1509"/>
    </row>
    <row r="687">
      <c r="A687" s="1509"/>
      <c r="B687" s="1509"/>
      <c r="C687" s="1509"/>
      <c r="D687" s="1509"/>
      <c r="E687" s="1509"/>
      <c r="F687" s="1509"/>
      <c r="G687" s="1509"/>
      <c r="H687" s="1509"/>
      <c r="I687" s="1509"/>
      <c r="J687" s="1509"/>
      <c r="K687" s="1509"/>
      <c r="L687" s="1509"/>
      <c r="M687" s="1509"/>
      <c r="N687" s="1509"/>
      <c r="O687" s="1509"/>
      <c r="P687" s="1509"/>
      <c r="Q687" s="1509"/>
      <c r="R687" s="1509"/>
      <c r="S687" s="1509"/>
      <c r="T687" s="1509"/>
      <c r="U687" s="1509"/>
      <c r="V687" s="1509"/>
      <c r="W687" s="1509"/>
      <c r="X687" s="1509"/>
      <c r="Y687" s="1509"/>
      <c r="Z687" s="1509"/>
      <c r="AA687" s="1509"/>
      <c r="AB687" s="1509"/>
      <c r="AC687" s="1509"/>
      <c r="AD687" s="1509"/>
      <c r="AE687" s="1509"/>
      <c r="AF687" s="1509"/>
      <c r="AG687" s="1509"/>
      <c r="AH687" s="1509"/>
      <c r="AI687" s="1509"/>
      <c r="AJ687" s="1509"/>
      <c r="AK687" s="1509"/>
      <c r="AL687" s="1509"/>
      <c r="AM687" s="1509"/>
      <c r="AN687" s="1509"/>
      <c r="AO687" s="1509"/>
      <c r="AP687" s="1509"/>
      <c r="AQ687" s="1509"/>
      <c r="AR687" s="1509"/>
      <c r="AS687" s="1509"/>
      <c r="AT687" s="1509"/>
      <c r="AU687" s="1509"/>
      <c r="AV687" s="1509"/>
      <c r="AW687" s="1509"/>
      <c r="AX687" s="1509"/>
      <c r="AY687" s="1509"/>
      <c r="AZ687" s="1509"/>
      <c r="BA687" s="1509"/>
      <c r="BB687" s="1509"/>
    </row>
    <row r="688">
      <c r="A688" s="1509"/>
      <c r="B688" s="1509"/>
      <c r="C688" s="1509"/>
      <c r="D688" s="1509"/>
      <c r="E688" s="1509"/>
      <c r="F688" s="1509"/>
      <c r="G688" s="1509"/>
      <c r="H688" s="1509"/>
      <c r="I688" s="1509"/>
      <c r="J688" s="1509"/>
      <c r="K688" s="1509"/>
      <c r="L688" s="1509"/>
      <c r="M688" s="1509"/>
      <c r="N688" s="1509"/>
      <c r="O688" s="1509"/>
      <c r="P688" s="1509"/>
      <c r="Q688" s="1509"/>
      <c r="R688" s="1509"/>
      <c r="S688" s="1509"/>
      <c r="T688" s="1509"/>
      <c r="U688" s="1509"/>
      <c r="V688" s="1509"/>
      <c r="W688" s="1509"/>
      <c r="X688" s="1509"/>
      <c r="Y688" s="1509"/>
      <c r="Z688" s="1509"/>
      <c r="AA688" s="1509"/>
      <c r="AB688" s="1509"/>
      <c r="AC688" s="1509"/>
      <c r="AD688" s="1509"/>
      <c r="AE688" s="1509"/>
      <c r="AF688" s="1509"/>
      <c r="AG688" s="1509"/>
      <c r="AH688" s="1509"/>
      <c r="AI688" s="1509"/>
      <c r="AJ688" s="1509"/>
      <c r="AK688" s="1509"/>
      <c r="AL688" s="1509"/>
      <c r="AM688" s="1509"/>
      <c r="AN688" s="1509"/>
      <c r="AO688" s="1509"/>
      <c r="AP688" s="1509"/>
      <c r="AQ688" s="1509"/>
      <c r="AR688" s="1509"/>
      <c r="AS688" s="1509"/>
      <c r="AT688" s="1509"/>
      <c r="AU688" s="1509"/>
      <c r="AV688" s="1509"/>
      <c r="AW688" s="1509"/>
      <c r="AX688" s="1509"/>
      <c r="AY688" s="1509"/>
      <c r="AZ688" s="1509"/>
      <c r="BA688" s="1509"/>
      <c r="BB688" s="1509"/>
    </row>
    <row r="689">
      <c r="A689" s="1509"/>
      <c r="B689" s="1509"/>
      <c r="C689" s="1509"/>
      <c r="D689" s="1509"/>
      <c r="E689" s="1509"/>
      <c r="F689" s="1509"/>
      <c r="G689" s="1509"/>
      <c r="H689" s="1509"/>
      <c r="I689" s="1509"/>
      <c r="J689" s="1509"/>
      <c r="K689" s="1509"/>
      <c r="L689" s="1509"/>
      <c r="M689" s="1509"/>
      <c r="N689" s="1509"/>
      <c r="O689" s="1509"/>
      <c r="P689" s="1509"/>
      <c r="Q689" s="1509"/>
      <c r="R689" s="1509"/>
      <c r="S689" s="1509"/>
      <c r="T689" s="1509"/>
      <c r="U689" s="1509"/>
      <c r="V689" s="1509"/>
      <c r="W689" s="1509"/>
      <c r="X689" s="1509"/>
      <c r="Y689" s="1509"/>
      <c r="Z689" s="1509"/>
      <c r="AA689" s="1509"/>
      <c r="AB689" s="1509"/>
      <c r="AC689" s="1509"/>
      <c r="AD689" s="1509"/>
      <c r="AE689" s="1509"/>
      <c r="AF689" s="1509"/>
      <c r="AG689" s="1509"/>
      <c r="AH689" s="1509"/>
      <c r="AI689" s="1509"/>
      <c r="AJ689" s="1509"/>
      <c r="AK689" s="1509"/>
      <c r="AL689" s="1509"/>
      <c r="AM689" s="1509"/>
      <c r="AN689" s="1509"/>
      <c r="AO689" s="1509"/>
      <c r="AP689" s="1509"/>
      <c r="AQ689" s="1509"/>
      <c r="AR689" s="1509"/>
      <c r="AS689" s="1509"/>
      <c r="AT689" s="1509"/>
      <c r="AU689" s="1509"/>
      <c r="AV689" s="1509"/>
      <c r="AW689" s="1509"/>
      <c r="AX689" s="1509"/>
      <c r="AY689" s="1509"/>
      <c r="AZ689" s="1509"/>
      <c r="BA689" s="1509"/>
      <c r="BB689" s="1509"/>
    </row>
    <row r="690">
      <c r="A690" s="1509"/>
      <c r="B690" s="1509"/>
      <c r="C690" s="1509"/>
      <c r="D690" s="1509"/>
      <c r="E690" s="1509"/>
      <c r="F690" s="1509"/>
      <c r="G690" s="1509"/>
      <c r="H690" s="1509"/>
      <c r="I690" s="1509"/>
      <c r="J690" s="1509"/>
      <c r="K690" s="1509"/>
      <c r="L690" s="1509"/>
      <c r="M690" s="1509"/>
      <c r="N690" s="1509"/>
      <c r="O690" s="1509"/>
      <c r="P690" s="1509"/>
      <c r="Q690" s="1509"/>
      <c r="R690" s="1509"/>
      <c r="S690" s="1509"/>
      <c r="T690" s="1509"/>
      <c r="U690" s="1509"/>
      <c r="V690" s="1509"/>
      <c r="W690" s="1509"/>
      <c r="X690" s="1509"/>
      <c r="Y690" s="1509"/>
      <c r="Z690" s="1509"/>
      <c r="AA690" s="1509"/>
      <c r="AB690" s="1509"/>
      <c r="AC690" s="1509"/>
      <c r="AD690" s="1509"/>
      <c r="AE690" s="1509"/>
      <c r="AF690" s="1509"/>
      <c r="AG690" s="1509"/>
      <c r="AH690" s="1509"/>
      <c r="AI690" s="1509"/>
      <c r="AJ690" s="1509"/>
      <c r="AK690" s="1509"/>
      <c r="AL690" s="1509"/>
      <c r="AM690" s="1509"/>
      <c r="AN690" s="1509"/>
      <c r="AO690" s="1509"/>
      <c r="AP690" s="1509"/>
      <c r="AQ690" s="1509"/>
      <c r="AR690" s="1509"/>
      <c r="AS690" s="1509"/>
      <c r="AT690" s="1509"/>
      <c r="AU690" s="1509"/>
      <c r="AV690" s="1509"/>
      <c r="AW690" s="1509"/>
      <c r="AX690" s="1509"/>
      <c r="AY690" s="1509"/>
      <c r="AZ690" s="1509"/>
      <c r="BA690" s="1509"/>
      <c r="BB690" s="1509"/>
    </row>
    <row r="691">
      <c r="A691" s="1509"/>
      <c r="B691" s="1509"/>
      <c r="C691" s="1509"/>
      <c r="D691" s="1509"/>
      <c r="E691" s="1509"/>
      <c r="F691" s="1509"/>
      <c r="G691" s="1509"/>
      <c r="H691" s="1509"/>
      <c r="I691" s="1509"/>
      <c r="J691" s="1509"/>
      <c r="K691" s="1509"/>
      <c r="L691" s="1509"/>
      <c r="M691" s="1509"/>
      <c r="N691" s="1509"/>
      <c r="O691" s="1509"/>
      <c r="P691" s="1509"/>
      <c r="Q691" s="1509"/>
      <c r="R691" s="1509"/>
      <c r="S691" s="1509"/>
      <c r="T691" s="1509"/>
      <c r="U691" s="1509"/>
      <c r="V691" s="1509"/>
      <c r="W691" s="1509"/>
      <c r="X691" s="1509"/>
      <c r="Y691" s="1509"/>
      <c r="Z691" s="1509"/>
      <c r="AA691" s="1509"/>
      <c r="AB691" s="1509"/>
      <c r="AC691" s="1509"/>
      <c r="AD691" s="1509"/>
      <c r="AE691" s="1509"/>
      <c r="AF691" s="1509"/>
      <c r="AG691" s="1509"/>
      <c r="AH691" s="1509"/>
      <c r="AI691" s="1509"/>
      <c r="AJ691" s="1509"/>
      <c r="AK691" s="1509"/>
      <c r="AL691" s="1509"/>
      <c r="AM691" s="1509"/>
      <c r="AN691" s="1509"/>
      <c r="AO691" s="1509"/>
      <c r="AP691" s="1509"/>
      <c r="AQ691" s="1509"/>
      <c r="AR691" s="1509"/>
      <c r="AS691" s="1509"/>
      <c r="AT691" s="1509"/>
      <c r="AU691" s="1509"/>
      <c r="AV691" s="1509"/>
      <c r="AW691" s="1509"/>
      <c r="AX691" s="1509"/>
      <c r="AY691" s="1509"/>
      <c r="AZ691" s="1509"/>
      <c r="BA691" s="1509"/>
      <c r="BB691" s="1509"/>
    </row>
    <row r="692">
      <c r="A692" s="1509"/>
      <c r="B692" s="1509"/>
      <c r="C692" s="1509"/>
      <c r="D692" s="1509"/>
      <c r="E692" s="1509"/>
      <c r="F692" s="1509"/>
      <c r="G692" s="1509"/>
      <c r="H692" s="1509"/>
      <c r="I692" s="1509"/>
      <c r="J692" s="1509"/>
      <c r="K692" s="1509"/>
      <c r="L692" s="1509"/>
      <c r="M692" s="1509"/>
      <c r="N692" s="1509"/>
      <c r="O692" s="1509"/>
      <c r="P692" s="1509"/>
      <c r="Q692" s="1509"/>
      <c r="R692" s="1509"/>
      <c r="S692" s="1509"/>
      <c r="T692" s="1509"/>
      <c r="U692" s="1509"/>
      <c r="V692" s="1509"/>
      <c r="W692" s="1509"/>
      <c r="X692" s="1509"/>
      <c r="Y692" s="1509"/>
      <c r="Z692" s="1509"/>
      <c r="AA692" s="1509"/>
      <c r="AB692" s="1509"/>
      <c r="AC692" s="1509"/>
      <c r="AD692" s="1509"/>
      <c r="AE692" s="1509"/>
      <c r="AF692" s="1509"/>
      <c r="AG692" s="1509"/>
      <c r="AH692" s="1509"/>
      <c r="AI692" s="1509"/>
      <c r="AJ692" s="1509"/>
      <c r="AK692" s="1509"/>
      <c r="AL692" s="1509"/>
      <c r="AM692" s="1509"/>
      <c r="AN692" s="1509"/>
      <c r="AO692" s="1509"/>
      <c r="AP692" s="1509"/>
      <c r="AQ692" s="1509"/>
      <c r="AR692" s="1509"/>
      <c r="AS692" s="1509"/>
      <c r="AT692" s="1509"/>
      <c r="AU692" s="1509"/>
      <c r="AV692" s="1509"/>
      <c r="AW692" s="1509"/>
      <c r="AX692" s="1509"/>
      <c r="AY692" s="1509"/>
      <c r="AZ692" s="1509"/>
      <c r="BA692" s="1509"/>
      <c r="BB692" s="1509"/>
    </row>
    <row r="693">
      <c r="A693" s="1509"/>
      <c r="B693" s="1509"/>
      <c r="C693" s="1509"/>
      <c r="D693" s="1509"/>
      <c r="E693" s="1509"/>
      <c r="F693" s="1509"/>
      <c r="G693" s="1509"/>
      <c r="H693" s="1509"/>
      <c r="I693" s="1509"/>
      <c r="J693" s="1509"/>
      <c r="K693" s="1509"/>
      <c r="L693" s="1509"/>
      <c r="M693" s="1509"/>
      <c r="N693" s="1509"/>
      <c r="O693" s="1509"/>
      <c r="P693" s="1509"/>
      <c r="Q693" s="1509"/>
      <c r="R693" s="1509"/>
      <c r="S693" s="1509"/>
      <c r="T693" s="1509"/>
      <c r="U693" s="1509"/>
      <c r="V693" s="1509"/>
      <c r="W693" s="1509"/>
      <c r="X693" s="1509"/>
      <c r="Y693" s="1509"/>
      <c r="Z693" s="1509"/>
      <c r="AA693" s="1509"/>
      <c r="AB693" s="1509"/>
      <c r="AC693" s="1509"/>
      <c r="AD693" s="1509"/>
      <c r="AE693" s="1509"/>
      <c r="AF693" s="1509"/>
      <c r="AG693" s="1509"/>
      <c r="AH693" s="1509"/>
      <c r="AI693" s="1509"/>
      <c r="AJ693" s="1509"/>
      <c r="AK693" s="1509"/>
      <c r="AL693" s="1509"/>
      <c r="AM693" s="1509"/>
      <c r="AN693" s="1509"/>
      <c r="AO693" s="1509"/>
      <c r="AP693" s="1509"/>
      <c r="AQ693" s="1509"/>
      <c r="AR693" s="1509"/>
      <c r="AS693" s="1509"/>
      <c r="AT693" s="1509"/>
      <c r="AU693" s="1509"/>
      <c r="AV693" s="1509"/>
      <c r="AW693" s="1509"/>
      <c r="AX693" s="1509"/>
      <c r="AY693" s="1509"/>
      <c r="AZ693" s="1509"/>
      <c r="BA693" s="1509"/>
      <c r="BB693" s="1509"/>
    </row>
    <row r="694">
      <c r="A694" s="1509"/>
      <c r="B694" s="1509"/>
      <c r="C694" s="1509"/>
      <c r="D694" s="1509"/>
      <c r="E694" s="1509"/>
      <c r="F694" s="1509"/>
      <c r="G694" s="1509"/>
      <c r="H694" s="1509"/>
      <c r="I694" s="1509"/>
      <c r="J694" s="1509"/>
      <c r="K694" s="1509"/>
      <c r="L694" s="1509"/>
      <c r="M694" s="1509"/>
      <c r="N694" s="1509"/>
      <c r="O694" s="1509"/>
      <c r="P694" s="1509"/>
      <c r="Q694" s="1509"/>
      <c r="R694" s="1509"/>
      <c r="S694" s="1509"/>
      <c r="T694" s="1509"/>
      <c r="U694" s="1509"/>
      <c r="V694" s="1509"/>
      <c r="W694" s="1509"/>
      <c r="X694" s="1509"/>
      <c r="Y694" s="1509"/>
      <c r="Z694" s="1509"/>
      <c r="AA694" s="1509"/>
      <c r="AB694" s="1509"/>
      <c r="AC694" s="1509"/>
      <c r="AD694" s="1509"/>
      <c r="AE694" s="1509"/>
      <c r="AF694" s="1509"/>
      <c r="AG694" s="1509"/>
      <c r="AH694" s="1509"/>
      <c r="AI694" s="1509"/>
      <c r="AJ694" s="1509"/>
      <c r="AK694" s="1509"/>
      <c r="AL694" s="1509"/>
      <c r="AM694" s="1509"/>
      <c r="AN694" s="1509"/>
      <c r="AO694" s="1509"/>
      <c r="AP694" s="1509"/>
      <c r="AQ694" s="1509"/>
      <c r="AR694" s="1509"/>
      <c r="AS694" s="1509"/>
      <c r="AT694" s="1509"/>
      <c r="AU694" s="1509"/>
      <c r="AV694" s="1509"/>
      <c r="AW694" s="1509"/>
      <c r="AX694" s="1509"/>
      <c r="AY694" s="1509"/>
      <c r="AZ694" s="1509"/>
      <c r="BA694" s="1509"/>
      <c r="BB694" s="1509"/>
    </row>
    <row r="695">
      <c r="A695" s="1509"/>
      <c r="B695" s="1509"/>
      <c r="C695" s="1509"/>
      <c r="D695" s="1509"/>
      <c r="E695" s="1509"/>
      <c r="F695" s="1509"/>
      <c r="G695" s="1509"/>
      <c r="H695" s="1509"/>
      <c r="I695" s="1509"/>
      <c r="J695" s="1509"/>
      <c r="K695" s="1509"/>
      <c r="L695" s="1509"/>
      <c r="M695" s="1509"/>
      <c r="N695" s="1509"/>
      <c r="O695" s="1509"/>
      <c r="P695" s="1509"/>
      <c r="Q695" s="1509"/>
      <c r="R695" s="1509"/>
      <c r="S695" s="1509"/>
      <c r="T695" s="1509"/>
      <c r="U695" s="1509"/>
      <c r="V695" s="1509"/>
      <c r="W695" s="1509"/>
      <c r="X695" s="1509"/>
      <c r="Y695" s="1509"/>
      <c r="Z695" s="1509"/>
      <c r="AA695" s="1509"/>
      <c r="AB695" s="1509"/>
      <c r="AC695" s="1509"/>
      <c r="AD695" s="1509"/>
      <c r="AE695" s="1509"/>
      <c r="AF695" s="1509"/>
      <c r="AG695" s="1509"/>
      <c r="AH695" s="1509"/>
      <c r="AI695" s="1509"/>
      <c r="AJ695" s="1509"/>
      <c r="AK695" s="1509"/>
      <c r="AL695" s="1509"/>
      <c r="AM695" s="1509"/>
      <c r="AN695" s="1509"/>
      <c r="AO695" s="1509"/>
      <c r="AP695" s="1509"/>
      <c r="AQ695" s="1509"/>
      <c r="AR695" s="1509"/>
      <c r="AS695" s="1509"/>
      <c r="AT695" s="1509"/>
      <c r="AU695" s="1509"/>
      <c r="AV695" s="1509"/>
      <c r="AW695" s="1509"/>
      <c r="AX695" s="1509"/>
      <c r="AY695" s="1509"/>
      <c r="AZ695" s="1509"/>
      <c r="BA695" s="1509"/>
      <c r="BB695" s="1509"/>
    </row>
    <row r="696">
      <c r="A696" s="1509"/>
      <c r="B696" s="1509"/>
      <c r="C696" s="1509"/>
      <c r="D696" s="1509"/>
      <c r="E696" s="1509"/>
      <c r="F696" s="1509"/>
      <c r="G696" s="1509"/>
      <c r="H696" s="1509"/>
      <c r="I696" s="1509"/>
      <c r="J696" s="1509"/>
      <c r="K696" s="1509"/>
      <c r="L696" s="1509"/>
      <c r="M696" s="1509"/>
      <c r="N696" s="1509"/>
      <c r="O696" s="1509"/>
      <c r="P696" s="1509"/>
      <c r="Q696" s="1509"/>
      <c r="R696" s="1509"/>
      <c r="S696" s="1509"/>
      <c r="T696" s="1509"/>
      <c r="U696" s="1509"/>
      <c r="V696" s="1509"/>
      <c r="W696" s="1509"/>
      <c r="X696" s="1509"/>
      <c r="Y696" s="1509"/>
      <c r="Z696" s="1509"/>
      <c r="AA696" s="1509"/>
      <c r="AB696" s="1509"/>
      <c r="AC696" s="1509"/>
      <c r="AD696" s="1509"/>
      <c r="AE696" s="1509"/>
      <c r="AF696" s="1509"/>
      <c r="AG696" s="1509"/>
      <c r="AH696" s="1509"/>
      <c r="AI696" s="1509"/>
      <c r="AJ696" s="1509"/>
      <c r="AK696" s="1509"/>
      <c r="AL696" s="1509"/>
      <c r="AM696" s="1509"/>
      <c r="AN696" s="1509"/>
      <c r="AO696" s="1509"/>
      <c r="AP696" s="1509"/>
      <c r="AQ696" s="1509"/>
      <c r="AR696" s="1509"/>
      <c r="AS696" s="1509"/>
      <c r="AT696" s="1509"/>
      <c r="AU696" s="1509"/>
      <c r="AV696" s="1509"/>
      <c r="AW696" s="1509"/>
      <c r="AX696" s="1509"/>
      <c r="AY696" s="1509"/>
      <c r="AZ696" s="1509"/>
      <c r="BA696" s="1509"/>
      <c r="BB696" s="1509"/>
    </row>
    <row r="697">
      <c r="A697" s="1509"/>
      <c r="B697" s="1509"/>
      <c r="C697" s="1509"/>
      <c r="D697" s="1509"/>
      <c r="E697" s="1509"/>
      <c r="F697" s="1509"/>
      <c r="G697" s="1509"/>
      <c r="H697" s="1509"/>
      <c r="I697" s="1509"/>
      <c r="J697" s="1509"/>
      <c r="K697" s="1509"/>
      <c r="L697" s="1509"/>
      <c r="M697" s="1509"/>
      <c r="N697" s="1509"/>
      <c r="O697" s="1509"/>
      <c r="P697" s="1509"/>
      <c r="Q697" s="1509"/>
      <c r="R697" s="1509"/>
      <c r="S697" s="1509"/>
      <c r="T697" s="1509"/>
      <c r="U697" s="1509"/>
      <c r="V697" s="1509"/>
      <c r="W697" s="1509"/>
      <c r="X697" s="1509"/>
      <c r="Y697" s="1509"/>
      <c r="Z697" s="1509"/>
      <c r="AA697" s="1509"/>
      <c r="AB697" s="1509"/>
      <c r="AC697" s="1509"/>
      <c r="AD697" s="1509"/>
      <c r="AE697" s="1509"/>
      <c r="AF697" s="1509"/>
      <c r="AG697" s="1509"/>
      <c r="AH697" s="1509"/>
      <c r="AI697" s="1509"/>
      <c r="AJ697" s="1509"/>
      <c r="AK697" s="1509"/>
      <c r="AL697" s="1509"/>
      <c r="AM697" s="1509"/>
      <c r="AN697" s="1509"/>
      <c r="AO697" s="1509"/>
      <c r="AP697" s="1509"/>
      <c r="AQ697" s="1509"/>
      <c r="AR697" s="1509"/>
      <c r="AS697" s="1509"/>
      <c r="AT697" s="1509"/>
      <c r="AU697" s="1509"/>
      <c r="AV697" s="1509"/>
      <c r="AW697" s="1509"/>
      <c r="AX697" s="1509"/>
      <c r="AY697" s="1509"/>
      <c r="AZ697" s="1509"/>
      <c r="BA697" s="1509"/>
      <c r="BB697" s="1509"/>
    </row>
    <row r="698">
      <c r="A698" s="1509"/>
      <c r="B698" s="1509"/>
      <c r="C698" s="1509"/>
      <c r="D698" s="1509"/>
      <c r="E698" s="1509"/>
      <c r="F698" s="1509"/>
      <c r="G698" s="1509"/>
      <c r="H698" s="1509"/>
      <c r="I698" s="1509"/>
      <c r="J698" s="1509"/>
      <c r="K698" s="1509"/>
      <c r="L698" s="1509"/>
      <c r="M698" s="1509"/>
      <c r="N698" s="1509"/>
      <c r="O698" s="1509"/>
      <c r="P698" s="1509"/>
      <c r="Q698" s="1509"/>
      <c r="R698" s="1509"/>
      <c r="S698" s="1509"/>
      <c r="T698" s="1509"/>
      <c r="U698" s="1509"/>
      <c r="V698" s="1509"/>
      <c r="W698" s="1509"/>
      <c r="X698" s="1509"/>
      <c r="Y698" s="1509"/>
      <c r="Z698" s="1509"/>
      <c r="AA698" s="1509"/>
      <c r="AB698" s="1509"/>
      <c r="AC698" s="1509"/>
      <c r="AD698" s="1509"/>
      <c r="AE698" s="1509"/>
      <c r="AF698" s="1509"/>
      <c r="AG698" s="1509"/>
      <c r="AH698" s="1509"/>
      <c r="AI698" s="1509"/>
      <c r="AJ698" s="1509"/>
      <c r="AK698" s="1509"/>
      <c r="AL698" s="1509"/>
      <c r="AM698" s="1509"/>
      <c r="AN698" s="1509"/>
      <c r="AO698" s="1509"/>
      <c r="AP698" s="1509"/>
      <c r="AQ698" s="1509"/>
      <c r="AR698" s="1509"/>
      <c r="AS698" s="1509"/>
      <c r="AT698" s="1509"/>
      <c r="AU698" s="1509"/>
      <c r="AV698" s="1509"/>
      <c r="AW698" s="1509"/>
      <c r="AX698" s="1509"/>
      <c r="AY698" s="1509"/>
      <c r="AZ698" s="1509"/>
      <c r="BA698" s="1509"/>
      <c r="BB698" s="1509"/>
    </row>
    <row r="699">
      <c r="A699" s="1509"/>
      <c r="B699" s="1509"/>
      <c r="C699" s="1509"/>
      <c r="D699" s="1509"/>
      <c r="E699" s="1509"/>
      <c r="F699" s="1509"/>
      <c r="G699" s="1509"/>
      <c r="H699" s="1509"/>
      <c r="I699" s="1509"/>
      <c r="J699" s="1509"/>
      <c r="K699" s="1509"/>
      <c r="L699" s="1509"/>
      <c r="M699" s="1509"/>
      <c r="N699" s="1509"/>
      <c r="O699" s="1509"/>
      <c r="P699" s="1509"/>
      <c r="Q699" s="1509"/>
      <c r="R699" s="1509"/>
      <c r="S699" s="1509"/>
      <c r="T699" s="1509"/>
      <c r="U699" s="1509"/>
      <c r="V699" s="1509"/>
      <c r="W699" s="1509"/>
      <c r="X699" s="1509"/>
      <c r="Y699" s="1509"/>
      <c r="Z699" s="1509"/>
      <c r="AA699" s="1509"/>
      <c r="AB699" s="1509"/>
      <c r="AC699" s="1509"/>
      <c r="AD699" s="1509"/>
      <c r="AE699" s="1509"/>
      <c r="AF699" s="1509"/>
      <c r="AG699" s="1509"/>
      <c r="AH699" s="1509"/>
      <c r="AI699" s="1509"/>
      <c r="AJ699" s="1509"/>
      <c r="AK699" s="1509"/>
      <c r="AL699" s="1509"/>
      <c r="AM699" s="1509"/>
      <c r="AN699" s="1509"/>
      <c r="AO699" s="1509"/>
      <c r="AP699" s="1509"/>
      <c r="AQ699" s="1509"/>
      <c r="AR699" s="1509"/>
      <c r="AS699" s="1509"/>
      <c r="AT699" s="1509"/>
      <c r="AU699" s="1509"/>
      <c r="AV699" s="1509"/>
      <c r="AW699" s="1509"/>
      <c r="AX699" s="1509"/>
      <c r="AY699" s="1509"/>
      <c r="AZ699" s="1509"/>
      <c r="BA699" s="1509"/>
      <c r="BB699" s="1509"/>
    </row>
    <row r="700">
      <c r="A700" s="1509"/>
      <c r="B700" s="1509"/>
      <c r="C700" s="1509"/>
      <c r="D700" s="1509"/>
      <c r="E700" s="1509"/>
      <c r="F700" s="1509"/>
      <c r="G700" s="1509"/>
      <c r="H700" s="1509"/>
      <c r="I700" s="1509"/>
      <c r="J700" s="1509"/>
      <c r="K700" s="1509"/>
      <c r="L700" s="1509"/>
      <c r="M700" s="1509"/>
      <c r="N700" s="1509"/>
      <c r="O700" s="1509"/>
      <c r="P700" s="1509"/>
      <c r="Q700" s="1509"/>
      <c r="R700" s="1509"/>
      <c r="S700" s="1509"/>
      <c r="T700" s="1509"/>
      <c r="U700" s="1509"/>
      <c r="V700" s="1509"/>
      <c r="W700" s="1509"/>
      <c r="X700" s="1509"/>
      <c r="Y700" s="1509"/>
      <c r="Z700" s="1509"/>
      <c r="AA700" s="1509"/>
      <c r="AB700" s="1509"/>
      <c r="AC700" s="1509"/>
      <c r="AD700" s="1509"/>
      <c r="AE700" s="1509"/>
      <c r="AF700" s="1509"/>
      <c r="AG700" s="1509"/>
      <c r="AH700" s="1509"/>
      <c r="AI700" s="1509"/>
      <c r="AJ700" s="1509"/>
      <c r="AK700" s="1509"/>
      <c r="AL700" s="1509"/>
      <c r="AM700" s="1509"/>
      <c r="AN700" s="1509"/>
      <c r="AO700" s="1509"/>
      <c r="AP700" s="1509"/>
      <c r="AQ700" s="1509"/>
      <c r="AR700" s="1509"/>
      <c r="AS700" s="1509"/>
      <c r="AT700" s="1509"/>
      <c r="AU700" s="1509"/>
      <c r="AV700" s="1509"/>
      <c r="AW700" s="1509"/>
      <c r="AX700" s="1509"/>
      <c r="AY700" s="1509"/>
      <c r="AZ700" s="1509"/>
      <c r="BA700" s="1509"/>
      <c r="BB700" s="1509"/>
    </row>
    <row r="701">
      <c r="A701" s="1509"/>
      <c r="B701" s="1509"/>
      <c r="C701" s="1509"/>
      <c r="D701" s="1509"/>
      <c r="E701" s="1509"/>
      <c r="F701" s="1509"/>
      <c r="G701" s="1509"/>
      <c r="H701" s="1509"/>
      <c r="I701" s="1509"/>
      <c r="J701" s="1509"/>
      <c r="K701" s="1509"/>
      <c r="L701" s="1509"/>
      <c r="M701" s="1509"/>
      <c r="N701" s="1509"/>
      <c r="O701" s="1509"/>
      <c r="P701" s="1509"/>
      <c r="Q701" s="1509"/>
      <c r="R701" s="1509"/>
      <c r="S701" s="1509"/>
      <c r="T701" s="1509"/>
      <c r="U701" s="1509"/>
      <c r="V701" s="1509"/>
      <c r="W701" s="1509"/>
      <c r="X701" s="1509"/>
      <c r="Y701" s="1509"/>
      <c r="Z701" s="1509"/>
      <c r="AA701" s="1509"/>
      <c r="AB701" s="1509"/>
      <c r="AC701" s="1509"/>
      <c r="AD701" s="1509"/>
      <c r="AE701" s="1509"/>
      <c r="AF701" s="1509"/>
      <c r="AG701" s="1509"/>
      <c r="AH701" s="1509"/>
      <c r="AI701" s="1509"/>
      <c r="AJ701" s="1509"/>
      <c r="AK701" s="1509"/>
      <c r="AL701" s="1509"/>
      <c r="AM701" s="1509"/>
      <c r="AN701" s="1509"/>
      <c r="AO701" s="1509"/>
      <c r="AP701" s="1509"/>
      <c r="AQ701" s="1509"/>
      <c r="AR701" s="1509"/>
      <c r="AS701" s="1509"/>
      <c r="AT701" s="1509"/>
      <c r="AU701" s="1509"/>
      <c r="AV701" s="1509"/>
      <c r="AW701" s="1509"/>
      <c r="AX701" s="1509"/>
      <c r="AY701" s="1509"/>
      <c r="AZ701" s="1509"/>
      <c r="BA701" s="1509"/>
      <c r="BB701" s="1509"/>
    </row>
    <row r="702">
      <c r="A702" s="1509"/>
      <c r="B702" s="1509"/>
      <c r="C702" s="1509"/>
      <c r="D702" s="1509"/>
      <c r="E702" s="1509"/>
      <c r="F702" s="1509"/>
      <c r="G702" s="1509"/>
      <c r="H702" s="1509"/>
      <c r="I702" s="1509"/>
      <c r="J702" s="1509"/>
      <c r="K702" s="1509"/>
      <c r="L702" s="1509"/>
      <c r="M702" s="1509"/>
      <c r="N702" s="1509"/>
      <c r="O702" s="1509"/>
      <c r="P702" s="1509"/>
      <c r="Q702" s="1509"/>
      <c r="R702" s="1509"/>
      <c r="S702" s="1509"/>
      <c r="T702" s="1509"/>
      <c r="U702" s="1509"/>
      <c r="V702" s="1509"/>
      <c r="W702" s="1509"/>
      <c r="X702" s="1509"/>
      <c r="Y702" s="1509"/>
      <c r="Z702" s="1509"/>
      <c r="AA702" s="1509"/>
      <c r="AB702" s="1509"/>
      <c r="AC702" s="1509"/>
      <c r="AD702" s="1509"/>
      <c r="AE702" s="1509"/>
      <c r="AF702" s="1509"/>
      <c r="AG702" s="1509"/>
      <c r="AH702" s="1509"/>
      <c r="AI702" s="1509"/>
      <c r="AJ702" s="1509"/>
      <c r="AK702" s="1509"/>
      <c r="AL702" s="1509"/>
      <c r="AM702" s="1509"/>
      <c r="AN702" s="1509"/>
      <c r="AO702" s="1509"/>
      <c r="AP702" s="1509"/>
      <c r="AQ702" s="1509"/>
      <c r="AR702" s="1509"/>
      <c r="AS702" s="1509"/>
      <c r="AT702" s="1509"/>
      <c r="AU702" s="1509"/>
      <c r="AV702" s="1509"/>
      <c r="AW702" s="1509"/>
      <c r="AX702" s="1509"/>
      <c r="AY702" s="1509"/>
      <c r="AZ702" s="1509"/>
      <c r="BA702" s="1509"/>
      <c r="BB702" s="1509"/>
    </row>
    <row r="703">
      <c r="A703" s="1509"/>
      <c r="B703" s="1509"/>
      <c r="C703" s="1509"/>
      <c r="D703" s="1509"/>
      <c r="E703" s="1509"/>
      <c r="F703" s="1509"/>
      <c r="G703" s="1509"/>
      <c r="H703" s="1509"/>
      <c r="I703" s="1509"/>
      <c r="J703" s="1509"/>
      <c r="K703" s="1509"/>
      <c r="L703" s="1509"/>
      <c r="M703" s="1509"/>
      <c r="N703" s="1509"/>
      <c r="O703" s="1509"/>
      <c r="P703" s="1509"/>
      <c r="Q703" s="1509"/>
      <c r="R703" s="1509"/>
      <c r="S703" s="1509"/>
      <c r="T703" s="1509"/>
      <c r="U703" s="1509"/>
      <c r="V703" s="1509"/>
      <c r="W703" s="1509"/>
      <c r="X703" s="1509"/>
      <c r="Y703" s="1509"/>
      <c r="Z703" s="1509"/>
      <c r="AA703" s="1509"/>
      <c r="AB703" s="1509"/>
      <c r="AC703" s="1509"/>
      <c r="AD703" s="1509"/>
      <c r="AE703" s="1509"/>
      <c r="AF703" s="1509"/>
      <c r="AG703" s="1509"/>
      <c r="AH703" s="1509"/>
      <c r="AI703" s="1509"/>
      <c r="AJ703" s="1509"/>
      <c r="AK703" s="1509"/>
      <c r="AL703" s="1509"/>
      <c r="AM703" s="1509"/>
      <c r="AN703" s="1509"/>
      <c r="AO703" s="1509"/>
      <c r="AP703" s="1509"/>
      <c r="AQ703" s="1509"/>
      <c r="AR703" s="1509"/>
      <c r="AS703" s="1509"/>
      <c r="AT703" s="1509"/>
      <c r="AU703" s="1509"/>
      <c r="AV703" s="1509"/>
      <c r="AW703" s="1509"/>
      <c r="AX703" s="1509"/>
      <c r="AY703" s="1509"/>
      <c r="AZ703" s="1509"/>
      <c r="BA703" s="1509"/>
      <c r="BB703" s="1509"/>
    </row>
    <row r="704">
      <c r="A704" s="1509"/>
      <c r="B704" s="1509"/>
      <c r="C704" s="1509"/>
      <c r="D704" s="1509"/>
      <c r="E704" s="1509"/>
      <c r="F704" s="1509"/>
      <c r="G704" s="1509"/>
      <c r="H704" s="1509"/>
      <c r="I704" s="1509"/>
      <c r="J704" s="1509"/>
      <c r="K704" s="1509"/>
      <c r="L704" s="1509"/>
      <c r="M704" s="1509"/>
      <c r="N704" s="1509"/>
      <c r="O704" s="1509"/>
      <c r="P704" s="1509"/>
      <c r="Q704" s="1509"/>
      <c r="R704" s="1509"/>
      <c r="S704" s="1509"/>
      <c r="T704" s="1509"/>
      <c r="U704" s="1509"/>
      <c r="V704" s="1509"/>
      <c r="W704" s="1509"/>
      <c r="X704" s="1509"/>
      <c r="Y704" s="1509"/>
      <c r="Z704" s="1509"/>
      <c r="AA704" s="1509"/>
      <c r="AB704" s="1509"/>
      <c r="AC704" s="1509"/>
      <c r="AD704" s="1509"/>
      <c r="AE704" s="1509"/>
      <c r="AF704" s="1509"/>
      <c r="AG704" s="1509"/>
      <c r="AH704" s="1509"/>
      <c r="AI704" s="1509"/>
      <c r="AJ704" s="1509"/>
      <c r="AK704" s="1509"/>
      <c r="AL704" s="1509"/>
      <c r="AM704" s="1509"/>
      <c r="AN704" s="1509"/>
      <c r="AO704" s="1509"/>
      <c r="AP704" s="1509"/>
      <c r="AQ704" s="1509"/>
      <c r="AR704" s="1509"/>
      <c r="AS704" s="1509"/>
      <c r="AT704" s="1509"/>
      <c r="AU704" s="1509"/>
      <c r="AV704" s="1509"/>
      <c r="AW704" s="1509"/>
      <c r="AX704" s="1509"/>
      <c r="AY704" s="1509"/>
      <c r="AZ704" s="1509"/>
      <c r="BA704" s="1509"/>
      <c r="BB704" s="1509"/>
    </row>
    <row r="705">
      <c r="A705" s="1509"/>
      <c r="B705" s="1509"/>
      <c r="C705" s="1509"/>
      <c r="D705" s="1509"/>
      <c r="E705" s="1509"/>
      <c r="F705" s="1509"/>
      <c r="G705" s="1509"/>
      <c r="H705" s="1509"/>
      <c r="I705" s="1509"/>
      <c r="J705" s="1509"/>
      <c r="K705" s="1509"/>
      <c r="L705" s="1509"/>
      <c r="M705" s="1509"/>
      <c r="N705" s="1509"/>
      <c r="O705" s="1509"/>
      <c r="P705" s="1509"/>
      <c r="Q705" s="1509"/>
      <c r="R705" s="1509"/>
      <c r="S705" s="1509"/>
      <c r="T705" s="1509"/>
      <c r="U705" s="1509"/>
      <c r="V705" s="1509"/>
      <c r="W705" s="1509"/>
      <c r="X705" s="1509"/>
      <c r="Y705" s="1509"/>
      <c r="Z705" s="1509"/>
      <c r="AA705" s="1509"/>
      <c r="AB705" s="1509"/>
      <c r="AC705" s="1509"/>
      <c r="AD705" s="1509"/>
      <c r="AE705" s="1509"/>
      <c r="AF705" s="1509"/>
      <c r="AG705" s="1509"/>
      <c r="AH705" s="1509"/>
      <c r="AI705" s="1509"/>
      <c r="AJ705" s="1509"/>
      <c r="AK705" s="1509"/>
      <c r="AL705" s="1509"/>
      <c r="AM705" s="1509"/>
      <c r="AN705" s="1509"/>
      <c r="AO705" s="1509"/>
      <c r="AP705" s="1509"/>
      <c r="AQ705" s="1509"/>
      <c r="AR705" s="1509"/>
      <c r="AS705" s="1509"/>
      <c r="AT705" s="1509"/>
      <c r="AU705" s="1509"/>
      <c r="AV705" s="1509"/>
      <c r="AW705" s="1509"/>
      <c r="AX705" s="1509"/>
      <c r="AY705" s="1509"/>
      <c r="AZ705" s="1509"/>
      <c r="BA705" s="1509"/>
      <c r="BB705" s="1509"/>
    </row>
    <row r="706">
      <c r="A706" s="1509"/>
      <c r="B706" s="1509"/>
      <c r="C706" s="1509"/>
      <c r="D706" s="1509"/>
      <c r="E706" s="1509"/>
      <c r="F706" s="1509"/>
      <c r="G706" s="1509"/>
      <c r="H706" s="1509"/>
      <c r="I706" s="1509"/>
      <c r="J706" s="1509"/>
      <c r="K706" s="1509"/>
      <c r="L706" s="1509"/>
      <c r="M706" s="1509"/>
      <c r="N706" s="1509"/>
      <c r="O706" s="1509"/>
      <c r="P706" s="1509"/>
      <c r="Q706" s="1509"/>
      <c r="R706" s="1509"/>
      <c r="S706" s="1509"/>
      <c r="T706" s="1509"/>
      <c r="U706" s="1509"/>
      <c r="V706" s="1509"/>
      <c r="W706" s="1509"/>
      <c r="X706" s="1509"/>
      <c r="Y706" s="1509"/>
      <c r="Z706" s="1509"/>
      <c r="AA706" s="1509"/>
      <c r="AB706" s="1509"/>
      <c r="AC706" s="1509"/>
      <c r="AD706" s="1509"/>
      <c r="AE706" s="1509"/>
      <c r="AF706" s="1509"/>
      <c r="AG706" s="1509"/>
      <c r="AH706" s="1509"/>
      <c r="AI706" s="1509"/>
      <c r="AJ706" s="1509"/>
      <c r="AK706" s="1509"/>
      <c r="AL706" s="1509"/>
      <c r="AM706" s="1509"/>
      <c r="AN706" s="1509"/>
      <c r="AO706" s="1509"/>
      <c r="AP706" s="1509"/>
      <c r="AQ706" s="1509"/>
      <c r="AR706" s="1509"/>
      <c r="AS706" s="1509"/>
      <c r="AT706" s="1509"/>
      <c r="AU706" s="1509"/>
      <c r="AV706" s="1509"/>
      <c r="AW706" s="1509"/>
      <c r="AX706" s="1509"/>
      <c r="AY706" s="1509"/>
      <c r="AZ706" s="1509"/>
      <c r="BA706" s="1509"/>
      <c r="BB706" s="1509"/>
    </row>
    <row r="707">
      <c r="A707" s="1509"/>
      <c r="B707" s="1509"/>
      <c r="C707" s="1509"/>
      <c r="D707" s="1509"/>
      <c r="E707" s="1509"/>
      <c r="F707" s="1509"/>
      <c r="G707" s="1509"/>
      <c r="H707" s="1509"/>
      <c r="I707" s="1509"/>
      <c r="J707" s="1509"/>
      <c r="K707" s="1509"/>
      <c r="L707" s="1509"/>
      <c r="M707" s="1509"/>
      <c r="N707" s="1509"/>
      <c r="O707" s="1509"/>
      <c r="P707" s="1509"/>
      <c r="Q707" s="1509"/>
      <c r="R707" s="1509"/>
      <c r="S707" s="1509"/>
      <c r="T707" s="1509"/>
      <c r="U707" s="1509"/>
      <c r="V707" s="1509"/>
      <c r="W707" s="1509"/>
      <c r="X707" s="1509"/>
      <c r="Y707" s="1509"/>
      <c r="Z707" s="1509"/>
      <c r="AA707" s="1509"/>
      <c r="AB707" s="1509"/>
      <c r="AC707" s="1509"/>
      <c r="AD707" s="1509"/>
      <c r="AE707" s="1509"/>
      <c r="AF707" s="1509"/>
      <c r="AG707" s="1509"/>
      <c r="AH707" s="1509"/>
      <c r="AI707" s="1509"/>
      <c r="AJ707" s="1509"/>
      <c r="AK707" s="1509"/>
      <c r="AL707" s="1509"/>
      <c r="AM707" s="1509"/>
      <c r="AN707" s="1509"/>
      <c r="AO707" s="1509"/>
      <c r="AP707" s="1509"/>
      <c r="AQ707" s="1509"/>
      <c r="AR707" s="1509"/>
      <c r="AS707" s="1509"/>
      <c r="AT707" s="1509"/>
      <c r="AU707" s="1509"/>
      <c r="AV707" s="1509"/>
      <c r="AW707" s="1509"/>
      <c r="AX707" s="1509"/>
      <c r="AY707" s="1509"/>
      <c r="AZ707" s="1509"/>
      <c r="BA707" s="1509"/>
      <c r="BB707" s="1509"/>
    </row>
    <row r="708">
      <c r="A708" s="1509"/>
      <c r="B708" s="1509"/>
      <c r="C708" s="1509"/>
      <c r="D708" s="1509"/>
      <c r="E708" s="1509"/>
      <c r="F708" s="1509"/>
      <c r="G708" s="1509"/>
      <c r="H708" s="1509"/>
      <c r="I708" s="1509"/>
      <c r="J708" s="1509"/>
      <c r="K708" s="1509"/>
      <c r="L708" s="1509"/>
      <c r="M708" s="1509"/>
      <c r="N708" s="1509"/>
      <c r="O708" s="1509"/>
      <c r="P708" s="1509"/>
      <c r="Q708" s="1509"/>
      <c r="R708" s="1509"/>
      <c r="S708" s="1509"/>
      <c r="T708" s="1509"/>
      <c r="U708" s="1509"/>
      <c r="V708" s="1509"/>
      <c r="W708" s="1509"/>
      <c r="X708" s="1509"/>
      <c r="Y708" s="1509"/>
      <c r="Z708" s="1509"/>
      <c r="AA708" s="1509"/>
      <c r="AB708" s="1509"/>
      <c r="AC708" s="1509"/>
      <c r="AD708" s="1509"/>
      <c r="AE708" s="1509"/>
      <c r="AF708" s="1509"/>
      <c r="AG708" s="1509"/>
      <c r="AH708" s="1509"/>
      <c r="AI708" s="1509"/>
      <c r="AJ708" s="1509"/>
      <c r="AK708" s="1509"/>
      <c r="AL708" s="1509"/>
      <c r="AM708" s="1509"/>
      <c r="AN708" s="1509"/>
      <c r="AO708" s="1509"/>
      <c r="AP708" s="1509"/>
      <c r="AQ708" s="1509"/>
      <c r="AR708" s="1509"/>
      <c r="AS708" s="1509"/>
      <c r="AT708" s="1509"/>
      <c r="AU708" s="1509"/>
      <c r="AV708" s="1509"/>
      <c r="AW708" s="1509"/>
      <c r="AX708" s="1509"/>
      <c r="AY708" s="1509"/>
      <c r="AZ708" s="1509"/>
      <c r="BA708" s="1509"/>
      <c r="BB708" s="1509"/>
    </row>
    <row r="709">
      <c r="A709" s="1509"/>
      <c r="B709" s="1509"/>
      <c r="C709" s="1509"/>
      <c r="D709" s="1509"/>
      <c r="E709" s="1509"/>
      <c r="F709" s="1509"/>
      <c r="G709" s="1509"/>
      <c r="H709" s="1509"/>
      <c r="I709" s="1509"/>
      <c r="J709" s="1509"/>
      <c r="K709" s="1509"/>
      <c r="L709" s="1509"/>
      <c r="M709" s="1509"/>
      <c r="N709" s="1509"/>
      <c r="O709" s="1509"/>
      <c r="P709" s="1509"/>
      <c r="Q709" s="1509"/>
      <c r="R709" s="1509"/>
      <c r="S709" s="1509"/>
      <c r="T709" s="1509"/>
      <c r="U709" s="1509"/>
      <c r="V709" s="1509"/>
      <c r="W709" s="1509"/>
      <c r="X709" s="1509"/>
      <c r="Y709" s="1509"/>
      <c r="Z709" s="1509"/>
      <c r="AA709" s="1509"/>
      <c r="AB709" s="1509"/>
      <c r="AC709" s="1509"/>
      <c r="AD709" s="1509"/>
      <c r="AE709" s="1509"/>
      <c r="AF709" s="1509"/>
      <c r="AG709" s="1509"/>
      <c r="AH709" s="1509"/>
      <c r="AI709" s="1509"/>
      <c r="AJ709" s="1509"/>
      <c r="AK709" s="1509"/>
      <c r="AL709" s="1509"/>
      <c r="AM709" s="1509"/>
      <c r="AN709" s="1509"/>
      <c r="AO709" s="1509"/>
      <c r="AP709" s="1509"/>
      <c r="AQ709" s="1509"/>
      <c r="AR709" s="1509"/>
      <c r="AS709" s="1509"/>
      <c r="AT709" s="1509"/>
      <c r="AU709" s="1509"/>
      <c r="AV709" s="1509"/>
      <c r="AW709" s="1509"/>
      <c r="AX709" s="1509"/>
      <c r="AY709" s="1509"/>
      <c r="AZ709" s="1509"/>
      <c r="BA709" s="1509"/>
      <c r="BB709" s="1509"/>
    </row>
    <row r="710">
      <c r="A710" s="1509"/>
      <c r="B710" s="1509"/>
      <c r="C710" s="1509"/>
      <c r="D710" s="1509"/>
      <c r="E710" s="1509"/>
      <c r="F710" s="1509"/>
      <c r="G710" s="1509"/>
      <c r="H710" s="1509"/>
      <c r="I710" s="1509"/>
      <c r="J710" s="1509"/>
      <c r="K710" s="1509"/>
      <c r="L710" s="1509"/>
      <c r="M710" s="1509"/>
      <c r="N710" s="1509"/>
      <c r="O710" s="1509"/>
      <c r="P710" s="1509"/>
      <c r="Q710" s="1509"/>
      <c r="R710" s="1509"/>
      <c r="S710" s="1509"/>
      <c r="T710" s="1509"/>
      <c r="U710" s="1509"/>
      <c r="V710" s="1509"/>
      <c r="W710" s="1509"/>
      <c r="X710" s="1509"/>
      <c r="Y710" s="1509"/>
      <c r="Z710" s="1509"/>
      <c r="AA710" s="1509"/>
      <c r="AB710" s="1509"/>
      <c r="AC710" s="1509"/>
      <c r="AD710" s="1509"/>
      <c r="AE710" s="1509"/>
      <c r="AF710" s="1509"/>
      <c r="AG710" s="1509"/>
      <c r="AH710" s="1509"/>
      <c r="AI710" s="1509"/>
      <c r="AJ710" s="1509"/>
      <c r="AK710" s="1509"/>
      <c r="AL710" s="1509"/>
      <c r="AM710" s="1509"/>
      <c r="AN710" s="1509"/>
      <c r="AO710" s="1509"/>
      <c r="AP710" s="1509"/>
      <c r="AQ710" s="1509"/>
      <c r="AR710" s="1509"/>
      <c r="AS710" s="1509"/>
      <c r="AT710" s="1509"/>
      <c r="AU710" s="1509"/>
      <c r="AV710" s="1509"/>
      <c r="AW710" s="1509"/>
      <c r="AX710" s="1509"/>
      <c r="AY710" s="1509"/>
      <c r="AZ710" s="1509"/>
      <c r="BA710" s="1509"/>
      <c r="BB710" s="1509"/>
    </row>
    <row r="711">
      <c r="A711" s="1509"/>
      <c r="B711" s="1509"/>
      <c r="C711" s="1509"/>
      <c r="D711" s="1509"/>
      <c r="E711" s="1509"/>
      <c r="F711" s="1509"/>
      <c r="G711" s="1509"/>
      <c r="H711" s="1509"/>
      <c r="I711" s="1509"/>
      <c r="J711" s="1509"/>
      <c r="K711" s="1509"/>
      <c r="L711" s="1509"/>
      <c r="M711" s="1509"/>
      <c r="N711" s="1509"/>
      <c r="O711" s="1509"/>
      <c r="P711" s="1509"/>
      <c r="Q711" s="1509"/>
      <c r="R711" s="1509"/>
      <c r="S711" s="1509"/>
      <c r="T711" s="1509"/>
      <c r="U711" s="1509"/>
      <c r="V711" s="1509"/>
      <c r="W711" s="1509"/>
      <c r="X711" s="1509"/>
      <c r="Y711" s="1509"/>
      <c r="Z711" s="1509"/>
      <c r="AA711" s="1509"/>
      <c r="AB711" s="1509"/>
      <c r="AC711" s="1509"/>
      <c r="AD711" s="1509"/>
      <c r="AE711" s="1509"/>
      <c r="AF711" s="1509"/>
      <c r="AG711" s="1509"/>
      <c r="AH711" s="1509"/>
      <c r="AI711" s="1509"/>
      <c r="AJ711" s="1509"/>
      <c r="AK711" s="1509"/>
      <c r="AL711" s="1509"/>
      <c r="AM711" s="1509"/>
      <c r="AN711" s="1509"/>
      <c r="AO711" s="1509"/>
      <c r="AP711" s="1509"/>
      <c r="AQ711" s="1509"/>
      <c r="AR711" s="1509"/>
      <c r="AS711" s="1509"/>
      <c r="AT711" s="1509"/>
      <c r="AU711" s="1509"/>
      <c r="AV711" s="1509"/>
      <c r="AW711" s="1509"/>
      <c r="AX711" s="1509"/>
      <c r="AY711" s="1509"/>
      <c r="AZ711" s="1509"/>
      <c r="BA711" s="1509"/>
      <c r="BB711" s="1509"/>
    </row>
    <row r="712">
      <c r="A712" s="1509"/>
      <c r="B712" s="1509"/>
      <c r="C712" s="1509"/>
      <c r="D712" s="1509"/>
      <c r="E712" s="1509"/>
      <c r="F712" s="1509"/>
      <c r="G712" s="1509"/>
      <c r="H712" s="1509"/>
      <c r="I712" s="1509"/>
      <c r="J712" s="1509"/>
      <c r="K712" s="1509"/>
      <c r="L712" s="1509"/>
      <c r="M712" s="1509"/>
      <c r="N712" s="1509"/>
      <c r="O712" s="1509"/>
      <c r="P712" s="1509"/>
      <c r="Q712" s="1509"/>
      <c r="R712" s="1509"/>
      <c r="S712" s="1509"/>
      <c r="T712" s="1509"/>
      <c r="U712" s="1509"/>
      <c r="V712" s="1509"/>
      <c r="W712" s="1509"/>
      <c r="X712" s="1509"/>
      <c r="Y712" s="1509"/>
      <c r="Z712" s="1509"/>
      <c r="AA712" s="1509"/>
      <c r="AB712" s="1509"/>
      <c r="AC712" s="1509"/>
      <c r="AD712" s="1509"/>
      <c r="AE712" s="1509"/>
      <c r="AF712" s="1509"/>
      <c r="AG712" s="1509"/>
      <c r="AH712" s="1509"/>
      <c r="AI712" s="1509"/>
      <c r="AJ712" s="1509"/>
      <c r="AK712" s="1509"/>
      <c r="AL712" s="1509"/>
      <c r="AM712" s="1509"/>
      <c r="AN712" s="1509"/>
      <c r="AO712" s="1509"/>
      <c r="AP712" s="1509"/>
      <c r="AQ712" s="1509"/>
      <c r="AR712" s="1509"/>
      <c r="AS712" s="1509"/>
      <c r="AT712" s="1509"/>
      <c r="AU712" s="1509"/>
      <c r="AV712" s="1509"/>
      <c r="AW712" s="1509"/>
      <c r="AX712" s="1509"/>
      <c r="AY712" s="1509"/>
      <c r="AZ712" s="1509"/>
      <c r="BA712" s="1509"/>
      <c r="BB712" s="1509"/>
    </row>
    <row r="713">
      <c r="A713" s="1509"/>
      <c r="B713" s="1509"/>
      <c r="C713" s="1509"/>
      <c r="D713" s="1509"/>
      <c r="E713" s="1509"/>
      <c r="F713" s="1509"/>
      <c r="G713" s="1509"/>
      <c r="H713" s="1509"/>
      <c r="I713" s="1509"/>
      <c r="J713" s="1509"/>
      <c r="K713" s="1509"/>
      <c r="L713" s="1509"/>
      <c r="M713" s="1509"/>
      <c r="N713" s="1509"/>
      <c r="O713" s="1509"/>
      <c r="P713" s="1509"/>
      <c r="Q713" s="1509"/>
      <c r="R713" s="1509"/>
      <c r="S713" s="1509"/>
      <c r="T713" s="1509"/>
      <c r="U713" s="1509"/>
      <c r="V713" s="1509"/>
      <c r="W713" s="1509"/>
      <c r="X713" s="1509"/>
      <c r="Y713" s="1509"/>
      <c r="Z713" s="1509"/>
      <c r="AA713" s="1509"/>
      <c r="AB713" s="1509"/>
      <c r="AC713" s="1509"/>
      <c r="AD713" s="1509"/>
      <c r="AE713" s="1509"/>
      <c r="AF713" s="1509"/>
      <c r="AG713" s="1509"/>
      <c r="AH713" s="1509"/>
      <c r="AI713" s="1509"/>
      <c r="AJ713" s="1509"/>
      <c r="AK713" s="1509"/>
      <c r="AL713" s="1509"/>
      <c r="AM713" s="1509"/>
      <c r="AN713" s="1509"/>
      <c r="AO713" s="1509"/>
      <c r="AP713" s="1509"/>
      <c r="AQ713" s="1509"/>
      <c r="AR713" s="1509"/>
      <c r="AS713" s="1509"/>
      <c r="AT713" s="1509"/>
      <c r="AU713" s="1509"/>
      <c r="AV713" s="1509"/>
      <c r="AW713" s="1509"/>
      <c r="AX713" s="1509"/>
      <c r="AY713" s="1509"/>
      <c r="AZ713" s="1509"/>
      <c r="BA713" s="1509"/>
      <c r="BB713" s="1509"/>
    </row>
    <row r="714">
      <c r="A714" s="1509"/>
      <c r="B714" s="1509"/>
      <c r="C714" s="1509"/>
      <c r="D714" s="1509"/>
      <c r="E714" s="1509"/>
      <c r="F714" s="1509"/>
      <c r="G714" s="1509"/>
      <c r="H714" s="1509"/>
      <c r="I714" s="1509"/>
      <c r="J714" s="1509"/>
      <c r="K714" s="1509"/>
      <c r="L714" s="1509"/>
      <c r="M714" s="1509"/>
      <c r="N714" s="1509"/>
      <c r="O714" s="1509"/>
      <c r="P714" s="1509"/>
      <c r="Q714" s="1509"/>
      <c r="R714" s="1509"/>
      <c r="S714" s="1509"/>
      <c r="T714" s="1509"/>
      <c r="U714" s="1509"/>
      <c r="V714" s="1509"/>
      <c r="W714" s="1509"/>
      <c r="X714" s="1509"/>
      <c r="Y714" s="1509"/>
      <c r="Z714" s="1509"/>
      <c r="AA714" s="1509"/>
      <c r="AB714" s="1509"/>
      <c r="AC714" s="1509"/>
      <c r="AD714" s="1509"/>
      <c r="AE714" s="1509"/>
      <c r="AF714" s="1509"/>
      <c r="AG714" s="1509"/>
      <c r="AH714" s="1509"/>
      <c r="AI714" s="1509"/>
      <c r="AJ714" s="1509"/>
      <c r="AK714" s="1509"/>
      <c r="AL714" s="1509"/>
      <c r="AM714" s="1509"/>
      <c r="AN714" s="1509"/>
      <c r="AO714" s="1509"/>
      <c r="AP714" s="1509"/>
      <c r="AQ714" s="1509"/>
      <c r="AR714" s="1509"/>
      <c r="AS714" s="1509"/>
      <c r="AT714" s="1509"/>
      <c r="AU714" s="1509"/>
      <c r="AV714" s="1509"/>
      <c r="AW714" s="1509"/>
      <c r="AX714" s="1509"/>
      <c r="AY714" s="1509"/>
      <c r="AZ714" s="1509"/>
      <c r="BA714" s="1509"/>
      <c r="BB714" s="1509"/>
    </row>
    <row r="715">
      <c r="A715" s="1509"/>
      <c r="B715" s="1509"/>
      <c r="C715" s="1509"/>
      <c r="D715" s="1509"/>
      <c r="E715" s="1509"/>
      <c r="F715" s="1509"/>
      <c r="G715" s="1509"/>
      <c r="H715" s="1509"/>
      <c r="I715" s="1509"/>
      <c r="J715" s="1509"/>
      <c r="K715" s="1509"/>
      <c r="L715" s="1509"/>
      <c r="M715" s="1509"/>
      <c r="N715" s="1509"/>
      <c r="O715" s="1509"/>
      <c r="P715" s="1509"/>
      <c r="Q715" s="1509"/>
      <c r="R715" s="1509"/>
      <c r="S715" s="1509"/>
      <c r="T715" s="1509"/>
      <c r="U715" s="1509"/>
      <c r="V715" s="1509"/>
      <c r="W715" s="1509"/>
      <c r="X715" s="1509"/>
      <c r="Y715" s="1509"/>
      <c r="Z715" s="1509"/>
      <c r="AA715" s="1509"/>
      <c r="AB715" s="1509"/>
      <c r="AC715" s="1509"/>
      <c r="AD715" s="1509"/>
      <c r="AE715" s="1509"/>
      <c r="AF715" s="1509"/>
      <c r="AG715" s="1509"/>
      <c r="AH715" s="1509"/>
      <c r="AI715" s="1509"/>
      <c r="AJ715" s="1509"/>
      <c r="AK715" s="1509"/>
      <c r="AL715" s="1509"/>
      <c r="AM715" s="1509"/>
      <c r="AN715" s="1509"/>
      <c r="AO715" s="1509"/>
      <c r="AP715" s="1509"/>
      <c r="AQ715" s="1509"/>
      <c r="AR715" s="1509"/>
      <c r="AS715" s="1509"/>
      <c r="AT715" s="1509"/>
      <c r="AU715" s="1509"/>
      <c r="AV715" s="1509"/>
      <c r="AW715" s="1509"/>
      <c r="AX715" s="1509"/>
      <c r="AY715" s="1509"/>
      <c r="AZ715" s="1509"/>
      <c r="BA715" s="1509"/>
      <c r="BB715" s="1509"/>
    </row>
    <row r="716">
      <c r="A716" s="1509"/>
      <c r="B716" s="1509"/>
      <c r="C716" s="1509"/>
      <c r="D716" s="1509"/>
      <c r="E716" s="1509"/>
      <c r="F716" s="1509"/>
      <c r="G716" s="1509"/>
      <c r="H716" s="1509"/>
      <c r="I716" s="1509"/>
      <c r="J716" s="1509"/>
      <c r="K716" s="1509"/>
      <c r="L716" s="1509"/>
      <c r="M716" s="1509"/>
      <c r="N716" s="1509"/>
      <c r="O716" s="1509"/>
      <c r="P716" s="1509"/>
      <c r="Q716" s="1509"/>
      <c r="R716" s="1509"/>
      <c r="S716" s="1509"/>
      <c r="T716" s="1509"/>
      <c r="U716" s="1509"/>
      <c r="V716" s="1509"/>
      <c r="W716" s="1509"/>
      <c r="X716" s="1509"/>
      <c r="Y716" s="1509"/>
      <c r="Z716" s="1509"/>
      <c r="AA716" s="1509"/>
      <c r="AB716" s="1509"/>
      <c r="AC716" s="1509"/>
      <c r="AD716" s="1509"/>
      <c r="AE716" s="1509"/>
      <c r="AF716" s="1509"/>
      <c r="AG716" s="1509"/>
      <c r="AH716" s="1509"/>
      <c r="AI716" s="1509"/>
      <c r="AJ716" s="1509"/>
      <c r="AK716" s="1509"/>
      <c r="AL716" s="1509"/>
      <c r="AM716" s="1509"/>
      <c r="AN716" s="1509"/>
      <c r="AO716" s="1509"/>
      <c r="AP716" s="1509"/>
      <c r="AQ716" s="1509"/>
      <c r="AR716" s="1509"/>
      <c r="AS716" s="1509"/>
      <c r="AT716" s="1509"/>
      <c r="AU716" s="1509"/>
      <c r="AV716" s="1509"/>
      <c r="AW716" s="1509"/>
      <c r="AX716" s="1509"/>
      <c r="AY716" s="1509"/>
      <c r="AZ716" s="1509"/>
      <c r="BA716" s="1509"/>
      <c r="BB716" s="1509"/>
    </row>
    <row r="717">
      <c r="A717" s="1509"/>
      <c r="B717" s="1509"/>
      <c r="C717" s="1509"/>
      <c r="D717" s="1509"/>
      <c r="E717" s="1509"/>
      <c r="F717" s="1509"/>
      <c r="G717" s="1509"/>
      <c r="H717" s="1509"/>
      <c r="I717" s="1509"/>
      <c r="J717" s="1509"/>
      <c r="K717" s="1509"/>
      <c r="L717" s="1509"/>
      <c r="M717" s="1509"/>
      <c r="N717" s="1509"/>
      <c r="O717" s="1509"/>
      <c r="P717" s="1509"/>
      <c r="Q717" s="1509"/>
      <c r="R717" s="1509"/>
      <c r="S717" s="1509"/>
      <c r="T717" s="1509"/>
      <c r="U717" s="1509"/>
      <c r="V717" s="1509"/>
      <c r="W717" s="1509"/>
      <c r="X717" s="1509"/>
      <c r="Y717" s="1509"/>
      <c r="Z717" s="1509"/>
      <c r="AA717" s="1509"/>
      <c r="AB717" s="1509"/>
      <c r="AC717" s="1509"/>
      <c r="AD717" s="1509"/>
      <c r="AE717" s="1509"/>
      <c r="AF717" s="1509"/>
      <c r="AG717" s="1509"/>
      <c r="AH717" s="1509"/>
      <c r="AI717" s="1509"/>
      <c r="AJ717" s="1509"/>
      <c r="AK717" s="1509"/>
      <c r="AL717" s="1509"/>
      <c r="AM717" s="1509"/>
      <c r="AN717" s="1509"/>
      <c r="AO717" s="1509"/>
      <c r="AP717" s="1509"/>
      <c r="AQ717" s="1509"/>
      <c r="AR717" s="1509"/>
      <c r="AS717" s="1509"/>
      <c r="AT717" s="1509"/>
      <c r="AU717" s="1509"/>
      <c r="AV717" s="1509"/>
      <c r="AW717" s="1509"/>
      <c r="AX717" s="1509"/>
      <c r="AY717" s="1509"/>
      <c r="AZ717" s="1509"/>
      <c r="BA717" s="1509"/>
      <c r="BB717" s="1509"/>
    </row>
    <row r="718">
      <c r="A718" s="1509"/>
      <c r="B718" s="1509"/>
      <c r="C718" s="1509"/>
      <c r="D718" s="1509"/>
      <c r="E718" s="1509"/>
      <c r="F718" s="1509"/>
      <c r="G718" s="1509"/>
      <c r="H718" s="1509"/>
      <c r="I718" s="1509"/>
      <c r="J718" s="1509"/>
      <c r="K718" s="1509"/>
      <c r="L718" s="1509"/>
      <c r="M718" s="1509"/>
      <c r="N718" s="1509"/>
      <c r="O718" s="1509"/>
      <c r="P718" s="1509"/>
      <c r="Q718" s="1509"/>
      <c r="R718" s="1509"/>
      <c r="S718" s="1509"/>
      <c r="T718" s="1509"/>
      <c r="U718" s="1509"/>
      <c r="V718" s="1509"/>
      <c r="W718" s="1509"/>
      <c r="X718" s="1509"/>
      <c r="Y718" s="1509"/>
      <c r="Z718" s="1509"/>
      <c r="AA718" s="1509"/>
      <c r="AB718" s="1509"/>
      <c r="AC718" s="1509"/>
      <c r="AD718" s="1509"/>
      <c r="AE718" s="1509"/>
      <c r="AF718" s="1509"/>
      <c r="AG718" s="1509"/>
      <c r="AH718" s="1509"/>
      <c r="AI718" s="1509"/>
      <c r="AJ718" s="1509"/>
      <c r="AK718" s="1509"/>
      <c r="AL718" s="1509"/>
      <c r="AM718" s="1509"/>
      <c r="AN718" s="1509"/>
      <c r="AO718" s="1509"/>
      <c r="AP718" s="1509"/>
      <c r="AQ718" s="1509"/>
      <c r="AR718" s="1509"/>
      <c r="AS718" s="1509"/>
      <c r="AT718" s="1509"/>
      <c r="AU718" s="1509"/>
      <c r="AV718" s="1509"/>
      <c r="AW718" s="1509"/>
      <c r="AX718" s="1509"/>
      <c r="AY718" s="1509"/>
      <c r="AZ718" s="1509"/>
      <c r="BA718" s="1509"/>
      <c r="BB718" s="1509"/>
    </row>
    <row r="719">
      <c r="A719" s="1509"/>
      <c r="B719" s="1509"/>
      <c r="C719" s="1509"/>
      <c r="D719" s="1509"/>
      <c r="E719" s="1509"/>
      <c r="F719" s="1509"/>
      <c r="G719" s="1509"/>
      <c r="H719" s="1509"/>
      <c r="I719" s="1509"/>
      <c r="J719" s="1509"/>
      <c r="K719" s="1509"/>
      <c r="L719" s="1509"/>
      <c r="M719" s="1509"/>
      <c r="N719" s="1509"/>
      <c r="O719" s="1509"/>
      <c r="P719" s="1509"/>
      <c r="Q719" s="1509"/>
      <c r="R719" s="1509"/>
      <c r="S719" s="1509"/>
      <c r="T719" s="1509"/>
      <c r="U719" s="1509"/>
      <c r="V719" s="1509"/>
      <c r="W719" s="1509"/>
      <c r="X719" s="1509"/>
      <c r="Y719" s="1509"/>
      <c r="Z719" s="1509"/>
      <c r="AA719" s="1509"/>
      <c r="AB719" s="1509"/>
      <c r="AC719" s="1509"/>
      <c r="AD719" s="1509"/>
      <c r="AE719" s="1509"/>
      <c r="AF719" s="1509"/>
      <c r="AG719" s="1509"/>
      <c r="AH719" s="1509"/>
      <c r="AI719" s="1509"/>
      <c r="AJ719" s="1509"/>
      <c r="AK719" s="1509"/>
      <c r="AL719" s="1509"/>
      <c r="AM719" s="1509"/>
      <c r="AN719" s="1509"/>
      <c r="AO719" s="1509"/>
      <c r="AP719" s="1509"/>
      <c r="AQ719" s="1509"/>
      <c r="AR719" s="1509"/>
      <c r="AS719" s="1509"/>
      <c r="AT719" s="1509"/>
      <c r="AU719" s="1509"/>
      <c r="AV719" s="1509"/>
      <c r="AW719" s="1509"/>
      <c r="AX719" s="1509"/>
      <c r="AY719" s="1509"/>
      <c r="AZ719" s="1509"/>
      <c r="BA719" s="1509"/>
      <c r="BB719" s="1509"/>
    </row>
    <row r="720">
      <c r="A720" s="1509"/>
      <c r="B720" s="1509"/>
      <c r="C720" s="1509"/>
      <c r="D720" s="1509"/>
      <c r="E720" s="1509"/>
      <c r="F720" s="1509"/>
      <c r="G720" s="1509"/>
      <c r="H720" s="1509"/>
      <c r="I720" s="1509"/>
      <c r="J720" s="1509"/>
      <c r="K720" s="1509"/>
      <c r="L720" s="1509"/>
      <c r="M720" s="1509"/>
      <c r="N720" s="1509"/>
      <c r="O720" s="1509"/>
      <c r="P720" s="1509"/>
      <c r="Q720" s="1509"/>
      <c r="R720" s="1509"/>
      <c r="S720" s="1509"/>
      <c r="T720" s="1509"/>
      <c r="U720" s="1509"/>
      <c r="V720" s="1509"/>
      <c r="W720" s="1509"/>
      <c r="X720" s="1509"/>
      <c r="Y720" s="1509"/>
      <c r="Z720" s="1509"/>
      <c r="AA720" s="1509"/>
      <c r="AB720" s="1509"/>
      <c r="AC720" s="1509"/>
      <c r="AD720" s="1509"/>
      <c r="AE720" s="1509"/>
      <c r="AF720" s="1509"/>
      <c r="AG720" s="1509"/>
      <c r="AH720" s="1509"/>
      <c r="AI720" s="1509"/>
      <c r="AJ720" s="1509"/>
      <c r="AK720" s="1509"/>
      <c r="AL720" s="1509"/>
      <c r="AM720" s="1509"/>
      <c r="AN720" s="1509"/>
      <c r="AO720" s="1509"/>
      <c r="AP720" s="1509"/>
      <c r="AQ720" s="1509"/>
      <c r="AR720" s="1509"/>
      <c r="AS720" s="1509"/>
      <c r="AT720" s="1509"/>
      <c r="AU720" s="1509"/>
      <c r="AV720" s="1509"/>
      <c r="AW720" s="1509"/>
      <c r="AX720" s="1509"/>
      <c r="AY720" s="1509"/>
      <c r="AZ720" s="1509"/>
      <c r="BA720" s="1509"/>
      <c r="BB720" s="1509"/>
    </row>
    <row r="721">
      <c r="A721" s="1509"/>
      <c r="B721" s="1509"/>
      <c r="C721" s="1509"/>
      <c r="D721" s="1509"/>
      <c r="E721" s="1509"/>
      <c r="F721" s="1509"/>
      <c r="G721" s="1509"/>
      <c r="H721" s="1509"/>
      <c r="I721" s="1509"/>
      <c r="J721" s="1509"/>
      <c r="K721" s="1509"/>
      <c r="L721" s="1509"/>
      <c r="M721" s="1509"/>
      <c r="N721" s="1509"/>
      <c r="O721" s="1509"/>
      <c r="P721" s="1509"/>
      <c r="Q721" s="1509"/>
      <c r="R721" s="1509"/>
      <c r="S721" s="1509"/>
      <c r="T721" s="1509"/>
      <c r="U721" s="1509"/>
      <c r="V721" s="1509"/>
      <c r="W721" s="1509"/>
      <c r="X721" s="1509"/>
      <c r="Y721" s="1509"/>
      <c r="Z721" s="1509"/>
      <c r="AA721" s="1509"/>
      <c r="AB721" s="1509"/>
      <c r="AC721" s="1509"/>
      <c r="AD721" s="1509"/>
      <c r="AE721" s="1509"/>
      <c r="AF721" s="1509"/>
      <c r="AG721" s="1509"/>
      <c r="AH721" s="1509"/>
      <c r="AI721" s="1509"/>
      <c r="AJ721" s="1509"/>
      <c r="AK721" s="1509"/>
      <c r="AL721" s="1509"/>
      <c r="AM721" s="1509"/>
      <c r="AN721" s="1509"/>
      <c r="AO721" s="1509"/>
      <c r="AP721" s="1509"/>
      <c r="AQ721" s="1509"/>
      <c r="AR721" s="1509"/>
      <c r="AS721" s="1509"/>
      <c r="AT721" s="1509"/>
      <c r="AU721" s="1509"/>
      <c r="AV721" s="1509"/>
      <c r="AW721" s="1509"/>
      <c r="AX721" s="1509"/>
      <c r="AY721" s="1509"/>
      <c r="AZ721" s="1509"/>
      <c r="BA721" s="1509"/>
      <c r="BB721" s="1509"/>
    </row>
    <row r="722">
      <c r="A722" s="1509"/>
      <c r="B722" s="1509"/>
      <c r="C722" s="1509"/>
      <c r="D722" s="1509"/>
      <c r="E722" s="1509"/>
      <c r="F722" s="1509"/>
      <c r="G722" s="1509"/>
      <c r="H722" s="1509"/>
      <c r="I722" s="1509"/>
      <c r="J722" s="1509"/>
      <c r="K722" s="1509"/>
      <c r="L722" s="1509"/>
      <c r="M722" s="1509"/>
      <c r="N722" s="1509"/>
      <c r="O722" s="1509"/>
      <c r="P722" s="1509"/>
      <c r="Q722" s="1509"/>
      <c r="R722" s="1509"/>
      <c r="S722" s="1509"/>
      <c r="T722" s="1509"/>
      <c r="U722" s="1509"/>
      <c r="V722" s="1509"/>
      <c r="W722" s="1509"/>
      <c r="X722" s="1509"/>
      <c r="Y722" s="1509"/>
      <c r="Z722" s="1509"/>
      <c r="AA722" s="1509"/>
      <c r="AB722" s="1509"/>
      <c r="AC722" s="1509"/>
      <c r="AD722" s="1509"/>
      <c r="AE722" s="1509"/>
      <c r="AF722" s="1509"/>
      <c r="AG722" s="1509"/>
      <c r="AH722" s="1509"/>
      <c r="AI722" s="1509"/>
      <c r="AJ722" s="1509"/>
      <c r="AK722" s="1509"/>
      <c r="AL722" s="1509"/>
      <c r="AM722" s="1509"/>
      <c r="AN722" s="1509"/>
      <c r="AO722" s="1509"/>
      <c r="AP722" s="1509"/>
      <c r="AQ722" s="1509"/>
      <c r="AR722" s="1509"/>
      <c r="AS722" s="1509"/>
      <c r="AT722" s="1509"/>
      <c r="AU722" s="1509"/>
      <c r="AV722" s="1509"/>
      <c r="AW722" s="1509"/>
      <c r="AX722" s="1509"/>
      <c r="AY722" s="1509"/>
      <c r="AZ722" s="1509"/>
      <c r="BA722" s="1509"/>
      <c r="BB722" s="1509"/>
    </row>
    <row r="723">
      <c r="A723" s="1509"/>
      <c r="B723" s="1509"/>
      <c r="C723" s="1509"/>
      <c r="D723" s="1509"/>
      <c r="E723" s="1509"/>
      <c r="F723" s="1509"/>
      <c r="G723" s="1509"/>
      <c r="H723" s="1509"/>
      <c r="I723" s="1509"/>
      <c r="J723" s="1509"/>
      <c r="K723" s="1509"/>
      <c r="L723" s="1509"/>
      <c r="M723" s="1509"/>
      <c r="N723" s="1509"/>
      <c r="O723" s="1509"/>
      <c r="P723" s="1509"/>
      <c r="Q723" s="1509"/>
      <c r="R723" s="1509"/>
      <c r="S723" s="1509"/>
      <c r="T723" s="1509"/>
      <c r="U723" s="1509"/>
      <c r="V723" s="1509"/>
      <c r="W723" s="1509"/>
      <c r="X723" s="1509"/>
      <c r="Y723" s="1509"/>
      <c r="Z723" s="1509"/>
      <c r="AA723" s="1509"/>
      <c r="AB723" s="1509"/>
      <c r="AC723" s="1509"/>
      <c r="AD723" s="1509"/>
      <c r="AE723" s="1509"/>
      <c r="AF723" s="1509"/>
      <c r="AG723" s="1509"/>
      <c r="AH723" s="1509"/>
      <c r="AI723" s="1509"/>
      <c r="AJ723" s="1509"/>
      <c r="AK723" s="1509"/>
      <c r="AL723" s="1509"/>
      <c r="AM723" s="1509"/>
      <c r="AN723" s="1509"/>
      <c r="AO723" s="1509"/>
      <c r="AP723" s="1509"/>
      <c r="AQ723" s="1509"/>
      <c r="AR723" s="1509"/>
      <c r="AS723" s="1509"/>
      <c r="AT723" s="1509"/>
      <c r="AU723" s="1509"/>
      <c r="AV723" s="1509"/>
      <c r="AW723" s="1509"/>
      <c r="AX723" s="1509"/>
      <c r="AY723" s="1509"/>
      <c r="AZ723" s="1509"/>
      <c r="BA723" s="1509"/>
      <c r="BB723" s="1509"/>
    </row>
    <row r="724">
      <c r="A724" s="1509"/>
      <c r="B724" s="1509"/>
      <c r="C724" s="1509"/>
      <c r="D724" s="1509"/>
      <c r="E724" s="1509"/>
      <c r="F724" s="1509"/>
      <c r="G724" s="1509"/>
      <c r="H724" s="1509"/>
      <c r="I724" s="1509"/>
      <c r="J724" s="1509"/>
      <c r="K724" s="1509"/>
      <c r="L724" s="1509"/>
      <c r="M724" s="1509"/>
      <c r="N724" s="1509"/>
      <c r="O724" s="1509"/>
      <c r="P724" s="1509"/>
      <c r="Q724" s="1509"/>
      <c r="R724" s="1509"/>
      <c r="S724" s="1509"/>
      <c r="T724" s="1509"/>
      <c r="U724" s="1509"/>
      <c r="V724" s="1509"/>
      <c r="W724" s="1509"/>
      <c r="X724" s="1509"/>
      <c r="Y724" s="1509"/>
      <c r="Z724" s="1509"/>
      <c r="AA724" s="1509"/>
      <c r="AB724" s="1509"/>
      <c r="AC724" s="1509"/>
      <c r="AD724" s="1509"/>
      <c r="AE724" s="1509"/>
      <c r="AF724" s="1509"/>
      <c r="AG724" s="1509"/>
      <c r="AH724" s="1509"/>
      <c r="AI724" s="1509"/>
      <c r="AJ724" s="1509"/>
      <c r="AK724" s="1509"/>
      <c r="AL724" s="1509"/>
      <c r="AM724" s="1509"/>
      <c r="AN724" s="1509"/>
      <c r="AO724" s="1509"/>
      <c r="AP724" s="1509"/>
      <c r="AQ724" s="1509"/>
      <c r="AR724" s="1509"/>
      <c r="AS724" s="1509"/>
      <c r="AT724" s="1509"/>
      <c r="AU724" s="1509"/>
      <c r="AV724" s="1509"/>
      <c r="AW724" s="1509"/>
      <c r="AX724" s="1509"/>
      <c r="AY724" s="1509"/>
      <c r="AZ724" s="1509"/>
      <c r="BA724" s="1509"/>
      <c r="BB724" s="1509"/>
    </row>
    <row r="725">
      <c r="A725" s="1509"/>
      <c r="B725" s="1509"/>
      <c r="C725" s="1509"/>
      <c r="D725" s="1509"/>
      <c r="E725" s="1509"/>
      <c r="F725" s="1509"/>
      <c r="G725" s="1509"/>
      <c r="H725" s="1509"/>
      <c r="I725" s="1509"/>
      <c r="J725" s="1509"/>
      <c r="K725" s="1509"/>
      <c r="L725" s="1509"/>
      <c r="M725" s="1509"/>
      <c r="N725" s="1509"/>
      <c r="O725" s="1509"/>
      <c r="P725" s="1509"/>
      <c r="Q725" s="1509"/>
      <c r="R725" s="1509"/>
      <c r="S725" s="1509"/>
      <c r="T725" s="1509"/>
      <c r="U725" s="1509"/>
      <c r="V725" s="1509"/>
      <c r="W725" s="1509"/>
      <c r="X725" s="1509"/>
      <c r="Y725" s="1509"/>
      <c r="Z725" s="1509"/>
      <c r="AA725" s="1509"/>
      <c r="AB725" s="1509"/>
      <c r="AC725" s="1509"/>
      <c r="AD725" s="1509"/>
      <c r="AE725" s="1509"/>
      <c r="AF725" s="1509"/>
      <c r="AG725" s="1509"/>
      <c r="AH725" s="1509"/>
      <c r="AI725" s="1509"/>
      <c r="AJ725" s="1509"/>
      <c r="AK725" s="1509"/>
      <c r="AL725" s="1509"/>
      <c r="AM725" s="1509"/>
      <c r="AN725" s="1509"/>
      <c r="AO725" s="1509"/>
      <c r="AP725" s="1509"/>
      <c r="AQ725" s="1509"/>
      <c r="AR725" s="1509"/>
      <c r="AS725" s="1509"/>
      <c r="AT725" s="1509"/>
      <c r="AU725" s="1509"/>
      <c r="AV725" s="1509"/>
      <c r="AW725" s="1509"/>
      <c r="AX725" s="1509"/>
      <c r="AY725" s="1509"/>
      <c r="AZ725" s="1509"/>
      <c r="BA725" s="1509"/>
      <c r="BB725" s="1509"/>
    </row>
    <row r="726">
      <c r="A726" s="1509"/>
      <c r="B726" s="1509"/>
      <c r="C726" s="1509"/>
      <c r="D726" s="1509"/>
      <c r="E726" s="1509"/>
      <c r="F726" s="1509"/>
      <c r="G726" s="1509"/>
      <c r="H726" s="1509"/>
      <c r="I726" s="1509"/>
      <c r="J726" s="1509"/>
      <c r="K726" s="1509"/>
      <c r="L726" s="1509"/>
      <c r="M726" s="1509"/>
      <c r="N726" s="1509"/>
      <c r="O726" s="1509"/>
      <c r="P726" s="1509"/>
      <c r="Q726" s="1509"/>
      <c r="R726" s="1509"/>
      <c r="S726" s="1509"/>
      <c r="T726" s="1509"/>
      <c r="U726" s="1509"/>
      <c r="V726" s="1509"/>
      <c r="W726" s="1509"/>
      <c r="X726" s="1509"/>
      <c r="Y726" s="1509"/>
      <c r="Z726" s="1509"/>
      <c r="AA726" s="1509"/>
      <c r="AB726" s="1509"/>
      <c r="AC726" s="1509"/>
      <c r="AD726" s="1509"/>
      <c r="AE726" s="1509"/>
      <c r="AF726" s="1509"/>
      <c r="AG726" s="1509"/>
      <c r="AH726" s="1509"/>
      <c r="AI726" s="1509"/>
      <c r="AJ726" s="1509"/>
      <c r="AK726" s="1509"/>
      <c r="AL726" s="1509"/>
      <c r="AM726" s="1509"/>
      <c r="AN726" s="1509"/>
      <c r="AO726" s="1509"/>
      <c r="AP726" s="1509"/>
      <c r="AQ726" s="1509"/>
      <c r="AR726" s="1509"/>
      <c r="AS726" s="1509"/>
      <c r="AT726" s="1509"/>
      <c r="AU726" s="1509"/>
      <c r="AV726" s="1509"/>
      <c r="AW726" s="1509"/>
      <c r="AX726" s="1509"/>
      <c r="AY726" s="1509"/>
      <c r="AZ726" s="1509"/>
      <c r="BA726" s="1509"/>
      <c r="BB726" s="1509"/>
    </row>
    <row r="727">
      <c r="A727" s="1509"/>
      <c r="B727" s="1509"/>
      <c r="C727" s="1509"/>
      <c r="D727" s="1509"/>
      <c r="E727" s="1509"/>
      <c r="F727" s="1509"/>
      <c r="G727" s="1509"/>
      <c r="H727" s="1509"/>
      <c r="I727" s="1509"/>
      <c r="J727" s="1509"/>
      <c r="K727" s="1509"/>
      <c r="L727" s="1509"/>
      <c r="M727" s="1509"/>
      <c r="N727" s="1509"/>
      <c r="O727" s="1509"/>
      <c r="P727" s="1509"/>
      <c r="Q727" s="1509"/>
      <c r="R727" s="1509"/>
      <c r="S727" s="1509"/>
      <c r="T727" s="1509"/>
      <c r="U727" s="1509"/>
      <c r="V727" s="1509"/>
      <c r="W727" s="1509"/>
      <c r="X727" s="1509"/>
      <c r="Y727" s="1509"/>
      <c r="Z727" s="1509"/>
      <c r="AA727" s="1509"/>
      <c r="AB727" s="1509"/>
      <c r="AC727" s="1509"/>
      <c r="AD727" s="1509"/>
      <c r="AE727" s="1509"/>
      <c r="AF727" s="1509"/>
      <c r="AG727" s="1509"/>
      <c r="AH727" s="1509"/>
      <c r="AI727" s="1509"/>
      <c r="AJ727" s="1509"/>
      <c r="AK727" s="1509"/>
      <c r="AL727" s="1509"/>
      <c r="AM727" s="1509"/>
      <c r="AN727" s="1509"/>
      <c r="AO727" s="1509"/>
      <c r="AP727" s="1509"/>
      <c r="AQ727" s="1509"/>
      <c r="AR727" s="1509"/>
      <c r="AS727" s="1509"/>
      <c r="AT727" s="1509"/>
      <c r="AU727" s="1509"/>
      <c r="AV727" s="1509"/>
      <c r="AW727" s="1509"/>
      <c r="AX727" s="1509"/>
      <c r="AY727" s="1509"/>
      <c r="AZ727" s="1509"/>
      <c r="BA727" s="1509"/>
      <c r="BB727" s="1509"/>
    </row>
    <row r="728">
      <c r="A728" s="1509"/>
      <c r="B728" s="1509"/>
      <c r="C728" s="1509"/>
      <c r="D728" s="1509"/>
      <c r="E728" s="1509"/>
      <c r="F728" s="1509"/>
      <c r="G728" s="1509"/>
      <c r="H728" s="1509"/>
      <c r="I728" s="1509"/>
      <c r="J728" s="1509"/>
      <c r="K728" s="1509"/>
      <c r="L728" s="1509"/>
      <c r="M728" s="1509"/>
      <c r="N728" s="1509"/>
      <c r="O728" s="1509"/>
      <c r="P728" s="1509"/>
      <c r="Q728" s="1509"/>
      <c r="R728" s="1509"/>
      <c r="S728" s="1509"/>
      <c r="T728" s="1509"/>
      <c r="U728" s="1509"/>
      <c r="V728" s="1509"/>
      <c r="W728" s="1509"/>
      <c r="X728" s="1509"/>
      <c r="Y728" s="1509"/>
      <c r="Z728" s="1509"/>
      <c r="AA728" s="1509"/>
      <c r="AB728" s="1509"/>
      <c r="AC728" s="1509"/>
      <c r="AD728" s="1509"/>
      <c r="AE728" s="1509"/>
      <c r="AF728" s="1509"/>
      <c r="AG728" s="1509"/>
      <c r="AH728" s="1509"/>
      <c r="AI728" s="1509"/>
      <c r="AJ728" s="1509"/>
      <c r="AK728" s="1509"/>
      <c r="AL728" s="1509"/>
      <c r="AM728" s="1509"/>
      <c r="AN728" s="1509"/>
      <c r="AO728" s="1509"/>
      <c r="AP728" s="1509"/>
      <c r="AQ728" s="1509"/>
      <c r="AR728" s="1509"/>
      <c r="AS728" s="1509"/>
      <c r="AT728" s="1509"/>
      <c r="AU728" s="1509"/>
      <c r="AV728" s="1509"/>
      <c r="AW728" s="1509"/>
      <c r="AX728" s="1509"/>
      <c r="AY728" s="1509"/>
      <c r="AZ728" s="1509"/>
      <c r="BA728" s="1509"/>
      <c r="BB728" s="1509"/>
    </row>
    <row r="729">
      <c r="A729" s="1509"/>
      <c r="B729" s="1509"/>
      <c r="C729" s="1509"/>
      <c r="D729" s="1509"/>
      <c r="E729" s="1509"/>
      <c r="F729" s="1509"/>
      <c r="G729" s="1509"/>
      <c r="H729" s="1509"/>
      <c r="I729" s="1509"/>
      <c r="J729" s="1509"/>
      <c r="K729" s="1509"/>
      <c r="L729" s="1509"/>
      <c r="M729" s="1509"/>
      <c r="N729" s="1509"/>
      <c r="O729" s="1509"/>
      <c r="P729" s="1509"/>
      <c r="Q729" s="1509"/>
      <c r="R729" s="1509"/>
      <c r="S729" s="1509"/>
      <c r="T729" s="1509"/>
      <c r="U729" s="1509"/>
      <c r="V729" s="1509"/>
      <c r="W729" s="1509"/>
      <c r="X729" s="1509"/>
      <c r="Y729" s="1509"/>
      <c r="Z729" s="1509"/>
      <c r="AA729" s="1509"/>
      <c r="AB729" s="1509"/>
      <c r="AC729" s="1509"/>
      <c r="AD729" s="1509"/>
      <c r="AE729" s="1509"/>
      <c r="AF729" s="1509"/>
      <c r="AG729" s="1509"/>
      <c r="AH729" s="1509"/>
      <c r="AI729" s="1509"/>
      <c r="AJ729" s="1509"/>
      <c r="AK729" s="1509"/>
      <c r="AL729" s="1509"/>
      <c r="AM729" s="1509"/>
      <c r="AN729" s="1509"/>
      <c r="AO729" s="1509"/>
      <c r="AP729" s="1509"/>
      <c r="AQ729" s="1509"/>
      <c r="AR729" s="1509"/>
      <c r="AS729" s="1509"/>
      <c r="AT729" s="1509"/>
      <c r="AU729" s="1509"/>
      <c r="AV729" s="1509"/>
      <c r="AW729" s="1509"/>
      <c r="AX729" s="1509"/>
      <c r="AY729" s="1509"/>
      <c r="AZ729" s="1509"/>
      <c r="BA729" s="1509"/>
      <c r="BB729" s="1509"/>
    </row>
    <row r="730">
      <c r="A730" s="1509"/>
      <c r="B730" s="1509"/>
      <c r="C730" s="1509"/>
      <c r="D730" s="1509"/>
      <c r="E730" s="1509"/>
      <c r="F730" s="1509"/>
      <c r="G730" s="1509"/>
      <c r="H730" s="1509"/>
      <c r="I730" s="1509"/>
      <c r="J730" s="1509"/>
      <c r="K730" s="1509"/>
      <c r="L730" s="1509"/>
      <c r="M730" s="1509"/>
      <c r="N730" s="1509"/>
      <c r="O730" s="1509"/>
      <c r="P730" s="1509"/>
      <c r="Q730" s="1509"/>
      <c r="R730" s="1509"/>
      <c r="S730" s="1509"/>
      <c r="T730" s="1509"/>
      <c r="U730" s="1509"/>
      <c r="V730" s="1509"/>
      <c r="W730" s="1509"/>
      <c r="X730" s="1509"/>
      <c r="Y730" s="1509"/>
      <c r="Z730" s="1509"/>
      <c r="AA730" s="1509"/>
      <c r="AB730" s="1509"/>
      <c r="AC730" s="1509"/>
      <c r="AD730" s="1509"/>
      <c r="AE730" s="1509"/>
      <c r="AF730" s="1509"/>
      <c r="AG730" s="1509"/>
      <c r="AH730" s="1509"/>
      <c r="AI730" s="1509"/>
      <c r="AJ730" s="1509"/>
      <c r="AK730" s="1509"/>
      <c r="AL730" s="1509"/>
      <c r="AM730" s="1509"/>
      <c r="AN730" s="1509"/>
      <c r="AO730" s="1509"/>
      <c r="AP730" s="1509"/>
      <c r="AQ730" s="1509"/>
      <c r="AR730" s="1509"/>
      <c r="AS730" s="1509"/>
      <c r="AT730" s="1509"/>
      <c r="AU730" s="1509"/>
      <c r="AV730" s="1509"/>
      <c r="AW730" s="1509"/>
      <c r="AX730" s="1509"/>
      <c r="AY730" s="1509"/>
      <c r="AZ730" s="1509"/>
      <c r="BA730" s="1509"/>
      <c r="BB730" s="1509"/>
    </row>
    <row r="731">
      <c r="A731" s="1509"/>
      <c r="B731" s="1509"/>
      <c r="C731" s="1509"/>
      <c r="D731" s="1509"/>
      <c r="E731" s="1509"/>
      <c r="F731" s="1509"/>
      <c r="G731" s="1509"/>
      <c r="H731" s="1509"/>
      <c r="I731" s="1509"/>
      <c r="J731" s="1509"/>
      <c r="K731" s="1509"/>
      <c r="L731" s="1509"/>
      <c r="M731" s="1509"/>
      <c r="N731" s="1509"/>
      <c r="O731" s="1509"/>
      <c r="P731" s="1509"/>
      <c r="Q731" s="1509"/>
      <c r="R731" s="1509"/>
      <c r="S731" s="1509"/>
      <c r="T731" s="1509"/>
      <c r="U731" s="1509"/>
      <c r="V731" s="1509"/>
      <c r="W731" s="1509"/>
      <c r="X731" s="1509"/>
      <c r="Y731" s="1509"/>
      <c r="Z731" s="1509"/>
      <c r="AA731" s="1509"/>
      <c r="AB731" s="1509"/>
      <c r="AC731" s="1509"/>
      <c r="AD731" s="1509"/>
      <c r="AE731" s="1509"/>
      <c r="AF731" s="1509"/>
      <c r="AG731" s="1509"/>
      <c r="AH731" s="1509"/>
      <c r="AI731" s="1509"/>
      <c r="AJ731" s="1509"/>
      <c r="AK731" s="1509"/>
      <c r="AL731" s="1509"/>
      <c r="AM731" s="1509"/>
      <c r="AN731" s="1509"/>
      <c r="AO731" s="1509"/>
      <c r="AP731" s="1509"/>
      <c r="AQ731" s="1509"/>
      <c r="AR731" s="1509"/>
      <c r="AS731" s="1509"/>
      <c r="AT731" s="1509"/>
      <c r="AU731" s="1509"/>
      <c r="AV731" s="1509"/>
      <c r="AW731" s="1509"/>
      <c r="AX731" s="1509"/>
      <c r="AY731" s="1509"/>
      <c r="AZ731" s="1509"/>
      <c r="BA731" s="1509"/>
      <c r="BB731" s="1509"/>
    </row>
    <row r="732">
      <c r="A732" s="1509"/>
      <c r="B732" s="1509"/>
      <c r="C732" s="1509"/>
      <c r="D732" s="1509"/>
      <c r="E732" s="1509"/>
      <c r="F732" s="1509"/>
      <c r="G732" s="1509"/>
      <c r="H732" s="1509"/>
      <c r="I732" s="1509"/>
      <c r="J732" s="1509"/>
      <c r="K732" s="1509"/>
      <c r="L732" s="1509"/>
      <c r="M732" s="1509"/>
      <c r="N732" s="1509"/>
      <c r="O732" s="1509"/>
      <c r="P732" s="1509"/>
      <c r="Q732" s="1509"/>
      <c r="R732" s="1509"/>
      <c r="S732" s="1509"/>
      <c r="T732" s="1509"/>
      <c r="U732" s="1509"/>
      <c r="V732" s="1509"/>
      <c r="W732" s="1509"/>
      <c r="X732" s="1509"/>
      <c r="Y732" s="1509"/>
      <c r="Z732" s="1509"/>
      <c r="AA732" s="1509"/>
      <c r="AB732" s="1509"/>
      <c r="AC732" s="1509"/>
      <c r="AD732" s="1509"/>
      <c r="AE732" s="1509"/>
      <c r="AF732" s="1509"/>
      <c r="AG732" s="1509"/>
      <c r="AH732" s="1509"/>
      <c r="AI732" s="1509"/>
      <c r="AJ732" s="1509"/>
      <c r="AK732" s="1509"/>
      <c r="AL732" s="1509"/>
      <c r="AM732" s="1509"/>
      <c r="AN732" s="1509"/>
      <c r="AO732" s="1509"/>
      <c r="AP732" s="1509"/>
      <c r="AQ732" s="1509"/>
      <c r="AR732" s="1509"/>
      <c r="AS732" s="1509"/>
      <c r="AT732" s="1509"/>
      <c r="AU732" s="1509"/>
      <c r="AV732" s="1509"/>
      <c r="AW732" s="1509"/>
      <c r="AX732" s="1509"/>
      <c r="AY732" s="1509"/>
      <c r="AZ732" s="1509"/>
      <c r="BA732" s="1509"/>
      <c r="BB732" s="1509"/>
    </row>
    <row r="733">
      <c r="A733" s="1509"/>
      <c r="B733" s="1509"/>
      <c r="C733" s="1509"/>
      <c r="D733" s="1509"/>
      <c r="E733" s="1509"/>
      <c r="F733" s="1509"/>
      <c r="G733" s="1509"/>
      <c r="H733" s="1509"/>
      <c r="I733" s="1509"/>
      <c r="J733" s="1509"/>
      <c r="K733" s="1509"/>
      <c r="L733" s="1509"/>
      <c r="M733" s="1509"/>
      <c r="N733" s="1509"/>
      <c r="O733" s="1509"/>
      <c r="P733" s="1509"/>
      <c r="Q733" s="1509"/>
      <c r="R733" s="1509"/>
      <c r="S733" s="1509"/>
      <c r="T733" s="1509"/>
      <c r="U733" s="1509"/>
      <c r="V733" s="1509"/>
      <c r="W733" s="1509"/>
      <c r="X733" s="1509"/>
      <c r="Y733" s="1509"/>
      <c r="Z733" s="1509"/>
      <c r="AA733" s="1509"/>
      <c r="AB733" s="1509"/>
      <c r="AC733" s="1509"/>
      <c r="AD733" s="1509"/>
      <c r="AE733" s="1509"/>
      <c r="AF733" s="1509"/>
      <c r="AG733" s="1509"/>
      <c r="AH733" s="1509"/>
      <c r="AI733" s="1509"/>
      <c r="AJ733" s="1509"/>
      <c r="AK733" s="1509"/>
      <c r="AL733" s="1509"/>
      <c r="AM733" s="1509"/>
      <c r="AN733" s="1509"/>
      <c r="AO733" s="1509"/>
      <c r="AP733" s="1509"/>
      <c r="AQ733" s="1509"/>
      <c r="AR733" s="1509"/>
      <c r="AS733" s="1509"/>
      <c r="AT733" s="1509"/>
      <c r="AU733" s="1509"/>
      <c r="AV733" s="1509"/>
      <c r="AW733" s="1509"/>
      <c r="AX733" s="1509"/>
      <c r="AY733" s="1509"/>
      <c r="AZ733" s="1509"/>
      <c r="BA733" s="1509"/>
      <c r="BB733" s="1509"/>
    </row>
    <row r="734">
      <c r="A734" s="1509"/>
      <c r="B734" s="1509"/>
      <c r="C734" s="1509"/>
      <c r="D734" s="1509"/>
      <c r="E734" s="1509"/>
      <c r="F734" s="1509"/>
      <c r="G734" s="1509"/>
      <c r="H734" s="1509"/>
      <c r="I734" s="1509"/>
      <c r="J734" s="1509"/>
      <c r="K734" s="1509"/>
      <c r="L734" s="1509"/>
      <c r="M734" s="1509"/>
      <c r="N734" s="1509"/>
      <c r="O734" s="1509"/>
      <c r="P734" s="1509"/>
      <c r="Q734" s="1509"/>
      <c r="R734" s="1509"/>
      <c r="S734" s="1509"/>
      <c r="T734" s="1509"/>
      <c r="U734" s="1509"/>
      <c r="V734" s="1509"/>
      <c r="W734" s="1509"/>
      <c r="X734" s="1509"/>
      <c r="Y734" s="1509"/>
      <c r="Z734" s="1509"/>
      <c r="AA734" s="1509"/>
      <c r="AB734" s="1509"/>
      <c r="AC734" s="1509"/>
      <c r="AD734" s="1509"/>
      <c r="AE734" s="1509"/>
      <c r="AF734" s="1509"/>
      <c r="AG734" s="1509"/>
      <c r="AH734" s="1509"/>
      <c r="AI734" s="1509"/>
      <c r="AJ734" s="1509"/>
      <c r="AK734" s="1509"/>
      <c r="AL734" s="1509"/>
      <c r="AM734" s="1509"/>
      <c r="AN734" s="1509"/>
      <c r="AO734" s="1509"/>
      <c r="AP734" s="1509"/>
      <c r="AQ734" s="1509"/>
      <c r="AR734" s="1509"/>
      <c r="AS734" s="1509"/>
      <c r="AT734" s="1509"/>
      <c r="AU734" s="1509"/>
      <c r="AV734" s="1509"/>
      <c r="AW734" s="1509"/>
      <c r="AX734" s="1509"/>
      <c r="AY734" s="1509"/>
      <c r="AZ734" s="1509"/>
      <c r="BA734" s="1509"/>
      <c r="BB734" s="1509"/>
    </row>
    <row r="735">
      <c r="A735" s="1509"/>
      <c r="B735" s="1509"/>
      <c r="C735" s="1509"/>
      <c r="D735" s="1509"/>
      <c r="E735" s="1509"/>
      <c r="F735" s="1509"/>
      <c r="G735" s="1509"/>
      <c r="H735" s="1509"/>
      <c r="I735" s="1509"/>
      <c r="J735" s="1509"/>
      <c r="K735" s="1509"/>
      <c r="L735" s="1509"/>
      <c r="M735" s="1509"/>
      <c r="N735" s="1509"/>
      <c r="O735" s="1509"/>
      <c r="P735" s="1509"/>
      <c r="Q735" s="1509"/>
      <c r="R735" s="1509"/>
      <c r="S735" s="1509"/>
      <c r="T735" s="1509"/>
      <c r="U735" s="1509"/>
      <c r="V735" s="1509"/>
      <c r="W735" s="1509"/>
      <c r="X735" s="1509"/>
      <c r="Y735" s="1509"/>
      <c r="Z735" s="1509"/>
      <c r="AA735" s="1509"/>
      <c r="AB735" s="1509"/>
      <c r="AC735" s="1509"/>
      <c r="AD735" s="1509"/>
      <c r="AE735" s="1509"/>
      <c r="AF735" s="1509"/>
      <c r="AG735" s="1509"/>
      <c r="AH735" s="1509"/>
      <c r="AI735" s="1509"/>
      <c r="AJ735" s="1509"/>
      <c r="AK735" s="1509"/>
      <c r="AL735" s="1509"/>
      <c r="AM735" s="1509"/>
      <c r="AN735" s="1509"/>
      <c r="AO735" s="1509"/>
      <c r="AP735" s="1509"/>
      <c r="AQ735" s="1509"/>
      <c r="AR735" s="1509"/>
      <c r="AS735" s="1509"/>
      <c r="AT735" s="1509"/>
      <c r="AU735" s="1509"/>
      <c r="AV735" s="1509"/>
      <c r="AW735" s="1509"/>
      <c r="AX735" s="1509"/>
      <c r="AY735" s="1509"/>
      <c r="AZ735" s="1509"/>
      <c r="BA735" s="1509"/>
      <c r="BB735" s="1509"/>
    </row>
    <row r="736">
      <c r="A736" s="1509"/>
      <c r="B736" s="1509"/>
      <c r="C736" s="1509"/>
      <c r="D736" s="1509"/>
      <c r="E736" s="1509"/>
      <c r="F736" s="1509"/>
      <c r="G736" s="1509"/>
      <c r="H736" s="1509"/>
      <c r="I736" s="1509"/>
      <c r="J736" s="1509"/>
      <c r="K736" s="1509"/>
      <c r="L736" s="1509"/>
      <c r="M736" s="1509"/>
      <c r="N736" s="1509"/>
      <c r="O736" s="1509"/>
      <c r="P736" s="1509"/>
      <c r="Q736" s="1509"/>
      <c r="R736" s="1509"/>
      <c r="S736" s="1509"/>
      <c r="T736" s="1509"/>
      <c r="U736" s="1509"/>
      <c r="V736" s="1509"/>
      <c r="W736" s="1509"/>
      <c r="X736" s="1509"/>
      <c r="Y736" s="1509"/>
      <c r="Z736" s="1509"/>
      <c r="AA736" s="1509"/>
      <c r="AB736" s="1509"/>
      <c r="AC736" s="1509"/>
      <c r="AD736" s="1509"/>
      <c r="AE736" s="1509"/>
      <c r="AF736" s="1509"/>
      <c r="AG736" s="1509"/>
      <c r="AH736" s="1509"/>
      <c r="AI736" s="1509"/>
      <c r="AJ736" s="1509"/>
      <c r="AK736" s="1509"/>
      <c r="AL736" s="1509"/>
      <c r="AM736" s="1509"/>
      <c r="AN736" s="1509"/>
      <c r="AO736" s="1509"/>
      <c r="AP736" s="1509"/>
      <c r="AQ736" s="1509"/>
      <c r="AR736" s="1509"/>
      <c r="AS736" s="1509"/>
      <c r="AT736" s="1509"/>
      <c r="AU736" s="1509"/>
      <c r="AV736" s="1509"/>
      <c r="AW736" s="1509"/>
      <c r="AX736" s="1509"/>
      <c r="AY736" s="1509"/>
      <c r="AZ736" s="1509"/>
      <c r="BA736" s="1509"/>
      <c r="BB736" s="1509"/>
    </row>
    <row r="737">
      <c r="A737" s="1509"/>
      <c r="B737" s="1509"/>
      <c r="C737" s="1509"/>
      <c r="D737" s="1509"/>
      <c r="E737" s="1509"/>
      <c r="F737" s="1509"/>
      <c r="G737" s="1509"/>
      <c r="H737" s="1509"/>
      <c r="I737" s="1509"/>
      <c r="J737" s="1509"/>
      <c r="K737" s="1509"/>
      <c r="L737" s="1509"/>
      <c r="M737" s="1509"/>
      <c r="N737" s="1509"/>
      <c r="O737" s="1509"/>
      <c r="P737" s="1509"/>
      <c r="Q737" s="1509"/>
      <c r="R737" s="1509"/>
      <c r="S737" s="1509"/>
      <c r="T737" s="1509"/>
      <c r="U737" s="1509"/>
      <c r="V737" s="1509"/>
      <c r="W737" s="1509"/>
      <c r="X737" s="1509"/>
      <c r="Y737" s="1509"/>
      <c r="Z737" s="1509"/>
      <c r="AA737" s="1509"/>
      <c r="AB737" s="1509"/>
      <c r="AC737" s="1509"/>
      <c r="AD737" s="1509"/>
      <c r="AE737" s="1509"/>
      <c r="AF737" s="1509"/>
      <c r="AG737" s="1509"/>
      <c r="AH737" s="1509"/>
      <c r="AI737" s="1509"/>
      <c r="AJ737" s="1509"/>
      <c r="AK737" s="1509"/>
      <c r="AL737" s="1509"/>
      <c r="AM737" s="1509"/>
      <c r="AN737" s="1509"/>
      <c r="AO737" s="1509"/>
      <c r="AP737" s="1509"/>
      <c r="AQ737" s="1509"/>
      <c r="AR737" s="1509"/>
      <c r="AS737" s="1509"/>
      <c r="AT737" s="1509"/>
      <c r="AU737" s="1509"/>
      <c r="AV737" s="1509"/>
      <c r="AW737" s="1509"/>
      <c r="AX737" s="1509"/>
      <c r="AY737" s="1509"/>
      <c r="AZ737" s="1509"/>
      <c r="BA737" s="1509"/>
      <c r="BB737" s="1509"/>
    </row>
    <row r="738">
      <c r="A738" s="1509"/>
      <c r="B738" s="1509"/>
      <c r="C738" s="1509"/>
      <c r="D738" s="1509"/>
      <c r="E738" s="1509"/>
      <c r="F738" s="1509"/>
      <c r="G738" s="1509"/>
      <c r="H738" s="1509"/>
      <c r="I738" s="1509"/>
      <c r="J738" s="1509"/>
      <c r="K738" s="1509"/>
      <c r="L738" s="1509"/>
      <c r="M738" s="1509"/>
      <c r="N738" s="1509"/>
      <c r="O738" s="1509"/>
      <c r="P738" s="1509"/>
      <c r="Q738" s="1509"/>
      <c r="R738" s="1509"/>
      <c r="S738" s="1509"/>
      <c r="T738" s="1509"/>
      <c r="U738" s="1509"/>
      <c r="V738" s="1509"/>
      <c r="W738" s="1509"/>
      <c r="X738" s="1509"/>
      <c r="Y738" s="1509"/>
      <c r="Z738" s="1509"/>
      <c r="AA738" s="1509"/>
      <c r="AB738" s="1509"/>
      <c r="AC738" s="1509"/>
      <c r="AD738" s="1509"/>
      <c r="AE738" s="1509"/>
      <c r="AF738" s="1509"/>
      <c r="AG738" s="1509"/>
      <c r="AH738" s="1509"/>
      <c r="AI738" s="1509"/>
      <c r="AJ738" s="1509"/>
      <c r="AK738" s="1509"/>
      <c r="AL738" s="1509"/>
      <c r="AM738" s="1509"/>
      <c r="AN738" s="1509"/>
      <c r="AO738" s="1509"/>
      <c r="AP738" s="1509"/>
      <c r="AQ738" s="1509"/>
      <c r="AR738" s="1509"/>
      <c r="AS738" s="1509"/>
      <c r="AT738" s="1509"/>
      <c r="AU738" s="1509"/>
      <c r="AV738" s="1509"/>
      <c r="AW738" s="1509"/>
      <c r="AX738" s="1509"/>
      <c r="AY738" s="1509"/>
      <c r="AZ738" s="1509"/>
      <c r="BA738" s="1509"/>
      <c r="BB738" s="1509"/>
    </row>
    <row r="739">
      <c r="A739" s="1509"/>
      <c r="B739" s="1509"/>
      <c r="C739" s="1509"/>
      <c r="D739" s="1509"/>
      <c r="E739" s="1509"/>
      <c r="F739" s="1509"/>
      <c r="G739" s="1509"/>
      <c r="H739" s="1509"/>
      <c r="I739" s="1509"/>
      <c r="J739" s="1509"/>
      <c r="K739" s="1509"/>
      <c r="L739" s="1509"/>
      <c r="M739" s="1509"/>
      <c r="N739" s="1509"/>
      <c r="O739" s="1509"/>
      <c r="P739" s="1509"/>
      <c r="Q739" s="1509"/>
      <c r="R739" s="1509"/>
      <c r="S739" s="1509"/>
      <c r="T739" s="1509"/>
      <c r="U739" s="1509"/>
      <c r="V739" s="1509"/>
      <c r="W739" s="1509"/>
      <c r="X739" s="1509"/>
      <c r="Y739" s="1509"/>
      <c r="Z739" s="1509"/>
      <c r="AA739" s="1509"/>
      <c r="AB739" s="1509"/>
      <c r="AC739" s="1509"/>
      <c r="AD739" s="1509"/>
      <c r="AE739" s="1509"/>
      <c r="AF739" s="1509"/>
      <c r="AG739" s="1509"/>
      <c r="AH739" s="1509"/>
      <c r="AI739" s="1509"/>
      <c r="AJ739" s="1509"/>
      <c r="AK739" s="1509"/>
      <c r="AL739" s="1509"/>
      <c r="AM739" s="1509"/>
      <c r="AN739" s="1509"/>
      <c r="AO739" s="1509"/>
      <c r="AP739" s="1509"/>
      <c r="AQ739" s="1509"/>
      <c r="AR739" s="1509"/>
      <c r="AS739" s="1509"/>
      <c r="AT739" s="1509"/>
      <c r="AU739" s="1509"/>
      <c r="AV739" s="1509"/>
      <c r="AW739" s="1509"/>
      <c r="AX739" s="1509"/>
      <c r="AY739" s="1509"/>
      <c r="AZ739" s="1509"/>
      <c r="BA739" s="1509"/>
      <c r="BB739" s="1509"/>
    </row>
    <row r="740">
      <c r="A740" s="1509"/>
      <c r="B740" s="1509"/>
      <c r="C740" s="1509"/>
      <c r="D740" s="1509"/>
      <c r="E740" s="1509"/>
      <c r="F740" s="1509"/>
      <c r="G740" s="1509"/>
      <c r="H740" s="1509"/>
      <c r="I740" s="1509"/>
      <c r="J740" s="1509"/>
      <c r="K740" s="1509"/>
      <c r="L740" s="1509"/>
      <c r="M740" s="1509"/>
      <c r="N740" s="1509"/>
      <c r="O740" s="1509"/>
      <c r="P740" s="1509"/>
      <c r="Q740" s="1509"/>
      <c r="R740" s="1509"/>
      <c r="S740" s="1509"/>
      <c r="T740" s="1509"/>
      <c r="U740" s="1509"/>
      <c r="V740" s="1509"/>
      <c r="W740" s="1509"/>
      <c r="X740" s="1509"/>
      <c r="Y740" s="1509"/>
      <c r="Z740" s="1509"/>
      <c r="AA740" s="1509"/>
      <c r="AB740" s="1509"/>
      <c r="AC740" s="1509"/>
      <c r="AD740" s="1509"/>
      <c r="AE740" s="1509"/>
      <c r="AF740" s="1509"/>
      <c r="AG740" s="1509"/>
      <c r="AH740" s="1509"/>
      <c r="AI740" s="1509"/>
      <c r="AJ740" s="1509"/>
      <c r="AK740" s="1509"/>
      <c r="AL740" s="1509"/>
      <c r="AM740" s="1509"/>
      <c r="AN740" s="1509"/>
      <c r="AO740" s="1509"/>
      <c r="AP740" s="1509"/>
      <c r="AQ740" s="1509"/>
      <c r="AR740" s="1509"/>
      <c r="AS740" s="1509"/>
      <c r="AT740" s="1509"/>
      <c r="AU740" s="1509"/>
      <c r="AV740" s="1509"/>
      <c r="AW740" s="1509"/>
      <c r="AX740" s="1509"/>
      <c r="AY740" s="1509"/>
      <c r="AZ740" s="1509"/>
      <c r="BA740" s="1509"/>
      <c r="BB740" s="1509"/>
    </row>
    <row r="741">
      <c r="A741" s="1509"/>
      <c r="B741" s="1509"/>
      <c r="C741" s="1509"/>
      <c r="D741" s="1509"/>
      <c r="E741" s="1509"/>
      <c r="F741" s="1509"/>
      <c r="G741" s="1509"/>
      <c r="H741" s="1509"/>
      <c r="I741" s="1509"/>
      <c r="J741" s="1509"/>
      <c r="K741" s="1509"/>
      <c r="L741" s="1509"/>
      <c r="M741" s="1509"/>
      <c r="N741" s="1509"/>
      <c r="O741" s="1509"/>
      <c r="P741" s="1509"/>
      <c r="Q741" s="1509"/>
      <c r="R741" s="1509"/>
      <c r="S741" s="1509"/>
      <c r="T741" s="1509"/>
      <c r="U741" s="1509"/>
      <c r="V741" s="1509"/>
      <c r="W741" s="1509"/>
      <c r="X741" s="1509"/>
      <c r="Y741" s="1509"/>
      <c r="Z741" s="1509"/>
      <c r="AA741" s="1509"/>
      <c r="AB741" s="1509"/>
      <c r="AC741" s="1509"/>
      <c r="AD741" s="1509"/>
      <c r="AE741" s="1509"/>
      <c r="AF741" s="1509"/>
      <c r="AG741" s="1509"/>
      <c r="AH741" s="1509"/>
      <c r="AI741" s="1509"/>
      <c r="AJ741" s="1509"/>
      <c r="AK741" s="1509"/>
      <c r="AL741" s="1509"/>
      <c r="AM741" s="1509"/>
      <c r="AN741" s="1509"/>
      <c r="AO741" s="1509"/>
      <c r="AP741" s="1509"/>
      <c r="AQ741" s="1509"/>
      <c r="AR741" s="1509"/>
      <c r="AS741" s="1509"/>
      <c r="AT741" s="1509"/>
      <c r="AU741" s="1509"/>
      <c r="AV741" s="1509"/>
      <c r="AW741" s="1509"/>
      <c r="AX741" s="1509"/>
      <c r="AY741" s="1509"/>
      <c r="AZ741" s="1509"/>
      <c r="BA741" s="1509"/>
      <c r="BB741" s="1509"/>
    </row>
    <row r="742">
      <c r="A742" s="1509"/>
      <c r="B742" s="1509"/>
      <c r="C742" s="1509"/>
      <c r="D742" s="1509"/>
      <c r="E742" s="1509"/>
      <c r="F742" s="1509"/>
      <c r="G742" s="1509"/>
      <c r="H742" s="1509"/>
      <c r="I742" s="1509"/>
      <c r="J742" s="1509"/>
      <c r="K742" s="1509"/>
      <c r="L742" s="1509"/>
      <c r="M742" s="1509"/>
      <c r="N742" s="1509"/>
      <c r="O742" s="1509"/>
      <c r="P742" s="1509"/>
      <c r="Q742" s="1509"/>
      <c r="R742" s="1509"/>
      <c r="S742" s="1509"/>
      <c r="T742" s="1509"/>
      <c r="U742" s="1509"/>
      <c r="V742" s="1509"/>
      <c r="W742" s="1509"/>
      <c r="X742" s="1509"/>
      <c r="Y742" s="1509"/>
      <c r="Z742" s="1509"/>
      <c r="AA742" s="1509"/>
      <c r="AB742" s="1509"/>
      <c r="AC742" s="1509"/>
      <c r="AD742" s="1509"/>
      <c r="AE742" s="1509"/>
      <c r="AF742" s="1509"/>
      <c r="AG742" s="1509"/>
      <c r="AH742" s="1509"/>
      <c r="AI742" s="1509"/>
      <c r="AJ742" s="1509"/>
      <c r="AK742" s="1509"/>
      <c r="AL742" s="1509"/>
      <c r="AM742" s="1509"/>
      <c r="AN742" s="1509"/>
      <c r="AO742" s="1509"/>
      <c r="AP742" s="1509"/>
      <c r="AQ742" s="1509"/>
      <c r="AR742" s="1509"/>
      <c r="AS742" s="1509"/>
      <c r="AT742" s="1509"/>
      <c r="AU742" s="1509"/>
      <c r="AV742" s="1509"/>
      <c r="AW742" s="1509"/>
      <c r="AX742" s="1509"/>
      <c r="AY742" s="1509"/>
      <c r="AZ742" s="1509"/>
      <c r="BA742" s="1509"/>
      <c r="BB742" s="1509"/>
    </row>
    <row r="743">
      <c r="A743" s="1509"/>
      <c r="B743" s="1509"/>
      <c r="C743" s="1509"/>
      <c r="D743" s="1509"/>
      <c r="E743" s="1509"/>
      <c r="F743" s="1509"/>
      <c r="G743" s="1509"/>
      <c r="H743" s="1509"/>
      <c r="I743" s="1509"/>
      <c r="J743" s="1509"/>
      <c r="K743" s="1509"/>
      <c r="L743" s="1509"/>
      <c r="M743" s="1509"/>
      <c r="N743" s="1509"/>
      <c r="O743" s="1509"/>
      <c r="P743" s="1509"/>
      <c r="Q743" s="1509"/>
      <c r="R743" s="1509"/>
      <c r="S743" s="1509"/>
      <c r="T743" s="1509"/>
      <c r="U743" s="1509"/>
      <c r="V743" s="1509"/>
      <c r="W743" s="1509"/>
      <c r="X743" s="1509"/>
      <c r="Y743" s="1509"/>
      <c r="Z743" s="1509"/>
      <c r="AA743" s="1509"/>
      <c r="AB743" s="1509"/>
      <c r="AC743" s="1509"/>
      <c r="AD743" s="1509"/>
      <c r="AE743" s="1509"/>
      <c r="AF743" s="1509"/>
      <c r="AG743" s="1509"/>
      <c r="AH743" s="1509"/>
      <c r="AI743" s="1509"/>
      <c r="AJ743" s="1509"/>
      <c r="AK743" s="1509"/>
      <c r="AL743" s="1509"/>
      <c r="AM743" s="1509"/>
      <c r="AN743" s="1509"/>
      <c r="AO743" s="1509"/>
      <c r="AP743" s="1509"/>
      <c r="AQ743" s="1509"/>
      <c r="AR743" s="1509"/>
      <c r="AS743" s="1509"/>
      <c r="AT743" s="1509"/>
      <c r="AU743" s="1509"/>
      <c r="AV743" s="1509"/>
      <c r="AW743" s="1509"/>
      <c r="AX743" s="1509"/>
      <c r="AY743" s="1509"/>
      <c r="AZ743" s="1509"/>
      <c r="BA743" s="1509"/>
      <c r="BB743" s="1509"/>
    </row>
    <row r="744">
      <c r="A744" s="1509"/>
      <c r="B744" s="1509"/>
      <c r="C744" s="1509"/>
      <c r="D744" s="1509"/>
      <c r="E744" s="1509"/>
      <c r="F744" s="1509"/>
      <c r="G744" s="1509"/>
      <c r="H744" s="1509"/>
      <c r="I744" s="1509"/>
      <c r="J744" s="1509"/>
      <c r="K744" s="1509"/>
      <c r="L744" s="1509"/>
      <c r="M744" s="1509"/>
      <c r="N744" s="1509"/>
      <c r="O744" s="1509"/>
      <c r="P744" s="1509"/>
      <c r="Q744" s="1509"/>
      <c r="R744" s="1509"/>
      <c r="S744" s="1509"/>
      <c r="T744" s="1509"/>
      <c r="U744" s="1509"/>
      <c r="V744" s="1509"/>
      <c r="W744" s="1509"/>
      <c r="X744" s="1509"/>
      <c r="Y744" s="1509"/>
      <c r="Z744" s="1509"/>
      <c r="AA744" s="1509"/>
      <c r="AB744" s="1509"/>
      <c r="AC744" s="1509"/>
      <c r="AD744" s="1509"/>
      <c r="AE744" s="1509"/>
      <c r="AF744" s="1509"/>
      <c r="AG744" s="1509"/>
      <c r="AH744" s="1509"/>
      <c r="AI744" s="1509"/>
      <c r="AJ744" s="1509"/>
      <c r="AK744" s="1509"/>
      <c r="AL744" s="1509"/>
      <c r="AM744" s="1509"/>
      <c r="AN744" s="1509"/>
      <c r="AO744" s="1509"/>
      <c r="AP744" s="1509"/>
      <c r="AQ744" s="1509"/>
      <c r="AR744" s="1509"/>
      <c r="AS744" s="1509"/>
      <c r="AT744" s="1509"/>
      <c r="AU744" s="1509"/>
      <c r="AV744" s="1509"/>
      <c r="AW744" s="1509"/>
      <c r="AX744" s="1509"/>
      <c r="AY744" s="1509"/>
      <c r="AZ744" s="1509"/>
      <c r="BA744" s="1509"/>
      <c r="BB744" s="1509"/>
    </row>
    <row r="745">
      <c r="A745" s="1509"/>
      <c r="B745" s="1509"/>
      <c r="C745" s="1509"/>
      <c r="D745" s="1509"/>
      <c r="E745" s="1509"/>
      <c r="F745" s="1509"/>
      <c r="G745" s="1509"/>
      <c r="H745" s="1509"/>
      <c r="I745" s="1509"/>
      <c r="J745" s="1509"/>
      <c r="K745" s="1509"/>
      <c r="L745" s="1509"/>
      <c r="M745" s="1509"/>
      <c r="N745" s="1509"/>
      <c r="O745" s="1509"/>
      <c r="P745" s="1509"/>
      <c r="Q745" s="1509"/>
      <c r="R745" s="1509"/>
      <c r="S745" s="1509"/>
      <c r="T745" s="1509"/>
      <c r="U745" s="1509"/>
      <c r="V745" s="1509"/>
      <c r="W745" s="1509"/>
      <c r="X745" s="1509"/>
      <c r="Y745" s="1509"/>
      <c r="Z745" s="1509"/>
      <c r="AA745" s="1509"/>
      <c r="AB745" s="1509"/>
      <c r="AC745" s="1509"/>
      <c r="AD745" s="1509"/>
      <c r="AE745" s="1509"/>
      <c r="AF745" s="1509"/>
      <c r="AG745" s="1509"/>
      <c r="AH745" s="1509"/>
      <c r="AI745" s="1509"/>
      <c r="AJ745" s="1509"/>
      <c r="AK745" s="1509"/>
      <c r="AL745" s="1509"/>
      <c r="AM745" s="1509"/>
      <c r="AN745" s="1509"/>
      <c r="AO745" s="1509"/>
      <c r="AP745" s="1509"/>
      <c r="AQ745" s="1509"/>
      <c r="AR745" s="1509"/>
      <c r="AS745" s="1509"/>
      <c r="AT745" s="1509"/>
      <c r="AU745" s="1509"/>
      <c r="AV745" s="1509"/>
      <c r="AW745" s="1509"/>
      <c r="AX745" s="1509"/>
      <c r="AY745" s="1509"/>
      <c r="AZ745" s="1509"/>
      <c r="BA745" s="1509"/>
      <c r="BB745" s="1509"/>
    </row>
    <row r="746">
      <c r="A746" s="1509"/>
      <c r="B746" s="1509"/>
      <c r="C746" s="1509"/>
      <c r="D746" s="1509"/>
      <c r="E746" s="1509"/>
      <c r="F746" s="1509"/>
      <c r="G746" s="1509"/>
      <c r="H746" s="1509"/>
      <c r="I746" s="1509"/>
      <c r="J746" s="1509"/>
      <c r="K746" s="1509"/>
      <c r="L746" s="1509"/>
      <c r="M746" s="1509"/>
      <c r="N746" s="1509"/>
      <c r="O746" s="1509"/>
      <c r="P746" s="1509"/>
      <c r="Q746" s="1509"/>
      <c r="R746" s="1509"/>
      <c r="S746" s="1509"/>
      <c r="T746" s="1509"/>
      <c r="U746" s="1509"/>
      <c r="V746" s="1509"/>
      <c r="W746" s="1509"/>
      <c r="X746" s="1509"/>
      <c r="Y746" s="1509"/>
      <c r="Z746" s="1509"/>
      <c r="AA746" s="1509"/>
      <c r="AB746" s="1509"/>
      <c r="AC746" s="1509"/>
      <c r="AD746" s="1509"/>
      <c r="AE746" s="1509"/>
      <c r="AF746" s="1509"/>
      <c r="AG746" s="1509"/>
      <c r="AH746" s="1509"/>
      <c r="AI746" s="1509"/>
      <c r="AJ746" s="1509"/>
      <c r="AK746" s="1509"/>
      <c r="AL746" s="1509"/>
      <c r="AM746" s="1509"/>
      <c r="AN746" s="1509"/>
      <c r="AO746" s="1509"/>
      <c r="AP746" s="1509"/>
      <c r="AQ746" s="1509"/>
      <c r="AR746" s="1509"/>
      <c r="AS746" s="1509"/>
      <c r="AT746" s="1509"/>
      <c r="AU746" s="1509"/>
      <c r="AV746" s="1509"/>
      <c r="AW746" s="1509"/>
      <c r="AX746" s="1509"/>
      <c r="AY746" s="1509"/>
      <c r="AZ746" s="1509"/>
      <c r="BA746" s="1509"/>
      <c r="BB746" s="1509"/>
    </row>
    <row r="747">
      <c r="A747" s="1509"/>
      <c r="B747" s="1509"/>
      <c r="C747" s="1509"/>
      <c r="D747" s="1509"/>
      <c r="E747" s="1509"/>
      <c r="F747" s="1509"/>
      <c r="G747" s="1509"/>
      <c r="H747" s="1509"/>
      <c r="I747" s="1509"/>
      <c r="J747" s="1509"/>
      <c r="K747" s="1509"/>
      <c r="L747" s="1509"/>
      <c r="M747" s="1509"/>
      <c r="N747" s="1509"/>
      <c r="O747" s="1509"/>
      <c r="P747" s="1509"/>
      <c r="Q747" s="1509"/>
      <c r="R747" s="1509"/>
      <c r="S747" s="1509"/>
      <c r="T747" s="1509"/>
      <c r="U747" s="1509"/>
      <c r="V747" s="1509"/>
      <c r="W747" s="1509"/>
      <c r="X747" s="1509"/>
      <c r="Y747" s="1509"/>
      <c r="Z747" s="1509"/>
      <c r="AA747" s="1509"/>
      <c r="AB747" s="1509"/>
      <c r="AC747" s="1509"/>
      <c r="AD747" s="1509"/>
      <c r="AE747" s="1509"/>
      <c r="AF747" s="1509"/>
      <c r="AG747" s="1509"/>
      <c r="AH747" s="1509"/>
      <c r="AI747" s="1509"/>
      <c r="AJ747" s="1509"/>
      <c r="AK747" s="1509"/>
      <c r="AL747" s="1509"/>
      <c r="AM747" s="1509"/>
      <c r="AN747" s="1509"/>
      <c r="AO747" s="1509"/>
      <c r="AP747" s="1509"/>
      <c r="AQ747" s="1509"/>
      <c r="AR747" s="1509"/>
      <c r="AS747" s="1509"/>
      <c r="AT747" s="1509"/>
      <c r="AU747" s="1509"/>
      <c r="AV747" s="1509"/>
      <c r="AW747" s="1509"/>
      <c r="AX747" s="1509"/>
      <c r="AY747" s="1509"/>
      <c r="AZ747" s="1509"/>
      <c r="BA747" s="1509"/>
      <c r="BB747" s="1509"/>
    </row>
    <row r="748">
      <c r="A748" s="1509"/>
      <c r="B748" s="1509"/>
      <c r="C748" s="1509"/>
      <c r="D748" s="1509"/>
      <c r="E748" s="1509"/>
      <c r="F748" s="1509"/>
      <c r="G748" s="1509"/>
      <c r="H748" s="1509"/>
      <c r="I748" s="1509"/>
      <c r="J748" s="1509"/>
      <c r="K748" s="1509"/>
      <c r="L748" s="1509"/>
      <c r="M748" s="1509"/>
      <c r="N748" s="1509"/>
      <c r="O748" s="1509"/>
      <c r="P748" s="1509"/>
      <c r="Q748" s="1509"/>
      <c r="R748" s="1509"/>
      <c r="S748" s="1509"/>
      <c r="T748" s="1509"/>
      <c r="U748" s="1509"/>
      <c r="V748" s="1509"/>
      <c r="W748" s="1509"/>
      <c r="X748" s="1509"/>
      <c r="Y748" s="1509"/>
      <c r="Z748" s="1509"/>
      <c r="AA748" s="1509"/>
      <c r="AB748" s="1509"/>
      <c r="AC748" s="1509"/>
      <c r="AD748" s="1509"/>
      <c r="AE748" s="1509"/>
      <c r="AF748" s="1509"/>
      <c r="AG748" s="1509"/>
      <c r="AH748" s="1509"/>
      <c r="AI748" s="1509"/>
      <c r="AJ748" s="1509"/>
      <c r="AK748" s="1509"/>
      <c r="AL748" s="1509"/>
      <c r="AM748" s="1509"/>
      <c r="AN748" s="1509"/>
      <c r="AO748" s="1509"/>
      <c r="AP748" s="1509"/>
      <c r="AQ748" s="1509"/>
      <c r="AR748" s="1509"/>
      <c r="AS748" s="1509"/>
      <c r="AT748" s="1509"/>
      <c r="AU748" s="1509"/>
      <c r="AV748" s="1509"/>
      <c r="AW748" s="1509"/>
      <c r="AX748" s="1509"/>
      <c r="AY748" s="1509"/>
      <c r="AZ748" s="1509"/>
      <c r="BA748" s="1509"/>
      <c r="BB748" s="1509"/>
    </row>
    <row r="749">
      <c r="A749" s="1509"/>
      <c r="B749" s="1509"/>
      <c r="C749" s="1509"/>
      <c r="D749" s="1509"/>
      <c r="E749" s="1509"/>
      <c r="F749" s="1509"/>
      <c r="G749" s="1509"/>
      <c r="H749" s="1509"/>
      <c r="I749" s="1509"/>
      <c r="J749" s="1509"/>
      <c r="K749" s="1509"/>
      <c r="L749" s="1509"/>
      <c r="M749" s="1509"/>
      <c r="N749" s="1509"/>
      <c r="O749" s="1509"/>
      <c r="P749" s="1509"/>
      <c r="Q749" s="1509"/>
      <c r="R749" s="1509"/>
      <c r="S749" s="1509"/>
      <c r="T749" s="1509"/>
      <c r="U749" s="1509"/>
      <c r="V749" s="1509"/>
      <c r="W749" s="1509"/>
      <c r="X749" s="1509"/>
      <c r="Y749" s="1509"/>
      <c r="Z749" s="1509"/>
      <c r="AA749" s="1509"/>
      <c r="AB749" s="1509"/>
      <c r="AC749" s="1509"/>
      <c r="AD749" s="1509"/>
      <c r="AE749" s="1509"/>
      <c r="AF749" s="1509"/>
      <c r="AG749" s="1509"/>
      <c r="AH749" s="1509"/>
      <c r="AI749" s="1509"/>
      <c r="AJ749" s="1509"/>
      <c r="AK749" s="1509"/>
      <c r="AL749" s="1509"/>
      <c r="AM749" s="1509"/>
      <c r="AN749" s="1509"/>
      <c r="AO749" s="1509"/>
      <c r="AP749" s="1509"/>
      <c r="AQ749" s="1509"/>
      <c r="AR749" s="1509"/>
      <c r="AS749" s="1509"/>
      <c r="AT749" s="1509"/>
      <c r="AU749" s="1509"/>
      <c r="AV749" s="1509"/>
      <c r="AW749" s="1509"/>
      <c r="AX749" s="1509"/>
      <c r="AY749" s="1509"/>
      <c r="AZ749" s="1509"/>
      <c r="BA749" s="1509"/>
      <c r="BB749" s="1509"/>
    </row>
    <row r="750">
      <c r="A750" s="1509"/>
      <c r="B750" s="1509"/>
      <c r="C750" s="1509"/>
      <c r="D750" s="1509"/>
      <c r="E750" s="1509"/>
      <c r="F750" s="1509"/>
      <c r="G750" s="1509"/>
      <c r="H750" s="1509"/>
      <c r="I750" s="1509"/>
      <c r="J750" s="1509"/>
      <c r="K750" s="1509"/>
      <c r="L750" s="1509"/>
      <c r="M750" s="1509"/>
      <c r="N750" s="1509"/>
      <c r="O750" s="1509"/>
      <c r="P750" s="1509"/>
      <c r="Q750" s="1509"/>
      <c r="R750" s="1509"/>
      <c r="S750" s="1509"/>
      <c r="T750" s="1509"/>
      <c r="U750" s="1509"/>
      <c r="V750" s="1509"/>
      <c r="W750" s="1509"/>
      <c r="X750" s="1509"/>
      <c r="Y750" s="1509"/>
      <c r="Z750" s="1509"/>
      <c r="AA750" s="1509"/>
      <c r="AB750" s="1509"/>
      <c r="AC750" s="1509"/>
      <c r="AD750" s="1509"/>
      <c r="AE750" s="1509"/>
      <c r="AF750" s="1509"/>
      <c r="AG750" s="1509"/>
      <c r="AH750" s="1509"/>
      <c r="AI750" s="1509"/>
      <c r="AJ750" s="1509"/>
      <c r="AK750" s="1509"/>
      <c r="AL750" s="1509"/>
      <c r="AM750" s="1509"/>
      <c r="AN750" s="1509"/>
      <c r="AO750" s="1509"/>
      <c r="AP750" s="1509"/>
      <c r="AQ750" s="1509"/>
      <c r="AR750" s="1509"/>
      <c r="AS750" s="1509"/>
      <c r="AT750" s="1509"/>
      <c r="AU750" s="1509"/>
      <c r="AV750" s="1509"/>
      <c r="AW750" s="1509"/>
      <c r="AX750" s="1509"/>
      <c r="AY750" s="1509"/>
      <c r="AZ750" s="1509"/>
      <c r="BA750" s="1509"/>
      <c r="BB750" s="1509"/>
    </row>
    <row r="751">
      <c r="A751" s="1509"/>
      <c r="B751" s="1509"/>
      <c r="C751" s="1509"/>
      <c r="D751" s="1509"/>
      <c r="E751" s="1509"/>
      <c r="F751" s="1509"/>
      <c r="G751" s="1509"/>
      <c r="H751" s="1509"/>
      <c r="I751" s="1509"/>
      <c r="J751" s="1509"/>
      <c r="K751" s="1509"/>
      <c r="L751" s="1509"/>
      <c r="M751" s="1509"/>
      <c r="N751" s="1509"/>
      <c r="O751" s="1509"/>
      <c r="P751" s="1509"/>
      <c r="Q751" s="1509"/>
      <c r="R751" s="1509"/>
      <c r="S751" s="1509"/>
      <c r="T751" s="1509"/>
      <c r="U751" s="1509"/>
      <c r="V751" s="1509"/>
      <c r="W751" s="1509"/>
      <c r="X751" s="1509"/>
      <c r="Y751" s="1509"/>
      <c r="Z751" s="1509"/>
      <c r="AA751" s="1509"/>
      <c r="AB751" s="1509"/>
      <c r="AC751" s="1509"/>
      <c r="AD751" s="1509"/>
      <c r="AE751" s="1509"/>
      <c r="AF751" s="1509"/>
      <c r="AG751" s="1509"/>
      <c r="AH751" s="1509"/>
      <c r="AI751" s="1509"/>
      <c r="AJ751" s="1509"/>
      <c r="AK751" s="1509"/>
      <c r="AL751" s="1509"/>
      <c r="AM751" s="1509"/>
      <c r="AN751" s="1509"/>
      <c r="AO751" s="1509"/>
      <c r="AP751" s="1509"/>
      <c r="AQ751" s="1509"/>
      <c r="AR751" s="1509"/>
      <c r="AS751" s="1509"/>
      <c r="AT751" s="1509"/>
      <c r="AU751" s="1509"/>
      <c r="AV751" s="1509"/>
      <c r="AW751" s="1509"/>
      <c r="AX751" s="1509"/>
      <c r="AY751" s="1509"/>
      <c r="AZ751" s="1509"/>
      <c r="BA751" s="1509"/>
      <c r="BB751" s="1509"/>
    </row>
    <row r="752">
      <c r="A752" s="1509"/>
      <c r="B752" s="1509"/>
      <c r="C752" s="1509"/>
      <c r="D752" s="1509"/>
      <c r="E752" s="1509"/>
      <c r="F752" s="1509"/>
      <c r="G752" s="1509"/>
      <c r="H752" s="1509"/>
      <c r="I752" s="1509"/>
      <c r="J752" s="1509"/>
      <c r="K752" s="1509"/>
      <c r="L752" s="1509"/>
      <c r="M752" s="1509"/>
      <c r="N752" s="1509"/>
      <c r="O752" s="1509"/>
      <c r="P752" s="1509"/>
      <c r="Q752" s="1509"/>
      <c r="R752" s="1509"/>
      <c r="S752" s="1509"/>
      <c r="T752" s="1509"/>
      <c r="U752" s="1509"/>
      <c r="V752" s="1509"/>
      <c r="W752" s="1509"/>
      <c r="X752" s="1509"/>
      <c r="Y752" s="1509"/>
      <c r="Z752" s="1509"/>
      <c r="AA752" s="1509"/>
      <c r="AB752" s="1509"/>
      <c r="AC752" s="1509"/>
      <c r="AD752" s="1509"/>
      <c r="AE752" s="1509"/>
      <c r="AF752" s="1509"/>
      <c r="AG752" s="1509"/>
      <c r="AH752" s="1509"/>
      <c r="AI752" s="1509"/>
      <c r="AJ752" s="1509"/>
      <c r="AK752" s="1509"/>
      <c r="AL752" s="1509"/>
      <c r="AM752" s="1509"/>
      <c r="AN752" s="1509"/>
      <c r="AO752" s="1509"/>
      <c r="AP752" s="1509"/>
      <c r="AQ752" s="1509"/>
      <c r="AR752" s="1509"/>
      <c r="AS752" s="1509"/>
      <c r="AT752" s="1509"/>
      <c r="AU752" s="1509"/>
      <c r="AV752" s="1509"/>
      <c r="AW752" s="1509"/>
      <c r="AX752" s="1509"/>
      <c r="AY752" s="1509"/>
      <c r="AZ752" s="1509"/>
      <c r="BA752" s="1509"/>
      <c r="BB752" s="1509"/>
    </row>
    <row r="753">
      <c r="A753" s="1509"/>
      <c r="B753" s="1509"/>
      <c r="C753" s="1509"/>
      <c r="D753" s="1509"/>
      <c r="E753" s="1509"/>
      <c r="F753" s="1509"/>
      <c r="G753" s="1509"/>
      <c r="H753" s="1509"/>
      <c r="I753" s="1509"/>
      <c r="J753" s="1509"/>
      <c r="K753" s="1509"/>
      <c r="L753" s="1509"/>
      <c r="M753" s="1509"/>
      <c r="N753" s="1509"/>
      <c r="O753" s="1509"/>
      <c r="P753" s="1509"/>
      <c r="Q753" s="1509"/>
      <c r="R753" s="1509"/>
      <c r="S753" s="1509"/>
      <c r="T753" s="1509"/>
      <c r="U753" s="1509"/>
      <c r="V753" s="1509"/>
      <c r="W753" s="1509"/>
      <c r="X753" s="1509"/>
      <c r="Y753" s="1509"/>
      <c r="Z753" s="1509"/>
      <c r="AA753" s="1509"/>
      <c r="AB753" s="1509"/>
      <c r="AC753" s="1509"/>
      <c r="AD753" s="1509"/>
      <c r="AE753" s="1509"/>
      <c r="AF753" s="1509"/>
      <c r="AG753" s="1509"/>
      <c r="AH753" s="1509"/>
      <c r="AI753" s="1509"/>
      <c r="AJ753" s="1509"/>
      <c r="AK753" s="1509"/>
      <c r="AL753" s="1509"/>
      <c r="AM753" s="1509"/>
      <c r="AN753" s="1509"/>
      <c r="AO753" s="1509"/>
      <c r="AP753" s="1509"/>
      <c r="AQ753" s="1509"/>
      <c r="AR753" s="1509"/>
      <c r="AS753" s="1509"/>
      <c r="AT753" s="1509"/>
      <c r="AU753" s="1509"/>
      <c r="AV753" s="1509"/>
      <c r="AW753" s="1509"/>
      <c r="AX753" s="1509"/>
      <c r="AY753" s="1509"/>
      <c r="AZ753" s="1509"/>
      <c r="BA753" s="1509"/>
      <c r="BB753" s="1509"/>
    </row>
    <row r="754">
      <c r="A754" s="1509"/>
      <c r="B754" s="1509"/>
      <c r="C754" s="1509"/>
      <c r="D754" s="1509"/>
      <c r="E754" s="1509"/>
      <c r="F754" s="1509"/>
      <c r="G754" s="1509"/>
      <c r="H754" s="1509"/>
      <c r="I754" s="1509"/>
      <c r="J754" s="1509"/>
      <c r="K754" s="1509"/>
      <c r="L754" s="1509"/>
      <c r="M754" s="1509"/>
      <c r="N754" s="1509"/>
      <c r="O754" s="1509"/>
      <c r="P754" s="1509"/>
      <c r="Q754" s="1509"/>
      <c r="R754" s="1509"/>
      <c r="S754" s="1509"/>
      <c r="T754" s="1509"/>
      <c r="U754" s="1509"/>
      <c r="V754" s="1509"/>
      <c r="W754" s="1509"/>
      <c r="X754" s="1509"/>
      <c r="Y754" s="1509"/>
      <c r="Z754" s="1509"/>
      <c r="AA754" s="1509"/>
      <c r="AB754" s="1509"/>
      <c r="AC754" s="1509"/>
      <c r="AD754" s="1509"/>
      <c r="AE754" s="1509"/>
      <c r="AF754" s="1509"/>
      <c r="AG754" s="1509"/>
      <c r="AH754" s="1509"/>
      <c r="AI754" s="1509"/>
      <c r="AJ754" s="1509"/>
      <c r="AK754" s="1509"/>
      <c r="AL754" s="1509"/>
      <c r="AM754" s="1509"/>
      <c r="AN754" s="1509"/>
      <c r="AO754" s="1509"/>
      <c r="AP754" s="1509"/>
      <c r="AQ754" s="1509"/>
      <c r="AR754" s="1509"/>
      <c r="AS754" s="1509"/>
      <c r="AT754" s="1509"/>
      <c r="AU754" s="1509"/>
      <c r="AV754" s="1509"/>
      <c r="AW754" s="1509"/>
      <c r="AX754" s="1509"/>
      <c r="AY754" s="1509"/>
      <c r="AZ754" s="1509"/>
      <c r="BA754" s="1509"/>
      <c r="BB754" s="1509"/>
    </row>
    <row r="755">
      <c r="A755" s="1509"/>
      <c r="B755" s="1509"/>
      <c r="C755" s="1509"/>
      <c r="D755" s="1509"/>
      <c r="E755" s="1509"/>
      <c r="F755" s="1509"/>
      <c r="G755" s="1509"/>
      <c r="H755" s="1509"/>
      <c r="I755" s="1509"/>
      <c r="J755" s="1509"/>
      <c r="K755" s="1509"/>
      <c r="L755" s="1509"/>
      <c r="M755" s="1509"/>
      <c r="N755" s="1509"/>
      <c r="O755" s="1509"/>
      <c r="P755" s="1509"/>
      <c r="Q755" s="1509"/>
      <c r="R755" s="1509"/>
      <c r="S755" s="1509"/>
      <c r="T755" s="1509"/>
      <c r="U755" s="1509"/>
      <c r="V755" s="1509"/>
      <c r="W755" s="1509"/>
      <c r="X755" s="1509"/>
      <c r="Y755" s="1509"/>
      <c r="Z755" s="1509"/>
      <c r="AA755" s="1509"/>
      <c r="AB755" s="1509"/>
      <c r="AC755" s="1509"/>
      <c r="AD755" s="1509"/>
      <c r="AE755" s="1509"/>
      <c r="AF755" s="1509"/>
      <c r="AG755" s="1509"/>
      <c r="AH755" s="1509"/>
      <c r="AI755" s="1509"/>
      <c r="AJ755" s="1509"/>
      <c r="AK755" s="1509"/>
      <c r="AL755" s="1509"/>
      <c r="AM755" s="1509"/>
      <c r="AN755" s="1509"/>
      <c r="AO755" s="1509"/>
      <c r="AP755" s="1509"/>
      <c r="AQ755" s="1509"/>
      <c r="AR755" s="1509"/>
      <c r="AS755" s="1509"/>
      <c r="AT755" s="1509"/>
      <c r="AU755" s="1509"/>
      <c r="AV755" s="1509"/>
      <c r="AW755" s="1509"/>
      <c r="AX755" s="1509"/>
      <c r="AY755" s="1509"/>
      <c r="AZ755" s="1509"/>
      <c r="BA755" s="1509"/>
      <c r="BB755" s="1509"/>
    </row>
    <row r="756">
      <c r="A756" s="1509"/>
      <c r="B756" s="1509"/>
      <c r="C756" s="1509"/>
      <c r="D756" s="1509"/>
      <c r="E756" s="1509"/>
      <c r="F756" s="1509"/>
      <c r="G756" s="1509"/>
      <c r="H756" s="1509"/>
      <c r="I756" s="1509"/>
      <c r="J756" s="1509"/>
      <c r="K756" s="1509"/>
      <c r="L756" s="1509"/>
      <c r="M756" s="1509"/>
      <c r="N756" s="1509"/>
      <c r="O756" s="1509"/>
      <c r="P756" s="1509"/>
      <c r="Q756" s="1509"/>
      <c r="R756" s="1509"/>
      <c r="S756" s="1509"/>
      <c r="T756" s="1509"/>
      <c r="U756" s="1509"/>
      <c r="V756" s="1509"/>
      <c r="W756" s="1509"/>
      <c r="X756" s="1509"/>
      <c r="Y756" s="1509"/>
      <c r="Z756" s="1509"/>
      <c r="AA756" s="1509"/>
      <c r="AB756" s="1509"/>
      <c r="AC756" s="1509"/>
      <c r="AD756" s="1509"/>
      <c r="AE756" s="1509"/>
      <c r="AF756" s="1509"/>
      <c r="AG756" s="1509"/>
      <c r="AH756" s="1509"/>
      <c r="AI756" s="1509"/>
      <c r="AJ756" s="1509"/>
      <c r="AK756" s="1509"/>
      <c r="AL756" s="1509"/>
      <c r="AM756" s="1509"/>
      <c r="AN756" s="1509"/>
      <c r="AO756" s="1509"/>
      <c r="AP756" s="1509"/>
      <c r="AQ756" s="1509"/>
      <c r="AR756" s="1509"/>
      <c r="AS756" s="1509"/>
      <c r="AT756" s="1509"/>
      <c r="AU756" s="1509"/>
      <c r="AV756" s="1509"/>
      <c r="AW756" s="1509"/>
      <c r="AX756" s="1509"/>
      <c r="AY756" s="1509"/>
      <c r="AZ756" s="1509"/>
      <c r="BA756" s="1509"/>
      <c r="BB756" s="1509"/>
    </row>
    <row r="757">
      <c r="A757" s="1509"/>
      <c r="B757" s="1509"/>
      <c r="C757" s="1509"/>
      <c r="D757" s="1509"/>
      <c r="E757" s="1509"/>
      <c r="F757" s="1509"/>
      <c r="G757" s="1509"/>
      <c r="H757" s="1509"/>
      <c r="I757" s="1509"/>
      <c r="J757" s="1509"/>
      <c r="K757" s="1509"/>
      <c r="L757" s="1509"/>
      <c r="M757" s="1509"/>
      <c r="N757" s="1509"/>
      <c r="O757" s="1509"/>
      <c r="P757" s="1509"/>
      <c r="Q757" s="1509"/>
      <c r="R757" s="1509"/>
      <c r="S757" s="1509"/>
      <c r="T757" s="1509"/>
      <c r="U757" s="1509"/>
      <c r="V757" s="1509"/>
      <c r="W757" s="1509"/>
      <c r="X757" s="1509"/>
      <c r="Y757" s="1509"/>
      <c r="Z757" s="1509"/>
      <c r="AA757" s="1509"/>
      <c r="AB757" s="1509"/>
      <c r="AC757" s="1509"/>
      <c r="AD757" s="1509"/>
      <c r="AE757" s="1509"/>
      <c r="AF757" s="1509"/>
      <c r="AG757" s="1509"/>
      <c r="AH757" s="1509"/>
      <c r="AI757" s="1509"/>
      <c r="AJ757" s="1509"/>
      <c r="AK757" s="1509"/>
      <c r="AL757" s="1509"/>
      <c r="AM757" s="1509"/>
      <c r="AN757" s="1509"/>
      <c r="AO757" s="1509"/>
      <c r="AP757" s="1509"/>
      <c r="AQ757" s="1509"/>
      <c r="AR757" s="1509"/>
      <c r="AS757" s="1509"/>
      <c r="AT757" s="1509"/>
      <c r="AU757" s="1509"/>
      <c r="AV757" s="1509"/>
      <c r="AW757" s="1509"/>
      <c r="AX757" s="1509"/>
      <c r="AY757" s="1509"/>
      <c r="AZ757" s="1509"/>
      <c r="BA757" s="1509"/>
      <c r="BB757" s="1509"/>
    </row>
    <row r="758">
      <c r="A758" s="1509"/>
      <c r="B758" s="1509"/>
      <c r="C758" s="1509"/>
      <c r="D758" s="1509"/>
      <c r="E758" s="1509"/>
      <c r="F758" s="1509"/>
      <c r="G758" s="1509"/>
      <c r="H758" s="1509"/>
      <c r="I758" s="1509"/>
      <c r="J758" s="1509"/>
      <c r="K758" s="1509"/>
      <c r="L758" s="1509"/>
      <c r="M758" s="1509"/>
      <c r="N758" s="1509"/>
      <c r="O758" s="1509"/>
      <c r="P758" s="1509"/>
      <c r="Q758" s="1509"/>
      <c r="R758" s="1509"/>
      <c r="S758" s="1509"/>
      <c r="T758" s="1509"/>
      <c r="U758" s="1509"/>
      <c r="V758" s="1509"/>
      <c r="W758" s="1509"/>
      <c r="X758" s="1509"/>
      <c r="Y758" s="1509"/>
      <c r="Z758" s="1509"/>
      <c r="AA758" s="1509"/>
      <c r="AB758" s="1509"/>
      <c r="AC758" s="1509"/>
      <c r="AD758" s="1509"/>
      <c r="AE758" s="1509"/>
      <c r="AF758" s="1509"/>
      <c r="AG758" s="1509"/>
      <c r="AH758" s="1509"/>
      <c r="AI758" s="1509"/>
      <c r="AJ758" s="1509"/>
      <c r="AK758" s="1509"/>
      <c r="AL758" s="1509"/>
      <c r="AM758" s="1509"/>
      <c r="AN758" s="1509"/>
      <c r="AO758" s="1509"/>
      <c r="AP758" s="1509"/>
      <c r="AQ758" s="1509"/>
      <c r="AR758" s="1509"/>
      <c r="AS758" s="1509"/>
      <c r="AT758" s="1509"/>
      <c r="AU758" s="1509"/>
      <c r="AV758" s="1509"/>
      <c r="AW758" s="1509"/>
      <c r="AX758" s="1509"/>
      <c r="AY758" s="1509"/>
      <c r="AZ758" s="1509"/>
      <c r="BA758" s="1509"/>
      <c r="BB758" s="1509"/>
    </row>
    <row r="759">
      <c r="A759" s="1509"/>
      <c r="B759" s="1509"/>
      <c r="C759" s="1509"/>
      <c r="D759" s="1509"/>
      <c r="E759" s="1509"/>
      <c r="F759" s="1509"/>
      <c r="G759" s="1509"/>
      <c r="H759" s="1509"/>
      <c r="I759" s="1509"/>
      <c r="J759" s="1509"/>
      <c r="K759" s="1509"/>
      <c r="L759" s="1509"/>
      <c r="M759" s="1509"/>
      <c r="N759" s="1509"/>
      <c r="O759" s="1509"/>
      <c r="P759" s="1509"/>
      <c r="Q759" s="1509"/>
      <c r="R759" s="1509"/>
      <c r="S759" s="1509"/>
      <c r="T759" s="1509"/>
      <c r="U759" s="1509"/>
      <c r="V759" s="1509"/>
      <c r="W759" s="1509"/>
      <c r="X759" s="1509"/>
      <c r="Y759" s="1509"/>
      <c r="Z759" s="1509"/>
      <c r="AA759" s="1509"/>
      <c r="AB759" s="1509"/>
      <c r="AC759" s="1509"/>
      <c r="AD759" s="1509"/>
      <c r="AE759" s="1509"/>
      <c r="AF759" s="1509"/>
      <c r="AG759" s="1509"/>
      <c r="AH759" s="1509"/>
      <c r="AI759" s="1509"/>
      <c r="AJ759" s="1509"/>
      <c r="AK759" s="1509"/>
      <c r="AL759" s="1509"/>
      <c r="AM759" s="1509"/>
      <c r="AN759" s="1509"/>
      <c r="AO759" s="1509"/>
      <c r="AP759" s="1509"/>
      <c r="AQ759" s="1509"/>
      <c r="AR759" s="1509"/>
      <c r="AS759" s="1509"/>
      <c r="AT759" s="1509"/>
      <c r="AU759" s="1509"/>
      <c r="AV759" s="1509"/>
      <c r="AW759" s="1509"/>
      <c r="AX759" s="1509"/>
      <c r="AY759" s="1509"/>
      <c r="AZ759" s="1509"/>
      <c r="BA759" s="1509"/>
      <c r="BB759" s="1509"/>
    </row>
    <row r="760">
      <c r="A760" s="1509"/>
      <c r="B760" s="1509"/>
      <c r="C760" s="1509"/>
      <c r="D760" s="1509"/>
      <c r="E760" s="1509"/>
      <c r="F760" s="1509"/>
      <c r="G760" s="1509"/>
      <c r="H760" s="1509"/>
      <c r="I760" s="1509"/>
      <c r="J760" s="1509"/>
      <c r="K760" s="1509"/>
      <c r="L760" s="1509"/>
      <c r="M760" s="1509"/>
      <c r="N760" s="1509"/>
      <c r="O760" s="1509"/>
      <c r="P760" s="1509"/>
      <c r="Q760" s="1509"/>
      <c r="R760" s="1509"/>
      <c r="S760" s="1509"/>
      <c r="T760" s="1509"/>
      <c r="U760" s="1509"/>
      <c r="V760" s="1509"/>
      <c r="W760" s="1509"/>
      <c r="X760" s="1509"/>
      <c r="Y760" s="1509"/>
      <c r="Z760" s="1509"/>
      <c r="AA760" s="1509"/>
      <c r="AB760" s="1509"/>
      <c r="AC760" s="1509"/>
      <c r="AD760" s="1509"/>
      <c r="AE760" s="1509"/>
      <c r="AF760" s="1509"/>
      <c r="AG760" s="1509"/>
      <c r="AH760" s="1509"/>
      <c r="AI760" s="1509"/>
      <c r="AJ760" s="1509"/>
      <c r="AK760" s="1509"/>
      <c r="AL760" s="1509"/>
      <c r="AM760" s="1509"/>
      <c r="AN760" s="1509"/>
      <c r="AO760" s="1509"/>
      <c r="AP760" s="1509"/>
      <c r="AQ760" s="1509"/>
      <c r="AR760" s="1509"/>
      <c r="AS760" s="1509"/>
      <c r="AT760" s="1509"/>
      <c r="AU760" s="1509"/>
      <c r="AV760" s="1509"/>
      <c r="AW760" s="1509"/>
      <c r="AX760" s="1509"/>
      <c r="AY760" s="1509"/>
      <c r="AZ760" s="1509"/>
      <c r="BA760" s="1509"/>
      <c r="BB760" s="1509"/>
    </row>
    <row r="761">
      <c r="A761" s="1509"/>
      <c r="B761" s="1509"/>
      <c r="C761" s="1509"/>
      <c r="D761" s="1509"/>
      <c r="E761" s="1509"/>
      <c r="F761" s="1509"/>
      <c r="G761" s="1509"/>
      <c r="H761" s="1509"/>
      <c r="I761" s="1509"/>
      <c r="J761" s="1509"/>
      <c r="K761" s="1509"/>
      <c r="L761" s="1509"/>
      <c r="M761" s="1509"/>
      <c r="N761" s="1509"/>
      <c r="O761" s="1509"/>
      <c r="P761" s="1509"/>
      <c r="Q761" s="1509"/>
      <c r="R761" s="1509"/>
      <c r="S761" s="1509"/>
      <c r="T761" s="1509"/>
      <c r="U761" s="1509"/>
      <c r="V761" s="1509"/>
      <c r="W761" s="1509"/>
      <c r="X761" s="1509"/>
      <c r="Y761" s="1509"/>
      <c r="Z761" s="1509"/>
      <c r="AA761" s="1509"/>
      <c r="AB761" s="1509"/>
      <c r="AC761" s="1509"/>
      <c r="AD761" s="1509"/>
      <c r="AE761" s="1509"/>
      <c r="AF761" s="1509"/>
      <c r="AG761" s="1509"/>
      <c r="AH761" s="1509"/>
      <c r="AI761" s="1509"/>
      <c r="AJ761" s="1509"/>
      <c r="AK761" s="1509"/>
      <c r="AL761" s="1509"/>
      <c r="AM761" s="1509"/>
      <c r="AN761" s="1509"/>
      <c r="AO761" s="1509"/>
      <c r="AP761" s="1509"/>
      <c r="AQ761" s="1509"/>
      <c r="AR761" s="1509"/>
      <c r="AS761" s="1509"/>
      <c r="AT761" s="1509"/>
      <c r="AU761" s="1509"/>
      <c r="AV761" s="1509"/>
      <c r="AW761" s="1509"/>
      <c r="AX761" s="1509"/>
      <c r="AY761" s="1509"/>
      <c r="AZ761" s="1509"/>
      <c r="BA761" s="1509"/>
      <c r="BB761" s="1509"/>
    </row>
    <row r="762">
      <c r="A762" s="1509"/>
      <c r="B762" s="1509"/>
      <c r="C762" s="1509"/>
      <c r="D762" s="1509"/>
      <c r="E762" s="1509"/>
      <c r="F762" s="1509"/>
      <c r="G762" s="1509"/>
      <c r="H762" s="1509"/>
      <c r="I762" s="1509"/>
      <c r="J762" s="1509"/>
      <c r="K762" s="1509"/>
      <c r="L762" s="1509"/>
      <c r="M762" s="1509"/>
      <c r="N762" s="1509"/>
      <c r="O762" s="1509"/>
      <c r="P762" s="1509"/>
      <c r="Q762" s="1509"/>
      <c r="R762" s="1509"/>
      <c r="S762" s="1509"/>
      <c r="T762" s="1509"/>
      <c r="U762" s="1509"/>
      <c r="V762" s="1509"/>
      <c r="W762" s="1509"/>
      <c r="X762" s="1509"/>
      <c r="Y762" s="1509"/>
      <c r="Z762" s="1509"/>
      <c r="AA762" s="1509"/>
      <c r="AB762" s="1509"/>
      <c r="AC762" s="1509"/>
      <c r="AD762" s="1509"/>
      <c r="AE762" s="1509"/>
      <c r="AF762" s="1509"/>
      <c r="AG762" s="1509"/>
      <c r="AH762" s="1509"/>
      <c r="AI762" s="1509"/>
      <c r="AJ762" s="1509"/>
      <c r="AK762" s="1509"/>
      <c r="AL762" s="1509"/>
      <c r="AM762" s="1509"/>
      <c r="AN762" s="1509"/>
      <c r="AO762" s="1509"/>
      <c r="AP762" s="1509"/>
      <c r="AQ762" s="1509"/>
      <c r="AR762" s="1509"/>
      <c r="AS762" s="1509"/>
      <c r="AT762" s="1509"/>
      <c r="AU762" s="1509"/>
      <c r="AV762" s="1509"/>
      <c r="AW762" s="1509"/>
      <c r="AX762" s="1509"/>
      <c r="AY762" s="1509"/>
      <c r="AZ762" s="1509"/>
      <c r="BA762" s="1509"/>
      <c r="BB762" s="1509"/>
    </row>
    <row r="763">
      <c r="A763" s="1509"/>
      <c r="B763" s="1509"/>
      <c r="C763" s="1509"/>
      <c r="D763" s="1509"/>
      <c r="E763" s="1509"/>
      <c r="F763" s="1509"/>
      <c r="G763" s="1509"/>
      <c r="H763" s="1509"/>
      <c r="I763" s="1509"/>
      <c r="J763" s="1509"/>
      <c r="K763" s="1509"/>
      <c r="L763" s="1509"/>
      <c r="M763" s="1509"/>
      <c r="N763" s="1509"/>
      <c r="O763" s="1509"/>
      <c r="P763" s="1509"/>
      <c r="Q763" s="1509"/>
      <c r="R763" s="1509"/>
      <c r="S763" s="1509"/>
      <c r="T763" s="1509"/>
      <c r="U763" s="1509"/>
      <c r="V763" s="1509"/>
      <c r="W763" s="1509"/>
      <c r="X763" s="1509"/>
      <c r="Y763" s="1509"/>
      <c r="Z763" s="1509"/>
      <c r="AA763" s="1509"/>
      <c r="AB763" s="1509"/>
      <c r="AC763" s="1509"/>
      <c r="AD763" s="1509"/>
      <c r="AE763" s="1509"/>
      <c r="AF763" s="1509"/>
      <c r="AG763" s="1509"/>
      <c r="AH763" s="1509"/>
      <c r="AI763" s="1509"/>
      <c r="AJ763" s="1509"/>
      <c r="AK763" s="1509"/>
      <c r="AL763" s="1509"/>
      <c r="AM763" s="1509"/>
      <c r="AN763" s="1509"/>
      <c r="AO763" s="1509"/>
      <c r="AP763" s="1509"/>
      <c r="AQ763" s="1509"/>
      <c r="AR763" s="1509"/>
      <c r="AS763" s="1509"/>
      <c r="AT763" s="1509"/>
      <c r="AU763" s="1509"/>
      <c r="AV763" s="1509"/>
      <c r="AW763" s="1509"/>
      <c r="AX763" s="1509"/>
      <c r="AY763" s="1509"/>
      <c r="AZ763" s="1509"/>
      <c r="BA763" s="1509"/>
      <c r="BB763" s="1509"/>
    </row>
    <row r="764">
      <c r="A764" s="1509"/>
      <c r="B764" s="1509"/>
      <c r="C764" s="1509"/>
      <c r="D764" s="1509"/>
      <c r="E764" s="1509"/>
      <c r="F764" s="1509"/>
      <c r="G764" s="1509"/>
      <c r="H764" s="1509"/>
      <c r="I764" s="1509"/>
      <c r="J764" s="1509"/>
      <c r="K764" s="1509"/>
      <c r="L764" s="1509"/>
      <c r="M764" s="1509"/>
      <c r="N764" s="1509"/>
      <c r="O764" s="1509"/>
      <c r="P764" s="1509"/>
      <c r="Q764" s="1509"/>
      <c r="R764" s="1509"/>
      <c r="S764" s="1509"/>
      <c r="T764" s="1509"/>
      <c r="U764" s="1509"/>
      <c r="V764" s="1509"/>
      <c r="W764" s="1509"/>
      <c r="X764" s="1509"/>
      <c r="Y764" s="1509"/>
      <c r="Z764" s="1509"/>
      <c r="AA764" s="1509"/>
      <c r="AB764" s="1509"/>
      <c r="AC764" s="1509"/>
      <c r="AD764" s="1509"/>
      <c r="AE764" s="1509"/>
      <c r="AF764" s="1509"/>
      <c r="AG764" s="1509"/>
      <c r="AH764" s="1509"/>
      <c r="AI764" s="1509"/>
      <c r="AJ764" s="1509"/>
      <c r="AK764" s="1509"/>
      <c r="AL764" s="1509"/>
      <c r="AM764" s="1509"/>
      <c r="AN764" s="1509"/>
      <c r="AO764" s="1509"/>
      <c r="AP764" s="1509"/>
      <c r="AQ764" s="1509"/>
      <c r="AR764" s="1509"/>
      <c r="AS764" s="1509"/>
      <c r="AT764" s="1509"/>
      <c r="AU764" s="1509"/>
      <c r="AV764" s="1509"/>
      <c r="AW764" s="1509"/>
      <c r="AX764" s="1509"/>
      <c r="AY764" s="1509"/>
      <c r="AZ764" s="1509"/>
      <c r="BA764" s="1509"/>
      <c r="BB764" s="1509"/>
    </row>
    <row r="765">
      <c r="A765" s="1509"/>
      <c r="B765" s="1509"/>
      <c r="C765" s="1509"/>
      <c r="D765" s="1509"/>
      <c r="E765" s="1509"/>
      <c r="F765" s="1509"/>
      <c r="G765" s="1509"/>
      <c r="H765" s="1509"/>
      <c r="I765" s="1509"/>
      <c r="J765" s="1509"/>
      <c r="K765" s="1509"/>
      <c r="L765" s="1509"/>
      <c r="M765" s="1509"/>
      <c r="N765" s="1509"/>
      <c r="O765" s="1509"/>
      <c r="P765" s="1509"/>
      <c r="Q765" s="1509"/>
      <c r="R765" s="1509"/>
      <c r="S765" s="1509"/>
      <c r="T765" s="1509"/>
      <c r="U765" s="1509"/>
      <c r="V765" s="1509"/>
      <c r="W765" s="1509"/>
      <c r="X765" s="1509"/>
      <c r="Y765" s="1509"/>
      <c r="Z765" s="1509"/>
      <c r="AA765" s="1509"/>
      <c r="AB765" s="1509"/>
      <c r="AC765" s="1509"/>
      <c r="AD765" s="1509"/>
      <c r="AE765" s="1509"/>
      <c r="AF765" s="1509"/>
      <c r="AG765" s="1509"/>
      <c r="AH765" s="1509"/>
      <c r="AI765" s="1509"/>
      <c r="AJ765" s="1509"/>
      <c r="AK765" s="1509"/>
      <c r="AL765" s="1509"/>
      <c r="AM765" s="1509"/>
      <c r="AN765" s="1509"/>
      <c r="AO765" s="1509"/>
      <c r="AP765" s="1509"/>
      <c r="AQ765" s="1509"/>
      <c r="AR765" s="1509"/>
      <c r="AS765" s="1509"/>
      <c r="AT765" s="1509"/>
      <c r="AU765" s="1509"/>
      <c r="AV765" s="1509"/>
      <c r="AW765" s="1509"/>
      <c r="AX765" s="1509"/>
      <c r="AY765" s="1509"/>
      <c r="AZ765" s="1509"/>
      <c r="BA765" s="1509"/>
      <c r="BB765" s="1509"/>
    </row>
    <row r="766">
      <c r="A766" s="1509"/>
      <c r="B766" s="1509"/>
      <c r="C766" s="1509"/>
      <c r="D766" s="1509"/>
      <c r="E766" s="1509"/>
      <c r="F766" s="1509"/>
      <c r="G766" s="1509"/>
      <c r="H766" s="1509"/>
      <c r="I766" s="1509"/>
      <c r="J766" s="1509"/>
      <c r="K766" s="1509"/>
      <c r="L766" s="1509"/>
      <c r="M766" s="1509"/>
      <c r="N766" s="1509"/>
      <c r="O766" s="1509"/>
      <c r="P766" s="1509"/>
      <c r="Q766" s="1509"/>
      <c r="R766" s="1509"/>
      <c r="S766" s="1509"/>
      <c r="T766" s="1509"/>
      <c r="U766" s="1509"/>
      <c r="V766" s="1509"/>
      <c r="W766" s="1509"/>
      <c r="X766" s="1509"/>
      <c r="Y766" s="1509"/>
      <c r="Z766" s="1509"/>
      <c r="AA766" s="1509"/>
      <c r="AB766" s="1509"/>
      <c r="AC766" s="1509"/>
      <c r="AD766" s="1509"/>
      <c r="AE766" s="1509"/>
      <c r="AF766" s="1509"/>
      <c r="AG766" s="1509"/>
      <c r="AH766" s="1509"/>
      <c r="AI766" s="1509"/>
      <c r="AJ766" s="1509"/>
      <c r="AK766" s="1509"/>
      <c r="AL766" s="1509"/>
      <c r="AM766" s="1509"/>
      <c r="AN766" s="1509"/>
      <c r="AO766" s="1509"/>
      <c r="AP766" s="1509"/>
      <c r="AQ766" s="1509"/>
      <c r="AR766" s="1509"/>
      <c r="AS766" s="1509"/>
      <c r="AT766" s="1509"/>
      <c r="AU766" s="1509"/>
      <c r="AV766" s="1509"/>
      <c r="AW766" s="1509"/>
      <c r="AX766" s="1509"/>
      <c r="AY766" s="1509"/>
      <c r="AZ766" s="1509"/>
      <c r="BA766" s="1509"/>
      <c r="BB766" s="1509"/>
    </row>
    <row r="767">
      <c r="A767" s="1509"/>
      <c r="B767" s="1509"/>
      <c r="C767" s="1509"/>
      <c r="D767" s="1509"/>
      <c r="E767" s="1509"/>
      <c r="F767" s="1509"/>
      <c r="G767" s="1509"/>
      <c r="H767" s="1509"/>
      <c r="I767" s="1509"/>
      <c r="J767" s="1509"/>
      <c r="K767" s="1509"/>
      <c r="L767" s="1509"/>
      <c r="M767" s="1509"/>
      <c r="N767" s="1509"/>
      <c r="O767" s="1509"/>
      <c r="P767" s="1509"/>
      <c r="Q767" s="1509"/>
      <c r="R767" s="1509"/>
      <c r="S767" s="1509"/>
      <c r="T767" s="1509"/>
      <c r="U767" s="1509"/>
      <c r="V767" s="1509"/>
      <c r="W767" s="1509"/>
      <c r="X767" s="1509"/>
      <c r="Y767" s="1509"/>
      <c r="Z767" s="1509"/>
      <c r="AA767" s="1509"/>
      <c r="AB767" s="1509"/>
      <c r="AC767" s="1509"/>
      <c r="AD767" s="1509"/>
      <c r="AE767" s="1509"/>
      <c r="AF767" s="1509"/>
      <c r="AG767" s="1509"/>
      <c r="AH767" s="1509"/>
      <c r="AI767" s="1509"/>
      <c r="AJ767" s="1509"/>
      <c r="AK767" s="1509"/>
      <c r="AL767" s="1509"/>
      <c r="AM767" s="1509"/>
      <c r="AN767" s="1509"/>
      <c r="AO767" s="1509"/>
      <c r="AP767" s="1509"/>
      <c r="AQ767" s="1509"/>
      <c r="AR767" s="1509"/>
      <c r="AS767" s="1509"/>
      <c r="AT767" s="1509"/>
      <c r="AU767" s="1509"/>
      <c r="AV767" s="1509"/>
      <c r="AW767" s="1509"/>
      <c r="AX767" s="1509"/>
      <c r="AY767" s="1509"/>
      <c r="AZ767" s="1509"/>
      <c r="BA767" s="1509"/>
      <c r="BB767" s="1509"/>
    </row>
    <row r="768">
      <c r="A768" s="1509"/>
      <c r="B768" s="1509"/>
      <c r="C768" s="1509"/>
      <c r="D768" s="1509"/>
      <c r="E768" s="1509"/>
      <c r="F768" s="1509"/>
      <c r="G768" s="1509"/>
      <c r="H768" s="1509"/>
      <c r="I768" s="1509"/>
      <c r="J768" s="1509"/>
      <c r="K768" s="1509"/>
      <c r="L768" s="1509"/>
      <c r="M768" s="1509"/>
      <c r="N768" s="1509"/>
      <c r="O768" s="1509"/>
      <c r="P768" s="1509"/>
      <c r="Q768" s="1509"/>
      <c r="R768" s="1509"/>
      <c r="S768" s="1509"/>
      <c r="T768" s="1509"/>
      <c r="U768" s="1509"/>
      <c r="V768" s="1509"/>
      <c r="W768" s="1509"/>
      <c r="X768" s="1509"/>
      <c r="Y768" s="1509"/>
      <c r="Z768" s="1509"/>
      <c r="AA768" s="1509"/>
      <c r="AB768" s="1509"/>
      <c r="AC768" s="1509"/>
      <c r="AD768" s="1509"/>
      <c r="AE768" s="1509"/>
      <c r="AF768" s="1509"/>
      <c r="AG768" s="1509"/>
      <c r="AH768" s="1509"/>
      <c r="AI768" s="1509"/>
      <c r="AJ768" s="1509"/>
      <c r="AK768" s="1509"/>
      <c r="AL768" s="1509"/>
      <c r="AM768" s="1509"/>
      <c r="AN768" s="1509"/>
      <c r="AO768" s="1509"/>
      <c r="AP768" s="1509"/>
      <c r="AQ768" s="1509"/>
      <c r="AR768" s="1509"/>
      <c r="AS768" s="1509"/>
      <c r="AT768" s="1509"/>
      <c r="AU768" s="1509"/>
      <c r="AV768" s="1509"/>
      <c r="AW768" s="1509"/>
      <c r="AX768" s="1509"/>
      <c r="AY768" s="1509"/>
      <c r="AZ768" s="1509"/>
      <c r="BA768" s="1509"/>
      <c r="BB768" s="1509"/>
    </row>
    <row r="769">
      <c r="A769" s="1509"/>
      <c r="B769" s="1509"/>
      <c r="C769" s="1509"/>
      <c r="D769" s="1509"/>
      <c r="E769" s="1509"/>
      <c r="F769" s="1509"/>
      <c r="G769" s="1509"/>
      <c r="H769" s="1509"/>
      <c r="I769" s="1509"/>
      <c r="J769" s="1509"/>
      <c r="K769" s="1509"/>
      <c r="L769" s="1509"/>
      <c r="M769" s="1509"/>
      <c r="N769" s="1509"/>
      <c r="O769" s="1509"/>
      <c r="P769" s="1509"/>
      <c r="Q769" s="1509"/>
      <c r="R769" s="1509"/>
      <c r="S769" s="1509"/>
      <c r="T769" s="1509"/>
      <c r="U769" s="1509"/>
      <c r="V769" s="1509"/>
      <c r="W769" s="1509"/>
      <c r="X769" s="1509"/>
      <c r="Y769" s="1509"/>
      <c r="Z769" s="1509"/>
      <c r="AA769" s="1509"/>
      <c r="AB769" s="1509"/>
      <c r="AC769" s="1509"/>
      <c r="AD769" s="1509"/>
      <c r="AE769" s="1509"/>
      <c r="AF769" s="1509"/>
      <c r="AG769" s="1509"/>
      <c r="AH769" s="1509"/>
      <c r="AI769" s="1509"/>
      <c r="AJ769" s="1509"/>
      <c r="AK769" s="1509"/>
      <c r="AL769" s="1509"/>
      <c r="AM769" s="1509"/>
      <c r="AN769" s="1509"/>
      <c r="AO769" s="1509"/>
      <c r="AP769" s="1509"/>
      <c r="AQ769" s="1509"/>
      <c r="AR769" s="1509"/>
      <c r="AS769" s="1509"/>
      <c r="AT769" s="1509"/>
      <c r="AU769" s="1509"/>
      <c r="AV769" s="1509"/>
      <c r="AW769" s="1509"/>
      <c r="AX769" s="1509"/>
      <c r="AY769" s="1509"/>
      <c r="AZ769" s="1509"/>
      <c r="BA769" s="1509"/>
      <c r="BB769" s="1509"/>
    </row>
    <row r="770">
      <c r="A770" s="1509"/>
      <c r="B770" s="1509"/>
      <c r="C770" s="1509"/>
      <c r="D770" s="1509"/>
      <c r="E770" s="1509"/>
      <c r="F770" s="1509"/>
      <c r="G770" s="1509"/>
      <c r="H770" s="1509"/>
      <c r="I770" s="1509"/>
      <c r="J770" s="1509"/>
      <c r="K770" s="1509"/>
      <c r="L770" s="1509"/>
      <c r="M770" s="1509"/>
      <c r="N770" s="1509"/>
      <c r="O770" s="1509"/>
      <c r="P770" s="1509"/>
      <c r="Q770" s="1509"/>
      <c r="R770" s="1509"/>
      <c r="S770" s="1509"/>
      <c r="T770" s="1509"/>
      <c r="U770" s="1509"/>
      <c r="V770" s="1509"/>
      <c r="W770" s="1509"/>
      <c r="X770" s="1509"/>
      <c r="Y770" s="1509"/>
      <c r="Z770" s="1509"/>
      <c r="AA770" s="1509"/>
      <c r="AB770" s="1509"/>
      <c r="AC770" s="1509"/>
      <c r="AD770" s="1509"/>
      <c r="AE770" s="1509"/>
      <c r="AF770" s="1509"/>
      <c r="AG770" s="1509"/>
      <c r="AH770" s="1509"/>
      <c r="AI770" s="1509"/>
      <c r="AJ770" s="1509"/>
      <c r="AK770" s="1509"/>
      <c r="AL770" s="1509"/>
      <c r="AM770" s="1509"/>
      <c r="AN770" s="1509"/>
      <c r="AO770" s="1509"/>
      <c r="AP770" s="1509"/>
      <c r="AQ770" s="1509"/>
      <c r="AR770" s="1509"/>
      <c r="AS770" s="1509"/>
      <c r="AT770" s="1509"/>
      <c r="AU770" s="1509"/>
      <c r="AV770" s="1509"/>
      <c r="AW770" s="1509"/>
      <c r="AX770" s="1509"/>
      <c r="AY770" s="1509"/>
      <c r="AZ770" s="1509"/>
      <c r="BA770" s="1509"/>
      <c r="BB770" s="1509"/>
    </row>
    <row r="771">
      <c r="A771" s="1509"/>
      <c r="B771" s="1509"/>
      <c r="C771" s="1509"/>
      <c r="D771" s="1509"/>
      <c r="E771" s="1509"/>
      <c r="F771" s="1509"/>
      <c r="G771" s="1509"/>
      <c r="H771" s="1509"/>
      <c r="I771" s="1509"/>
      <c r="J771" s="1509"/>
      <c r="K771" s="1509"/>
      <c r="L771" s="1509"/>
      <c r="M771" s="1509"/>
      <c r="N771" s="1509"/>
      <c r="O771" s="1509"/>
      <c r="P771" s="1509"/>
      <c r="Q771" s="1509"/>
      <c r="R771" s="1509"/>
      <c r="S771" s="1509"/>
      <c r="T771" s="1509"/>
      <c r="U771" s="1509"/>
      <c r="V771" s="1509"/>
      <c r="W771" s="1509"/>
      <c r="X771" s="1509"/>
      <c r="Y771" s="1509"/>
      <c r="Z771" s="1509"/>
      <c r="AA771" s="1509"/>
      <c r="AB771" s="1509"/>
      <c r="AC771" s="1509"/>
      <c r="AD771" s="1509"/>
      <c r="AE771" s="1509"/>
      <c r="AF771" s="1509"/>
      <c r="AG771" s="1509"/>
      <c r="AH771" s="1509"/>
      <c r="AI771" s="1509"/>
      <c r="AJ771" s="1509"/>
      <c r="AK771" s="1509"/>
      <c r="AL771" s="1509"/>
      <c r="AM771" s="1509"/>
      <c r="AN771" s="1509"/>
      <c r="AO771" s="1509"/>
      <c r="AP771" s="1509"/>
      <c r="AQ771" s="1509"/>
      <c r="AR771" s="1509"/>
      <c r="AS771" s="1509"/>
      <c r="AT771" s="1509"/>
      <c r="AU771" s="1509"/>
      <c r="AV771" s="1509"/>
      <c r="AW771" s="1509"/>
      <c r="AX771" s="1509"/>
      <c r="AY771" s="1509"/>
      <c r="AZ771" s="1509"/>
      <c r="BA771" s="1509"/>
      <c r="BB771" s="1509"/>
    </row>
    <row r="772">
      <c r="A772" s="1509"/>
      <c r="B772" s="1509"/>
      <c r="C772" s="1509"/>
      <c r="D772" s="1509"/>
      <c r="E772" s="1509"/>
      <c r="F772" s="1509"/>
      <c r="G772" s="1509"/>
      <c r="H772" s="1509"/>
      <c r="I772" s="1509"/>
      <c r="J772" s="1509"/>
      <c r="K772" s="1509"/>
      <c r="L772" s="1509"/>
      <c r="M772" s="1509"/>
      <c r="N772" s="1509"/>
      <c r="O772" s="1509"/>
      <c r="P772" s="1509"/>
      <c r="Q772" s="1509"/>
      <c r="R772" s="1509"/>
      <c r="S772" s="1509"/>
      <c r="T772" s="1509"/>
      <c r="U772" s="1509"/>
      <c r="V772" s="1509"/>
      <c r="W772" s="1509"/>
      <c r="X772" s="1509"/>
      <c r="Y772" s="1509"/>
      <c r="Z772" s="1509"/>
      <c r="AA772" s="1509"/>
      <c r="AB772" s="1509"/>
      <c r="AC772" s="1509"/>
      <c r="AD772" s="1509"/>
      <c r="AE772" s="1509"/>
      <c r="AF772" s="1509"/>
      <c r="AG772" s="1509"/>
      <c r="AH772" s="1509"/>
      <c r="AI772" s="1509"/>
      <c r="AJ772" s="1509"/>
      <c r="AK772" s="1509"/>
      <c r="AL772" s="1509"/>
      <c r="AM772" s="1509"/>
      <c r="AN772" s="1509"/>
      <c r="AO772" s="1509"/>
      <c r="AP772" s="1509"/>
      <c r="AQ772" s="1509"/>
      <c r="AR772" s="1509"/>
      <c r="AS772" s="1509"/>
      <c r="AT772" s="1509"/>
      <c r="AU772" s="1509"/>
      <c r="AV772" s="1509"/>
      <c r="AW772" s="1509"/>
      <c r="AX772" s="1509"/>
      <c r="AY772" s="1509"/>
      <c r="AZ772" s="1509"/>
      <c r="BA772" s="1509"/>
      <c r="BB772" s="1509"/>
    </row>
    <row r="773">
      <c r="A773" s="1509"/>
      <c r="B773" s="1509"/>
      <c r="C773" s="1509"/>
      <c r="D773" s="1509"/>
      <c r="E773" s="1509"/>
      <c r="F773" s="1509"/>
      <c r="G773" s="1509"/>
      <c r="H773" s="1509"/>
      <c r="I773" s="1509"/>
      <c r="J773" s="1509"/>
      <c r="K773" s="1509"/>
      <c r="L773" s="1509"/>
      <c r="M773" s="1509"/>
      <c r="N773" s="1509"/>
      <c r="O773" s="1509"/>
      <c r="P773" s="1509"/>
      <c r="Q773" s="1509"/>
      <c r="R773" s="1509"/>
      <c r="S773" s="1509"/>
      <c r="T773" s="1509"/>
      <c r="U773" s="1509"/>
      <c r="V773" s="1509"/>
      <c r="W773" s="1509"/>
      <c r="X773" s="1509"/>
      <c r="Y773" s="1509"/>
      <c r="Z773" s="1509"/>
      <c r="AA773" s="1509"/>
      <c r="AB773" s="1509"/>
      <c r="AC773" s="1509"/>
      <c r="AD773" s="1509"/>
      <c r="AE773" s="1509"/>
      <c r="AF773" s="1509"/>
      <c r="AG773" s="1509"/>
      <c r="AH773" s="1509"/>
      <c r="AI773" s="1509"/>
      <c r="AJ773" s="1509"/>
      <c r="AK773" s="1509"/>
      <c r="AL773" s="1509"/>
      <c r="AM773" s="1509"/>
      <c r="AN773" s="1509"/>
      <c r="AO773" s="1509"/>
      <c r="AP773" s="1509"/>
      <c r="AQ773" s="1509"/>
      <c r="AR773" s="1509"/>
      <c r="AS773" s="1509"/>
      <c r="AT773" s="1509"/>
      <c r="AU773" s="1509"/>
      <c r="AV773" s="1509"/>
      <c r="AW773" s="1509"/>
      <c r="AX773" s="1509"/>
      <c r="AY773" s="1509"/>
      <c r="AZ773" s="1509"/>
      <c r="BA773" s="1509"/>
      <c r="BB773" s="1509"/>
    </row>
    <row r="774">
      <c r="A774" s="1509"/>
      <c r="B774" s="1509"/>
      <c r="C774" s="1509"/>
      <c r="D774" s="1509"/>
      <c r="E774" s="1509"/>
      <c r="F774" s="1509"/>
      <c r="G774" s="1509"/>
      <c r="H774" s="1509"/>
      <c r="I774" s="1509"/>
      <c r="J774" s="1509"/>
      <c r="K774" s="1509"/>
      <c r="L774" s="1509"/>
      <c r="M774" s="1509"/>
      <c r="N774" s="1509"/>
      <c r="O774" s="1509"/>
      <c r="P774" s="1509"/>
      <c r="Q774" s="1509"/>
      <c r="R774" s="1509"/>
      <c r="S774" s="1509"/>
      <c r="T774" s="1509"/>
      <c r="U774" s="1509"/>
      <c r="V774" s="1509"/>
      <c r="W774" s="1509"/>
      <c r="X774" s="1509"/>
      <c r="Y774" s="1509"/>
      <c r="Z774" s="1509"/>
      <c r="AA774" s="1509"/>
      <c r="AB774" s="1509"/>
      <c r="AC774" s="1509"/>
      <c r="AD774" s="1509"/>
      <c r="AE774" s="1509"/>
      <c r="AF774" s="1509"/>
      <c r="AG774" s="1509"/>
      <c r="AH774" s="1509"/>
      <c r="AI774" s="1509"/>
      <c r="AJ774" s="1509"/>
      <c r="AK774" s="1509"/>
      <c r="AL774" s="1509"/>
      <c r="AM774" s="1509"/>
      <c r="AN774" s="1509"/>
      <c r="AO774" s="1509"/>
      <c r="AP774" s="1509"/>
      <c r="AQ774" s="1509"/>
      <c r="AR774" s="1509"/>
      <c r="AS774" s="1509"/>
      <c r="AT774" s="1509"/>
      <c r="AU774" s="1509"/>
      <c r="AV774" s="1509"/>
      <c r="AW774" s="1509"/>
      <c r="AX774" s="1509"/>
      <c r="AY774" s="1509"/>
      <c r="AZ774" s="1509"/>
      <c r="BA774" s="1509"/>
      <c r="BB774" s="1509"/>
    </row>
    <row r="775">
      <c r="A775" s="1509"/>
      <c r="B775" s="1509"/>
      <c r="C775" s="1509"/>
      <c r="D775" s="1509"/>
      <c r="E775" s="1509"/>
      <c r="F775" s="1509"/>
      <c r="G775" s="1509"/>
      <c r="H775" s="1509"/>
      <c r="I775" s="1509"/>
      <c r="J775" s="1509"/>
      <c r="K775" s="1509"/>
      <c r="L775" s="1509"/>
      <c r="M775" s="1509"/>
      <c r="N775" s="1509"/>
      <c r="O775" s="1509"/>
      <c r="P775" s="1509"/>
      <c r="Q775" s="1509"/>
      <c r="R775" s="1509"/>
      <c r="S775" s="1509"/>
      <c r="T775" s="1509"/>
      <c r="U775" s="1509"/>
      <c r="V775" s="1509"/>
      <c r="W775" s="1509"/>
      <c r="X775" s="1509"/>
      <c r="Y775" s="1509"/>
      <c r="Z775" s="1509"/>
      <c r="AA775" s="1509"/>
      <c r="AB775" s="1509"/>
      <c r="AC775" s="1509"/>
      <c r="AD775" s="1509"/>
      <c r="AE775" s="1509"/>
      <c r="AF775" s="1509"/>
      <c r="AG775" s="1509"/>
      <c r="AH775" s="1509"/>
      <c r="AI775" s="1509"/>
      <c r="AJ775" s="1509"/>
      <c r="AK775" s="1509"/>
      <c r="AL775" s="1509"/>
      <c r="AM775" s="1509"/>
      <c r="AN775" s="1509"/>
      <c r="AO775" s="1509"/>
      <c r="AP775" s="1509"/>
      <c r="AQ775" s="1509"/>
      <c r="AR775" s="1509"/>
      <c r="AS775" s="1509"/>
      <c r="AT775" s="1509"/>
      <c r="AU775" s="1509"/>
      <c r="AV775" s="1509"/>
      <c r="AW775" s="1509"/>
      <c r="AX775" s="1509"/>
      <c r="AY775" s="1509"/>
      <c r="AZ775" s="1509"/>
      <c r="BA775" s="1509"/>
      <c r="BB775" s="1509"/>
    </row>
    <row r="776">
      <c r="A776" s="1509"/>
      <c r="B776" s="1509"/>
      <c r="C776" s="1509"/>
      <c r="D776" s="1509"/>
      <c r="E776" s="1509"/>
      <c r="F776" s="1509"/>
      <c r="G776" s="1509"/>
      <c r="H776" s="1509"/>
      <c r="I776" s="1509"/>
      <c r="J776" s="1509"/>
      <c r="K776" s="1509"/>
      <c r="L776" s="1509"/>
      <c r="M776" s="1509"/>
      <c r="N776" s="1509"/>
      <c r="O776" s="1509"/>
      <c r="P776" s="1509"/>
      <c r="Q776" s="1509"/>
      <c r="R776" s="1509"/>
      <c r="S776" s="1509"/>
      <c r="T776" s="1509"/>
      <c r="U776" s="1509"/>
      <c r="V776" s="1509"/>
      <c r="W776" s="1509"/>
      <c r="X776" s="1509"/>
      <c r="Y776" s="1509"/>
      <c r="Z776" s="1509"/>
      <c r="AA776" s="1509"/>
      <c r="AB776" s="1509"/>
      <c r="AC776" s="1509"/>
      <c r="AD776" s="1509"/>
      <c r="AE776" s="1509"/>
      <c r="AF776" s="1509"/>
      <c r="AG776" s="1509"/>
      <c r="AH776" s="1509"/>
      <c r="AI776" s="1509"/>
      <c r="AJ776" s="1509"/>
      <c r="AK776" s="1509"/>
      <c r="AL776" s="1509"/>
      <c r="AM776" s="1509"/>
      <c r="AN776" s="1509"/>
      <c r="AO776" s="1509"/>
      <c r="AP776" s="1509"/>
      <c r="AQ776" s="1509"/>
      <c r="AR776" s="1509"/>
      <c r="AS776" s="1509"/>
      <c r="AT776" s="1509"/>
      <c r="AU776" s="1509"/>
      <c r="AV776" s="1509"/>
      <c r="AW776" s="1509"/>
      <c r="AX776" s="1509"/>
      <c r="AY776" s="1509"/>
      <c r="AZ776" s="1509"/>
      <c r="BA776" s="1509"/>
      <c r="BB776" s="1509"/>
    </row>
    <row r="777">
      <c r="A777" s="1509"/>
      <c r="B777" s="1509"/>
      <c r="C777" s="1509"/>
      <c r="D777" s="1509"/>
      <c r="E777" s="1509"/>
      <c r="F777" s="1509"/>
      <c r="G777" s="1509"/>
      <c r="H777" s="1509"/>
      <c r="I777" s="1509"/>
      <c r="J777" s="1509"/>
      <c r="K777" s="1509"/>
      <c r="L777" s="1509"/>
      <c r="M777" s="1509"/>
      <c r="N777" s="1509"/>
      <c r="O777" s="1509"/>
      <c r="P777" s="1509"/>
      <c r="Q777" s="1509"/>
      <c r="R777" s="1509"/>
      <c r="S777" s="1509"/>
      <c r="T777" s="1509"/>
      <c r="U777" s="1509"/>
      <c r="V777" s="1509"/>
      <c r="W777" s="1509"/>
      <c r="X777" s="1509"/>
      <c r="Y777" s="1509"/>
      <c r="Z777" s="1509"/>
      <c r="AA777" s="1509"/>
      <c r="AB777" s="1509"/>
      <c r="AC777" s="1509"/>
      <c r="AD777" s="1509"/>
      <c r="AE777" s="1509"/>
      <c r="AF777" s="1509"/>
      <c r="AG777" s="1509"/>
      <c r="AH777" s="1509"/>
      <c r="AI777" s="1509"/>
      <c r="AJ777" s="1509"/>
      <c r="AK777" s="1509"/>
      <c r="AL777" s="1509"/>
      <c r="AM777" s="1509"/>
      <c r="AN777" s="1509"/>
      <c r="AO777" s="1509"/>
      <c r="AP777" s="1509"/>
      <c r="AQ777" s="1509"/>
      <c r="AR777" s="1509"/>
      <c r="AS777" s="1509"/>
      <c r="AT777" s="1509"/>
      <c r="AU777" s="1509"/>
      <c r="AV777" s="1509"/>
      <c r="AW777" s="1509"/>
      <c r="AX777" s="1509"/>
      <c r="AY777" s="1509"/>
      <c r="AZ777" s="1509"/>
      <c r="BA777" s="1509"/>
      <c r="BB777" s="1509"/>
    </row>
    <row r="778">
      <c r="A778" s="1509"/>
      <c r="B778" s="1509"/>
      <c r="C778" s="1509"/>
      <c r="D778" s="1509"/>
      <c r="E778" s="1509"/>
      <c r="F778" s="1509"/>
      <c r="G778" s="1509"/>
      <c r="H778" s="1509"/>
      <c r="I778" s="1509"/>
      <c r="J778" s="1509"/>
      <c r="K778" s="1509"/>
      <c r="L778" s="1509"/>
      <c r="M778" s="1509"/>
      <c r="N778" s="1509"/>
      <c r="O778" s="1509"/>
      <c r="P778" s="1509"/>
      <c r="Q778" s="1509"/>
      <c r="R778" s="1509"/>
      <c r="S778" s="1509"/>
      <c r="T778" s="1509"/>
      <c r="U778" s="1509"/>
      <c r="V778" s="1509"/>
      <c r="W778" s="1509"/>
      <c r="X778" s="1509"/>
      <c r="Y778" s="1509"/>
      <c r="Z778" s="1509"/>
      <c r="AA778" s="1509"/>
      <c r="AB778" s="1509"/>
      <c r="AC778" s="1509"/>
      <c r="AD778" s="1509"/>
      <c r="AE778" s="1509"/>
      <c r="AF778" s="1509"/>
      <c r="AG778" s="1509"/>
      <c r="AH778" s="1509"/>
      <c r="AI778" s="1509"/>
      <c r="AJ778" s="1509"/>
      <c r="AK778" s="1509"/>
      <c r="AL778" s="1509"/>
      <c r="AM778" s="1509"/>
      <c r="AN778" s="1509"/>
      <c r="AO778" s="1509"/>
      <c r="AP778" s="1509"/>
      <c r="AQ778" s="1509"/>
      <c r="AR778" s="1509"/>
      <c r="AS778" s="1509"/>
      <c r="AT778" s="1509"/>
      <c r="AU778" s="1509"/>
      <c r="AV778" s="1509"/>
      <c r="AW778" s="1509"/>
      <c r="AX778" s="1509"/>
      <c r="AY778" s="1509"/>
      <c r="AZ778" s="1509"/>
      <c r="BA778" s="1509"/>
      <c r="BB778" s="1509"/>
    </row>
    <row r="779">
      <c r="A779" s="1509"/>
      <c r="B779" s="1509"/>
      <c r="C779" s="1509"/>
      <c r="D779" s="1509"/>
      <c r="E779" s="1509"/>
      <c r="F779" s="1509"/>
      <c r="G779" s="1509"/>
      <c r="H779" s="1509"/>
      <c r="I779" s="1509"/>
      <c r="J779" s="1509"/>
      <c r="K779" s="1509"/>
      <c r="L779" s="1509"/>
      <c r="M779" s="1509"/>
      <c r="N779" s="1509"/>
      <c r="O779" s="1509"/>
      <c r="P779" s="1509"/>
      <c r="Q779" s="1509"/>
      <c r="R779" s="1509"/>
      <c r="S779" s="1509"/>
      <c r="T779" s="1509"/>
      <c r="U779" s="1509"/>
      <c r="V779" s="1509"/>
      <c r="W779" s="1509"/>
      <c r="X779" s="1509"/>
      <c r="Y779" s="1509"/>
      <c r="Z779" s="1509"/>
      <c r="AA779" s="1509"/>
      <c r="AB779" s="1509"/>
      <c r="AC779" s="1509"/>
      <c r="AD779" s="1509"/>
      <c r="AE779" s="1509"/>
      <c r="AF779" s="1509"/>
      <c r="AG779" s="1509"/>
      <c r="AH779" s="1509"/>
      <c r="AI779" s="1509"/>
      <c r="AJ779" s="1509"/>
      <c r="AK779" s="1509"/>
      <c r="AL779" s="1509"/>
      <c r="AM779" s="1509"/>
      <c r="AN779" s="1509"/>
      <c r="AO779" s="1509"/>
      <c r="AP779" s="1509"/>
      <c r="AQ779" s="1509"/>
      <c r="AR779" s="1509"/>
      <c r="AS779" s="1509"/>
      <c r="AT779" s="1509"/>
      <c r="AU779" s="1509"/>
      <c r="AV779" s="1509"/>
      <c r="AW779" s="1509"/>
      <c r="AX779" s="1509"/>
      <c r="AY779" s="1509"/>
      <c r="AZ779" s="1509"/>
      <c r="BA779" s="1509"/>
      <c r="BB779" s="1509"/>
    </row>
    <row r="780">
      <c r="A780" s="1509"/>
      <c r="B780" s="1509"/>
      <c r="C780" s="1509"/>
      <c r="D780" s="1509"/>
      <c r="E780" s="1509"/>
      <c r="F780" s="1509"/>
      <c r="G780" s="1509"/>
      <c r="H780" s="1509"/>
      <c r="I780" s="1509"/>
      <c r="J780" s="1509"/>
      <c r="K780" s="1509"/>
      <c r="L780" s="1509"/>
      <c r="M780" s="1509"/>
      <c r="N780" s="1509"/>
      <c r="O780" s="1509"/>
      <c r="P780" s="1509"/>
      <c r="Q780" s="1509"/>
      <c r="R780" s="1509"/>
      <c r="S780" s="1509"/>
      <c r="T780" s="1509"/>
      <c r="U780" s="1509"/>
      <c r="V780" s="1509"/>
      <c r="W780" s="1509"/>
      <c r="X780" s="1509"/>
      <c r="Y780" s="1509"/>
      <c r="Z780" s="1509"/>
      <c r="AA780" s="1509"/>
      <c r="AB780" s="1509"/>
      <c r="AC780" s="1509"/>
      <c r="AD780" s="1509"/>
      <c r="AE780" s="1509"/>
      <c r="AF780" s="1509"/>
      <c r="AG780" s="1509"/>
      <c r="AH780" s="1509"/>
      <c r="AI780" s="1509"/>
      <c r="AJ780" s="1509"/>
      <c r="AK780" s="1509"/>
      <c r="AL780" s="1509"/>
      <c r="AM780" s="1509"/>
      <c r="AN780" s="1509"/>
      <c r="AO780" s="1509"/>
      <c r="AP780" s="1509"/>
      <c r="AQ780" s="1509"/>
      <c r="AR780" s="1509"/>
      <c r="AS780" s="1509"/>
      <c r="AT780" s="1509"/>
      <c r="AU780" s="1509"/>
      <c r="AV780" s="1509"/>
      <c r="AW780" s="1509"/>
      <c r="AX780" s="1509"/>
      <c r="AY780" s="1509"/>
      <c r="AZ780" s="1509"/>
      <c r="BA780" s="1509"/>
      <c r="BB780" s="1509"/>
    </row>
    <row r="781">
      <c r="A781" s="1509"/>
      <c r="B781" s="1509"/>
      <c r="C781" s="1509"/>
      <c r="D781" s="1509"/>
      <c r="E781" s="1509"/>
      <c r="F781" s="1509"/>
      <c r="G781" s="1509"/>
      <c r="H781" s="1509"/>
      <c r="I781" s="1509"/>
      <c r="J781" s="1509"/>
      <c r="K781" s="1509"/>
      <c r="L781" s="1509"/>
      <c r="M781" s="1509"/>
      <c r="N781" s="1509"/>
      <c r="O781" s="1509"/>
      <c r="P781" s="1509"/>
      <c r="Q781" s="1509"/>
      <c r="R781" s="1509"/>
      <c r="S781" s="1509"/>
      <c r="T781" s="1509"/>
      <c r="U781" s="1509"/>
      <c r="V781" s="1509"/>
      <c r="W781" s="1509"/>
      <c r="X781" s="1509"/>
      <c r="Y781" s="1509"/>
      <c r="Z781" s="1509"/>
      <c r="AA781" s="1509"/>
      <c r="AB781" s="1509"/>
      <c r="AC781" s="1509"/>
      <c r="AD781" s="1509"/>
      <c r="AE781" s="1509"/>
      <c r="AF781" s="1509"/>
      <c r="AG781" s="1509"/>
      <c r="AH781" s="1509"/>
      <c r="AI781" s="1509"/>
      <c r="AJ781" s="1509"/>
      <c r="AK781" s="1509"/>
      <c r="AL781" s="1509"/>
      <c r="AM781" s="1509"/>
      <c r="AN781" s="1509"/>
      <c r="AO781" s="1509"/>
      <c r="AP781" s="1509"/>
      <c r="AQ781" s="1509"/>
      <c r="AR781" s="1509"/>
      <c r="AS781" s="1509"/>
      <c r="AT781" s="1509"/>
      <c r="AU781" s="1509"/>
      <c r="AV781" s="1509"/>
      <c r="AW781" s="1509"/>
      <c r="AX781" s="1509"/>
      <c r="AY781" s="1509"/>
      <c r="AZ781" s="1509"/>
      <c r="BA781" s="1509"/>
      <c r="BB781" s="1509"/>
    </row>
    <row r="782">
      <c r="A782" s="1509"/>
      <c r="B782" s="1509"/>
      <c r="C782" s="1509"/>
      <c r="D782" s="1509"/>
      <c r="E782" s="1509"/>
      <c r="F782" s="1509"/>
      <c r="G782" s="1509"/>
      <c r="H782" s="1509"/>
      <c r="I782" s="1509"/>
      <c r="J782" s="1509"/>
      <c r="K782" s="1509"/>
      <c r="L782" s="1509"/>
      <c r="M782" s="1509"/>
      <c r="N782" s="1509"/>
      <c r="O782" s="1509"/>
      <c r="P782" s="1509"/>
      <c r="Q782" s="1509"/>
      <c r="R782" s="1509"/>
      <c r="S782" s="1509"/>
      <c r="T782" s="1509"/>
      <c r="U782" s="1509"/>
      <c r="V782" s="1509"/>
      <c r="W782" s="1509"/>
      <c r="X782" s="1509"/>
      <c r="Y782" s="1509"/>
      <c r="Z782" s="1509"/>
      <c r="AA782" s="1509"/>
      <c r="AB782" s="1509"/>
      <c r="AC782" s="1509"/>
      <c r="AD782" s="1509"/>
      <c r="AE782" s="1509"/>
      <c r="AF782" s="1509"/>
      <c r="AG782" s="1509"/>
      <c r="AH782" s="1509"/>
      <c r="AI782" s="1509"/>
      <c r="AJ782" s="1509"/>
      <c r="AK782" s="1509"/>
      <c r="AL782" s="1509"/>
      <c r="AM782" s="1509"/>
      <c r="AN782" s="1509"/>
      <c r="AO782" s="1509"/>
      <c r="AP782" s="1509"/>
      <c r="AQ782" s="1509"/>
      <c r="AR782" s="1509"/>
      <c r="AS782" s="1509"/>
      <c r="AT782" s="1509"/>
      <c r="AU782" s="1509"/>
      <c r="AV782" s="1509"/>
      <c r="AW782" s="1509"/>
      <c r="AX782" s="1509"/>
      <c r="AY782" s="1509"/>
      <c r="AZ782" s="1509"/>
      <c r="BA782" s="1509"/>
      <c r="BB782" s="1509"/>
    </row>
    <row r="783">
      <c r="A783" s="1509"/>
      <c r="B783" s="1509"/>
      <c r="C783" s="1509"/>
      <c r="D783" s="1509"/>
      <c r="E783" s="1509"/>
      <c r="F783" s="1509"/>
      <c r="G783" s="1509"/>
      <c r="H783" s="1509"/>
      <c r="I783" s="1509"/>
      <c r="J783" s="1509"/>
      <c r="K783" s="1509"/>
      <c r="L783" s="1509"/>
      <c r="M783" s="1509"/>
      <c r="N783" s="1509"/>
      <c r="O783" s="1509"/>
      <c r="P783" s="1509"/>
      <c r="Q783" s="1509"/>
      <c r="R783" s="1509"/>
      <c r="S783" s="1509"/>
      <c r="T783" s="1509"/>
      <c r="U783" s="1509"/>
      <c r="V783" s="1509"/>
      <c r="W783" s="1509"/>
      <c r="X783" s="1509"/>
      <c r="Y783" s="1509"/>
      <c r="Z783" s="1509"/>
      <c r="AA783" s="1509"/>
      <c r="AB783" s="1509"/>
      <c r="AC783" s="1509"/>
      <c r="AD783" s="1509"/>
      <c r="AE783" s="1509"/>
      <c r="AF783" s="1509"/>
      <c r="AG783" s="1509"/>
      <c r="AH783" s="1509"/>
      <c r="AI783" s="1509"/>
      <c r="AJ783" s="1509"/>
      <c r="AK783" s="1509"/>
      <c r="AL783" s="1509"/>
      <c r="AM783" s="1509"/>
      <c r="AN783" s="1509"/>
      <c r="AO783" s="1509"/>
      <c r="AP783" s="1509"/>
      <c r="AQ783" s="1509"/>
      <c r="AR783" s="1509"/>
      <c r="AS783" s="1509"/>
      <c r="AT783" s="1509"/>
      <c r="AU783" s="1509"/>
      <c r="AV783" s="1509"/>
      <c r="AW783" s="1509"/>
      <c r="AX783" s="1509"/>
      <c r="AY783" s="1509"/>
      <c r="AZ783" s="1509"/>
      <c r="BA783" s="1509"/>
      <c r="BB783" s="1509"/>
    </row>
    <row r="784">
      <c r="A784" s="1509"/>
      <c r="B784" s="1509"/>
      <c r="C784" s="1509"/>
      <c r="D784" s="1509"/>
      <c r="E784" s="1509"/>
      <c r="F784" s="1509"/>
      <c r="G784" s="1509"/>
      <c r="H784" s="1509"/>
      <c r="I784" s="1509"/>
      <c r="J784" s="1509"/>
      <c r="K784" s="1509"/>
      <c r="L784" s="1509"/>
      <c r="M784" s="1509"/>
      <c r="N784" s="1509"/>
      <c r="O784" s="1509"/>
      <c r="P784" s="1509"/>
      <c r="Q784" s="1509"/>
      <c r="R784" s="1509"/>
      <c r="S784" s="1509"/>
      <c r="T784" s="1509"/>
      <c r="U784" s="1509"/>
      <c r="V784" s="1509"/>
      <c r="W784" s="1509"/>
      <c r="X784" s="1509"/>
      <c r="Y784" s="1509"/>
      <c r="Z784" s="1509"/>
      <c r="AA784" s="1509"/>
      <c r="AB784" s="1509"/>
      <c r="AC784" s="1509"/>
      <c r="AD784" s="1509"/>
      <c r="AE784" s="1509"/>
      <c r="AF784" s="1509"/>
      <c r="AG784" s="1509"/>
      <c r="AH784" s="1509"/>
      <c r="AI784" s="1509"/>
      <c r="AJ784" s="1509"/>
      <c r="AK784" s="1509"/>
      <c r="AL784" s="1509"/>
      <c r="AM784" s="1509"/>
      <c r="AN784" s="1509"/>
      <c r="AO784" s="1509"/>
      <c r="AP784" s="1509"/>
      <c r="AQ784" s="1509"/>
      <c r="AR784" s="1509"/>
      <c r="AS784" s="1509"/>
      <c r="AT784" s="1509"/>
      <c r="AU784" s="1509"/>
      <c r="AV784" s="1509"/>
      <c r="AW784" s="1509"/>
      <c r="AX784" s="1509"/>
      <c r="AY784" s="1509"/>
      <c r="AZ784" s="1509"/>
      <c r="BA784" s="1509"/>
      <c r="BB784" s="1509"/>
    </row>
    <row r="785">
      <c r="A785" s="1509"/>
      <c r="B785" s="1509"/>
      <c r="C785" s="1509"/>
      <c r="D785" s="1509"/>
      <c r="E785" s="1509"/>
      <c r="F785" s="1509"/>
      <c r="G785" s="1509"/>
      <c r="H785" s="1509"/>
      <c r="I785" s="1509"/>
      <c r="J785" s="1509"/>
      <c r="K785" s="1509"/>
      <c r="L785" s="1509"/>
      <c r="M785" s="1509"/>
      <c r="N785" s="1509"/>
      <c r="O785" s="1509"/>
      <c r="P785" s="1509"/>
      <c r="Q785" s="1509"/>
      <c r="R785" s="1509"/>
      <c r="S785" s="1509"/>
      <c r="T785" s="1509"/>
      <c r="U785" s="1509"/>
      <c r="V785" s="1509"/>
      <c r="W785" s="1509"/>
      <c r="X785" s="1509"/>
      <c r="Y785" s="1509"/>
      <c r="Z785" s="1509"/>
      <c r="AA785" s="1509"/>
      <c r="AB785" s="1509"/>
      <c r="AC785" s="1509"/>
      <c r="AD785" s="1509"/>
      <c r="AE785" s="1509"/>
      <c r="AF785" s="1509"/>
      <c r="AG785" s="1509"/>
      <c r="AH785" s="1509"/>
      <c r="AI785" s="1509"/>
      <c r="AJ785" s="1509"/>
      <c r="AK785" s="1509"/>
      <c r="AL785" s="1509"/>
      <c r="AM785" s="1509"/>
      <c r="AN785" s="1509"/>
      <c r="AO785" s="1509"/>
      <c r="AP785" s="1509"/>
      <c r="AQ785" s="1509"/>
      <c r="AR785" s="1509"/>
      <c r="AS785" s="1509"/>
      <c r="AT785" s="1509"/>
      <c r="AU785" s="1509"/>
      <c r="AV785" s="1509"/>
      <c r="AW785" s="1509"/>
      <c r="AX785" s="1509"/>
      <c r="AY785" s="1509"/>
      <c r="AZ785" s="1509"/>
      <c r="BA785" s="1509"/>
      <c r="BB785" s="1509"/>
    </row>
    <row r="786">
      <c r="A786" s="1509"/>
      <c r="B786" s="1509"/>
      <c r="C786" s="1509"/>
      <c r="D786" s="1509"/>
      <c r="E786" s="1509"/>
      <c r="F786" s="1509"/>
      <c r="G786" s="1509"/>
      <c r="H786" s="1509"/>
      <c r="I786" s="1509"/>
      <c r="J786" s="1509"/>
      <c r="K786" s="1509"/>
      <c r="L786" s="1509"/>
      <c r="M786" s="1509"/>
      <c r="N786" s="1509"/>
      <c r="O786" s="1509"/>
      <c r="P786" s="1509"/>
      <c r="Q786" s="1509"/>
      <c r="R786" s="1509"/>
      <c r="S786" s="1509"/>
      <c r="T786" s="1509"/>
      <c r="U786" s="1509"/>
      <c r="V786" s="1509"/>
      <c r="W786" s="1509"/>
      <c r="X786" s="1509"/>
      <c r="Y786" s="1509"/>
      <c r="Z786" s="1509"/>
      <c r="AA786" s="1509"/>
      <c r="AB786" s="1509"/>
      <c r="AC786" s="1509"/>
      <c r="AD786" s="1509"/>
      <c r="AE786" s="1509"/>
      <c r="AF786" s="1509"/>
      <c r="AG786" s="1509"/>
      <c r="AH786" s="1509"/>
      <c r="AI786" s="1509"/>
      <c r="AJ786" s="1509"/>
      <c r="AK786" s="1509"/>
      <c r="AL786" s="1509"/>
      <c r="AM786" s="1509"/>
      <c r="AN786" s="1509"/>
      <c r="AO786" s="1509"/>
      <c r="AP786" s="1509"/>
      <c r="AQ786" s="1509"/>
      <c r="AR786" s="1509"/>
      <c r="AS786" s="1509"/>
      <c r="AT786" s="1509"/>
      <c r="AU786" s="1509"/>
      <c r="AV786" s="1509"/>
      <c r="AW786" s="1509"/>
      <c r="AX786" s="1509"/>
      <c r="AY786" s="1509"/>
      <c r="AZ786" s="1509"/>
      <c r="BA786" s="1509"/>
      <c r="BB786" s="1509"/>
    </row>
    <row r="787">
      <c r="A787" s="1509"/>
      <c r="B787" s="1509"/>
      <c r="C787" s="1509"/>
      <c r="D787" s="1509"/>
      <c r="E787" s="1509"/>
      <c r="F787" s="1509"/>
      <c r="G787" s="1509"/>
      <c r="H787" s="1509"/>
      <c r="I787" s="1509"/>
      <c r="J787" s="1509"/>
      <c r="K787" s="1509"/>
      <c r="L787" s="1509"/>
      <c r="M787" s="1509"/>
      <c r="N787" s="1509"/>
      <c r="O787" s="1509"/>
      <c r="P787" s="1509"/>
      <c r="Q787" s="1509"/>
      <c r="R787" s="1509"/>
      <c r="S787" s="1509"/>
      <c r="T787" s="1509"/>
      <c r="U787" s="1509"/>
      <c r="V787" s="1509"/>
      <c r="W787" s="1509"/>
      <c r="X787" s="1509"/>
      <c r="Y787" s="1509"/>
      <c r="Z787" s="1509"/>
      <c r="AA787" s="1509"/>
      <c r="AB787" s="1509"/>
      <c r="AC787" s="1509"/>
      <c r="AD787" s="1509"/>
      <c r="AE787" s="1509"/>
      <c r="AF787" s="1509"/>
      <c r="AG787" s="1509"/>
      <c r="AH787" s="1509"/>
      <c r="AI787" s="1509"/>
      <c r="AJ787" s="1509"/>
      <c r="AK787" s="1509"/>
      <c r="AL787" s="1509"/>
      <c r="AM787" s="1509"/>
      <c r="AN787" s="1509"/>
      <c r="AO787" s="1509"/>
      <c r="AP787" s="1509"/>
      <c r="AQ787" s="1509"/>
      <c r="AR787" s="1509"/>
      <c r="AS787" s="1509"/>
      <c r="AT787" s="1509"/>
      <c r="AU787" s="1509"/>
      <c r="AV787" s="1509"/>
      <c r="AW787" s="1509"/>
      <c r="AX787" s="1509"/>
      <c r="AY787" s="1509"/>
      <c r="AZ787" s="1509"/>
      <c r="BA787" s="1509"/>
      <c r="BB787" s="1509"/>
    </row>
    <row r="788">
      <c r="A788" s="1509"/>
      <c r="B788" s="1509"/>
      <c r="C788" s="1509"/>
      <c r="D788" s="1509"/>
      <c r="E788" s="1509"/>
      <c r="F788" s="1509"/>
      <c r="G788" s="1509"/>
      <c r="H788" s="1509"/>
      <c r="I788" s="1509"/>
      <c r="J788" s="1509"/>
      <c r="K788" s="1509"/>
      <c r="L788" s="1509"/>
      <c r="M788" s="1509"/>
      <c r="N788" s="1509"/>
      <c r="O788" s="1509"/>
      <c r="P788" s="1509"/>
      <c r="Q788" s="1509"/>
      <c r="R788" s="1509"/>
      <c r="S788" s="1509"/>
      <c r="T788" s="1509"/>
      <c r="U788" s="1509"/>
      <c r="V788" s="1509"/>
      <c r="W788" s="1509"/>
      <c r="X788" s="1509"/>
      <c r="Y788" s="1509"/>
      <c r="Z788" s="1509"/>
      <c r="AA788" s="1509"/>
      <c r="AB788" s="1509"/>
      <c r="AC788" s="1509"/>
      <c r="AD788" s="1509"/>
      <c r="AE788" s="1509"/>
      <c r="AF788" s="1509"/>
      <c r="AG788" s="1509"/>
      <c r="AH788" s="1509"/>
      <c r="AI788" s="1509"/>
      <c r="AJ788" s="1509"/>
      <c r="AK788" s="1509"/>
      <c r="AL788" s="1509"/>
      <c r="AM788" s="1509"/>
      <c r="AN788" s="1509"/>
      <c r="AO788" s="1509"/>
      <c r="AP788" s="1509"/>
      <c r="AQ788" s="1509"/>
      <c r="AR788" s="1509"/>
      <c r="AS788" s="1509"/>
      <c r="AT788" s="1509"/>
      <c r="AU788" s="1509"/>
      <c r="AV788" s="1509"/>
      <c r="AW788" s="1509"/>
      <c r="AX788" s="1509"/>
      <c r="AY788" s="1509"/>
      <c r="AZ788" s="1509"/>
      <c r="BA788" s="1509"/>
      <c r="BB788" s="1509"/>
    </row>
    <row r="789">
      <c r="A789" s="1509"/>
      <c r="B789" s="1509"/>
      <c r="C789" s="1509"/>
      <c r="D789" s="1509"/>
      <c r="E789" s="1509"/>
      <c r="F789" s="1509"/>
      <c r="G789" s="1509"/>
      <c r="H789" s="1509"/>
      <c r="I789" s="1509"/>
      <c r="J789" s="1509"/>
      <c r="K789" s="1509"/>
      <c r="L789" s="1509"/>
      <c r="M789" s="1509"/>
      <c r="N789" s="1509"/>
      <c r="O789" s="1509"/>
      <c r="P789" s="1509"/>
      <c r="Q789" s="1509"/>
      <c r="R789" s="1509"/>
      <c r="S789" s="1509"/>
      <c r="T789" s="1509"/>
      <c r="U789" s="1509"/>
      <c r="V789" s="1509"/>
      <c r="W789" s="1509"/>
      <c r="X789" s="1509"/>
      <c r="Y789" s="1509"/>
      <c r="Z789" s="1509"/>
      <c r="AA789" s="1509"/>
      <c r="AB789" s="1509"/>
      <c r="AC789" s="1509"/>
      <c r="AD789" s="1509"/>
      <c r="AE789" s="1509"/>
      <c r="AF789" s="1509"/>
      <c r="AG789" s="1509"/>
      <c r="AH789" s="1509"/>
      <c r="AI789" s="1509"/>
      <c r="AJ789" s="1509"/>
      <c r="AK789" s="1509"/>
      <c r="AL789" s="1509"/>
      <c r="AM789" s="1509"/>
      <c r="AN789" s="1509"/>
      <c r="AO789" s="1509"/>
      <c r="AP789" s="1509"/>
      <c r="AQ789" s="1509"/>
      <c r="AR789" s="1509"/>
      <c r="AS789" s="1509"/>
      <c r="AT789" s="1509"/>
      <c r="AU789" s="1509"/>
      <c r="AV789" s="1509"/>
      <c r="AW789" s="1509"/>
      <c r="AX789" s="1509"/>
      <c r="AY789" s="1509"/>
      <c r="AZ789" s="1509"/>
      <c r="BA789" s="1509"/>
      <c r="BB789" s="1509"/>
    </row>
    <row r="790">
      <c r="A790" s="1509"/>
      <c r="B790" s="1509"/>
      <c r="C790" s="1509"/>
      <c r="D790" s="1509"/>
      <c r="E790" s="1509"/>
      <c r="F790" s="1509"/>
      <c r="G790" s="1509"/>
      <c r="H790" s="1509"/>
      <c r="I790" s="1509"/>
      <c r="J790" s="1509"/>
      <c r="K790" s="1509"/>
      <c r="L790" s="1509"/>
      <c r="M790" s="1509"/>
      <c r="N790" s="1509"/>
      <c r="O790" s="1509"/>
      <c r="P790" s="1509"/>
      <c r="Q790" s="1509"/>
      <c r="R790" s="1509"/>
      <c r="S790" s="1509"/>
      <c r="T790" s="1509"/>
      <c r="U790" s="1509"/>
      <c r="V790" s="1509"/>
      <c r="W790" s="1509"/>
      <c r="X790" s="1509"/>
      <c r="Y790" s="1509"/>
      <c r="Z790" s="1509"/>
      <c r="AA790" s="1509"/>
      <c r="AB790" s="1509"/>
      <c r="AC790" s="1509"/>
      <c r="AD790" s="1509"/>
      <c r="AE790" s="1509"/>
      <c r="AF790" s="1509"/>
      <c r="AG790" s="1509"/>
      <c r="AH790" s="1509"/>
      <c r="AI790" s="1509"/>
      <c r="AJ790" s="1509"/>
      <c r="AK790" s="1509"/>
      <c r="AL790" s="1509"/>
      <c r="AM790" s="1509"/>
      <c r="AN790" s="1509"/>
      <c r="AO790" s="1509"/>
      <c r="AP790" s="1509"/>
      <c r="AQ790" s="1509"/>
      <c r="AR790" s="1509"/>
      <c r="AS790" s="1509"/>
      <c r="AT790" s="1509"/>
      <c r="AU790" s="1509"/>
      <c r="AV790" s="1509"/>
      <c r="AW790" s="1509"/>
      <c r="AX790" s="1509"/>
      <c r="AY790" s="1509"/>
      <c r="AZ790" s="1509"/>
      <c r="BA790" s="1509"/>
      <c r="BB790" s="1509"/>
    </row>
    <row r="791">
      <c r="A791" s="1509"/>
      <c r="B791" s="1509"/>
      <c r="C791" s="1509"/>
      <c r="D791" s="1509"/>
      <c r="E791" s="1509"/>
      <c r="F791" s="1509"/>
      <c r="G791" s="1509"/>
      <c r="H791" s="1509"/>
      <c r="I791" s="1509"/>
      <c r="J791" s="1509"/>
      <c r="K791" s="1509"/>
      <c r="L791" s="1509"/>
      <c r="M791" s="1509"/>
      <c r="N791" s="1509"/>
      <c r="O791" s="1509"/>
      <c r="P791" s="1509"/>
      <c r="Q791" s="1509"/>
      <c r="R791" s="1509"/>
      <c r="S791" s="1509"/>
      <c r="T791" s="1509"/>
      <c r="U791" s="1509"/>
      <c r="V791" s="1509"/>
      <c r="W791" s="1509"/>
      <c r="X791" s="1509"/>
      <c r="Y791" s="1509"/>
      <c r="Z791" s="1509"/>
      <c r="AA791" s="1509"/>
      <c r="AB791" s="1509"/>
      <c r="AC791" s="1509"/>
      <c r="AD791" s="1509"/>
      <c r="AE791" s="1509"/>
      <c r="AF791" s="1509"/>
      <c r="AG791" s="1509"/>
      <c r="AH791" s="1509"/>
      <c r="AI791" s="1509"/>
      <c r="AJ791" s="1509"/>
      <c r="AK791" s="1509"/>
      <c r="AL791" s="1509"/>
      <c r="AM791" s="1509"/>
      <c r="AN791" s="1509"/>
      <c r="AO791" s="1509"/>
      <c r="AP791" s="1509"/>
      <c r="AQ791" s="1509"/>
      <c r="AR791" s="1509"/>
      <c r="AS791" s="1509"/>
      <c r="AT791" s="1509"/>
      <c r="AU791" s="1509"/>
      <c r="AV791" s="1509"/>
      <c r="AW791" s="1509"/>
      <c r="AX791" s="1509"/>
      <c r="AY791" s="1509"/>
      <c r="AZ791" s="1509"/>
      <c r="BA791" s="1509"/>
      <c r="BB791" s="1509"/>
    </row>
    <row r="792">
      <c r="A792" s="1509"/>
      <c r="B792" s="1509"/>
      <c r="C792" s="1509"/>
      <c r="D792" s="1509"/>
      <c r="E792" s="1509"/>
      <c r="F792" s="1509"/>
      <c r="G792" s="1509"/>
      <c r="H792" s="1509"/>
      <c r="I792" s="1509"/>
      <c r="J792" s="1509"/>
      <c r="K792" s="1509"/>
      <c r="L792" s="1509"/>
      <c r="M792" s="1509"/>
      <c r="N792" s="1509"/>
      <c r="O792" s="1509"/>
      <c r="P792" s="1509"/>
      <c r="Q792" s="1509"/>
      <c r="R792" s="1509"/>
      <c r="S792" s="1509"/>
      <c r="T792" s="1509"/>
      <c r="U792" s="1509"/>
      <c r="V792" s="1509"/>
      <c r="W792" s="1509"/>
      <c r="X792" s="1509"/>
      <c r="Y792" s="1509"/>
      <c r="Z792" s="1509"/>
      <c r="AA792" s="1509"/>
      <c r="AB792" s="1509"/>
      <c r="AC792" s="1509"/>
      <c r="AD792" s="1509"/>
      <c r="AE792" s="1509"/>
      <c r="AF792" s="1509"/>
      <c r="AG792" s="1509"/>
      <c r="AH792" s="1509"/>
      <c r="AI792" s="1509"/>
      <c r="AJ792" s="1509"/>
      <c r="AK792" s="1509"/>
      <c r="AL792" s="1509"/>
      <c r="AM792" s="1509"/>
      <c r="AN792" s="1509"/>
      <c r="AO792" s="1509"/>
      <c r="AP792" s="1509"/>
      <c r="AQ792" s="1509"/>
      <c r="AR792" s="1509"/>
      <c r="AS792" s="1509"/>
      <c r="AT792" s="1509"/>
      <c r="AU792" s="1509"/>
      <c r="AV792" s="1509"/>
      <c r="AW792" s="1509"/>
      <c r="AX792" s="1509"/>
      <c r="AY792" s="1509"/>
      <c r="AZ792" s="1509"/>
      <c r="BA792" s="1509"/>
      <c r="BB792" s="1509"/>
    </row>
    <row r="793">
      <c r="A793" s="1509"/>
      <c r="B793" s="1509"/>
      <c r="C793" s="1509"/>
      <c r="D793" s="1509"/>
      <c r="E793" s="1509"/>
      <c r="F793" s="1509"/>
      <c r="G793" s="1509"/>
      <c r="H793" s="1509"/>
      <c r="I793" s="1509"/>
      <c r="J793" s="1509"/>
      <c r="K793" s="1509"/>
      <c r="L793" s="1509"/>
      <c r="M793" s="1509"/>
      <c r="N793" s="1509"/>
      <c r="O793" s="1509"/>
      <c r="P793" s="1509"/>
      <c r="Q793" s="1509"/>
      <c r="R793" s="1509"/>
      <c r="S793" s="1509"/>
      <c r="T793" s="1509"/>
      <c r="U793" s="1509"/>
      <c r="V793" s="1509"/>
      <c r="W793" s="1509"/>
      <c r="X793" s="1509"/>
      <c r="Y793" s="1509"/>
      <c r="Z793" s="1509"/>
      <c r="AA793" s="1509"/>
      <c r="AB793" s="1509"/>
      <c r="AC793" s="1509"/>
      <c r="AD793" s="1509"/>
      <c r="AE793" s="1509"/>
      <c r="AF793" s="1509"/>
      <c r="AG793" s="1509"/>
      <c r="AH793" s="1509"/>
      <c r="AI793" s="1509"/>
      <c r="AJ793" s="1509"/>
      <c r="AK793" s="1509"/>
      <c r="AL793" s="1509"/>
      <c r="AM793" s="1509"/>
      <c r="AN793" s="1509"/>
      <c r="AO793" s="1509"/>
      <c r="AP793" s="1509"/>
      <c r="AQ793" s="1509"/>
      <c r="AR793" s="1509"/>
      <c r="AS793" s="1509"/>
      <c r="AT793" s="1509"/>
      <c r="AU793" s="1509"/>
      <c r="AV793" s="1509"/>
      <c r="AW793" s="1509"/>
      <c r="AX793" s="1509"/>
      <c r="AY793" s="1509"/>
      <c r="AZ793" s="1509"/>
      <c r="BA793" s="1509"/>
      <c r="BB793" s="1509"/>
    </row>
    <row r="794">
      <c r="A794" s="1509"/>
      <c r="B794" s="1509"/>
      <c r="C794" s="1509"/>
      <c r="D794" s="1509"/>
      <c r="E794" s="1509"/>
      <c r="F794" s="1509"/>
      <c r="G794" s="1509"/>
      <c r="H794" s="1509"/>
      <c r="I794" s="1509"/>
      <c r="J794" s="1509"/>
      <c r="K794" s="1509"/>
      <c r="L794" s="1509"/>
      <c r="M794" s="1509"/>
      <c r="N794" s="1509"/>
      <c r="O794" s="1509"/>
      <c r="P794" s="1509"/>
      <c r="Q794" s="1509"/>
      <c r="R794" s="1509"/>
      <c r="S794" s="1509"/>
      <c r="T794" s="1509"/>
      <c r="U794" s="1509"/>
      <c r="V794" s="1509"/>
      <c r="W794" s="1509"/>
      <c r="X794" s="1509"/>
      <c r="Y794" s="1509"/>
      <c r="Z794" s="1509"/>
      <c r="AA794" s="1509"/>
      <c r="AB794" s="1509"/>
      <c r="AC794" s="1509"/>
      <c r="AD794" s="1509"/>
      <c r="AE794" s="1509"/>
      <c r="AF794" s="1509"/>
      <c r="AG794" s="1509"/>
      <c r="AH794" s="1509"/>
      <c r="AI794" s="1509"/>
      <c r="AJ794" s="1509"/>
      <c r="AK794" s="1509"/>
      <c r="AL794" s="1509"/>
      <c r="AM794" s="1509"/>
      <c r="AN794" s="1509"/>
      <c r="AO794" s="1509"/>
      <c r="AP794" s="1509"/>
      <c r="AQ794" s="1509"/>
      <c r="AR794" s="1509"/>
      <c r="AS794" s="1509"/>
      <c r="AT794" s="1509"/>
      <c r="AU794" s="1509"/>
      <c r="AV794" s="1509"/>
      <c r="AW794" s="1509"/>
      <c r="AX794" s="1509"/>
      <c r="AY794" s="1509"/>
      <c r="AZ794" s="1509"/>
      <c r="BA794" s="1509"/>
      <c r="BB794" s="1509"/>
    </row>
    <row r="795">
      <c r="A795" s="1509"/>
      <c r="B795" s="1509"/>
      <c r="C795" s="1509"/>
      <c r="D795" s="1509"/>
      <c r="E795" s="1509"/>
      <c r="F795" s="1509"/>
      <c r="G795" s="1509"/>
      <c r="H795" s="1509"/>
      <c r="I795" s="1509"/>
      <c r="J795" s="1509"/>
      <c r="K795" s="1509"/>
      <c r="L795" s="1509"/>
      <c r="M795" s="1509"/>
      <c r="N795" s="1509"/>
      <c r="O795" s="1509"/>
      <c r="P795" s="1509"/>
      <c r="Q795" s="1509"/>
      <c r="R795" s="1509"/>
      <c r="S795" s="1509"/>
      <c r="T795" s="1509"/>
      <c r="U795" s="1509"/>
      <c r="V795" s="1509"/>
      <c r="W795" s="1509"/>
      <c r="X795" s="1509"/>
      <c r="Y795" s="1509"/>
      <c r="Z795" s="1509"/>
      <c r="AA795" s="1509"/>
      <c r="AB795" s="1509"/>
      <c r="AC795" s="1509"/>
      <c r="AD795" s="1509"/>
      <c r="AE795" s="1509"/>
      <c r="AF795" s="1509"/>
      <c r="AG795" s="1509"/>
      <c r="AH795" s="1509"/>
      <c r="AI795" s="1509"/>
      <c r="AJ795" s="1509"/>
      <c r="AK795" s="1509"/>
      <c r="AL795" s="1509"/>
      <c r="AM795" s="1509"/>
      <c r="AN795" s="1509"/>
      <c r="AO795" s="1509"/>
      <c r="AP795" s="1509"/>
      <c r="AQ795" s="1509"/>
      <c r="AR795" s="1509"/>
      <c r="AS795" s="1509"/>
      <c r="AT795" s="1509"/>
      <c r="AU795" s="1509"/>
      <c r="AV795" s="1509"/>
      <c r="AW795" s="1509"/>
      <c r="AX795" s="1509"/>
      <c r="AY795" s="1509"/>
      <c r="AZ795" s="1509"/>
      <c r="BA795" s="1509"/>
      <c r="BB795" s="1509"/>
    </row>
    <row r="796">
      <c r="A796" s="1509"/>
      <c r="B796" s="1509"/>
      <c r="C796" s="1509"/>
      <c r="D796" s="1509"/>
      <c r="E796" s="1509"/>
      <c r="F796" s="1509"/>
      <c r="G796" s="1509"/>
      <c r="H796" s="1509"/>
      <c r="I796" s="1509"/>
      <c r="J796" s="1509"/>
      <c r="K796" s="1509"/>
      <c r="L796" s="1509"/>
      <c r="M796" s="1509"/>
      <c r="N796" s="1509"/>
      <c r="O796" s="1509"/>
      <c r="P796" s="1509"/>
      <c r="Q796" s="1509"/>
      <c r="R796" s="1509"/>
      <c r="S796" s="1509"/>
      <c r="T796" s="1509"/>
      <c r="U796" s="1509"/>
      <c r="V796" s="1509"/>
      <c r="W796" s="1509"/>
      <c r="X796" s="1509"/>
      <c r="Y796" s="1509"/>
      <c r="Z796" s="1509"/>
      <c r="AA796" s="1509"/>
      <c r="AB796" s="1509"/>
      <c r="AC796" s="1509"/>
      <c r="AD796" s="1509"/>
      <c r="AE796" s="1509"/>
      <c r="AF796" s="1509"/>
      <c r="AG796" s="1509"/>
      <c r="AH796" s="1509"/>
      <c r="AI796" s="1509"/>
      <c r="AJ796" s="1509"/>
      <c r="AK796" s="1509"/>
      <c r="AL796" s="1509"/>
      <c r="AM796" s="1509"/>
      <c r="AN796" s="1509"/>
      <c r="AO796" s="1509"/>
      <c r="AP796" s="1509"/>
      <c r="AQ796" s="1509"/>
      <c r="AR796" s="1509"/>
      <c r="AS796" s="1509"/>
      <c r="AT796" s="1509"/>
      <c r="AU796" s="1509"/>
      <c r="AV796" s="1509"/>
      <c r="AW796" s="1509"/>
      <c r="AX796" s="1509"/>
      <c r="AY796" s="1509"/>
      <c r="AZ796" s="1509"/>
      <c r="BA796" s="1509"/>
      <c r="BB796" s="1509"/>
    </row>
    <row r="797">
      <c r="A797" s="1509"/>
      <c r="B797" s="1509"/>
      <c r="C797" s="1509"/>
      <c r="D797" s="1509"/>
      <c r="E797" s="1509"/>
      <c r="F797" s="1509"/>
      <c r="G797" s="1509"/>
      <c r="H797" s="1509"/>
      <c r="I797" s="1509"/>
      <c r="J797" s="1509"/>
      <c r="K797" s="1509"/>
      <c r="L797" s="1509"/>
      <c r="M797" s="1509"/>
      <c r="N797" s="1509"/>
      <c r="O797" s="1509"/>
      <c r="P797" s="1509"/>
      <c r="Q797" s="1509"/>
      <c r="R797" s="1509"/>
      <c r="S797" s="1509"/>
      <c r="T797" s="1509"/>
      <c r="U797" s="1509"/>
      <c r="V797" s="1509"/>
      <c r="W797" s="1509"/>
      <c r="X797" s="1509"/>
      <c r="Y797" s="1509"/>
      <c r="Z797" s="1509"/>
      <c r="AA797" s="1509"/>
      <c r="AB797" s="1509"/>
      <c r="AC797" s="1509"/>
      <c r="AD797" s="1509"/>
      <c r="AE797" s="1509"/>
      <c r="AF797" s="1509"/>
      <c r="AG797" s="1509"/>
      <c r="AH797" s="1509"/>
      <c r="AI797" s="1509"/>
      <c r="AJ797" s="1509"/>
      <c r="AK797" s="1509"/>
      <c r="AL797" s="1509"/>
      <c r="AM797" s="1509"/>
      <c r="AN797" s="1509"/>
      <c r="AO797" s="1509"/>
      <c r="AP797" s="1509"/>
      <c r="AQ797" s="1509"/>
      <c r="AR797" s="1509"/>
      <c r="AS797" s="1509"/>
      <c r="AT797" s="1509"/>
      <c r="AU797" s="1509"/>
      <c r="AV797" s="1509"/>
      <c r="AW797" s="1509"/>
      <c r="AX797" s="1509"/>
      <c r="AY797" s="1509"/>
      <c r="AZ797" s="1509"/>
      <c r="BA797" s="1509"/>
      <c r="BB797" s="1509"/>
    </row>
    <row r="798">
      <c r="A798" s="1509"/>
      <c r="B798" s="1509"/>
      <c r="C798" s="1509"/>
      <c r="D798" s="1509"/>
      <c r="E798" s="1509"/>
      <c r="F798" s="1509"/>
      <c r="G798" s="1509"/>
      <c r="H798" s="1509"/>
      <c r="I798" s="1509"/>
      <c r="J798" s="1509"/>
      <c r="K798" s="1509"/>
      <c r="L798" s="1509"/>
      <c r="M798" s="1509"/>
      <c r="N798" s="1509"/>
      <c r="O798" s="1509"/>
      <c r="P798" s="1509"/>
      <c r="Q798" s="1509"/>
      <c r="R798" s="1509"/>
      <c r="S798" s="1509"/>
      <c r="T798" s="1509"/>
      <c r="U798" s="1509"/>
      <c r="V798" s="1509"/>
      <c r="W798" s="1509"/>
      <c r="X798" s="1509"/>
      <c r="Y798" s="1509"/>
      <c r="Z798" s="1509"/>
      <c r="AA798" s="1509"/>
      <c r="AB798" s="1509"/>
      <c r="AC798" s="1509"/>
      <c r="AD798" s="1509"/>
      <c r="AE798" s="1509"/>
      <c r="AF798" s="1509"/>
      <c r="AG798" s="1509"/>
      <c r="AH798" s="1509"/>
      <c r="AI798" s="1509"/>
      <c r="AJ798" s="1509"/>
      <c r="AK798" s="1509"/>
      <c r="AL798" s="1509"/>
      <c r="AM798" s="1509"/>
      <c r="AN798" s="1509"/>
      <c r="AO798" s="1509"/>
      <c r="AP798" s="1509"/>
      <c r="AQ798" s="1509"/>
      <c r="AR798" s="1509"/>
      <c r="AS798" s="1509"/>
      <c r="AT798" s="1509"/>
      <c r="AU798" s="1509"/>
      <c r="AV798" s="1509"/>
      <c r="AW798" s="1509"/>
      <c r="AX798" s="1509"/>
      <c r="AY798" s="1509"/>
      <c r="AZ798" s="1509"/>
      <c r="BA798" s="1509"/>
      <c r="BB798" s="1509"/>
    </row>
    <row r="799">
      <c r="A799" s="1509"/>
      <c r="B799" s="1509"/>
      <c r="C799" s="1509"/>
      <c r="D799" s="1509"/>
      <c r="E799" s="1509"/>
      <c r="F799" s="1509"/>
      <c r="G799" s="1509"/>
      <c r="H799" s="1509"/>
      <c r="I799" s="1509"/>
      <c r="J799" s="1509"/>
      <c r="K799" s="1509"/>
      <c r="L799" s="1509"/>
      <c r="M799" s="1509"/>
      <c r="N799" s="1509"/>
      <c r="O799" s="1509"/>
      <c r="P799" s="1509"/>
      <c r="Q799" s="1509"/>
      <c r="R799" s="1509"/>
      <c r="S799" s="1509"/>
      <c r="T799" s="1509"/>
      <c r="U799" s="1509"/>
      <c r="V799" s="1509"/>
      <c r="W799" s="1509"/>
      <c r="X799" s="1509"/>
      <c r="Y799" s="1509"/>
      <c r="Z799" s="1509"/>
      <c r="AA799" s="1509"/>
      <c r="AB799" s="1509"/>
      <c r="AC799" s="1509"/>
      <c r="AD799" s="1509"/>
      <c r="AE799" s="1509"/>
      <c r="AF799" s="1509"/>
      <c r="AG799" s="1509"/>
      <c r="AH799" s="1509"/>
      <c r="AI799" s="1509"/>
      <c r="AJ799" s="1509"/>
      <c r="AK799" s="1509"/>
      <c r="AL799" s="1509"/>
      <c r="AM799" s="1509"/>
      <c r="AN799" s="1509"/>
      <c r="AO799" s="1509"/>
      <c r="AP799" s="1509"/>
      <c r="AQ799" s="1509"/>
      <c r="AR799" s="1509"/>
      <c r="AS799" s="1509"/>
      <c r="AT799" s="1509"/>
      <c r="AU799" s="1509"/>
      <c r="AV799" s="1509"/>
      <c r="AW799" s="1509"/>
      <c r="AX799" s="1509"/>
      <c r="AY799" s="1509"/>
      <c r="AZ799" s="1509"/>
      <c r="BA799" s="1509"/>
      <c r="BB799" s="1509"/>
    </row>
    <row r="800">
      <c r="A800" s="1509"/>
      <c r="B800" s="1509"/>
      <c r="C800" s="1509"/>
      <c r="D800" s="1509"/>
      <c r="E800" s="1509"/>
      <c r="F800" s="1509"/>
      <c r="G800" s="1509"/>
      <c r="H800" s="1509"/>
      <c r="I800" s="1509"/>
      <c r="J800" s="1509"/>
      <c r="K800" s="1509"/>
      <c r="L800" s="1509"/>
      <c r="M800" s="1509"/>
      <c r="N800" s="1509"/>
      <c r="O800" s="1509"/>
      <c r="P800" s="1509"/>
      <c r="Q800" s="1509"/>
      <c r="R800" s="1509"/>
      <c r="S800" s="1509"/>
      <c r="T800" s="1509"/>
      <c r="U800" s="1509"/>
      <c r="V800" s="1509"/>
      <c r="W800" s="1509"/>
      <c r="X800" s="1509"/>
      <c r="Y800" s="1509"/>
      <c r="Z800" s="1509"/>
      <c r="AA800" s="1509"/>
      <c r="AB800" s="1509"/>
      <c r="AC800" s="1509"/>
      <c r="AD800" s="1509"/>
      <c r="AE800" s="1509"/>
      <c r="AF800" s="1509"/>
      <c r="AG800" s="1509"/>
      <c r="AH800" s="1509"/>
      <c r="AI800" s="1509"/>
      <c r="AJ800" s="1509"/>
      <c r="AK800" s="1509"/>
      <c r="AL800" s="1509"/>
      <c r="AM800" s="1509"/>
      <c r="AN800" s="1509"/>
      <c r="AO800" s="1509"/>
      <c r="AP800" s="1509"/>
      <c r="AQ800" s="1509"/>
      <c r="AR800" s="1509"/>
      <c r="AS800" s="1509"/>
      <c r="AT800" s="1509"/>
      <c r="AU800" s="1509"/>
      <c r="AV800" s="1509"/>
      <c r="AW800" s="1509"/>
      <c r="AX800" s="1509"/>
      <c r="AY800" s="1509"/>
      <c r="AZ800" s="1509"/>
      <c r="BA800" s="1509"/>
      <c r="BB800" s="1509"/>
    </row>
    <row r="801">
      <c r="A801" s="1509"/>
      <c r="B801" s="1509"/>
      <c r="C801" s="1509"/>
      <c r="D801" s="1509"/>
      <c r="E801" s="1509"/>
      <c r="F801" s="1509"/>
      <c r="G801" s="1509"/>
      <c r="H801" s="1509"/>
      <c r="I801" s="1509"/>
      <c r="J801" s="1509"/>
      <c r="K801" s="1509"/>
      <c r="L801" s="1509"/>
      <c r="M801" s="1509"/>
      <c r="N801" s="1509"/>
      <c r="O801" s="1509"/>
      <c r="P801" s="1509"/>
      <c r="Q801" s="1509"/>
      <c r="R801" s="1509"/>
      <c r="S801" s="1509"/>
      <c r="T801" s="1509"/>
      <c r="U801" s="1509"/>
      <c r="V801" s="1509"/>
      <c r="W801" s="1509"/>
      <c r="X801" s="1509"/>
      <c r="Y801" s="1509"/>
      <c r="Z801" s="1509"/>
      <c r="AA801" s="1509"/>
      <c r="AB801" s="1509"/>
      <c r="AC801" s="1509"/>
      <c r="AD801" s="1509"/>
      <c r="AE801" s="1509"/>
      <c r="AF801" s="1509"/>
      <c r="AG801" s="1509"/>
      <c r="AH801" s="1509"/>
      <c r="AI801" s="1509"/>
      <c r="AJ801" s="1509"/>
      <c r="AK801" s="1509"/>
      <c r="AL801" s="1509"/>
      <c r="AM801" s="1509"/>
      <c r="AN801" s="1509"/>
      <c r="AO801" s="1509"/>
      <c r="AP801" s="1509"/>
      <c r="AQ801" s="1509"/>
      <c r="AR801" s="1509"/>
      <c r="AS801" s="1509"/>
      <c r="AT801" s="1509"/>
      <c r="AU801" s="1509"/>
      <c r="AV801" s="1509"/>
      <c r="AW801" s="1509"/>
      <c r="AX801" s="1509"/>
      <c r="AY801" s="1509"/>
      <c r="AZ801" s="1509"/>
      <c r="BA801" s="1509"/>
      <c r="BB801" s="1509"/>
    </row>
    <row r="802">
      <c r="A802" s="1509"/>
      <c r="B802" s="1509"/>
      <c r="C802" s="1509"/>
      <c r="D802" s="1509"/>
      <c r="E802" s="1509"/>
      <c r="F802" s="1509"/>
      <c r="G802" s="1509"/>
      <c r="H802" s="1509"/>
      <c r="I802" s="1509"/>
      <c r="J802" s="1509"/>
      <c r="K802" s="1509"/>
      <c r="L802" s="1509"/>
      <c r="M802" s="1509"/>
      <c r="N802" s="1509"/>
      <c r="O802" s="1509"/>
      <c r="P802" s="1509"/>
      <c r="Q802" s="1509"/>
      <c r="R802" s="1509"/>
      <c r="S802" s="1509"/>
      <c r="T802" s="1509"/>
      <c r="U802" s="1509"/>
      <c r="V802" s="1509"/>
      <c r="W802" s="1509"/>
      <c r="X802" s="1509"/>
      <c r="Y802" s="1509"/>
      <c r="Z802" s="1509"/>
      <c r="AA802" s="1509"/>
      <c r="AB802" s="1509"/>
      <c r="AC802" s="1509"/>
      <c r="AD802" s="1509"/>
      <c r="AE802" s="1509"/>
      <c r="AF802" s="1509"/>
      <c r="AG802" s="1509"/>
      <c r="AH802" s="1509"/>
      <c r="AI802" s="1509"/>
      <c r="AJ802" s="1509"/>
      <c r="AK802" s="1509"/>
      <c r="AL802" s="1509"/>
      <c r="AM802" s="1509"/>
      <c r="AN802" s="1509"/>
      <c r="AO802" s="1509"/>
      <c r="AP802" s="1509"/>
      <c r="AQ802" s="1509"/>
      <c r="AR802" s="1509"/>
      <c r="AS802" s="1509"/>
      <c r="AT802" s="1509"/>
      <c r="AU802" s="1509"/>
      <c r="AV802" s="1509"/>
      <c r="AW802" s="1509"/>
      <c r="AX802" s="1509"/>
      <c r="AY802" s="1509"/>
      <c r="AZ802" s="1509"/>
      <c r="BA802" s="1509"/>
      <c r="BB802" s="1509"/>
    </row>
    <row r="803">
      <c r="A803" s="1509"/>
      <c r="B803" s="1509"/>
      <c r="C803" s="1509"/>
      <c r="D803" s="1509"/>
      <c r="E803" s="1509"/>
      <c r="F803" s="1509"/>
      <c r="G803" s="1509"/>
      <c r="H803" s="1509"/>
      <c r="I803" s="1509"/>
      <c r="J803" s="1509"/>
      <c r="K803" s="1509"/>
      <c r="L803" s="1509"/>
      <c r="M803" s="1509"/>
      <c r="N803" s="1509"/>
      <c r="O803" s="1509"/>
      <c r="P803" s="1509"/>
      <c r="Q803" s="1509"/>
      <c r="R803" s="1509"/>
      <c r="S803" s="1509"/>
      <c r="T803" s="1509"/>
      <c r="U803" s="1509"/>
      <c r="V803" s="1509"/>
      <c r="W803" s="1509"/>
      <c r="X803" s="1509"/>
      <c r="Y803" s="1509"/>
      <c r="Z803" s="1509"/>
      <c r="AA803" s="1509"/>
      <c r="AB803" s="1509"/>
      <c r="AC803" s="1509"/>
      <c r="AD803" s="1509"/>
      <c r="AE803" s="1509"/>
      <c r="AF803" s="1509"/>
      <c r="AG803" s="1509"/>
      <c r="AH803" s="1509"/>
      <c r="AI803" s="1509"/>
      <c r="AJ803" s="1509"/>
      <c r="AK803" s="1509"/>
      <c r="AL803" s="1509"/>
      <c r="AM803" s="1509"/>
      <c r="AN803" s="1509"/>
      <c r="AO803" s="1509"/>
      <c r="AP803" s="1509"/>
      <c r="AQ803" s="1509"/>
      <c r="AR803" s="1509"/>
      <c r="AS803" s="1509"/>
      <c r="AT803" s="1509"/>
      <c r="AU803" s="1509"/>
      <c r="AV803" s="1509"/>
      <c r="AW803" s="1509"/>
      <c r="AX803" s="1509"/>
      <c r="AY803" s="1509"/>
      <c r="AZ803" s="1509"/>
      <c r="BA803" s="1509"/>
      <c r="BB803" s="1509"/>
    </row>
    <row r="804">
      <c r="A804" s="1509"/>
      <c r="B804" s="1509"/>
      <c r="C804" s="1509"/>
      <c r="D804" s="1509"/>
      <c r="E804" s="1509"/>
      <c r="F804" s="1509"/>
      <c r="G804" s="1509"/>
      <c r="H804" s="1509"/>
      <c r="I804" s="1509"/>
      <c r="J804" s="1509"/>
      <c r="K804" s="1509"/>
      <c r="L804" s="1509"/>
      <c r="M804" s="1509"/>
      <c r="N804" s="1509"/>
      <c r="O804" s="1509"/>
      <c r="P804" s="1509"/>
      <c r="Q804" s="1509"/>
      <c r="R804" s="1509"/>
      <c r="S804" s="1509"/>
      <c r="T804" s="1509"/>
      <c r="U804" s="1509"/>
      <c r="V804" s="1509"/>
      <c r="W804" s="1509"/>
      <c r="X804" s="1509"/>
      <c r="Y804" s="1509"/>
      <c r="Z804" s="1509"/>
      <c r="AA804" s="1509"/>
      <c r="AB804" s="1509"/>
      <c r="AC804" s="1509"/>
      <c r="AD804" s="1509"/>
      <c r="AE804" s="1509"/>
      <c r="AF804" s="1509"/>
      <c r="AG804" s="1509"/>
      <c r="AH804" s="1509"/>
      <c r="AI804" s="1509"/>
      <c r="AJ804" s="1509"/>
      <c r="AK804" s="1509"/>
      <c r="AL804" s="1509"/>
      <c r="AM804" s="1509"/>
      <c r="AN804" s="1509"/>
      <c r="AO804" s="1509"/>
      <c r="AP804" s="1509"/>
      <c r="AQ804" s="1509"/>
      <c r="AR804" s="1509"/>
      <c r="AS804" s="1509"/>
      <c r="AT804" s="1509"/>
      <c r="AU804" s="1509"/>
      <c r="AV804" s="1509"/>
      <c r="AW804" s="1509"/>
      <c r="AX804" s="1509"/>
      <c r="AY804" s="1509"/>
      <c r="AZ804" s="1509"/>
      <c r="BA804" s="1509"/>
      <c r="BB804" s="1509"/>
    </row>
    <row r="805">
      <c r="A805" s="1509"/>
      <c r="B805" s="1509"/>
      <c r="C805" s="1509"/>
      <c r="D805" s="1509"/>
      <c r="E805" s="1509"/>
      <c r="F805" s="1509"/>
      <c r="G805" s="1509"/>
      <c r="H805" s="1509"/>
      <c r="I805" s="1509"/>
      <c r="J805" s="1509"/>
      <c r="K805" s="1509"/>
      <c r="L805" s="1509"/>
      <c r="M805" s="1509"/>
      <c r="N805" s="1509"/>
      <c r="O805" s="1509"/>
      <c r="P805" s="1509"/>
      <c r="Q805" s="1509"/>
      <c r="R805" s="1509"/>
      <c r="S805" s="1509"/>
      <c r="T805" s="1509"/>
      <c r="U805" s="1509"/>
      <c r="V805" s="1509"/>
      <c r="W805" s="1509"/>
      <c r="X805" s="1509"/>
      <c r="Y805" s="1509"/>
      <c r="Z805" s="1509"/>
      <c r="AA805" s="1509"/>
      <c r="AB805" s="1509"/>
      <c r="AC805" s="1509"/>
      <c r="AD805" s="1509"/>
      <c r="AE805" s="1509"/>
      <c r="AF805" s="1509"/>
      <c r="AG805" s="1509"/>
      <c r="AH805" s="1509"/>
      <c r="AI805" s="1509"/>
      <c r="AJ805" s="1509"/>
      <c r="AK805" s="1509"/>
      <c r="AL805" s="1509"/>
      <c r="AM805" s="1509"/>
      <c r="AN805" s="1509"/>
      <c r="AO805" s="1509"/>
      <c r="AP805" s="1509"/>
      <c r="AQ805" s="1509"/>
      <c r="AR805" s="1509"/>
      <c r="AS805" s="1509"/>
      <c r="AT805" s="1509"/>
      <c r="AU805" s="1509"/>
      <c r="AV805" s="1509"/>
      <c r="AW805" s="1509"/>
      <c r="AX805" s="1509"/>
      <c r="AY805" s="1509"/>
      <c r="AZ805" s="1509"/>
      <c r="BA805" s="1509"/>
      <c r="BB805" s="1509"/>
    </row>
    <row r="806">
      <c r="A806" s="1509"/>
      <c r="B806" s="1509"/>
      <c r="C806" s="1509"/>
      <c r="D806" s="1509"/>
      <c r="E806" s="1509"/>
      <c r="F806" s="1509"/>
      <c r="G806" s="1509"/>
      <c r="H806" s="1509"/>
      <c r="I806" s="1509"/>
      <c r="J806" s="1509"/>
      <c r="K806" s="1509"/>
      <c r="L806" s="1509"/>
      <c r="M806" s="1509"/>
      <c r="N806" s="1509"/>
      <c r="O806" s="1509"/>
      <c r="P806" s="1509"/>
      <c r="Q806" s="1509"/>
      <c r="R806" s="1509"/>
      <c r="S806" s="1509"/>
      <c r="T806" s="1509"/>
      <c r="U806" s="1509"/>
      <c r="V806" s="1509"/>
      <c r="W806" s="1509"/>
      <c r="X806" s="1509"/>
      <c r="Y806" s="1509"/>
      <c r="Z806" s="1509"/>
      <c r="AA806" s="1509"/>
      <c r="AB806" s="1509"/>
      <c r="AC806" s="1509"/>
      <c r="AD806" s="1509"/>
      <c r="AE806" s="1509"/>
      <c r="AF806" s="1509"/>
      <c r="AG806" s="1509"/>
      <c r="AH806" s="1509"/>
      <c r="AI806" s="1509"/>
      <c r="AJ806" s="1509"/>
      <c r="AK806" s="1509"/>
      <c r="AL806" s="1509"/>
      <c r="AM806" s="1509"/>
      <c r="AN806" s="1509"/>
      <c r="AO806" s="1509"/>
      <c r="AP806" s="1509"/>
      <c r="AQ806" s="1509"/>
      <c r="AR806" s="1509"/>
      <c r="AS806" s="1509"/>
      <c r="AT806" s="1509"/>
      <c r="AU806" s="1509"/>
      <c r="AV806" s="1509"/>
      <c r="AW806" s="1509"/>
      <c r="AX806" s="1509"/>
      <c r="AY806" s="1509"/>
      <c r="AZ806" s="1509"/>
      <c r="BA806" s="1509"/>
      <c r="BB806" s="1509"/>
    </row>
    <row r="807">
      <c r="A807" s="1509"/>
      <c r="B807" s="1509"/>
      <c r="C807" s="1509"/>
      <c r="D807" s="1509"/>
      <c r="E807" s="1509"/>
      <c r="F807" s="1509"/>
      <c r="G807" s="1509"/>
      <c r="H807" s="1509"/>
      <c r="I807" s="1509"/>
      <c r="J807" s="1509"/>
      <c r="K807" s="1509"/>
      <c r="L807" s="1509"/>
      <c r="M807" s="1509"/>
      <c r="N807" s="1509"/>
      <c r="O807" s="1509"/>
      <c r="P807" s="1509"/>
      <c r="Q807" s="1509"/>
      <c r="R807" s="1509"/>
      <c r="S807" s="1509"/>
      <c r="T807" s="1509"/>
      <c r="U807" s="1509"/>
      <c r="V807" s="1509"/>
      <c r="W807" s="1509"/>
      <c r="X807" s="1509"/>
      <c r="Y807" s="1509"/>
      <c r="Z807" s="1509"/>
      <c r="AA807" s="1509"/>
      <c r="AB807" s="1509"/>
      <c r="AC807" s="1509"/>
      <c r="AD807" s="1509"/>
      <c r="AE807" s="1509"/>
      <c r="AF807" s="1509"/>
      <c r="AG807" s="1509"/>
      <c r="AH807" s="1509"/>
      <c r="AI807" s="1509"/>
      <c r="AJ807" s="1509"/>
      <c r="AK807" s="1509"/>
      <c r="AL807" s="1509"/>
      <c r="AM807" s="1509"/>
      <c r="AN807" s="1509"/>
      <c r="AO807" s="1509"/>
      <c r="AP807" s="1509"/>
      <c r="AQ807" s="1509"/>
      <c r="AR807" s="1509"/>
      <c r="AS807" s="1509"/>
      <c r="AT807" s="1509"/>
      <c r="AU807" s="1509"/>
      <c r="AV807" s="1509"/>
      <c r="AW807" s="1509"/>
      <c r="AX807" s="1509"/>
      <c r="AY807" s="1509"/>
      <c r="AZ807" s="1509"/>
      <c r="BA807" s="1509"/>
      <c r="BB807" s="1509"/>
    </row>
    <row r="808">
      <c r="A808" s="1509"/>
      <c r="B808" s="1509"/>
      <c r="C808" s="1509"/>
      <c r="D808" s="1509"/>
      <c r="E808" s="1509"/>
      <c r="F808" s="1509"/>
      <c r="G808" s="1509"/>
      <c r="H808" s="1509"/>
      <c r="I808" s="1509"/>
      <c r="J808" s="1509"/>
      <c r="K808" s="1509"/>
      <c r="L808" s="1509"/>
      <c r="M808" s="1509"/>
      <c r="N808" s="1509"/>
      <c r="O808" s="1509"/>
      <c r="P808" s="1509"/>
      <c r="Q808" s="1509"/>
      <c r="R808" s="1509"/>
      <c r="S808" s="1509"/>
      <c r="T808" s="1509"/>
      <c r="U808" s="1509"/>
      <c r="V808" s="1509"/>
      <c r="W808" s="1509"/>
      <c r="X808" s="1509"/>
      <c r="Y808" s="1509"/>
      <c r="Z808" s="1509"/>
      <c r="AA808" s="1509"/>
      <c r="AB808" s="1509"/>
      <c r="AC808" s="1509"/>
      <c r="AD808" s="1509"/>
      <c r="AE808" s="1509"/>
      <c r="AF808" s="1509"/>
      <c r="AG808" s="1509"/>
      <c r="AH808" s="1509"/>
      <c r="AI808" s="1509"/>
      <c r="AJ808" s="1509"/>
      <c r="AK808" s="1509"/>
      <c r="AL808" s="1509"/>
      <c r="AM808" s="1509"/>
      <c r="AN808" s="1509"/>
      <c r="AO808" s="1509"/>
      <c r="AP808" s="1509"/>
      <c r="AQ808" s="1509"/>
      <c r="AR808" s="1509"/>
      <c r="AS808" s="1509"/>
      <c r="AT808" s="1509"/>
      <c r="AU808" s="1509"/>
      <c r="AV808" s="1509"/>
      <c r="AW808" s="1509"/>
      <c r="AX808" s="1509"/>
      <c r="AY808" s="1509"/>
      <c r="AZ808" s="1509"/>
      <c r="BA808" s="1509"/>
      <c r="BB808" s="1509"/>
    </row>
    <row r="809">
      <c r="A809" s="1509"/>
      <c r="B809" s="1509"/>
      <c r="C809" s="1509"/>
      <c r="D809" s="1509"/>
      <c r="E809" s="1509"/>
      <c r="F809" s="1509"/>
      <c r="G809" s="1509"/>
      <c r="H809" s="1509"/>
      <c r="I809" s="1509"/>
      <c r="J809" s="1509"/>
      <c r="K809" s="1509"/>
      <c r="L809" s="1509"/>
      <c r="M809" s="1509"/>
      <c r="N809" s="1509"/>
      <c r="O809" s="1509"/>
      <c r="P809" s="1509"/>
      <c r="Q809" s="1509"/>
      <c r="R809" s="1509"/>
      <c r="S809" s="1509"/>
      <c r="T809" s="1509"/>
      <c r="U809" s="1509"/>
      <c r="V809" s="1509"/>
      <c r="W809" s="1509"/>
      <c r="X809" s="1509"/>
      <c r="Y809" s="1509"/>
      <c r="Z809" s="1509"/>
      <c r="AA809" s="1509"/>
      <c r="AB809" s="1509"/>
      <c r="AC809" s="1509"/>
      <c r="AD809" s="1509"/>
      <c r="AE809" s="1509"/>
      <c r="AF809" s="1509"/>
      <c r="AG809" s="1509"/>
      <c r="AH809" s="1509"/>
      <c r="AI809" s="1509"/>
      <c r="AJ809" s="1509"/>
      <c r="AK809" s="1509"/>
      <c r="AL809" s="1509"/>
      <c r="AM809" s="1509"/>
      <c r="AN809" s="1509"/>
      <c r="AO809" s="1509"/>
      <c r="AP809" s="1509"/>
      <c r="AQ809" s="1509"/>
      <c r="AR809" s="1509"/>
      <c r="AS809" s="1509"/>
      <c r="AT809" s="1509"/>
      <c r="AU809" s="1509"/>
      <c r="AV809" s="1509"/>
      <c r="AW809" s="1509"/>
      <c r="AX809" s="1509"/>
      <c r="AY809" s="1509"/>
      <c r="AZ809" s="1509"/>
      <c r="BA809" s="1509"/>
      <c r="BB809" s="1509"/>
    </row>
    <row r="810">
      <c r="A810" s="1509"/>
      <c r="B810" s="1509"/>
      <c r="C810" s="1509"/>
      <c r="D810" s="1509"/>
      <c r="E810" s="1509"/>
      <c r="F810" s="1509"/>
      <c r="G810" s="1509"/>
      <c r="H810" s="1509"/>
      <c r="I810" s="1509"/>
      <c r="J810" s="1509"/>
      <c r="K810" s="1509"/>
      <c r="L810" s="1509"/>
      <c r="M810" s="1509"/>
      <c r="N810" s="1509"/>
      <c r="O810" s="1509"/>
      <c r="P810" s="1509"/>
      <c r="Q810" s="1509"/>
      <c r="R810" s="1509"/>
      <c r="S810" s="1509"/>
      <c r="T810" s="1509"/>
      <c r="U810" s="1509"/>
      <c r="V810" s="1509"/>
      <c r="W810" s="1509"/>
      <c r="X810" s="1509"/>
      <c r="Y810" s="1509"/>
      <c r="Z810" s="1509"/>
      <c r="AA810" s="1509"/>
      <c r="AB810" s="1509"/>
      <c r="AC810" s="1509"/>
      <c r="AD810" s="1509"/>
      <c r="AE810" s="1509"/>
      <c r="AF810" s="1509"/>
      <c r="AG810" s="1509"/>
      <c r="AH810" s="1509"/>
      <c r="AI810" s="1509"/>
      <c r="AJ810" s="1509"/>
      <c r="AK810" s="1509"/>
      <c r="AL810" s="1509"/>
      <c r="AM810" s="1509"/>
      <c r="AN810" s="1509"/>
      <c r="AO810" s="1509"/>
      <c r="AP810" s="1509"/>
      <c r="AQ810" s="1509"/>
      <c r="AR810" s="1509"/>
      <c r="AS810" s="1509"/>
      <c r="AT810" s="1509"/>
      <c r="AU810" s="1509"/>
      <c r="AV810" s="1509"/>
      <c r="AW810" s="1509"/>
      <c r="AX810" s="1509"/>
      <c r="AY810" s="1509"/>
      <c r="AZ810" s="1509"/>
      <c r="BA810" s="1509"/>
      <c r="BB810" s="1509"/>
    </row>
    <row r="811">
      <c r="A811" s="1509"/>
      <c r="B811" s="1509"/>
      <c r="C811" s="1509"/>
      <c r="D811" s="1509"/>
      <c r="E811" s="1509"/>
      <c r="F811" s="1509"/>
      <c r="G811" s="1509"/>
      <c r="H811" s="1509"/>
      <c r="I811" s="1509"/>
      <c r="J811" s="1509"/>
      <c r="K811" s="1509"/>
      <c r="L811" s="1509"/>
      <c r="M811" s="1509"/>
      <c r="N811" s="1509"/>
      <c r="O811" s="1509"/>
      <c r="P811" s="1509"/>
      <c r="Q811" s="1509"/>
      <c r="R811" s="1509"/>
      <c r="S811" s="1509"/>
      <c r="T811" s="1509"/>
      <c r="U811" s="1509"/>
      <c r="V811" s="1509"/>
      <c r="W811" s="1509"/>
      <c r="X811" s="1509"/>
      <c r="Y811" s="1509"/>
      <c r="Z811" s="1509"/>
      <c r="AA811" s="1509"/>
      <c r="AB811" s="1509"/>
      <c r="AC811" s="1509"/>
      <c r="AD811" s="1509"/>
      <c r="AE811" s="1509"/>
      <c r="AF811" s="1509"/>
      <c r="AG811" s="1509"/>
      <c r="AH811" s="1509"/>
      <c r="AI811" s="1509"/>
      <c r="AJ811" s="1509"/>
      <c r="AK811" s="1509"/>
      <c r="AL811" s="1509"/>
      <c r="AM811" s="1509"/>
      <c r="AN811" s="1509"/>
      <c r="AO811" s="1509"/>
      <c r="AP811" s="1509"/>
      <c r="AQ811" s="1509"/>
      <c r="AR811" s="1509"/>
      <c r="AS811" s="1509"/>
      <c r="AT811" s="1509"/>
      <c r="AU811" s="1509"/>
      <c r="AV811" s="1509"/>
      <c r="AW811" s="1509"/>
      <c r="AX811" s="1509"/>
      <c r="AY811" s="1509"/>
      <c r="AZ811" s="1509"/>
      <c r="BA811" s="1509"/>
      <c r="BB811" s="1509"/>
    </row>
    <row r="812">
      <c r="A812" s="1509"/>
      <c r="B812" s="1509"/>
      <c r="C812" s="1509"/>
      <c r="D812" s="1509"/>
      <c r="E812" s="1509"/>
      <c r="F812" s="1509"/>
      <c r="G812" s="1509"/>
      <c r="H812" s="1509"/>
      <c r="I812" s="1509"/>
      <c r="J812" s="1509"/>
      <c r="K812" s="1509"/>
      <c r="L812" s="1509"/>
      <c r="M812" s="1509"/>
      <c r="N812" s="1509"/>
      <c r="O812" s="1509"/>
      <c r="P812" s="1509"/>
      <c r="Q812" s="1509"/>
      <c r="R812" s="1509"/>
      <c r="S812" s="1509"/>
      <c r="T812" s="1509"/>
      <c r="U812" s="1509"/>
      <c r="V812" s="1509"/>
      <c r="W812" s="1509"/>
      <c r="X812" s="1509"/>
      <c r="Y812" s="1509"/>
      <c r="Z812" s="1509"/>
      <c r="AA812" s="1509"/>
      <c r="AB812" s="1509"/>
      <c r="AC812" s="1509"/>
      <c r="AD812" s="1509"/>
      <c r="AE812" s="1509"/>
      <c r="AF812" s="1509"/>
      <c r="AG812" s="1509"/>
      <c r="AH812" s="1509"/>
      <c r="AI812" s="1509"/>
      <c r="AJ812" s="1509"/>
      <c r="AK812" s="1509"/>
      <c r="AL812" s="1509"/>
      <c r="AM812" s="1509"/>
      <c r="AN812" s="1509"/>
      <c r="AO812" s="1509"/>
      <c r="AP812" s="1509"/>
      <c r="AQ812" s="1509"/>
      <c r="AR812" s="1509"/>
      <c r="AS812" s="1509"/>
      <c r="AT812" s="1509"/>
      <c r="AU812" s="1509"/>
      <c r="AV812" s="1509"/>
      <c r="AW812" s="1509"/>
      <c r="AX812" s="1509"/>
      <c r="AY812" s="1509"/>
      <c r="AZ812" s="1509"/>
      <c r="BA812" s="1509"/>
      <c r="BB812" s="1509"/>
    </row>
    <row r="813">
      <c r="A813" s="1509"/>
      <c r="B813" s="1509"/>
      <c r="C813" s="1509"/>
      <c r="D813" s="1509"/>
      <c r="E813" s="1509"/>
      <c r="F813" s="1509"/>
      <c r="G813" s="1509"/>
      <c r="H813" s="1509"/>
      <c r="I813" s="1509"/>
      <c r="J813" s="1509"/>
      <c r="K813" s="1509"/>
      <c r="L813" s="1509"/>
      <c r="M813" s="1509"/>
      <c r="N813" s="1509"/>
      <c r="O813" s="1509"/>
      <c r="P813" s="1509"/>
      <c r="Q813" s="1509"/>
      <c r="R813" s="1509"/>
      <c r="S813" s="1509"/>
      <c r="T813" s="1509"/>
      <c r="U813" s="1509"/>
      <c r="V813" s="1509"/>
      <c r="W813" s="1509"/>
      <c r="X813" s="1509"/>
      <c r="Y813" s="1509"/>
      <c r="Z813" s="1509"/>
      <c r="AA813" s="1509"/>
      <c r="AB813" s="1509"/>
      <c r="AC813" s="1509"/>
      <c r="AD813" s="1509"/>
      <c r="AE813" s="1509"/>
      <c r="AF813" s="1509"/>
      <c r="AG813" s="1509"/>
      <c r="AH813" s="1509"/>
      <c r="AI813" s="1509"/>
      <c r="AJ813" s="1509"/>
      <c r="AK813" s="1509"/>
      <c r="AL813" s="1509"/>
      <c r="AM813" s="1509"/>
      <c r="AN813" s="1509"/>
      <c r="AO813" s="1509"/>
      <c r="AP813" s="1509"/>
      <c r="AQ813" s="1509"/>
      <c r="AR813" s="1509"/>
      <c r="AS813" s="1509"/>
      <c r="AT813" s="1509"/>
      <c r="AU813" s="1509"/>
      <c r="AV813" s="1509"/>
      <c r="AW813" s="1509"/>
      <c r="AX813" s="1509"/>
      <c r="AY813" s="1509"/>
      <c r="AZ813" s="1509"/>
      <c r="BA813" s="1509"/>
      <c r="BB813" s="1509"/>
    </row>
    <row r="814">
      <c r="A814" s="1509"/>
      <c r="B814" s="1509"/>
      <c r="C814" s="1509"/>
      <c r="D814" s="1509"/>
      <c r="E814" s="1509"/>
      <c r="F814" s="1509"/>
      <c r="G814" s="1509"/>
      <c r="H814" s="1509"/>
      <c r="I814" s="1509"/>
      <c r="J814" s="1509"/>
      <c r="K814" s="1509"/>
      <c r="L814" s="1509"/>
      <c r="M814" s="1509"/>
      <c r="N814" s="1509"/>
      <c r="O814" s="1509"/>
      <c r="P814" s="1509"/>
      <c r="Q814" s="1509"/>
      <c r="R814" s="1509"/>
      <c r="S814" s="1509"/>
      <c r="T814" s="1509"/>
      <c r="U814" s="1509"/>
      <c r="V814" s="1509"/>
      <c r="W814" s="1509"/>
      <c r="X814" s="1509"/>
      <c r="Y814" s="1509"/>
      <c r="Z814" s="1509"/>
      <c r="AA814" s="1509"/>
      <c r="AB814" s="1509"/>
      <c r="AC814" s="1509"/>
      <c r="AD814" s="1509"/>
      <c r="AE814" s="1509"/>
      <c r="AF814" s="1509"/>
      <c r="AG814" s="1509"/>
      <c r="AH814" s="1509"/>
      <c r="AI814" s="1509"/>
      <c r="AJ814" s="1509"/>
      <c r="AK814" s="1509"/>
      <c r="AL814" s="1509"/>
      <c r="AM814" s="1509"/>
      <c r="AN814" s="1509"/>
      <c r="AO814" s="1509"/>
      <c r="AP814" s="1509"/>
      <c r="AQ814" s="1509"/>
      <c r="AR814" s="1509"/>
      <c r="AS814" s="1509"/>
      <c r="AT814" s="1509"/>
      <c r="AU814" s="1509"/>
      <c r="AV814" s="1509"/>
      <c r="AW814" s="1509"/>
      <c r="AX814" s="1509"/>
      <c r="AY814" s="1509"/>
      <c r="AZ814" s="1509"/>
      <c r="BA814" s="1509"/>
      <c r="BB814" s="1509"/>
    </row>
    <row r="815">
      <c r="A815" s="1509"/>
      <c r="B815" s="1509"/>
      <c r="C815" s="1509"/>
      <c r="D815" s="1509"/>
      <c r="E815" s="1509"/>
      <c r="F815" s="1509"/>
      <c r="G815" s="1509"/>
      <c r="H815" s="1509"/>
      <c r="I815" s="1509"/>
      <c r="J815" s="1509"/>
      <c r="K815" s="1509"/>
      <c r="L815" s="1509"/>
      <c r="M815" s="1509"/>
      <c r="N815" s="1509"/>
      <c r="O815" s="1509"/>
      <c r="P815" s="1509"/>
      <c r="Q815" s="1509"/>
      <c r="R815" s="1509"/>
      <c r="S815" s="1509"/>
      <c r="T815" s="1509"/>
      <c r="U815" s="1509"/>
      <c r="V815" s="1509"/>
      <c r="W815" s="1509"/>
      <c r="X815" s="1509"/>
      <c r="Y815" s="1509"/>
      <c r="Z815" s="1509"/>
      <c r="AA815" s="1509"/>
      <c r="AB815" s="1509"/>
      <c r="AC815" s="1509"/>
      <c r="AD815" s="1509"/>
      <c r="AE815" s="1509"/>
      <c r="AF815" s="1509"/>
      <c r="AG815" s="1509"/>
      <c r="AH815" s="1509"/>
      <c r="AI815" s="1509"/>
      <c r="AJ815" s="1509"/>
      <c r="AK815" s="1509"/>
      <c r="AL815" s="1509"/>
      <c r="AM815" s="1509"/>
      <c r="AN815" s="1509"/>
      <c r="AO815" s="1509"/>
      <c r="AP815" s="1509"/>
      <c r="AQ815" s="1509"/>
      <c r="AR815" s="1509"/>
      <c r="AS815" s="1509"/>
      <c r="AT815" s="1509"/>
      <c r="AU815" s="1509"/>
      <c r="AV815" s="1509"/>
      <c r="AW815" s="1509"/>
      <c r="AX815" s="1509"/>
      <c r="AY815" s="1509"/>
      <c r="AZ815" s="1509"/>
      <c r="BA815" s="1509"/>
      <c r="BB815" s="1509"/>
    </row>
    <row r="816">
      <c r="A816" s="1509"/>
      <c r="B816" s="1509"/>
      <c r="C816" s="1509"/>
      <c r="D816" s="1509"/>
      <c r="E816" s="1509"/>
      <c r="F816" s="1509"/>
      <c r="G816" s="1509"/>
      <c r="H816" s="1509"/>
      <c r="I816" s="1509"/>
      <c r="J816" s="1509"/>
      <c r="K816" s="1509"/>
      <c r="L816" s="1509"/>
      <c r="M816" s="1509"/>
      <c r="N816" s="1509"/>
      <c r="O816" s="1509"/>
      <c r="P816" s="1509"/>
      <c r="Q816" s="1509"/>
      <c r="R816" s="1509"/>
      <c r="S816" s="1509"/>
      <c r="T816" s="1509"/>
      <c r="U816" s="1509"/>
      <c r="V816" s="1509"/>
      <c r="W816" s="1509"/>
      <c r="X816" s="1509"/>
      <c r="Y816" s="1509"/>
      <c r="Z816" s="1509"/>
      <c r="AA816" s="1509"/>
      <c r="AB816" s="1509"/>
      <c r="AC816" s="1509"/>
      <c r="AD816" s="1509"/>
      <c r="AE816" s="1509"/>
      <c r="AF816" s="1509"/>
      <c r="AG816" s="1509"/>
      <c r="AH816" s="1509"/>
      <c r="AI816" s="1509"/>
      <c r="AJ816" s="1509"/>
      <c r="AK816" s="1509"/>
      <c r="AL816" s="1509"/>
      <c r="AM816" s="1509"/>
      <c r="AN816" s="1509"/>
      <c r="AO816" s="1509"/>
      <c r="AP816" s="1509"/>
      <c r="AQ816" s="1509"/>
      <c r="AR816" s="1509"/>
      <c r="AS816" s="1509"/>
      <c r="AT816" s="1509"/>
      <c r="AU816" s="1509"/>
      <c r="AV816" s="1509"/>
      <c r="AW816" s="1509"/>
      <c r="AX816" s="1509"/>
      <c r="AY816" s="1509"/>
      <c r="AZ816" s="1509"/>
      <c r="BA816" s="1509"/>
      <c r="BB816" s="1509"/>
    </row>
    <row r="817">
      <c r="A817" s="1509"/>
      <c r="B817" s="1509"/>
      <c r="C817" s="1509"/>
      <c r="D817" s="1509"/>
      <c r="E817" s="1509"/>
      <c r="F817" s="1509"/>
      <c r="G817" s="1509"/>
      <c r="H817" s="1509"/>
      <c r="I817" s="1509"/>
      <c r="J817" s="1509"/>
      <c r="K817" s="1509"/>
      <c r="L817" s="1509"/>
      <c r="M817" s="1509"/>
      <c r="N817" s="1509"/>
      <c r="O817" s="1509"/>
      <c r="P817" s="1509"/>
      <c r="Q817" s="1509"/>
      <c r="R817" s="1509"/>
      <c r="S817" s="1509"/>
      <c r="T817" s="1509"/>
      <c r="U817" s="1509"/>
      <c r="V817" s="1509"/>
      <c r="W817" s="1509"/>
      <c r="X817" s="1509"/>
      <c r="Y817" s="1509"/>
      <c r="Z817" s="1509"/>
      <c r="AA817" s="1509"/>
      <c r="AB817" s="1509"/>
      <c r="AC817" s="1509"/>
      <c r="AD817" s="1509"/>
      <c r="AE817" s="1509"/>
      <c r="AF817" s="1509"/>
      <c r="AG817" s="1509"/>
      <c r="AH817" s="1509"/>
      <c r="AI817" s="1509"/>
      <c r="AJ817" s="1509"/>
      <c r="AK817" s="1509"/>
      <c r="AL817" s="1509"/>
      <c r="AM817" s="1509"/>
      <c r="AN817" s="1509"/>
      <c r="AO817" s="1509"/>
      <c r="AP817" s="1509"/>
      <c r="AQ817" s="1509"/>
      <c r="AR817" s="1509"/>
      <c r="AS817" s="1509"/>
      <c r="AT817" s="1509"/>
      <c r="AU817" s="1509"/>
      <c r="AV817" s="1509"/>
      <c r="AW817" s="1509"/>
      <c r="AX817" s="1509"/>
      <c r="AY817" s="1509"/>
      <c r="AZ817" s="1509"/>
      <c r="BA817" s="1509"/>
      <c r="BB817" s="1509"/>
    </row>
    <row r="818">
      <c r="A818" s="1509"/>
      <c r="B818" s="1509"/>
      <c r="C818" s="1509"/>
      <c r="D818" s="1509"/>
      <c r="E818" s="1509"/>
      <c r="F818" s="1509"/>
      <c r="G818" s="1509"/>
      <c r="H818" s="1509"/>
      <c r="I818" s="1509"/>
      <c r="J818" s="1509"/>
      <c r="K818" s="1509"/>
      <c r="L818" s="1509"/>
      <c r="M818" s="1509"/>
      <c r="N818" s="1509"/>
      <c r="O818" s="1509"/>
      <c r="P818" s="1509"/>
      <c r="Q818" s="1509"/>
      <c r="R818" s="1509"/>
      <c r="S818" s="1509"/>
      <c r="T818" s="1509"/>
      <c r="U818" s="1509"/>
      <c r="V818" s="1509"/>
      <c r="W818" s="1509"/>
      <c r="X818" s="1509"/>
      <c r="Y818" s="1509"/>
      <c r="Z818" s="1509"/>
      <c r="AA818" s="1509"/>
      <c r="AB818" s="1509"/>
      <c r="AC818" s="1509"/>
      <c r="AD818" s="1509"/>
      <c r="AE818" s="1509"/>
      <c r="AF818" s="1509"/>
      <c r="AG818" s="1509"/>
      <c r="AH818" s="1509"/>
      <c r="AI818" s="1509"/>
      <c r="AJ818" s="1509"/>
      <c r="AK818" s="1509"/>
      <c r="AL818" s="1509"/>
      <c r="AM818" s="1509"/>
      <c r="AN818" s="1509"/>
      <c r="AO818" s="1509"/>
      <c r="AP818" s="1509"/>
      <c r="AQ818" s="1509"/>
      <c r="AR818" s="1509"/>
      <c r="AS818" s="1509"/>
      <c r="AT818" s="1509"/>
      <c r="AU818" s="1509"/>
      <c r="AV818" s="1509"/>
      <c r="AW818" s="1509"/>
      <c r="AX818" s="1509"/>
      <c r="AY818" s="1509"/>
      <c r="AZ818" s="1509"/>
      <c r="BA818" s="1509"/>
      <c r="BB818" s="1509"/>
    </row>
    <row r="819">
      <c r="A819" s="1509"/>
      <c r="B819" s="1509"/>
      <c r="C819" s="1509"/>
      <c r="D819" s="1509"/>
      <c r="E819" s="1509"/>
      <c r="F819" s="1509"/>
      <c r="G819" s="1509"/>
      <c r="H819" s="1509"/>
      <c r="I819" s="1509"/>
      <c r="J819" s="1509"/>
      <c r="K819" s="1509"/>
      <c r="L819" s="1509"/>
      <c r="M819" s="1509"/>
      <c r="N819" s="1509"/>
      <c r="O819" s="1509"/>
      <c r="P819" s="1509"/>
      <c r="Q819" s="1509"/>
      <c r="R819" s="1509"/>
      <c r="S819" s="1509"/>
      <c r="T819" s="1509"/>
      <c r="U819" s="1509"/>
      <c r="V819" s="1509"/>
      <c r="W819" s="1509"/>
      <c r="X819" s="1509"/>
      <c r="Y819" s="1509"/>
      <c r="Z819" s="1509"/>
      <c r="AA819" s="1509"/>
      <c r="AB819" s="1509"/>
      <c r="AC819" s="1509"/>
      <c r="AD819" s="1509"/>
      <c r="AE819" s="1509"/>
      <c r="AF819" s="1509"/>
      <c r="AG819" s="1509"/>
      <c r="AH819" s="1509"/>
      <c r="AI819" s="1509"/>
      <c r="AJ819" s="1509"/>
      <c r="AK819" s="1509"/>
      <c r="AL819" s="1509"/>
      <c r="AM819" s="1509"/>
      <c r="AN819" s="1509"/>
      <c r="AO819" s="1509"/>
      <c r="AP819" s="1509"/>
      <c r="AQ819" s="1509"/>
      <c r="AR819" s="1509"/>
      <c r="AS819" s="1509"/>
      <c r="AT819" s="1509"/>
      <c r="AU819" s="1509"/>
      <c r="AV819" s="1509"/>
      <c r="AW819" s="1509"/>
      <c r="AX819" s="1509"/>
      <c r="AY819" s="1509"/>
      <c r="AZ819" s="1509"/>
      <c r="BA819" s="1509"/>
      <c r="BB819" s="1509"/>
    </row>
    <row r="820">
      <c r="A820" s="1509"/>
      <c r="B820" s="1509"/>
      <c r="C820" s="1509"/>
      <c r="D820" s="1509"/>
      <c r="E820" s="1509"/>
      <c r="F820" s="1509"/>
      <c r="G820" s="1509"/>
      <c r="H820" s="1509"/>
      <c r="I820" s="1509"/>
      <c r="J820" s="1509"/>
      <c r="K820" s="1509"/>
      <c r="L820" s="1509"/>
      <c r="M820" s="1509"/>
      <c r="N820" s="1509"/>
      <c r="O820" s="1509"/>
      <c r="P820" s="1509"/>
      <c r="Q820" s="1509"/>
      <c r="R820" s="1509"/>
      <c r="S820" s="1509"/>
      <c r="T820" s="1509"/>
      <c r="U820" s="1509"/>
      <c r="V820" s="1509"/>
      <c r="W820" s="1509"/>
      <c r="X820" s="1509"/>
      <c r="Y820" s="1509"/>
      <c r="Z820" s="1509"/>
      <c r="AA820" s="1509"/>
      <c r="AB820" s="1509"/>
      <c r="AC820" s="1509"/>
      <c r="AD820" s="1509"/>
      <c r="AE820" s="1509"/>
      <c r="AF820" s="1509"/>
      <c r="AG820" s="1509"/>
      <c r="AH820" s="1509"/>
      <c r="AI820" s="1509"/>
      <c r="AJ820" s="1509"/>
      <c r="AK820" s="1509"/>
      <c r="AL820" s="1509"/>
      <c r="AM820" s="1509"/>
      <c r="AN820" s="1509"/>
      <c r="AO820" s="1509"/>
      <c r="AP820" s="1509"/>
      <c r="AQ820" s="1509"/>
      <c r="AR820" s="1509"/>
      <c r="AS820" s="1509"/>
      <c r="AT820" s="1509"/>
      <c r="AU820" s="1509"/>
      <c r="AV820" s="1509"/>
      <c r="AW820" s="1509"/>
      <c r="AX820" s="1509"/>
      <c r="AY820" s="1509"/>
      <c r="AZ820" s="1509"/>
      <c r="BA820" s="1509"/>
      <c r="BB820" s="1509"/>
    </row>
    <row r="821">
      <c r="A821" s="1509"/>
      <c r="B821" s="1509"/>
      <c r="C821" s="1509"/>
      <c r="D821" s="1509"/>
      <c r="E821" s="1509"/>
      <c r="F821" s="1509"/>
      <c r="G821" s="1509"/>
      <c r="H821" s="1509"/>
      <c r="I821" s="1509"/>
      <c r="J821" s="1509"/>
      <c r="K821" s="1509"/>
      <c r="L821" s="1509"/>
      <c r="M821" s="1509"/>
      <c r="N821" s="1509"/>
      <c r="O821" s="1509"/>
      <c r="P821" s="1509"/>
      <c r="Q821" s="1509"/>
      <c r="R821" s="1509"/>
      <c r="S821" s="1509"/>
      <c r="T821" s="1509"/>
      <c r="U821" s="1509"/>
      <c r="V821" s="1509"/>
      <c r="W821" s="1509"/>
      <c r="X821" s="1509"/>
      <c r="Y821" s="1509"/>
      <c r="Z821" s="1509"/>
      <c r="AA821" s="1509"/>
      <c r="AB821" s="1509"/>
      <c r="AC821" s="1509"/>
      <c r="AD821" s="1509"/>
      <c r="AE821" s="1509"/>
      <c r="AF821" s="1509"/>
      <c r="AG821" s="1509"/>
      <c r="AH821" s="1509"/>
      <c r="AI821" s="1509"/>
      <c r="AJ821" s="1509"/>
      <c r="AK821" s="1509"/>
      <c r="AL821" s="1509"/>
      <c r="AM821" s="1509"/>
      <c r="AN821" s="1509"/>
      <c r="AO821" s="1509"/>
      <c r="AP821" s="1509"/>
      <c r="AQ821" s="1509"/>
      <c r="AR821" s="1509"/>
      <c r="AS821" s="1509"/>
      <c r="AT821" s="1509"/>
      <c r="AU821" s="1509"/>
      <c r="AV821" s="1509"/>
      <c r="AW821" s="1509"/>
      <c r="AX821" s="1509"/>
      <c r="AY821" s="1509"/>
      <c r="AZ821" s="1509"/>
      <c r="BA821" s="1509"/>
      <c r="BB821" s="1509"/>
    </row>
    <row r="822">
      <c r="A822" s="1509"/>
      <c r="B822" s="1509"/>
      <c r="C822" s="1509"/>
      <c r="D822" s="1509"/>
      <c r="E822" s="1509"/>
      <c r="F822" s="1509"/>
      <c r="G822" s="1509"/>
      <c r="H822" s="1509"/>
      <c r="I822" s="1509"/>
      <c r="J822" s="1509"/>
      <c r="K822" s="1509"/>
      <c r="L822" s="1509"/>
      <c r="M822" s="1509"/>
      <c r="N822" s="1509"/>
      <c r="O822" s="1509"/>
      <c r="P822" s="1509"/>
      <c r="Q822" s="1509"/>
      <c r="R822" s="1509"/>
      <c r="S822" s="1509"/>
      <c r="T822" s="1509"/>
      <c r="U822" s="1509"/>
      <c r="V822" s="1509"/>
      <c r="W822" s="1509"/>
      <c r="X822" s="1509"/>
      <c r="Y822" s="1509"/>
      <c r="Z822" s="1509"/>
      <c r="AA822" s="1509"/>
      <c r="AB822" s="1509"/>
      <c r="AC822" s="1509"/>
      <c r="AD822" s="1509"/>
      <c r="AE822" s="1509"/>
      <c r="AF822" s="1509"/>
      <c r="AG822" s="1509"/>
      <c r="AH822" s="1509"/>
      <c r="AI822" s="1509"/>
      <c r="AJ822" s="1509"/>
      <c r="AK822" s="1509"/>
      <c r="AL822" s="1509"/>
      <c r="AM822" s="1509"/>
      <c r="AN822" s="1509"/>
      <c r="AO822" s="1509"/>
      <c r="AP822" s="1509"/>
      <c r="AQ822" s="1509"/>
      <c r="AR822" s="1509"/>
      <c r="AS822" s="1509"/>
      <c r="AT822" s="1509"/>
      <c r="AU822" s="1509"/>
      <c r="AV822" s="1509"/>
      <c r="AW822" s="1509"/>
      <c r="AX822" s="1509"/>
      <c r="AY822" s="1509"/>
      <c r="AZ822" s="1509"/>
      <c r="BA822" s="1509"/>
      <c r="BB822" s="1509"/>
    </row>
    <row r="823">
      <c r="A823" s="1509"/>
      <c r="B823" s="1509"/>
      <c r="C823" s="1509"/>
      <c r="D823" s="1509"/>
      <c r="E823" s="1509"/>
      <c r="F823" s="1509"/>
      <c r="G823" s="1509"/>
      <c r="H823" s="1509"/>
      <c r="I823" s="1509"/>
      <c r="J823" s="1509"/>
      <c r="K823" s="1509"/>
      <c r="L823" s="1509"/>
      <c r="M823" s="1509"/>
      <c r="N823" s="1509"/>
      <c r="O823" s="1509"/>
      <c r="P823" s="1509"/>
      <c r="Q823" s="1509"/>
      <c r="R823" s="1509"/>
      <c r="S823" s="1509"/>
      <c r="T823" s="1509"/>
      <c r="U823" s="1509"/>
      <c r="V823" s="1509"/>
      <c r="W823" s="1509"/>
      <c r="X823" s="1509"/>
      <c r="Y823" s="1509"/>
      <c r="Z823" s="1509"/>
      <c r="AA823" s="1509"/>
      <c r="AB823" s="1509"/>
      <c r="AC823" s="1509"/>
      <c r="AD823" s="1509"/>
      <c r="AE823" s="1509"/>
      <c r="AF823" s="1509"/>
      <c r="AG823" s="1509"/>
      <c r="AH823" s="1509"/>
      <c r="AI823" s="1509"/>
      <c r="AJ823" s="1509"/>
      <c r="AK823" s="1509"/>
      <c r="AL823" s="1509"/>
      <c r="AM823" s="1509"/>
      <c r="AN823" s="1509"/>
      <c r="AO823" s="1509"/>
      <c r="AP823" s="1509"/>
      <c r="AQ823" s="1509"/>
      <c r="AR823" s="1509"/>
      <c r="AS823" s="1509"/>
      <c r="AT823" s="1509"/>
      <c r="AU823" s="1509"/>
      <c r="AV823" s="1509"/>
      <c r="AW823" s="1509"/>
      <c r="AX823" s="1509"/>
      <c r="AY823" s="1509"/>
      <c r="AZ823" s="1509"/>
      <c r="BA823" s="1509"/>
      <c r="BB823" s="1509"/>
    </row>
    <row r="824">
      <c r="A824" s="1509"/>
      <c r="B824" s="1509"/>
      <c r="C824" s="1509"/>
      <c r="D824" s="1509"/>
      <c r="E824" s="1509"/>
      <c r="F824" s="1509"/>
      <c r="G824" s="1509"/>
      <c r="H824" s="1509"/>
      <c r="I824" s="1509"/>
      <c r="J824" s="1509"/>
      <c r="K824" s="1509"/>
      <c r="L824" s="1509"/>
      <c r="M824" s="1509"/>
      <c r="N824" s="1509"/>
      <c r="O824" s="1509"/>
      <c r="P824" s="1509"/>
      <c r="Q824" s="1509"/>
      <c r="R824" s="1509"/>
      <c r="S824" s="1509"/>
      <c r="T824" s="1509"/>
      <c r="U824" s="1509"/>
      <c r="V824" s="1509"/>
      <c r="W824" s="1509"/>
      <c r="X824" s="1509"/>
      <c r="Y824" s="1509"/>
      <c r="Z824" s="1509"/>
      <c r="AA824" s="1509"/>
      <c r="AB824" s="1509"/>
      <c r="AC824" s="1509"/>
      <c r="AD824" s="1509"/>
      <c r="AE824" s="1509"/>
      <c r="AF824" s="1509"/>
      <c r="AG824" s="1509"/>
      <c r="AH824" s="1509"/>
      <c r="AI824" s="1509"/>
      <c r="AJ824" s="1509"/>
      <c r="AK824" s="1509"/>
      <c r="AL824" s="1509"/>
      <c r="AM824" s="1509"/>
      <c r="AN824" s="1509"/>
      <c r="AO824" s="1509"/>
      <c r="AP824" s="1509"/>
      <c r="AQ824" s="1509"/>
      <c r="AR824" s="1509"/>
      <c r="AS824" s="1509"/>
      <c r="AT824" s="1509"/>
      <c r="AU824" s="1509"/>
      <c r="AV824" s="1509"/>
      <c r="AW824" s="1509"/>
      <c r="AX824" s="1509"/>
      <c r="AY824" s="1509"/>
      <c r="AZ824" s="1509"/>
      <c r="BA824" s="1509"/>
      <c r="BB824" s="1509"/>
    </row>
    <row r="825">
      <c r="A825" s="1509"/>
      <c r="B825" s="1509"/>
      <c r="C825" s="1509"/>
      <c r="D825" s="1509"/>
      <c r="E825" s="1509"/>
      <c r="F825" s="1509"/>
      <c r="G825" s="1509"/>
      <c r="H825" s="1509"/>
      <c r="I825" s="1509"/>
      <c r="J825" s="1509"/>
      <c r="K825" s="1509"/>
      <c r="L825" s="1509"/>
      <c r="M825" s="1509"/>
      <c r="N825" s="1509"/>
      <c r="O825" s="1509"/>
      <c r="P825" s="1509"/>
      <c r="Q825" s="1509"/>
      <c r="R825" s="1509"/>
      <c r="S825" s="1509"/>
      <c r="T825" s="1509"/>
      <c r="U825" s="1509"/>
      <c r="V825" s="1509"/>
      <c r="W825" s="1509"/>
      <c r="X825" s="1509"/>
      <c r="Y825" s="1509"/>
      <c r="Z825" s="1509"/>
      <c r="AA825" s="1509"/>
      <c r="AB825" s="1509"/>
      <c r="AC825" s="1509"/>
      <c r="AD825" s="1509"/>
      <c r="AE825" s="1509"/>
      <c r="AF825" s="1509"/>
      <c r="AG825" s="1509"/>
      <c r="AH825" s="1509"/>
      <c r="AI825" s="1509"/>
      <c r="AJ825" s="1509"/>
      <c r="AK825" s="1509"/>
      <c r="AL825" s="1509"/>
      <c r="AM825" s="1509"/>
      <c r="AN825" s="1509"/>
      <c r="AO825" s="1509"/>
      <c r="AP825" s="1509"/>
      <c r="AQ825" s="1509"/>
      <c r="AR825" s="1509"/>
      <c r="AS825" s="1509"/>
      <c r="AT825" s="1509"/>
      <c r="AU825" s="1509"/>
      <c r="AV825" s="1509"/>
      <c r="AW825" s="1509"/>
      <c r="AX825" s="1509"/>
      <c r="AY825" s="1509"/>
      <c r="AZ825" s="1509"/>
      <c r="BA825" s="1509"/>
      <c r="BB825" s="1509"/>
    </row>
    <row r="826">
      <c r="A826" s="1509"/>
      <c r="B826" s="1509"/>
      <c r="C826" s="1509"/>
      <c r="D826" s="1509"/>
      <c r="E826" s="1509"/>
      <c r="F826" s="1509"/>
      <c r="G826" s="1509"/>
      <c r="H826" s="1509"/>
      <c r="I826" s="1509"/>
      <c r="J826" s="1509"/>
      <c r="K826" s="1509"/>
      <c r="L826" s="1509"/>
      <c r="M826" s="1509"/>
      <c r="N826" s="1509"/>
      <c r="O826" s="1509"/>
      <c r="P826" s="1509"/>
      <c r="Q826" s="1509"/>
      <c r="R826" s="1509"/>
      <c r="S826" s="1509"/>
      <c r="T826" s="1509"/>
      <c r="U826" s="1509"/>
      <c r="V826" s="1509"/>
      <c r="W826" s="1509"/>
      <c r="X826" s="1509"/>
      <c r="Y826" s="1509"/>
      <c r="Z826" s="1509"/>
      <c r="AA826" s="1509"/>
      <c r="AB826" s="1509"/>
      <c r="AC826" s="1509"/>
      <c r="AD826" s="1509"/>
      <c r="AE826" s="1509"/>
      <c r="AF826" s="1509"/>
      <c r="AG826" s="1509"/>
      <c r="AH826" s="1509"/>
      <c r="AI826" s="1509"/>
      <c r="AJ826" s="1509"/>
      <c r="AK826" s="1509"/>
      <c r="AL826" s="1509"/>
      <c r="AM826" s="1509"/>
      <c r="AN826" s="1509"/>
      <c r="AO826" s="1509"/>
      <c r="AP826" s="1509"/>
      <c r="AQ826" s="1509"/>
      <c r="AR826" s="1509"/>
      <c r="AS826" s="1509"/>
      <c r="AT826" s="1509"/>
      <c r="AU826" s="1509"/>
      <c r="AV826" s="1509"/>
      <c r="AW826" s="1509"/>
      <c r="AX826" s="1509"/>
      <c r="AY826" s="1509"/>
      <c r="AZ826" s="1509"/>
      <c r="BA826" s="1509"/>
      <c r="BB826" s="1509"/>
    </row>
    <row r="827">
      <c r="A827" s="1509"/>
      <c r="B827" s="1509"/>
      <c r="C827" s="1509"/>
      <c r="D827" s="1509"/>
      <c r="E827" s="1509"/>
      <c r="F827" s="1509"/>
      <c r="G827" s="1509"/>
      <c r="H827" s="1509"/>
      <c r="I827" s="1509"/>
      <c r="J827" s="1509"/>
      <c r="K827" s="1509"/>
      <c r="L827" s="1509"/>
      <c r="M827" s="1509"/>
      <c r="N827" s="1509"/>
      <c r="O827" s="1509"/>
      <c r="P827" s="1509"/>
      <c r="Q827" s="1509"/>
      <c r="R827" s="1509"/>
      <c r="S827" s="1509"/>
      <c r="T827" s="1509"/>
      <c r="U827" s="1509"/>
      <c r="V827" s="1509"/>
      <c r="W827" s="1509"/>
      <c r="X827" s="1509"/>
      <c r="Y827" s="1509"/>
      <c r="Z827" s="1509"/>
      <c r="AA827" s="1509"/>
      <c r="AB827" s="1509"/>
      <c r="AC827" s="1509"/>
      <c r="AD827" s="1509"/>
      <c r="AE827" s="1509"/>
      <c r="AF827" s="1509"/>
      <c r="AG827" s="1509"/>
      <c r="AH827" s="1509"/>
      <c r="AI827" s="1509"/>
      <c r="AJ827" s="1509"/>
      <c r="AK827" s="1509"/>
      <c r="AL827" s="1509"/>
      <c r="AM827" s="1509"/>
      <c r="AN827" s="1509"/>
      <c r="AO827" s="1509"/>
      <c r="AP827" s="1509"/>
      <c r="AQ827" s="1509"/>
      <c r="AR827" s="1509"/>
      <c r="AS827" s="1509"/>
      <c r="AT827" s="1509"/>
      <c r="AU827" s="1509"/>
      <c r="AV827" s="1509"/>
      <c r="AW827" s="1509"/>
      <c r="AX827" s="1509"/>
      <c r="AY827" s="1509"/>
      <c r="AZ827" s="1509"/>
      <c r="BA827" s="1509"/>
      <c r="BB827" s="1509"/>
    </row>
    <row r="828">
      <c r="A828" s="1509"/>
      <c r="B828" s="1509"/>
      <c r="C828" s="1509"/>
      <c r="D828" s="1509"/>
      <c r="E828" s="1509"/>
      <c r="F828" s="1509"/>
      <c r="G828" s="1509"/>
      <c r="H828" s="1509"/>
      <c r="I828" s="1509"/>
      <c r="J828" s="1509"/>
      <c r="K828" s="1509"/>
      <c r="L828" s="1509"/>
      <c r="M828" s="1509"/>
      <c r="N828" s="1509"/>
      <c r="O828" s="1509"/>
      <c r="P828" s="1509"/>
      <c r="Q828" s="1509"/>
      <c r="R828" s="1509"/>
      <c r="S828" s="1509"/>
      <c r="T828" s="1509"/>
      <c r="U828" s="1509"/>
      <c r="V828" s="1509"/>
      <c r="W828" s="1509"/>
      <c r="X828" s="1509"/>
      <c r="Y828" s="1509"/>
      <c r="Z828" s="1509"/>
      <c r="AA828" s="1509"/>
      <c r="AB828" s="1509"/>
      <c r="AC828" s="1509"/>
      <c r="AD828" s="1509"/>
      <c r="AE828" s="1509"/>
      <c r="AF828" s="1509"/>
      <c r="AG828" s="1509"/>
      <c r="AH828" s="1509"/>
      <c r="AI828" s="1509"/>
      <c r="AJ828" s="1509"/>
      <c r="AK828" s="1509"/>
      <c r="AL828" s="1509"/>
      <c r="AM828" s="1509"/>
      <c r="AN828" s="1509"/>
      <c r="AO828" s="1509"/>
      <c r="AP828" s="1509"/>
      <c r="AQ828" s="1509"/>
      <c r="AR828" s="1509"/>
      <c r="AS828" s="1509"/>
      <c r="AT828" s="1509"/>
      <c r="AU828" s="1509"/>
      <c r="AV828" s="1509"/>
      <c r="AW828" s="1509"/>
      <c r="AX828" s="1509"/>
      <c r="AY828" s="1509"/>
      <c r="AZ828" s="1509"/>
      <c r="BA828" s="1509"/>
      <c r="BB828" s="1509"/>
    </row>
    <row r="829">
      <c r="A829" s="1509"/>
      <c r="B829" s="1509"/>
      <c r="C829" s="1509"/>
      <c r="D829" s="1509"/>
      <c r="E829" s="1509"/>
      <c r="F829" s="1509"/>
      <c r="G829" s="1509"/>
      <c r="H829" s="1509"/>
      <c r="I829" s="1509"/>
      <c r="J829" s="1509"/>
      <c r="K829" s="1509"/>
      <c r="L829" s="1509"/>
      <c r="M829" s="1509"/>
      <c r="N829" s="1509"/>
      <c r="O829" s="1509"/>
      <c r="P829" s="1509"/>
      <c r="Q829" s="1509"/>
      <c r="R829" s="1509"/>
      <c r="S829" s="1509"/>
      <c r="T829" s="1509"/>
      <c r="U829" s="1509"/>
      <c r="V829" s="1509"/>
      <c r="W829" s="1509"/>
      <c r="X829" s="1509"/>
      <c r="Y829" s="1509"/>
      <c r="Z829" s="1509"/>
      <c r="AA829" s="1509"/>
      <c r="AB829" s="1509"/>
      <c r="AC829" s="1509"/>
      <c r="AD829" s="1509"/>
      <c r="AE829" s="1509"/>
      <c r="AF829" s="1509"/>
      <c r="AG829" s="1509"/>
      <c r="AH829" s="1509"/>
      <c r="AI829" s="1509"/>
      <c r="AJ829" s="1509"/>
      <c r="AK829" s="1509"/>
      <c r="AL829" s="1509"/>
      <c r="AM829" s="1509"/>
      <c r="AN829" s="1509"/>
      <c r="AO829" s="1509"/>
      <c r="AP829" s="1509"/>
      <c r="AQ829" s="1509"/>
      <c r="AR829" s="1509"/>
      <c r="AS829" s="1509"/>
      <c r="AT829" s="1509"/>
      <c r="AU829" s="1509"/>
      <c r="AV829" s="1509"/>
      <c r="AW829" s="1509"/>
      <c r="AX829" s="1509"/>
      <c r="AY829" s="1509"/>
      <c r="AZ829" s="1509"/>
      <c r="BA829" s="1509"/>
      <c r="BB829" s="1509"/>
    </row>
    <row r="830">
      <c r="A830" s="1509"/>
      <c r="B830" s="1509"/>
      <c r="C830" s="1509"/>
      <c r="D830" s="1509"/>
      <c r="E830" s="1509"/>
      <c r="F830" s="1509"/>
      <c r="G830" s="1509"/>
      <c r="H830" s="1509"/>
      <c r="I830" s="1509"/>
      <c r="J830" s="1509"/>
      <c r="K830" s="1509"/>
      <c r="L830" s="1509"/>
      <c r="M830" s="1509"/>
      <c r="N830" s="1509"/>
      <c r="O830" s="1509"/>
      <c r="P830" s="1509"/>
      <c r="Q830" s="1509"/>
      <c r="R830" s="1509"/>
      <c r="S830" s="1509"/>
      <c r="T830" s="1509"/>
      <c r="U830" s="1509"/>
      <c r="V830" s="1509"/>
      <c r="W830" s="1509"/>
      <c r="X830" s="1509"/>
      <c r="Y830" s="1509"/>
      <c r="Z830" s="1509"/>
      <c r="AA830" s="1509"/>
      <c r="AB830" s="1509"/>
      <c r="AC830" s="1509"/>
      <c r="AD830" s="1509"/>
      <c r="AE830" s="1509"/>
      <c r="AF830" s="1509"/>
      <c r="AG830" s="1509"/>
      <c r="AH830" s="1509"/>
      <c r="AI830" s="1509"/>
      <c r="AJ830" s="1509"/>
      <c r="AK830" s="1509"/>
      <c r="AL830" s="1509"/>
      <c r="AM830" s="1509"/>
      <c r="AN830" s="1509"/>
      <c r="AO830" s="1509"/>
      <c r="AP830" s="1509"/>
      <c r="AQ830" s="1509"/>
      <c r="AR830" s="1509"/>
      <c r="AS830" s="1509"/>
      <c r="AT830" s="1509"/>
      <c r="AU830" s="1509"/>
      <c r="AV830" s="1509"/>
      <c r="AW830" s="1509"/>
      <c r="AX830" s="1509"/>
      <c r="AY830" s="1509"/>
      <c r="AZ830" s="1509"/>
      <c r="BA830" s="1509"/>
      <c r="BB830" s="1509"/>
    </row>
    <row r="831">
      <c r="A831" s="1509"/>
      <c r="B831" s="1509"/>
      <c r="C831" s="1509"/>
      <c r="D831" s="1509"/>
      <c r="E831" s="1509"/>
      <c r="F831" s="1509"/>
      <c r="G831" s="1509"/>
      <c r="H831" s="1509"/>
      <c r="I831" s="1509"/>
      <c r="J831" s="1509"/>
      <c r="K831" s="1509"/>
      <c r="L831" s="1509"/>
      <c r="M831" s="1509"/>
      <c r="N831" s="1509"/>
      <c r="O831" s="1509"/>
      <c r="P831" s="1509"/>
      <c r="Q831" s="1509"/>
      <c r="R831" s="1509"/>
      <c r="S831" s="1509"/>
      <c r="T831" s="1509"/>
      <c r="U831" s="1509"/>
      <c r="V831" s="1509"/>
      <c r="W831" s="1509"/>
      <c r="X831" s="1509"/>
      <c r="Y831" s="1509"/>
      <c r="Z831" s="1509"/>
      <c r="AA831" s="1509"/>
      <c r="AB831" s="1509"/>
      <c r="AC831" s="1509"/>
      <c r="AD831" s="1509"/>
      <c r="AE831" s="1509"/>
      <c r="AF831" s="1509"/>
      <c r="AG831" s="1509"/>
      <c r="AH831" s="1509"/>
      <c r="AI831" s="1509"/>
      <c r="AJ831" s="1509"/>
      <c r="AK831" s="1509"/>
      <c r="AL831" s="1509"/>
      <c r="AM831" s="1509"/>
      <c r="AN831" s="1509"/>
      <c r="AO831" s="1509"/>
      <c r="AP831" s="1509"/>
      <c r="AQ831" s="1509"/>
      <c r="AR831" s="1509"/>
      <c r="AS831" s="1509"/>
      <c r="AT831" s="1509"/>
      <c r="AU831" s="1509"/>
      <c r="AV831" s="1509"/>
      <c r="AW831" s="1509"/>
      <c r="AX831" s="1509"/>
      <c r="AY831" s="1509"/>
      <c r="AZ831" s="1509"/>
      <c r="BA831" s="1509"/>
      <c r="BB831" s="1509"/>
    </row>
    <row r="832">
      <c r="A832" s="1509"/>
      <c r="B832" s="1509"/>
      <c r="C832" s="1509"/>
      <c r="D832" s="1509"/>
      <c r="E832" s="1509"/>
      <c r="F832" s="1509"/>
      <c r="G832" s="1509"/>
      <c r="H832" s="1509"/>
      <c r="I832" s="1509"/>
      <c r="J832" s="1509"/>
      <c r="K832" s="1509"/>
      <c r="L832" s="1509"/>
      <c r="M832" s="1509"/>
      <c r="N832" s="1509"/>
      <c r="O832" s="1509"/>
      <c r="P832" s="1509"/>
      <c r="Q832" s="1509"/>
      <c r="R832" s="1509"/>
      <c r="S832" s="1509"/>
      <c r="T832" s="1509"/>
      <c r="U832" s="1509"/>
      <c r="V832" s="1509"/>
      <c r="W832" s="1509"/>
      <c r="X832" s="1509"/>
      <c r="Y832" s="1509"/>
      <c r="Z832" s="1509"/>
      <c r="AA832" s="1509"/>
      <c r="AB832" s="1509"/>
      <c r="AC832" s="1509"/>
      <c r="AD832" s="1509"/>
      <c r="AE832" s="1509"/>
      <c r="AF832" s="1509"/>
      <c r="AG832" s="1509"/>
      <c r="AH832" s="1509"/>
      <c r="AI832" s="1509"/>
      <c r="AJ832" s="1509"/>
      <c r="AK832" s="1509"/>
      <c r="AL832" s="1509"/>
      <c r="AM832" s="1509"/>
      <c r="AN832" s="1509"/>
      <c r="AO832" s="1509"/>
      <c r="AP832" s="1509"/>
      <c r="AQ832" s="1509"/>
      <c r="AR832" s="1509"/>
      <c r="AS832" s="1509"/>
      <c r="AT832" s="1509"/>
      <c r="AU832" s="1509"/>
      <c r="AV832" s="1509"/>
      <c r="AW832" s="1509"/>
      <c r="AX832" s="1509"/>
      <c r="AY832" s="1509"/>
      <c r="AZ832" s="1509"/>
      <c r="BA832" s="1509"/>
      <c r="BB832" s="1509"/>
    </row>
    <row r="833">
      <c r="A833" s="1509"/>
      <c r="B833" s="1509"/>
      <c r="C833" s="1509"/>
      <c r="D833" s="1509"/>
      <c r="E833" s="1509"/>
      <c r="F833" s="1509"/>
      <c r="G833" s="1509"/>
      <c r="H833" s="1509"/>
      <c r="I833" s="1509"/>
      <c r="J833" s="1509"/>
      <c r="K833" s="1509"/>
      <c r="L833" s="1509"/>
      <c r="M833" s="1509"/>
      <c r="N833" s="1509"/>
      <c r="O833" s="1509"/>
      <c r="P833" s="1509"/>
      <c r="Q833" s="1509"/>
      <c r="R833" s="1509"/>
      <c r="S833" s="1509"/>
      <c r="T833" s="1509"/>
      <c r="U833" s="1509"/>
      <c r="V833" s="1509"/>
      <c r="W833" s="1509"/>
      <c r="X833" s="1509"/>
      <c r="Y833" s="1509"/>
      <c r="Z833" s="1509"/>
      <c r="AA833" s="1509"/>
      <c r="AB833" s="1509"/>
      <c r="AC833" s="1509"/>
      <c r="AD833" s="1509"/>
      <c r="AE833" s="1509"/>
      <c r="AF833" s="1509"/>
      <c r="AG833" s="1509"/>
      <c r="AH833" s="1509"/>
      <c r="AI833" s="1509"/>
      <c r="AJ833" s="1509"/>
      <c r="AK833" s="1509"/>
      <c r="AL833" s="1509"/>
      <c r="AM833" s="1509"/>
      <c r="AN833" s="1509"/>
      <c r="AO833" s="1509"/>
      <c r="AP833" s="1509"/>
      <c r="AQ833" s="1509"/>
      <c r="AR833" s="1509"/>
      <c r="AS833" s="1509"/>
      <c r="AT833" s="1509"/>
      <c r="AU833" s="1509"/>
      <c r="AV833" s="1509"/>
      <c r="AW833" s="1509"/>
      <c r="AX833" s="1509"/>
      <c r="AY833" s="1509"/>
      <c r="AZ833" s="1509"/>
      <c r="BA833" s="1509"/>
      <c r="BB833" s="1509"/>
    </row>
    <row r="834">
      <c r="A834" s="1509"/>
      <c r="B834" s="1509"/>
      <c r="C834" s="1509"/>
      <c r="D834" s="1509"/>
      <c r="E834" s="1509"/>
      <c r="F834" s="1509"/>
      <c r="G834" s="1509"/>
      <c r="H834" s="1509"/>
      <c r="I834" s="1509"/>
      <c r="J834" s="1509"/>
      <c r="K834" s="1509"/>
      <c r="L834" s="1509"/>
      <c r="M834" s="1509"/>
      <c r="N834" s="1509"/>
      <c r="O834" s="1509"/>
      <c r="P834" s="1509"/>
      <c r="Q834" s="1509"/>
      <c r="R834" s="1509"/>
      <c r="S834" s="1509"/>
      <c r="T834" s="1509"/>
      <c r="U834" s="1509"/>
      <c r="V834" s="1509"/>
      <c r="W834" s="1509"/>
      <c r="X834" s="1509"/>
      <c r="Y834" s="1509"/>
      <c r="Z834" s="1509"/>
      <c r="AA834" s="1509"/>
      <c r="AB834" s="1509"/>
      <c r="AC834" s="1509"/>
      <c r="AD834" s="1509"/>
      <c r="AE834" s="1509"/>
      <c r="AF834" s="1509"/>
      <c r="AG834" s="1509"/>
      <c r="AH834" s="1509"/>
      <c r="AI834" s="1509"/>
      <c r="AJ834" s="1509"/>
      <c r="AK834" s="1509"/>
      <c r="AL834" s="1509"/>
      <c r="AM834" s="1509"/>
      <c r="AN834" s="1509"/>
      <c r="AO834" s="1509"/>
      <c r="AP834" s="1509"/>
      <c r="AQ834" s="1509"/>
      <c r="AR834" s="1509"/>
      <c r="AS834" s="1509"/>
      <c r="AT834" s="1509"/>
      <c r="AU834" s="1509"/>
      <c r="AV834" s="1509"/>
      <c r="AW834" s="1509"/>
      <c r="AX834" s="1509"/>
      <c r="AY834" s="1509"/>
      <c r="AZ834" s="1509"/>
      <c r="BA834" s="1509"/>
      <c r="BB834" s="1509"/>
    </row>
    <row r="835">
      <c r="A835" s="1509"/>
      <c r="B835" s="1509"/>
      <c r="C835" s="1509"/>
      <c r="D835" s="1509"/>
      <c r="E835" s="1509"/>
      <c r="F835" s="1509"/>
      <c r="G835" s="1509"/>
      <c r="H835" s="1509"/>
      <c r="I835" s="1509"/>
      <c r="J835" s="1509"/>
      <c r="K835" s="1509"/>
      <c r="L835" s="1509"/>
      <c r="M835" s="1509"/>
      <c r="N835" s="1509"/>
      <c r="O835" s="1509"/>
      <c r="P835" s="1509"/>
      <c r="Q835" s="1509"/>
      <c r="R835" s="1509"/>
      <c r="S835" s="1509"/>
      <c r="T835" s="1509"/>
      <c r="U835" s="1509"/>
      <c r="V835" s="1509"/>
      <c r="W835" s="1509"/>
      <c r="X835" s="1509"/>
      <c r="Y835" s="1509"/>
      <c r="Z835" s="1509"/>
      <c r="AA835" s="1509"/>
      <c r="AB835" s="1509"/>
      <c r="AC835" s="1509"/>
      <c r="AD835" s="1509"/>
      <c r="AE835" s="1509"/>
      <c r="AF835" s="1509"/>
      <c r="AG835" s="1509"/>
      <c r="AH835" s="1509"/>
      <c r="AI835" s="1509"/>
      <c r="AJ835" s="1509"/>
      <c r="AK835" s="1509"/>
      <c r="AL835" s="1509"/>
      <c r="AM835" s="1509"/>
      <c r="AN835" s="1509"/>
      <c r="AO835" s="1509"/>
      <c r="AP835" s="1509"/>
      <c r="AQ835" s="1509"/>
      <c r="AR835" s="1509"/>
      <c r="AS835" s="1509"/>
      <c r="AT835" s="1509"/>
      <c r="AU835" s="1509"/>
      <c r="AV835" s="1509"/>
      <c r="AW835" s="1509"/>
      <c r="AX835" s="1509"/>
      <c r="AY835" s="1509"/>
      <c r="AZ835" s="1509"/>
      <c r="BA835" s="1509"/>
      <c r="BB835" s="1509"/>
    </row>
    <row r="836">
      <c r="A836" s="1509"/>
      <c r="B836" s="1509"/>
      <c r="C836" s="1509"/>
      <c r="D836" s="1509"/>
      <c r="E836" s="1509"/>
      <c r="F836" s="1509"/>
      <c r="G836" s="1509"/>
      <c r="H836" s="1509"/>
      <c r="I836" s="1509"/>
      <c r="J836" s="1509"/>
      <c r="K836" s="1509"/>
      <c r="L836" s="1509"/>
      <c r="M836" s="1509"/>
      <c r="N836" s="1509"/>
      <c r="O836" s="1509"/>
      <c r="P836" s="1509"/>
      <c r="Q836" s="1509"/>
      <c r="R836" s="1509"/>
      <c r="S836" s="1509"/>
      <c r="T836" s="1509"/>
      <c r="U836" s="1509"/>
      <c r="V836" s="1509"/>
      <c r="W836" s="1509"/>
      <c r="X836" s="1509"/>
      <c r="Y836" s="1509"/>
      <c r="Z836" s="1509"/>
      <c r="AA836" s="1509"/>
      <c r="AB836" s="1509"/>
      <c r="AC836" s="1509"/>
      <c r="AD836" s="1509"/>
      <c r="AE836" s="1509"/>
      <c r="AF836" s="1509"/>
      <c r="AG836" s="1509"/>
      <c r="AH836" s="1509"/>
      <c r="AI836" s="1509"/>
      <c r="AJ836" s="1509"/>
      <c r="AK836" s="1509"/>
      <c r="AL836" s="1509"/>
      <c r="AM836" s="1509"/>
      <c r="AN836" s="1509"/>
      <c r="AO836" s="1509"/>
      <c r="AP836" s="1509"/>
      <c r="AQ836" s="1509"/>
      <c r="AR836" s="1509"/>
      <c r="AS836" s="1509"/>
      <c r="AT836" s="1509"/>
      <c r="AU836" s="1509"/>
      <c r="AV836" s="1509"/>
      <c r="AW836" s="1509"/>
      <c r="AX836" s="1509"/>
      <c r="AY836" s="1509"/>
      <c r="AZ836" s="1509"/>
      <c r="BA836" s="1509"/>
      <c r="BB836" s="1509"/>
    </row>
    <row r="837">
      <c r="A837" s="1509"/>
      <c r="B837" s="1509"/>
      <c r="C837" s="1509"/>
      <c r="D837" s="1509"/>
      <c r="E837" s="1509"/>
      <c r="F837" s="1509"/>
      <c r="G837" s="1509"/>
      <c r="H837" s="1509"/>
      <c r="I837" s="1509"/>
      <c r="J837" s="1509"/>
      <c r="K837" s="1509"/>
      <c r="L837" s="1509"/>
      <c r="M837" s="1509"/>
      <c r="N837" s="1509"/>
      <c r="O837" s="1509"/>
      <c r="P837" s="1509"/>
      <c r="Q837" s="1509"/>
      <c r="R837" s="1509"/>
      <c r="S837" s="1509"/>
      <c r="T837" s="1509"/>
      <c r="U837" s="1509"/>
      <c r="V837" s="1509"/>
      <c r="W837" s="1509"/>
      <c r="X837" s="1509"/>
      <c r="Y837" s="1509"/>
      <c r="Z837" s="1509"/>
      <c r="AA837" s="1509"/>
      <c r="AB837" s="1509"/>
      <c r="AC837" s="1509"/>
      <c r="AD837" s="1509"/>
      <c r="AE837" s="1509"/>
      <c r="AF837" s="1509"/>
      <c r="AG837" s="1509"/>
      <c r="AH837" s="1509"/>
      <c r="AI837" s="1509"/>
      <c r="AJ837" s="1509"/>
      <c r="AK837" s="1509"/>
      <c r="AL837" s="1509"/>
      <c r="AM837" s="1509"/>
      <c r="AN837" s="1509"/>
      <c r="AO837" s="1509"/>
      <c r="AP837" s="1509"/>
      <c r="AQ837" s="1509"/>
      <c r="AR837" s="1509"/>
      <c r="AS837" s="1509"/>
      <c r="AT837" s="1509"/>
      <c r="AU837" s="1509"/>
      <c r="AV837" s="1509"/>
      <c r="AW837" s="1509"/>
      <c r="AX837" s="1509"/>
      <c r="AY837" s="1509"/>
      <c r="AZ837" s="1509"/>
      <c r="BA837" s="1509"/>
      <c r="BB837" s="1509"/>
    </row>
    <row r="838">
      <c r="A838" s="1509"/>
      <c r="B838" s="1509"/>
      <c r="C838" s="1509"/>
      <c r="D838" s="1509"/>
      <c r="E838" s="1509"/>
      <c r="F838" s="1509"/>
      <c r="G838" s="1509"/>
      <c r="H838" s="1509"/>
      <c r="I838" s="1509"/>
      <c r="J838" s="1509"/>
      <c r="K838" s="1509"/>
      <c r="L838" s="1509"/>
      <c r="M838" s="1509"/>
      <c r="N838" s="1509"/>
      <c r="O838" s="1509"/>
      <c r="P838" s="1509"/>
      <c r="Q838" s="1509"/>
      <c r="R838" s="1509"/>
      <c r="S838" s="1509"/>
      <c r="T838" s="1509"/>
      <c r="U838" s="1509"/>
      <c r="V838" s="1509"/>
      <c r="W838" s="1509"/>
      <c r="X838" s="1509"/>
      <c r="Y838" s="1509"/>
      <c r="Z838" s="1509"/>
      <c r="AA838" s="1509"/>
      <c r="AB838" s="1509"/>
      <c r="AC838" s="1509"/>
      <c r="AD838" s="1509"/>
      <c r="AE838" s="1509"/>
      <c r="AF838" s="1509"/>
      <c r="AG838" s="1509"/>
      <c r="AH838" s="1509"/>
      <c r="AI838" s="1509"/>
      <c r="AJ838" s="1509"/>
      <c r="AK838" s="1509"/>
      <c r="AL838" s="1509"/>
      <c r="AM838" s="1509"/>
      <c r="AN838" s="1509"/>
      <c r="AO838" s="1509"/>
      <c r="AP838" s="1509"/>
      <c r="AQ838" s="1509"/>
      <c r="AR838" s="1509"/>
      <c r="AS838" s="1509"/>
      <c r="AT838" s="1509"/>
      <c r="AU838" s="1509"/>
      <c r="AV838" s="1509"/>
      <c r="AW838" s="1509"/>
      <c r="AX838" s="1509"/>
      <c r="AY838" s="1509"/>
      <c r="AZ838" s="1509"/>
      <c r="BA838" s="1509"/>
      <c r="BB838" s="1509"/>
    </row>
    <row r="839">
      <c r="A839" s="1509"/>
      <c r="B839" s="1509"/>
      <c r="C839" s="1509"/>
      <c r="D839" s="1509"/>
      <c r="E839" s="1509"/>
      <c r="F839" s="1509"/>
      <c r="G839" s="1509"/>
      <c r="H839" s="1509"/>
      <c r="I839" s="1509"/>
      <c r="J839" s="1509"/>
      <c r="K839" s="1509"/>
      <c r="L839" s="1509"/>
      <c r="M839" s="1509"/>
      <c r="N839" s="1509"/>
      <c r="O839" s="1509"/>
      <c r="P839" s="1509"/>
      <c r="Q839" s="1509"/>
      <c r="R839" s="1509"/>
      <c r="S839" s="1509"/>
      <c r="T839" s="1509"/>
      <c r="U839" s="1509"/>
      <c r="V839" s="1509"/>
      <c r="W839" s="1509"/>
      <c r="X839" s="1509"/>
      <c r="Y839" s="1509"/>
      <c r="Z839" s="1509"/>
      <c r="AA839" s="1509"/>
      <c r="AB839" s="1509"/>
      <c r="AC839" s="1509"/>
      <c r="AD839" s="1509"/>
      <c r="AE839" s="1509"/>
      <c r="AF839" s="1509"/>
      <c r="AG839" s="1509"/>
      <c r="AH839" s="1509"/>
      <c r="AI839" s="1509"/>
      <c r="AJ839" s="1509"/>
      <c r="AK839" s="1509"/>
      <c r="AL839" s="1509"/>
      <c r="AM839" s="1509"/>
      <c r="AN839" s="1509"/>
      <c r="AO839" s="1509"/>
      <c r="AP839" s="1509"/>
      <c r="AQ839" s="1509"/>
      <c r="AR839" s="1509"/>
      <c r="AS839" s="1509"/>
      <c r="AT839" s="1509"/>
      <c r="AU839" s="1509"/>
      <c r="AV839" s="1509"/>
      <c r="AW839" s="1509"/>
      <c r="AX839" s="1509"/>
      <c r="AY839" s="1509"/>
      <c r="AZ839" s="1509"/>
      <c r="BA839" s="1509"/>
      <c r="BB839" s="1509"/>
    </row>
    <row r="840">
      <c r="A840" s="1509"/>
      <c r="B840" s="1509"/>
      <c r="C840" s="1509"/>
      <c r="D840" s="1509"/>
      <c r="E840" s="1509"/>
      <c r="F840" s="1509"/>
      <c r="G840" s="1509"/>
      <c r="H840" s="1509"/>
      <c r="I840" s="1509"/>
      <c r="J840" s="1509"/>
      <c r="K840" s="1509"/>
      <c r="L840" s="1509"/>
      <c r="M840" s="1509"/>
      <c r="N840" s="1509"/>
      <c r="O840" s="1509"/>
      <c r="P840" s="1509"/>
      <c r="Q840" s="1509"/>
      <c r="R840" s="1509"/>
      <c r="S840" s="1509"/>
      <c r="T840" s="1509"/>
      <c r="U840" s="1509"/>
      <c r="V840" s="1509"/>
      <c r="W840" s="1509"/>
      <c r="X840" s="1509"/>
      <c r="Y840" s="1509"/>
      <c r="Z840" s="1509"/>
      <c r="AA840" s="1509"/>
      <c r="AB840" s="1509"/>
      <c r="AC840" s="1509"/>
      <c r="AD840" s="1509"/>
      <c r="AE840" s="1509"/>
      <c r="AF840" s="1509"/>
      <c r="AG840" s="1509"/>
      <c r="AH840" s="1509"/>
      <c r="AI840" s="1509"/>
      <c r="AJ840" s="1509"/>
      <c r="AK840" s="1509"/>
      <c r="AL840" s="1509"/>
      <c r="AM840" s="1509"/>
      <c r="AN840" s="1509"/>
      <c r="AO840" s="1509"/>
      <c r="AP840" s="1509"/>
      <c r="AQ840" s="1509"/>
      <c r="AR840" s="1509"/>
      <c r="AS840" s="1509"/>
      <c r="AT840" s="1509"/>
      <c r="AU840" s="1509"/>
      <c r="AV840" s="1509"/>
      <c r="AW840" s="1509"/>
      <c r="AX840" s="1509"/>
      <c r="AY840" s="1509"/>
      <c r="AZ840" s="1509"/>
      <c r="BA840" s="1509"/>
      <c r="BB840" s="1509"/>
    </row>
    <row r="841">
      <c r="A841" s="1509"/>
      <c r="B841" s="1509"/>
      <c r="C841" s="1509"/>
      <c r="D841" s="1509"/>
      <c r="E841" s="1509"/>
      <c r="F841" s="1509"/>
      <c r="G841" s="1509"/>
      <c r="H841" s="1509"/>
      <c r="I841" s="1509"/>
      <c r="J841" s="1509"/>
      <c r="K841" s="1509"/>
      <c r="L841" s="1509"/>
      <c r="M841" s="1509"/>
      <c r="N841" s="1509"/>
      <c r="O841" s="1509"/>
      <c r="P841" s="1509"/>
      <c r="Q841" s="1509"/>
      <c r="R841" s="1509"/>
      <c r="S841" s="1509"/>
      <c r="T841" s="1509"/>
      <c r="U841" s="1509"/>
      <c r="V841" s="1509"/>
      <c r="W841" s="1509"/>
      <c r="X841" s="1509"/>
      <c r="Y841" s="1509"/>
      <c r="Z841" s="1509"/>
      <c r="AA841" s="1509"/>
      <c r="AB841" s="1509"/>
      <c r="AC841" s="1509"/>
      <c r="AD841" s="1509"/>
      <c r="AE841" s="1509"/>
      <c r="AF841" s="1509"/>
      <c r="AG841" s="1509"/>
      <c r="AH841" s="1509"/>
      <c r="AI841" s="1509"/>
      <c r="AJ841" s="1509"/>
      <c r="AK841" s="1509"/>
      <c r="AL841" s="1509"/>
      <c r="AM841" s="1509"/>
      <c r="AN841" s="1509"/>
      <c r="AO841" s="1509"/>
      <c r="AP841" s="1509"/>
      <c r="AQ841" s="1509"/>
      <c r="AR841" s="1509"/>
      <c r="AS841" s="1509"/>
      <c r="AT841" s="1509"/>
      <c r="AU841" s="1509"/>
      <c r="AV841" s="1509"/>
      <c r="AW841" s="1509"/>
      <c r="AX841" s="1509"/>
      <c r="AY841" s="1509"/>
      <c r="AZ841" s="1509"/>
      <c r="BA841" s="1509"/>
      <c r="BB841" s="1509"/>
    </row>
    <row r="842">
      <c r="A842" s="1509"/>
      <c r="B842" s="1509"/>
      <c r="C842" s="1509"/>
      <c r="D842" s="1509"/>
      <c r="E842" s="1509"/>
      <c r="F842" s="1509"/>
      <c r="G842" s="1509"/>
      <c r="H842" s="1509"/>
      <c r="I842" s="1509"/>
      <c r="J842" s="1509"/>
      <c r="K842" s="1509"/>
      <c r="L842" s="1509"/>
      <c r="M842" s="1509"/>
      <c r="N842" s="1509"/>
      <c r="O842" s="1509"/>
      <c r="P842" s="1509"/>
      <c r="Q842" s="1509"/>
      <c r="R842" s="1509"/>
      <c r="S842" s="1509"/>
      <c r="T842" s="1509"/>
      <c r="U842" s="1509"/>
      <c r="V842" s="1509"/>
      <c r="W842" s="1509"/>
      <c r="X842" s="1509"/>
      <c r="Y842" s="1509"/>
      <c r="Z842" s="1509"/>
      <c r="AA842" s="1509"/>
      <c r="AB842" s="1509"/>
      <c r="AC842" s="1509"/>
      <c r="AD842" s="1509"/>
      <c r="AE842" s="1509"/>
      <c r="AF842" s="1509"/>
      <c r="AG842" s="1509"/>
      <c r="AH842" s="1509"/>
      <c r="AI842" s="1509"/>
      <c r="AJ842" s="1509"/>
      <c r="AK842" s="1509"/>
      <c r="AL842" s="1509"/>
      <c r="AM842" s="1509"/>
      <c r="AN842" s="1509"/>
      <c r="AO842" s="1509"/>
      <c r="AP842" s="1509"/>
      <c r="AQ842" s="1509"/>
      <c r="AR842" s="1509"/>
      <c r="AS842" s="1509"/>
      <c r="AT842" s="1509"/>
      <c r="AU842" s="1509"/>
      <c r="AV842" s="1509"/>
      <c r="AW842" s="1509"/>
      <c r="AX842" s="1509"/>
      <c r="AY842" s="1509"/>
      <c r="AZ842" s="1509"/>
      <c r="BA842" s="1509"/>
      <c r="BB842" s="1509"/>
    </row>
    <row r="843">
      <c r="A843" s="1509"/>
      <c r="B843" s="1509"/>
      <c r="C843" s="1509"/>
      <c r="D843" s="1509"/>
      <c r="E843" s="1509"/>
      <c r="F843" s="1509"/>
      <c r="G843" s="1509"/>
      <c r="H843" s="1509"/>
      <c r="I843" s="1509"/>
      <c r="J843" s="1509"/>
      <c r="K843" s="1509"/>
      <c r="L843" s="1509"/>
      <c r="M843" s="1509"/>
      <c r="N843" s="1509"/>
      <c r="O843" s="1509"/>
      <c r="P843" s="1509"/>
      <c r="Q843" s="1509"/>
      <c r="R843" s="1509"/>
      <c r="S843" s="1509"/>
      <c r="T843" s="1509"/>
      <c r="U843" s="1509"/>
      <c r="V843" s="1509"/>
      <c r="W843" s="1509"/>
      <c r="X843" s="1509"/>
      <c r="Y843" s="1509"/>
      <c r="Z843" s="1509"/>
      <c r="AA843" s="1509"/>
      <c r="AB843" s="1509"/>
      <c r="AC843" s="1509"/>
      <c r="AD843" s="1509"/>
      <c r="AE843" s="1509"/>
      <c r="AF843" s="1509"/>
      <c r="AG843" s="1509"/>
      <c r="AH843" s="1509"/>
      <c r="AI843" s="1509"/>
      <c r="AJ843" s="1509"/>
      <c r="AK843" s="1509"/>
      <c r="AL843" s="1509"/>
      <c r="AM843" s="1509"/>
      <c r="AN843" s="1509"/>
      <c r="AO843" s="1509"/>
      <c r="AP843" s="1509"/>
      <c r="AQ843" s="1509"/>
      <c r="AR843" s="1509"/>
      <c r="AS843" s="1509"/>
      <c r="AT843" s="1509"/>
      <c r="AU843" s="1509"/>
      <c r="AV843" s="1509"/>
      <c r="AW843" s="1509"/>
      <c r="AX843" s="1509"/>
      <c r="AY843" s="1509"/>
      <c r="AZ843" s="1509"/>
      <c r="BA843" s="1509"/>
      <c r="BB843" s="1509"/>
    </row>
    <row r="844">
      <c r="A844" s="1509"/>
      <c r="B844" s="1509"/>
      <c r="C844" s="1509"/>
      <c r="D844" s="1509"/>
      <c r="E844" s="1509"/>
      <c r="F844" s="1509"/>
      <c r="G844" s="1509"/>
      <c r="H844" s="1509"/>
      <c r="I844" s="1509"/>
      <c r="J844" s="1509"/>
      <c r="K844" s="1509"/>
      <c r="L844" s="1509"/>
      <c r="M844" s="1509"/>
      <c r="N844" s="1509"/>
      <c r="O844" s="1509"/>
      <c r="P844" s="1509"/>
      <c r="Q844" s="1509"/>
      <c r="R844" s="1509"/>
      <c r="S844" s="1509"/>
      <c r="T844" s="1509"/>
      <c r="U844" s="1509"/>
      <c r="V844" s="1509"/>
      <c r="W844" s="1509"/>
      <c r="X844" s="1509"/>
      <c r="Y844" s="1509"/>
      <c r="Z844" s="1509"/>
      <c r="AA844" s="1509"/>
      <c r="AB844" s="1509"/>
      <c r="AC844" s="1509"/>
      <c r="AD844" s="1509"/>
      <c r="AE844" s="1509"/>
      <c r="AF844" s="1509"/>
      <c r="AG844" s="1509"/>
      <c r="AH844" s="1509"/>
      <c r="AI844" s="1509"/>
      <c r="AJ844" s="1509"/>
      <c r="AK844" s="1509"/>
      <c r="AL844" s="1509"/>
      <c r="AM844" s="1509"/>
      <c r="AN844" s="1509"/>
      <c r="AO844" s="1509"/>
      <c r="AP844" s="1509"/>
      <c r="AQ844" s="1509"/>
      <c r="AR844" s="1509"/>
      <c r="AS844" s="1509"/>
      <c r="AT844" s="1509"/>
      <c r="AU844" s="1509"/>
      <c r="AV844" s="1509"/>
      <c r="AW844" s="1509"/>
      <c r="AX844" s="1509"/>
      <c r="AY844" s="1509"/>
      <c r="AZ844" s="1509"/>
      <c r="BA844" s="1509"/>
      <c r="BB844" s="1509"/>
    </row>
    <row r="845">
      <c r="A845" s="1509"/>
      <c r="B845" s="1509"/>
      <c r="C845" s="1509"/>
      <c r="D845" s="1509"/>
      <c r="E845" s="1509"/>
      <c r="F845" s="1509"/>
      <c r="G845" s="1509"/>
      <c r="H845" s="1509"/>
      <c r="I845" s="1509"/>
      <c r="J845" s="1509"/>
      <c r="K845" s="1509"/>
      <c r="L845" s="1509"/>
      <c r="M845" s="1509"/>
      <c r="N845" s="1509"/>
      <c r="O845" s="1509"/>
      <c r="P845" s="1509"/>
      <c r="Q845" s="1509"/>
      <c r="R845" s="1509"/>
      <c r="S845" s="1509"/>
      <c r="T845" s="1509"/>
      <c r="U845" s="1509"/>
      <c r="V845" s="1509"/>
      <c r="W845" s="1509"/>
      <c r="X845" s="1509"/>
      <c r="Y845" s="1509"/>
      <c r="Z845" s="1509"/>
      <c r="AA845" s="1509"/>
      <c r="AB845" s="1509"/>
      <c r="AC845" s="1509"/>
      <c r="AD845" s="1509"/>
      <c r="AE845" s="1509"/>
      <c r="AF845" s="1509"/>
      <c r="AG845" s="1509"/>
      <c r="AH845" s="1509"/>
      <c r="AI845" s="1509"/>
      <c r="AJ845" s="1509"/>
      <c r="AK845" s="1509"/>
      <c r="AL845" s="1509"/>
      <c r="AM845" s="1509"/>
      <c r="AN845" s="1509"/>
      <c r="AO845" s="1509"/>
      <c r="AP845" s="1509"/>
      <c r="AQ845" s="1509"/>
      <c r="AR845" s="1509"/>
      <c r="AS845" s="1509"/>
      <c r="AT845" s="1509"/>
      <c r="AU845" s="1509"/>
      <c r="AV845" s="1509"/>
      <c r="AW845" s="1509"/>
      <c r="AX845" s="1509"/>
      <c r="AY845" s="1509"/>
      <c r="AZ845" s="1509"/>
      <c r="BA845" s="1509"/>
      <c r="BB845" s="1509"/>
    </row>
    <row r="846">
      <c r="A846" s="1509"/>
      <c r="B846" s="1509"/>
      <c r="C846" s="1509"/>
      <c r="D846" s="1509"/>
      <c r="E846" s="1509"/>
      <c r="F846" s="1509"/>
      <c r="G846" s="1509"/>
      <c r="H846" s="1509"/>
      <c r="I846" s="1509"/>
      <c r="J846" s="1509"/>
      <c r="K846" s="1509"/>
      <c r="L846" s="1509"/>
      <c r="M846" s="1509"/>
      <c r="N846" s="1509"/>
      <c r="O846" s="1509"/>
      <c r="P846" s="1509"/>
      <c r="Q846" s="1509"/>
      <c r="R846" s="1509"/>
      <c r="S846" s="1509"/>
      <c r="T846" s="1509"/>
      <c r="U846" s="1509"/>
      <c r="V846" s="1509"/>
      <c r="W846" s="1509"/>
      <c r="X846" s="1509"/>
      <c r="Y846" s="1509"/>
      <c r="Z846" s="1509"/>
      <c r="AA846" s="1509"/>
      <c r="AB846" s="1509"/>
      <c r="AC846" s="1509"/>
      <c r="AD846" s="1509"/>
      <c r="AE846" s="1509"/>
      <c r="AF846" s="1509"/>
      <c r="AG846" s="1509"/>
      <c r="AH846" s="1509"/>
      <c r="AI846" s="1509"/>
      <c r="AJ846" s="1509"/>
      <c r="AK846" s="1509"/>
      <c r="AL846" s="1509"/>
      <c r="AM846" s="1509"/>
      <c r="AN846" s="1509"/>
      <c r="AO846" s="1509"/>
      <c r="AP846" s="1509"/>
      <c r="AQ846" s="1509"/>
      <c r="AR846" s="1509"/>
      <c r="AS846" s="1509"/>
      <c r="AT846" s="1509"/>
      <c r="AU846" s="1509"/>
      <c r="AV846" s="1509"/>
      <c r="AW846" s="1509"/>
      <c r="AX846" s="1509"/>
      <c r="AY846" s="1509"/>
      <c r="AZ846" s="1509"/>
      <c r="BA846" s="1509"/>
      <c r="BB846" s="1509"/>
    </row>
    <row r="847">
      <c r="A847" s="1509"/>
      <c r="B847" s="1509"/>
      <c r="C847" s="1509"/>
      <c r="D847" s="1509"/>
      <c r="E847" s="1509"/>
      <c r="F847" s="1509"/>
      <c r="G847" s="1509"/>
      <c r="H847" s="1509"/>
      <c r="I847" s="1509"/>
      <c r="J847" s="1509"/>
      <c r="K847" s="1509"/>
      <c r="L847" s="1509"/>
      <c r="M847" s="1509"/>
      <c r="N847" s="1509"/>
      <c r="O847" s="1509"/>
      <c r="P847" s="1509"/>
      <c r="Q847" s="1509"/>
      <c r="R847" s="1509"/>
      <c r="S847" s="1509"/>
      <c r="T847" s="1509"/>
      <c r="U847" s="1509"/>
      <c r="V847" s="1509"/>
      <c r="W847" s="1509"/>
      <c r="X847" s="1509"/>
      <c r="Y847" s="1509"/>
      <c r="Z847" s="1509"/>
      <c r="AA847" s="1509"/>
      <c r="AB847" s="1509"/>
      <c r="AC847" s="1509"/>
      <c r="AD847" s="1509"/>
      <c r="AE847" s="1509"/>
      <c r="AF847" s="1509"/>
      <c r="AG847" s="1509"/>
      <c r="AH847" s="1509"/>
      <c r="AI847" s="1509"/>
      <c r="AJ847" s="1509"/>
      <c r="AK847" s="1509"/>
      <c r="AL847" s="1509"/>
      <c r="AM847" s="1509"/>
      <c r="AN847" s="1509"/>
      <c r="AO847" s="1509"/>
      <c r="AP847" s="1509"/>
      <c r="AQ847" s="1509"/>
      <c r="AR847" s="1509"/>
      <c r="AS847" s="1509"/>
      <c r="AT847" s="1509"/>
      <c r="AU847" s="1509"/>
      <c r="AV847" s="1509"/>
      <c r="AW847" s="1509"/>
      <c r="AX847" s="1509"/>
      <c r="AY847" s="1509"/>
      <c r="AZ847" s="1509"/>
      <c r="BA847" s="1509"/>
      <c r="BB847" s="1509"/>
    </row>
    <row r="848">
      <c r="A848" s="1509"/>
      <c r="B848" s="1509"/>
      <c r="C848" s="1509"/>
      <c r="D848" s="1509"/>
      <c r="E848" s="1509"/>
      <c r="F848" s="1509"/>
      <c r="G848" s="1509"/>
      <c r="H848" s="1509"/>
      <c r="I848" s="1509"/>
      <c r="J848" s="1509"/>
      <c r="K848" s="1509"/>
      <c r="L848" s="1509"/>
      <c r="M848" s="1509"/>
      <c r="N848" s="1509"/>
      <c r="O848" s="1509"/>
      <c r="P848" s="1509"/>
      <c r="Q848" s="1509"/>
      <c r="R848" s="1509"/>
      <c r="S848" s="1509"/>
      <c r="T848" s="1509"/>
      <c r="U848" s="1509"/>
      <c r="V848" s="1509"/>
      <c r="W848" s="1509"/>
      <c r="X848" s="1509"/>
      <c r="Y848" s="1509"/>
      <c r="Z848" s="1509"/>
      <c r="AA848" s="1509"/>
      <c r="AB848" s="1509"/>
      <c r="AC848" s="1509"/>
      <c r="AD848" s="1509"/>
      <c r="AE848" s="1509"/>
      <c r="AF848" s="1509"/>
      <c r="AG848" s="1509"/>
      <c r="AH848" s="1509"/>
      <c r="AI848" s="1509"/>
      <c r="AJ848" s="1509"/>
      <c r="AK848" s="1509"/>
      <c r="AL848" s="1509"/>
      <c r="AM848" s="1509"/>
      <c r="AN848" s="1509"/>
      <c r="AO848" s="1509"/>
      <c r="AP848" s="1509"/>
      <c r="AQ848" s="1509"/>
      <c r="AR848" s="1509"/>
      <c r="AS848" s="1509"/>
      <c r="AT848" s="1509"/>
      <c r="AU848" s="1509"/>
      <c r="AV848" s="1509"/>
      <c r="AW848" s="1509"/>
      <c r="AX848" s="1509"/>
      <c r="AY848" s="1509"/>
      <c r="AZ848" s="1509"/>
      <c r="BA848" s="1509"/>
      <c r="BB848" s="1509"/>
    </row>
    <row r="849">
      <c r="A849" s="1509"/>
      <c r="B849" s="1509"/>
      <c r="C849" s="1509"/>
      <c r="D849" s="1509"/>
      <c r="E849" s="1509"/>
      <c r="F849" s="1509"/>
      <c r="G849" s="1509"/>
      <c r="H849" s="1509"/>
      <c r="I849" s="1509"/>
      <c r="J849" s="1509"/>
      <c r="K849" s="1509"/>
      <c r="L849" s="1509"/>
      <c r="M849" s="1509"/>
      <c r="N849" s="1509"/>
      <c r="O849" s="1509"/>
      <c r="P849" s="1509"/>
      <c r="Q849" s="1509"/>
      <c r="R849" s="1509"/>
      <c r="S849" s="1509"/>
      <c r="T849" s="1509"/>
      <c r="U849" s="1509"/>
      <c r="V849" s="1509"/>
      <c r="W849" s="1509"/>
      <c r="X849" s="1509"/>
      <c r="Y849" s="1509"/>
      <c r="Z849" s="1509"/>
      <c r="AA849" s="1509"/>
      <c r="AB849" s="1509"/>
      <c r="AC849" s="1509"/>
      <c r="AD849" s="1509"/>
      <c r="AE849" s="1509"/>
      <c r="AF849" s="1509"/>
      <c r="AG849" s="1509"/>
      <c r="AH849" s="1509"/>
      <c r="AI849" s="1509"/>
      <c r="AJ849" s="1509"/>
      <c r="AK849" s="1509"/>
      <c r="AL849" s="1509"/>
      <c r="AM849" s="1509"/>
      <c r="AN849" s="1509"/>
      <c r="AO849" s="1509"/>
      <c r="AP849" s="1509"/>
      <c r="AQ849" s="1509"/>
      <c r="AR849" s="1509"/>
      <c r="AS849" s="1509"/>
      <c r="AT849" s="1509"/>
      <c r="AU849" s="1509"/>
      <c r="AV849" s="1509"/>
      <c r="AW849" s="1509"/>
      <c r="AX849" s="1509"/>
      <c r="AY849" s="1509"/>
      <c r="AZ849" s="1509"/>
      <c r="BA849" s="1509"/>
      <c r="BB849" s="1509"/>
    </row>
    <row r="850">
      <c r="A850" s="1509"/>
      <c r="B850" s="1509"/>
      <c r="C850" s="1509"/>
      <c r="D850" s="1509"/>
      <c r="E850" s="1509"/>
      <c r="F850" s="1509"/>
      <c r="G850" s="1509"/>
      <c r="H850" s="1509"/>
      <c r="I850" s="1509"/>
      <c r="J850" s="1509"/>
      <c r="K850" s="1509"/>
      <c r="L850" s="1509"/>
      <c r="M850" s="1509"/>
      <c r="N850" s="1509"/>
      <c r="O850" s="1509"/>
      <c r="P850" s="1509"/>
      <c r="Q850" s="1509"/>
      <c r="R850" s="1509"/>
      <c r="S850" s="1509"/>
      <c r="T850" s="1509"/>
      <c r="U850" s="1509"/>
      <c r="V850" s="1509"/>
      <c r="W850" s="1509"/>
      <c r="X850" s="1509"/>
      <c r="Y850" s="1509"/>
      <c r="Z850" s="1509"/>
      <c r="AA850" s="1509"/>
      <c r="AB850" s="1509"/>
      <c r="AC850" s="1509"/>
      <c r="AD850" s="1509"/>
      <c r="AE850" s="1509"/>
      <c r="AF850" s="1509"/>
      <c r="AG850" s="1509"/>
      <c r="AH850" s="1509"/>
      <c r="AI850" s="1509"/>
      <c r="AJ850" s="1509"/>
      <c r="AK850" s="1509"/>
      <c r="AL850" s="1509"/>
      <c r="AM850" s="1509"/>
      <c r="AN850" s="1509"/>
      <c r="AO850" s="1509"/>
      <c r="AP850" s="1509"/>
      <c r="AQ850" s="1509"/>
      <c r="AR850" s="1509"/>
      <c r="AS850" s="1509"/>
      <c r="AT850" s="1509"/>
      <c r="AU850" s="1509"/>
      <c r="AV850" s="1509"/>
      <c r="AW850" s="1509"/>
      <c r="AX850" s="1509"/>
      <c r="AY850" s="1509"/>
      <c r="AZ850" s="1509"/>
      <c r="BA850" s="1509"/>
      <c r="BB850" s="1509"/>
    </row>
    <row r="851">
      <c r="A851" s="1509"/>
      <c r="B851" s="1509"/>
      <c r="C851" s="1509"/>
      <c r="D851" s="1509"/>
      <c r="E851" s="1509"/>
      <c r="F851" s="1509"/>
      <c r="G851" s="1509"/>
      <c r="H851" s="1509"/>
      <c r="I851" s="1509"/>
      <c r="J851" s="1509"/>
      <c r="K851" s="1509"/>
      <c r="L851" s="1509"/>
      <c r="M851" s="1509"/>
      <c r="N851" s="1509"/>
      <c r="O851" s="1509"/>
      <c r="P851" s="1509"/>
      <c r="Q851" s="1509"/>
      <c r="R851" s="1509"/>
      <c r="S851" s="1509"/>
      <c r="T851" s="1509"/>
      <c r="U851" s="1509"/>
      <c r="V851" s="1509"/>
      <c r="W851" s="1509"/>
      <c r="X851" s="1509"/>
      <c r="Y851" s="1509"/>
      <c r="Z851" s="1509"/>
      <c r="AA851" s="1509"/>
      <c r="AB851" s="1509"/>
      <c r="AC851" s="1509"/>
      <c r="AD851" s="1509"/>
      <c r="AE851" s="1509"/>
      <c r="AF851" s="1509"/>
      <c r="AG851" s="1509"/>
      <c r="AH851" s="1509"/>
      <c r="AI851" s="1509"/>
      <c r="AJ851" s="1509"/>
      <c r="AK851" s="1509"/>
      <c r="AL851" s="1509"/>
      <c r="AM851" s="1509"/>
      <c r="AN851" s="1509"/>
      <c r="AO851" s="1509"/>
      <c r="AP851" s="1509"/>
      <c r="AQ851" s="1509"/>
      <c r="AR851" s="1509"/>
      <c r="AS851" s="1509"/>
      <c r="AT851" s="1509"/>
      <c r="AU851" s="1509"/>
      <c r="AV851" s="1509"/>
      <c r="AW851" s="1509"/>
      <c r="AX851" s="1509"/>
      <c r="AY851" s="1509"/>
      <c r="AZ851" s="1509"/>
      <c r="BA851" s="1509"/>
      <c r="BB851" s="1509"/>
    </row>
    <row r="852">
      <c r="A852" s="1509"/>
      <c r="B852" s="1509"/>
      <c r="C852" s="1509"/>
      <c r="D852" s="1509"/>
      <c r="E852" s="1509"/>
      <c r="F852" s="1509"/>
      <c r="G852" s="1509"/>
      <c r="H852" s="1509"/>
      <c r="I852" s="1509"/>
      <c r="J852" s="1509"/>
      <c r="K852" s="1509"/>
      <c r="L852" s="1509"/>
      <c r="M852" s="1509"/>
      <c r="N852" s="1509"/>
      <c r="O852" s="1509"/>
      <c r="P852" s="1509"/>
      <c r="Q852" s="1509"/>
      <c r="R852" s="1509"/>
      <c r="S852" s="1509"/>
      <c r="T852" s="1509"/>
      <c r="U852" s="1509"/>
      <c r="V852" s="1509"/>
      <c r="W852" s="1509"/>
      <c r="X852" s="1509"/>
      <c r="Y852" s="1509"/>
      <c r="Z852" s="1509"/>
      <c r="AA852" s="1509"/>
      <c r="AB852" s="1509"/>
      <c r="AC852" s="1509"/>
      <c r="AD852" s="1509"/>
      <c r="AE852" s="1509"/>
      <c r="AF852" s="1509"/>
      <c r="AG852" s="1509"/>
      <c r="AH852" s="1509"/>
      <c r="AI852" s="1509"/>
      <c r="AJ852" s="1509"/>
      <c r="AK852" s="1509"/>
      <c r="AL852" s="1509"/>
      <c r="AM852" s="1509"/>
      <c r="AN852" s="1509"/>
      <c r="AO852" s="1509"/>
      <c r="AP852" s="1509"/>
      <c r="AQ852" s="1509"/>
      <c r="AR852" s="1509"/>
      <c r="AS852" s="1509"/>
      <c r="AT852" s="1509"/>
      <c r="AU852" s="1509"/>
      <c r="AV852" s="1509"/>
      <c r="AW852" s="1509"/>
      <c r="AX852" s="1509"/>
      <c r="AY852" s="1509"/>
      <c r="AZ852" s="1509"/>
      <c r="BA852" s="1509"/>
      <c r="BB852" s="1509"/>
    </row>
    <row r="853">
      <c r="A853" s="1509"/>
      <c r="B853" s="1509"/>
      <c r="C853" s="1509"/>
      <c r="D853" s="1509"/>
      <c r="E853" s="1509"/>
      <c r="F853" s="1509"/>
      <c r="G853" s="1509"/>
      <c r="H853" s="1509"/>
      <c r="I853" s="1509"/>
      <c r="J853" s="1509"/>
      <c r="K853" s="1509"/>
      <c r="L853" s="1509"/>
      <c r="M853" s="1509"/>
      <c r="N853" s="1509"/>
      <c r="O853" s="1509"/>
      <c r="P853" s="1509"/>
      <c r="Q853" s="1509"/>
      <c r="R853" s="1509"/>
      <c r="S853" s="1509"/>
      <c r="T853" s="1509"/>
      <c r="U853" s="1509"/>
      <c r="V853" s="1509"/>
      <c r="W853" s="1509"/>
      <c r="X853" s="1509"/>
      <c r="Y853" s="1509"/>
      <c r="Z853" s="1509"/>
      <c r="AA853" s="1509"/>
      <c r="AB853" s="1509"/>
      <c r="AC853" s="1509"/>
      <c r="AD853" s="1509"/>
      <c r="AE853" s="1509"/>
      <c r="AF853" s="1509"/>
      <c r="AG853" s="1509"/>
      <c r="AH853" s="1509"/>
      <c r="AI853" s="1509"/>
      <c r="AJ853" s="1509"/>
      <c r="AK853" s="1509"/>
      <c r="AL853" s="1509"/>
      <c r="AM853" s="1509"/>
      <c r="AN853" s="1509"/>
      <c r="AO853" s="1509"/>
      <c r="AP853" s="1509"/>
      <c r="AQ853" s="1509"/>
      <c r="AR853" s="1509"/>
      <c r="AS853" s="1509"/>
      <c r="AT853" s="1509"/>
      <c r="AU853" s="1509"/>
      <c r="AV853" s="1509"/>
      <c r="AW853" s="1509"/>
      <c r="AX853" s="1509"/>
      <c r="AY853" s="1509"/>
      <c r="AZ853" s="1509"/>
      <c r="BA853" s="1509"/>
      <c r="BB853" s="1509"/>
    </row>
    <row r="854">
      <c r="A854" s="1509"/>
      <c r="B854" s="1509"/>
      <c r="C854" s="1509"/>
      <c r="D854" s="1509"/>
      <c r="E854" s="1509"/>
      <c r="F854" s="1509"/>
      <c r="G854" s="1509"/>
      <c r="H854" s="1509"/>
      <c r="I854" s="1509"/>
      <c r="J854" s="1509"/>
      <c r="K854" s="1509"/>
      <c r="L854" s="1509"/>
      <c r="M854" s="1509"/>
      <c r="N854" s="1509"/>
      <c r="O854" s="1509"/>
      <c r="P854" s="1509"/>
      <c r="Q854" s="1509"/>
      <c r="R854" s="1509"/>
      <c r="S854" s="1509"/>
      <c r="T854" s="1509"/>
      <c r="U854" s="1509"/>
      <c r="V854" s="1509"/>
      <c r="W854" s="1509"/>
      <c r="X854" s="1509"/>
      <c r="Y854" s="1509"/>
      <c r="Z854" s="1509"/>
      <c r="AA854" s="1509"/>
      <c r="AB854" s="1509"/>
      <c r="AC854" s="1509"/>
      <c r="AD854" s="1509"/>
      <c r="AE854" s="1509"/>
      <c r="AF854" s="1509"/>
      <c r="AG854" s="1509"/>
      <c r="AH854" s="1509"/>
      <c r="AI854" s="1509"/>
      <c r="AJ854" s="1509"/>
      <c r="AK854" s="1509"/>
      <c r="AL854" s="1509"/>
      <c r="AM854" s="1509"/>
      <c r="AN854" s="1509"/>
      <c r="AO854" s="1509"/>
      <c r="AP854" s="1509"/>
      <c r="AQ854" s="1509"/>
      <c r="AR854" s="1509"/>
      <c r="AS854" s="1509"/>
      <c r="AT854" s="1509"/>
      <c r="AU854" s="1509"/>
      <c r="AV854" s="1509"/>
      <c r="AW854" s="1509"/>
      <c r="AX854" s="1509"/>
      <c r="AY854" s="1509"/>
      <c r="AZ854" s="1509"/>
      <c r="BA854" s="1509"/>
      <c r="BB854" s="1509"/>
    </row>
    <row r="855">
      <c r="A855" s="1509"/>
      <c r="B855" s="1509"/>
      <c r="C855" s="1509"/>
      <c r="D855" s="1509"/>
      <c r="E855" s="1509"/>
      <c r="F855" s="1509"/>
      <c r="G855" s="1509"/>
      <c r="H855" s="1509"/>
      <c r="I855" s="1509"/>
      <c r="J855" s="1509"/>
      <c r="K855" s="1509"/>
      <c r="L855" s="1509"/>
      <c r="M855" s="1509"/>
      <c r="N855" s="1509"/>
      <c r="O855" s="1509"/>
      <c r="P855" s="1509"/>
      <c r="Q855" s="1509"/>
      <c r="R855" s="1509"/>
      <c r="S855" s="1509"/>
      <c r="T855" s="1509"/>
      <c r="U855" s="1509"/>
      <c r="V855" s="1509"/>
      <c r="W855" s="1509"/>
      <c r="X855" s="1509"/>
      <c r="Y855" s="1509"/>
      <c r="Z855" s="1509"/>
      <c r="AA855" s="1509"/>
      <c r="AB855" s="1509"/>
      <c r="AC855" s="1509"/>
      <c r="AD855" s="1509"/>
      <c r="AE855" s="1509"/>
      <c r="AF855" s="1509"/>
      <c r="AG855" s="1509"/>
      <c r="AH855" s="1509"/>
      <c r="AI855" s="1509"/>
      <c r="AJ855" s="1509"/>
      <c r="AK855" s="1509"/>
      <c r="AL855" s="1509"/>
      <c r="AM855" s="1509"/>
      <c r="AN855" s="1509"/>
      <c r="AO855" s="1509"/>
      <c r="AP855" s="1509"/>
      <c r="AQ855" s="1509"/>
      <c r="AR855" s="1509"/>
      <c r="AS855" s="1509"/>
      <c r="AT855" s="1509"/>
      <c r="AU855" s="1509"/>
      <c r="AV855" s="1509"/>
      <c r="AW855" s="1509"/>
      <c r="AX855" s="1509"/>
      <c r="AY855" s="1509"/>
      <c r="AZ855" s="1509"/>
      <c r="BA855" s="1509"/>
      <c r="BB855" s="1509"/>
    </row>
    <row r="856">
      <c r="A856" s="1509"/>
      <c r="B856" s="1509"/>
      <c r="C856" s="1509"/>
      <c r="D856" s="1509"/>
      <c r="E856" s="1509"/>
      <c r="F856" s="1509"/>
      <c r="G856" s="1509"/>
      <c r="H856" s="1509"/>
      <c r="I856" s="1509"/>
      <c r="J856" s="1509"/>
      <c r="K856" s="1509"/>
      <c r="L856" s="1509"/>
      <c r="M856" s="1509"/>
      <c r="N856" s="1509"/>
      <c r="O856" s="1509"/>
      <c r="P856" s="1509"/>
      <c r="Q856" s="1509"/>
      <c r="R856" s="1509"/>
      <c r="S856" s="1509"/>
      <c r="T856" s="1509"/>
      <c r="U856" s="1509"/>
      <c r="V856" s="1509"/>
      <c r="W856" s="1509"/>
      <c r="X856" s="1509"/>
      <c r="Y856" s="1509"/>
      <c r="Z856" s="1509"/>
      <c r="AA856" s="1509"/>
      <c r="AB856" s="1509"/>
      <c r="AC856" s="1509"/>
      <c r="AD856" s="1509"/>
      <c r="AE856" s="1509"/>
      <c r="AF856" s="1509"/>
      <c r="AG856" s="1509"/>
      <c r="AH856" s="1509"/>
      <c r="AI856" s="1509"/>
      <c r="AJ856" s="1509"/>
      <c r="AK856" s="1509"/>
      <c r="AL856" s="1509"/>
      <c r="AM856" s="1509"/>
      <c r="AN856" s="1509"/>
      <c r="AO856" s="1509"/>
      <c r="AP856" s="1509"/>
      <c r="AQ856" s="1509"/>
      <c r="AR856" s="1509"/>
      <c r="AS856" s="1509"/>
      <c r="AT856" s="1509"/>
      <c r="AU856" s="1509"/>
      <c r="AV856" s="1509"/>
      <c r="AW856" s="1509"/>
      <c r="AX856" s="1509"/>
      <c r="AY856" s="1509"/>
      <c r="AZ856" s="1509"/>
      <c r="BA856" s="1509"/>
      <c r="BB856" s="1509"/>
    </row>
    <row r="857">
      <c r="A857" s="1509"/>
      <c r="B857" s="1509"/>
      <c r="C857" s="1509"/>
      <c r="D857" s="1509"/>
      <c r="E857" s="1509"/>
      <c r="F857" s="1509"/>
      <c r="G857" s="1509"/>
      <c r="H857" s="1509"/>
      <c r="I857" s="1509"/>
      <c r="J857" s="1509"/>
      <c r="K857" s="1509"/>
      <c r="L857" s="1509"/>
      <c r="M857" s="1509"/>
      <c r="N857" s="1509"/>
      <c r="O857" s="1509"/>
      <c r="P857" s="1509"/>
      <c r="Q857" s="1509"/>
      <c r="R857" s="1509"/>
      <c r="S857" s="1509"/>
      <c r="T857" s="1509"/>
      <c r="U857" s="1509"/>
      <c r="V857" s="1509"/>
      <c r="W857" s="1509"/>
      <c r="X857" s="1509"/>
      <c r="Y857" s="1509"/>
      <c r="Z857" s="1509"/>
      <c r="AA857" s="1509"/>
      <c r="AB857" s="1509"/>
      <c r="AC857" s="1509"/>
      <c r="AD857" s="1509"/>
      <c r="AE857" s="1509"/>
      <c r="AF857" s="1509"/>
      <c r="AG857" s="1509"/>
      <c r="AH857" s="1509"/>
      <c r="AI857" s="1509"/>
      <c r="AJ857" s="1509"/>
      <c r="AK857" s="1509"/>
      <c r="AL857" s="1509"/>
      <c r="AM857" s="1509"/>
      <c r="AN857" s="1509"/>
      <c r="AO857" s="1509"/>
      <c r="AP857" s="1509"/>
      <c r="AQ857" s="1509"/>
      <c r="AR857" s="1509"/>
      <c r="AS857" s="1509"/>
      <c r="AT857" s="1509"/>
      <c r="AU857" s="1509"/>
      <c r="AV857" s="1509"/>
      <c r="AW857" s="1509"/>
      <c r="AX857" s="1509"/>
      <c r="AY857" s="1509"/>
      <c r="AZ857" s="1509"/>
      <c r="BA857" s="1509"/>
      <c r="BB857" s="1509"/>
    </row>
    <row r="858">
      <c r="A858" s="1509"/>
      <c r="B858" s="1509"/>
      <c r="C858" s="1509"/>
      <c r="D858" s="1509"/>
      <c r="E858" s="1509"/>
      <c r="F858" s="1509"/>
      <c r="G858" s="1509"/>
      <c r="H858" s="1509"/>
      <c r="I858" s="1509"/>
      <c r="J858" s="1509"/>
      <c r="K858" s="1509"/>
      <c r="L858" s="1509"/>
      <c r="M858" s="1509"/>
      <c r="N858" s="1509"/>
      <c r="O858" s="1509"/>
      <c r="P858" s="1509"/>
      <c r="Q858" s="1509"/>
      <c r="R858" s="1509"/>
      <c r="S858" s="1509"/>
      <c r="T858" s="1509"/>
      <c r="U858" s="1509"/>
      <c r="V858" s="1509"/>
      <c r="W858" s="1509"/>
      <c r="X858" s="1509"/>
      <c r="Y858" s="1509"/>
      <c r="Z858" s="1509"/>
      <c r="AA858" s="1509"/>
      <c r="AB858" s="1509"/>
      <c r="AC858" s="1509"/>
      <c r="AD858" s="1509"/>
      <c r="AE858" s="1509"/>
      <c r="AF858" s="1509"/>
      <c r="AG858" s="1509"/>
      <c r="AH858" s="1509"/>
      <c r="AI858" s="1509"/>
      <c r="AJ858" s="1509"/>
      <c r="AK858" s="1509"/>
      <c r="AL858" s="1509"/>
      <c r="AM858" s="1509"/>
      <c r="AN858" s="1509"/>
      <c r="AO858" s="1509"/>
      <c r="AP858" s="1509"/>
      <c r="AQ858" s="1509"/>
      <c r="AR858" s="1509"/>
      <c r="AS858" s="1509"/>
      <c r="AT858" s="1509"/>
      <c r="AU858" s="1509"/>
      <c r="AV858" s="1509"/>
      <c r="AW858" s="1509"/>
      <c r="AX858" s="1509"/>
      <c r="AY858" s="1509"/>
      <c r="AZ858" s="1509"/>
      <c r="BA858" s="1509"/>
      <c r="BB858" s="1509"/>
    </row>
    <row r="859">
      <c r="A859" s="1509"/>
      <c r="B859" s="1509"/>
      <c r="C859" s="1509"/>
      <c r="D859" s="1509"/>
      <c r="E859" s="1509"/>
      <c r="F859" s="1509"/>
      <c r="G859" s="1509"/>
      <c r="H859" s="1509"/>
      <c r="I859" s="1509"/>
      <c r="J859" s="1509"/>
      <c r="K859" s="1509"/>
      <c r="L859" s="1509"/>
      <c r="M859" s="1509"/>
      <c r="N859" s="1509"/>
      <c r="O859" s="1509"/>
      <c r="P859" s="1509"/>
      <c r="Q859" s="1509"/>
      <c r="R859" s="1509"/>
      <c r="S859" s="1509"/>
      <c r="T859" s="1509"/>
      <c r="U859" s="1509"/>
      <c r="V859" s="1509"/>
      <c r="W859" s="1509"/>
      <c r="X859" s="1509"/>
      <c r="Y859" s="1509"/>
      <c r="Z859" s="1509"/>
      <c r="AA859" s="1509"/>
      <c r="AB859" s="1509"/>
      <c r="AC859" s="1509"/>
      <c r="AD859" s="1509"/>
      <c r="AE859" s="1509"/>
      <c r="AF859" s="1509"/>
      <c r="AG859" s="1509"/>
      <c r="AH859" s="1509"/>
      <c r="AI859" s="1509"/>
      <c r="AJ859" s="1509"/>
      <c r="AK859" s="1509"/>
      <c r="AL859" s="1509"/>
      <c r="AM859" s="1509"/>
      <c r="AN859" s="1509"/>
      <c r="AO859" s="1509"/>
      <c r="AP859" s="1509"/>
      <c r="AQ859" s="1509"/>
      <c r="AR859" s="1509"/>
      <c r="AS859" s="1509"/>
      <c r="AT859" s="1509"/>
      <c r="AU859" s="1509"/>
      <c r="AV859" s="1509"/>
      <c r="AW859" s="1509"/>
      <c r="AX859" s="1509"/>
      <c r="AY859" s="1509"/>
      <c r="AZ859" s="1509"/>
      <c r="BA859" s="1509"/>
      <c r="BB859" s="1509"/>
    </row>
    <row r="860">
      <c r="A860" s="1509"/>
      <c r="B860" s="1509"/>
      <c r="C860" s="1509"/>
      <c r="D860" s="1509"/>
      <c r="E860" s="1509"/>
      <c r="F860" s="1509"/>
      <c r="G860" s="1509"/>
      <c r="H860" s="1509"/>
      <c r="I860" s="1509"/>
      <c r="J860" s="1509"/>
      <c r="K860" s="1509"/>
      <c r="L860" s="1509"/>
      <c r="M860" s="1509"/>
      <c r="N860" s="1509"/>
      <c r="O860" s="1509"/>
      <c r="P860" s="1509"/>
      <c r="Q860" s="1509"/>
      <c r="R860" s="1509"/>
      <c r="S860" s="1509"/>
      <c r="T860" s="1509"/>
      <c r="U860" s="1509"/>
      <c r="V860" s="1509"/>
      <c r="W860" s="1509"/>
      <c r="X860" s="1509"/>
      <c r="Y860" s="1509"/>
      <c r="Z860" s="1509"/>
      <c r="AA860" s="1509"/>
      <c r="AB860" s="1509"/>
      <c r="AC860" s="1509"/>
      <c r="AD860" s="1509"/>
      <c r="AE860" s="1509"/>
      <c r="AF860" s="1509"/>
      <c r="AG860" s="1509"/>
      <c r="AH860" s="1509"/>
      <c r="AI860" s="1509"/>
      <c r="AJ860" s="1509"/>
      <c r="AK860" s="1509"/>
      <c r="AL860" s="1509"/>
      <c r="AM860" s="1509"/>
      <c r="AN860" s="1509"/>
      <c r="AO860" s="1509"/>
      <c r="AP860" s="1509"/>
      <c r="AQ860" s="1509"/>
      <c r="AR860" s="1509"/>
      <c r="AS860" s="1509"/>
      <c r="AT860" s="1509"/>
      <c r="AU860" s="1509"/>
      <c r="AV860" s="1509"/>
      <c r="AW860" s="1509"/>
      <c r="AX860" s="1509"/>
      <c r="AY860" s="1509"/>
      <c r="AZ860" s="1509"/>
      <c r="BA860" s="1509"/>
      <c r="BB860" s="1509"/>
    </row>
    <row r="861">
      <c r="A861" s="1509"/>
      <c r="B861" s="1509"/>
      <c r="C861" s="1509"/>
      <c r="D861" s="1509"/>
      <c r="E861" s="1509"/>
      <c r="F861" s="1509"/>
      <c r="G861" s="1509"/>
      <c r="H861" s="1509"/>
      <c r="I861" s="1509"/>
      <c r="J861" s="1509"/>
      <c r="K861" s="1509"/>
      <c r="L861" s="1509"/>
      <c r="M861" s="1509"/>
      <c r="N861" s="1509"/>
      <c r="O861" s="1509"/>
      <c r="P861" s="1509"/>
      <c r="Q861" s="1509"/>
      <c r="R861" s="1509"/>
      <c r="S861" s="1509"/>
      <c r="T861" s="1509"/>
      <c r="U861" s="1509"/>
      <c r="V861" s="1509"/>
      <c r="W861" s="1509"/>
      <c r="X861" s="1509"/>
      <c r="Y861" s="1509"/>
      <c r="Z861" s="1509"/>
      <c r="AA861" s="1509"/>
      <c r="AB861" s="1509"/>
      <c r="AC861" s="1509"/>
      <c r="AD861" s="1509"/>
      <c r="AE861" s="1509"/>
      <c r="AF861" s="1509"/>
      <c r="AG861" s="1509"/>
      <c r="AH861" s="1509"/>
      <c r="AI861" s="1509"/>
      <c r="AJ861" s="1509"/>
      <c r="AK861" s="1509"/>
      <c r="AL861" s="1509"/>
      <c r="AM861" s="1509"/>
      <c r="AN861" s="1509"/>
      <c r="AO861" s="1509"/>
      <c r="AP861" s="1509"/>
      <c r="AQ861" s="1509"/>
      <c r="AR861" s="1509"/>
      <c r="AS861" s="1509"/>
      <c r="AT861" s="1509"/>
      <c r="AU861" s="1509"/>
      <c r="AV861" s="1509"/>
      <c r="AW861" s="1509"/>
      <c r="AX861" s="1509"/>
      <c r="AY861" s="1509"/>
      <c r="AZ861" s="1509"/>
      <c r="BA861" s="1509"/>
      <c r="BB861" s="1509"/>
    </row>
    <row r="862">
      <c r="A862" s="1509"/>
      <c r="B862" s="1509"/>
      <c r="C862" s="1509"/>
      <c r="D862" s="1509"/>
      <c r="E862" s="1509"/>
      <c r="F862" s="1509"/>
      <c r="G862" s="1509"/>
      <c r="H862" s="1509"/>
      <c r="I862" s="1509"/>
      <c r="J862" s="1509"/>
      <c r="K862" s="1509"/>
      <c r="L862" s="1509"/>
      <c r="M862" s="1509"/>
      <c r="N862" s="1509"/>
      <c r="O862" s="1509"/>
      <c r="P862" s="1509"/>
      <c r="Q862" s="1509"/>
      <c r="R862" s="1509"/>
      <c r="S862" s="1509"/>
      <c r="T862" s="1509"/>
      <c r="U862" s="1509"/>
      <c r="V862" s="1509"/>
      <c r="W862" s="1509"/>
      <c r="X862" s="1509"/>
      <c r="Y862" s="1509"/>
      <c r="Z862" s="1509"/>
      <c r="AA862" s="1509"/>
      <c r="AB862" s="1509"/>
      <c r="AC862" s="1509"/>
      <c r="AD862" s="1509"/>
      <c r="AE862" s="1509"/>
      <c r="AF862" s="1509"/>
      <c r="AG862" s="1509"/>
      <c r="AH862" s="1509"/>
      <c r="AI862" s="1509"/>
      <c r="AJ862" s="1509"/>
      <c r="AK862" s="1509"/>
      <c r="AL862" s="1509"/>
      <c r="AM862" s="1509"/>
      <c r="AN862" s="1509"/>
      <c r="AO862" s="1509"/>
      <c r="AP862" s="1509"/>
      <c r="AQ862" s="1509"/>
      <c r="AR862" s="1509"/>
      <c r="AS862" s="1509"/>
      <c r="AT862" s="1509"/>
      <c r="AU862" s="1509"/>
      <c r="AV862" s="1509"/>
      <c r="AW862" s="1509"/>
      <c r="AX862" s="1509"/>
      <c r="AY862" s="1509"/>
      <c r="AZ862" s="1509"/>
      <c r="BA862" s="1509"/>
      <c r="BB862" s="1509"/>
    </row>
    <row r="863">
      <c r="A863" s="1509"/>
      <c r="B863" s="1509"/>
      <c r="C863" s="1509"/>
      <c r="D863" s="1509"/>
      <c r="E863" s="1509"/>
      <c r="F863" s="1509"/>
      <c r="G863" s="1509"/>
      <c r="H863" s="1509"/>
      <c r="I863" s="1509"/>
      <c r="J863" s="1509"/>
      <c r="K863" s="1509"/>
      <c r="L863" s="1509"/>
      <c r="M863" s="1509"/>
      <c r="N863" s="1509"/>
      <c r="O863" s="1509"/>
      <c r="P863" s="1509"/>
      <c r="Q863" s="1509"/>
      <c r="R863" s="1509"/>
      <c r="S863" s="1509"/>
      <c r="T863" s="1509"/>
      <c r="U863" s="1509"/>
      <c r="V863" s="1509"/>
      <c r="W863" s="1509"/>
      <c r="X863" s="1509"/>
      <c r="Y863" s="1509"/>
      <c r="Z863" s="1509"/>
      <c r="AA863" s="1509"/>
      <c r="AB863" s="1509"/>
      <c r="AC863" s="1509"/>
      <c r="AD863" s="1509"/>
      <c r="AE863" s="1509"/>
      <c r="AF863" s="1509"/>
      <c r="AG863" s="1509"/>
      <c r="AH863" s="1509"/>
      <c r="AI863" s="1509"/>
      <c r="AJ863" s="1509"/>
      <c r="AK863" s="1509"/>
      <c r="AL863" s="1509"/>
      <c r="AM863" s="1509"/>
      <c r="AN863" s="1509"/>
      <c r="AO863" s="1509"/>
      <c r="AP863" s="1509"/>
      <c r="AQ863" s="1509"/>
      <c r="AR863" s="1509"/>
      <c r="AS863" s="1509"/>
      <c r="AT863" s="1509"/>
      <c r="AU863" s="1509"/>
      <c r="AV863" s="1509"/>
      <c r="AW863" s="1509"/>
      <c r="AX863" s="1509"/>
      <c r="AY863" s="1509"/>
      <c r="AZ863" s="1509"/>
      <c r="BA863" s="1509"/>
      <c r="BB863" s="1509"/>
    </row>
    <row r="864">
      <c r="A864" s="1509"/>
      <c r="B864" s="1509"/>
      <c r="C864" s="1509"/>
      <c r="D864" s="1509"/>
      <c r="E864" s="1509"/>
      <c r="F864" s="1509"/>
      <c r="G864" s="1509"/>
      <c r="H864" s="1509"/>
      <c r="I864" s="1509"/>
      <c r="J864" s="1509"/>
      <c r="K864" s="1509"/>
      <c r="L864" s="1509"/>
      <c r="M864" s="1509"/>
      <c r="N864" s="1509"/>
      <c r="O864" s="1509"/>
      <c r="P864" s="1509"/>
      <c r="Q864" s="1509"/>
      <c r="R864" s="1509"/>
      <c r="S864" s="1509"/>
      <c r="T864" s="1509"/>
      <c r="U864" s="1509"/>
      <c r="V864" s="1509"/>
      <c r="W864" s="1509"/>
      <c r="X864" s="1509"/>
      <c r="Y864" s="1509"/>
      <c r="Z864" s="1509"/>
      <c r="AA864" s="1509"/>
      <c r="AB864" s="1509"/>
      <c r="AC864" s="1509"/>
      <c r="AD864" s="1509"/>
      <c r="AE864" s="1509"/>
      <c r="AF864" s="1509"/>
      <c r="AG864" s="1509"/>
      <c r="AH864" s="1509"/>
      <c r="AI864" s="1509"/>
      <c r="AJ864" s="1509"/>
      <c r="AK864" s="1509"/>
      <c r="AL864" s="1509"/>
      <c r="AM864" s="1509"/>
      <c r="AN864" s="1509"/>
      <c r="AO864" s="1509"/>
      <c r="AP864" s="1509"/>
      <c r="AQ864" s="1509"/>
      <c r="AR864" s="1509"/>
      <c r="AS864" s="1509"/>
      <c r="AT864" s="1509"/>
      <c r="AU864" s="1509"/>
      <c r="AV864" s="1509"/>
      <c r="AW864" s="1509"/>
      <c r="AX864" s="1509"/>
      <c r="AY864" s="1509"/>
      <c r="AZ864" s="1509"/>
      <c r="BA864" s="1509"/>
      <c r="BB864" s="1509"/>
    </row>
    <row r="865">
      <c r="A865" s="1509"/>
      <c r="B865" s="1509"/>
      <c r="C865" s="1509"/>
      <c r="D865" s="1509"/>
      <c r="E865" s="1509"/>
      <c r="F865" s="1509"/>
      <c r="G865" s="1509"/>
      <c r="H865" s="1509"/>
      <c r="I865" s="1509"/>
      <c r="J865" s="1509"/>
      <c r="K865" s="1509"/>
      <c r="L865" s="1509"/>
      <c r="M865" s="1509"/>
      <c r="N865" s="1509"/>
      <c r="O865" s="1509"/>
      <c r="P865" s="1509"/>
      <c r="Q865" s="1509"/>
      <c r="R865" s="1509"/>
      <c r="S865" s="1509"/>
      <c r="T865" s="1509"/>
      <c r="U865" s="1509"/>
      <c r="V865" s="1509"/>
      <c r="W865" s="1509"/>
      <c r="X865" s="1509"/>
      <c r="Y865" s="1509"/>
      <c r="Z865" s="1509"/>
      <c r="AA865" s="1509"/>
      <c r="AB865" s="1509"/>
      <c r="AC865" s="1509"/>
      <c r="AD865" s="1509"/>
      <c r="AE865" s="1509"/>
      <c r="AF865" s="1509"/>
      <c r="AG865" s="1509"/>
      <c r="AH865" s="1509"/>
      <c r="AI865" s="1509"/>
      <c r="AJ865" s="1509"/>
      <c r="AK865" s="1509"/>
      <c r="AL865" s="1509"/>
      <c r="AM865" s="1509"/>
      <c r="AN865" s="1509"/>
      <c r="AO865" s="1509"/>
      <c r="AP865" s="1509"/>
      <c r="AQ865" s="1509"/>
      <c r="AR865" s="1509"/>
      <c r="AS865" s="1509"/>
      <c r="AT865" s="1509"/>
      <c r="AU865" s="1509"/>
      <c r="AV865" s="1509"/>
      <c r="AW865" s="1509"/>
      <c r="AX865" s="1509"/>
      <c r="AY865" s="1509"/>
      <c r="AZ865" s="1509"/>
      <c r="BA865" s="1509"/>
      <c r="BB865" s="1509"/>
    </row>
    <row r="866">
      <c r="A866" s="1509"/>
      <c r="B866" s="1509"/>
      <c r="C866" s="1509"/>
      <c r="D866" s="1509"/>
      <c r="E866" s="1509"/>
      <c r="F866" s="1509"/>
      <c r="G866" s="1509"/>
      <c r="H866" s="1509"/>
      <c r="I866" s="1509"/>
      <c r="J866" s="1509"/>
      <c r="K866" s="1509"/>
      <c r="L866" s="1509"/>
      <c r="M866" s="1509"/>
      <c r="N866" s="1509"/>
      <c r="O866" s="1509"/>
      <c r="P866" s="1509"/>
      <c r="Q866" s="1509"/>
      <c r="R866" s="1509"/>
      <c r="S866" s="1509"/>
      <c r="T866" s="1509"/>
      <c r="U866" s="1509"/>
      <c r="V866" s="1509"/>
      <c r="W866" s="1509"/>
      <c r="X866" s="1509"/>
      <c r="Y866" s="1509"/>
      <c r="Z866" s="1509"/>
      <c r="AA866" s="1509"/>
      <c r="AB866" s="1509"/>
      <c r="AC866" s="1509"/>
      <c r="AD866" s="1509"/>
      <c r="AE866" s="1509"/>
      <c r="AF866" s="1509"/>
      <c r="AG866" s="1509"/>
      <c r="AH866" s="1509"/>
      <c r="AI866" s="1509"/>
      <c r="AJ866" s="1509"/>
      <c r="AK866" s="1509"/>
      <c r="AL866" s="1509"/>
      <c r="AM866" s="1509"/>
      <c r="AN866" s="1509"/>
      <c r="AO866" s="1509"/>
      <c r="AP866" s="1509"/>
      <c r="AQ866" s="1509"/>
      <c r="AR866" s="1509"/>
      <c r="AS866" s="1509"/>
      <c r="AT866" s="1509"/>
      <c r="AU866" s="1509"/>
      <c r="AV866" s="1509"/>
      <c r="AW866" s="1509"/>
      <c r="AX866" s="1509"/>
      <c r="AY866" s="1509"/>
      <c r="AZ866" s="1509"/>
      <c r="BA866" s="1509"/>
      <c r="BB866" s="1509"/>
    </row>
    <row r="867">
      <c r="A867" s="1509"/>
      <c r="B867" s="1509"/>
      <c r="C867" s="1509"/>
      <c r="D867" s="1509"/>
      <c r="E867" s="1509"/>
      <c r="F867" s="1509"/>
      <c r="G867" s="1509"/>
      <c r="H867" s="1509"/>
      <c r="I867" s="1509"/>
      <c r="J867" s="1509"/>
      <c r="K867" s="1509"/>
      <c r="L867" s="1509"/>
      <c r="M867" s="1509"/>
      <c r="N867" s="1509"/>
      <c r="O867" s="1509"/>
      <c r="P867" s="1509"/>
      <c r="Q867" s="1509"/>
      <c r="R867" s="1509"/>
      <c r="S867" s="1509"/>
      <c r="T867" s="1509"/>
      <c r="U867" s="1509"/>
      <c r="V867" s="1509"/>
      <c r="W867" s="1509"/>
      <c r="X867" s="1509"/>
      <c r="Y867" s="1509"/>
      <c r="Z867" s="1509"/>
      <c r="AA867" s="1509"/>
      <c r="AB867" s="1509"/>
      <c r="AC867" s="1509"/>
      <c r="AD867" s="1509"/>
      <c r="AE867" s="1509"/>
      <c r="AF867" s="1509"/>
      <c r="AG867" s="1509"/>
      <c r="AH867" s="1509"/>
      <c r="AI867" s="1509"/>
      <c r="AJ867" s="1509"/>
      <c r="AK867" s="1509"/>
      <c r="AL867" s="1509"/>
      <c r="AM867" s="1509"/>
      <c r="AN867" s="1509"/>
      <c r="AO867" s="1509"/>
      <c r="AP867" s="1509"/>
      <c r="AQ867" s="1509"/>
      <c r="AR867" s="1509"/>
      <c r="AS867" s="1509"/>
      <c r="AT867" s="1509"/>
      <c r="AU867" s="1509"/>
      <c r="AV867" s="1509"/>
      <c r="AW867" s="1509"/>
      <c r="AX867" s="1509"/>
      <c r="AY867" s="1509"/>
      <c r="AZ867" s="1509"/>
      <c r="BA867" s="1509"/>
      <c r="BB867" s="1509"/>
    </row>
    <row r="868">
      <c r="A868" s="1509"/>
      <c r="B868" s="1509"/>
      <c r="C868" s="1509"/>
      <c r="D868" s="1509"/>
      <c r="E868" s="1509"/>
      <c r="F868" s="1509"/>
      <c r="G868" s="1509"/>
      <c r="H868" s="1509"/>
      <c r="I868" s="1509"/>
      <c r="J868" s="1509"/>
      <c r="K868" s="1509"/>
      <c r="L868" s="1509"/>
      <c r="M868" s="1509"/>
      <c r="N868" s="1509"/>
      <c r="O868" s="1509"/>
      <c r="P868" s="1509"/>
      <c r="Q868" s="1509"/>
      <c r="R868" s="1509"/>
      <c r="S868" s="1509"/>
      <c r="T868" s="1509"/>
      <c r="U868" s="1509"/>
      <c r="V868" s="1509"/>
      <c r="W868" s="1509"/>
      <c r="X868" s="1509"/>
      <c r="Y868" s="1509"/>
      <c r="Z868" s="1509"/>
      <c r="AA868" s="1509"/>
      <c r="AB868" s="1509"/>
      <c r="AC868" s="1509"/>
      <c r="AD868" s="1509"/>
      <c r="AE868" s="1509"/>
      <c r="AF868" s="1509"/>
      <c r="AG868" s="1509"/>
      <c r="AH868" s="1509"/>
      <c r="AI868" s="1509"/>
      <c r="AJ868" s="1509"/>
      <c r="AK868" s="1509"/>
      <c r="AL868" s="1509"/>
      <c r="AM868" s="1509"/>
      <c r="AN868" s="1509"/>
      <c r="AO868" s="1509"/>
      <c r="AP868" s="1509"/>
      <c r="AQ868" s="1509"/>
      <c r="AR868" s="1509"/>
      <c r="AS868" s="1509"/>
      <c r="AT868" s="1509"/>
      <c r="AU868" s="1509"/>
      <c r="AV868" s="1509"/>
      <c r="AW868" s="1509"/>
      <c r="AX868" s="1509"/>
      <c r="AY868" s="1509"/>
      <c r="AZ868" s="1509"/>
      <c r="BA868" s="1509"/>
      <c r="BB868" s="1509"/>
    </row>
    <row r="869">
      <c r="A869" s="1509"/>
      <c r="B869" s="1509"/>
      <c r="C869" s="1509"/>
      <c r="D869" s="1509"/>
      <c r="E869" s="1509"/>
      <c r="F869" s="1509"/>
      <c r="G869" s="1509"/>
      <c r="H869" s="1509"/>
      <c r="I869" s="1509"/>
      <c r="J869" s="1509"/>
      <c r="K869" s="1509"/>
      <c r="L869" s="1509"/>
      <c r="M869" s="1509"/>
      <c r="N869" s="1509"/>
      <c r="O869" s="1509"/>
      <c r="P869" s="1509"/>
      <c r="Q869" s="1509"/>
      <c r="R869" s="1509"/>
      <c r="S869" s="1509"/>
      <c r="T869" s="1509"/>
      <c r="U869" s="1509"/>
      <c r="V869" s="1509"/>
      <c r="W869" s="1509"/>
      <c r="X869" s="1509"/>
      <c r="Y869" s="1509"/>
      <c r="Z869" s="1509"/>
      <c r="AA869" s="1509"/>
      <c r="AB869" s="1509"/>
      <c r="AC869" s="1509"/>
      <c r="AD869" s="1509"/>
      <c r="AE869" s="1509"/>
      <c r="AF869" s="1509"/>
      <c r="AG869" s="1509"/>
      <c r="AH869" s="1509"/>
      <c r="AI869" s="1509"/>
      <c r="AJ869" s="1509"/>
      <c r="AK869" s="1509"/>
      <c r="AL869" s="1509"/>
      <c r="AM869" s="1509"/>
      <c r="AN869" s="1509"/>
      <c r="AO869" s="1509"/>
      <c r="AP869" s="1509"/>
      <c r="AQ869" s="1509"/>
      <c r="AR869" s="1509"/>
      <c r="AS869" s="1509"/>
      <c r="AT869" s="1509"/>
      <c r="AU869" s="1509"/>
      <c r="AV869" s="1509"/>
      <c r="AW869" s="1509"/>
      <c r="AX869" s="1509"/>
      <c r="AY869" s="1509"/>
      <c r="AZ869" s="1509"/>
      <c r="BA869" s="1509"/>
      <c r="BB869" s="1509"/>
    </row>
    <row r="870">
      <c r="A870" s="1509"/>
      <c r="B870" s="1509"/>
      <c r="C870" s="1509"/>
      <c r="D870" s="1509"/>
      <c r="E870" s="1509"/>
      <c r="F870" s="1509"/>
      <c r="G870" s="1509"/>
      <c r="H870" s="1509"/>
      <c r="I870" s="1509"/>
      <c r="J870" s="1509"/>
      <c r="K870" s="1509"/>
      <c r="L870" s="1509"/>
      <c r="M870" s="1509"/>
      <c r="N870" s="1509"/>
      <c r="O870" s="1509"/>
      <c r="P870" s="1509"/>
      <c r="Q870" s="1509"/>
      <c r="R870" s="1509"/>
      <c r="S870" s="1509"/>
      <c r="T870" s="1509"/>
      <c r="U870" s="1509"/>
      <c r="V870" s="1509"/>
      <c r="W870" s="1509"/>
      <c r="X870" s="1509"/>
      <c r="Y870" s="1509"/>
      <c r="Z870" s="1509"/>
      <c r="AA870" s="1509"/>
      <c r="AB870" s="1509"/>
      <c r="AC870" s="1509"/>
      <c r="AD870" s="1509"/>
      <c r="AE870" s="1509"/>
      <c r="AF870" s="1509"/>
      <c r="AG870" s="1509"/>
      <c r="AH870" s="1509"/>
      <c r="AI870" s="1509"/>
      <c r="AJ870" s="1509"/>
      <c r="AK870" s="1509"/>
      <c r="AL870" s="1509"/>
      <c r="AM870" s="1509"/>
      <c r="AN870" s="1509"/>
      <c r="AO870" s="1509"/>
      <c r="AP870" s="1509"/>
      <c r="AQ870" s="1509"/>
      <c r="AR870" s="1509"/>
      <c r="AS870" s="1509"/>
      <c r="AT870" s="1509"/>
      <c r="AU870" s="1509"/>
      <c r="AV870" s="1509"/>
      <c r="AW870" s="1509"/>
      <c r="AX870" s="1509"/>
      <c r="AY870" s="1509"/>
      <c r="AZ870" s="1509"/>
      <c r="BA870" s="1509"/>
      <c r="BB870" s="1509"/>
    </row>
    <row r="871">
      <c r="A871" s="1509"/>
      <c r="B871" s="1509"/>
      <c r="C871" s="1509"/>
      <c r="D871" s="1509"/>
      <c r="E871" s="1509"/>
      <c r="F871" s="1509"/>
      <c r="G871" s="1509"/>
      <c r="H871" s="1509"/>
      <c r="I871" s="1509"/>
      <c r="J871" s="1509"/>
      <c r="K871" s="1509"/>
      <c r="L871" s="1509"/>
      <c r="M871" s="1509"/>
      <c r="N871" s="1509"/>
      <c r="O871" s="1509"/>
      <c r="P871" s="1509"/>
      <c r="Q871" s="1509"/>
      <c r="R871" s="1509"/>
      <c r="S871" s="1509"/>
      <c r="T871" s="1509"/>
      <c r="U871" s="1509"/>
      <c r="V871" s="1509"/>
      <c r="W871" s="1509"/>
      <c r="X871" s="1509"/>
      <c r="Y871" s="1509"/>
      <c r="Z871" s="1509"/>
      <c r="AA871" s="1509"/>
      <c r="AB871" s="1509"/>
      <c r="AC871" s="1509"/>
      <c r="AD871" s="1509"/>
      <c r="AE871" s="1509"/>
      <c r="AF871" s="1509"/>
      <c r="AG871" s="1509"/>
      <c r="AH871" s="1509"/>
      <c r="AI871" s="1509"/>
      <c r="AJ871" s="1509"/>
      <c r="AK871" s="1509"/>
      <c r="AL871" s="1509"/>
      <c r="AM871" s="1509"/>
      <c r="AN871" s="1509"/>
      <c r="AO871" s="1509"/>
      <c r="AP871" s="1509"/>
      <c r="AQ871" s="1509"/>
      <c r="AR871" s="1509"/>
      <c r="AS871" s="1509"/>
      <c r="AT871" s="1509"/>
      <c r="AU871" s="1509"/>
      <c r="AV871" s="1509"/>
      <c r="AW871" s="1509"/>
      <c r="AX871" s="1509"/>
      <c r="AY871" s="1509"/>
      <c r="AZ871" s="1509"/>
      <c r="BA871" s="1509"/>
      <c r="BB871" s="1509"/>
    </row>
    <row r="872">
      <c r="A872" s="1509"/>
      <c r="B872" s="1509"/>
      <c r="C872" s="1509"/>
      <c r="D872" s="1509"/>
      <c r="E872" s="1509"/>
      <c r="F872" s="1509"/>
      <c r="G872" s="1509"/>
      <c r="H872" s="1509"/>
      <c r="I872" s="1509"/>
      <c r="J872" s="1509"/>
      <c r="K872" s="1509"/>
      <c r="L872" s="1509"/>
      <c r="M872" s="1509"/>
      <c r="N872" s="1509"/>
      <c r="O872" s="1509"/>
      <c r="P872" s="1509"/>
      <c r="Q872" s="1509"/>
      <c r="R872" s="1509"/>
      <c r="S872" s="1509"/>
      <c r="T872" s="1509"/>
      <c r="U872" s="1509"/>
      <c r="V872" s="1509"/>
      <c r="W872" s="1509"/>
      <c r="X872" s="1509"/>
      <c r="Y872" s="1509"/>
      <c r="Z872" s="1509"/>
      <c r="AA872" s="1509"/>
      <c r="AB872" s="1509"/>
      <c r="AC872" s="1509"/>
      <c r="AD872" s="1509"/>
      <c r="AE872" s="1509"/>
      <c r="AF872" s="1509"/>
      <c r="AG872" s="1509"/>
      <c r="AH872" s="1509"/>
      <c r="AI872" s="1509"/>
      <c r="AJ872" s="1509"/>
      <c r="AK872" s="1509"/>
      <c r="AL872" s="1509"/>
      <c r="AM872" s="1509"/>
      <c r="AN872" s="1509"/>
      <c r="AO872" s="1509"/>
      <c r="AP872" s="1509"/>
      <c r="AQ872" s="1509"/>
      <c r="AR872" s="1509"/>
      <c r="AS872" s="1509"/>
      <c r="AT872" s="1509"/>
      <c r="AU872" s="1509"/>
      <c r="AV872" s="1509"/>
      <c r="AW872" s="1509"/>
      <c r="AX872" s="1509"/>
      <c r="AY872" s="1509"/>
      <c r="AZ872" s="1509"/>
      <c r="BA872" s="1509"/>
      <c r="BB872" s="1509"/>
    </row>
    <row r="873">
      <c r="A873" s="1509"/>
      <c r="B873" s="1509"/>
      <c r="C873" s="1509"/>
      <c r="D873" s="1509"/>
      <c r="E873" s="1509"/>
      <c r="F873" s="1509"/>
      <c r="G873" s="1509"/>
      <c r="H873" s="1509"/>
      <c r="I873" s="1509"/>
      <c r="J873" s="1509"/>
      <c r="K873" s="1509"/>
      <c r="L873" s="1509"/>
      <c r="M873" s="1509"/>
      <c r="N873" s="1509"/>
      <c r="O873" s="1509"/>
      <c r="P873" s="1509"/>
      <c r="Q873" s="1509"/>
      <c r="R873" s="1509"/>
      <c r="S873" s="1509"/>
      <c r="T873" s="1509"/>
      <c r="U873" s="1509"/>
      <c r="V873" s="1509"/>
      <c r="W873" s="1509"/>
      <c r="X873" s="1509"/>
      <c r="Y873" s="1509"/>
      <c r="Z873" s="1509"/>
      <c r="AA873" s="1509"/>
      <c r="AB873" s="1509"/>
      <c r="AC873" s="1509"/>
      <c r="AD873" s="1509"/>
      <c r="AE873" s="1509"/>
      <c r="AF873" s="1509"/>
      <c r="AG873" s="1509"/>
      <c r="AH873" s="1509"/>
      <c r="AI873" s="1509"/>
      <c r="AJ873" s="1509"/>
      <c r="AK873" s="1509"/>
      <c r="AL873" s="1509"/>
      <c r="AM873" s="1509"/>
      <c r="AN873" s="1509"/>
      <c r="AO873" s="1509"/>
      <c r="AP873" s="1509"/>
      <c r="AQ873" s="1509"/>
      <c r="AR873" s="1509"/>
      <c r="AS873" s="1509"/>
      <c r="AT873" s="1509"/>
      <c r="AU873" s="1509"/>
      <c r="AV873" s="1509"/>
      <c r="AW873" s="1509"/>
      <c r="AX873" s="1509"/>
      <c r="AY873" s="1509"/>
      <c r="AZ873" s="1509"/>
      <c r="BA873" s="1509"/>
      <c r="BB873" s="1509"/>
    </row>
    <row r="874">
      <c r="A874" s="1509"/>
      <c r="B874" s="1509"/>
      <c r="C874" s="1509"/>
      <c r="D874" s="1509"/>
      <c r="E874" s="1509"/>
      <c r="F874" s="1509"/>
      <c r="G874" s="1509"/>
      <c r="H874" s="1509"/>
      <c r="I874" s="1509"/>
      <c r="J874" s="1509"/>
      <c r="K874" s="1509"/>
      <c r="L874" s="1509"/>
      <c r="M874" s="1509"/>
      <c r="N874" s="1509"/>
      <c r="O874" s="1509"/>
      <c r="P874" s="1509"/>
      <c r="Q874" s="1509"/>
      <c r="R874" s="1509"/>
      <c r="S874" s="1509"/>
      <c r="T874" s="1509"/>
      <c r="U874" s="1509"/>
      <c r="V874" s="1509"/>
      <c r="W874" s="1509"/>
      <c r="X874" s="1509"/>
      <c r="Y874" s="1509"/>
      <c r="Z874" s="1509"/>
      <c r="AA874" s="1509"/>
      <c r="AB874" s="1509"/>
      <c r="AC874" s="1509"/>
      <c r="AD874" s="1509"/>
      <c r="AE874" s="1509"/>
      <c r="AF874" s="1509"/>
      <c r="AG874" s="1509"/>
      <c r="AH874" s="1509"/>
      <c r="AI874" s="1509"/>
      <c r="AJ874" s="1509"/>
      <c r="AK874" s="1509"/>
      <c r="AL874" s="1509"/>
      <c r="AM874" s="1509"/>
      <c r="AN874" s="1509"/>
      <c r="AO874" s="1509"/>
      <c r="AP874" s="1509"/>
      <c r="AQ874" s="1509"/>
      <c r="AR874" s="1509"/>
      <c r="AS874" s="1509"/>
      <c r="AT874" s="1509"/>
      <c r="AU874" s="1509"/>
      <c r="AV874" s="1509"/>
      <c r="AW874" s="1509"/>
      <c r="AX874" s="1509"/>
      <c r="AY874" s="1509"/>
      <c r="AZ874" s="1509"/>
      <c r="BA874" s="1509"/>
      <c r="BB874" s="1509"/>
    </row>
    <row r="875">
      <c r="A875" s="1509"/>
      <c r="B875" s="1509"/>
      <c r="C875" s="1509"/>
      <c r="D875" s="1509"/>
      <c r="E875" s="1509"/>
      <c r="F875" s="1509"/>
      <c r="G875" s="1509"/>
      <c r="H875" s="1509"/>
      <c r="I875" s="1509"/>
      <c r="J875" s="1509"/>
      <c r="K875" s="1509"/>
      <c r="L875" s="1509"/>
      <c r="M875" s="1509"/>
      <c r="N875" s="1509"/>
      <c r="O875" s="1509"/>
      <c r="P875" s="1509"/>
      <c r="Q875" s="1509"/>
      <c r="R875" s="1509"/>
      <c r="S875" s="1509"/>
      <c r="T875" s="1509"/>
      <c r="U875" s="1509"/>
      <c r="V875" s="1509"/>
      <c r="W875" s="1509"/>
      <c r="X875" s="1509"/>
      <c r="Y875" s="1509"/>
      <c r="Z875" s="1509"/>
      <c r="AA875" s="1509"/>
      <c r="AB875" s="1509"/>
      <c r="AC875" s="1509"/>
      <c r="AD875" s="1509"/>
      <c r="AE875" s="1509"/>
      <c r="AF875" s="1509"/>
      <c r="AG875" s="1509"/>
      <c r="AH875" s="1509"/>
      <c r="AI875" s="1509"/>
      <c r="AJ875" s="1509"/>
      <c r="AK875" s="1509"/>
      <c r="AL875" s="1509"/>
      <c r="AM875" s="1509"/>
      <c r="AN875" s="1509"/>
      <c r="AO875" s="1509"/>
      <c r="AP875" s="1509"/>
      <c r="AQ875" s="1509"/>
      <c r="AR875" s="1509"/>
      <c r="AS875" s="1509"/>
      <c r="AT875" s="1509"/>
      <c r="AU875" s="1509"/>
      <c r="AV875" s="1509"/>
      <c r="AW875" s="1509"/>
      <c r="AX875" s="1509"/>
      <c r="AY875" s="1509"/>
      <c r="AZ875" s="1509"/>
      <c r="BA875" s="1509"/>
      <c r="BB875" s="1509"/>
    </row>
    <row r="876">
      <c r="A876" s="1509"/>
      <c r="B876" s="1509"/>
      <c r="C876" s="1509"/>
      <c r="D876" s="1509"/>
      <c r="E876" s="1509"/>
      <c r="F876" s="1509"/>
      <c r="G876" s="1509"/>
      <c r="H876" s="1509"/>
      <c r="I876" s="1509"/>
      <c r="J876" s="1509"/>
      <c r="K876" s="1509"/>
      <c r="L876" s="1509"/>
      <c r="M876" s="1509"/>
      <c r="N876" s="1509"/>
      <c r="O876" s="1509"/>
      <c r="P876" s="1509"/>
      <c r="Q876" s="1509"/>
      <c r="R876" s="1509"/>
      <c r="S876" s="1509"/>
      <c r="T876" s="1509"/>
      <c r="U876" s="1509"/>
      <c r="V876" s="1509"/>
      <c r="W876" s="1509"/>
      <c r="X876" s="1509"/>
      <c r="Y876" s="1509"/>
      <c r="Z876" s="1509"/>
      <c r="AA876" s="1509"/>
      <c r="AB876" s="1509"/>
      <c r="AC876" s="1509"/>
      <c r="AD876" s="1509"/>
      <c r="AE876" s="1509"/>
      <c r="AF876" s="1509"/>
      <c r="AG876" s="1509"/>
      <c r="AH876" s="1509"/>
      <c r="AI876" s="1509"/>
      <c r="AJ876" s="1509"/>
      <c r="AK876" s="1509"/>
      <c r="AL876" s="1509"/>
      <c r="AM876" s="1509"/>
      <c r="AN876" s="1509"/>
      <c r="AO876" s="1509"/>
      <c r="AP876" s="1509"/>
      <c r="AQ876" s="1509"/>
      <c r="AR876" s="1509"/>
      <c r="AS876" s="1509"/>
      <c r="AT876" s="1509"/>
      <c r="AU876" s="1509"/>
      <c r="AV876" s="1509"/>
      <c r="AW876" s="1509"/>
      <c r="AX876" s="1509"/>
      <c r="AY876" s="1509"/>
      <c r="AZ876" s="1509"/>
      <c r="BA876" s="1509"/>
      <c r="BB876" s="1509"/>
    </row>
    <row r="877">
      <c r="A877" s="1509"/>
      <c r="B877" s="1509"/>
      <c r="C877" s="1509"/>
      <c r="D877" s="1509"/>
      <c r="E877" s="1509"/>
      <c r="F877" s="1509"/>
      <c r="G877" s="1509"/>
      <c r="H877" s="1509"/>
      <c r="I877" s="1509"/>
      <c r="J877" s="1509"/>
      <c r="K877" s="1509"/>
      <c r="L877" s="1509"/>
      <c r="M877" s="1509"/>
      <c r="N877" s="1509"/>
      <c r="O877" s="1509"/>
      <c r="P877" s="1509"/>
      <c r="Q877" s="1509"/>
      <c r="R877" s="1509"/>
      <c r="S877" s="1509"/>
      <c r="T877" s="1509"/>
      <c r="U877" s="1509"/>
      <c r="V877" s="1509"/>
      <c r="W877" s="1509"/>
      <c r="X877" s="1509"/>
      <c r="Y877" s="1509"/>
      <c r="Z877" s="1509"/>
      <c r="AA877" s="1509"/>
      <c r="AB877" s="1509"/>
      <c r="AC877" s="1509"/>
      <c r="AD877" s="1509"/>
      <c r="AE877" s="1509"/>
      <c r="AF877" s="1509"/>
      <c r="AG877" s="1509"/>
      <c r="AH877" s="1509"/>
      <c r="AI877" s="1509"/>
      <c r="AJ877" s="1509"/>
      <c r="AK877" s="1509"/>
      <c r="AL877" s="1509"/>
      <c r="AM877" s="1509"/>
      <c r="AN877" s="1509"/>
      <c r="AO877" s="1509"/>
      <c r="AP877" s="1509"/>
      <c r="AQ877" s="1509"/>
      <c r="AR877" s="1509"/>
      <c r="AS877" s="1509"/>
      <c r="AT877" s="1509"/>
      <c r="AU877" s="1509"/>
      <c r="AV877" s="1509"/>
      <c r="AW877" s="1509"/>
      <c r="AX877" s="1509"/>
      <c r="AY877" s="1509"/>
      <c r="AZ877" s="1509"/>
      <c r="BA877" s="1509"/>
      <c r="BB877" s="1509"/>
    </row>
    <row r="878">
      <c r="A878" s="1509"/>
      <c r="B878" s="1509"/>
      <c r="C878" s="1509"/>
      <c r="D878" s="1509"/>
      <c r="E878" s="1509"/>
      <c r="F878" s="1509"/>
      <c r="G878" s="1509"/>
      <c r="H878" s="1509"/>
      <c r="I878" s="1509"/>
      <c r="J878" s="1509"/>
      <c r="K878" s="1509"/>
      <c r="L878" s="1509"/>
      <c r="M878" s="1509"/>
      <c r="N878" s="1509"/>
      <c r="O878" s="1509"/>
      <c r="P878" s="1509"/>
      <c r="Q878" s="1509"/>
      <c r="R878" s="1509"/>
      <c r="S878" s="1509"/>
      <c r="T878" s="1509"/>
      <c r="U878" s="1509"/>
      <c r="V878" s="1509"/>
      <c r="W878" s="1509"/>
      <c r="X878" s="1509"/>
      <c r="Y878" s="1509"/>
      <c r="Z878" s="1509"/>
      <c r="AA878" s="1509"/>
      <c r="AB878" s="1509"/>
      <c r="AC878" s="1509"/>
      <c r="AD878" s="1509"/>
      <c r="AE878" s="1509"/>
      <c r="AF878" s="1509"/>
      <c r="AG878" s="1509"/>
      <c r="AH878" s="1509"/>
      <c r="AI878" s="1509"/>
      <c r="AJ878" s="1509"/>
      <c r="AK878" s="1509"/>
      <c r="AL878" s="1509"/>
      <c r="AM878" s="1509"/>
      <c r="AN878" s="1509"/>
      <c r="AO878" s="1509"/>
      <c r="AP878" s="1509"/>
      <c r="AQ878" s="1509"/>
      <c r="AR878" s="1509"/>
      <c r="AS878" s="1509"/>
      <c r="AT878" s="1509"/>
      <c r="AU878" s="1509"/>
      <c r="AV878" s="1509"/>
      <c r="AW878" s="1509"/>
      <c r="AX878" s="1509"/>
      <c r="AY878" s="1509"/>
      <c r="AZ878" s="1509"/>
      <c r="BA878" s="1509"/>
      <c r="BB878" s="1509"/>
    </row>
    <row r="879">
      <c r="A879" s="1509"/>
      <c r="B879" s="1509"/>
      <c r="C879" s="1509"/>
      <c r="D879" s="1509"/>
      <c r="E879" s="1509"/>
      <c r="F879" s="1509"/>
      <c r="G879" s="1509"/>
      <c r="H879" s="1509"/>
      <c r="I879" s="1509"/>
      <c r="J879" s="1509"/>
      <c r="K879" s="1509"/>
      <c r="L879" s="1509"/>
      <c r="M879" s="1509"/>
      <c r="N879" s="1509"/>
      <c r="O879" s="1509"/>
      <c r="P879" s="1509"/>
      <c r="Q879" s="1509"/>
      <c r="R879" s="1509"/>
      <c r="S879" s="1509"/>
      <c r="T879" s="1509"/>
      <c r="U879" s="1509"/>
      <c r="V879" s="1509"/>
      <c r="W879" s="1509"/>
      <c r="X879" s="1509"/>
      <c r="Y879" s="1509"/>
      <c r="Z879" s="1509"/>
      <c r="AA879" s="1509"/>
      <c r="AB879" s="1509"/>
      <c r="AC879" s="1509"/>
      <c r="AD879" s="1509"/>
      <c r="AE879" s="1509"/>
      <c r="AF879" s="1509"/>
      <c r="AG879" s="1509"/>
      <c r="AH879" s="1509"/>
      <c r="AI879" s="1509"/>
      <c r="AJ879" s="1509"/>
      <c r="AK879" s="1509"/>
      <c r="AL879" s="1509"/>
      <c r="AM879" s="1509"/>
      <c r="AN879" s="1509"/>
      <c r="AO879" s="1509"/>
      <c r="AP879" s="1509"/>
      <c r="AQ879" s="1509"/>
      <c r="AR879" s="1509"/>
      <c r="AS879" s="1509"/>
      <c r="AT879" s="1509"/>
      <c r="AU879" s="1509"/>
      <c r="AV879" s="1509"/>
      <c r="AW879" s="1509"/>
      <c r="AX879" s="1509"/>
      <c r="AY879" s="1509"/>
      <c r="AZ879" s="1509"/>
      <c r="BA879" s="1509"/>
      <c r="BB879" s="1509"/>
    </row>
    <row r="880">
      <c r="A880" s="1509"/>
      <c r="B880" s="1509"/>
      <c r="C880" s="1509"/>
      <c r="D880" s="1509"/>
      <c r="E880" s="1509"/>
      <c r="F880" s="1509"/>
      <c r="G880" s="1509"/>
      <c r="H880" s="1509"/>
      <c r="I880" s="1509"/>
      <c r="J880" s="1509"/>
      <c r="K880" s="1509"/>
      <c r="L880" s="1509"/>
      <c r="M880" s="1509"/>
      <c r="N880" s="1509"/>
      <c r="O880" s="1509"/>
      <c r="P880" s="1509"/>
      <c r="Q880" s="1509"/>
      <c r="R880" s="1509"/>
      <c r="S880" s="1509"/>
      <c r="T880" s="1509"/>
      <c r="U880" s="1509"/>
      <c r="V880" s="1509"/>
      <c r="W880" s="1509"/>
      <c r="X880" s="1509"/>
      <c r="Y880" s="1509"/>
      <c r="Z880" s="1509"/>
      <c r="AA880" s="1509"/>
      <c r="AB880" s="1509"/>
      <c r="AC880" s="1509"/>
      <c r="AD880" s="1509"/>
      <c r="AE880" s="1509"/>
      <c r="AF880" s="1509"/>
      <c r="AG880" s="1509"/>
      <c r="AH880" s="1509"/>
      <c r="AI880" s="1509"/>
      <c r="AJ880" s="1509"/>
      <c r="AK880" s="1509"/>
      <c r="AL880" s="1509"/>
      <c r="AM880" s="1509"/>
      <c r="AN880" s="1509"/>
      <c r="AO880" s="1509"/>
      <c r="AP880" s="1509"/>
      <c r="AQ880" s="1509"/>
      <c r="AR880" s="1509"/>
      <c r="AS880" s="1509"/>
      <c r="AT880" s="1509"/>
      <c r="AU880" s="1509"/>
      <c r="AV880" s="1509"/>
      <c r="AW880" s="1509"/>
      <c r="AX880" s="1509"/>
      <c r="AY880" s="1509"/>
      <c r="AZ880" s="1509"/>
      <c r="BA880" s="1509"/>
      <c r="BB880" s="1509"/>
    </row>
    <row r="881">
      <c r="A881" s="1509"/>
      <c r="B881" s="1509"/>
      <c r="C881" s="1509"/>
      <c r="D881" s="1509"/>
      <c r="E881" s="1509"/>
      <c r="F881" s="1509"/>
      <c r="G881" s="1509"/>
      <c r="H881" s="1509"/>
      <c r="I881" s="1509"/>
      <c r="J881" s="1509"/>
      <c r="K881" s="1509"/>
      <c r="L881" s="1509"/>
      <c r="M881" s="1509"/>
      <c r="N881" s="1509"/>
      <c r="O881" s="1509"/>
      <c r="P881" s="1509"/>
      <c r="Q881" s="1509"/>
      <c r="R881" s="1509"/>
      <c r="S881" s="1509"/>
      <c r="T881" s="1509"/>
      <c r="U881" s="1509"/>
      <c r="V881" s="1509"/>
      <c r="W881" s="1509"/>
      <c r="X881" s="1509"/>
      <c r="Y881" s="1509"/>
      <c r="Z881" s="1509"/>
      <c r="AA881" s="1509"/>
      <c r="AB881" s="1509"/>
      <c r="AC881" s="1509"/>
      <c r="AD881" s="1509"/>
      <c r="AE881" s="1509"/>
      <c r="AF881" s="1509"/>
      <c r="AG881" s="1509"/>
      <c r="AH881" s="1509"/>
      <c r="AI881" s="1509"/>
      <c r="AJ881" s="1509"/>
      <c r="AK881" s="1509"/>
      <c r="AL881" s="1509"/>
      <c r="AM881" s="1509"/>
      <c r="AN881" s="1509"/>
      <c r="AO881" s="1509"/>
      <c r="AP881" s="1509"/>
      <c r="AQ881" s="1509"/>
      <c r="AR881" s="1509"/>
      <c r="AS881" s="1509"/>
      <c r="AT881" s="1509"/>
      <c r="AU881" s="1509"/>
      <c r="AV881" s="1509"/>
      <c r="AW881" s="1509"/>
      <c r="AX881" s="1509"/>
      <c r="AY881" s="1509"/>
      <c r="AZ881" s="1509"/>
      <c r="BA881" s="1509"/>
      <c r="BB881" s="1509"/>
    </row>
    <row r="882">
      <c r="A882" s="1509"/>
      <c r="B882" s="1509"/>
      <c r="C882" s="1509"/>
      <c r="D882" s="1509"/>
      <c r="E882" s="1509"/>
      <c r="F882" s="1509"/>
      <c r="G882" s="1509"/>
      <c r="H882" s="1509"/>
      <c r="I882" s="1509"/>
      <c r="J882" s="1509"/>
      <c r="K882" s="1509"/>
      <c r="L882" s="1509"/>
      <c r="M882" s="1509"/>
      <c r="N882" s="1509"/>
      <c r="O882" s="1509"/>
      <c r="P882" s="1509"/>
      <c r="Q882" s="1509"/>
      <c r="R882" s="1509"/>
      <c r="S882" s="1509"/>
      <c r="T882" s="1509"/>
      <c r="U882" s="1509"/>
      <c r="V882" s="1509"/>
      <c r="W882" s="1509"/>
      <c r="X882" s="1509"/>
      <c r="Y882" s="1509"/>
      <c r="Z882" s="1509"/>
      <c r="AA882" s="1509"/>
      <c r="AB882" s="1509"/>
      <c r="AC882" s="1509"/>
      <c r="AD882" s="1509"/>
      <c r="AE882" s="1509"/>
      <c r="AF882" s="1509"/>
      <c r="AG882" s="1509"/>
      <c r="AH882" s="1509"/>
      <c r="AI882" s="1509"/>
      <c r="AJ882" s="1509"/>
      <c r="AK882" s="1509"/>
      <c r="AL882" s="1509"/>
      <c r="AM882" s="1509"/>
      <c r="AN882" s="1509"/>
      <c r="AO882" s="1509"/>
      <c r="AP882" s="1509"/>
      <c r="AQ882" s="1509"/>
      <c r="AR882" s="1509"/>
      <c r="AS882" s="1509"/>
      <c r="AT882" s="1509"/>
      <c r="AU882" s="1509"/>
      <c r="AV882" s="1509"/>
      <c r="AW882" s="1509"/>
      <c r="AX882" s="1509"/>
      <c r="AY882" s="1509"/>
      <c r="AZ882" s="1509"/>
      <c r="BA882" s="1509"/>
      <c r="BB882" s="1509"/>
    </row>
    <row r="883">
      <c r="A883" s="1509"/>
      <c r="B883" s="1509"/>
      <c r="C883" s="1509"/>
      <c r="D883" s="1509"/>
      <c r="E883" s="1509"/>
      <c r="F883" s="1509"/>
      <c r="G883" s="1509"/>
      <c r="H883" s="1509"/>
      <c r="I883" s="1509"/>
      <c r="J883" s="1509"/>
      <c r="K883" s="1509"/>
      <c r="L883" s="1509"/>
      <c r="M883" s="1509"/>
      <c r="N883" s="1509"/>
      <c r="O883" s="1509"/>
      <c r="P883" s="1509"/>
      <c r="Q883" s="1509"/>
      <c r="R883" s="1509"/>
      <c r="S883" s="1509"/>
      <c r="T883" s="1509"/>
      <c r="U883" s="1509"/>
      <c r="V883" s="1509"/>
      <c r="W883" s="1509"/>
      <c r="X883" s="1509"/>
      <c r="Y883" s="1509"/>
      <c r="Z883" s="1509"/>
      <c r="AA883" s="1509"/>
      <c r="AB883" s="1509"/>
      <c r="AC883" s="1509"/>
      <c r="AD883" s="1509"/>
      <c r="AE883" s="1509"/>
      <c r="AF883" s="1509"/>
      <c r="AG883" s="1509"/>
      <c r="AH883" s="1509"/>
      <c r="AI883" s="1509"/>
      <c r="AJ883" s="1509"/>
      <c r="AK883" s="1509"/>
      <c r="AL883" s="1509"/>
      <c r="AM883" s="1509"/>
      <c r="AN883" s="1509"/>
      <c r="AO883" s="1509"/>
      <c r="AP883" s="1509"/>
      <c r="AQ883" s="1509"/>
      <c r="AR883" s="1509"/>
      <c r="AS883" s="1509"/>
      <c r="AT883" s="1509"/>
      <c r="AU883" s="1509"/>
      <c r="AV883" s="1509"/>
      <c r="AW883" s="1509"/>
      <c r="AX883" s="1509"/>
      <c r="AY883" s="1509"/>
      <c r="AZ883" s="1509"/>
      <c r="BA883" s="1509"/>
      <c r="BB883" s="1509"/>
    </row>
    <row r="884">
      <c r="A884" s="1509"/>
      <c r="B884" s="1509"/>
      <c r="C884" s="1509"/>
      <c r="D884" s="1509"/>
      <c r="E884" s="1509"/>
      <c r="F884" s="1509"/>
      <c r="G884" s="1509"/>
      <c r="H884" s="1509"/>
      <c r="I884" s="1509"/>
      <c r="J884" s="1509"/>
      <c r="K884" s="1509"/>
      <c r="L884" s="1509"/>
      <c r="M884" s="1509"/>
      <c r="N884" s="1509"/>
      <c r="O884" s="1509"/>
      <c r="P884" s="1509"/>
      <c r="Q884" s="1509"/>
      <c r="R884" s="1509"/>
      <c r="S884" s="1509"/>
      <c r="T884" s="1509"/>
      <c r="U884" s="1509"/>
      <c r="V884" s="1509"/>
      <c r="W884" s="1509"/>
      <c r="X884" s="1509"/>
      <c r="Y884" s="1509"/>
      <c r="Z884" s="1509"/>
      <c r="AA884" s="1509"/>
      <c r="AB884" s="1509"/>
      <c r="AC884" s="1509"/>
      <c r="AD884" s="1509"/>
      <c r="AE884" s="1509"/>
      <c r="AF884" s="1509"/>
      <c r="AG884" s="1509"/>
      <c r="AH884" s="1509"/>
      <c r="AI884" s="1509"/>
      <c r="AJ884" s="1509"/>
      <c r="AK884" s="1509"/>
      <c r="AL884" s="1509"/>
      <c r="AM884" s="1509"/>
      <c r="AN884" s="1509"/>
      <c r="AO884" s="1509"/>
      <c r="AP884" s="1509"/>
      <c r="AQ884" s="1509"/>
      <c r="AR884" s="1509"/>
      <c r="AS884" s="1509"/>
      <c r="AT884" s="1509"/>
      <c r="AU884" s="1509"/>
      <c r="AV884" s="1509"/>
      <c r="AW884" s="1509"/>
      <c r="AX884" s="1509"/>
      <c r="AY884" s="1509"/>
      <c r="AZ884" s="1509"/>
      <c r="BA884" s="1509"/>
      <c r="BB884" s="1509"/>
    </row>
    <row r="885">
      <c r="A885" s="1509"/>
      <c r="B885" s="1509"/>
      <c r="C885" s="1509"/>
      <c r="D885" s="1509"/>
      <c r="E885" s="1509"/>
      <c r="F885" s="1509"/>
      <c r="G885" s="1509"/>
      <c r="H885" s="1509"/>
      <c r="I885" s="1509"/>
      <c r="J885" s="1509"/>
      <c r="K885" s="1509"/>
      <c r="L885" s="1509"/>
      <c r="M885" s="1509"/>
      <c r="N885" s="1509"/>
      <c r="O885" s="1509"/>
      <c r="P885" s="1509"/>
      <c r="Q885" s="1509"/>
      <c r="R885" s="1509"/>
      <c r="S885" s="1509"/>
      <c r="T885" s="1509"/>
      <c r="U885" s="1509"/>
      <c r="V885" s="1509"/>
      <c r="W885" s="1509"/>
      <c r="X885" s="1509"/>
      <c r="Y885" s="1509"/>
      <c r="Z885" s="1509"/>
      <c r="AA885" s="1509"/>
      <c r="AB885" s="1509"/>
      <c r="AC885" s="1509"/>
      <c r="AD885" s="1509"/>
      <c r="AE885" s="1509"/>
      <c r="AF885" s="1509"/>
      <c r="AG885" s="1509"/>
      <c r="AH885" s="1509"/>
      <c r="AI885" s="1509"/>
      <c r="AJ885" s="1509"/>
      <c r="AK885" s="1509"/>
      <c r="AL885" s="1509"/>
      <c r="AM885" s="1509"/>
      <c r="AN885" s="1509"/>
      <c r="AO885" s="1509"/>
      <c r="AP885" s="1509"/>
      <c r="AQ885" s="1509"/>
      <c r="AR885" s="1509"/>
      <c r="AS885" s="1509"/>
      <c r="AT885" s="1509"/>
      <c r="AU885" s="1509"/>
      <c r="AV885" s="1509"/>
      <c r="AW885" s="1509"/>
      <c r="AX885" s="1509"/>
      <c r="AY885" s="1509"/>
      <c r="AZ885" s="1509"/>
      <c r="BA885" s="1509"/>
      <c r="BB885" s="1509"/>
    </row>
    <row r="886">
      <c r="A886" s="1509"/>
      <c r="B886" s="1509"/>
      <c r="C886" s="1509"/>
      <c r="D886" s="1509"/>
      <c r="E886" s="1509"/>
      <c r="F886" s="1509"/>
      <c r="G886" s="1509"/>
      <c r="H886" s="1509"/>
      <c r="I886" s="1509"/>
      <c r="J886" s="1509"/>
      <c r="K886" s="1509"/>
      <c r="L886" s="1509"/>
      <c r="M886" s="1509"/>
      <c r="N886" s="1509"/>
      <c r="O886" s="1509"/>
      <c r="P886" s="1509"/>
      <c r="Q886" s="1509"/>
      <c r="R886" s="1509"/>
      <c r="S886" s="1509"/>
      <c r="T886" s="1509"/>
      <c r="U886" s="1509"/>
      <c r="V886" s="1509"/>
      <c r="W886" s="1509"/>
      <c r="X886" s="1509"/>
      <c r="Y886" s="1509"/>
      <c r="Z886" s="1509"/>
      <c r="AA886" s="1509"/>
      <c r="AB886" s="1509"/>
      <c r="AC886" s="1509"/>
      <c r="AD886" s="1509"/>
      <c r="AE886" s="1509"/>
      <c r="AF886" s="1509"/>
      <c r="AG886" s="1509"/>
      <c r="AH886" s="1509"/>
      <c r="AI886" s="1509"/>
      <c r="AJ886" s="1509"/>
      <c r="AK886" s="1509"/>
      <c r="AL886" s="1509"/>
      <c r="AM886" s="1509"/>
      <c r="AN886" s="1509"/>
      <c r="AO886" s="1509"/>
      <c r="AP886" s="1509"/>
      <c r="AQ886" s="1509"/>
      <c r="AR886" s="1509"/>
      <c r="AS886" s="1509"/>
      <c r="AT886" s="1509"/>
      <c r="AU886" s="1509"/>
      <c r="AV886" s="1509"/>
      <c r="AW886" s="1509"/>
      <c r="AX886" s="1509"/>
      <c r="AY886" s="1509"/>
      <c r="AZ886" s="1509"/>
      <c r="BA886" s="1509"/>
      <c r="BB886" s="1509"/>
    </row>
    <row r="887">
      <c r="A887" s="1509"/>
      <c r="B887" s="1509"/>
      <c r="C887" s="1509"/>
      <c r="D887" s="1509"/>
      <c r="E887" s="1509"/>
      <c r="F887" s="1509"/>
      <c r="G887" s="1509"/>
      <c r="H887" s="1509"/>
      <c r="I887" s="1509"/>
      <c r="J887" s="1509"/>
      <c r="K887" s="1509"/>
      <c r="L887" s="1509"/>
      <c r="M887" s="1509"/>
      <c r="N887" s="1509"/>
      <c r="O887" s="1509"/>
      <c r="P887" s="1509"/>
      <c r="Q887" s="1509"/>
      <c r="R887" s="1509"/>
      <c r="S887" s="1509"/>
      <c r="T887" s="1509"/>
      <c r="U887" s="1509"/>
      <c r="V887" s="1509"/>
      <c r="W887" s="1509"/>
      <c r="X887" s="1509"/>
      <c r="Y887" s="1509"/>
      <c r="Z887" s="1509"/>
      <c r="AA887" s="1509"/>
      <c r="AB887" s="1509"/>
      <c r="AC887" s="1509"/>
      <c r="AD887" s="1509"/>
      <c r="AE887" s="1509"/>
      <c r="AF887" s="1509"/>
      <c r="AG887" s="1509"/>
      <c r="AH887" s="1509"/>
      <c r="AI887" s="1509"/>
      <c r="AJ887" s="1509"/>
      <c r="AK887" s="1509"/>
      <c r="AL887" s="1509"/>
      <c r="AM887" s="1509"/>
      <c r="AN887" s="1509"/>
      <c r="AO887" s="1509"/>
      <c r="AP887" s="1509"/>
      <c r="AQ887" s="1509"/>
      <c r="AR887" s="1509"/>
      <c r="AS887" s="1509"/>
      <c r="AT887" s="1509"/>
      <c r="AU887" s="1509"/>
      <c r="AV887" s="1509"/>
      <c r="AW887" s="1509"/>
      <c r="AX887" s="1509"/>
      <c r="AY887" s="1509"/>
      <c r="AZ887" s="1509"/>
      <c r="BA887" s="1509"/>
      <c r="BB887" s="1509"/>
    </row>
    <row r="888">
      <c r="A888" s="1509"/>
      <c r="B888" s="1509"/>
      <c r="C888" s="1509"/>
      <c r="D888" s="1509"/>
      <c r="E888" s="1509"/>
      <c r="F888" s="1509"/>
      <c r="G888" s="1509"/>
      <c r="H888" s="1509"/>
      <c r="I888" s="1509"/>
      <c r="J888" s="1509"/>
      <c r="K888" s="1509"/>
      <c r="L888" s="1509"/>
      <c r="M888" s="1509"/>
      <c r="N888" s="1509"/>
      <c r="O888" s="1509"/>
      <c r="P888" s="1509"/>
      <c r="Q888" s="1509"/>
      <c r="R888" s="1509"/>
      <c r="S888" s="1509"/>
      <c r="T888" s="1509"/>
      <c r="U888" s="1509"/>
      <c r="V888" s="1509"/>
      <c r="W888" s="1509"/>
      <c r="X888" s="1509"/>
      <c r="Y888" s="1509"/>
      <c r="Z888" s="1509"/>
      <c r="AA888" s="1509"/>
      <c r="AB888" s="1509"/>
      <c r="AC888" s="1509"/>
      <c r="AD888" s="1509"/>
      <c r="AE888" s="1509"/>
      <c r="AF888" s="1509"/>
      <c r="AG888" s="1509"/>
      <c r="AH888" s="1509"/>
      <c r="AI888" s="1509"/>
      <c r="AJ888" s="1509"/>
      <c r="AK888" s="1509"/>
      <c r="AL888" s="1509"/>
      <c r="AM888" s="1509"/>
      <c r="AN888" s="1509"/>
      <c r="AO888" s="1509"/>
      <c r="AP888" s="1509"/>
      <c r="AQ888" s="1509"/>
      <c r="AR888" s="1509"/>
      <c r="AS888" s="1509"/>
      <c r="AT888" s="1509"/>
      <c r="AU888" s="1509"/>
      <c r="AV888" s="1509"/>
      <c r="AW888" s="1509"/>
      <c r="AX888" s="1509"/>
      <c r="AY888" s="1509"/>
      <c r="AZ888" s="1509"/>
      <c r="BA888" s="1509"/>
      <c r="BB888" s="1509"/>
    </row>
    <row r="889">
      <c r="A889" s="1509"/>
      <c r="B889" s="1509"/>
      <c r="C889" s="1509"/>
      <c r="D889" s="1509"/>
      <c r="E889" s="1509"/>
      <c r="F889" s="1509"/>
      <c r="G889" s="1509"/>
      <c r="H889" s="1509"/>
      <c r="I889" s="1509"/>
      <c r="J889" s="1509"/>
      <c r="K889" s="1509"/>
      <c r="L889" s="1509"/>
      <c r="M889" s="1509"/>
      <c r="N889" s="1509"/>
      <c r="O889" s="1509"/>
      <c r="P889" s="1509"/>
      <c r="Q889" s="1509"/>
      <c r="R889" s="1509"/>
      <c r="S889" s="1509"/>
      <c r="T889" s="1509"/>
      <c r="U889" s="1509"/>
      <c r="V889" s="1509"/>
      <c r="W889" s="1509"/>
      <c r="X889" s="1509"/>
      <c r="Y889" s="1509"/>
      <c r="Z889" s="1509"/>
      <c r="AA889" s="1509"/>
      <c r="AB889" s="1509"/>
      <c r="AC889" s="1509"/>
      <c r="AD889" s="1509"/>
      <c r="AE889" s="1509"/>
      <c r="AF889" s="1509"/>
      <c r="AG889" s="1509"/>
      <c r="AH889" s="1509"/>
      <c r="AI889" s="1509"/>
      <c r="AJ889" s="1509"/>
      <c r="AK889" s="1509"/>
      <c r="AL889" s="1509"/>
      <c r="AM889" s="1509"/>
      <c r="AN889" s="1509"/>
      <c r="AO889" s="1509"/>
      <c r="AP889" s="1509"/>
      <c r="AQ889" s="1509"/>
      <c r="AR889" s="1509"/>
      <c r="AS889" s="1509"/>
      <c r="AT889" s="1509"/>
      <c r="AU889" s="1509"/>
      <c r="AV889" s="1509"/>
      <c r="AW889" s="1509"/>
      <c r="AX889" s="1509"/>
      <c r="AY889" s="1509"/>
      <c r="AZ889" s="1509"/>
      <c r="BA889" s="1509"/>
      <c r="BB889" s="1509"/>
    </row>
    <row r="890">
      <c r="A890" s="1509"/>
      <c r="B890" s="1509"/>
      <c r="C890" s="1509"/>
      <c r="D890" s="1509"/>
      <c r="E890" s="1509"/>
      <c r="F890" s="1509"/>
      <c r="G890" s="1509"/>
      <c r="H890" s="1509"/>
      <c r="I890" s="1509"/>
      <c r="J890" s="1509"/>
      <c r="K890" s="1509"/>
      <c r="L890" s="1509"/>
      <c r="M890" s="1509"/>
      <c r="N890" s="1509"/>
      <c r="O890" s="1509"/>
      <c r="P890" s="1509"/>
      <c r="Q890" s="1509"/>
      <c r="R890" s="1509"/>
      <c r="S890" s="1509"/>
      <c r="T890" s="1509"/>
      <c r="U890" s="1509"/>
      <c r="V890" s="1509"/>
      <c r="W890" s="1509"/>
      <c r="X890" s="1509"/>
      <c r="Y890" s="1509"/>
      <c r="Z890" s="1509"/>
      <c r="AA890" s="1509"/>
      <c r="AB890" s="1509"/>
      <c r="AC890" s="1509"/>
      <c r="AD890" s="1509"/>
      <c r="AE890" s="1509"/>
      <c r="AF890" s="1509"/>
      <c r="AG890" s="1509"/>
      <c r="AH890" s="1509"/>
      <c r="AI890" s="1509"/>
      <c r="AJ890" s="1509"/>
      <c r="AK890" s="1509"/>
      <c r="AL890" s="1509"/>
      <c r="AM890" s="1509"/>
      <c r="AN890" s="1509"/>
      <c r="AO890" s="1509"/>
      <c r="AP890" s="1509"/>
      <c r="AQ890" s="1509"/>
      <c r="AR890" s="1509"/>
      <c r="AS890" s="1509"/>
      <c r="AT890" s="1509"/>
      <c r="AU890" s="1509"/>
      <c r="AV890" s="1509"/>
      <c r="AW890" s="1509"/>
      <c r="AX890" s="1509"/>
      <c r="AY890" s="1509"/>
      <c r="AZ890" s="1509"/>
      <c r="BA890" s="1509"/>
      <c r="BB890" s="1509"/>
    </row>
    <row r="891">
      <c r="A891" s="1509"/>
      <c r="B891" s="1509"/>
      <c r="C891" s="1509"/>
      <c r="D891" s="1509"/>
      <c r="E891" s="1509"/>
      <c r="F891" s="1509"/>
      <c r="G891" s="1509"/>
      <c r="H891" s="1509"/>
      <c r="I891" s="1509"/>
      <c r="J891" s="1509"/>
      <c r="K891" s="1509"/>
      <c r="L891" s="1509"/>
      <c r="M891" s="1509"/>
      <c r="N891" s="1509"/>
      <c r="O891" s="1509"/>
      <c r="P891" s="1509"/>
      <c r="Q891" s="1509"/>
      <c r="R891" s="1509"/>
      <c r="S891" s="1509"/>
      <c r="T891" s="1509"/>
      <c r="U891" s="1509"/>
      <c r="V891" s="1509"/>
      <c r="W891" s="1509"/>
      <c r="X891" s="1509"/>
      <c r="Y891" s="1509"/>
      <c r="Z891" s="1509"/>
      <c r="AA891" s="1509"/>
      <c r="AB891" s="1509"/>
      <c r="AC891" s="1509"/>
      <c r="AD891" s="1509"/>
      <c r="AE891" s="1509"/>
      <c r="AF891" s="1509"/>
      <c r="AG891" s="1509"/>
      <c r="AH891" s="1509"/>
      <c r="AI891" s="1509"/>
      <c r="AJ891" s="1509"/>
      <c r="AK891" s="1509"/>
      <c r="AL891" s="1509"/>
      <c r="AM891" s="1509"/>
      <c r="AN891" s="1509"/>
      <c r="AO891" s="1509"/>
      <c r="AP891" s="1509"/>
      <c r="AQ891" s="1509"/>
      <c r="AR891" s="1509"/>
      <c r="AS891" s="1509"/>
      <c r="AT891" s="1509"/>
      <c r="AU891" s="1509"/>
      <c r="AV891" s="1509"/>
      <c r="AW891" s="1509"/>
      <c r="AX891" s="1509"/>
      <c r="AY891" s="1509"/>
      <c r="AZ891" s="1509"/>
      <c r="BA891" s="1509"/>
      <c r="BB891" s="1509"/>
    </row>
    <row r="892">
      <c r="A892" s="1509"/>
      <c r="B892" s="1509"/>
      <c r="C892" s="1509"/>
      <c r="D892" s="1509"/>
      <c r="E892" s="1509"/>
      <c r="F892" s="1509"/>
      <c r="G892" s="1509"/>
      <c r="H892" s="1509"/>
      <c r="I892" s="1509"/>
      <c r="J892" s="1509"/>
      <c r="K892" s="1509"/>
      <c r="L892" s="1509"/>
      <c r="M892" s="1509"/>
      <c r="N892" s="1509"/>
      <c r="O892" s="1509"/>
      <c r="P892" s="1509"/>
      <c r="Q892" s="1509"/>
      <c r="R892" s="1509"/>
      <c r="S892" s="1509"/>
      <c r="T892" s="1509"/>
      <c r="U892" s="1509"/>
      <c r="V892" s="1509"/>
      <c r="W892" s="1509"/>
      <c r="X892" s="1509"/>
      <c r="Y892" s="1509"/>
      <c r="Z892" s="1509"/>
      <c r="AA892" s="1509"/>
      <c r="AB892" s="1509"/>
      <c r="AC892" s="1509"/>
      <c r="AD892" s="1509"/>
      <c r="AE892" s="1509"/>
      <c r="AF892" s="1509"/>
      <c r="AG892" s="1509"/>
      <c r="AH892" s="1509"/>
      <c r="AI892" s="1509"/>
      <c r="AJ892" s="1509"/>
      <c r="AK892" s="1509"/>
      <c r="AL892" s="1509"/>
      <c r="AM892" s="1509"/>
      <c r="AN892" s="1509"/>
      <c r="AO892" s="1509"/>
      <c r="AP892" s="1509"/>
      <c r="AQ892" s="1509"/>
      <c r="AR892" s="1509"/>
      <c r="AS892" s="1509"/>
      <c r="AT892" s="1509"/>
      <c r="AU892" s="1509"/>
      <c r="AV892" s="1509"/>
      <c r="AW892" s="1509"/>
      <c r="AX892" s="1509"/>
      <c r="AY892" s="1509"/>
      <c r="AZ892" s="1509"/>
      <c r="BA892" s="1509"/>
      <c r="BB892" s="1509"/>
    </row>
    <row r="893">
      <c r="A893" s="1509"/>
      <c r="B893" s="1509"/>
      <c r="C893" s="1509"/>
      <c r="D893" s="1509"/>
      <c r="E893" s="1509"/>
      <c r="F893" s="1509"/>
      <c r="G893" s="1509"/>
      <c r="H893" s="1509"/>
      <c r="I893" s="1509"/>
      <c r="J893" s="1509"/>
      <c r="K893" s="1509"/>
      <c r="L893" s="1509"/>
      <c r="M893" s="1509"/>
      <c r="N893" s="1509"/>
      <c r="O893" s="1509"/>
      <c r="P893" s="1509"/>
      <c r="Q893" s="1509"/>
      <c r="R893" s="1509"/>
      <c r="S893" s="1509"/>
      <c r="T893" s="1509"/>
      <c r="U893" s="1509"/>
      <c r="V893" s="1509"/>
      <c r="W893" s="1509"/>
      <c r="X893" s="1509"/>
      <c r="Y893" s="1509"/>
      <c r="Z893" s="1509"/>
      <c r="AA893" s="1509"/>
      <c r="AB893" s="1509"/>
      <c r="AC893" s="1509"/>
      <c r="AD893" s="1509"/>
      <c r="AE893" s="1509"/>
      <c r="AF893" s="1509"/>
      <c r="AG893" s="1509"/>
      <c r="AH893" s="1509"/>
      <c r="AI893" s="1509"/>
      <c r="AJ893" s="1509"/>
      <c r="AK893" s="1509"/>
      <c r="AL893" s="1509"/>
      <c r="AM893" s="1509"/>
      <c r="AN893" s="1509"/>
      <c r="AO893" s="1509"/>
      <c r="AP893" s="1509"/>
      <c r="AQ893" s="1509"/>
      <c r="AR893" s="1509"/>
      <c r="AS893" s="1509"/>
      <c r="AT893" s="1509"/>
      <c r="AU893" s="1509"/>
      <c r="AV893" s="1509"/>
      <c r="AW893" s="1509"/>
      <c r="AX893" s="1509"/>
      <c r="AY893" s="1509"/>
      <c r="AZ893" s="1509"/>
      <c r="BA893" s="1509"/>
      <c r="BB893" s="1509"/>
    </row>
    <row r="894">
      <c r="A894" s="1509"/>
      <c r="B894" s="1509"/>
      <c r="C894" s="1509"/>
      <c r="D894" s="1509"/>
      <c r="E894" s="1509"/>
      <c r="F894" s="1509"/>
      <c r="G894" s="1509"/>
      <c r="H894" s="1509"/>
      <c r="I894" s="1509"/>
      <c r="J894" s="1509"/>
      <c r="K894" s="1509"/>
      <c r="L894" s="1509"/>
      <c r="M894" s="1509"/>
      <c r="N894" s="1509"/>
      <c r="O894" s="1509"/>
      <c r="P894" s="1509"/>
      <c r="Q894" s="1509"/>
      <c r="R894" s="1509"/>
      <c r="S894" s="1509"/>
      <c r="T894" s="1509"/>
      <c r="U894" s="1509"/>
      <c r="V894" s="1509"/>
      <c r="W894" s="1509"/>
      <c r="X894" s="1509"/>
      <c r="Y894" s="1509"/>
      <c r="Z894" s="1509"/>
      <c r="AA894" s="1509"/>
      <c r="AB894" s="1509"/>
      <c r="AC894" s="1509"/>
      <c r="AD894" s="1509"/>
      <c r="AE894" s="1509"/>
      <c r="AF894" s="1509"/>
      <c r="AG894" s="1509"/>
      <c r="AH894" s="1509"/>
      <c r="AI894" s="1509"/>
      <c r="AJ894" s="1509"/>
      <c r="AK894" s="1509"/>
      <c r="AL894" s="1509"/>
      <c r="AM894" s="1509"/>
      <c r="AN894" s="1509"/>
      <c r="AO894" s="1509"/>
      <c r="AP894" s="1509"/>
      <c r="AQ894" s="1509"/>
      <c r="AR894" s="1509"/>
      <c r="AS894" s="1509"/>
      <c r="AT894" s="1509"/>
      <c r="AU894" s="1509"/>
      <c r="AV894" s="1509"/>
      <c r="AW894" s="1509"/>
      <c r="AX894" s="1509"/>
      <c r="AY894" s="1509"/>
      <c r="AZ894" s="1509"/>
      <c r="BA894" s="1509"/>
      <c r="BB894" s="1509"/>
    </row>
    <row r="895">
      <c r="A895" s="1509"/>
      <c r="B895" s="1509"/>
      <c r="C895" s="1509"/>
      <c r="D895" s="1509"/>
      <c r="E895" s="1509"/>
      <c r="F895" s="1509"/>
      <c r="G895" s="1509"/>
      <c r="H895" s="1509"/>
      <c r="I895" s="1509"/>
      <c r="J895" s="1509"/>
      <c r="K895" s="1509"/>
      <c r="L895" s="1509"/>
      <c r="M895" s="1509"/>
      <c r="N895" s="1509"/>
      <c r="O895" s="1509"/>
      <c r="P895" s="1509"/>
      <c r="Q895" s="1509"/>
      <c r="R895" s="1509"/>
      <c r="S895" s="1509"/>
      <c r="T895" s="1509"/>
      <c r="U895" s="1509"/>
      <c r="V895" s="1509"/>
      <c r="W895" s="1509"/>
      <c r="X895" s="1509"/>
      <c r="Y895" s="1509"/>
      <c r="Z895" s="1509"/>
      <c r="AA895" s="1509"/>
      <c r="AB895" s="1509"/>
      <c r="AC895" s="1509"/>
      <c r="AD895" s="1509"/>
      <c r="AE895" s="1509"/>
      <c r="AF895" s="1509"/>
      <c r="AG895" s="1509"/>
      <c r="AH895" s="1509"/>
      <c r="AI895" s="1509"/>
      <c r="AJ895" s="1509"/>
      <c r="AK895" s="1509"/>
      <c r="AL895" s="1509"/>
      <c r="AM895" s="1509"/>
      <c r="AN895" s="1509"/>
      <c r="AO895" s="1509"/>
      <c r="AP895" s="1509"/>
      <c r="AQ895" s="1509"/>
      <c r="AR895" s="1509"/>
      <c r="AS895" s="1509"/>
      <c r="AT895" s="1509"/>
      <c r="AU895" s="1509"/>
      <c r="AV895" s="1509"/>
      <c r="AW895" s="1509"/>
      <c r="AX895" s="1509"/>
      <c r="AY895" s="1509"/>
      <c r="AZ895" s="1509"/>
      <c r="BA895" s="1509"/>
      <c r="BB895" s="1509"/>
    </row>
    <row r="896">
      <c r="A896" s="1509"/>
      <c r="B896" s="1509"/>
      <c r="C896" s="1509"/>
      <c r="D896" s="1509"/>
      <c r="E896" s="1509"/>
      <c r="F896" s="1509"/>
      <c r="G896" s="1509"/>
      <c r="H896" s="1509"/>
      <c r="I896" s="1509"/>
      <c r="J896" s="1509"/>
      <c r="K896" s="1509"/>
      <c r="L896" s="1509"/>
      <c r="M896" s="1509"/>
      <c r="N896" s="1509"/>
      <c r="O896" s="1509"/>
      <c r="P896" s="1509"/>
      <c r="Q896" s="1509"/>
      <c r="R896" s="1509"/>
      <c r="S896" s="1509"/>
      <c r="T896" s="1509"/>
      <c r="U896" s="1509"/>
      <c r="V896" s="1509"/>
      <c r="W896" s="1509"/>
      <c r="X896" s="1509"/>
      <c r="Y896" s="1509"/>
      <c r="Z896" s="1509"/>
      <c r="AA896" s="1509"/>
      <c r="AB896" s="1509"/>
      <c r="AC896" s="1509"/>
      <c r="AD896" s="1509"/>
      <c r="AE896" s="1509"/>
      <c r="AF896" s="1509"/>
      <c r="AG896" s="1509"/>
      <c r="AH896" s="1509"/>
      <c r="AI896" s="1509"/>
      <c r="AJ896" s="1509"/>
      <c r="AK896" s="1509"/>
      <c r="AL896" s="1509"/>
      <c r="AM896" s="1509"/>
      <c r="AN896" s="1509"/>
      <c r="AO896" s="1509"/>
      <c r="AP896" s="1509"/>
      <c r="AQ896" s="1509"/>
      <c r="AR896" s="1509"/>
      <c r="AS896" s="1509"/>
      <c r="AT896" s="1509"/>
      <c r="AU896" s="1509"/>
      <c r="AV896" s="1509"/>
      <c r="AW896" s="1509"/>
      <c r="AX896" s="1509"/>
      <c r="AY896" s="1509"/>
      <c r="AZ896" s="1509"/>
      <c r="BA896" s="1509"/>
      <c r="BB896" s="1509"/>
    </row>
    <row r="897">
      <c r="A897" s="1509"/>
      <c r="B897" s="1509"/>
      <c r="C897" s="1509"/>
      <c r="D897" s="1509"/>
      <c r="E897" s="1509"/>
      <c r="F897" s="1509"/>
      <c r="G897" s="1509"/>
      <c r="H897" s="1509"/>
      <c r="I897" s="1509"/>
      <c r="J897" s="1509"/>
      <c r="K897" s="1509"/>
      <c r="L897" s="1509"/>
      <c r="M897" s="1509"/>
      <c r="N897" s="1509"/>
      <c r="O897" s="1509"/>
      <c r="P897" s="1509"/>
      <c r="Q897" s="1509"/>
      <c r="R897" s="1509"/>
      <c r="S897" s="1509"/>
      <c r="T897" s="1509"/>
      <c r="U897" s="1509"/>
      <c r="V897" s="1509"/>
      <c r="W897" s="1509"/>
      <c r="X897" s="1509"/>
      <c r="Y897" s="1509"/>
      <c r="Z897" s="1509"/>
      <c r="AA897" s="1509"/>
      <c r="AB897" s="1509"/>
      <c r="AC897" s="1509"/>
      <c r="AD897" s="1509"/>
      <c r="AE897" s="1509"/>
      <c r="AF897" s="1509"/>
      <c r="AG897" s="1509"/>
      <c r="AH897" s="1509"/>
      <c r="AI897" s="1509"/>
      <c r="AJ897" s="1509"/>
      <c r="AK897" s="1509"/>
      <c r="AL897" s="1509"/>
      <c r="AM897" s="1509"/>
      <c r="AN897" s="1509"/>
      <c r="AO897" s="1509"/>
      <c r="AP897" s="1509"/>
      <c r="AQ897" s="1509"/>
      <c r="AR897" s="1509"/>
      <c r="AS897" s="1509"/>
      <c r="AT897" s="1509"/>
      <c r="AU897" s="1509"/>
      <c r="AV897" s="1509"/>
      <c r="AW897" s="1509"/>
      <c r="AX897" s="1509"/>
      <c r="AY897" s="1509"/>
      <c r="AZ897" s="1509"/>
      <c r="BA897" s="1509"/>
      <c r="BB897" s="1509"/>
    </row>
    <row r="898">
      <c r="A898" s="1509"/>
      <c r="B898" s="1509"/>
      <c r="C898" s="1509"/>
      <c r="D898" s="1509"/>
      <c r="E898" s="1509"/>
      <c r="F898" s="1509"/>
      <c r="G898" s="1509"/>
      <c r="H898" s="1509"/>
      <c r="I898" s="1509"/>
      <c r="J898" s="1509"/>
      <c r="K898" s="1509"/>
      <c r="L898" s="1509"/>
      <c r="M898" s="1509"/>
      <c r="N898" s="1509"/>
      <c r="O898" s="1509"/>
      <c r="P898" s="1509"/>
      <c r="Q898" s="1509"/>
      <c r="R898" s="1509"/>
      <c r="S898" s="1509"/>
      <c r="T898" s="1509"/>
      <c r="U898" s="1509"/>
      <c r="V898" s="1509"/>
      <c r="W898" s="1509"/>
      <c r="X898" s="1509"/>
      <c r="Y898" s="1509"/>
      <c r="Z898" s="1509"/>
      <c r="AA898" s="1509"/>
      <c r="AB898" s="1509"/>
      <c r="AC898" s="1509"/>
      <c r="AD898" s="1509"/>
      <c r="AE898" s="1509"/>
      <c r="AF898" s="1509"/>
      <c r="AG898" s="1509"/>
      <c r="AH898" s="1509"/>
      <c r="AI898" s="1509"/>
      <c r="AJ898" s="1509"/>
      <c r="AK898" s="1509"/>
      <c r="AL898" s="1509"/>
      <c r="AM898" s="1509"/>
      <c r="AN898" s="1509"/>
      <c r="AO898" s="1509"/>
      <c r="AP898" s="1509"/>
      <c r="AQ898" s="1509"/>
      <c r="AR898" s="1509"/>
      <c r="AS898" s="1509"/>
      <c r="AT898" s="1509"/>
      <c r="AU898" s="1509"/>
      <c r="AV898" s="1509"/>
      <c r="AW898" s="1509"/>
      <c r="AX898" s="1509"/>
      <c r="AY898" s="1509"/>
      <c r="AZ898" s="1509"/>
      <c r="BA898" s="1509"/>
      <c r="BB898" s="1509"/>
    </row>
    <row r="899">
      <c r="A899" s="1509"/>
      <c r="B899" s="1509"/>
      <c r="C899" s="1509"/>
      <c r="D899" s="1509"/>
      <c r="E899" s="1509"/>
      <c r="F899" s="1509"/>
      <c r="G899" s="1509"/>
      <c r="H899" s="1509"/>
      <c r="I899" s="1509"/>
      <c r="J899" s="1509"/>
      <c r="K899" s="1509"/>
      <c r="L899" s="1509"/>
      <c r="M899" s="1509"/>
      <c r="N899" s="1509"/>
      <c r="O899" s="1509"/>
      <c r="P899" s="1509"/>
      <c r="Q899" s="1509"/>
      <c r="R899" s="1509"/>
      <c r="S899" s="1509"/>
      <c r="T899" s="1509"/>
      <c r="U899" s="1509"/>
      <c r="V899" s="1509"/>
      <c r="W899" s="1509"/>
      <c r="X899" s="1509"/>
      <c r="Y899" s="1509"/>
      <c r="Z899" s="1509"/>
      <c r="AA899" s="1509"/>
      <c r="AB899" s="1509"/>
      <c r="AC899" s="1509"/>
      <c r="AD899" s="1509"/>
      <c r="AE899" s="1509"/>
      <c r="AF899" s="1509"/>
      <c r="AG899" s="1509"/>
      <c r="AH899" s="1509"/>
      <c r="AI899" s="1509"/>
      <c r="AJ899" s="1509"/>
      <c r="AK899" s="1509"/>
      <c r="AL899" s="1509"/>
      <c r="AM899" s="1509"/>
      <c r="AN899" s="1509"/>
      <c r="AO899" s="1509"/>
      <c r="AP899" s="1509"/>
      <c r="AQ899" s="1509"/>
      <c r="AR899" s="1509"/>
      <c r="AS899" s="1509"/>
      <c r="AT899" s="1509"/>
      <c r="AU899" s="1509"/>
      <c r="AV899" s="1509"/>
      <c r="AW899" s="1509"/>
      <c r="AX899" s="1509"/>
      <c r="AY899" s="1509"/>
      <c r="AZ899" s="1509"/>
      <c r="BA899" s="1509"/>
      <c r="BB899" s="1509"/>
    </row>
    <row r="900">
      <c r="A900" s="1509"/>
      <c r="B900" s="1509"/>
      <c r="C900" s="1509"/>
      <c r="D900" s="1509"/>
      <c r="E900" s="1509"/>
      <c r="F900" s="1509"/>
      <c r="G900" s="1509"/>
      <c r="H900" s="1509"/>
      <c r="I900" s="1509"/>
      <c r="J900" s="1509"/>
      <c r="K900" s="1509"/>
      <c r="L900" s="1509"/>
      <c r="M900" s="1509"/>
      <c r="N900" s="1509"/>
      <c r="O900" s="1509"/>
      <c r="P900" s="1509"/>
      <c r="Q900" s="1509"/>
      <c r="R900" s="1509"/>
      <c r="S900" s="1509"/>
      <c r="T900" s="1509"/>
      <c r="U900" s="1509"/>
      <c r="V900" s="1509"/>
      <c r="W900" s="1509"/>
      <c r="X900" s="1509"/>
      <c r="Y900" s="1509"/>
      <c r="Z900" s="1509"/>
      <c r="AA900" s="1509"/>
      <c r="AB900" s="1509"/>
      <c r="AC900" s="1509"/>
      <c r="AD900" s="1509"/>
      <c r="AE900" s="1509"/>
      <c r="AF900" s="1509"/>
      <c r="AG900" s="1509"/>
      <c r="AH900" s="1509"/>
      <c r="AI900" s="1509"/>
      <c r="AJ900" s="1509"/>
      <c r="AK900" s="1509"/>
      <c r="AL900" s="1509"/>
      <c r="AM900" s="1509"/>
      <c r="AN900" s="1509"/>
      <c r="AO900" s="1509"/>
      <c r="AP900" s="1509"/>
      <c r="AQ900" s="1509"/>
      <c r="AR900" s="1509"/>
      <c r="AS900" s="1509"/>
      <c r="AT900" s="1509"/>
      <c r="AU900" s="1509"/>
      <c r="AV900" s="1509"/>
      <c r="AW900" s="1509"/>
      <c r="AX900" s="1509"/>
      <c r="AY900" s="1509"/>
      <c r="AZ900" s="1509"/>
      <c r="BA900" s="1509"/>
      <c r="BB900" s="1509"/>
    </row>
    <row r="901">
      <c r="A901" s="1509"/>
      <c r="B901" s="1509"/>
      <c r="C901" s="1509"/>
      <c r="D901" s="1509"/>
      <c r="E901" s="1509"/>
      <c r="F901" s="1509"/>
      <c r="G901" s="1509"/>
      <c r="H901" s="1509"/>
      <c r="I901" s="1509"/>
      <c r="J901" s="1509"/>
      <c r="K901" s="1509"/>
      <c r="L901" s="1509"/>
      <c r="M901" s="1509"/>
      <c r="N901" s="1509"/>
      <c r="O901" s="1509"/>
      <c r="P901" s="1509"/>
      <c r="Q901" s="1509"/>
      <c r="R901" s="1509"/>
      <c r="S901" s="1509"/>
      <c r="T901" s="1509"/>
      <c r="U901" s="1509"/>
      <c r="V901" s="1509"/>
      <c r="W901" s="1509"/>
      <c r="X901" s="1509"/>
      <c r="Y901" s="1509"/>
      <c r="Z901" s="1509"/>
      <c r="AA901" s="1509"/>
      <c r="AB901" s="1509"/>
      <c r="AC901" s="1509"/>
      <c r="AD901" s="1509"/>
      <c r="AE901" s="1509"/>
      <c r="AF901" s="1509"/>
      <c r="AG901" s="1509"/>
      <c r="AH901" s="1509"/>
      <c r="AI901" s="1509"/>
      <c r="AJ901" s="1509"/>
      <c r="AK901" s="1509"/>
      <c r="AL901" s="1509"/>
      <c r="AM901" s="1509"/>
      <c r="AN901" s="1509"/>
      <c r="AO901" s="1509"/>
      <c r="AP901" s="1509"/>
      <c r="AQ901" s="1509"/>
      <c r="AR901" s="1509"/>
      <c r="AS901" s="1509"/>
      <c r="AT901" s="1509"/>
      <c r="AU901" s="1509"/>
      <c r="AV901" s="1509"/>
      <c r="AW901" s="1509"/>
      <c r="AX901" s="1509"/>
      <c r="AY901" s="1509"/>
      <c r="AZ901" s="1509"/>
      <c r="BA901" s="1509"/>
      <c r="BB901" s="1509"/>
    </row>
    <row r="902">
      <c r="A902" s="1509"/>
      <c r="B902" s="1509"/>
      <c r="C902" s="1509"/>
      <c r="D902" s="1509"/>
      <c r="E902" s="1509"/>
      <c r="F902" s="1509"/>
      <c r="G902" s="1509"/>
      <c r="H902" s="1509"/>
      <c r="I902" s="1509"/>
      <c r="J902" s="1509"/>
      <c r="K902" s="1509"/>
      <c r="L902" s="1509"/>
      <c r="M902" s="1509"/>
      <c r="N902" s="1509"/>
      <c r="O902" s="1509"/>
      <c r="P902" s="1509"/>
      <c r="Q902" s="1509"/>
      <c r="R902" s="1509"/>
      <c r="S902" s="1509"/>
      <c r="T902" s="1509"/>
      <c r="U902" s="1509"/>
      <c r="V902" s="1509"/>
      <c r="W902" s="1509"/>
      <c r="X902" s="1509"/>
      <c r="Y902" s="1509"/>
      <c r="Z902" s="1509"/>
      <c r="AA902" s="1509"/>
      <c r="AB902" s="1509"/>
      <c r="AC902" s="1509"/>
      <c r="AD902" s="1509"/>
      <c r="AE902" s="1509"/>
      <c r="AF902" s="1509"/>
      <c r="AG902" s="1509"/>
      <c r="AH902" s="1509"/>
      <c r="AI902" s="1509"/>
      <c r="AJ902" s="1509"/>
      <c r="AK902" s="1509"/>
      <c r="AL902" s="1509"/>
      <c r="AM902" s="1509"/>
      <c r="AN902" s="1509"/>
      <c r="AO902" s="1509"/>
      <c r="AP902" s="1509"/>
      <c r="AQ902" s="1509"/>
      <c r="AR902" s="1509"/>
      <c r="AS902" s="1509"/>
      <c r="AT902" s="1509"/>
      <c r="AU902" s="1509"/>
      <c r="AV902" s="1509"/>
      <c r="AW902" s="1509"/>
      <c r="AX902" s="1509"/>
      <c r="AY902" s="1509"/>
      <c r="AZ902" s="1509"/>
      <c r="BA902" s="1509"/>
      <c r="BB902" s="1509"/>
    </row>
    <row r="903">
      <c r="A903" s="1509"/>
      <c r="B903" s="1509"/>
      <c r="C903" s="1509"/>
      <c r="D903" s="1509"/>
      <c r="E903" s="1509"/>
      <c r="F903" s="1509"/>
      <c r="G903" s="1509"/>
      <c r="H903" s="1509"/>
      <c r="I903" s="1509"/>
      <c r="J903" s="1509"/>
      <c r="K903" s="1509"/>
      <c r="L903" s="1509"/>
      <c r="M903" s="1509"/>
      <c r="N903" s="1509"/>
      <c r="O903" s="1509"/>
      <c r="P903" s="1509"/>
      <c r="Q903" s="1509"/>
      <c r="R903" s="1509"/>
      <c r="S903" s="1509"/>
      <c r="T903" s="1509"/>
      <c r="U903" s="1509"/>
      <c r="V903" s="1509"/>
      <c r="W903" s="1509"/>
      <c r="X903" s="1509"/>
      <c r="Y903" s="1509"/>
      <c r="Z903" s="1509"/>
      <c r="AA903" s="1509"/>
      <c r="AB903" s="1509"/>
      <c r="AC903" s="1509"/>
      <c r="AD903" s="1509"/>
      <c r="AE903" s="1509"/>
      <c r="AF903" s="1509"/>
      <c r="AG903" s="1509"/>
      <c r="AH903" s="1509"/>
      <c r="AI903" s="1509"/>
      <c r="AJ903" s="1509"/>
      <c r="AK903" s="1509"/>
      <c r="AL903" s="1509"/>
      <c r="AM903" s="1509"/>
      <c r="AN903" s="1509"/>
      <c r="AO903" s="1509"/>
      <c r="AP903" s="1509"/>
      <c r="AQ903" s="1509"/>
      <c r="AR903" s="1509"/>
      <c r="AS903" s="1509"/>
      <c r="AT903" s="1509"/>
      <c r="AU903" s="1509"/>
      <c r="AV903" s="1509"/>
      <c r="AW903" s="1509"/>
      <c r="AX903" s="1509"/>
      <c r="AY903" s="1509"/>
      <c r="AZ903" s="1509"/>
      <c r="BA903" s="1509"/>
      <c r="BB903" s="1509"/>
    </row>
    <row r="904">
      <c r="A904" s="1509"/>
      <c r="B904" s="1509"/>
      <c r="C904" s="1509"/>
      <c r="D904" s="1509"/>
      <c r="E904" s="1509"/>
      <c r="F904" s="1509"/>
      <c r="G904" s="1509"/>
      <c r="H904" s="1509"/>
      <c r="I904" s="1509"/>
      <c r="J904" s="1509"/>
      <c r="K904" s="1509"/>
      <c r="L904" s="1509"/>
      <c r="M904" s="1509"/>
      <c r="N904" s="1509"/>
      <c r="O904" s="1509"/>
      <c r="P904" s="1509"/>
      <c r="Q904" s="1509"/>
      <c r="R904" s="1509"/>
      <c r="S904" s="1509"/>
      <c r="T904" s="1509"/>
      <c r="U904" s="1509"/>
      <c r="V904" s="1509"/>
      <c r="W904" s="1509"/>
      <c r="X904" s="1509"/>
      <c r="Y904" s="1509"/>
      <c r="Z904" s="1509"/>
      <c r="AA904" s="1509"/>
      <c r="AB904" s="1509"/>
      <c r="AC904" s="1509"/>
      <c r="AD904" s="1509"/>
      <c r="AE904" s="1509"/>
      <c r="AF904" s="1509"/>
      <c r="AG904" s="1509"/>
      <c r="AH904" s="1509"/>
      <c r="AI904" s="1509"/>
      <c r="AJ904" s="1509"/>
      <c r="AK904" s="1509"/>
      <c r="AL904" s="1509"/>
      <c r="AM904" s="1509"/>
      <c r="AN904" s="1509"/>
      <c r="AO904" s="1509"/>
      <c r="AP904" s="1509"/>
      <c r="AQ904" s="1509"/>
      <c r="AR904" s="1509"/>
      <c r="AS904" s="1509"/>
      <c r="AT904" s="1509"/>
      <c r="AU904" s="1509"/>
      <c r="AV904" s="1509"/>
      <c r="AW904" s="1509"/>
      <c r="AX904" s="1509"/>
      <c r="AY904" s="1509"/>
      <c r="AZ904" s="1509"/>
      <c r="BA904" s="1509"/>
      <c r="BB904" s="1509"/>
    </row>
    <row r="905">
      <c r="A905" s="1509"/>
      <c r="B905" s="1509"/>
      <c r="C905" s="1509"/>
      <c r="D905" s="1509"/>
      <c r="E905" s="1509"/>
      <c r="F905" s="1509"/>
      <c r="G905" s="1509"/>
      <c r="H905" s="1509"/>
      <c r="I905" s="1509"/>
      <c r="J905" s="1509"/>
      <c r="K905" s="1509"/>
      <c r="L905" s="1509"/>
      <c r="M905" s="1509"/>
      <c r="N905" s="1509"/>
      <c r="O905" s="1509"/>
      <c r="P905" s="1509"/>
      <c r="Q905" s="1509"/>
      <c r="R905" s="1509"/>
      <c r="S905" s="1509"/>
      <c r="T905" s="1509"/>
      <c r="U905" s="1509"/>
      <c r="V905" s="1509"/>
      <c r="W905" s="1509"/>
      <c r="X905" s="1509"/>
      <c r="Y905" s="1509"/>
      <c r="Z905" s="1509"/>
      <c r="AA905" s="1509"/>
      <c r="AB905" s="1509"/>
      <c r="AC905" s="1509"/>
      <c r="AD905" s="1509"/>
      <c r="AE905" s="1509"/>
      <c r="AF905" s="1509"/>
      <c r="AG905" s="1509"/>
      <c r="AH905" s="1509"/>
      <c r="AI905" s="1509"/>
      <c r="AJ905" s="1509"/>
      <c r="AK905" s="1509"/>
      <c r="AL905" s="1509"/>
      <c r="AM905" s="1509"/>
      <c r="AN905" s="1509"/>
      <c r="AO905" s="1509"/>
      <c r="AP905" s="1509"/>
      <c r="AQ905" s="1509"/>
      <c r="AR905" s="1509"/>
      <c r="AS905" s="1509"/>
      <c r="AT905" s="1509"/>
      <c r="AU905" s="1509"/>
      <c r="AV905" s="1509"/>
      <c r="AW905" s="1509"/>
      <c r="AX905" s="1509"/>
      <c r="AY905" s="1509"/>
      <c r="AZ905" s="1509"/>
      <c r="BA905" s="1509"/>
      <c r="BB905" s="1509"/>
    </row>
    <row r="906">
      <c r="A906" s="1509"/>
      <c r="B906" s="1509"/>
      <c r="C906" s="1509"/>
      <c r="D906" s="1509"/>
      <c r="E906" s="1509"/>
      <c r="F906" s="1509"/>
      <c r="G906" s="1509"/>
      <c r="H906" s="1509"/>
      <c r="I906" s="1509"/>
      <c r="J906" s="1509"/>
      <c r="K906" s="1509"/>
      <c r="L906" s="1509"/>
      <c r="M906" s="1509"/>
      <c r="N906" s="1509"/>
      <c r="O906" s="1509"/>
      <c r="P906" s="1509"/>
      <c r="Q906" s="1509"/>
      <c r="R906" s="1509"/>
      <c r="S906" s="1509"/>
      <c r="T906" s="1509"/>
      <c r="U906" s="1509"/>
      <c r="V906" s="1509"/>
      <c r="W906" s="1509"/>
      <c r="X906" s="1509"/>
      <c r="Y906" s="1509"/>
      <c r="Z906" s="1509"/>
      <c r="AA906" s="1509"/>
      <c r="AB906" s="1509"/>
      <c r="AC906" s="1509"/>
      <c r="AD906" s="1509"/>
      <c r="AE906" s="1509"/>
      <c r="AF906" s="1509"/>
      <c r="AG906" s="1509"/>
      <c r="AH906" s="1509"/>
      <c r="AI906" s="1509"/>
      <c r="AJ906" s="1509"/>
      <c r="AK906" s="1509"/>
      <c r="AL906" s="1509"/>
      <c r="AM906" s="1509"/>
      <c r="AN906" s="1509"/>
      <c r="AO906" s="1509"/>
      <c r="AP906" s="1509"/>
      <c r="AQ906" s="1509"/>
      <c r="AR906" s="1509"/>
      <c r="AS906" s="1509"/>
      <c r="AT906" s="1509"/>
      <c r="AU906" s="1509"/>
      <c r="AV906" s="1509"/>
      <c r="AW906" s="1509"/>
      <c r="AX906" s="1509"/>
      <c r="AY906" s="1509"/>
      <c r="AZ906" s="1509"/>
      <c r="BA906" s="1509"/>
      <c r="BB906" s="1509"/>
    </row>
    <row r="907">
      <c r="A907" s="1509"/>
      <c r="B907" s="1509"/>
      <c r="C907" s="1509"/>
      <c r="D907" s="1509"/>
      <c r="E907" s="1509"/>
      <c r="F907" s="1509"/>
      <c r="G907" s="1509"/>
      <c r="H907" s="1509"/>
      <c r="I907" s="1509"/>
      <c r="J907" s="1509"/>
      <c r="K907" s="1509"/>
      <c r="L907" s="1509"/>
      <c r="M907" s="1509"/>
      <c r="N907" s="1509"/>
      <c r="O907" s="1509"/>
      <c r="P907" s="1509"/>
      <c r="Q907" s="1509"/>
      <c r="R907" s="1509"/>
      <c r="S907" s="1509"/>
      <c r="T907" s="1509"/>
      <c r="U907" s="1509"/>
      <c r="V907" s="1509"/>
      <c r="W907" s="1509"/>
      <c r="X907" s="1509"/>
      <c r="Y907" s="1509"/>
      <c r="Z907" s="1509"/>
      <c r="AA907" s="1509"/>
      <c r="AB907" s="1509"/>
      <c r="AC907" s="1509"/>
      <c r="AD907" s="1509"/>
      <c r="AE907" s="1509"/>
      <c r="AF907" s="1509"/>
      <c r="AG907" s="1509"/>
      <c r="AH907" s="1509"/>
      <c r="AI907" s="1509"/>
      <c r="AJ907" s="1509"/>
      <c r="AK907" s="1509"/>
      <c r="AL907" s="1509"/>
      <c r="AM907" s="1509"/>
      <c r="AN907" s="1509"/>
      <c r="AO907" s="1509"/>
      <c r="AP907" s="1509"/>
      <c r="AQ907" s="1509"/>
      <c r="AR907" s="1509"/>
      <c r="AS907" s="1509"/>
      <c r="AT907" s="1509"/>
      <c r="AU907" s="1509"/>
      <c r="AV907" s="1509"/>
      <c r="AW907" s="1509"/>
      <c r="AX907" s="1509"/>
      <c r="AY907" s="1509"/>
      <c r="AZ907" s="1509"/>
      <c r="BA907" s="1509"/>
      <c r="BB907" s="1509"/>
    </row>
    <row r="908">
      <c r="A908" s="1509"/>
      <c r="B908" s="1509"/>
      <c r="C908" s="1509"/>
      <c r="D908" s="1509"/>
      <c r="E908" s="1509"/>
      <c r="F908" s="1509"/>
      <c r="G908" s="1509"/>
      <c r="H908" s="1509"/>
      <c r="I908" s="1509"/>
      <c r="J908" s="1509"/>
      <c r="K908" s="1509"/>
      <c r="L908" s="1509"/>
      <c r="M908" s="1509"/>
      <c r="N908" s="1509"/>
      <c r="O908" s="1509"/>
      <c r="P908" s="1509"/>
      <c r="Q908" s="1509"/>
      <c r="R908" s="1509"/>
      <c r="S908" s="1509"/>
      <c r="T908" s="1509"/>
      <c r="U908" s="1509"/>
      <c r="V908" s="1509"/>
      <c r="W908" s="1509"/>
      <c r="X908" s="1509"/>
      <c r="Y908" s="1509"/>
      <c r="Z908" s="1509"/>
      <c r="AA908" s="1509"/>
      <c r="AB908" s="1509"/>
      <c r="AC908" s="1509"/>
      <c r="AD908" s="1509"/>
      <c r="AE908" s="1509"/>
      <c r="AF908" s="1509"/>
      <c r="AG908" s="1509"/>
      <c r="AH908" s="1509"/>
      <c r="AI908" s="1509"/>
      <c r="AJ908" s="1509"/>
      <c r="AK908" s="1509"/>
      <c r="AL908" s="1509"/>
      <c r="AM908" s="1509"/>
      <c r="AN908" s="1509"/>
      <c r="AO908" s="1509"/>
      <c r="AP908" s="1509"/>
      <c r="AQ908" s="1509"/>
      <c r="AR908" s="1509"/>
      <c r="AS908" s="1509"/>
      <c r="AT908" s="1509"/>
      <c r="AU908" s="1509"/>
      <c r="AV908" s="1509"/>
      <c r="AW908" s="1509"/>
      <c r="AX908" s="1509"/>
      <c r="AY908" s="1509"/>
      <c r="AZ908" s="1509"/>
      <c r="BA908" s="1509"/>
      <c r="BB908" s="1509"/>
    </row>
    <row r="909">
      <c r="A909" s="1509"/>
      <c r="B909" s="1509"/>
      <c r="C909" s="1509"/>
      <c r="D909" s="1509"/>
      <c r="E909" s="1509"/>
      <c r="F909" s="1509"/>
      <c r="G909" s="1509"/>
      <c r="H909" s="1509"/>
      <c r="I909" s="1509"/>
      <c r="J909" s="1509"/>
      <c r="K909" s="1509"/>
      <c r="L909" s="1509"/>
      <c r="M909" s="1509"/>
      <c r="N909" s="1509"/>
      <c r="O909" s="1509"/>
      <c r="P909" s="1509"/>
      <c r="Q909" s="1509"/>
      <c r="R909" s="1509"/>
      <c r="S909" s="1509"/>
      <c r="T909" s="1509"/>
      <c r="U909" s="1509"/>
      <c r="V909" s="1509"/>
      <c r="W909" s="1509"/>
      <c r="X909" s="1509"/>
      <c r="Y909" s="1509"/>
      <c r="Z909" s="1509"/>
      <c r="AA909" s="1509"/>
      <c r="AB909" s="1509"/>
      <c r="AC909" s="1509"/>
      <c r="AD909" s="1509"/>
      <c r="AE909" s="1509"/>
      <c r="AF909" s="1509"/>
      <c r="AG909" s="1509"/>
      <c r="AH909" s="1509"/>
      <c r="AI909" s="1509"/>
      <c r="AJ909" s="1509"/>
      <c r="AK909" s="1509"/>
      <c r="AL909" s="1509"/>
      <c r="AM909" s="1509"/>
      <c r="AN909" s="1509"/>
      <c r="AO909" s="1509"/>
      <c r="AP909" s="1509"/>
      <c r="AQ909" s="1509"/>
      <c r="AR909" s="1509"/>
      <c r="AS909" s="1509"/>
      <c r="AT909" s="1509"/>
      <c r="AU909" s="1509"/>
      <c r="AV909" s="1509"/>
      <c r="AW909" s="1509"/>
      <c r="AX909" s="1509"/>
      <c r="AY909" s="1509"/>
      <c r="AZ909" s="1509"/>
      <c r="BA909" s="1509"/>
      <c r="BB909" s="1509"/>
    </row>
    <row r="910">
      <c r="A910" s="1509"/>
      <c r="B910" s="1509"/>
      <c r="C910" s="1509"/>
      <c r="D910" s="1509"/>
      <c r="E910" s="1509"/>
      <c r="F910" s="1509"/>
      <c r="G910" s="1509"/>
      <c r="H910" s="1509"/>
      <c r="I910" s="1509"/>
      <c r="J910" s="1509"/>
      <c r="K910" s="1509"/>
      <c r="L910" s="1509"/>
      <c r="M910" s="1509"/>
      <c r="N910" s="1509"/>
      <c r="O910" s="1509"/>
      <c r="P910" s="1509"/>
      <c r="Q910" s="1509"/>
      <c r="R910" s="1509"/>
      <c r="S910" s="1509"/>
      <c r="T910" s="1509"/>
      <c r="U910" s="1509"/>
      <c r="V910" s="1509"/>
      <c r="W910" s="1509"/>
      <c r="X910" s="1509"/>
      <c r="Y910" s="1509"/>
      <c r="Z910" s="1509"/>
      <c r="AA910" s="1509"/>
      <c r="AB910" s="1509"/>
      <c r="AC910" s="1509"/>
      <c r="AD910" s="1509"/>
      <c r="AE910" s="1509"/>
      <c r="AF910" s="1509"/>
      <c r="AG910" s="1509"/>
      <c r="AH910" s="1509"/>
      <c r="AI910" s="1509"/>
      <c r="AJ910" s="1509"/>
      <c r="AK910" s="1509"/>
      <c r="AL910" s="1509"/>
      <c r="AM910" s="1509"/>
      <c r="AN910" s="1509"/>
      <c r="AO910" s="1509"/>
      <c r="AP910" s="1509"/>
      <c r="AQ910" s="1509"/>
      <c r="AR910" s="1509"/>
      <c r="AS910" s="1509"/>
      <c r="AT910" s="1509"/>
      <c r="AU910" s="1509"/>
      <c r="AV910" s="1509"/>
      <c r="AW910" s="1509"/>
      <c r="AX910" s="1509"/>
      <c r="AY910" s="1509"/>
      <c r="AZ910" s="1509"/>
      <c r="BA910" s="1509"/>
      <c r="BB910" s="1509"/>
    </row>
    <row r="911">
      <c r="A911" s="1509"/>
      <c r="B911" s="1509"/>
      <c r="C911" s="1509"/>
      <c r="D911" s="1509"/>
      <c r="E911" s="1509"/>
      <c r="F911" s="1509"/>
      <c r="G911" s="1509"/>
      <c r="H911" s="1509"/>
      <c r="I911" s="1509"/>
      <c r="J911" s="1509"/>
      <c r="K911" s="1509"/>
      <c r="L911" s="1509"/>
      <c r="M911" s="1509"/>
      <c r="N911" s="1509"/>
      <c r="O911" s="1509"/>
      <c r="P911" s="1509"/>
      <c r="Q911" s="1509"/>
      <c r="R911" s="1509"/>
      <c r="S911" s="1509"/>
      <c r="T911" s="1509"/>
      <c r="U911" s="1509"/>
      <c r="V911" s="1509"/>
      <c r="W911" s="1509"/>
      <c r="X911" s="1509"/>
      <c r="Y911" s="1509"/>
      <c r="Z911" s="1509"/>
      <c r="AA911" s="1509"/>
      <c r="AB911" s="1509"/>
      <c r="AC911" s="1509"/>
      <c r="AD911" s="1509"/>
      <c r="AE911" s="1509"/>
      <c r="AF911" s="1509"/>
      <c r="AG911" s="1509"/>
      <c r="AH911" s="1509"/>
      <c r="AI911" s="1509"/>
      <c r="AJ911" s="1509"/>
      <c r="AK911" s="1509"/>
      <c r="AL911" s="1509"/>
      <c r="AM911" s="1509"/>
      <c r="AN911" s="1509"/>
      <c r="AO911" s="1509"/>
      <c r="AP911" s="1509"/>
      <c r="AQ911" s="1509"/>
      <c r="AR911" s="1509"/>
      <c r="AS911" s="1509"/>
      <c r="AT911" s="1509"/>
      <c r="AU911" s="1509"/>
      <c r="AV911" s="1509"/>
      <c r="AW911" s="1509"/>
      <c r="AX911" s="1509"/>
      <c r="AY911" s="1509"/>
      <c r="AZ911" s="1509"/>
      <c r="BA911" s="1509"/>
      <c r="BB911" s="1509"/>
    </row>
    <row r="912">
      <c r="A912" s="1509"/>
      <c r="B912" s="1509"/>
      <c r="C912" s="1509"/>
      <c r="D912" s="1509"/>
      <c r="E912" s="1509"/>
      <c r="F912" s="1509"/>
      <c r="G912" s="1509"/>
      <c r="H912" s="1509"/>
      <c r="I912" s="1509"/>
      <c r="J912" s="1509"/>
      <c r="K912" s="1509"/>
      <c r="L912" s="1509"/>
      <c r="M912" s="1509"/>
      <c r="N912" s="1509"/>
      <c r="O912" s="1509"/>
      <c r="P912" s="1509"/>
      <c r="Q912" s="1509"/>
      <c r="R912" s="1509"/>
      <c r="S912" s="1509"/>
      <c r="T912" s="1509"/>
      <c r="U912" s="1509"/>
      <c r="V912" s="1509"/>
      <c r="W912" s="1509"/>
      <c r="X912" s="1509"/>
      <c r="Y912" s="1509"/>
      <c r="Z912" s="1509"/>
      <c r="AA912" s="1509"/>
      <c r="AB912" s="1509"/>
      <c r="AC912" s="1509"/>
      <c r="AD912" s="1509"/>
      <c r="AE912" s="1509"/>
      <c r="AF912" s="1509"/>
      <c r="AG912" s="1509"/>
      <c r="AH912" s="1509"/>
      <c r="AI912" s="1509"/>
      <c r="AJ912" s="1509"/>
      <c r="AK912" s="1509"/>
      <c r="AL912" s="1509"/>
      <c r="AM912" s="1509"/>
      <c r="AN912" s="1509"/>
      <c r="AO912" s="1509"/>
      <c r="AP912" s="1509"/>
      <c r="AQ912" s="1509"/>
      <c r="AR912" s="1509"/>
      <c r="AS912" s="1509"/>
      <c r="AT912" s="1509"/>
      <c r="AU912" s="1509"/>
      <c r="AV912" s="1509"/>
      <c r="AW912" s="1509"/>
      <c r="AX912" s="1509"/>
      <c r="AY912" s="1509"/>
      <c r="AZ912" s="1509"/>
      <c r="BA912" s="1509"/>
      <c r="BB912" s="1509"/>
    </row>
    <row r="913">
      <c r="A913" s="1509"/>
      <c r="B913" s="1509"/>
      <c r="C913" s="1509"/>
      <c r="D913" s="1509"/>
      <c r="E913" s="1509"/>
      <c r="F913" s="1509"/>
      <c r="G913" s="1509"/>
      <c r="H913" s="1509"/>
      <c r="I913" s="1509"/>
      <c r="J913" s="1509"/>
      <c r="K913" s="1509"/>
      <c r="L913" s="1509"/>
      <c r="M913" s="1509"/>
      <c r="N913" s="1509"/>
      <c r="O913" s="1509"/>
      <c r="P913" s="1509"/>
      <c r="Q913" s="1509"/>
      <c r="R913" s="1509"/>
      <c r="S913" s="1509"/>
      <c r="T913" s="1509"/>
      <c r="U913" s="1509"/>
      <c r="V913" s="1509"/>
      <c r="W913" s="1509"/>
      <c r="X913" s="1509"/>
      <c r="Y913" s="1509"/>
      <c r="Z913" s="1509"/>
      <c r="AA913" s="1509"/>
      <c r="AB913" s="1509"/>
      <c r="AC913" s="1509"/>
      <c r="AD913" s="1509"/>
      <c r="AE913" s="1509"/>
      <c r="AF913" s="1509"/>
      <c r="AG913" s="1509"/>
      <c r="AH913" s="1509"/>
      <c r="AI913" s="1509"/>
      <c r="AJ913" s="1509"/>
      <c r="AK913" s="1509"/>
      <c r="AL913" s="1509"/>
      <c r="AM913" s="1509"/>
      <c r="AN913" s="1509"/>
      <c r="AO913" s="1509"/>
      <c r="AP913" s="1509"/>
      <c r="AQ913" s="1509"/>
      <c r="AR913" s="1509"/>
      <c r="AS913" s="1509"/>
      <c r="AT913" s="1509"/>
      <c r="AU913" s="1509"/>
      <c r="AV913" s="1509"/>
      <c r="AW913" s="1509"/>
      <c r="AX913" s="1509"/>
      <c r="AY913" s="1509"/>
      <c r="AZ913" s="1509"/>
      <c r="BA913" s="1509"/>
      <c r="BB913" s="1509"/>
    </row>
    <row r="914">
      <c r="A914" s="1509"/>
      <c r="B914" s="1509"/>
      <c r="C914" s="1509"/>
      <c r="D914" s="1509"/>
      <c r="E914" s="1509"/>
      <c r="F914" s="1509"/>
      <c r="G914" s="1509"/>
      <c r="H914" s="1509"/>
      <c r="I914" s="1509"/>
      <c r="J914" s="1509"/>
      <c r="K914" s="1509"/>
      <c r="L914" s="1509"/>
      <c r="M914" s="1509"/>
      <c r="N914" s="1509"/>
      <c r="O914" s="1509"/>
      <c r="P914" s="1509"/>
      <c r="Q914" s="1509"/>
      <c r="R914" s="1509"/>
      <c r="S914" s="1509"/>
      <c r="T914" s="1509"/>
      <c r="U914" s="1509"/>
      <c r="V914" s="1509"/>
      <c r="W914" s="1509"/>
      <c r="X914" s="1509"/>
      <c r="Y914" s="1509"/>
      <c r="Z914" s="1509"/>
      <c r="AA914" s="1509"/>
      <c r="AB914" s="1509"/>
      <c r="AC914" s="1509"/>
      <c r="AD914" s="1509"/>
      <c r="AE914" s="1509"/>
      <c r="AF914" s="1509"/>
      <c r="AG914" s="1509"/>
      <c r="AH914" s="1509"/>
      <c r="AI914" s="1509"/>
      <c r="AJ914" s="1509"/>
      <c r="AK914" s="1509"/>
      <c r="AL914" s="1509"/>
      <c r="AM914" s="1509"/>
      <c r="AN914" s="1509"/>
      <c r="AO914" s="1509"/>
      <c r="AP914" s="1509"/>
      <c r="AQ914" s="1509"/>
      <c r="AR914" s="1509"/>
      <c r="AS914" s="1509"/>
      <c r="AT914" s="1509"/>
      <c r="AU914" s="1509"/>
      <c r="AV914" s="1509"/>
      <c r="AW914" s="1509"/>
      <c r="AX914" s="1509"/>
      <c r="AY914" s="1509"/>
      <c r="AZ914" s="1509"/>
      <c r="BA914" s="1509"/>
      <c r="BB914" s="1509"/>
    </row>
    <row r="915">
      <c r="A915" s="1509"/>
      <c r="B915" s="1509"/>
      <c r="C915" s="1509"/>
      <c r="D915" s="1509"/>
      <c r="E915" s="1509"/>
      <c r="F915" s="1509"/>
      <c r="G915" s="1509"/>
      <c r="H915" s="1509"/>
      <c r="I915" s="1509"/>
      <c r="J915" s="1509"/>
      <c r="K915" s="1509"/>
      <c r="L915" s="1509"/>
      <c r="M915" s="1509"/>
      <c r="N915" s="1509"/>
      <c r="O915" s="1509"/>
      <c r="P915" s="1509"/>
      <c r="Q915" s="1509"/>
      <c r="R915" s="1509"/>
      <c r="S915" s="1509"/>
      <c r="T915" s="1509"/>
      <c r="U915" s="1509"/>
      <c r="V915" s="1509"/>
      <c r="W915" s="1509"/>
      <c r="X915" s="1509"/>
      <c r="Y915" s="1509"/>
      <c r="Z915" s="1509"/>
      <c r="AA915" s="1509"/>
      <c r="AB915" s="1509"/>
      <c r="AC915" s="1509"/>
      <c r="AD915" s="1509"/>
      <c r="AE915" s="1509"/>
      <c r="AF915" s="1509"/>
      <c r="AG915" s="1509"/>
      <c r="AH915" s="1509"/>
      <c r="AI915" s="1509"/>
      <c r="AJ915" s="1509"/>
      <c r="AK915" s="1509"/>
      <c r="AL915" s="1509"/>
      <c r="AM915" s="1509"/>
      <c r="AN915" s="1509"/>
      <c r="AO915" s="1509"/>
      <c r="AP915" s="1509"/>
      <c r="AQ915" s="1509"/>
      <c r="AR915" s="1509"/>
      <c r="AS915" s="1509"/>
      <c r="AT915" s="1509"/>
      <c r="AU915" s="1509"/>
      <c r="AV915" s="1509"/>
      <c r="AW915" s="1509"/>
      <c r="AX915" s="1509"/>
      <c r="AY915" s="1509"/>
      <c r="AZ915" s="1509"/>
      <c r="BA915" s="1509"/>
      <c r="BB915" s="1509"/>
    </row>
    <row r="916">
      <c r="A916" s="1509"/>
      <c r="B916" s="1509"/>
      <c r="C916" s="1509"/>
      <c r="D916" s="1509"/>
      <c r="E916" s="1509"/>
      <c r="F916" s="1509"/>
      <c r="G916" s="1509"/>
      <c r="H916" s="1509"/>
      <c r="I916" s="1509"/>
      <c r="J916" s="1509"/>
      <c r="K916" s="1509"/>
      <c r="L916" s="1509"/>
      <c r="M916" s="1509"/>
      <c r="N916" s="1509"/>
      <c r="O916" s="1509"/>
      <c r="P916" s="1509"/>
      <c r="Q916" s="1509"/>
      <c r="R916" s="1509"/>
      <c r="S916" s="1509"/>
      <c r="T916" s="1509"/>
      <c r="U916" s="1509"/>
      <c r="V916" s="1509"/>
      <c r="W916" s="1509"/>
      <c r="X916" s="1509"/>
      <c r="Y916" s="1509"/>
      <c r="Z916" s="1509"/>
      <c r="AA916" s="1509"/>
      <c r="AB916" s="1509"/>
      <c r="AC916" s="1509"/>
      <c r="AD916" s="1509"/>
      <c r="AE916" s="1509"/>
      <c r="AF916" s="1509"/>
      <c r="AG916" s="1509"/>
      <c r="AH916" s="1509"/>
      <c r="AI916" s="1509"/>
      <c r="AJ916" s="1509"/>
      <c r="AK916" s="1509"/>
      <c r="AL916" s="1509"/>
      <c r="AM916" s="1509"/>
      <c r="AN916" s="1509"/>
      <c r="AO916" s="1509"/>
      <c r="AP916" s="1509"/>
      <c r="AQ916" s="1509"/>
      <c r="AR916" s="1509"/>
      <c r="AS916" s="1509"/>
      <c r="AT916" s="1509"/>
      <c r="AU916" s="1509"/>
      <c r="AV916" s="1509"/>
      <c r="AW916" s="1509"/>
      <c r="AX916" s="1509"/>
      <c r="AY916" s="1509"/>
      <c r="AZ916" s="1509"/>
      <c r="BA916" s="1509"/>
      <c r="BB916" s="1509"/>
    </row>
    <row r="917">
      <c r="A917" s="1509"/>
      <c r="B917" s="1509"/>
      <c r="C917" s="1509"/>
      <c r="D917" s="1509"/>
      <c r="E917" s="1509"/>
      <c r="F917" s="1509"/>
      <c r="G917" s="1509"/>
      <c r="H917" s="1509"/>
      <c r="I917" s="1509"/>
      <c r="J917" s="1509"/>
      <c r="K917" s="1509"/>
      <c r="L917" s="1509"/>
      <c r="M917" s="1509"/>
      <c r="N917" s="1509"/>
      <c r="O917" s="1509"/>
      <c r="P917" s="1509"/>
      <c r="Q917" s="1509"/>
      <c r="R917" s="1509"/>
      <c r="S917" s="1509"/>
      <c r="T917" s="1509"/>
      <c r="U917" s="1509"/>
      <c r="V917" s="1509"/>
      <c r="W917" s="1509"/>
      <c r="X917" s="1509"/>
      <c r="Y917" s="1509"/>
      <c r="Z917" s="1509"/>
      <c r="AA917" s="1509"/>
      <c r="AB917" s="1509"/>
      <c r="AC917" s="1509"/>
      <c r="AD917" s="1509"/>
      <c r="AE917" s="1509"/>
      <c r="AF917" s="1509"/>
      <c r="AG917" s="1509"/>
      <c r="AH917" s="1509"/>
      <c r="AI917" s="1509"/>
      <c r="AJ917" s="1509"/>
      <c r="AK917" s="1509"/>
      <c r="AL917" s="1509"/>
      <c r="AM917" s="1509"/>
      <c r="AN917" s="1509"/>
      <c r="AO917" s="1509"/>
      <c r="AP917" s="1509"/>
      <c r="AQ917" s="1509"/>
      <c r="AR917" s="1509"/>
      <c r="AS917" s="1509"/>
      <c r="AT917" s="1509"/>
      <c r="AU917" s="1509"/>
      <c r="AV917" s="1509"/>
      <c r="AW917" s="1509"/>
      <c r="AX917" s="1509"/>
      <c r="AY917" s="1509"/>
      <c r="AZ917" s="1509"/>
      <c r="BA917" s="1509"/>
      <c r="BB917" s="1509"/>
    </row>
    <row r="918">
      <c r="A918" s="1509"/>
      <c r="B918" s="1509"/>
      <c r="C918" s="1509"/>
      <c r="D918" s="1509"/>
      <c r="E918" s="1509"/>
      <c r="F918" s="1509"/>
      <c r="G918" s="1509"/>
      <c r="H918" s="1509"/>
      <c r="I918" s="1509"/>
      <c r="J918" s="1509"/>
      <c r="K918" s="1509"/>
      <c r="L918" s="1509"/>
      <c r="M918" s="1509"/>
      <c r="N918" s="1509"/>
      <c r="O918" s="1509"/>
      <c r="P918" s="1509"/>
      <c r="Q918" s="1509"/>
      <c r="R918" s="1509"/>
      <c r="S918" s="1509"/>
      <c r="T918" s="1509"/>
      <c r="U918" s="1509"/>
      <c r="V918" s="1509"/>
      <c r="W918" s="1509"/>
      <c r="X918" s="1509"/>
      <c r="Y918" s="1509"/>
      <c r="Z918" s="1509"/>
      <c r="AA918" s="1509"/>
      <c r="AB918" s="1509"/>
      <c r="AC918" s="1509"/>
      <c r="AD918" s="1509"/>
      <c r="AE918" s="1509"/>
      <c r="AF918" s="1509"/>
      <c r="AG918" s="1509"/>
      <c r="AH918" s="1509"/>
      <c r="AI918" s="1509"/>
      <c r="AJ918" s="1509"/>
      <c r="AK918" s="1509"/>
      <c r="AL918" s="1509"/>
      <c r="AM918" s="1509"/>
      <c r="AN918" s="1509"/>
      <c r="AO918" s="1509"/>
      <c r="AP918" s="1509"/>
      <c r="AQ918" s="1509"/>
      <c r="AR918" s="1509"/>
      <c r="AS918" s="1509"/>
      <c r="AT918" s="1509"/>
      <c r="AU918" s="1509"/>
      <c r="AV918" s="1509"/>
      <c r="AW918" s="1509"/>
      <c r="AX918" s="1509"/>
      <c r="AY918" s="1509"/>
      <c r="AZ918" s="1509"/>
      <c r="BA918" s="1509"/>
      <c r="BB918" s="1509"/>
    </row>
    <row r="919">
      <c r="A919" s="1509"/>
      <c r="B919" s="1509"/>
      <c r="C919" s="1509"/>
      <c r="D919" s="1509"/>
      <c r="E919" s="1509"/>
      <c r="F919" s="1509"/>
      <c r="G919" s="1509"/>
      <c r="H919" s="1509"/>
      <c r="I919" s="1509"/>
      <c r="J919" s="1509"/>
      <c r="K919" s="1509"/>
      <c r="L919" s="1509"/>
      <c r="M919" s="1509"/>
      <c r="N919" s="1509"/>
      <c r="O919" s="1509"/>
      <c r="P919" s="1509"/>
      <c r="Q919" s="1509"/>
      <c r="R919" s="1509"/>
      <c r="S919" s="1509"/>
      <c r="T919" s="1509"/>
      <c r="U919" s="1509"/>
      <c r="V919" s="1509"/>
      <c r="W919" s="1509"/>
      <c r="X919" s="1509"/>
      <c r="Y919" s="1509"/>
      <c r="Z919" s="1509"/>
      <c r="AA919" s="1509"/>
      <c r="AB919" s="1509"/>
      <c r="AC919" s="1509"/>
      <c r="AD919" s="1509"/>
      <c r="AE919" s="1509"/>
      <c r="AF919" s="1509"/>
      <c r="AG919" s="1509"/>
      <c r="AH919" s="1509"/>
      <c r="AI919" s="1509"/>
      <c r="AJ919" s="1509"/>
      <c r="AK919" s="1509"/>
      <c r="AL919" s="1509"/>
      <c r="AM919" s="1509"/>
      <c r="AN919" s="1509"/>
      <c r="AO919" s="1509"/>
      <c r="AP919" s="1509"/>
      <c r="AQ919" s="1509"/>
      <c r="AR919" s="1509"/>
      <c r="AS919" s="1509"/>
      <c r="AT919" s="1509"/>
      <c r="AU919" s="1509"/>
      <c r="AV919" s="1509"/>
      <c r="AW919" s="1509"/>
      <c r="AX919" s="1509"/>
      <c r="AY919" s="1509"/>
      <c r="AZ919" s="1509"/>
      <c r="BA919" s="1509"/>
      <c r="BB919" s="1509"/>
    </row>
    <row r="920">
      <c r="A920" s="1509"/>
      <c r="B920" s="1509"/>
      <c r="C920" s="1509"/>
      <c r="D920" s="1509"/>
      <c r="E920" s="1509"/>
      <c r="F920" s="1509"/>
      <c r="G920" s="1509"/>
      <c r="H920" s="1509"/>
      <c r="I920" s="1509"/>
      <c r="J920" s="1509"/>
      <c r="K920" s="1509"/>
      <c r="L920" s="1509"/>
      <c r="M920" s="1509"/>
      <c r="N920" s="1509"/>
      <c r="O920" s="1509"/>
      <c r="P920" s="1509"/>
      <c r="Q920" s="1509"/>
      <c r="R920" s="1509"/>
      <c r="S920" s="1509"/>
      <c r="T920" s="1509"/>
      <c r="U920" s="1509"/>
      <c r="V920" s="1509"/>
      <c r="W920" s="1509"/>
      <c r="X920" s="1509"/>
      <c r="Y920" s="1509"/>
      <c r="Z920" s="1509"/>
      <c r="AA920" s="1509"/>
      <c r="AB920" s="1509"/>
      <c r="AC920" s="1509"/>
      <c r="AD920" s="1509"/>
      <c r="AE920" s="1509"/>
      <c r="AF920" s="1509"/>
      <c r="AG920" s="1509"/>
      <c r="AH920" s="1509"/>
      <c r="AI920" s="1509"/>
      <c r="AJ920" s="1509"/>
      <c r="AK920" s="1509"/>
      <c r="AL920" s="1509"/>
      <c r="AM920" s="1509"/>
      <c r="AN920" s="1509"/>
      <c r="AO920" s="1509"/>
      <c r="AP920" s="1509"/>
      <c r="AQ920" s="1509"/>
      <c r="AR920" s="1509"/>
      <c r="AS920" s="1509"/>
      <c r="AT920" s="1509"/>
      <c r="AU920" s="1509"/>
      <c r="AV920" s="1509"/>
      <c r="AW920" s="1509"/>
      <c r="AX920" s="1509"/>
      <c r="AY920" s="1509"/>
      <c r="AZ920" s="1509"/>
      <c r="BA920" s="1509"/>
      <c r="BB920" s="1509"/>
    </row>
    <row r="921">
      <c r="A921" s="1509"/>
      <c r="B921" s="1509"/>
      <c r="C921" s="1509"/>
      <c r="D921" s="1509"/>
      <c r="E921" s="1509"/>
      <c r="F921" s="1509"/>
      <c r="G921" s="1509"/>
      <c r="H921" s="1509"/>
      <c r="I921" s="1509"/>
      <c r="J921" s="1509"/>
      <c r="K921" s="1509"/>
      <c r="L921" s="1509"/>
      <c r="M921" s="1509"/>
      <c r="N921" s="1509"/>
      <c r="O921" s="1509"/>
      <c r="P921" s="1509"/>
      <c r="Q921" s="1509"/>
      <c r="R921" s="1509"/>
      <c r="S921" s="1509"/>
      <c r="T921" s="1509"/>
      <c r="U921" s="1509"/>
      <c r="V921" s="1509"/>
      <c r="W921" s="1509"/>
      <c r="X921" s="1509"/>
      <c r="Y921" s="1509"/>
      <c r="Z921" s="1509"/>
      <c r="AA921" s="1509"/>
      <c r="AB921" s="1509"/>
      <c r="AC921" s="1509"/>
      <c r="AD921" s="1509"/>
      <c r="AE921" s="1509"/>
      <c r="AF921" s="1509"/>
      <c r="AG921" s="1509"/>
      <c r="AH921" s="1509"/>
      <c r="AI921" s="1509"/>
      <c r="AJ921" s="1509"/>
      <c r="AK921" s="1509"/>
      <c r="AL921" s="1509"/>
      <c r="AM921" s="1509"/>
      <c r="AN921" s="1509"/>
      <c r="AO921" s="1509"/>
      <c r="AP921" s="1509"/>
      <c r="AQ921" s="1509"/>
      <c r="AR921" s="1509"/>
      <c r="AS921" s="1509"/>
      <c r="AT921" s="1509"/>
      <c r="AU921" s="1509"/>
      <c r="AV921" s="1509"/>
      <c r="AW921" s="1509"/>
      <c r="AX921" s="1509"/>
      <c r="AY921" s="1509"/>
      <c r="AZ921" s="1509"/>
      <c r="BA921" s="1509"/>
      <c r="BB921" s="1509"/>
    </row>
    <row r="922">
      <c r="A922" s="1509"/>
      <c r="B922" s="1509"/>
      <c r="C922" s="1509"/>
      <c r="D922" s="1509"/>
      <c r="E922" s="1509"/>
      <c r="F922" s="1509"/>
      <c r="G922" s="1509"/>
      <c r="H922" s="1509"/>
      <c r="I922" s="1509"/>
      <c r="J922" s="1509"/>
      <c r="K922" s="1509"/>
      <c r="L922" s="1509"/>
      <c r="M922" s="1509"/>
      <c r="N922" s="1509"/>
      <c r="O922" s="1509"/>
      <c r="P922" s="1509"/>
      <c r="Q922" s="1509"/>
      <c r="R922" s="1509"/>
      <c r="S922" s="1509"/>
      <c r="T922" s="1509"/>
      <c r="U922" s="1509"/>
      <c r="V922" s="1509"/>
      <c r="W922" s="1509"/>
      <c r="X922" s="1509"/>
      <c r="Y922" s="1509"/>
      <c r="Z922" s="1509"/>
      <c r="AA922" s="1509"/>
      <c r="AB922" s="1509"/>
      <c r="AC922" s="1509"/>
      <c r="AD922" s="1509"/>
      <c r="AE922" s="1509"/>
      <c r="AF922" s="1509"/>
      <c r="AG922" s="1509"/>
      <c r="AH922" s="1509"/>
      <c r="AI922" s="1509"/>
      <c r="AJ922" s="1509"/>
      <c r="AK922" s="1509"/>
      <c r="AL922" s="1509"/>
      <c r="AM922" s="1509"/>
      <c r="AN922" s="1509"/>
      <c r="AO922" s="1509"/>
      <c r="AP922" s="1509"/>
      <c r="AQ922" s="1509"/>
      <c r="AR922" s="1509"/>
      <c r="AS922" s="1509"/>
      <c r="AT922" s="1509"/>
      <c r="AU922" s="1509"/>
      <c r="AV922" s="1509"/>
      <c r="AW922" s="1509"/>
      <c r="AX922" s="1509"/>
      <c r="AY922" s="1509"/>
      <c r="AZ922" s="1509"/>
      <c r="BA922" s="1509"/>
      <c r="BB922" s="1509"/>
    </row>
    <row r="923">
      <c r="A923" s="1509"/>
      <c r="B923" s="1509"/>
      <c r="C923" s="1509"/>
      <c r="D923" s="1509"/>
      <c r="E923" s="1509"/>
      <c r="F923" s="1509"/>
      <c r="G923" s="1509"/>
      <c r="H923" s="1509"/>
      <c r="I923" s="1509"/>
      <c r="J923" s="1509"/>
      <c r="K923" s="1509"/>
      <c r="L923" s="1509"/>
      <c r="M923" s="1509"/>
      <c r="N923" s="1509"/>
      <c r="O923" s="1509"/>
      <c r="P923" s="1509"/>
      <c r="Q923" s="1509"/>
      <c r="R923" s="1509"/>
      <c r="S923" s="1509"/>
      <c r="T923" s="1509"/>
      <c r="U923" s="1509"/>
      <c r="V923" s="1509"/>
      <c r="W923" s="1509"/>
      <c r="X923" s="1509"/>
      <c r="Y923" s="1509"/>
      <c r="Z923" s="1509"/>
      <c r="AA923" s="1509"/>
      <c r="AB923" s="1509"/>
      <c r="AC923" s="1509"/>
      <c r="AD923" s="1509"/>
      <c r="AE923" s="1509"/>
      <c r="AF923" s="1509"/>
      <c r="AG923" s="1509"/>
      <c r="AH923" s="1509"/>
      <c r="AI923" s="1509"/>
      <c r="AJ923" s="1509"/>
      <c r="AK923" s="1509"/>
      <c r="AL923" s="1509"/>
      <c r="AM923" s="1509"/>
      <c r="AN923" s="1509"/>
      <c r="AO923" s="1509"/>
      <c r="AP923" s="1509"/>
      <c r="AQ923" s="1509"/>
      <c r="AR923" s="1509"/>
      <c r="AS923" s="1509"/>
      <c r="AT923" s="1509"/>
      <c r="AU923" s="1509"/>
      <c r="AV923" s="1509"/>
      <c r="AW923" s="1509"/>
      <c r="AX923" s="1509"/>
      <c r="AY923" s="1509"/>
      <c r="AZ923" s="1509"/>
      <c r="BA923" s="1509"/>
      <c r="BB923" s="1509"/>
    </row>
    <row r="924">
      <c r="A924" s="1509"/>
      <c r="B924" s="1509"/>
      <c r="C924" s="1509"/>
      <c r="D924" s="1509"/>
      <c r="E924" s="1509"/>
      <c r="F924" s="1509"/>
      <c r="G924" s="1509"/>
      <c r="H924" s="1509"/>
      <c r="I924" s="1509"/>
      <c r="J924" s="1509"/>
      <c r="K924" s="1509"/>
      <c r="L924" s="1509"/>
      <c r="M924" s="1509"/>
      <c r="N924" s="1509"/>
      <c r="O924" s="1509"/>
      <c r="P924" s="1509"/>
      <c r="Q924" s="1509"/>
      <c r="R924" s="1509"/>
      <c r="S924" s="1509"/>
      <c r="T924" s="1509"/>
      <c r="U924" s="1509"/>
      <c r="V924" s="1509"/>
      <c r="W924" s="1509"/>
      <c r="X924" s="1509"/>
      <c r="Y924" s="1509"/>
      <c r="Z924" s="1509"/>
      <c r="AA924" s="1509"/>
      <c r="AB924" s="1509"/>
      <c r="AC924" s="1509"/>
      <c r="AD924" s="1509"/>
      <c r="AE924" s="1509"/>
      <c r="AF924" s="1509"/>
      <c r="AG924" s="1509"/>
      <c r="AH924" s="1509"/>
      <c r="AI924" s="1509"/>
      <c r="AJ924" s="1509"/>
      <c r="AK924" s="1509"/>
      <c r="AL924" s="1509"/>
      <c r="AM924" s="1509"/>
      <c r="AN924" s="1509"/>
      <c r="AO924" s="1509"/>
      <c r="AP924" s="1509"/>
      <c r="AQ924" s="1509"/>
      <c r="AR924" s="1509"/>
      <c r="AS924" s="1509"/>
      <c r="AT924" s="1509"/>
      <c r="AU924" s="1509"/>
      <c r="AV924" s="1509"/>
      <c r="AW924" s="1509"/>
      <c r="AX924" s="1509"/>
      <c r="AY924" s="1509"/>
      <c r="AZ924" s="1509"/>
      <c r="BA924" s="1509"/>
      <c r="BB924" s="1509"/>
    </row>
    <row r="925">
      <c r="A925" s="1509"/>
      <c r="B925" s="1509"/>
      <c r="C925" s="1509"/>
      <c r="D925" s="1509"/>
      <c r="E925" s="1509"/>
      <c r="F925" s="1509"/>
      <c r="G925" s="1509"/>
      <c r="H925" s="1509"/>
      <c r="I925" s="1509"/>
      <c r="J925" s="1509"/>
      <c r="K925" s="1509"/>
      <c r="L925" s="1509"/>
      <c r="M925" s="1509"/>
      <c r="N925" s="1509"/>
      <c r="O925" s="1509"/>
      <c r="P925" s="1509"/>
      <c r="Q925" s="1509"/>
      <c r="R925" s="1509"/>
      <c r="S925" s="1509"/>
      <c r="T925" s="1509"/>
      <c r="U925" s="1509"/>
      <c r="V925" s="1509"/>
      <c r="W925" s="1509"/>
      <c r="X925" s="1509"/>
      <c r="Y925" s="1509"/>
      <c r="Z925" s="1509"/>
      <c r="AA925" s="1509"/>
      <c r="AB925" s="1509"/>
      <c r="AC925" s="1509"/>
      <c r="AD925" s="1509"/>
      <c r="AE925" s="1509"/>
      <c r="AF925" s="1509"/>
      <c r="AG925" s="1509"/>
      <c r="AH925" s="1509"/>
      <c r="AI925" s="1509"/>
      <c r="AJ925" s="1509"/>
      <c r="AK925" s="1509"/>
      <c r="AL925" s="1509"/>
      <c r="AM925" s="1509"/>
      <c r="AN925" s="1509"/>
      <c r="AO925" s="1509"/>
      <c r="AP925" s="1509"/>
      <c r="AQ925" s="1509"/>
      <c r="AR925" s="1509"/>
      <c r="AS925" s="1509"/>
      <c r="AT925" s="1509"/>
      <c r="AU925" s="1509"/>
      <c r="AV925" s="1509"/>
      <c r="AW925" s="1509"/>
      <c r="AX925" s="1509"/>
      <c r="AY925" s="1509"/>
      <c r="AZ925" s="1509"/>
      <c r="BA925" s="1509"/>
      <c r="BB925" s="1509"/>
    </row>
    <row r="926">
      <c r="A926" s="1509"/>
      <c r="B926" s="1509"/>
      <c r="C926" s="1509"/>
      <c r="D926" s="1509"/>
      <c r="E926" s="1509"/>
      <c r="F926" s="1509"/>
      <c r="G926" s="1509"/>
      <c r="H926" s="1509"/>
      <c r="I926" s="1509"/>
      <c r="J926" s="1509"/>
      <c r="K926" s="1509"/>
      <c r="L926" s="1509"/>
      <c r="M926" s="1509"/>
      <c r="N926" s="1509"/>
      <c r="O926" s="1509"/>
      <c r="P926" s="1509"/>
      <c r="Q926" s="1509"/>
      <c r="R926" s="1509"/>
      <c r="S926" s="1509"/>
      <c r="T926" s="1509"/>
      <c r="U926" s="1509"/>
      <c r="V926" s="1509"/>
      <c r="W926" s="1509"/>
      <c r="X926" s="1509"/>
      <c r="Y926" s="1509"/>
      <c r="Z926" s="1509"/>
      <c r="AA926" s="1509"/>
      <c r="AB926" s="1509"/>
      <c r="AC926" s="1509"/>
      <c r="AD926" s="1509"/>
      <c r="AE926" s="1509"/>
      <c r="AF926" s="1509"/>
      <c r="AG926" s="1509"/>
      <c r="AH926" s="1509"/>
      <c r="AI926" s="1509"/>
      <c r="AJ926" s="1509"/>
      <c r="AK926" s="1509"/>
      <c r="AL926" s="1509"/>
      <c r="AM926" s="1509"/>
      <c r="AN926" s="1509"/>
      <c r="AO926" s="1509"/>
      <c r="AP926" s="1509"/>
      <c r="AQ926" s="1509"/>
      <c r="AR926" s="1509"/>
      <c r="AS926" s="1509"/>
      <c r="AT926" s="1509"/>
      <c r="AU926" s="1509"/>
      <c r="AV926" s="1509"/>
      <c r="AW926" s="1509"/>
      <c r="AX926" s="1509"/>
      <c r="AY926" s="1509"/>
      <c r="AZ926" s="1509"/>
      <c r="BA926" s="1509"/>
      <c r="BB926" s="1509"/>
    </row>
    <row r="927">
      <c r="A927" s="1509"/>
      <c r="B927" s="1509"/>
      <c r="C927" s="1509"/>
      <c r="D927" s="1509"/>
      <c r="E927" s="1509"/>
      <c r="F927" s="1509"/>
      <c r="G927" s="1509"/>
      <c r="H927" s="1509"/>
      <c r="I927" s="1509"/>
      <c r="J927" s="1509"/>
      <c r="K927" s="1509"/>
      <c r="L927" s="1509"/>
      <c r="M927" s="1509"/>
      <c r="N927" s="1509"/>
      <c r="O927" s="1509"/>
      <c r="P927" s="1509"/>
      <c r="Q927" s="1509"/>
      <c r="R927" s="1509"/>
      <c r="S927" s="1509"/>
      <c r="T927" s="1509"/>
      <c r="U927" s="1509"/>
      <c r="V927" s="1509"/>
      <c r="W927" s="1509"/>
      <c r="X927" s="1509"/>
      <c r="Y927" s="1509"/>
      <c r="Z927" s="1509"/>
      <c r="AA927" s="1509"/>
      <c r="AB927" s="1509"/>
      <c r="AC927" s="1509"/>
      <c r="AD927" s="1509"/>
      <c r="AE927" s="1509"/>
      <c r="AF927" s="1509"/>
      <c r="AG927" s="1509"/>
      <c r="AH927" s="1509"/>
      <c r="AI927" s="1509"/>
      <c r="AJ927" s="1509"/>
      <c r="AK927" s="1509"/>
      <c r="AL927" s="1509"/>
      <c r="AM927" s="1509"/>
      <c r="AN927" s="1509"/>
      <c r="AO927" s="1509"/>
      <c r="AP927" s="1509"/>
      <c r="AQ927" s="1509"/>
      <c r="AR927" s="1509"/>
      <c r="AS927" s="1509"/>
      <c r="AT927" s="1509"/>
      <c r="AU927" s="1509"/>
      <c r="AV927" s="1509"/>
      <c r="AW927" s="1509"/>
      <c r="AX927" s="1509"/>
      <c r="AY927" s="1509"/>
      <c r="AZ927" s="1509"/>
      <c r="BA927" s="1509"/>
      <c r="BB927" s="1509"/>
    </row>
    <row r="928">
      <c r="A928" s="1509"/>
      <c r="B928" s="1509"/>
      <c r="C928" s="1509"/>
      <c r="D928" s="1509"/>
      <c r="E928" s="1509"/>
      <c r="F928" s="1509"/>
      <c r="G928" s="1509"/>
      <c r="H928" s="1509"/>
      <c r="I928" s="1509"/>
      <c r="J928" s="1509"/>
      <c r="K928" s="1509"/>
      <c r="L928" s="1509"/>
      <c r="M928" s="1509"/>
      <c r="N928" s="1509"/>
      <c r="O928" s="1509"/>
      <c r="P928" s="1509"/>
      <c r="Q928" s="1509"/>
      <c r="R928" s="1509"/>
      <c r="S928" s="1509"/>
      <c r="T928" s="1509"/>
      <c r="U928" s="1509"/>
      <c r="V928" s="1509"/>
      <c r="W928" s="1509"/>
      <c r="X928" s="1509"/>
      <c r="Y928" s="1509"/>
      <c r="Z928" s="1509"/>
      <c r="AA928" s="1509"/>
      <c r="AB928" s="1509"/>
      <c r="AC928" s="1509"/>
      <c r="AD928" s="1509"/>
      <c r="AE928" s="1509"/>
      <c r="AF928" s="1509"/>
      <c r="AG928" s="1509"/>
      <c r="AH928" s="1509"/>
      <c r="AI928" s="1509"/>
      <c r="AJ928" s="1509"/>
      <c r="AK928" s="1509"/>
      <c r="AL928" s="1509"/>
      <c r="AM928" s="1509"/>
      <c r="AN928" s="1509"/>
      <c r="AO928" s="1509"/>
      <c r="AP928" s="1509"/>
      <c r="AQ928" s="1509"/>
      <c r="AR928" s="1509"/>
      <c r="AS928" s="1509"/>
      <c r="AT928" s="1509"/>
      <c r="AU928" s="1509"/>
      <c r="AV928" s="1509"/>
      <c r="AW928" s="1509"/>
      <c r="AX928" s="1509"/>
      <c r="AY928" s="1509"/>
      <c r="AZ928" s="1509"/>
      <c r="BA928" s="1509"/>
      <c r="BB928" s="1509"/>
    </row>
    <row r="929">
      <c r="A929" s="1509"/>
      <c r="B929" s="1509"/>
      <c r="C929" s="1509"/>
      <c r="D929" s="1509"/>
      <c r="E929" s="1509"/>
      <c r="F929" s="1509"/>
      <c r="G929" s="1509"/>
      <c r="H929" s="1509"/>
      <c r="I929" s="1509"/>
      <c r="J929" s="1509"/>
      <c r="K929" s="1509"/>
      <c r="L929" s="1509"/>
      <c r="M929" s="1509"/>
      <c r="N929" s="1509"/>
      <c r="O929" s="1509"/>
      <c r="P929" s="1509"/>
      <c r="Q929" s="1509"/>
      <c r="R929" s="1509"/>
      <c r="S929" s="1509"/>
      <c r="T929" s="1509"/>
      <c r="U929" s="1509"/>
      <c r="V929" s="1509"/>
      <c r="W929" s="1509"/>
      <c r="X929" s="1509"/>
      <c r="Y929" s="1509"/>
      <c r="Z929" s="1509"/>
      <c r="AA929" s="1509"/>
      <c r="AB929" s="1509"/>
      <c r="AC929" s="1509"/>
      <c r="AD929" s="1509"/>
      <c r="AE929" s="1509"/>
      <c r="AF929" s="1509"/>
      <c r="AG929" s="1509"/>
      <c r="AH929" s="1509"/>
      <c r="AI929" s="1509"/>
      <c r="AJ929" s="1509"/>
      <c r="AK929" s="1509"/>
      <c r="AL929" s="1509"/>
      <c r="AM929" s="1509"/>
      <c r="AN929" s="1509"/>
      <c r="AO929" s="1509"/>
      <c r="AP929" s="1509"/>
      <c r="AQ929" s="1509"/>
      <c r="AR929" s="1509"/>
      <c r="AS929" s="1509"/>
      <c r="AT929" s="1509"/>
      <c r="AU929" s="1509"/>
      <c r="AV929" s="1509"/>
      <c r="AW929" s="1509"/>
      <c r="AX929" s="1509"/>
      <c r="AY929" s="1509"/>
      <c r="AZ929" s="1509"/>
      <c r="BA929" s="1509"/>
      <c r="BB929" s="1509"/>
    </row>
    <row r="930">
      <c r="A930" s="1509"/>
      <c r="B930" s="1509"/>
      <c r="C930" s="1509"/>
      <c r="D930" s="1509"/>
      <c r="E930" s="1509"/>
      <c r="F930" s="1509"/>
      <c r="G930" s="1509"/>
      <c r="H930" s="1509"/>
      <c r="I930" s="1509"/>
      <c r="J930" s="1509"/>
      <c r="K930" s="1509"/>
      <c r="L930" s="1509"/>
      <c r="M930" s="1509"/>
      <c r="N930" s="1509"/>
      <c r="O930" s="1509"/>
      <c r="P930" s="1509"/>
      <c r="Q930" s="1509"/>
      <c r="R930" s="1509"/>
      <c r="S930" s="1509"/>
      <c r="T930" s="1509"/>
      <c r="U930" s="1509"/>
      <c r="V930" s="1509"/>
      <c r="W930" s="1509"/>
      <c r="X930" s="1509"/>
      <c r="Y930" s="1509"/>
      <c r="Z930" s="1509"/>
      <c r="AA930" s="1509"/>
      <c r="AB930" s="1509"/>
      <c r="AC930" s="1509"/>
      <c r="AD930" s="1509"/>
      <c r="AE930" s="1509"/>
      <c r="AF930" s="1509"/>
      <c r="AG930" s="1509"/>
      <c r="AH930" s="1509"/>
      <c r="AI930" s="1509"/>
      <c r="AJ930" s="1509"/>
      <c r="AK930" s="1509"/>
      <c r="AL930" s="1509"/>
      <c r="AM930" s="1509"/>
      <c r="AN930" s="1509"/>
      <c r="AO930" s="1509"/>
      <c r="AP930" s="1509"/>
      <c r="AQ930" s="1509"/>
      <c r="AR930" s="1509"/>
      <c r="AS930" s="1509"/>
      <c r="AT930" s="1509"/>
      <c r="AU930" s="1509"/>
      <c r="AV930" s="1509"/>
      <c r="AW930" s="1509"/>
      <c r="AX930" s="1509"/>
      <c r="AY930" s="1509"/>
      <c r="AZ930" s="1509"/>
      <c r="BA930" s="1509"/>
      <c r="BB930" s="1509"/>
    </row>
    <row r="931">
      <c r="A931" s="1509"/>
      <c r="B931" s="1509"/>
      <c r="C931" s="1509"/>
      <c r="D931" s="1509"/>
      <c r="E931" s="1509"/>
      <c r="F931" s="1509"/>
      <c r="G931" s="1509"/>
      <c r="H931" s="1509"/>
      <c r="I931" s="1509"/>
      <c r="J931" s="1509"/>
      <c r="K931" s="1509"/>
      <c r="L931" s="1509"/>
      <c r="M931" s="1509"/>
      <c r="N931" s="1509"/>
      <c r="O931" s="1509"/>
      <c r="P931" s="1509"/>
      <c r="Q931" s="1509"/>
      <c r="R931" s="1509"/>
      <c r="S931" s="1509"/>
      <c r="T931" s="1509"/>
      <c r="U931" s="1509"/>
      <c r="V931" s="1509"/>
      <c r="W931" s="1509"/>
      <c r="X931" s="1509"/>
      <c r="Y931" s="1509"/>
      <c r="Z931" s="1509"/>
      <c r="AA931" s="1509"/>
      <c r="AB931" s="1509"/>
      <c r="AC931" s="1509"/>
      <c r="AD931" s="1509"/>
      <c r="AE931" s="1509"/>
      <c r="AF931" s="1509"/>
      <c r="AG931" s="1509"/>
      <c r="AH931" s="1509"/>
      <c r="AI931" s="1509"/>
      <c r="AJ931" s="1509"/>
      <c r="AK931" s="1509"/>
      <c r="AL931" s="1509"/>
      <c r="AM931" s="1509"/>
      <c r="AN931" s="1509"/>
      <c r="AO931" s="1509"/>
      <c r="AP931" s="1509"/>
      <c r="AQ931" s="1509"/>
      <c r="AR931" s="1509"/>
      <c r="AS931" s="1509"/>
      <c r="AT931" s="1509"/>
      <c r="AU931" s="1509"/>
      <c r="AV931" s="1509"/>
      <c r="AW931" s="1509"/>
      <c r="AX931" s="1509"/>
      <c r="AY931" s="1509"/>
      <c r="AZ931" s="1509"/>
      <c r="BA931" s="1509"/>
      <c r="BB931" s="1509"/>
    </row>
    <row r="932">
      <c r="A932" s="1509"/>
      <c r="B932" s="1509"/>
      <c r="C932" s="1509"/>
      <c r="D932" s="1509"/>
      <c r="E932" s="1509"/>
      <c r="F932" s="1509"/>
      <c r="G932" s="1509"/>
      <c r="H932" s="1509"/>
      <c r="I932" s="1509"/>
      <c r="J932" s="1509"/>
      <c r="K932" s="1509"/>
      <c r="L932" s="1509"/>
      <c r="M932" s="1509"/>
      <c r="N932" s="1509"/>
      <c r="O932" s="1509"/>
      <c r="P932" s="1509"/>
      <c r="Q932" s="1509"/>
      <c r="R932" s="1509"/>
      <c r="S932" s="1509"/>
      <c r="T932" s="1509"/>
      <c r="U932" s="1509"/>
      <c r="V932" s="1509"/>
      <c r="W932" s="1509"/>
      <c r="X932" s="1509"/>
      <c r="Y932" s="1509"/>
      <c r="Z932" s="1509"/>
      <c r="AA932" s="1509"/>
      <c r="AB932" s="1509"/>
      <c r="AC932" s="1509"/>
      <c r="AD932" s="1509"/>
      <c r="AE932" s="1509"/>
      <c r="AF932" s="1509"/>
      <c r="AG932" s="1509"/>
      <c r="AH932" s="1509"/>
      <c r="AI932" s="1509"/>
      <c r="AJ932" s="1509"/>
      <c r="AK932" s="1509"/>
      <c r="AL932" s="1509"/>
      <c r="AM932" s="1509"/>
      <c r="AN932" s="1509"/>
      <c r="AO932" s="1509"/>
      <c r="AP932" s="1509"/>
      <c r="AQ932" s="1509"/>
      <c r="AR932" s="1509"/>
      <c r="AS932" s="1509"/>
      <c r="AT932" s="1509"/>
      <c r="AU932" s="1509"/>
      <c r="AV932" s="1509"/>
      <c r="AW932" s="1509"/>
      <c r="AX932" s="1509"/>
      <c r="AY932" s="1509"/>
      <c r="AZ932" s="1509"/>
      <c r="BA932" s="1509"/>
      <c r="BB932" s="1509"/>
    </row>
    <row r="933">
      <c r="A933" s="1509"/>
      <c r="B933" s="1509"/>
      <c r="C933" s="1509"/>
      <c r="D933" s="1509"/>
      <c r="E933" s="1509"/>
      <c r="F933" s="1509"/>
      <c r="G933" s="1509"/>
      <c r="H933" s="1509"/>
      <c r="I933" s="1509"/>
      <c r="J933" s="1509"/>
      <c r="K933" s="1509"/>
      <c r="L933" s="1509"/>
      <c r="M933" s="1509"/>
      <c r="N933" s="1509"/>
      <c r="O933" s="1509"/>
      <c r="P933" s="1509"/>
      <c r="Q933" s="1509"/>
      <c r="R933" s="1509"/>
      <c r="S933" s="1509"/>
      <c r="T933" s="1509"/>
      <c r="U933" s="1509"/>
      <c r="V933" s="1509"/>
      <c r="W933" s="1509"/>
      <c r="X933" s="1509"/>
      <c r="Y933" s="1509"/>
      <c r="Z933" s="1509"/>
      <c r="AA933" s="1509"/>
      <c r="AB933" s="1509"/>
      <c r="AC933" s="1509"/>
      <c r="AD933" s="1509"/>
      <c r="AE933" s="1509"/>
      <c r="AF933" s="1509"/>
      <c r="AG933" s="1509"/>
      <c r="AH933" s="1509"/>
      <c r="AI933" s="1509"/>
      <c r="AJ933" s="1509"/>
      <c r="AK933" s="1509"/>
      <c r="AL933" s="1509"/>
      <c r="AM933" s="1509"/>
      <c r="AN933" s="1509"/>
      <c r="AO933" s="1509"/>
      <c r="AP933" s="1509"/>
      <c r="AQ933" s="1509"/>
      <c r="AR933" s="1509"/>
      <c r="AS933" s="1509"/>
      <c r="AT933" s="1509"/>
      <c r="AU933" s="1509"/>
      <c r="AV933" s="1509"/>
      <c r="AW933" s="1509"/>
      <c r="AX933" s="1509"/>
      <c r="AY933" s="1509"/>
      <c r="AZ933" s="1509"/>
      <c r="BA933" s="1509"/>
      <c r="BB933" s="1509"/>
    </row>
    <row r="934">
      <c r="A934" s="1509"/>
      <c r="B934" s="1509"/>
      <c r="C934" s="1509"/>
      <c r="D934" s="1509"/>
      <c r="E934" s="1509"/>
      <c r="F934" s="1509"/>
      <c r="G934" s="1509"/>
      <c r="H934" s="1509"/>
      <c r="I934" s="1509"/>
      <c r="J934" s="1509"/>
      <c r="K934" s="1509"/>
      <c r="L934" s="1509"/>
      <c r="M934" s="1509"/>
      <c r="N934" s="1509"/>
      <c r="O934" s="1509"/>
      <c r="P934" s="1509"/>
      <c r="Q934" s="1509"/>
      <c r="R934" s="1509"/>
      <c r="S934" s="1509"/>
      <c r="T934" s="1509"/>
      <c r="U934" s="1509"/>
      <c r="V934" s="1509"/>
      <c r="W934" s="1509"/>
      <c r="X934" s="1509"/>
      <c r="Y934" s="1509"/>
      <c r="Z934" s="1509"/>
      <c r="AA934" s="1509"/>
      <c r="AB934" s="1509"/>
      <c r="AC934" s="1509"/>
      <c r="AD934" s="1509"/>
      <c r="AE934" s="1509"/>
      <c r="AF934" s="1509"/>
      <c r="AG934" s="1509"/>
      <c r="AH934" s="1509"/>
      <c r="AI934" s="1509"/>
      <c r="AJ934" s="1509"/>
      <c r="AK934" s="1509"/>
      <c r="AL934" s="1509"/>
      <c r="AM934" s="1509"/>
      <c r="AN934" s="1509"/>
      <c r="AO934" s="1509"/>
      <c r="AP934" s="1509"/>
      <c r="AQ934" s="1509"/>
      <c r="AR934" s="1509"/>
      <c r="AS934" s="1509"/>
      <c r="AT934" s="1509"/>
      <c r="AU934" s="1509"/>
      <c r="AV934" s="1509"/>
      <c r="AW934" s="1509"/>
      <c r="AX934" s="1509"/>
      <c r="AY934" s="1509"/>
      <c r="AZ934" s="1509"/>
      <c r="BA934" s="1509"/>
      <c r="BB934" s="1509"/>
    </row>
    <row r="935">
      <c r="A935" s="1509"/>
      <c r="B935" s="1509"/>
      <c r="C935" s="1509"/>
      <c r="D935" s="1509"/>
      <c r="E935" s="1509"/>
      <c r="F935" s="1509"/>
      <c r="G935" s="1509"/>
      <c r="H935" s="1509"/>
      <c r="I935" s="1509"/>
      <c r="J935" s="1509"/>
      <c r="K935" s="1509"/>
      <c r="L935" s="1509"/>
      <c r="M935" s="1509"/>
      <c r="N935" s="1509"/>
      <c r="O935" s="1509"/>
      <c r="P935" s="1509"/>
      <c r="Q935" s="1509"/>
      <c r="R935" s="1509"/>
      <c r="S935" s="1509"/>
      <c r="T935" s="1509"/>
      <c r="U935" s="1509"/>
      <c r="V935" s="1509"/>
      <c r="W935" s="1509"/>
      <c r="X935" s="1509"/>
      <c r="Y935" s="1509"/>
      <c r="Z935" s="1509"/>
      <c r="AA935" s="1509"/>
      <c r="AB935" s="1509"/>
      <c r="AC935" s="1509"/>
      <c r="AD935" s="1509"/>
      <c r="AE935" s="1509"/>
      <c r="AF935" s="1509"/>
      <c r="AG935" s="1509"/>
      <c r="AH935" s="1509"/>
      <c r="AI935" s="1509"/>
      <c r="AJ935" s="1509"/>
      <c r="AK935" s="1509"/>
      <c r="AL935" s="1509"/>
      <c r="AM935" s="1509"/>
      <c r="AN935" s="1509"/>
      <c r="AO935" s="1509"/>
      <c r="AP935" s="1509"/>
      <c r="AQ935" s="1509"/>
      <c r="AR935" s="1509"/>
      <c r="AS935" s="1509"/>
      <c r="AT935" s="1509"/>
      <c r="AU935" s="1509"/>
      <c r="AV935" s="1509"/>
      <c r="AW935" s="1509"/>
      <c r="AX935" s="1509"/>
      <c r="AY935" s="1509"/>
      <c r="AZ935" s="1509"/>
      <c r="BA935" s="1509"/>
      <c r="BB935" s="1509"/>
    </row>
    <row r="936">
      <c r="A936" s="1509"/>
      <c r="B936" s="1509"/>
      <c r="C936" s="1509"/>
      <c r="D936" s="1509"/>
      <c r="E936" s="1509"/>
      <c r="F936" s="1509"/>
      <c r="G936" s="1509"/>
      <c r="H936" s="1509"/>
      <c r="I936" s="1509"/>
      <c r="J936" s="1509"/>
      <c r="K936" s="1509"/>
      <c r="L936" s="1509"/>
      <c r="M936" s="1509"/>
      <c r="N936" s="1509"/>
      <c r="O936" s="1509"/>
      <c r="P936" s="1509"/>
      <c r="Q936" s="1509"/>
      <c r="R936" s="1509"/>
      <c r="S936" s="1509"/>
      <c r="T936" s="1509"/>
      <c r="U936" s="1509"/>
      <c r="V936" s="1509"/>
      <c r="W936" s="1509"/>
      <c r="X936" s="1509"/>
      <c r="Y936" s="1509"/>
      <c r="Z936" s="1509"/>
      <c r="AA936" s="1509"/>
      <c r="AB936" s="1509"/>
      <c r="AC936" s="1509"/>
      <c r="AD936" s="1509"/>
      <c r="AE936" s="1509"/>
      <c r="AF936" s="1509"/>
      <c r="AG936" s="1509"/>
      <c r="AH936" s="1509"/>
      <c r="AI936" s="1509"/>
      <c r="AJ936" s="1509"/>
      <c r="AK936" s="1509"/>
      <c r="AL936" s="1509"/>
      <c r="AM936" s="1509"/>
      <c r="AN936" s="1509"/>
      <c r="AO936" s="1509"/>
      <c r="AP936" s="1509"/>
      <c r="AQ936" s="1509"/>
      <c r="AR936" s="1509"/>
      <c r="AS936" s="1509"/>
      <c r="AT936" s="1509"/>
      <c r="AU936" s="1509"/>
      <c r="AV936" s="1509"/>
      <c r="AW936" s="1509"/>
      <c r="AX936" s="1509"/>
      <c r="AY936" s="1509"/>
      <c r="AZ936" s="1509"/>
      <c r="BA936" s="1509"/>
      <c r="BB936" s="1509"/>
    </row>
    <row r="937">
      <c r="A937" s="1509"/>
      <c r="B937" s="1509"/>
      <c r="C937" s="1509"/>
      <c r="D937" s="1509"/>
      <c r="E937" s="1509"/>
      <c r="F937" s="1509"/>
      <c r="G937" s="1509"/>
      <c r="H937" s="1509"/>
      <c r="I937" s="1509"/>
      <c r="J937" s="1509"/>
      <c r="K937" s="1509"/>
      <c r="L937" s="1509"/>
      <c r="M937" s="1509"/>
      <c r="N937" s="1509"/>
      <c r="O937" s="1509"/>
      <c r="P937" s="1509"/>
      <c r="Q937" s="1509"/>
      <c r="R937" s="1509"/>
      <c r="S937" s="1509"/>
      <c r="T937" s="1509"/>
      <c r="U937" s="1509"/>
      <c r="V937" s="1509"/>
      <c r="W937" s="1509"/>
      <c r="X937" s="1509"/>
      <c r="Y937" s="1509"/>
      <c r="Z937" s="1509"/>
      <c r="AA937" s="1509"/>
      <c r="AB937" s="1509"/>
      <c r="AC937" s="1509"/>
      <c r="AD937" s="1509"/>
      <c r="AE937" s="1509"/>
      <c r="AF937" s="1509"/>
      <c r="AG937" s="1509"/>
      <c r="AH937" s="1509"/>
      <c r="AI937" s="1509"/>
      <c r="AJ937" s="1509"/>
      <c r="AK937" s="1509"/>
      <c r="AL937" s="1509"/>
      <c r="AM937" s="1509"/>
      <c r="AN937" s="1509"/>
      <c r="AO937" s="1509"/>
      <c r="AP937" s="1509"/>
      <c r="AQ937" s="1509"/>
      <c r="AR937" s="1509"/>
      <c r="AS937" s="1509"/>
      <c r="AT937" s="1509"/>
      <c r="AU937" s="1509"/>
      <c r="AV937" s="1509"/>
      <c r="AW937" s="1509"/>
      <c r="AX937" s="1509"/>
      <c r="AY937" s="1509"/>
      <c r="AZ937" s="1509"/>
      <c r="BA937" s="1509"/>
      <c r="BB937" s="1509"/>
    </row>
    <row r="938">
      <c r="A938" s="1509"/>
      <c r="B938" s="1509"/>
      <c r="C938" s="1509"/>
      <c r="D938" s="1509"/>
      <c r="E938" s="1509"/>
      <c r="F938" s="1509"/>
      <c r="G938" s="1509"/>
      <c r="H938" s="1509"/>
      <c r="I938" s="1509"/>
      <c r="J938" s="1509"/>
      <c r="K938" s="1509"/>
      <c r="L938" s="1509"/>
      <c r="M938" s="1509"/>
      <c r="N938" s="1509"/>
      <c r="O938" s="1509"/>
      <c r="P938" s="1509"/>
      <c r="Q938" s="1509"/>
      <c r="R938" s="1509"/>
      <c r="S938" s="1509"/>
      <c r="T938" s="1509"/>
      <c r="U938" s="1509"/>
      <c r="V938" s="1509"/>
      <c r="W938" s="1509"/>
      <c r="X938" s="1509"/>
      <c r="Y938" s="1509"/>
      <c r="Z938" s="1509"/>
      <c r="AA938" s="1509"/>
      <c r="AB938" s="1509"/>
      <c r="AC938" s="1509"/>
      <c r="AD938" s="1509"/>
      <c r="AE938" s="1509"/>
      <c r="AF938" s="1509"/>
      <c r="AG938" s="1509"/>
      <c r="AH938" s="1509"/>
      <c r="AI938" s="1509"/>
      <c r="AJ938" s="1509"/>
      <c r="AK938" s="1509"/>
      <c r="AL938" s="1509"/>
      <c r="AM938" s="1509"/>
      <c r="AN938" s="1509"/>
      <c r="AO938" s="1509"/>
      <c r="AP938" s="1509"/>
      <c r="AQ938" s="1509"/>
      <c r="AR938" s="1509"/>
      <c r="AS938" s="1509"/>
      <c r="AT938" s="1509"/>
      <c r="AU938" s="1509"/>
      <c r="AV938" s="1509"/>
      <c r="AW938" s="1509"/>
      <c r="AX938" s="1509"/>
      <c r="AY938" s="1509"/>
      <c r="AZ938" s="1509"/>
      <c r="BA938" s="1509"/>
      <c r="BB938" s="1509"/>
    </row>
    <row r="939">
      <c r="A939" s="1509"/>
      <c r="B939" s="1509"/>
      <c r="C939" s="1509"/>
      <c r="D939" s="1509"/>
      <c r="E939" s="1509"/>
      <c r="F939" s="1509"/>
      <c r="G939" s="1509"/>
      <c r="H939" s="1509"/>
      <c r="I939" s="1509"/>
      <c r="J939" s="1509"/>
      <c r="K939" s="1509"/>
      <c r="L939" s="1509"/>
      <c r="M939" s="1509"/>
      <c r="N939" s="1509"/>
      <c r="O939" s="1509"/>
      <c r="P939" s="1509"/>
      <c r="Q939" s="1509"/>
      <c r="R939" s="1509"/>
      <c r="S939" s="1509"/>
      <c r="T939" s="1509"/>
      <c r="U939" s="1509"/>
      <c r="V939" s="1509"/>
      <c r="W939" s="1509"/>
      <c r="X939" s="1509"/>
      <c r="Y939" s="1509"/>
      <c r="Z939" s="1509"/>
      <c r="AA939" s="1509"/>
      <c r="AB939" s="1509"/>
      <c r="AC939" s="1509"/>
      <c r="AD939" s="1509"/>
      <c r="AE939" s="1509"/>
      <c r="AF939" s="1509"/>
      <c r="AG939" s="1509"/>
      <c r="AH939" s="1509"/>
      <c r="AI939" s="1509"/>
      <c r="AJ939" s="1509"/>
      <c r="AK939" s="1509"/>
      <c r="AL939" s="1509"/>
      <c r="AM939" s="1509"/>
      <c r="AN939" s="1509"/>
      <c r="AO939" s="1509"/>
      <c r="AP939" s="1509"/>
      <c r="AQ939" s="1509"/>
      <c r="AR939" s="1509"/>
      <c r="AS939" s="1509"/>
      <c r="AT939" s="1509"/>
      <c r="AU939" s="1509"/>
      <c r="AV939" s="1509"/>
      <c r="AW939" s="1509"/>
      <c r="AX939" s="1509"/>
      <c r="AY939" s="1509"/>
      <c r="AZ939" s="1509"/>
      <c r="BA939" s="1509"/>
      <c r="BB939" s="1509"/>
    </row>
    <row r="940">
      <c r="A940" s="1509"/>
      <c r="B940" s="1509"/>
      <c r="C940" s="1509"/>
      <c r="D940" s="1509"/>
      <c r="E940" s="1509"/>
      <c r="F940" s="1509"/>
      <c r="G940" s="1509"/>
      <c r="H940" s="1509"/>
      <c r="I940" s="1509"/>
      <c r="J940" s="1509"/>
      <c r="K940" s="1509"/>
      <c r="L940" s="1509"/>
      <c r="M940" s="1509"/>
      <c r="N940" s="1509"/>
      <c r="O940" s="1509"/>
      <c r="P940" s="1509"/>
      <c r="Q940" s="1509"/>
      <c r="R940" s="1509"/>
      <c r="S940" s="1509"/>
      <c r="T940" s="1509"/>
      <c r="U940" s="1509"/>
      <c r="V940" s="1509"/>
      <c r="W940" s="1509"/>
      <c r="X940" s="1509"/>
      <c r="Y940" s="1509"/>
      <c r="Z940" s="1509"/>
      <c r="AA940" s="1509"/>
      <c r="AB940" s="1509"/>
      <c r="AC940" s="1509"/>
      <c r="AD940" s="1509"/>
      <c r="AE940" s="1509"/>
      <c r="AF940" s="1509"/>
      <c r="AG940" s="1509"/>
      <c r="AH940" s="1509"/>
      <c r="AI940" s="1509"/>
      <c r="AJ940" s="1509"/>
      <c r="AK940" s="1509"/>
      <c r="AL940" s="1509"/>
      <c r="AM940" s="1509"/>
      <c r="AN940" s="1509"/>
      <c r="AO940" s="1509"/>
      <c r="AP940" s="1509"/>
      <c r="AQ940" s="1509"/>
      <c r="AR940" s="1509"/>
      <c r="AS940" s="1509"/>
      <c r="AT940" s="1509"/>
      <c r="AU940" s="1509"/>
      <c r="AV940" s="1509"/>
      <c r="AW940" s="1509"/>
      <c r="AX940" s="1509"/>
      <c r="AY940" s="1509"/>
      <c r="AZ940" s="1509"/>
      <c r="BA940" s="1509"/>
      <c r="BB940" s="1509"/>
    </row>
    <row r="941">
      <c r="A941" s="1509"/>
      <c r="B941" s="1509"/>
      <c r="C941" s="1509"/>
      <c r="D941" s="1509"/>
      <c r="E941" s="1509"/>
      <c r="F941" s="1509"/>
      <c r="G941" s="1509"/>
      <c r="H941" s="1509"/>
      <c r="I941" s="1509"/>
      <c r="J941" s="1509"/>
      <c r="K941" s="1509"/>
      <c r="L941" s="1509"/>
      <c r="M941" s="1509"/>
      <c r="N941" s="1509"/>
      <c r="O941" s="1509"/>
      <c r="P941" s="1509"/>
      <c r="Q941" s="1509"/>
      <c r="R941" s="1509"/>
      <c r="S941" s="1509"/>
      <c r="T941" s="1509"/>
      <c r="U941" s="1509"/>
      <c r="V941" s="1509"/>
      <c r="W941" s="1509"/>
      <c r="X941" s="1509"/>
      <c r="Y941" s="1509"/>
      <c r="Z941" s="1509"/>
      <c r="AA941" s="1509"/>
      <c r="AB941" s="1509"/>
      <c r="AC941" s="1509"/>
      <c r="AD941" s="1509"/>
      <c r="AE941" s="1509"/>
      <c r="AF941" s="1509"/>
      <c r="AG941" s="1509"/>
      <c r="AH941" s="1509"/>
      <c r="AI941" s="1509"/>
      <c r="AJ941" s="1509"/>
      <c r="AK941" s="1509"/>
      <c r="AL941" s="1509"/>
      <c r="AM941" s="1509"/>
      <c r="AN941" s="1509"/>
      <c r="AO941" s="1509"/>
      <c r="AP941" s="1509"/>
      <c r="AQ941" s="1509"/>
      <c r="AR941" s="1509"/>
      <c r="AS941" s="1509"/>
      <c r="AT941" s="1509"/>
      <c r="AU941" s="1509"/>
      <c r="AV941" s="1509"/>
      <c r="AW941" s="1509"/>
      <c r="AX941" s="1509"/>
      <c r="AY941" s="1509"/>
      <c r="AZ941" s="1509"/>
      <c r="BA941" s="1509"/>
      <c r="BB941" s="1509"/>
    </row>
    <row r="942">
      <c r="A942" s="1509"/>
      <c r="B942" s="1509"/>
      <c r="C942" s="1509"/>
      <c r="D942" s="1509"/>
      <c r="E942" s="1509"/>
      <c r="F942" s="1509"/>
      <c r="G942" s="1509"/>
      <c r="H942" s="1509"/>
      <c r="I942" s="1509"/>
      <c r="J942" s="1509"/>
      <c r="K942" s="1509"/>
      <c r="L942" s="1509"/>
      <c r="M942" s="1509"/>
      <c r="N942" s="1509"/>
      <c r="O942" s="1509"/>
      <c r="P942" s="1509"/>
      <c r="Q942" s="1509"/>
      <c r="R942" s="1509"/>
      <c r="S942" s="1509"/>
      <c r="T942" s="1509"/>
      <c r="U942" s="1509"/>
      <c r="V942" s="1509"/>
      <c r="W942" s="1509"/>
      <c r="X942" s="1509"/>
      <c r="Y942" s="1509"/>
      <c r="Z942" s="1509"/>
      <c r="AA942" s="1509"/>
      <c r="AB942" s="1509"/>
      <c r="AC942" s="1509"/>
      <c r="AD942" s="1509"/>
      <c r="AE942" s="1509"/>
      <c r="AF942" s="1509"/>
      <c r="AG942" s="1509"/>
      <c r="AH942" s="1509"/>
      <c r="AI942" s="1509"/>
      <c r="AJ942" s="1509"/>
      <c r="AK942" s="1509"/>
      <c r="AL942" s="1509"/>
      <c r="AM942" s="1509"/>
      <c r="AN942" s="1509"/>
      <c r="AO942" s="1509"/>
      <c r="AP942" s="1509"/>
      <c r="AQ942" s="1509"/>
      <c r="AR942" s="1509"/>
      <c r="AS942" s="1509"/>
      <c r="AT942" s="1509"/>
      <c r="AU942" s="1509"/>
      <c r="AV942" s="1509"/>
      <c r="AW942" s="1509"/>
      <c r="AX942" s="1509"/>
      <c r="AY942" s="1509"/>
      <c r="AZ942" s="1509"/>
      <c r="BA942" s="1509"/>
      <c r="BB942" s="1509"/>
    </row>
    <row r="943">
      <c r="A943" s="1509"/>
      <c r="B943" s="1509"/>
      <c r="C943" s="1509"/>
      <c r="D943" s="1509"/>
      <c r="E943" s="1509"/>
      <c r="F943" s="1509"/>
      <c r="G943" s="1509"/>
      <c r="H943" s="1509"/>
      <c r="I943" s="1509"/>
      <c r="J943" s="1509"/>
      <c r="K943" s="1509"/>
      <c r="L943" s="1509"/>
      <c r="M943" s="1509"/>
      <c r="N943" s="1509"/>
      <c r="O943" s="1509"/>
      <c r="P943" s="1509"/>
      <c r="Q943" s="1509"/>
      <c r="R943" s="1509"/>
      <c r="S943" s="1509"/>
      <c r="T943" s="1509"/>
      <c r="U943" s="1509"/>
      <c r="V943" s="1509"/>
      <c r="W943" s="1509"/>
      <c r="X943" s="1509"/>
      <c r="Y943" s="1509"/>
      <c r="Z943" s="1509"/>
      <c r="AA943" s="1509"/>
      <c r="AB943" s="1509"/>
      <c r="AC943" s="1509"/>
      <c r="AD943" s="1509"/>
      <c r="AE943" s="1509"/>
      <c r="AF943" s="1509"/>
      <c r="AG943" s="1509"/>
      <c r="AH943" s="1509"/>
      <c r="AI943" s="1509"/>
      <c r="AJ943" s="1509"/>
      <c r="AK943" s="1509"/>
      <c r="AL943" s="1509"/>
      <c r="AM943" s="1509"/>
      <c r="AN943" s="1509"/>
      <c r="AO943" s="1509"/>
      <c r="AP943" s="1509"/>
      <c r="AQ943" s="1509"/>
      <c r="AR943" s="1509"/>
      <c r="AS943" s="1509"/>
      <c r="AT943" s="1509"/>
      <c r="AU943" s="1509"/>
      <c r="AV943" s="1509"/>
      <c r="AW943" s="1509"/>
      <c r="AX943" s="1509"/>
      <c r="AY943" s="1509"/>
      <c r="AZ943" s="1509"/>
      <c r="BA943" s="1509"/>
      <c r="BB943" s="1509"/>
    </row>
    <row r="944">
      <c r="A944" s="1509"/>
      <c r="B944" s="1509"/>
      <c r="C944" s="1509"/>
      <c r="D944" s="1509"/>
      <c r="E944" s="1509"/>
      <c r="F944" s="1509"/>
      <c r="G944" s="1509"/>
      <c r="H944" s="1509"/>
      <c r="I944" s="1509"/>
      <c r="J944" s="1509"/>
      <c r="K944" s="1509"/>
      <c r="L944" s="1509"/>
      <c r="M944" s="1509"/>
      <c r="N944" s="1509"/>
      <c r="O944" s="1509"/>
      <c r="P944" s="1509"/>
      <c r="Q944" s="1509"/>
      <c r="R944" s="1509"/>
      <c r="S944" s="1509"/>
      <c r="T944" s="1509"/>
      <c r="U944" s="1509"/>
      <c r="V944" s="1509"/>
      <c r="W944" s="1509"/>
      <c r="X944" s="1509"/>
      <c r="Y944" s="1509"/>
      <c r="Z944" s="1509"/>
      <c r="AA944" s="1509"/>
      <c r="AB944" s="1509"/>
      <c r="AC944" s="1509"/>
      <c r="AD944" s="1509"/>
      <c r="AE944" s="1509"/>
      <c r="AF944" s="1509"/>
      <c r="AG944" s="1509"/>
      <c r="AH944" s="1509"/>
      <c r="AI944" s="1509"/>
      <c r="AJ944" s="1509"/>
      <c r="AK944" s="1509"/>
      <c r="AL944" s="1509"/>
      <c r="AM944" s="1509"/>
      <c r="AN944" s="1509"/>
      <c r="AO944" s="1509"/>
      <c r="AP944" s="1509"/>
      <c r="AQ944" s="1509"/>
      <c r="AR944" s="1509"/>
      <c r="AS944" s="1509"/>
      <c r="AT944" s="1509"/>
      <c r="AU944" s="1509"/>
      <c r="AV944" s="1509"/>
      <c r="AW944" s="1509"/>
      <c r="AX944" s="1509"/>
      <c r="AY944" s="1509"/>
      <c r="AZ944" s="1509"/>
      <c r="BA944" s="1509"/>
      <c r="BB944" s="1509"/>
    </row>
    <row r="945">
      <c r="A945" s="1509"/>
      <c r="B945" s="1509"/>
      <c r="C945" s="1509"/>
      <c r="D945" s="1509"/>
      <c r="E945" s="1509"/>
      <c r="F945" s="1509"/>
      <c r="G945" s="1509"/>
      <c r="H945" s="1509"/>
      <c r="I945" s="1509"/>
      <c r="J945" s="1509"/>
      <c r="K945" s="1509"/>
      <c r="L945" s="1509"/>
      <c r="M945" s="1509"/>
      <c r="N945" s="1509"/>
      <c r="O945" s="1509"/>
      <c r="P945" s="1509"/>
      <c r="Q945" s="1509"/>
      <c r="R945" s="1509"/>
      <c r="S945" s="1509"/>
      <c r="T945" s="1509"/>
      <c r="U945" s="1509"/>
      <c r="V945" s="1509"/>
      <c r="W945" s="1509"/>
      <c r="X945" s="1509"/>
      <c r="Y945" s="1509"/>
      <c r="Z945" s="1509"/>
      <c r="AA945" s="1509"/>
      <c r="AB945" s="1509"/>
      <c r="AC945" s="1509"/>
      <c r="AD945" s="1509"/>
      <c r="AE945" s="1509"/>
      <c r="AF945" s="1509"/>
      <c r="AG945" s="1509"/>
      <c r="AH945" s="1509"/>
      <c r="AI945" s="1509"/>
      <c r="AJ945" s="1509"/>
      <c r="AK945" s="1509"/>
      <c r="AL945" s="1509"/>
      <c r="AM945" s="1509"/>
      <c r="AN945" s="1509"/>
      <c r="AO945" s="1509"/>
      <c r="AP945" s="1509"/>
      <c r="AQ945" s="1509"/>
      <c r="AR945" s="1509"/>
      <c r="AS945" s="1509"/>
      <c r="AT945" s="1509"/>
      <c r="AU945" s="1509"/>
      <c r="AV945" s="1509"/>
      <c r="AW945" s="1509"/>
      <c r="AX945" s="1509"/>
      <c r="AY945" s="1509"/>
      <c r="AZ945" s="1509"/>
      <c r="BA945" s="1509"/>
      <c r="BB945" s="1509"/>
    </row>
    <row r="946">
      <c r="A946" s="1509"/>
      <c r="B946" s="1509"/>
      <c r="C946" s="1509"/>
      <c r="D946" s="1509"/>
      <c r="E946" s="1509"/>
      <c r="F946" s="1509"/>
      <c r="G946" s="1509"/>
      <c r="H946" s="1509"/>
      <c r="I946" s="1509"/>
      <c r="J946" s="1509"/>
      <c r="K946" s="1509"/>
      <c r="L946" s="1509"/>
      <c r="M946" s="1509"/>
      <c r="N946" s="1509"/>
      <c r="O946" s="1509"/>
      <c r="P946" s="1509"/>
      <c r="Q946" s="1509"/>
      <c r="R946" s="1509"/>
      <c r="S946" s="1509"/>
      <c r="T946" s="1509"/>
      <c r="U946" s="1509"/>
      <c r="V946" s="1509"/>
      <c r="W946" s="1509"/>
      <c r="X946" s="1509"/>
      <c r="Y946" s="1509"/>
      <c r="Z946" s="1509"/>
      <c r="AA946" s="1509"/>
      <c r="AB946" s="1509"/>
      <c r="AC946" s="1509"/>
      <c r="AD946" s="1509"/>
      <c r="AE946" s="1509"/>
      <c r="AF946" s="1509"/>
      <c r="AG946" s="1509"/>
      <c r="AH946" s="1509"/>
      <c r="AI946" s="1509"/>
      <c r="AJ946" s="1509"/>
      <c r="AK946" s="1509"/>
      <c r="AL946" s="1509"/>
      <c r="AM946" s="1509"/>
      <c r="AN946" s="1509"/>
      <c r="AO946" s="1509"/>
      <c r="AP946" s="1509"/>
      <c r="AQ946" s="1509"/>
      <c r="AR946" s="1509"/>
      <c r="AS946" s="1509"/>
      <c r="AT946" s="1509"/>
      <c r="AU946" s="1509"/>
      <c r="AV946" s="1509"/>
      <c r="AW946" s="1509"/>
      <c r="AX946" s="1509"/>
      <c r="AY946" s="1509"/>
      <c r="AZ946" s="1509"/>
      <c r="BA946" s="1509"/>
      <c r="BB946" s="1509"/>
    </row>
    <row r="947">
      <c r="A947" s="1509"/>
      <c r="B947" s="1509"/>
      <c r="C947" s="1509"/>
      <c r="D947" s="1509"/>
      <c r="E947" s="1509"/>
      <c r="F947" s="1509"/>
      <c r="G947" s="1509"/>
      <c r="H947" s="1509"/>
      <c r="I947" s="1509"/>
      <c r="J947" s="1509"/>
      <c r="K947" s="1509"/>
      <c r="L947" s="1509"/>
      <c r="M947" s="1509"/>
      <c r="N947" s="1509"/>
      <c r="O947" s="1509"/>
      <c r="P947" s="1509"/>
      <c r="Q947" s="1509"/>
      <c r="R947" s="1509"/>
      <c r="S947" s="1509"/>
      <c r="T947" s="1509"/>
      <c r="U947" s="1509"/>
      <c r="V947" s="1509"/>
      <c r="W947" s="1509"/>
      <c r="X947" s="1509"/>
      <c r="Y947" s="1509"/>
      <c r="Z947" s="1509"/>
      <c r="AA947" s="1509"/>
      <c r="AB947" s="1509"/>
      <c r="AC947" s="1509"/>
      <c r="AD947" s="1509"/>
      <c r="AE947" s="1509"/>
      <c r="AF947" s="1509"/>
      <c r="AG947" s="1509"/>
      <c r="AH947" s="1509"/>
      <c r="AI947" s="1509"/>
      <c r="AJ947" s="1509"/>
      <c r="AK947" s="1509"/>
      <c r="AL947" s="1509"/>
      <c r="AM947" s="1509"/>
      <c r="AN947" s="1509"/>
      <c r="AO947" s="1509"/>
      <c r="AP947" s="1509"/>
      <c r="AQ947" s="1509"/>
      <c r="AR947" s="1509"/>
      <c r="AS947" s="1509"/>
      <c r="AT947" s="1509"/>
      <c r="AU947" s="1509"/>
      <c r="AV947" s="1509"/>
      <c r="AW947" s="1509"/>
      <c r="AX947" s="1509"/>
      <c r="AY947" s="1509"/>
      <c r="AZ947" s="1509"/>
      <c r="BA947" s="1509"/>
      <c r="BB947" s="1509"/>
    </row>
    <row r="948">
      <c r="A948" s="1509"/>
      <c r="B948" s="1509"/>
      <c r="C948" s="1509"/>
      <c r="D948" s="1509"/>
      <c r="E948" s="1509"/>
      <c r="F948" s="1509"/>
      <c r="G948" s="1509"/>
      <c r="H948" s="1509"/>
      <c r="I948" s="1509"/>
      <c r="J948" s="1509"/>
      <c r="K948" s="1509"/>
      <c r="L948" s="1509"/>
      <c r="M948" s="1509"/>
      <c r="N948" s="1509"/>
      <c r="O948" s="1509"/>
      <c r="P948" s="1509"/>
      <c r="Q948" s="1509"/>
      <c r="R948" s="1509"/>
      <c r="S948" s="1509"/>
      <c r="T948" s="1509"/>
      <c r="U948" s="1509"/>
      <c r="V948" s="1509"/>
      <c r="W948" s="1509"/>
      <c r="X948" s="1509"/>
      <c r="Y948" s="1509"/>
      <c r="Z948" s="1509"/>
      <c r="AA948" s="1509"/>
      <c r="AB948" s="1509"/>
      <c r="AC948" s="1509"/>
      <c r="AD948" s="1509"/>
      <c r="AE948" s="1509"/>
      <c r="AF948" s="1509"/>
      <c r="AG948" s="1509"/>
      <c r="AH948" s="1509"/>
      <c r="AI948" s="1509"/>
      <c r="AJ948" s="1509"/>
      <c r="AK948" s="1509"/>
      <c r="AL948" s="1509"/>
      <c r="AM948" s="1509"/>
      <c r="AN948" s="1509"/>
      <c r="AO948" s="1509"/>
      <c r="AP948" s="1509"/>
      <c r="AQ948" s="1509"/>
      <c r="AR948" s="1509"/>
      <c r="AS948" s="1509"/>
      <c r="AT948" s="1509"/>
      <c r="AU948" s="1509"/>
      <c r="AV948" s="1509"/>
      <c r="AW948" s="1509"/>
      <c r="AX948" s="1509"/>
      <c r="AY948" s="1509"/>
      <c r="AZ948" s="1509"/>
      <c r="BA948" s="1509"/>
      <c r="BB948" s="1509"/>
    </row>
    <row r="949">
      <c r="A949" s="1509"/>
      <c r="B949" s="1509"/>
      <c r="C949" s="1509"/>
      <c r="D949" s="1509"/>
      <c r="E949" s="1509"/>
      <c r="F949" s="1509"/>
      <c r="G949" s="1509"/>
      <c r="H949" s="1509"/>
      <c r="I949" s="1509"/>
      <c r="J949" s="1509"/>
      <c r="K949" s="1509"/>
      <c r="L949" s="1509"/>
      <c r="M949" s="1509"/>
      <c r="N949" s="1509"/>
      <c r="O949" s="1509"/>
      <c r="P949" s="1509"/>
      <c r="Q949" s="1509"/>
      <c r="R949" s="1509"/>
      <c r="S949" s="1509"/>
      <c r="T949" s="1509"/>
      <c r="U949" s="1509"/>
      <c r="V949" s="1509"/>
      <c r="W949" s="1509"/>
      <c r="X949" s="1509"/>
      <c r="Y949" s="1509"/>
      <c r="Z949" s="1509"/>
      <c r="AA949" s="1509"/>
      <c r="AB949" s="1509"/>
      <c r="AC949" s="1509"/>
      <c r="AD949" s="1509"/>
      <c r="AE949" s="1509"/>
      <c r="AF949" s="1509"/>
      <c r="AG949" s="1509"/>
      <c r="AH949" s="1509"/>
      <c r="AI949" s="1509"/>
      <c r="AJ949" s="1509"/>
      <c r="AK949" s="1509"/>
      <c r="AL949" s="1509"/>
      <c r="AM949" s="1509"/>
      <c r="AN949" s="1509"/>
      <c r="AO949" s="1509"/>
      <c r="AP949" s="1509"/>
      <c r="AQ949" s="1509"/>
      <c r="AR949" s="1509"/>
      <c r="AS949" s="1509"/>
      <c r="AT949" s="1509"/>
      <c r="AU949" s="1509"/>
      <c r="AV949" s="1509"/>
      <c r="AW949" s="1509"/>
      <c r="AX949" s="1509"/>
      <c r="AY949" s="1509"/>
      <c r="AZ949" s="1509"/>
      <c r="BA949" s="1509"/>
      <c r="BB949" s="1509"/>
    </row>
    <row r="950">
      <c r="A950" s="1509"/>
      <c r="B950" s="1509"/>
      <c r="C950" s="1509"/>
      <c r="D950" s="1509"/>
      <c r="E950" s="1509"/>
      <c r="F950" s="1509"/>
      <c r="G950" s="1509"/>
      <c r="H950" s="1509"/>
      <c r="I950" s="1509"/>
      <c r="J950" s="1509"/>
      <c r="K950" s="1509"/>
      <c r="L950" s="1509"/>
      <c r="M950" s="1509"/>
      <c r="N950" s="1509"/>
      <c r="O950" s="1509"/>
      <c r="P950" s="1509"/>
      <c r="Q950" s="1509"/>
      <c r="R950" s="1509"/>
      <c r="S950" s="1509"/>
      <c r="T950" s="1509"/>
      <c r="U950" s="1509"/>
      <c r="V950" s="1509"/>
      <c r="W950" s="1509"/>
      <c r="X950" s="1509"/>
      <c r="Y950" s="1509"/>
      <c r="Z950" s="1509"/>
      <c r="AA950" s="1509"/>
      <c r="AB950" s="1509"/>
      <c r="AC950" s="1509"/>
      <c r="AD950" s="1509"/>
      <c r="AE950" s="1509"/>
      <c r="AF950" s="1509"/>
      <c r="AG950" s="1509"/>
      <c r="AH950" s="1509"/>
      <c r="AI950" s="1509"/>
      <c r="AJ950" s="1509"/>
      <c r="AK950" s="1509"/>
      <c r="AL950" s="1509"/>
      <c r="AM950" s="1509"/>
      <c r="AN950" s="1509"/>
      <c r="AO950" s="1509"/>
      <c r="AP950" s="1509"/>
      <c r="AQ950" s="1509"/>
      <c r="AR950" s="1509"/>
      <c r="AS950" s="1509"/>
      <c r="AT950" s="1509"/>
      <c r="AU950" s="1509"/>
      <c r="AV950" s="1509"/>
      <c r="AW950" s="1509"/>
      <c r="AX950" s="1509"/>
      <c r="AY950" s="1509"/>
      <c r="AZ950" s="1509"/>
      <c r="BA950" s="1509"/>
      <c r="BB950" s="1509"/>
    </row>
    <row r="951">
      <c r="A951" s="1509"/>
      <c r="B951" s="1509"/>
      <c r="C951" s="1509"/>
      <c r="D951" s="1509"/>
      <c r="E951" s="1509"/>
      <c r="F951" s="1509"/>
      <c r="G951" s="1509"/>
      <c r="H951" s="1509"/>
      <c r="I951" s="1509"/>
      <c r="J951" s="1509"/>
      <c r="K951" s="1509"/>
      <c r="L951" s="1509"/>
      <c r="M951" s="1509"/>
      <c r="N951" s="1509"/>
      <c r="O951" s="1509"/>
      <c r="P951" s="1509"/>
      <c r="Q951" s="1509"/>
      <c r="R951" s="1509"/>
      <c r="S951" s="1509"/>
      <c r="T951" s="1509"/>
      <c r="U951" s="1509"/>
      <c r="V951" s="1509"/>
      <c r="W951" s="1509"/>
      <c r="X951" s="1509"/>
      <c r="Y951" s="1509"/>
      <c r="Z951" s="1509"/>
      <c r="AA951" s="1509"/>
      <c r="AB951" s="1509"/>
      <c r="AC951" s="1509"/>
      <c r="AD951" s="1509"/>
      <c r="AE951" s="1509"/>
      <c r="AF951" s="1509"/>
      <c r="AG951" s="1509"/>
      <c r="AH951" s="1509"/>
      <c r="AI951" s="1509"/>
      <c r="AJ951" s="1509"/>
      <c r="AK951" s="1509"/>
      <c r="AL951" s="1509"/>
      <c r="AM951" s="1509"/>
      <c r="AN951" s="1509"/>
      <c r="AO951" s="1509"/>
      <c r="AP951" s="1509"/>
      <c r="AQ951" s="1509"/>
      <c r="AR951" s="1509"/>
      <c r="AS951" s="1509"/>
      <c r="AT951" s="1509"/>
      <c r="AU951" s="1509"/>
      <c r="AV951" s="1509"/>
      <c r="AW951" s="1509"/>
      <c r="AX951" s="1509"/>
      <c r="AY951" s="1509"/>
      <c r="AZ951" s="1509"/>
      <c r="BA951" s="1509"/>
      <c r="BB951" s="1509"/>
    </row>
    <row r="952">
      <c r="A952" s="1509"/>
      <c r="B952" s="1509"/>
      <c r="C952" s="1509"/>
      <c r="D952" s="1509"/>
      <c r="E952" s="1509"/>
      <c r="F952" s="1509"/>
      <c r="G952" s="1509"/>
      <c r="H952" s="1509"/>
      <c r="I952" s="1509"/>
      <c r="J952" s="1509"/>
      <c r="K952" s="1509"/>
      <c r="L952" s="1509"/>
      <c r="M952" s="1509"/>
      <c r="N952" s="1509"/>
      <c r="O952" s="1509"/>
      <c r="P952" s="1509"/>
      <c r="Q952" s="1509"/>
      <c r="R952" s="1509"/>
      <c r="S952" s="1509"/>
      <c r="T952" s="1509"/>
      <c r="U952" s="1509"/>
      <c r="V952" s="1509"/>
      <c r="W952" s="1509"/>
      <c r="X952" s="1509"/>
      <c r="Y952" s="1509"/>
      <c r="Z952" s="1509"/>
      <c r="AA952" s="1509"/>
      <c r="AB952" s="1509"/>
      <c r="AC952" s="1509"/>
      <c r="AD952" s="1509"/>
      <c r="AE952" s="1509"/>
      <c r="AF952" s="1509"/>
      <c r="AG952" s="1509"/>
      <c r="AH952" s="1509"/>
      <c r="AI952" s="1509"/>
      <c r="AJ952" s="1509"/>
      <c r="AK952" s="1509"/>
      <c r="AL952" s="1509"/>
      <c r="AM952" s="1509"/>
      <c r="AN952" s="1509"/>
      <c r="AO952" s="1509"/>
      <c r="AP952" s="1509"/>
      <c r="AQ952" s="1509"/>
      <c r="AR952" s="1509"/>
      <c r="AS952" s="1509"/>
      <c r="AT952" s="1509"/>
      <c r="AU952" s="1509"/>
      <c r="AV952" s="1509"/>
      <c r="AW952" s="1509"/>
      <c r="AX952" s="1509"/>
      <c r="AY952" s="1509"/>
      <c r="AZ952" s="1509"/>
      <c r="BA952" s="1509"/>
      <c r="BB952" s="1509"/>
    </row>
    <row r="953">
      <c r="A953" s="1509"/>
      <c r="B953" s="1509"/>
      <c r="C953" s="1509"/>
      <c r="D953" s="1509"/>
      <c r="E953" s="1509"/>
      <c r="F953" s="1509"/>
      <c r="G953" s="1509"/>
      <c r="H953" s="1509"/>
      <c r="I953" s="1509"/>
      <c r="J953" s="1509"/>
      <c r="K953" s="1509"/>
      <c r="L953" s="1509"/>
      <c r="M953" s="1509"/>
      <c r="N953" s="1509"/>
      <c r="O953" s="1509"/>
      <c r="P953" s="1509"/>
      <c r="Q953" s="1509"/>
      <c r="R953" s="1509"/>
      <c r="S953" s="1509"/>
      <c r="T953" s="1509"/>
      <c r="U953" s="1509"/>
      <c r="V953" s="1509"/>
      <c r="W953" s="1509"/>
      <c r="X953" s="1509"/>
      <c r="Y953" s="1509"/>
      <c r="Z953" s="1509"/>
      <c r="AA953" s="1509"/>
      <c r="AB953" s="1509"/>
      <c r="AC953" s="1509"/>
      <c r="AD953" s="1509"/>
      <c r="AE953" s="1509"/>
      <c r="AF953" s="1509"/>
      <c r="AG953" s="1509"/>
      <c r="AH953" s="1509"/>
      <c r="AI953" s="1509"/>
      <c r="AJ953" s="1509"/>
      <c r="AK953" s="1509"/>
      <c r="AL953" s="1509"/>
      <c r="AM953" s="1509"/>
      <c r="AN953" s="1509"/>
      <c r="AO953" s="1509"/>
      <c r="AP953" s="1509"/>
      <c r="AQ953" s="1509"/>
      <c r="AR953" s="1509"/>
      <c r="AS953" s="1509"/>
      <c r="AT953" s="1509"/>
      <c r="AU953" s="1509"/>
      <c r="AV953" s="1509"/>
      <c r="AW953" s="1509"/>
      <c r="AX953" s="1509"/>
      <c r="AY953" s="1509"/>
      <c r="AZ953" s="1509"/>
      <c r="BA953" s="1509"/>
      <c r="BB953" s="1509"/>
    </row>
    <row r="954">
      <c r="A954" s="1509"/>
      <c r="B954" s="1509"/>
      <c r="C954" s="1509"/>
      <c r="D954" s="1509"/>
      <c r="E954" s="1509"/>
      <c r="F954" s="1509"/>
      <c r="G954" s="1509"/>
      <c r="H954" s="1509"/>
      <c r="I954" s="1509"/>
      <c r="J954" s="1509"/>
      <c r="K954" s="1509"/>
      <c r="L954" s="1509"/>
      <c r="M954" s="1509"/>
      <c r="N954" s="1509"/>
      <c r="O954" s="1509"/>
      <c r="P954" s="1509"/>
      <c r="Q954" s="1509"/>
      <c r="R954" s="1509"/>
      <c r="S954" s="1509"/>
      <c r="T954" s="1509"/>
      <c r="U954" s="1509"/>
      <c r="V954" s="1509"/>
      <c r="W954" s="1509"/>
      <c r="X954" s="1509"/>
      <c r="Y954" s="1509"/>
      <c r="Z954" s="1509"/>
      <c r="AA954" s="1509"/>
      <c r="AB954" s="1509"/>
      <c r="AC954" s="1509"/>
      <c r="AD954" s="1509"/>
      <c r="AE954" s="1509"/>
      <c r="AF954" s="1509"/>
      <c r="AG954" s="1509"/>
      <c r="AH954" s="1509"/>
      <c r="AI954" s="1509"/>
      <c r="AJ954" s="1509"/>
      <c r="AK954" s="1509"/>
      <c r="AL954" s="1509"/>
      <c r="AM954" s="1509"/>
      <c r="AN954" s="1509"/>
      <c r="AO954" s="1509"/>
      <c r="AP954" s="1509"/>
      <c r="AQ954" s="1509"/>
      <c r="AR954" s="1509"/>
      <c r="AS954" s="1509"/>
      <c r="AT954" s="1509"/>
      <c r="AU954" s="1509"/>
      <c r="AV954" s="1509"/>
      <c r="AW954" s="1509"/>
      <c r="AX954" s="1509"/>
      <c r="AY954" s="1509"/>
      <c r="AZ954" s="1509"/>
      <c r="BA954" s="1509"/>
      <c r="BB954" s="1509"/>
    </row>
    <row r="955">
      <c r="A955" s="1509"/>
      <c r="B955" s="1509"/>
      <c r="C955" s="1509"/>
      <c r="D955" s="1509"/>
      <c r="E955" s="1509"/>
      <c r="F955" s="1509"/>
      <c r="G955" s="1509"/>
      <c r="H955" s="1509"/>
      <c r="I955" s="1509"/>
      <c r="J955" s="1509"/>
      <c r="K955" s="1509"/>
      <c r="L955" s="1509"/>
      <c r="M955" s="1509"/>
      <c r="N955" s="1509"/>
      <c r="O955" s="1509"/>
      <c r="P955" s="1509"/>
      <c r="Q955" s="1509"/>
      <c r="R955" s="1509"/>
      <c r="S955" s="1509"/>
      <c r="T955" s="1509"/>
      <c r="U955" s="1509"/>
      <c r="V955" s="1509"/>
      <c r="W955" s="1509"/>
      <c r="X955" s="1509"/>
      <c r="Y955" s="1509"/>
      <c r="Z955" s="1509"/>
      <c r="AA955" s="1509"/>
      <c r="AB955" s="1509"/>
      <c r="AC955" s="1509"/>
      <c r="AD955" s="1509"/>
      <c r="AE955" s="1509"/>
      <c r="AF955" s="1509"/>
      <c r="AG955" s="1509"/>
      <c r="AH955" s="1509"/>
      <c r="AI955" s="1509"/>
      <c r="AJ955" s="1509"/>
      <c r="AK955" s="1509"/>
      <c r="AL955" s="1509"/>
      <c r="AM955" s="1509"/>
      <c r="AN955" s="1509"/>
      <c r="AO955" s="1509"/>
      <c r="AP955" s="1509"/>
      <c r="AQ955" s="1509"/>
      <c r="AR955" s="1509"/>
      <c r="AS955" s="1509"/>
      <c r="AT955" s="1509"/>
      <c r="AU955" s="1509"/>
      <c r="AV955" s="1509"/>
      <c r="AW955" s="1509"/>
      <c r="AX955" s="1509"/>
      <c r="AY955" s="1509"/>
      <c r="AZ955" s="1509"/>
      <c r="BA955" s="1509"/>
      <c r="BB955" s="1509"/>
    </row>
    <row r="956">
      <c r="A956" s="1509"/>
      <c r="B956" s="1509"/>
      <c r="C956" s="1509"/>
      <c r="D956" s="1509"/>
      <c r="E956" s="1509"/>
      <c r="F956" s="1509"/>
      <c r="G956" s="1509"/>
      <c r="H956" s="1509"/>
      <c r="I956" s="1509"/>
      <c r="J956" s="1509"/>
      <c r="K956" s="1509"/>
      <c r="L956" s="1509"/>
      <c r="M956" s="1509"/>
      <c r="N956" s="1509"/>
      <c r="O956" s="1509"/>
      <c r="P956" s="1509"/>
      <c r="Q956" s="1509"/>
      <c r="R956" s="1509"/>
      <c r="S956" s="1509"/>
      <c r="T956" s="1509"/>
      <c r="U956" s="1509"/>
      <c r="V956" s="1509"/>
      <c r="W956" s="1509"/>
      <c r="X956" s="1509"/>
      <c r="Y956" s="1509"/>
      <c r="Z956" s="1509"/>
      <c r="AA956" s="1509"/>
      <c r="AB956" s="1509"/>
      <c r="AC956" s="1509"/>
      <c r="AD956" s="1509"/>
      <c r="AE956" s="1509"/>
      <c r="AF956" s="1509"/>
      <c r="AG956" s="1509"/>
      <c r="AH956" s="1509"/>
      <c r="AI956" s="1509"/>
      <c r="AJ956" s="1509"/>
      <c r="AK956" s="1509"/>
      <c r="AL956" s="1509"/>
      <c r="AM956" s="1509"/>
      <c r="AN956" s="1509"/>
      <c r="AO956" s="1509"/>
      <c r="AP956" s="1509"/>
      <c r="AQ956" s="1509"/>
      <c r="AR956" s="1509"/>
      <c r="AS956" s="1509"/>
      <c r="AT956" s="1509"/>
      <c r="AU956" s="1509"/>
      <c r="AV956" s="1509"/>
      <c r="AW956" s="1509"/>
      <c r="AX956" s="1509"/>
      <c r="AY956" s="1509"/>
      <c r="AZ956" s="1509"/>
      <c r="BA956" s="1509"/>
      <c r="BB956" s="1509"/>
    </row>
    <row r="957">
      <c r="A957" s="1509"/>
      <c r="B957" s="1509"/>
      <c r="C957" s="1509"/>
      <c r="D957" s="1509"/>
      <c r="E957" s="1509"/>
      <c r="F957" s="1509"/>
      <c r="G957" s="1509"/>
      <c r="H957" s="1509"/>
      <c r="I957" s="1509"/>
      <c r="J957" s="1509"/>
      <c r="K957" s="1509"/>
      <c r="L957" s="1509"/>
      <c r="M957" s="1509"/>
      <c r="N957" s="1509"/>
      <c r="O957" s="1509"/>
      <c r="P957" s="1509"/>
      <c r="Q957" s="1509"/>
      <c r="R957" s="1509"/>
      <c r="S957" s="1509"/>
      <c r="T957" s="1509"/>
      <c r="U957" s="1509"/>
      <c r="V957" s="1509"/>
      <c r="W957" s="1509"/>
      <c r="X957" s="1509"/>
      <c r="Y957" s="1509"/>
      <c r="Z957" s="1509"/>
      <c r="AA957" s="1509"/>
      <c r="AB957" s="1509"/>
      <c r="AC957" s="1509"/>
      <c r="AD957" s="1509"/>
      <c r="AE957" s="1509"/>
      <c r="AF957" s="1509"/>
      <c r="AG957" s="1509"/>
      <c r="AH957" s="1509"/>
      <c r="AI957" s="1509"/>
      <c r="AJ957" s="1509"/>
      <c r="AK957" s="1509"/>
      <c r="AL957" s="1509"/>
      <c r="AM957" s="1509"/>
      <c r="AN957" s="1509"/>
      <c r="AO957" s="1509"/>
      <c r="AP957" s="1509"/>
      <c r="AQ957" s="1509"/>
      <c r="AR957" s="1509"/>
      <c r="AS957" s="1509"/>
      <c r="AT957" s="1509"/>
      <c r="AU957" s="1509"/>
      <c r="AV957" s="1509"/>
      <c r="AW957" s="1509"/>
      <c r="AX957" s="1509"/>
      <c r="AY957" s="1509"/>
      <c r="AZ957" s="1509"/>
      <c r="BA957" s="1509"/>
      <c r="BB957" s="1509"/>
    </row>
    <row r="958">
      <c r="A958" s="1509"/>
      <c r="B958" s="1509"/>
      <c r="C958" s="1509"/>
      <c r="D958" s="1509"/>
      <c r="E958" s="1509"/>
      <c r="F958" s="1509"/>
      <c r="G958" s="1509"/>
      <c r="H958" s="1509"/>
      <c r="I958" s="1509"/>
      <c r="J958" s="1509"/>
      <c r="K958" s="1509"/>
      <c r="L958" s="1509"/>
      <c r="M958" s="1509"/>
      <c r="N958" s="1509"/>
      <c r="O958" s="1509"/>
      <c r="P958" s="1509"/>
      <c r="Q958" s="1509"/>
      <c r="R958" s="1509"/>
      <c r="S958" s="1509"/>
      <c r="T958" s="1509"/>
      <c r="U958" s="1509"/>
      <c r="V958" s="1509"/>
      <c r="W958" s="1509"/>
      <c r="X958" s="1509"/>
      <c r="Y958" s="1509"/>
      <c r="Z958" s="1509"/>
      <c r="AA958" s="1509"/>
      <c r="AB958" s="1509"/>
      <c r="AC958" s="1509"/>
      <c r="AD958" s="1509"/>
      <c r="AE958" s="1509"/>
      <c r="AF958" s="1509"/>
      <c r="AG958" s="1509"/>
      <c r="AH958" s="1509"/>
      <c r="AI958" s="1509"/>
      <c r="AJ958" s="1509"/>
      <c r="AK958" s="1509"/>
      <c r="AL958" s="1509"/>
      <c r="AM958" s="1509"/>
      <c r="AN958" s="1509"/>
      <c r="AO958" s="1509"/>
      <c r="AP958" s="1509"/>
      <c r="AQ958" s="1509"/>
      <c r="AR958" s="1509"/>
      <c r="AS958" s="1509"/>
      <c r="AT958" s="1509"/>
      <c r="AU958" s="1509"/>
      <c r="AV958" s="1509"/>
      <c r="AW958" s="1509"/>
      <c r="AX958" s="1509"/>
      <c r="AY958" s="1509"/>
      <c r="AZ958" s="1509"/>
      <c r="BA958" s="1509"/>
      <c r="BB958" s="1509"/>
    </row>
    <row r="959">
      <c r="A959" s="1509"/>
      <c r="B959" s="1509"/>
      <c r="C959" s="1509"/>
      <c r="D959" s="1509"/>
      <c r="E959" s="1509"/>
      <c r="F959" s="1509"/>
      <c r="G959" s="1509"/>
      <c r="H959" s="1509"/>
      <c r="I959" s="1509"/>
      <c r="J959" s="1509"/>
      <c r="K959" s="1509"/>
      <c r="L959" s="1509"/>
      <c r="M959" s="1509"/>
      <c r="N959" s="1509"/>
      <c r="O959" s="1509"/>
      <c r="P959" s="1509"/>
      <c r="Q959" s="1509"/>
      <c r="R959" s="1509"/>
      <c r="S959" s="1509"/>
      <c r="T959" s="1509"/>
      <c r="U959" s="1509"/>
      <c r="V959" s="1509"/>
      <c r="W959" s="1509"/>
      <c r="X959" s="1509"/>
      <c r="Y959" s="1509"/>
      <c r="Z959" s="1509"/>
      <c r="AA959" s="1509"/>
      <c r="AB959" s="1509"/>
      <c r="AC959" s="1509"/>
      <c r="AD959" s="1509"/>
      <c r="AE959" s="1509"/>
      <c r="AF959" s="1509"/>
      <c r="AG959" s="1509"/>
      <c r="AH959" s="1509"/>
      <c r="AI959" s="1509"/>
      <c r="AJ959" s="1509"/>
      <c r="AK959" s="1509"/>
      <c r="AL959" s="1509"/>
      <c r="AM959" s="1509"/>
      <c r="AN959" s="1509"/>
      <c r="AO959" s="1509"/>
      <c r="AP959" s="1509"/>
      <c r="AQ959" s="1509"/>
      <c r="AR959" s="1509"/>
      <c r="AS959" s="1509"/>
      <c r="AT959" s="1509"/>
      <c r="AU959" s="1509"/>
      <c r="AV959" s="1509"/>
      <c r="AW959" s="1509"/>
      <c r="AX959" s="1509"/>
      <c r="AY959" s="1509"/>
      <c r="AZ959" s="1509"/>
      <c r="BA959" s="1509"/>
      <c r="BB959" s="1509"/>
    </row>
    <row r="960">
      <c r="A960" s="1509"/>
      <c r="B960" s="1509"/>
      <c r="C960" s="1509"/>
      <c r="D960" s="1509"/>
      <c r="E960" s="1509"/>
      <c r="F960" s="1509"/>
      <c r="G960" s="1509"/>
      <c r="H960" s="1509"/>
      <c r="I960" s="1509"/>
      <c r="J960" s="1509"/>
      <c r="K960" s="1509"/>
      <c r="L960" s="1509"/>
      <c r="M960" s="1509"/>
      <c r="N960" s="1509"/>
      <c r="O960" s="1509"/>
      <c r="P960" s="1509"/>
      <c r="Q960" s="1509"/>
      <c r="R960" s="1509"/>
      <c r="S960" s="1509"/>
      <c r="T960" s="1509"/>
      <c r="U960" s="1509"/>
      <c r="V960" s="1509"/>
      <c r="W960" s="1509"/>
      <c r="X960" s="1509"/>
      <c r="Y960" s="1509"/>
      <c r="Z960" s="1509"/>
      <c r="AA960" s="1509"/>
      <c r="AB960" s="1509"/>
      <c r="AC960" s="1509"/>
      <c r="AD960" s="1509"/>
      <c r="AE960" s="1509"/>
      <c r="AF960" s="1509"/>
      <c r="AG960" s="1509"/>
      <c r="AH960" s="1509"/>
      <c r="AI960" s="1509"/>
      <c r="AJ960" s="1509"/>
      <c r="AK960" s="1509"/>
      <c r="AL960" s="1509"/>
      <c r="AM960" s="1509"/>
      <c r="AN960" s="1509"/>
      <c r="AO960" s="1509"/>
      <c r="AP960" s="1509"/>
      <c r="AQ960" s="1509"/>
      <c r="AR960" s="1509"/>
      <c r="AS960" s="1509"/>
      <c r="AT960" s="1509"/>
      <c r="AU960" s="1509"/>
      <c r="AV960" s="1509"/>
      <c r="AW960" s="1509"/>
      <c r="AX960" s="1509"/>
      <c r="AY960" s="1509"/>
      <c r="AZ960" s="1509"/>
      <c r="BA960" s="1509"/>
      <c r="BB960" s="1509"/>
    </row>
    <row r="961">
      <c r="A961" s="1509"/>
      <c r="B961" s="1509"/>
      <c r="C961" s="1509"/>
      <c r="D961" s="1509"/>
      <c r="E961" s="1509"/>
      <c r="F961" s="1509"/>
      <c r="G961" s="1509"/>
      <c r="H961" s="1509"/>
      <c r="I961" s="1509"/>
      <c r="J961" s="1509"/>
      <c r="K961" s="1509"/>
      <c r="L961" s="1509"/>
      <c r="M961" s="1509"/>
      <c r="N961" s="1509"/>
      <c r="O961" s="1509"/>
      <c r="P961" s="1509"/>
      <c r="Q961" s="1509"/>
      <c r="R961" s="1509"/>
      <c r="S961" s="1509"/>
      <c r="T961" s="1509"/>
      <c r="U961" s="1509"/>
      <c r="V961" s="1509"/>
      <c r="W961" s="1509"/>
      <c r="X961" s="1509"/>
      <c r="Y961" s="1509"/>
      <c r="Z961" s="1509"/>
      <c r="AA961" s="1509"/>
      <c r="AB961" s="1509"/>
      <c r="AC961" s="1509"/>
      <c r="AD961" s="1509"/>
      <c r="AE961" s="1509"/>
      <c r="AF961" s="1509"/>
      <c r="AG961" s="1509"/>
      <c r="AH961" s="1509"/>
      <c r="AI961" s="1509"/>
      <c r="AJ961" s="1509"/>
      <c r="AK961" s="1509"/>
      <c r="AL961" s="1509"/>
      <c r="AM961" s="1509"/>
      <c r="AN961" s="1509"/>
      <c r="AO961" s="1509"/>
      <c r="AP961" s="1509"/>
      <c r="AQ961" s="1509"/>
      <c r="AR961" s="1509"/>
      <c r="AS961" s="1509"/>
      <c r="AT961" s="1509"/>
      <c r="AU961" s="1509"/>
      <c r="AV961" s="1509"/>
      <c r="AW961" s="1509"/>
      <c r="AX961" s="1509"/>
      <c r="AY961" s="1509"/>
      <c r="AZ961" s="1509"/>
      <c r="BA961" s="1509"/>
      <c r="BB961" s="1509"/>
    </row>
    <row r="962">
      <c r="A962" s="1509"/>
      <c r="B962" s="1509"/>
      <c r="C962" s="1509"/>
      <c r="D962" s="1509"/>
      <c r="E962" s="1509"/>
      <c r="F962" s="1509"/>
      <c r="G962" s="1509"/>
      <c r="H962" s="1509"/>
      <c r="I962" s="1509"/>
      <c r="J962" s="1509"/>
      <c r="K962" s="1509"/>
      <c r="L962" s="1509"/>
      <c r="M962" s="1509"/>
      <c r="N962" s="1509"/>
      <c r="O962" s="1509"/>
      <c r="P962" s="1509"/>
      <c r="Q962" s="1509"/>
      <c r="R962" s="1509"/>
      <c r="S962" s="1509"/>
      <c r="T962" s="1509"/>
      <c r="U962" s="1509"/>
      <c r="V962" s="1509"/>
      <c r="W962" s="1509"/>
      <c r="X962" s="1509"/>
      <c r="Y962" s="1509"/>
      <c r="Z962" s="1509"/>
      <c r="AA962" s="1509"/>
      <c r="AB962" s="1509"/>
      <c r="AC962" s="1509"/>
      <c r="AD962" s="1509"/>
      <c r="AE962" s="1509"/>
      <c r="AF962" s="1509"/>
      <c r="AG962" s="1509"/>
      <c r="AH962" s="1509"/>
      <c r="AI962" s="1509"/>
      <c r="AJ962" s="1509"/>
      <c r="AK962" s="1509"/>
      <c r="AL962" s="1509"/>
      <c r="AM962" s="1509"/>
      <c r="AN962" s="1509"/>
      <c r="AO962" s="1509"/>
      <c r="AP962" s="1509"/>
      <c r="AQ962" s="1509"/>
      <c r="AR962" s="1509"/>
      <c r="AS962" s="1509"/>
      <c r="AT962" s="1509"/>
      <c r="AU962" s="1509"/>
      <c r="AV962" s="1509"/>
      <c r="AW962" s="1509"/>
      <c r="AX962" s="1509"/>
      <c r="AY962" s="1509"/>
      <c r="AZ962" s="1509"/>
      <c r="BA962" s="1509"/>
      <c r="BB962" s="1509"/>
    </row>
    <row r="963">
      <c r="A963" s="1509"/>
      <c r="B963" s="1509"/>
      <c r="C963" s="1509"/>
      <c r="D963" s="1509"/>
      <c r="E963" s="1509"/>
      <c r="F963" s="1509"/>
      <c r="G963" s="1509"/>
      <c r="H963" s="1509"/>
      <c r="I963" s="1509"/>
      <c r="J963" s="1509"/>
      <c r="K963" s="1509"/>
      <c r="L963" s="1509"/>
      <c r="M963" s="1509"/>
      <c r="N963" s="1509"/>
      <c r="O963" s="1509"/>
      <c r="P963" s="1509"/>
      <c r="Q963" s="1509"/>
      <c r="R963" s="1509"/>
      <c r="S963" s="1509"/>
      <c r="T963" s="1509"/>
      <c r="U963" s="1509"/>
      <c r="V963" s="1509"/>
      <c r="W963" s="1509"/>
      <c r="X963" s="1509"/>
      <c r="Y963" s="1509"/>
      <c r="Z963" s="1509"/>
      <c r="AA963" s="1509"/>
      <c r="AB963" s="1509"/>
      <c r="AC963" s="1509"/>
      <c r="AD963" s="1509"/>
      <c r="AE963" s="1509"/>
      <c r="AF963" s="1509"/>
      <c r="AG963" s="1509"/>
      <c r="AH963" s="1509"/>
      <c r="AI963" s="1509"/>
      <c r="AJ963" s="1509"/>
      <c r="AK963" s="1509"/>
      <c r="AL963" s="1509"/>
      <c r="AM963" s="1509"/>
      <c r="AN963" s="1509"/>
      <c r="AO963" s="1509"/>
      <c r="AP963" s="1509"/>
      <c r="AQ963" s="1509"/>
      <c r="AR963" s="1509"/>
      <c r="AS963" s="1509"/>
      <c r="AT963" s="1509"/>
      <c r="AU963" s="1509"/>
      <c r="AV963" s="1509"/>
      <c r="AW963" s="1509"/>
      <c r="AX963" s="1509"/>
      <c r="AY963" s="1509"/>
      <c r="AZ963" s="1509"/>
      <c r="BA963" s="1509"/>
      <c r="BB963" s="1509"/>
    </row>
    <row r="964">
      <c r="A964" s="1509"/>
      <c r="B964" s="1509"/>
      <c r="C964" s="1509"/>
      <c r="D964" s="1509"/>
      <c r="E964" s="1509"/>
      <c r="F964" s="1509"/>
      <c r="G964" s="1509"/>
      <c r="H964" s="1509"/>
      <c r="I964" s="1509"/>
      <c r="J964" s="1509"/>
      <c r="K964" s="1509"/>
      <c r="L964" s="1509"/>
      <c r="M964" s="1509"/>
      <c r="N964" s="1509"/>
      <c r="O964" s="1509"/>
      <c r="P964" s="1509"/>
      <c r="Q964" s="1509"/>
      <c r="R964" s="1509"/>
      <c r="S964" s="1509"/>
      <c r="T964" s="1509"/>
      <c r="U964" s="1509"/>
      <c r="V964" s="1509"/>
      <c r="W964" s="1509"/>
      <c r="X964" s="1509"/>
      <c r="Y964" s="1509"/>
      <c r="Z964" s="1509"/>
      <c r="AA964" s="1509"/>
      <c r="AB964" s="1509"/>
      <c r="AC964" s="1509"/>
      <c r="AD964" s="1509"/>
      <c r="AE964" s="1509"/>
      <c r="AF964" s="1509"/>
      <c r="AG964" s="1509"/>
      <c r="AH964" s="1509"/>
      <c r="AI964" s="1509"/>
      <c r="AJ964" s="1509"/>
      <c r="AK964" s="1509"/>
      <c r="AL964" s="1509"/>
      <c r="AM964" s="1509"/>
      <c r="AN964" s="1509"/>
      <c r="AO964" s="1509"/>
      <c r="AP964" s="1509"/>
      <c r="AQ964" s="1509"/>
      <c r="AR964" s="1509"/>
      <c r="AS964" s="1509"/>
      <c r="AT964" s="1509"/>
      <c r="AU964" s="1509"/>
      <c r="AV964" s="1509"/>
      <c r="AW964" s="1509"/>
      <c r="AX964" s="1509"/>
      <c r="AY964" s="1509"/>
      <c r="AZ964" s="1509"/>
      <c r="BA964" s="1509"/>
      <c r="BB964" s="1509"/>
    </row>
    <row r="965">
      <c r="A965" s="1509"/>
      <c r="B965" s="1509"/>
      <c r="C965" s="1509"/>
      <c r="D965" s="1509"/>
      <c r="E965" s="1509"/>
      <c r="F965" s="1509"/>
      <c r="G965" s="1509"/>
      <c r="H965" s="1509"/>
      <c r="I965" s="1509"/>
      <c r="J965" s="1509"/>
      <c r="K965" s="1509"/>
      <c r="L965" s="1509"/>
      <c r="M965" s="1509"/>
      <c r="N965" s="1509"/>
      <c r="O965" s="1509"/>
      <c r="P965" s="1509"/>
      <c r="Q965" s="1509"/>
      <c r="R965" s="1509"/>
      <c r="S965" s="1509"/>
      <c r="T965" s="1509"/>
      <c r="U965" s="1509"/>
      <c r="V965" s="1509"/>
      <c r="W965" s="1509"/>
      <c r="X965" s="1509"/>
      <c r="Y965" s="1509"/>
      <c r="Z965" s="1509"/>
      <c r="AA965" s="1509"/>
      <c r="AB965" s="1509"/>
      <c r="AC965" s="1509"/>
      <c r="AD965" s="1509"/>
      <c r="AE965" s="1509"/>
      <c r="AF965" s="1509"/>
      <c r="AG965" s="1509"/>
      <c r="AH965" s="1509"/>
      <c r="AI965" s="1509"/>
      <c r="AJ965" s="1509"/>
      <c r="AK965" s="1509"/>
      <c r="AL965" s="1509"/>
      <c r="AM965" s="1509"/>
      <c r="AN965" s="1509"/>
      <c r="AO965" s="1509"/>
      <c r="AP965" s="1509"/>
      <c r="AQ965" s="1509"/>
      <c r="AR965" s="1509"/>
      <c r="AS965" s="1509"/>
      <c r="AT965" s="1509"/>
      <c r="AU965" s="1509"/>
      <c r="AV965" s="1509"/>
      <c r="AW965" s="1509"/>
      <c r="AX965" s="1509"/>
      <c r="AY965" s="1509"/>
      <c r="AZ965" s="1509"/>
      <c r="BA965" s="1509"/>
      <c r="BB965" s="1509"/>
    </row>
    <row r="966">
      <c r="A966" s="1509"/>
      <c r="B966" s="1509"/>
      <c r="C966" s="1509"/>
      <c r="D966" s="1509"/>
      <c r="E966" s="1509"/>
      <c r="F966" s="1509"/>
      <c r="G966" s="1509"/>
      <c r="H966" s="1509"/>
      <c r="I966" s="1509"/>
      <c r="J966" s="1509"/>
      <c r="K966" s="1509"/>
      <c r="L966" s="1509"/>
      <c r="M966" s="1509"/>
      <c r="N966" s="1509"/>
      <c r="O966" s="1509"/>
      <c r="P966" s="1509"/>
      <c r="Q966" s="1509"/>
      <c r="R966" s="1509"/>
      <c r="S966" s="1509"/>
      <c r="T966" s="1509"/>
      <c r="U966" s="1509"/>
      <c r="V966" s="1509"/>
      <c r="W966" s="1509"/>
      <c r="X966" s="1509"/>
      <c r="Y966" s="1509"/>
      <c r="Z966" s="1509"/>
      <c r="AA966" s="1509"/>
      <c r="AB966" s="1509"/>
      <c r="AC966" s="1509"/>
      <c r="AD966" s="1509"/>
      <c r="AE966" s="1509"/>
      <c r="AF966" s="1509"/>
      <c r="AG966" s="1509"/>
      <c r="AH966" s="1509"/>
      <c r="AI966" s="1509"/>
      <c r="AJ966" s="1509"/>
      <c r="AK966" s="1509"/>
      <c r="AL966" s="1509"/>
      <c r="AM966" s="1509"/>
      <c r="AN966" s="1509"/>
      <c r="AO966" s="1509"/>
      <c r="AP966" s="1509"/>
      <c r="AQ966" s="1509"/>
      <c r="AR966" s="1509"/>
      <c r="AS966" s="1509"/>
      <c r="AT966" s="1509"/>
      <c r="AU966" s="1509"/>
      <c r="AV966" s="1509"/>
      <c r="AW966" s="1509"/>
      <c r="AX966" s="1509"/>
      <c r="AY966" s="1509"/>
      <c r="AZ966" s="1509"/>
      <c r="BA966" s="1509"/>
      <c r="BB966" s="1509"/>
    </row>
    <row r="967">
      <c r="A967" s="1509"/>
      <c r="B967" s="1509"/>
      <c r="C967" s="1509"/>
      <c r="D967" s="1509"/>
      <c r="E967" s="1509"/>
      <c r="F967" s="1509"/>
      <c r="G967" s="1509"/>
      <c r="H967" s="1509"/>
      <c r="I967" s="1509"/>
      <c r="J967" s="1509"/>
      <c r="K967" s="1509"/>
      <c r="L967" s="1509"/>
      <c r="M967" s="1509"/>
      <c r="N967" s="1509"/>
      <c r="O967" s="1509"/>
      <c r="P967" s="1509"/>
      <c r="Q967" s="1509"/>
      <c r="R967" s="1509"/>
      <c r="S967" s="1509"/>
      <c r="T967" s="1509"/>
      <c r="U967" s="1509"/>
      <c r="V967" s="1509"/>
      <c r="W967" s="1509"/>
      <c r="X967" s="1509"/>
      <c r="Y967" s="1509"/>
      <c r="Z967" s="1509"/>
      <c r="AA967" s="1509"/>
      <c r="AB967" s="1509"/>
      <c r="AC967" s="1509"/>
      <c r="AD967" s="1509"/>
      <c r="AE967" s="1509"/>
      <c r="AF967" s="1509"/>
      <c r="AG967" s="1509"/>
      <c r="AH967" s="1509"/>
      <c r="AI967" s="1509"/>
      <c r="AJ967" s="1509"/>
      <c r="AK967" s="1509"/>
      <c r="AL967" s="1509"/>
      <c r="AM967" s="1509"/>
      <c r="AN967" s="1509"/>
      <c r="AO967" s="1509"/>
      <c r="AP967" s="1509"/>
      <c r="AQ967" s="1509"/>
      <c r="AR967" s="1509"/>
      <c r="AS967" s="1509"/>
      <c r="AT967" s="1509"/>
      <c r="AU967" s="1509"/>
      <c r="AV967" s="1509"/>
      <c r="AW967" s="1509"/>
      <c r="AX967" s="1509"/>
      <c r="AY967" s="1509"/>
      <c r="AZ967" s="1509"/>
      <c r="BA967" s="1509"/>
      <c r="BB967" s="1509"/>
    </row>
    <row r="968">
      <c r="A968" s="1509"/>
      <c r="B968" s="1509"/>
      <c r="C968" s="1509"/>
      <c r="D968" s="1509"/>
      <c r="E968" s="1509"/>
      <c r="F968" s="1509"/>
      <c r="G968" s="1509"/>
      <c r="H968" s="1509"/>
      <c r="I968" s="1509"/>
      <c r="J968" s="1509"/>
      <c r="K968" s="1509"/>
      <c r="L968" s="1509"/>
      <c r="M968" s="1509"/>
      <c r="N968" s="1509"/>
      <c r="O968" s="1509"/>
      <c r="P968" s="1509"/>
      <c r="Q968" s="1509"/>
      <c r="R968" s="1509"/>
      <c r="S968" s="1509"/>
      <c r="T968" s="1509"/>
      <c r="U968" s="1509"/>
      <c r="V968" s="1509"/>
      <c r="W968" s="1509"/>
      <c r="X968" s="1509"/>
      <c r="Y968" s="1509"/>
      <c r="Z968" s="1509"/>
      <c r="AA968" s="1509"/>
      <c r="AB968" s="1509"/>
      <c r="AC968" s="1509"/>
      <c r="AD968" s="1509"/>
      <c r="AE968" s="1509"/>
      <c r="AF968" s="1509"/>
      <c r="AG968" s="1509"/>
      <c r="AH968" s="1509"/>
      <c r="AI968" s="1509"/>
      <c r="AJ968" s="1509"/>
      <c r="AK968" s="1509"/>
      <c r="AL968" s="1509"/>
      <c r="AM968" s="1509"/>
      <c r="AN968" s="1509"/>
      <c r="AO968" s="1509"/>
      <c r="AP968" s="1509"/>
      <c r="AQ968" s="1509"/>
      <c r="AR968" s="1509"/>
      <c r="AS968" s="1509"/>
      <c r="AT968" s="1509"/>
      <c r="AU968" s="1509"/>
      <c r="AV968" s="1509"/>
      <c r="AW968" s="1509"/>
      <c r="AX968" s="1509"/>
      <c r="AY968" s="1509"/>
      <c r="AZ968" s="1509"/>
      <c r="BA968" s="1509"/>
      <c r="BB968" s="1509"/>
    </row>
    <row r="969">
      <c r="A969" s="1509"/>
      <c r="B969" s="1509"/>
      <c r="C969" s="1509"/>
      <c r="D969" s="1509"/>
      <c r="E969" s="1509"/>
      <c r="F969" s="1509"/>
      <c r="G969" s="1509"/>
      <c r="H969" s="1509"/>
      <c r="I969" s="1509"/>
      <c r="J969" s="1509"/>
      <c r="K969" s="1509"/>
      <c r="L969" s="1509"/>
      <c r="M969" s="1509"/>
      <c r="N969" s="1509"/>
      <c r="O969" s="1509"/>
      <c r="P969" s="1509"/>
      <c r="Q969" s="1509"/>
      <c r="R969" s="1509"/>
      <c r="S969" s="1509"/>
      <c r="T969" s="1509"/>
      <c r="U969" s="1509"/>
      <c r="V969" s="1509"/>
      <c r="W969" s="1509"/>
      <c r="X969" s="1509"/>
      <c r="Y969" s="1509"/>
      <c r="Z969" s="1509"/>
      <c r="AA969" s="1509"/>
      <c r="AB969" s="1509"/>
      <c r="AC969" s="1509"/>
      <c r="AD969" s="1509"/>
      <c r="AE969" s="1509"/>
      <c r="AF969" s="1509"/>
      <c r="AG969" s="1509"/>
      <c r="AH969" s="1509"/>
      <c r="AI969" s="1509"/>
      <c r="AJ969" s="1509"/>
      <c r="AK969" s="1509"/>
      <c r="AL969" s="1509"/>
      <c r="AM969" s="1509"/>
      <c r="AN969" s="1509"/>
      <c r="AO969" s="1509"/>
      <c r="AP969" s="1509"/>
      <c r="AQ969" s="1509"/>
      <c r="AR969" s="1509"/>
      <c r="AS969" s="1509"/>
      <c r="AT969" s="1509"/>
      <c r="AU969" s="1509"/>
      <c r="AV969" s="1509"/>
      <c r="AW969" s="1509"/>
      <c r="AX969" s="1509"/>
      <c r="AY969" s="1509"/>
      <c r="AZ969" s="1509"/>
      <c r="BA969" s="1509"/>
      <c r="BB969" s="1509"/>
    </row>
    <row r="970">
      <c r="A970" s="1509"/>
      <c r="B970" s="1509"/>
      <c r="C970" s="1509"/>
      <c r="D970" s="1509"/>
      <c r="E970" s="1509"/>
      <c r="F970" s="1509"/>
      <c r="G970" s="1509"/>
      <c r="H970" s="1509"/>
      <c r="I970" s="1509"/>
      <c r="J970" s="1509"/>
      <c r="K970" s="1509"/>
      <c r="L970" s="1509"/>
      <c r="M970" s="1509"/>
      <c r="N970" s="1509"/>
      <c r="O970" s="1509"/>
      <c r="P970" s="1509"/>
      <c r="Q970" s="1509"/>
      <c r="R970" s="1509"/>
      <c r="S970" s="1509"/>
      <c r="T970" s="1509"/>
      <c r="U970" s="1509"/>
      <c r="V970" s="1509"/>
      <c r="W970" s="1509"/>
      <c r="X970" s="1509"/>
      <c r="Y970" s="1509"/>
      <c r="Z970" s="1509"/>
      <c r="AA970" s="1509"/>
      <c r="AB970" s="1509"/>
      <c r="AC970" s="1509"/>
      <c r="AD970" s="1509"/>
      <c r="AE970" s="1509"/>
      <c r="AF970" s="1509"/>
      <c r="AG970" s="1509"/>
      <c r="AH970" s="1509"/>
      <c r="AI970" s="1509"/>
      <c r="AJ970" s="1509"/>
      <c r="AK970" s="1509"/>
      <c r="AL970" s="1509"/>
      <c r="AM970" s="1509"/>
      <c r="AN970" s="1509"/>
      <c r="AO970" s="1509"/>
      <c r="AP970" s="1509"/>
      <c r="AQ970" s="1509"/>
      <c r="AR970" s="1509"/>
      <c r="AS970" s="1509"/>
      <c r="AT970" s="1509"/>
      <c r="AU970" s="1509"/>
      <c r="AV970" s="1509"/>
      <c r="AW970" s="1509"/>
      <c r="AX970" s="1509"/>
      <c r="AY970" s="1509"/>
      <c r="AZ970" s="1509"/>
      <c r="BA970" s="1509"/>
      <c r="BB970" s="1509"/>
    </row>
    <row r="971">
      <c r="A971" s="1509"/>
      <c r="B971" s="1509"/>
      <c r="C971" s="1509"/>
      <c r="D971" s="1509"/>
      <c r="E971" s="1509"/>
      <c r="F971" s="1509"/>
      <c r="G971" s="1509"/>
      <c r="H971" s="1509"/>
      <c r="I971" s="1509"/>
      <c r="J971" s="1509"/>
      <c r="K971" s="1509"/>
      <c r="L971" s="1509"/>
      <c r="M971" s="1509"/>
      <c r="N971" s="1509"/>
      <c r="O971" s="1509"/>
      <c r="P971" s="1509"/>
      <c r="Q971" s="1509"/>
      <c r="R971" s="1509"/>
      <c r="S971" s="1509"/>
      <c r="T971" s="1509"/>
      <c r="U971" s="1509"/>
      <c r="V971" s="1509"/>
      <c r="W971" s="1509"/>
      <c r="X971" s="1509"/>
      <c r="Y971" s="1509"/>
      <c r="Z971" s="1509"/>
      <c r="AA971" s="1509"/>
      <c r="AB971" s="1509"/>
      <c r="AC971" s="1509"/>
      <c r="AD971" s="1509"/>
      <c r="AE971" s="1509"/>
      <c r="AF971" s="1509"/>
      <c r="AG971" s="1509"/>
      <c r="AH971" s="1509"/>
      <c r="AI971" s="1509"/>
      <c r="AJ971" s="1509"/>
      <c r="AK971" s="1509"/>
      <c r="AL971" s="1509"/>
      <c r="AM971" s="1509"/>
      <c r="AN971" s="1509"/>
      <c r="AO971" s="1509"/>
      <c r="AP971" s="1509"/>
      <c r="AQ971" s="1509"/>
      <c r="AR971" s="1509"/>
      <c r="AS971" s="1509"/>
      <c r="AT971" s="1509"/>
      <c r="AU971" s="1509"/>
      <c r="AV971" s="1509"/>
      <c r="AW971" s="1509"/>
      <c r="AX971" s="1509"/>
      <c r="AY971" s="1509"/>
      <c r="AZ971" s="1509"/>
      <c r="BA971" s="1509"/>
      <c r="BB971" s="1509"/>
    </row>
    <row r="972">
      <c r="A972" s="1509"/>
      <c r="B972" s="1509"/>
      <c r="C972" s="1509"/>
      <c r="D972" s="1509"/>
      <c r="E972" s="1509"/>
      <c r="F972" s="1509"/>
      <c r="G972" s="1509"/>
      <c r="H972" s="1509"/>
      <c r="I972" s="1509"/>
      <c r="J972" s="1509"/>
      <c r="K972" s="1509"/>
      <c r="L972" s="1509"/>
      <c r="M972" s="1509"/>
      <c r="N972" s="1509"/>
      <c r="O972" s="1509"/>
      <c r="P972" s="1509"/>
      <c r="Q972" s="1509"/>
      <c r="R972" s="1509"/>
      <c r="S972" s="1509"/>
      <c r="T972" s="1509"/>
      <c r="U972" s="1509"/>
      <c r="V972" s="1509"/>
      <c r="W972" s="1509"/>
      <c r="X972" s="1509"/>
      <c r="Y972" s="1509"/>
      <c r="Z972" s="1509"/>
      <c r="AA972" s="1509"/>
      <c r="AB972" s="1509"/>
      <c r="AC972" s="1509"/>
      <c r="AD972" s="1509"/>
      <c r="AE972" s="1509"/>
      <c r="AF972" s="1509"/>
      <c r="AG972" s="1509"/>
      <c r="AH972" s="1509"/>
      <c r="AI972" s="1509"/>
      <c r="AJ972" s="1509"/>
      <c r="AK972" s="1509"/>
      <c r="AL972" s="1509"/>
      <c r="AM972" s="1509"/>
      <c r="AN972" s="1509"/>
      <c r="AO972" s="1509"/>
      <c r="AP972" s="1509"/>
      <c r="AQ972" s="1509"/>
      <c r="AR972" s="1509"/>
      <c r="AS972" s="1509"/>
      <c r="AT972" s="1509"/>
      <c r="AU972" s="1509"/>
      <c r="AV972" s="1509"/>
      <c r="AW972" s="1509"/>
      <c r="AX972" s="1509"/>
      <c r="AY972" s="1509"/>
      <c r="AZ972" s="1509"/>
      <c r="BA972" s="1509"/>
      <c r="BB972" s="1509"/>
    </row>
    <row r="973">
      <c r="A973" s="1509"/>
      <c r="B973" s="1509"/>
      <c r="C973" s="1509"/>
      <c r="D973" s="1509"/>
      <c r="E973" s="1509"/>
      <c r="F973" s="1509"/>
      <c r="G973" s="1509"/>
      <c r="H973" s="1509"/>
      <c r="I973" s="1509"/>
      <c r="J973" s="1509"/>
      <c r="K973" s="1509"/>
      <c r="L973" s="1509"/>
      <c r="M973" s="1509"/>
      <c r="N973" s="1509"/>
      <c r="O973" s="1509"/>
      <c r="P973" s="1509"/>
      <c r="Q973" s="1509"/>
      <c r="R973" s="1509"/>
      <c r="S973" s="1509"/>
      <c r="T973" s="1509"/>
      <c r="U973" s="1509"/>
      <c r="V973" s="1509"/>
      <c r="W973" s="1509"/>
      <c r="X973" s="1509"/>
      <c r="Y973" s="1509"/>
      <c r="Z973" s="1509"/>
      <c r="AA973" s="1509"/>
      <c r="AB973" s="1509"/>
      <c r="AC973" s="1509"/>
      <c r="AD973" s="1509"/>
      <c r="AE973" s="1509"/>
      <c r="AF973" s="1509"/>
      <c r="AG973" s="1509"/>
      <c r="AH973" s="1509"/>
      <c r="AI973" s="1509"/>
      <c r="AJ973" s="1509"/>
      <c r="AK973" s="1509"/>
      <c r="AL973" s="1509"/>
      <c r="AM973" s="1509"/>
      <c r="AN973" s="1509"/>
      <c r="AO973" s="1509"/>
      <c r="AP973" s="1509"/>
      <c r="AQ973" s="1509"/>
      <c r="AR973" s="1509"/>
      <c r="AS973" s="1509"/>
      <c r="AT973" s="1509"/>
      <c r="AU973" s="1509"/>
      <c r="AV973" s="1509"/>
      <c r="AW973" s="1509"/>
      <c r="AX973" s="1509"/>
      <c r="AY973" s="1509"/>
      <c r="AZ973" s="1509"/>
      <c r="BA973" s="1509"/>
      <c r="BB973" s="1509"/>
    </row>
    <row r="974">
      <c r="A974" s="1509"/>
      <c r="B974" s="1509"/>
      <c r="C974" s="1509"/>
      <c r="D974" s="1509"/>
      <c r="E974" s="1509"/>
      <c r="F974" s="1509"/>
      <c r="G974" s="1509"/>
      <c r="H974" s="1509"/>
      <c r="I974" s="1509"/>
      <c r="J974" s="1509"/>
      <c r="K974" s="1509"/>
      <c r="L974" s="1509"/>
      <c r="M974" s="1509"/>
      <c r="N974" s="1509"/>
      <c r="O974" s="1509"/>
      <c r="P974" s="1509"/>
      <c r="Q974" s="1509"/>
      <c r="R974" s="1509"/>
      <c r="S974" s="1509"/>
      <c r="T974" s="1509"/>
      <c r="U974" s="1509"/>
      <c r="V974" s="1509"/>
      <c r="W974" s="1509"/>
      <c r="X974" s="1509"/>
      <c r="Y974" s="1509"/>
      <c r="Z974" s="1509"/>
      <c r="AA974" s="1509"/>
      <c r="AB974" s="1509"/>
      <c r="AC974" s="1509"/>
      <c r="AD974" s="1509"/>
      <c r="AE974" s="1509"/>
      <c r="AF974" s="1509"/>
      <c r="AG974" s="1509"/>
      <c r="AH974" s="1509"/>
      <c r="AI974" s="1509"/>
      <c r="AJ974" s="1509"/>
      <c r="AK974" s="1509"/>
      <c r="AL974" s="1509"/>
      <c r="AM974" s="1509"/>
      <c r="AN974" s="1509"/>
      <c r="AO974" s="1509"/>
      <c r="AP974" s="1509"/>
      <c r="AQ974" s="1509"/>
      <c r="AR974" s="1509"/>
      <c r="AS974" s="1509"/>
      <c r="AT974" s="1509"/>
      <c r="AU974" s="1509"/>
      <c r="AV974" s="1509"/>
      <c r="AW974" s="1509"/>
      <c r="AX974" s="1509"/>
      <c r="AY974" s="1509"/>
      <c r="AZ974" s="1509"/>
      <c r="BA974" s="1509"/>
      <c r="BB974" s="1509"/>
    </row>
    <row r="975">
      <c r="A975" s="1509"/>
      <c r="B975" s="1509"/>
      <c r="C975" s="1509"/>
      <c r="D975" s="1509"/>
      <c r="E975" s="1509"/>
      <c r="F975" s="1509"/>
      <c r="G975" s="1509"/>
      <c r="H975" s="1509"/>
      <c r="I975" s="1509"/>
      <c r="J975" s="1509"/>
      <c r="K975" s="1509"/>
      <c r="L975" s="1509"/>
      <c r="M975" s="1509"/>
      <c r="N975" s="1509"/>
      <c r="O975" s="1509"/>
      <c r="P975" s="1509"/>
      <c r="Q975" s="1509"/>
      <c r="R975" s="1509"/>
      <c r="S975" s="1509"/>
      <c r="T975" s="1509"/>
      <c r="U975" s="1509"/>
      <c r="V975" s="1509"/>
      <c r="W975" s="1509"/>
      <c r="X975" s="1509"/>
      <c r="Y975" s="1509"/>
      <c r="Z975" s="1509"/>
      <c r="AA975" s="1509"/>
      <c r="AB975" s="1509"/>
      <c r="AC975" s="1509"/>
      <c r="AD975" s="1509"/>
      <c r="AE975" s="1509"/>
      <c r="AF975" s="1509"/>
      <c r="AG975" s="1509"/>
      <c r="AH975" s="1509"/>
      <c r="AI975" s="1509"/>
      <c r="AJ975" s="1509"/>
      <c r="AK975" s="1509"/>
      <c r="AL975" s="1509"/>
      <c r="AM975" s="1509"/>
      <c r="AN975" s="1509"/>
      <c r="AO975" s="1509"/>
      <c r="AP975" s="1509"/>
      <c r="AQ975" s="1509"/>
      <c r="AR975" s="1509"/>
      <c r="AS975" s="1509"/>
      <c r="AT975" s="1509"/>
      <c r="AU975" s="1509"/>
      <c r="AV975" s="1509"/>
      <c r="AW975" s="1509"/>
      <c r="AX975" s="1509"/>
      <c r="AY975" s="1509"/>
      <c r="AZ975" s="1509"/>
      <c r="BA975" s="1509"/>
      <c r="BB975" s="1509"/>
    </row>
    <row r="976">
      <c r="A976" s="1509"/>
      <c r="B976" s="1509"/>
      <c r="C976" s="1509"/>
      <c r="D976" s="1509"/>
      <c r="E976" s="1509"/>
      <c r="F976" s="1509"/>
      <c r="G976" s="1509"/>
      <c r="H976" s="1509"/>
      <c r="I976" s="1509"/>
      <c r="J976" s="1509"/>
      <c r="K976" s="1509"/>
      <c r="L976" s="1509"/>
      <c r="M976" s="1509"/>
      <c r="N976" s="1509"/>
      <c r="O976" s="1509"/>
      <c r="P976" s="1509"/>
      <c r="Q976" s="1509"/>
      <c r="R976" s="1509"/>
      <c r="S976" s="1509"/>
      <c r="T976" s="1509"/>
      <c r="U976" s="1509"/>
      <c r="V976" s="1509"/>
      <c r="W976" s="1509"/>
      <c r="X976" s="1509"/>
      <c r="Y976" s="1509"/>
      <c r="Z976" s="1509"/>
      <c r="AA976" s="1509"/>
      <c r="AB976" s="1509"/>
      <c r="AC976" s="1509"/>
      <c r="AD976" s="1509"/>
      <c r="AE976" s="1509"/>
      <c r="AF976" s="1509"/>
      <c r="AG976" s="1509"/>
      <c r="AH976" s="1509"/>
      <c r="AI976" s="1509"/>
      <c r="AJ976" s="1509"/>
      <c r="AK976" s="1509"/>
      <c r="AL976" s="1509"/>
      <c r="AM976" s="1509"/>
      <c r="AN976" s="1509"/>
      <c r="AO976" s="1509"/>
      <c r="AP976" s="1509"/>
      <c r="AQ976" s="1509"/>
      <c r="AR976" s="1509"/>
      <c r="AS976" s="1509"/>
      <c r="AT976" s="1509"/>
      <c r="AU976" s="1509"/>
      <c r="AV976" s="1509"/>
      <c r="AW976" s="1509"/>
      <c r="AX976" s="1509"/>
      <c r="AY976" s="1509"/>
      <c r="AZ976" s="1509"/>
      <c r="BA976" s="1509"/>
      <c r="BB976" s="1509"/>
    </row>
    <row r="977">
      <c r="A977" s="1509"/>
      <c r="B977" s="1509"/>
      <c r="C977" s="1509"/>
      <c r="D977" s="1509"/>
      <c r="E977" s="1509"/>
      <c r="F977" s="1509"/>
      <c r="G977" s="1509"/>
      <c r="H977" s="1509"/>
      <c r="I977" s="1509"/>
      <c r="J977" s="1509"/>
      <c r="K977" s="1509"/>
      <c r="L977" s="1509"/>
      <c r="M977" s="1509"/>
      <c r="N977" s="1509"/>
      <c r="O977" s="1509"/>
      <c r="P977" s="1509"/>
      <c r="Q977" s="1509"/>
      <c r="R977" s="1509"/>
      <c r="S977" s="1509"/>
      <c r="T977" s="1509"/>
      <c r="U977" s="1509"/>
      <c r="V977" s="1509"/>
      <c r="W977" s="1509"/>
      <c r="X977" s="1509"/>
      <c r="Y977" s="1509"/>
      <c r="Z977" s="1509"/>
      <c r="AA977" s="1509"/>
      <c r="AB977" s="1509"/>
      <c r="AC977" s="1509"/>
      <c r="AD977" s="1509"/>
      <c r="AE977" s="1509"/>
      <c r="AF977" s="1509"/>
      <c r="AG977" s="1509"/>
      <c r="AH977" s="1509"/>
      <c r="AI977" s="1509"/>
      <c r="AJ977" s="1509"/>
      <c r="AK977" s="1509"/>
      <c r="AL977" s="1509"/>
      <c r="AM977" s="1509"/>
      <c r="AN977" s="1509"/>
      <c r="AO977" s="1509"/>
      <c r="AP977" s="1509"/>
      <c r="AQ977" s="1509"/>
      <c r="AR977" s="1509"/>
      <c r="AS977" s="1509"/>
      <c r="AT977" s="1509"/>
      <c r="AU977" s="1509"/>
      <c r="AV977" s="1509"/>
      <c r="AW977" s="1509"/>
      <c r="AX977" s="1509"/>
      <c r="AY977" s="1509"/>
      <c r="AZ977" s="1509"/>
      <c r="BA977" s="1509"/>
      <c r="BB977" s="1509"/>
    </row>
    <row r="978">
      <c r="A978" s="1509"/>
      <c r="B978" s="1509"/>
      <c r="C978" s="1509"/>
      <c r="D978" s="1509"/>
      <c r="E978" s="1509"/>
      <c r="F978" s="1509"/>
      <c r="G978" s="1509"/>
      <c r="H978" s="1509"/>
      <c r="I978" s="1509"/>
      <c r="J978" s="1509"/>
      <c r="K978" s="1509"/>
      <c r="L978" s="1509"/>
      <c r="M978" s="1509"/>
      <c r="N978" s="1509"/>
      <c r="O978" s="1509"/>
      <c r="P978" s="1509"/>
      <c r="Q978" s="1509"/>
      <c r="R978" s="1509"/>
      <c r="S978" s="1509"/>
      <c r="T978" s="1509"/>
      <c r="U978" s="1509"/>
      <c r="V978" s="1509"/>
      <c r="W978" s="1509"/>
      <c r="X978" s="1509"/>
      <c r="Y978" s="1509"/>
      <c r="Z978" s="1509"/>
      <c r="AA978" s="1509"/>
      <c r="AB978" s="1509"/>
      <c r="AC978" s="1509"/>
      <c r="AD978" s="1509"/>
      <c r="AE978" s="1509"/>
      <c r="AF978" s="1509"/>
      <c r="AG978" s="1509"/>
      <c r="AH978" s="1509"/>
      <c r="AI978" s="1509"/>
      <c r="AJ978" s="1509"/>
      <c r="AK978" s="1509"/>
      <c r="AL978" s="1509"/>
      <c r="AM978" s="1509"/>
      <c r="AN978" s="1509"/>
      <c r="AO978" s="1509"/>
      <c r="AP978" s="1509"/>
      <c r="AQ978" s="1509"/>
      <c r="AR978" s="1509"/>
      <c r="AS978" s="1509"/>
      <c r="AT978" s="1509"/>
      <c r="AU978" s="1509"/>
      <c r="AV978" s="1509"/>
      <c r="AW978" s="1509"/>
      <c r="AX978" s="1509"/>
      <c r="AY978" s="1509"/>
      <c r="AZ978" s="1509"/>
      <c r="BA978" s="1509"/>
      <c r="BB978" s="1509"/>
    </row>
    <row r="979">
      <c r="A979" s="1509"/>
      <c r="B979" s="1509"/>
      <c r="C979" s="1509"/>
      <c r="D979" s="1509"/>
      <c r="E979" s="1509"/>
      <c r="F979" s="1509"/>
      <c r="G979" s="1509"/>
      <c r="H979" s="1509"/>
      <c r="I979" s="1509"/>
      <c r="J979" s="1509"/>
      <c r="K979" s="1509"/>
      <c r="L979" s="1509"/>
      <c r="M979" s="1509"/>
      <c r="N979" s="1509"/>
      <c r="O979" s="1509"/>
      <c r="P979" s="1509"/>
      <c r="Q979" s="1509"/>
      <c r="R979" s="1509"/>
      <c r="S979" s="1509"/>
      <c r="T979" s="1509"/>
      <c r="U979" s="1509"/>
      <c r="V979" s="1509"/>
      <c r="W979" s="1509"/>
      <c r="X979" s="1509"/>
      <c r="Y979" s="1509"/>
      <c r="Z979" s="1509"/>
      <c r="AA979" s="1509"/>
      <c r="AB979" s="1509"/>
      <c r="AC979" s="1509"/>
      <c r="AD979" s="1509"/>
      <c r="AE979" s="1509"/>
      <c r="AF979" s="1509"/>
      <c r="AG979" s="1509"/>
      <c r="AH979" s="1509"/>
      <c r="AI979" s="1509"/>
      <c r="AJ979" s="1509"/>
      <c r="AK979" s="1509"/>
      <c r="AL979" s="1509"/>
      <c r="AM979" s="1509"/>
      <c r="AN979" s="1509"/>
      <c r="AO979" s="1509"/>
      <c r="AP979" s="1509"/>
      <c r="AQ979" s="1509"/>
      <c r="AR979" s="1509"/>
      <c r="AS979" s="1509"/>
      <c r="AT979" s="1509"/>
      <c r="AU979" s="1509"/>
      <c r="AV979" s="1509"/>
      <c r="AW979" s="1509"/>
      <c r="AX979" s="1509"/>
      <c r="AY979" s="1509"/>
      <c r="AZ979" s="1509"/>
      <c r="BA979" s="1509"/>
      <c r="BB979" s="1509"/>
    </row>
    <row r="980">
      <c r="A980" s="1509"/>
      <c r="B980" s="1509"/>
      <c r="C980" s="1509"/>
      <c r="D980" s="1509"/>
      <c r="E980" s="1509"/>
      <c r="F980" s="1509"/>
      <c r="G980" s="1509"/>
      <c r="H980" s="1509"/>
      <c r="I980" s="1509"/>
      <c r="J980" s="1509"/>
      <c r="K980" s="1509"/>
      <c r="L980" s="1509"/>
      <c r="M980" s="1509"/>
      <c r="N980" s="1509"/>
      <c r="O980" s="1509"/>
      <c r="P980" s="1509"/>
      <c r="Q980" s="1509"/>
      <c r="R980" s="1509"/>
      <c r="S980" s="1509"/>
      <c r="T980" s="1509"/>
      <c r="U980" s="1509"/>
      <c r="V980" s="1509"/>
      <c r="W980" s="1509"/>
      <c r="X980" s="1509"/>
      <c r="Y980" s="1509"/>
      <c r="Z980" s="1509"/>
      <c r="AA980" s="1509"/>
      <c r="AB980" s="1509"/>
      <c r="AC980" s="1509"/>
      <c r="AD980" s="1509"/>
      <c r="AE980" s="1509"/>
      <c r="AF980" s="1509"/>
      <c r="AG980" s="1509"/>
      <c r="AH980" s="1509"/>
      <c r="AI980" s="1509"/>
      <c r="AJ980" s="1509"/>
      <c r="AK980" s="1509"/>
      <c r="AL980" s="1509"/>
      <c r="AM980" s="1509"/>
      <c r="AN980" s="1509"/>
      <c r="AO980" s="1509"/>
      <c r="AP980" s="1509"/>
      <c r="AQ980" s="1509"/>
      <c r="AR980" s="1509"/>
      <c r="AS980" s="1509"/>
      <c r="AT980" s="1509"/>
      <c r="AU980" s="1509"/>
      <c r="AV980" s="1509"/>
      <c r="AW980" s="1509"/>
      <c r="AX980" s="1509"/>
      <c r="AY980" s="1509"/>
      <c r="AZ980" s="1509"/>
      <c r="BA980" s="1509"/>
      <c r="BB980" s="1509"/>
    </row>
    <row r="981">
      <c r="A981" s="1509"/>
      <c r="B981" s="1509"/>
      <c r="C981" s="1509"/>
      <c r="D981" s="1509"/>
      <c r="E981" s="1509"/>
      <c r="F981" s="1509"/>
      <c r="G981" s="1509"/>
      <c r="H981" s="1509"/>
      <c r="I981" s="1509"/>
      <c r="J981" s="1509"/>
      <c r="K981" s="1509"/>
      <c r="L981" s="1509"/>
      <c r="M981" s="1509"/>
      <c r="N981" s="1509"/>
      <c r="O981" s="1509"/>
      <c r="P981" s="1509"/>
      <c r="Q981" s="1509"/>
      <c r="R981" s="1509"/>
      <c r="S981" s="1509"/>
      <c r="T981" s="1509"/>
      <c r="U981" s="1509"/>
      <c r="V981" s="1509"/>
      <c r="W981" s="1509"/>
      <c r="X981" s="1509"/>
      <c r="Y981" s="1509"/>
      <c r="Z981" s="1509"/>
      <c r="AA981" s="1509"/>
      <c r="AB981" s="1509"/>
      <c r="AC981" s="1509"/>
      <c r="AD981" s="1509"/>
      <c r="AE981" s="1509"/>
      <c r="AF981" s="1509"/>
      <c r="AG981" s="1509"/>
      <c r="AH981" s="1509"/>
      <c r="AI981" s="1509"/>
      <c r="AJ981" s="1509"/>
      <c r="AK981" s="1509"/>
      <c r="AL981" s="1509"/>
      <c r="AM981" s="1509"/>
      <c r="AN981" s="1509"/>
      <c r="AO981" s="1509"/>
      <c r="AP981" s="1509"/>
      <c r="AQ981" s="1509"/>
      <c r="AR981" s="1509"/>
      <c r="AS981" s="1509"/>
      <c r="AT981" s="1509"/>
      <c r="AU981" s="1509"/>
      <c r="AV981" s="1509"/>
      <c r="AW981" s="1509"/>
      <c r="AX981" s="1509"/>
      <c r="AY981" s="1509"/>
      <c r="AZ981" s="1509"/>
      <c r="BA981" s="1509"/>
      <c r="BB981" s="1509"/>
    </row>
    <row r="982">
      <c r="A982" s="1509"/>
      <c r="B982" s="1509"/>
      <c r="C982" s="1509"/>
      <c r="D982" s="1509"/>
      <c r="E982" s="1509"/>
      <c r="F982" s="1509"/>
      <c r="G982" s="1509"/>
      <c r="H982" s="1509"/>
      <c r="I982" s="1509"/>
      <c r="J982" s="1509"/>
      <c r="K982" s="1509"/>
      <c r="L982" s="1509"/>
      <c r="M982" s="1509"/>
      <c r="N982" s="1509"/>
      <c r="O982" s="1509"/>
      <c r="P982" s="1509"/>
      <c r="Q982" s="1509"/>
      <c r="R982" s="1509"/>
      <c r="S982" s="1509"/>
      <c r="T982" s="1509"/>
      <c r="U982" s="1509"/>
      <c r="V982" s="1509"/>
      <c r="W982" s="1509"/>
      <c r="X982" s="1509"/>
      <c r="Y982" s="1509"/>
      <c r="Z982" s="1509"/>
      <c r="AA982" s="1509"/>
      <c r="AB982" s="1509"/>
      <c r="AC982" s="1509"/>
      <c r="AD982" s="1509"/>
      <c r="AE982" s="1509"/>
      <c r="AF982" s="1509"/>
      <c r="AG982" s="1509"/>
      <c r="AH982" s="1509"/>
      <c r="AI982" s="1509"/>
      <c r="AJ982" s="1509"/>
      <c r="AK982" s="1509"/>
      <c r="AL982" s="1509"/>
      <c r="AM982" s="1509"/>
      <c r="AN982" s="1509"/>
      <c r="AO982" s="1509"/>
      <c r="AP982" s="1509"/>
      <c r="AQ982" s="1509"/>
      <c r="AR982" s="1509"/>
      <c r="AS982" s="1509"/>
      <c r="AT982" s="1509"/>
      <c r="AU982" s="1509"/>
      <c r="AV982" s="1509"/>
      <c r="AW982" s="1509"/>
      <c r="AX982" s="1509"/>
      <c r="AY982" s="1509"/>
      <c r="AZ982" s="1509"/>
      <c r="BA982" s="1509"/>
      <c r="BB982" s="1509"/>
    </row>
    <row r="983">
      <c r="A983" s="1509"/>
      <c r="B983" s="1509"/>
      <c r="C983" s="1509"/>
      <c r="D983" s="1509"/>
      <c r="E983" s="1509"/>
      <c r="F983" s="1509"/>
      <c r="G983" s="1509"/>
      <c r="H983" s="1509"/>
      <c r="I983" s="1509"/>
      <c r="J983" s="1509"/>
      <c r="K983" s="1509"/>
      <c r="L983" s="1509"/>
      <c r="M983" s="1509"/>
      <c r="N983" s="1509"/>
      <c r="O983" s="1509"/>
      <c r="P983" s="1509"/>
      <c r="Q983" s="1509"/>
      <c r="R983" s="1509"/>
      <c r="S983" s="1509"/>
      <c r="T983" s="1509"/>
      <c r="U983" s="1509"/>
      <c r="V983" s="1509"/>
      <c r="W983" s="1509"/>
      <c r="X983" s="1509"/>
      <c r="Y983" s="1509"/>
      <c r="Z983" s="1509"/>
      <c r="AA983" s="1509"/>
      <c r="AB983" s="1509"/>
      <c r="AC983" s="1509"/>
      <c r="AD983" s="1509"/>
      <c r="AE983" s="1509"/>
      <c r="AF983" s="1509"/>
      <c r="AG983" s="1509"/>
      <c r="AH983" s="1509"/>
      <c r="AI983" s="1509"/>
      <c r="AJ983" s="1509"/>
      <c r="AK983" s="1509"/>
      <c r="AL983" s="1509"/>
      <c r="AM983" s="1509"/>
      <c r="AN983" s="1509"/>
      <c r="AO983" s="1509"/>
      <c r="AP983" s="1509"/>
      <c r="AQ983" s="1509"/>
      <c r="AR983" s="1509"/>
      <c r="AS983" s="1509"/>
      <c r="AT983" s="1509"/>
      <c r="AU983" s="1509"/>
      <c r="AV983" s="1509"/>
      <c r="AW983" s="1509"/>
      <c r="AX983" s="1509"/>
      <c r="AY983" s="1509"/>
      <c r="AZ983" s="1509"/>
      <c r="BA983" s="1509"/>
      <c r="BB983" s="1509"/>
    </row>
    <row r="984">
      <c r="A984" s="1509"/>
      <c r="B984" s="1509"/>
      <c r="C984" s="1509"/>
      <c r="D984" s="1509"/>
      <c r="E984" s="1509"/>
      <c r="F984" s="1509"/>
      <c r="G984" s="1509"/>
      <c r="H984" s="1509"/>
      <c r="I984" s="1509"/>
      <c r="J984" s="1509"/>
      <c r="K984" s="1509"/>
      <c r="L984" s="1509"/>
      <c r="M984" s="1509"/>
      <c r="N984" s="1509"/>
      <c r="O984" s="1509"/>
      <c r="P984" s="1509"/>
      <c r="Q984" s="1509"/>
      <c r="R984" s="1509"/>
      <c r="S984" s="1509"/>
      <c r="T984" s="1509"/>
      <c r="U984" s="1509"/>
      <c r="V984" s="1509"/>
      <c r="W984" s="1509"/>
      <c r="X984" s="1509"/>
      <c r="Y984" s="1509"/>
      <c r="Z984" s="1509"/>
      <c r="AA984" s="1509"/>
      <c r="AB984" s="1509"/>
      <c r="AC984" s="1509"/>
      <c r="AD984" s="1509"/>
      <c r="AE984" s="1509"/>
      <c r="AF984" s="1509"/>
      <c r="AG984" s="1509"/>
      <c r="AH984" s="1509"/>
      <c r="AI984" s="1509"/>
      <c r="AJ984" s="1509"/>
      <c r="AK984" s="1509"/>
      <c r="AL984" s="1509"/>
      <c r="AM984" s="1509"/>
      <c r="AN984" s="1509"/>
      <c r="AO984" s="1509"/>
      <c r="AP984" s="1509"/>
      <c r="AQ984" s="1509"/>
      <c r="AR984" s="1509"/>
      <c r="AS984" s="1509"/>
      <c r="AT984" s="1509"/>
      <c r="AU984" s="1509"/>
      <c r="AV984" s="1509"/>
      <c r="AW984" s="1509"/>
      <c r="AX984" s="1509"/>
      <c r="AY984" s="1509"/>
      <c r="AZ984" s="1509"/>
      <c r="BA984" s="1509"/>
      <c r="BB984" s="1509"/>
    </row>
    <row r="985">
      <c r="A985" s="1509"/>
      <c r="B985" s="1509"/>
      <c r="C985" s="1509"/>
      <c r="D985" s="1509"/>
      <c r="E985" s="1509"/>
      <c r="F985" s="1509"/>
      <c r="G985" s="1509"/>
      <c r="H985" s="1509"/>
      <c r="I985" s="1509"/>
      <c r="J985" s="1509"/>
      <c r="K985" s="1509"/>
      <c r="L985" s="1509"/>
      <c r="M985" s="1509"/>
      <c r="N985" s="1509"/>
      <c r="O985" s="1509"/>
      <c r="P985" s="1509"/>
      <c r="Q985" s="1509"/>
      <c r="R985" s="1509"/>
      <c r="S985" s="1509"/>
      <c r="T985" s="1509"/>
      <c r="U985" s="1509"/>
      <c r="V985" s="1509"/>
      <c r="W985" s="1509"/>
      <c r="X985" s="1509"/>
      <c r="Y985" s="1509"/>
      <c r="Z985" s="1509"/>
      <c r="AA985" s="1509"/>
      <c r="AB985" s="1509"/>
      <c r="AC985" s="1509"/>
      <c r="AD985" s="1509"/>
      <c r="AE985" s="1509"/>
      <c r="AF985" s="1509"/>
      <c r="AG985" s="1509"/>
      <c r="AH985" s="1509"/>
      <c r="AI985" s="1509"/>
      <c r="AJ985" s="1509"/>
      <c r="AK985" s="1509"/>
      <c r="AL985" s="1509"/>
      <c r="AM985" s="1509"/>
      <c r="AN985" s="1509"/>
      <c r="AO985" s="1509"/>
      <c r="AP985" s="1509"/>
      <c r="AQ985" s="1509"/>
      <c r="AR985" s="1509"/>
      <c r="AS985" s="1509"/>
      <c r="AT985" s="1509"/>
      <c r="AU985" s="1509"/>
      <c r="AV985" s="1509"/>
      <c r="AW985" s="1509"/>
      <c r="AX985" s="1509"/>
      <c r="AY985" s="1509"/>
      <c r="AZ985" s="1509"/>
      <c r="BA985" s="1509"/>
      <c r="BB985" s="1509"/>
    </row>
    <row r="986">
      <c r="A986" s="1509"/>
      <c r="B986" s="1509"/>
      <c r="C986" s="1509"/>
      <c r="D986" s="1509"/>
      <c r="E986" s="1509"/>
      <c r="F986" s="1509"/>
      <c r="G986" s="1509"/>
      <c r="H986" s="1509"/>
      <c r="I986" s="1509"/>
      <c r="J986" s="1509"/>
      <c r="K986" s="1509"/>
      <c r="L986" s="1509"/>
      <c r="M986" s="1509"/>
      <c r="N986" s="1509"/>
      <c r="O986" s="1509"/>
      <c r="P986" s="1509"/>
      <c r="Q986" s="1509"/>
      <c r="R986" s="1509"/>
      <c r="S986" s="1509"/>
      <c r="T986" s="1509"/>
      <c r="U986" s="1509"/>
      <c r="V986" s="1509"/>
      <c r="W986" s="1509"/>
      <c r="X986" s="1509"/>
      <c r="Y986" s="1509"/>
      <c r="Z986" s="1509"/>
      <c r="AA986" s="1509"/>
      <c r="AB986" s="1509"/>
      <c r="AC986" s="1509"/>
      <c r="AD986" s="1509"/>
      <c r="AE986" s="1509"/>
      <c r="AF986" s="1509"/>
      <c r="AG986" s="1509"/>
      <c r="AH986" s="1509"/>
      <c r="AI986" s="1509"/>
      <c r="AJ986" s="1509"/>
      <c r="AK986" s="1509"/>
      <c r="AL986" s="1509"/>
      <c r="AM986" s="1509"/>
      <c r="AN986" s="1509"/>
      <c r="AO986" s="1509"/>
      <c r="AP986" s="1509"/>
      <c r="AQ986" s="1509"/>
      <c r="AR986" s="1509"/>
      <c r="AS986" s="1509"/>
      <c r="AT986" s="1509"/>
      <c r="AU986" s="1509"/>
      <c r="AV986" s="1509"/>
      <c r="AW986" s="1509"/>
      <c r="AX986" s="1509"/>
      <c r="AY986" s="1509"/>
      <c r="AZ986" s="1509"/>
      <c r="BA986" s="1509"/>
      <c r="BB986" s="1509"/>
    </row>
    <row r="987">
      <c r="A987" s="1509"/>
      <c r="B987" s="1509"/>
      <c r="C987" s="1509"/>
      <c r="D987" s="1509"/>
      <c r="E987" s="1509"/>
      <c r="F987" s="1509"/>
      <c r="G987" s="1509"/>
      <c r="H987" s="1509"/>
      <c r="I987" s="1509"/>
      <c r="J987" s="1509"/>
      <c r="K987" s="1509"/>
      <c r="L987" s="1509"/>
      <c r="M987" s="1509"/>
      <c r="N987" s="1509"/>
      <c r="O987" s="1509"/>
      <c r="P987" s="1509"/>
      <c r="Q987" s="1509"/>
      <c r="R987" s="1509"/>
      <c r="S987" s="1509"/>
      <c r="T987" s="1509"/>
      <c r="U987" s="1509"/>
      <c r="V987" s="1509"/>
      <c r="W987" s="1509"/>
      <c r="X987" s="1509"/>
      <c r="Y987" s="1509"/>
      <c r="Z987" s="1509"/>
      <c r="AA987" s="1509"/>
      <c r="AB987" s="1509"/>
      <c r="AC987" s="1509"/>
      <c r="AD987" s="1509"/>
      <c r="AE987" s="1509"/>
      <c r="AF987" s="1509"/>
      <c r="AG987" s="1509"/>
      <c r="AH987" s="1509"/>
      <c r="AI987" s="1509"/>
      <c r="AJ987" s="1509"/>
      <c r="AK987" s="1509"/>
      <c r="AL987" s="1509"/>
      <c r="AM987" s="1509"/>
      <c r="AN987" s="1509"/>
      <c r="AO987" s="1509"/>
      <c r="AP987" s="1509"/>
      <c r="AQ987" s="1509"/>
      <c r="AR987" s="1509"/>
      <c r="AS987" s="1509"/>
      <c r="AT987" s="1509"/>
      <c r="AU987" s="1509"/>
      <c r="AV987" s="1509"/>
      <c r="AW987" s="1509"/>
      <c r="AX987" s="1509"/>
      <c r="AY987" s="1509"/>
      <c r="AZ987" s="1509"/>
      <c r="BA987" s="1509"/>
      <c r="BB987" s="1509"/>
    </row>
    <row r="988">
      <c r="A988" s="1509"/>
      <c r="B988" s="1509"/>
      <c r="C988" s="1509"/>
      <c r="D988" s="1509"/>
      <c r="E988" s="1509"/>
      <c r="F988" s="1509"/>
      <c r="G988" s="1509"/>
      <c r="H988" s="1509"/>
      <c r="I988" s="1509"/>
      <c r="J988" s="1509"/>
      <c r="K988" s="1509"/>
      <c r="L988" s="1509"/>
      <c r="M988" s="1509"/>
      <c r="N988" s="1509"/>
      <c r="O988" s="1509"/>
      <c r="P988" s="1509"/>
      <c r="Q988" s="1509"/>
      <c r="R988" s="1509"/>
      <c r="S988" s="1509"/>
      <c r="T988" s="1509"/>
      <c r="U988" s="1509"/>
      <c r="V988" s="1509"/>
      <c r="W988" s="1509"/>
      <c r="X988" s="1509"/>
      <c r="Y988" s="1509"/>
      <c r="Z988" s="1509"/>
      <c r="AA988" s="1509"/>
      <c r="AB988" s="1509"/>
      <c r="AC988" s="1509"/>
      <c r="AD988" s="1509"/>
      <c r="AE988" s="1509"/>
      <c r="AF988" s="1509"/>
      <c r="AG988" s="1509"/>
      <c r="AH988" s="1509"/>
      <c r="AI988" s="1509"/>
      <c r="AJ988" s="1509"/>
      <c r="AK988" s="1509"/>
      <c r="AL988" s="1509"/>
      <c r="AM988" s="1509"/>
      <c r="AN988" s="1509"/>
      <c r="AO988" s="1509"/>
      <c r="AP988" s="1509"/>
      <c r="AQ988" s="1509"/>
      <c r="AR988" s="1509"/>
      <c r="AS988" s="1509"/>
      <c r="AT988" s="1509"/>
      <c r="AU988" s="1509"/>
      <c r="AV988" s="1509"/>
      <c r="AW988" s="1509"/>
      <c r="AX988" s="1509"/>
      <c r="AY988" s="1509"/>
      <c r="AZ988" s="1509"/>
      <c r="BA988" s="1509"/>
      <c r="BB988" s="1509"/>
    </row>
    <row r="989">
      <c r="A989" s="1509"/>
      <c r="B989" s="1509"/>
      <c r="C989" s="1509"/>
      <c r="D989" s="1509"/>
      <c r="E989" s="1509"/>
      <c r="F989" s="1509"/>
      <c r="G989" s="1509"/>
      <c r="H989" s="1509"/>
      <c r="I989" s="1509"/>
      <c r="J989" s="1509"/>
      <c r="K989" s="1509"/>
      <c r="L989" s="1509"/>
      <c r="M989" s="1509"/>
      <c r="N989" s="1509"/>
      <c r="O989" s="1509"/>
      <c r="P989" s="1509"/>
      <c r="Q989" s="1509"/>
      <c r="R989" s="1509"/>
      <c r="S989" s="1509"/>
      <c r="T989" s="1509"/>
      <c r="U989" s="1509"/>
      <c r="V989" s="1509"/>
      <c r="W989" s="1509"/>
      <c r="X989" s="1509"/>
      <c r="Y989" s="1509"/>
      <c r="Z989" s="1509"/>
      <c r="AA989" s="1509"/>
      <c r="AB989" s="1509"/>
      <c r="AC989" s="1509"/>
      <c r="AD989" s="1509"/>
      <c r="AE989" s="1509"/>
      <c r="AF989" s="1509"/>
      <c r="AG989" s="1509"/>
      <c r="AH989" s="1509"/>
      <c r="AI989" s="1509"/>
      <c r="AJ989" s="1509"/>
      <c r="AK989" s="1509"/>
      <c r="AL989" s="1509"/>
      <c r="AM989" s="1509"/>
      <c r="AN989" s="1509"/>
      <c r="AO989" s="1509"/>
      <c r="AP989" s="1509"/>
      <c r="AQ989" s="1509"/>
      <c r="AR989" s="1509"/>
      <c r="AS989" s="1509"/>
      <c r="AT989" s="1509"/>
      <c r="AU989" s="1509"/>
      <c r="AV989" s="1509"/>
      <c r="AW989" s="1509"/>
      <c r="AX989" s="1509"/>
      <c r="AY989" s="1509"/>
      <c r="AZ989" s="1509"/>
      <c r="BA989" s="1509"/>
      <c r="BB989" s="1509"/>
    </row>
    <row r="990">
      <c r="A990" s="1509"/>
      <c r="B990" s="1509"/>
      <c r="C990" s="1509"/>
      <c r="D990" s="1509"/>
      <c r="E990" s="1509"/>
      <c r="F990" s="1509"/>
      <c r="G990" s="1509"/>
      <c r="H990" s="1509"/>
      <c r="I990" s="1509"/>
      <c r="J990" s="1509"/>
      <c r="K990" s="1509"/>
      <c r="L990" s="1509"/>
      <c r="M990" s="1509"/>
      <c r="N990" s="1509"/>
      <c r="O990" s="1509"/>
      <c r="P990" s="1509"/>
      <c r="Q990" s="1509"/>
      <c r="R990" s="1509"/>
      <c r="S990" s="1509"/>
      <c r="T990" s="1509"/>
      <c r="U990" s="1509"/>
      <c r="V990" s="1509"/>
      <c r="W990" s="1509"/>
      <c r="X990" s="1509"/>
      <c r="Y990" s="1509"/>
      <c r="Z990" s="1509"/>
      <c r="AA990" s="1509"/>
      <c r="AB990" s="1509"/>
      <c r="AC990" s="1509"/>
      <c r="AD990" s="1509"/>
      <c r="AE990" s="1509"/>
      <c r="AF990" s="1509"/>
      <c r="AG990" s="1509"/>
      <c r="AH990" s="1509"/>
      <c r="AI990" s="1509"/>
      <c r="AJ990" s="1509"/>
      <c r="AK990" s="1509"/>
      <c r="AL990" s="1509"/>
      <c r="AM990" s="1509"/>
      <c r="AN990" s="1509"/>
      <c r="AO990" s="1509"/>
      <c r="AP990" s="1509"/>
      <c r="AQ990" s="1509"/>
      <c r="AR990" s="1509"/>
      <c r="AS990" s="1509"/>
      <c r="AT990" s="1509"/>
      <c r="AU990" s="1509"/>
      <c r="AV990" s="1509"/>
      <c r="AW990" s="1509"/>
      <c r="AX990" s="1509"/>
      <c r="AY990" s="1509"/>
      <c r="AZ990" s="1509"/>
      <c r="BA990" s="1509"/>
      <c r="BB990" s="1509"/>
    </row>
    <row r="991">
      <c r="A991" s="1509"/>
      <c r="B991" s="1509"/>
      <c r="C991" s="1509"/>
      <c r="D991" s="1509"/>
      <c r="E991" s="1509"/>
      <c r="F991" s="1509"/>
      <c r="G991" s="1509"/>
      <c r="H991" s="1509"/>
      <c r="I991" s="1509"/>
      <c r="J991" s="1509"/>
      <c r="K991" s="1509"/>
      <c r="L991" s="1509"/>
      <c r="M991" s="1509"/>
      <c r="N991" s="1509"/>
      <c r="O991" s="1509"/>
      <c r="P991" s="1509"/>
      <c r="Q991" s="1509"/>
      <c r="R991" s="1509"/>
      <c r="S991" s="1509"/>
      <c r="T991" s="1509"/>
      <c r="U991" s="1509"/>
      <c r="V991" s="1509"/>
      <c r="W991" s="1509"/>
      <c r="X991" s="1509"/>
      <c r="Y991" s="1509"/>
      <c r="Z991" s="1509"/>
      <c r="AA991" s="1509"/>
      <c r="AB991" s="1509"/>
      <c r="AC991" s="1509"/>
      <c r="AD991" s="1509"/>
      <c r="AE991" s="1509"/>
      <c r="AF991" s="1509"/>
      <c r="AG991" s="1509"/>
      <c r="AH991" s="1509"/>
      <c r="AI991" s="1509"/>
      <c r="AJ991" s="1509"/>
      <c r="AK991" s="1509"/>
      <c r="AL991" s="1509"/>
      <c r="AM991" s="1509"/>
      <c r="AN991" s="1509"/>
      <c r="AO991" s="1509"/>
      <c r="AP991" s="1509"/>
      <c r="AQ991" s="1509"/>
      <c r="AR991" s="1509"/>
      <c r="AS991" s="1509"/>
      <c r="AT991" s="1509"/>
      <c r="AU991" s="1509"/>
      <c r="AV991" s="1509"/>
      <c r="AW991" s="1509"/>
      <c r="AX991" s="1509"/>
      <c r="AY991" s="1509"/>
      <c r="AZ991" s="1509"/>
      <c r="BA991" s="1509"/>
      <c r="BB991" s="1509"/>
    </row>
    <row r="992">
      <c r="A992" s="1509"/>
      <c r="B992" s="1509"/>
      <c r="C992" s="1509"/>
      <c r="D992" s="1509"/>
      <c r="E992" s="1509"/>
      <c r="F992" s="1509"/>
      <c r="G992" s="1509"/>
      <c r="H992" s="1509"/>
      <c r="I992" s="1509"/>
      <c r="J992" s="1509"/>
      <c r="K992" s="1509"/>
      <c r="L992" s="1509"/>
      <c r="M992" s="1509"/>
      <c r="N992" s="1509"/>
      <c r="O992" s="1509"/>
      <c r="P992" s="1509"/>
      <c r="Q992" s="1509"/>
      <c r="R992" s="1509"/>
      <c r="S992" s="1509"/>
      <c r="T992" s="1509"/>
      <c r="U992" s="1509"/>
      <c r="V992" s="1509"/>
      <c r="W992" s="1509"/>
      <c r="X992" s="1509"/>
      <c r="Y992" s="1509"/>
      <c r="Z992" s="1509"/>
      <c r="AA992" s="1509"/>
      <c r="AB992" s="1509"/>
      <c r="AC992" s="1509"/>
      <c r="AD992" s="1509"/>
      <c r="AE992" s="1509"/>
      <c r="AF992" s="1509"/>
      <c r="AG992" s="1509"/>
      <c r="AH992" s="1509"/>
      <c r="AI992" s="1509"/>
      <c r="AJ992" s="1509"/>
      <c r="AK992" s="1509"/>
      <c r="AL992" s="1509"/>
      <c r="AM992" s="1509"/>
      <c r="AN992" s="1509"/>
      <c r="AO992" s="1509"/>
      <c r="AP992" s="1509"/>
      <c r="AQ992" s="1509"/>
      <c r="AR992" s="1509"/>
      <c r="AS992" s="1509"/>
      <c r="AT992" s="1509"/>
      <c r="AU992" s="1509"/>
      <c r="AV992" s="1509"/>
      <c r="AW992" s="1509"/>
      <c r="AX992" s="1509"/>
      <c r="AY992" s="1509"/>
      <c r="AZ992" s="1509"/>
      <c r="BA992" s="1509"/>
      <c r="BB992" s="1509"/>
    </row>
    <row r="993">
      <c r="A993" s="1509"/>
      <c r="B993" s="1509"/>
      <c r="C993" s="1509"/>
      <c r="D993" s="1509"/>
      <c r="E993" s="1509"/>
      <c r="F993" s="1509"/>
      <c r="G993" s="1509"/>
      <c r="H993" s="1509"/>
      <c r="I993" s="1509"/>
      <c r="J993" s="1509"/>
      <c r="K993" s="1509"/>
      <c r="L993" s="1509"/>
      <c r="M993" s="1509"/>
      <c r="N993" s="1509"/>
      <c r="O993" s="1509"/>
      <c r="P993" s="1509"/>
      <c r="Q993" s="1509"/>
      <c r="R993" s="1509"/>
      <c r="S993" s="1509"/>
      <c r="T993" s="1509"/>
      <c r="U993" s="1509"/>
      <c r="V993" s="1509"/>
      <c r="W993" s="1509"/>
      <c r="X993" s="1509"/>
      <c r="Y993" s="1509"/>
      <c r="Z993" s="1509"/>
      <c r="AA993" s="1509"/>
      <c r="AB993" s="1509"/>
      <c r="AC993" s="1509"/>
      <c r="AD993" s="1509"/>
      <c r="AE993" s="1509"/>
      <c r="AF993" s="1509"/>
      <c r="AG993" s="1509"/>
      <c r="AH993" s="1509"/>
      <c r="AI993" s="1509"/>
      <c r="AJ993" s="1509"/>
      <c r="AK993" s="1509"/>
      <c r="AL993" s="1509"/>
      <c r="AM993" s="1509"/>
      <c r="AN993" s="1509"/>
      <c r="AO993" s="1509"/>
      <c r="AP993" s="1509"/>
      <c r="AQ993" s="1509"/>
      <c r="AR993" s="1509"/>
      <c r="AS993" s="1509"/>
      <c r="AT993" s="1509"/>
      <c r="AU993" s="1509"/>
      <c r="AV993" s="1509"/>
      <c r="AW993" s="1509"/>
      <c r="AX993" s="1509"/>
      <c r="AY993" s="1509"/>
      <c r="AZ993" s="1509"/>
      <c r="BA993" s="1509"/>
      <c r="BB993" s="1509"/>
    </row>
    <row r="994">
      <c r="A994" s="1509"/>
      <c r="B994" s="1509"/>
      <c r="C994" s="1509"/>
      <c r="D994" s="1509"/>
      <c r="E994" s="1509"/>
      <c r="F994" s="1509"/>
      <c r="G994" s="1509"/>
      <c r="H994" s="1509"/>
      <c r="I994" s="1509"/>
      <c r="J994" s="1509"/>
      <c r="K994" s="1509"/>
      <c r="L994" s="1509"/>
      <c r="M994" s="1509"/>
      <c r="N994" s="1509"/>
      <c r="O994" s="1509"/>
      <c r="P994" s="1509"/>
      <c r="Q994" s="1509"/>
      <c r="R994" s="1509"/>
      <c r="S994" s="1509"/>
      <c r="T994" s="1509"/>
      <c r="U994" s="1509"/>
      <c r="V994" s="1509"/>
      <c r="W994" s="1509"/>
      <c r="X994" s="1509"/>
      <c r="Y994" s="1509"/>
      <c r="Z994" s="1509"/>
      <c r="AA994" s="1509"/>
      <c r="AB994" s="1509"/>
      <c r="AC994" s="1509"/>
      <c r="AD994" s="1509"/>
      <c r="AE994" s="1509"/>
      <c r="AF994" s="1509"/>
      <c r="AG994" s="1509"/>
      <c r="AH994" s="1509"/>
      <c r="AI994" s="1509"/>
      <c r="AJ994" s="1509"/>
      <c r="AK994" s="1509"/>
      <c r="AL994" s="1509"/>
      <c r="AM994" s="1509"/>
      <c r="AN994" s="1509"/>
      <c r="AO994" s="1509"/>
      <c r="AP994" s="1509"/>
      <c r="AQ994" s="1509"/>
      <c r="AR994" s="1509"/>
      <c r="AS994" s="1509"/>
      <c r="AT994" s="1509"/>
      <c r="AU994" s="1509"/>
      <c r="AV994" s="1509"/>
      <c r="AW994" s="1509"/>
      <c r="AX994" s="1509"/>
      <c r="AY994" s="1509"/>
      <c r="AZ994" s="1509"/>
      <c r="BA994" s="1509"/>
      <c r="BB994" s="1509"/>
    </row>
    <row r="995">
      <c r="A995" s="1509"/>
      <c r="B995" s="1509"/>
      <c r="C995" s="1509"/>
      <c r="D995" s="1509"/>
      <c r="E995" s="1509"/>
      <c r="F995" s="1509"/>
      <c r="G995" s="1509"/>
      <c r="H995" s="1509"/>
      <c r="I995" s="1509"/>
      <c r="J995" s="1509"/>
      <c r="K995" s="1509"/>
      <c r="L995" s="1509"/>
      <c r="M995" s="1509"/>
      <c r="N995" s="1509"/>
      <c r="O995" s="1509"/>
      <c r="P995" s="1509"/>
      <c r="Q995" s="1509"/>
      <c r="R995" s="1509"/>
      <c r="S995" s="1509"/>
      <c r="T995" s="1509"/>
      <c r="U995" s="1509"/>
      <c r="V995" s="1509"/>
      <c r="W995" s="1509"/>
      <c r="X995" s="1509"/>
      <c r="Y995" s="1509"/>
      <c r="Z995" s="1509"/>
      <c r="AA995" s="1509"/>
      <c r="AB995" s="1509"/>
      <c r="AC995" s="1509"/>
      <c r="AD995" s="1509"/>
      <c r="AE995" s="1509"/>
      <c r="AF995" s="1509"/>
      <c r="AG995" s="1509"/>
      <c r="AH995" s="1509"/>
      <c r="AI995" s="1509"/>
      <c r="AJ995" s="1509"/>
      <c r="AK995" s="1509"/>
      <c r="AL995" s="1509"/>
      <c r="AM995" s="1509"/>
      <c r="AN995" s="1509"/>
      <c r="AO995" s="1509"/>
      <c r="AP995" s="1509"/>
      <c r="AQ995" s="1509"/>
      <c r="AR995" s="1509"/>
      <c r="AS995" s="1509"/>
      <c r="AT995" s="1509"/>
      <c r="AU995" s="1509"/>
      <c r="AV995" s="1509"/>
      <c r="AW995" s="1509"/>
      <c r="AX995" s="1509"/>
      <c r="AY995" s="1509"/>
      <c r="AZ995" s="1509"/>
      <c r="BA995" s="1509"/>
      <c r="BB995" s="1509"/>
    </row>
    <row r="996">
      <c r="A996" s="1509"/>
      <c r="B996" s="1509"/>
      <c r="C996" s="1509"/>
      <c r="D996" s="1509"/>
      <c r="E996" s="1509"/>
      <c r="F996" s="1509"/>
      <c r="G996" s="1509"/>
      <c r="H996" s="1509"/>
      <c r="I996" s="1509"/>
      <c r="J996" s="1509"/>
      <c r="K996" s="1509"/>
      <c r="L996" s="1509"/>
      <c r="M996" s="1509"/>
      <c r="N996" s="1509"/>
      <c r="O996" s="1509"/>
      <c r="P996" s="1509"/>
      <c r="Q996" s="1509"/>
      <c r="R996" s="1509"/>
      <c r="S996" s="1509"/>
      <c r="T996" s="1509"/>
      <c r="U996" s="1509"/>
      <c r="V996" s="1509"/>
      <c r="W996" s="1509"/>
      <c r="X996" s="1509"/>
      <c r="Y996" s="1509"/>
      <c r="Z996" s="1509"/>
      <c r="AA996" s="1509"/>
      <c r="AB996" s="1509"/>
      <c r="AC996" s="1509"/>
      <c r="AD996" s="1509"/>
      <c r="AE996" s="1509"/>
      <c r="AF996" s="1509"/>
      <c r="AG996" s="1509"/>
      <c r="AH996" s="1509"/>
      <c r="AI996" s="1509"/>
      <c r="AJ996" s="1509"/>
      <c r="AK996" s="1509"/>
      <c r="AL996" s="1509"/>
      <c r="AM996" s="1509"/>
      <c r="AN996" s="1509"/>
      <c r="AO996" s="1509"/>
      <c r="AP996" s="1509"/>
      <c r="AQ996" s="1509"/>
      <c r="AR996" s="1509"/>
      <c r="AS996" s="1509"/>
      <c r="AT996" s="1509"/>
      <c r="AU996" s="1509"/>
      <c r="AV996" s="1509"/>
      <c r="AW996" s="1509"/>
      <c r="AX996" s="1509"/>
      <c r="AY996" s="1509"/>
      <c r="AZ996" s="1509"/>
      <c r="BA996" s="1509"/>
      <c r="BB996" s="1509"/>
    </row>
    <row r="997">
      <c r="A997" s="1509"/>
      <c r="B997" s="1509"/>
      <c r="C997" s="1509"/>
      <c r="D997" s="1509"/>
      <c r="E997" s="1509"/>
      <c r="F997" s="1509"/>
      <c r="G997" s="1509"/>
      <c r="H997" s="1509"/>
      <c r="I997" s="1509"/>
      <c r="J997" s="1509"/>
      <c r="K997" s="1509"/>
      <c r="L997" s="1509"/>
      <c r="M997" s="1509"/>
      <c r="N997" s="1509"/>
      <c r="O997" s="1509"/>
      <c r="P997" s="1509"/>
      <c r="Q997" s="1509"/>
      <c r="R997" s="1509"/>
      <c r="S997" s="1509"/>
      <c r="T997" s="1509"/>
      <c r="U997" s="1509"/>
      <c r="V997" s="1509"/>
      <c r="W997" s="1509"/>
      <c r="X997" s="1509"/>
      <c r="Y997" s="1509"/>
      <c r="Z997" s="1509"/>
      <c r="AA997" s="1509"/>
      <c r="AB997" s="1509"/>
      <c r="AC997" s="1509"/>
      <c r="AD997" s="1509"/>
      <c r="AE997" s="1509"/>
      <c r="AF997" s="1509"/>
      <c r="AG997" s="1509"/>
      <c r="AH997" s="1509"/>
      <c r="AI997" s="1509"/>
      <c r="AJ997" s="1509"/>
      <c r="AK997" s="1509"/>
      <c r="AL997" s="1509"/>
      <c r="AM997" s="1509"/>
      <c r="AN997" s="1509"/>
      <c r="AO997" s="1509"/>
      <c r="AP997" s="1509"/>
      <c r="AQ997" s="1509"/>
      <c r="AR997" s="1509"/>
      <c r="AS997" s="1509"/>
      <c r="AT997" s="1509"/>
      <c r="AU997" s="1509"/>
      <c r="AV997" s="1509"/>
      <c r="AW997" s="1509"/>
      <c r="AX997" s="1509"/>
      <c r="AY997" s="1509"/>
      <c r="AZ997" s="1509"/>
      <c r="BA997" s="1509"/>
      <c r="BB997" s="1509"/>
    </row>
    <row r="998">
      <c r="A998" s="1509"/>
      <c r="B998" s="1509"/>
      <c r="C998" s="1509"/>
      <c r="D998" s="1509"/>
      <c r="E998" s="1509"/>
      <c r="F998" s="1509"/>
      <c r="G998" s="1509"/>
      <c r="H998" s="1509"/>
      <c r="I998" s="1509"/>
      <c r="J998" s="1509"/>
      <c r="K998" s="1509"/>
      <c r="L998" s="1509"/>
      <c r="M998" s="1509"/>
      <c r="N998" s="1509"/>
      <c r="O998" s="1509"/>
      <c r="P998" s="1509"/>
      <c r="Q998" s="1509"/>
      <c r="R998" s="1509"/>
      <c r="S998" s="1509"/>
      <c r="T998" s="1509"/>
      <c r="U998" s="1509"/>
      <c r="V998" s="1509"/>
      <c r="W998" s="1509"/>
      <c r="X998" s="1509"/>
      <c r="Y998" s="1509"/>
      <c r="Z998" s="1509"/>
      <c r="AA998" s="1509"/>
      <c r="AB998" s="1509"/>
      <c r="AC998" s="1509"/>
      <c r="AD998" s="1509"/>
      <c r="AE998" s="1509"/>
      <c r="AF998" s="1509"/>
      <c r="AG998" s="1509"/>
      <c r="AH998" s="1509"/>
      <c r="AI998" s="1509"/>
      <c r="AJ998" s="1509"/>
      <c r="AK998" s="1509"/>
      <c r="AL998" s="1509"/>
      <c r="AM998" s="1509"/>
      <c r="AN998" s="1509"/>
      <c r="AO998" s="1509"/>
      <c r="AP998" s="1509"/>
      <c r="AQ998" s="1509"/>
      <c r="AR998" s="1509"/>
      <c r="AS998" s="1509"/>
      <c r="AT998" s="1509"/>
      <c r="AU998" s="1509"/>
      <c r="AV998" s="1509"/>
      <c r="AW998" s="1509"/>
      <c r="AX998" s="1509"/>
      <c r="AY998" s="1509"/>
      <c r="AZ998" s="1509"/>
      <c r="BA998" s="1509"/>
      <c r="BB998" s="1509"/>
    </row>
  </sheetData>
  <mergeCells count="56">
    <mergeCell ref="T2:T3"/>
    <mergeCell ref="U2:U3"/>
    <mergeCell ref="V2:V3"/>
    <mergeCell ref="W2:W3"/>
    <mergeCell ref="X2:X3"/>
    <mergeCell ref="Y2:Y3"/>
    <mergeCell ref="Z2:AA3"/>
    <mergeCell ref="AB2:AC3"/>
    <mergeCell ref="B1:E1"/>
    <mergeCell ref="F1:AD1"/>
    <mergeCell ref="A2:A3"/>
    <mergeCell ref="B2:B3"/>
    <mergeCell ref="C2:C3"/>
    <mergeCell ref="D2:D3"/>
    <mergeCell ref="E2:E3"/>
    <mergeCell ref="AD2:AD3"/>
    <mergeCell ref="AP53:AQ54"/>
    <mergeCell ref="AR53:AS54"/>
    <mergeCell ref="AT53:AU54"/>
    <mergeCell ref="AV53:AW54"/>
    <mergeCell ref="AB28:AC29"/>
    <mergeCell ref="AD28:AD29"/>
    <mergeCell ref="AF53:AG54"/>
    <mergeCell ref="AH53:AI54"/>
    <mergeCell ref="AJ53:AK54"/>
    <mergeCell ref="AL53:AM54"/>
    <mergeCell ref="AN53:AO54"/>
    <mergeCell ref="F2:F3"/>
    <mergeCell ref="G2:G3"/>
    <mergeCell ref="A28:A29"/>
    <mergeCell ref="B28:C29"/>
    <mergeCell ref="D28:E29"/>
    <mergeCell ref="F28:G29"/>
    <mergeCell ref="A54:O54"/>
    <mergeCell ref="H2:H3"/>
    <mergeCell ref="I2:I3"/>
    <mergeCell ref="H28:I29"/>
    <mergeCell ref="J2:J3"/>
    <mergeCell ref="K2:K3"/>
    <mergeCell ref="J28:K29"/>
    <mergeCell ref="L2:L3"/>
    <mergeCell ref="M2:M3"/>
    <mergeCell ref="L28:M29"/>
    <mergeCell ref="N2:N3"/>
    <mergeCell ref="O2:O3"/>
    <mergeCell ref="N28:O29"/>
    <mergeCell ref="P2:P3"/>
    <mergeCell ref="Q2:Q3"/>
    <mergeCell ref="P28:Q29"/>
    <mergeCell ref="R2:R3"/>
    <mergeCell ref="S2:S3"/>
    <mergeCell ref="R28:S29"/>
    <mergeCell ref="T28:U29"/>
    <mergeCell ref="V28:W29"/>
    <mergeCell ref="X28:Y29"/>
    <mergeCell ref="Z28:AA29"/>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12.0"/>
    <col customWidth="1" min="2" max="2" width="20.5"/>
    <col customWidth="1" min="3" max="3" width="14.38"/>
    <col customWidth="1" min="4" max="4" width="6.5"/>
    <col customWidth="1" min="5" max="5" width="4.63"/>
    <col customWidth="1" min="6" max="6" width="7.13"/>
    <col customWidth="1" min="7" max="7" width="4.63"/>
    <col customWidth="1" min="8" max="8" width="7.13"/>
    <col customWidth="1" min="9" max="9" width="4.63"/>
    <col customWidth="1" min="10" max="10" width="7.13"/>
    <col customWidth="1" min="11" max="11" width="4.63"/>
    <col customWidth="1" min="12" max="12" width="7.13"/>
    <col customWidth="1" min="13" max="13" width="4.63"/>
    <col customWidth="1" min="14" max="14" width="7.13"/>
    <col customWidth="1" min="15" max="15" width="4.63"/>
    <col customWidth="1" min="16" max="16" width="7.13"/>
    <col customWidth="1" min="17" max="17" width="4.63"/>
    <col customWidth="1" min="18" max="18" width="7.13"/>
    <col customWidth="1" min="19" max="19" width="4.63"/>
    <col customWidth="1" min="20" max="20" width="7.13"/>
    <col customWidth="1" min="21" max="21" width="4.63"/>
    <col customWidth="1" min="22" max="22" width="8.38"/>
    <col customWidth="1" min="23" max="23" width="4.63"/>
    <col customWidth="1" min="24" max="24" width="8.25"/>
    <col customWidth="1" min="25" max="25" width="4.63"/>
    <col customWidth="1" min="26" max="26" width="8.38"/>
    <col customWidth="1" min="27" max="27" width="4.63"/>
    <col customWidth="1" min="28" max="30" width="6.38"/>
    <col customWidth="1" min="31" max="31" width="7.0"/>
    <col customWidth="1" min="32" max="32" width="3.75"/>
    <col customWidth="1" min="33" max="33" width="4.5"/>
    <col customWidth="1" min="34" max="34" width="6.38"/>
    <col customWidth="1" min="35" max="35" width="7.0"/>
  </cols>
  <sheetData>
    <row r="1" ht="13.5" customHeight="1">
      <c r="A1" s="1510" t="s">
        <v>998</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1"/>
      <c r="AF1" s="1511"/>
      <c r="AG1" s="1511"/>
      <c r="AH1" s="104"/>
      <c r="AI1" s="14"/>
    </row>
    <row r="2" ht="13.5" customHeight="1">
      <c r="A2" s="1512" t="s">
        <v>999</v>
      </c>
      <c r="B2" s="110"/>
      <c r="C2" s="111"/>
      <c r="D2" s="1513" t="s">
        <v>973</v>
      </c>
      <c r="E2" s="111"/>
      <c r="F2" s="1514" t="s">
        <v>974</v>
      </c>
      <c r="G2" s="1267"/>
      <c r="H2" s="1514" t="s">
        <v>975</v>
      </c>
      <c r="I2" s="1267"/>
      <c r="J2" s="1514" t="s">
        <v>976</v>
      </c>
      <c r="K2" s="1267"/>
      <c r="L2" s="1514" t="s">
        <v>977</v>
      </c>
      <c r="M2" s="1267"/>
      <c r="N2" s="1514" t="s">
        <v>978</v>
      </c>
      <c r="O2" s="1267"/>
      <c r="P2" s="1514" t="s">
        <v>979</v>
      </c>
      <c r="Q2" s="1267"/>
      <c r="R2" s="1514" t="s">
        <v>980</v>
      </c>
      <c r="S2" s="1267"/>
      <c r="T2" s="1514" t="s">
        <v>981</v>
      </c>
      <c r="U2" s="1267"/>
      <c r="V2" s="1514" t="s">
        <v>982</v>
      </c>
      <c r="W2" s="1267"/>
      <c r="X2" s="1514" t="s">
        <v>983</v>
      </c>
      <c r="Y2" s="1267"/>
      <c r="Z2" s="1514" t="s">
        <v>984</v>
      </c>
      <c r="AA2" s="1267"/>
      <c r="AB2" s="1515" t="s">
        <v>985</v>
      </c>
      <c r="AC2" s="110"/>
      <c r="AD2" s="110"/>
      <c r="AE2" s="111"/>
      <c r="AF2" s="1511"/>
      <c r="AG2" s="1511"/>
      <c r="AH2" s="104"/>
      <c r="AI2" s="14"/>
    </row>
    <row r="3" ht="24.75" customHeight="1">
      <c r="A3" s="1516" t="s">
        <v>1000</v>
      </c>
      <c r="B3" s="1517" t="s">
        <v>1001</v>
      </c>
      <c r="C3" s="1518" t="s">
        <v>1002</v>
      </c>
      <c r="D3" s="1519" t="s">
        <v>989</v>
      </c>
      <c r="E3" s="1519" t="s">
        <v>990</v>
      </c>
      <c r="F3" s="1519" t="s">
        <v>989</v>
      </c>
      <c r="G3" s="1519" t="s">
        <v>990</v>
      </c>
      <c r="H3" s="1519" t="s">
        <v>989</v>
      </c>
      <c r="I3" s="1519" t="s">
        <v>990</v>
      </c>
      <c r="J3" s="1519" t="s">
        <v>989</v>
      </c>
      <c r="K3" s="1519" t="s">
        <v>990</v>
      </c>
      <c r="L3" s="1519" t="s">
        <v>989</v>
      </c>
      <c r="M3" s="1519" t="s">
        <v>990</v>
      </c>
      <c r="N3" s="1519" t="s">
        <v>989</v>
      </c>
      <c r="O3" s="1519" t="s">
        <v>990</v>
      </c>
      <c r="P3" s="1519" t="s">
        <v>989</v>
      </c>
      <c r="Q3" s="1519" t="s">
        <v>990</v>
      </c>
      <c r="R3" s="1519" t="s">
        <v>989</v>
      </c>
      <c r="S3" s="1519" t="s">
        <v>990</v>
      </c>
      <c r="T3" s="1519" t="s">
        <v>989</v>
      </c>
      <c r="U3" s="1519" t="s">
        <v>990</v>
      </c>
      <c r="V3" s="1519" t="s">
        <v>989</v>
      </c>
      <c r="W3" s="1519" t="s">
        <v>990</v>
      </c>
      <c r="X3" s="1519" t="s">
        <v>989</v>
      </c>
      <c r="Y3" s="1519" t="s">
        <v>990</v>
      </c>
      <c r="Z3" s="1519" t="s">
        <v>989</v>
      </c>
      <c r="AA3" s="1519" t="s">
        <v>990</v>
      </c>
      <c r="AB3" s="1518" t="s">
        <v>965</v>
      </c>
      <c r="AC3" s="1518" t="s">
        <v>937</v>
      </c>
      <c r="AD3" s="1518" t="s">
        <v>1003</v>
      </c>
      <c r="AE3" s="1518" t="s">
        <v>1004</v>
      </c>
      <c r="AF3" s="104"/>
      <c r="AG3" s="104"/>
      <c r="AH3" s="104"/>
      <c r="AI3" s="14"/>
    </row>
    <row r="4" ht="13.5" customHeight="1">
      <c r="A4" s="1520"/>
      <c r="B4" s="1521" t="str">
        <f t="array" ref="B4">IFERROR(INDEX('Zip Chart'!C3:C999, MATCH(A4,'Zip Chart'!B3:B999,0)),"")</f>
        <v/>
      </c>
      <c r="C4" s="1522"/>
      <c r="D4" s="209"/>
      <c r="E4" s="209"/>
      <c r="F4" s="1523"/>
      <c r="G4" s="209"/>
      <c r="H4" s="209"/>
      <c r="I4" s="209"/>
      <c r="J4" s="209"/>
      <c r="K4" s="209"/>
      <c r="L4" s="209"/>
      <c r="M4" s="209"/>
      <c r="N4" s="209"/>
      <c r="O4" s="209"/>
      <c r="P4" s="209"/>
      <c r="Q4" s="209"/>
      <c r="R4" s="209"/>
      <c r="S4" s="209"/>
      <c r="T4" s="209"/>
      <c r="U4" s="209"/>
      <c r="V4" s="209"/>
      <c r="W4" s="209"/>
      <c r="X4" s="122"/>
      <c r="Y4" s="122"/>
      <c r="Z4" s="122"/>
      <c r="AA4" s="122"/>
      <c r="AB4" s="1524">
        <f t="shared" ref="AB4:AC4" si="1">SUM(D4,F4,H4,J4,L4,N4,P4,R4,T4,V4,X4,Z4)</f>
        <v>0</v>
      </c>
      <c r="AC4" s="1524">
        <f t="shared" si="1"/>
        <v>0</v>
      </c>
      <c r="AD4" s="1524" t="str">
        <f t="shared" ref="AD4:AE4" si="2">IFERROR(AB4/AB46,"")</f>
        <v/>
      </c>
      <c r="AE4" s="1524" t="str">
        <f t="shared" si="2"/>
        <v/>
      </c>
      <c r="AF4" s="104"/>
      <c r="AG4" s="104"/>
      <c r="AH4" s="104"/>
      <c r="AI4" s="14"/>
    </row>
    <row r="5" ht="13.5" customHeight="1">
      <c r="A5" s="1525"/>
      <c r="B5" s="1522" t="str">
        <f t="array" ref="B5">IFERROR(INDEX('Zip Chart'!C3:C999, MATCH(A5,'Zip Chart'!B3:B999,0)),"")</f>
        <v/>
      </c>
      <c r="C5" s="1526"/>
      <c r="D5" s="1449"/>
      <c r="E5" s="1449"/>
      <c r="F5" s="1449"/>
      <c r="G5" s="1449"/>
      <c r="H5" s="1449"/>
      <c r="I5" s="1449"/>
      <c r="J5" s="1449"/>
      <c r="K5" s="1449"/>
      <c r="L5" s="1449"/>
      <c r="M5" s="1449"/>
      <c r="N5" s="1449"/>
      <c r="O5" s="1449"/>
      <c r="P5" s="1449"/>
      <c r="Q5" s="1449"/>
      <c r="R5" s="1449"/>
      <c r="S5" s="1449"/>
      <c r="T5" s="1449"/>
      <c r="U5" s="1449"/>
      <c r="V5" s="1449"/>
      <c r="W5" s="1449"/>
      <c r="X5" s="1527"/>
      <c r="Y5" s="1527"/>
      <c r="Z5" s="1527"/>
      <c r="AA5" s="1527"/>
      <c r="AB5" s="1524">
        <f t="shared" ref="AB5:AC5" si="3">SUM(D5,F5,H5,J5,L5,N5,P5,R5,T5,V5,X5,Z5)</f>
        <v>0</v>
      </c>
      <c r="AC5" s="1524">
        <f t="shared" si="3"/>
        <v>0</v>
      </c>
      <c r="AD5" s="1528" t="str">
        <f t="shared" ref="AD5:AE5" si="4">IFERROR(AB5/AB46,"")</f>
        <v/>
      </c>
      <c r="AE5" s="1528" t="str">
        <f t="shared" si="4"/>
        <v/>
      </c>
      <c r="AF5" s="104"/>
      <c r="AG5" s="104"/>
      <c r="AH5" s="104"/>
      <c r="AI5" s="14"/>
    </row>
    <row r="6" ht="13.5" customHeight="1">
      <c r="A6" s="1520"/>
      <c r="B6" s="1529" t="str">
        <f t="array" ref="B6">IFERROR(INDEX('Zip Chart'!C3:C999, MATCH(A6,'Zip Chart'!B3:B999,0)),"")</f>
        <v/>
      </c>
      <c r="C6" s="1522"/>
      <c r="D6" s="209"/>
      <c r="E6" s="209"/>
      <c r="F6" s="209"/>
      <c r="G6" s="209"/>
      <c r="H6" s="209"/>
      <c r="I6" s="209"/>
      <c r="J6" s="209"/>
      <c r="K6" s="209"/>
      <c r="L6" s="209"/>
      <c r="M6" s="209"/>
      <c r="N6" s="209"/>
      <c r="O6" s="209"/>
      <c r="P6" s="209"/>
      <c r="Q6" s="209"/>
      <c r="R6" s="209"/>
      <c r="S6" s="209"/>
      <c r="T6" s="209"/>
      <c r="U6" s="209"/>
      <c r="V6" s="209"/>
      <c r="W6" s="209"/>
      <c r="X6" s="122"/>
      <c r="Y6" s="122"/>
      <c r="Z6" s="122"/>
      <c r="AA6" s="122"/>
      <c r="AB6" s="1524">
        <f t="shared" ref="AB6:AC6" si="5">SUM(D6,F6,H6,J6,L6,N6,P6,R6,T6,V6,X6,Z6)</f>
        <v>0</v>
      </c>
      <c r="AC6" s="1524">
        <f t="shared" si="5"/>
        <v>0</v>
      </c>
      <c r="AD6" s="1528" t="str">
        <f t="shared" ref="AD6:AE6" si="6">IFERROR(AB6/AB46,"")</f>
        <v/>
      </c>
      <c r="AE6" s="1528" t="str">
        <f t="shared" si="6"/>
        <v/>
      </c>
      <c r="AF6" s="104"/>
      <c r="AG6" s="104"/>
      <c r="AH6" s="104"/>
      <c r="AI6" s="14"/>
    </row>
    <row r="7" ht="13.5" customHeight="1">
      <c r="A7" s="1530"/>
      <c r="B7" s="1531" t="str">
        <f t="array" ref="B7">IFERROR(INDEX('Zip Chart'!C3:C999, MATCH(A7,'Zip Chart'!B3:B999,0)),"")</f>
        <v/>
      </c>
      <c r="C7" s="1522"/>
      <c r="D7" s="1449"/>
      <c r="E7" s="1449"/>
      <c r="F7" s="1449"/>
      <c r="G7" s="1449"/>
      <c r="H7" s="1449"/>
      <c r="I7" s="1449"/>
      <c r="J7" s="1449"/>
      <c r="K7" s="1449"/>
      <c r="L7" s="1449"/>
      <c r="M7" s="1449"/>
      <c r="N7" s="1449"/>
      <c r="O7" s="1449"/>
      <c r="P7" s="1449"/>
      <c r="Q7" s="1449"/>
      <c r="R7" s="1449"/>
      <c r="S7" s="1449"/>
      <c r="T7" s="1449"/>
      <c r="U7" s="1449"/>
      <c r="V7" s="1449"/>
      <c r="W7" s="1449"/>
      <c r="X7" s="1527"/>
      <c r="Y7" s="1527"/>
      <c r="Z7" s="1527"/>
      <c r="AA7" s="1527"/>
      <c r="AB7" s="1524">
        <f t="shared" ref="AB7:AC7" si="7">SUM(D7,F7,H7,J7,L7,N7,P7,R7,T7,V7,X7,Z7)</f>
        <v>0</v>
      </c>
      <c r="AC7" s="1524">
        <f t="shared" si="7"/>
        <v>0</v>
      </c>
      <c r="AD7" s="1528" t="str">
        <f t="shared" ref="AD7:AE7" si="8">IFERROR(AB7/AB46,"")</f>
        <v/>
      </c>
      <c r="AE7" s="1528" t="str">
        <f t="shared" si="8"/>
        <v/>
      </c>
      <c r="AF7" s="104"/>
      <c r="AG7" s="104"/>
      <c r="AH7" s="104"/>
      <c r="AI7" s="14"/>
    </row>
    <row r="8" ht="13.5" customHeight="1">
      <c r="A8" s="1532"/>
      <c r="B8" s="1529" t="str">
        <f t="array" ref="B8">IFERROR(INDEX('Zip Chart'!C3:C999, MATCH(A8,'Zip Chart'!B3:B999,0)),"")</f>
        <v/>
      </c>
      <c r="C8" s="1522"/>
      <c r="D8" s="209"/>
      <c r="E8" s="209"/>
      <c r="F8" s="209"/>
      <c r="G8" s="209"/>
      <c r="H8" s="209"/>
      <c r="I8" s="209"/>
      <c r="J8" s="209"/>
      <c r="K8" s="209"/>
      <c r="L8" s="209"/>
      <c r="M8" s="209"/>
      <c r="N8" s="209"/>
      <c r="O8" s="209"/>
      <c r="P8" s="209"/>
      <c r="Q8" s="209"/>
      <c r="R8" s="209"/>
      <c r="S8" s="209"/>
      <c r="T8" s="209"/>
      <c r="U8" s="209"/>
      <c r="V8" s="209"/>
      <c r="W8" s="209"/>
      <c r="X8" s="122"/>
      <c r="Y8" s="122"/>
      <c r="Z8" s="122"/>
      <c r="AA8" s="122"/>
      <c r="AB8" s="1524">
        <f t="shared" ref="AB8:AC8" si="9">SUM(D8,F8,H8,J8,L8,N8,P8,R8,T8,V8,X8,Z8)</f>
        <v>0</v>
      </c>
      <c r="AC8" s="1524">
        <f t="shared" si="9"/>
        <v>0</v>
      </c>
      <c r="AD8" s="1528" t="str">
        <f t="shared" ref="AD8:AE8" si="10">IFERROR(AB8/AB46,"")</f>
        <v/>
      </c>
      <c r="AE8" s="1528" t="str">
        <f t="shared" si="10"/>
        <v/>
      </c>
      <c r="AF8" s="104"/>
      <c r="AG8" s="104"/>
      <c r="AH8" s="104"/>
      <c r="AI8" s="14"/>
    </row>
    <row r="9" ht="13.5" customHeight="1">
      <c r="A9" s="1530"/>
      <c r="B9" s="1531" t="str">
        <f t="array" ref="B9">IFERROR(INDEX('Zip Chart'!C3:C999, MATCH(A9,'Zip Chart'!B3:B999,0)),"")</f>
        <v/>
      </c>
      <c r="C9" s="1522"/>
      <c r="D9" s="1449"/>
      <c r="E9" s="1449"/>
      <c r="F9" s="1449"/>
      <c r="G9" s="1449"/>
      <c r="H9" s="1449"/>
      <c r="I9" s="1449"/>
      <c r="J9" s="1449"/>
      <c r="K9" s="1449"/>
      <c r="L9" s="1449"/>
      <c r="M9" s="1449"/>
      <c r="N9" s="1449"/>
      <c r="O9" s="1449"/>
      <c r="P9" s="1449"/>
      <c r="Q9" s="1449"/>
      <c r="R9" s="1449"/>
      <c r="S9" s="1449"/>
      <c r="T9" s="1449"/>
      <c r="U9" s="1449"/>
      <c r="V9" s="1449"/>
      <c r="W9" s="1449"/>
      <c r="X9" s="1527"/>
      <c r="Y9" s="1527"/>
      <c r="Z9" s="1527"/>
      <c r="AA9" s="1527"/>
      <c r="AB9" s="1524">
        <f t="shared" ref="AB9:AC9" si="11">SUM(D9,F9,H9,J9,L9,N9,P9,R9,T9,V9,X9,Z9)</f>
        <v>0</v>
      </c>
      <c r="AC9" s="1524">
        <f t="shared" si="11"/>
        <v>0</v>
      </c>
      <c r="AD9" s="1528" t="str">
        <f t="shared" ref="AD9:AE9" si="12">IFERROR(AB9/AB46,"")</f>
        <v/>
      </c>
      <c r="AE9" s="1528" t="str">
        <f t="shared" si="12"/>
        <v/>
      </c>
      <c r="AF9" s="104"/>
      <c r="AG9" s="104"/>
      <c r="AH9" s="104"/>
      <c r="AI9" s="14"/>
    </row>
    <row r="10" ht="13.5" customHeight="1">
      <c r="A10" s="1532"/>
      <c r="B10" s="1529" t="str">
        <f t="array" ref="B10">IFERROR(INDEX('Zip Chart'!C3:C999, MATCH(A10,'Zip Chart'!B3:B999,0)),"")</f>
        <v/>
      </c>
      <c r="C10" s="1522"/>
      <c r="D10" s="209"/>
      <c r="E10" s="209"/>
      <c r="F10" s="209"/>
      <c r="G10" s="209"/>
      <c r="H10" s="209"/>
      <c r="I10" s="209"/>
      <c r="J10" s="209"/>
      <c r="K10" s="209"/>
      <c r="L10" s="209"/>
      <c r="M10" s="209"/>
      <c r="N10" s="209"/>
      <c r="O10" s="209"/>
      <c r="P10" s="209"/>
      <c r="Q10" s="209"/>
      <c r="R10" s="209"/>
      <c r="S10" s="209"/>
      <c r="T10" s="209"/>
      <c r="U10" s="209"/>
      <c r="V10" s="209"/>
      <c r="W10" s="209"/>
      <c r="X10" s="122"/>
      <c r="Y10" s="122"/>
      <c r="Z10" s="122"/>
      <c r="AA10" s="122"/>
      <c r="AB10" s="1524">
        <f t="shared" ref="AB10:AC10" si="13">SUM(D10,F10,H10,J10,L10,N10,P10,R10,T10,V10,X10,Z10)</f>
        <v>0</v>
      </c>
      <c r="AC10" s="1524">
        <f t="shared" si="13"/>
        <v>0</v>
      </c>
      <c r="AD10" s="1528" t="str">
        <f t="shared" ref="AD10:AE10" si="14">IFERROR(AB10/AB46,"")</f>
        <v/>
      </c>
      <c r="AE10" s="1528" t="str">
        <f t="shared" si="14"/>
        <v/>
      </c>
      <c r="AF10" s="104"/>
      <c r="AG10" s="104"/>
      <c r="AH10" s="104"/>
      <c r="AI10" s="14"/>
    </row>
    <row r="11" ht="13.5" customHeight="1">
      <c r="A11" s="1530"/>
      <c r="B11" s="1531" t="str">
        <f t="array" ref="B11">IFERROR(INDEX('Zip Chart'!C3:C999, MATCH(A11,'Zip Chart'!B3:B999,0)),"")</f>
        <v/>
      </c>
      <c r="C11" s="1522"/>
      <c r="D11" s="1449"/>
      <c r="E11" s="1449"/>
      <c r="F11" s="1449"/>
      <c r="G11" s="1449"/>
      <c r="H11" s="1449"/>
      <c r="I11" s="1449"/>
      <c r="J11" s="1449"/>
      <c r="K11" s="1449"/>
      <c r="L11" s="1449"/>
      <c r="M11" s="1449"/>
      <c r="N11" s="1449"/>
      <c r="O11" s="1449"/>
      <c r="P11" s="1449"/>
      <c r="Q11" s="1449"/>
      <c r="R11" s="1449"/>
      <c r="S11" s="1449"/>
      <c r="T11" s="1449"/>
      <c r="U11" s="1449"/>
      <c r="V11" s="1449"/>
      <c r="W11" s="1449"/>
      <c r="X11" s="1527"/>
      <c r="Y11" s="1527"/>
      <c r="Z11" s="1527"/>
      <c r="AA11" s="1527"/>
      <c r="AB11" s="1524">
        <f t="shared" ref="AB11:AC11" si="15">SUM(D11,F11,H11,J11,L11,N11,P11,R11,T11,V11,X11,Z11)</f>
        <v>0</v>
      </c>
      <c r="AC11" s="1524">
        <f t="shared" si="15"/>
        <v>0</v>
      </c>
      <c r="AD11" s="1528" t="str">
        <f t="shared" ref="AD11:AE11" si="16">IFERROR(AB11/AB46,"")</f>
        <v/>
      </c>
      <c r="AE11" s="1528" t="str">
        <f t="shared" si="16"/>
        <v/>
      </c>
      <c r="AF11" s="104"/>
      <c r="AG11" s="104"/>
      <c r="AH11" s="104"/>
      <c r="AI11" s="14"/>
    </row>
    <row r="12" ht="13.5" customHeight="1">
      <c r="A12" s="1532"/>
      <c r="B12" s="1529" t="str">
        <f t="array" ref="B12">IFERROR(INDEX('Zip Chart'!C3:C999, MATCH(A12,'Zip Chart'!B3:B999,0)),"")</f>
        <v/>
      </c>
      <c r="C12" s="1522"/>
      <c r="D12" s="209"/>
      <c r="E12" s="209"/>
      <c r="F12" s="209"/>
      <c r="G12" s="209"/>
      <c r="H12" s="209"/>
      <c r="I12" s="209"/>
      <c r="J12" s="209"/>
      <c r="K12" s="209"/>
      <c r="L12" s="209"/>
      <c r="M12" s="209"/>
      <c r="N12" s="209"/>
      <c r="O12" s="209"/>
      <c r="P12" s="209"/>
      <c r="Q12" s="209"/>
      <c r="R12" s="209"/>
      <c r="S12" s="209"/>
      <c r="T12" s="209"/>
      <c r="U12" s="209"/>
      <c r="V12" s="209"/>
      <c r="W12" s="209"/>
      <c r="X12" s="122"/>
      <c r="Y12" s="122"/>
      <c r="Z12" s="122"/>
      <c r="AA12" s="122"/>
      <c r="AB12" s="1524">
        <f t="shared" ref="AB12:AC12" si="17">SUM(D12,F12,H12,J12,L12,N12,P12,R12,T12,V12,X12,Z12)</f>
        <v>0</v>
      </c>
      <c r="AC12" s="1524">
        <f t="shared" si="17"/>
        <v>0</v>
      </c>
      <c r="AD12" s="1528" t="str">
        <f t="shared" ref="AD12:AE12" si="18">IFERROR(AB12/AB46,"")</f>
        <v/>
      </c>
      <c r="AE12" s="1528" t="str">
        <f t="shared" si="18"/>
        <v/>
      </c>
      <c r="AF12" s="104"/>
      <c r="AG12" s="104"/>
      <c r="AH12" s="104"/>
      <c r="AI12" s="14"/>
    </row>
    <row r="13" ht="13.5" customHeight="1">
      <c r="A13" s="1530"/>
      <c r="B13" s="1531" t="str">
        <f t="array" ref="B13">IFERROR(INDEX('Zip Chart'!C3:C999, MATCH(A13,'Zip Chart'!B3:B999,0)),"")</f>
        <v/>
      </c>
      <c r="C13" s="1522"/>
      <c r="D13" s="1449"/>
      <c r="E13" s="1449"/>
      <c r="F13" s="1449"/>
      <c r="G13" s="1449"/>
      <c r="H13" s="1449"/>
      <c r="I13" s="1449"/>
      <c r="J13" s="1449"/>
      <c r="K13" s="1449"/>
      <c r="L13" s="1449"/>
      <c r="M13" s="1449"/>
      <c r="N13" s="1449"/>
      <c r="O13" s="1449"/>
      <c r="P13" s="1449"/>
      <c r="Q13" s="1449"/>
      <c r="R13" s="1449"/>
      <c r="S13" s="1449"/>
      <c r="T13" s="1449"/>
      <c r="U13" s="1449"/>
      <c r="V13" s="1449"/>
      <c r="W13" s="1449"/>
      <c r="X13" s="1527"/>
      <c r="Y13" s="1527"/>
      <c r="Z13" s="1527"/>
      <c r="AA13" s="1527"/>
      <c r="AB13" s="1524">
        <f t="shared" ref="AB13:AC13" si="19">SUM(D13,F13,H13,J13,L13,N13,P13,R13,T13,V13,X13,Z13)</f>
        <v>0</v>
      </c>
      <c r="AC13" s="1524">
        <f t="shared" si="19"/>
        <v>0</v>
      </c>
      <c r="AD13" s="1528" t="str">
        <f t="shared" ref="AD13:AE13" si="20">IFERROR(AB13/AB46,"")</f>
        <v/>
      </c>
      <c r="AE13" s="1528" t="str">
        <f t="shared" si="20"/>
        <v/>
      </c>
      <c r="AF13" s="104"/>
      <c r="AG13" s="104"/>
      <c r="AH13" s="104"/>
      <c r="AI13" s="14"/>
    </row>
    <row r="14" ht="13.5" customHeight="1">
      <c r="A14" s="1532"/>
      <c r="B14" s="1529" t="str">
        <f t="array" ref="B14">IFERROR(INDEX('Zip Chart'!C3:C999, MATCH(A14,'Zip Chart'!B3:B999,0)),"")</f>
        <v/>
      </c>
      <c r="C14" s="1522"/>
      <c r="D14" s="209"/>
      <c r="E14" s="209"/>
      <c r="F14" s="209"/>
      <c r="G14" s="209"/>
      <c r="H14" s="209"/>
      <c r="I14" s="209"/>
      <c r="J14" s="209"/>
      <c r="K14" s="209"/>
      <c r="L14" s="209"/>
      <c r="M14" s="209"/>
      <c r="N14" s="209"/>
      <c r="O14" s="209"/>
      <c r="P14" s="209"/>
      <c r="Q14" s="209"/>
      <c r="R14" s="209"/>
      <c r="S14" s="209"/>
      <c r="T14" s="209"/>
      <c r="U14" s="209"/>
      <c r="V14" s="209"/>
      <c r="W14" s="209"/>
      <c r="X14" s="122"/>
      <c r="Y14" s="122"/>
      <c r="Z14" s="122"/>
      <c r="AA14" s="122"/>
      <c r="AB14" s="1524">
        <f t="shared" ref="AB14:AC14" si="21">SUM(D14,F14,H14,J14,L14,N14,P14,R14,T14,V14,X14,Z14)</f>
        <v>0</v>
      </c>
      <c r="AC14" s="1524">
        <f t="shared" si="21"/>
        <v>0</v>
      </c>
      <c r="AD14" s="1528" t="str">
        <f t="shared" ref="AD14:AE14" si="22">IFERROR(AB14/AB46,"")</f>
        <v/>
      </c>
      <c r="AE14" s="1528" t="str">
        <f t="shared" si="22"/>
        <v/>
      </c>
      <c r="AF14" s="104"/>
      <c r="AG14" s="104"/>
      <c r="AH14" s="104"/>
      <c r="AI14" s="14"/>
    </row>
    <row r="15" ht="13.5" customHeight="1">
      <c r="A15" s="1530"/>
      <c r="B15" s="1531" t="str">
        <f t="array" ref="B15">IFERROR(INDEX('Zip Chart'!C3:C999, MATCH(A15,'Zip Chart'!B3:B999,0)),"")</f>
        <v/>
      </c>
      <c r="C15" s="1522"/>
      <c r="D15" s="1449"/>
      <c r="E15" s="1449"/>
      <c r="F15" s="1449"/>
      <c r="G15" s="1449"/>
      <c r="H15" s="1449"/>
      <c r="I15" s="1449"/>
      <c r="J15" s="1449"/>
      <c r="K15" s="1449"/>
      <c r="L15" s="1449"/>
      <c r="M15" s="1449"/>
      <c r="N15" s="1449"/>
      <c r="O15" s="1449"/>
      <c r="P15" s="1449"/>
      <c r="Q15" s="1449"/>
      <c r="R15" s="1449"/>
      <c r="S15" s="1449"/>
      <c r="T15" s="1449"/>
      <c r="U15" s="1449"/>
      <c r="V15" s="1449"/>
      <c r="W15" s="1449"/>
      <c r="X15" s="1527"/>
      <c r="Y15" s="1527"/>
      <c r="Z15" s="1527"/>
      <c r="AA15" s="1527"/>
      <c r="AB15" s="1524">
        <f t="shared" ref="AB15:AC15" si="23">SUM(D15,F15,H15,J15,L15,N15,P15,R15,T15,V15,X15,Z15)</f>
        <v>0</v>
      </c>
      <c r="AC15" s="1524">
        <f t="shared" si="23"/>
        <v>0</v>
      </c>
      <c r="AD15" s="1528" t="str">
        <f t="shared" ref="AD15:AE15" si="24">IFERROR(AB15/AB46,"")</f>
        <v/>
      </c>
      <c r="AE15" s="1528" t="str">
        <f t="shared" si="24"/>
        <v/>
      </c>
      <c r="AF15" s="104"/>
      <c r="AG15" s="104"/>
      <c r="AH15" s="104"/>
      <c r="AI15" s="14"/>
    </row>
    <row r="16" ht="13.5" customHeight="1">
      <c r="A16" s="1532"/>
      <c r="B16" s="1529" t="str">
        <f t="array" ref="B16">IFERROR(INDEX('Zip Chart'!C3:C999, MATCH(A16,'Zip Chart'!B3:B999,0)),"")</f>
        <v/>
      </c>
      <c r="C16" s="1522"/>
      <c r="D16" s="209"/>
      <c r="E16" s="209"/>
      <c r="F16" s="209"/>
      <c r="G16" s="209"/>
      <c r="H16" s="209"/>
      <c r="I16" s="209"/>
      <c r="J16" s="209"/>
      <c r="K16" s="209"/>
      <c r="L16" s="209"/>
      <c r="M16" s="209"/>
      <c r="N16" s="209"/>
      <c r="O16" s="209"/>
      <c r="P16" s="209"/>
      <c r="Q16" s="209"/>
      <c r="R16" s="209"/>
      <c r="S16" s="209"/>
      <c r="T16" s="209"/>
      <c r="U16" s="209"/>
      <c r="V16" s="209"/>
      <c r="W16" s="209"/>
      <c r="X16" s="122"/>
      <c r="Y16" s="122"/>
      <c r="Z16" s="122"/>
      <c r="AA16" s="122"/>
      <c r="AB16" s="1524">
        <f t="shared" ref="AB16:AC16" si="25">SUM(D16,F16,H16,J16,L16,N16,P16,R16,T16,V16,X16,Z16)</f>
        <v>0</v>
      </c>
      <c r="AC16" s="1524">
        <f t="shared" si="25"/>
        <v>0</v>
      </c>
      <c r="AD16" s="1528" t="str">
        <f t="shared" ref="AD16:AE16" si="26">IFERROR(AB16/AB46,"")</f>
        <v/>
      </c>
      <c r="AE16" s="1528" t="str">
        <f t="shared" si="26"/>
        <v/>
      </c>
      <c r="AF16" s="104"/>
      <c r="AG16" s="104"/>
      <c r="AH16" s="104"/>
      <c r="AI16" s="14"/>
    </row>
    <row r="17" ht="13.5" customHeight="1">
      <c r="A17" s="1530"/>
      <c r="B17" s="1531" t="str">
        <f t="array" ref="B17">IFERROR(INDEX('Zip Chart'!C3:C999, MATCH(A17,'Zip Chart'!B3:B999,0)),"")</f>
        <v/>
      </c>
      <c r="C17" s="1522"/>
      <c r="D17" s="1449"/>
      <c r="E17" s="1449"/>
      <c r="F17" s="1449"/>
      <c r="G17" s="1449"/>
      <c r="H17" s="1449"/>
      <c r="I17" s="1449"/>
      <c r="J17" s="1449"/>
      <c r="K17" s="1449"/>
      <c r="L17" s="1449"/>
      <c r="M17" s="1449"/>
      <c r="N17" s="1449"/>
      <c r="O17" s="1449"/>
      <c r="P17" s="1449"/>
      <c r="Q17" s="1449"/>
      <c r="R17" s="1449"/>
      <c r="S17" s="1449"/>
      <c r="T17" s="1449"/>
      <c r="U17" s="1449"/>
      <c r="V17" s="1449"/>
      <c r="W17" s="1449"/>
      <c r="X17" s="1527"/>
      <c r="Y17" s="1527"/>
      <c r="Z17" s="1527"/>
      <c r="AA17" s="1527"/>
      <c r="AB17" s="1524">
        <f t="shared" ref="AB17:AC17" si="27">SUM(D17,F17,H17,J17,L17,N17,P17,R17,T17,V17,X17,Z17)</f>
        <v>0</v>
      </c>
      <c r="AC17" s="1524">
        <f t="shared" si="27"/>
        <v>0</v>
      </c>
      <c r="AD17" s="1528" t="str">
        <f t="shared" ref="AD17:AE17" si="28">IFERROR(AB17/AB46,"")</f>
        <v/>
      </c>
      <c r="AE17" s="1528" t="str">
        <f t="shared" si="28"/>
        <v/>
      </c>
      <c r="AF17" s="104"/>
      <c r="AG17" s="104"/>
      <c r="AH17" s="104"/>
      <c r="AI17" s="14"/>
    </row>
    <row r="18" ht="13.5" customHeight="1">
      <c r="A18" s="1532"/>
      <c r="B18" s="1529" t="str">
        <f t="array" ref="B18">IFERROR(INDEX('Zip Chart'!C3:C999, MATCH(A18,'Zip Chart'!B3:B999,0)),"")</f>
        <v/>
      </c>
      <c r="C18" s="1522"/>
      <c r="D18" s="209"/>
      <c r="E18" s="209"/>
      <c r="F18" s="209"/>
      <c r="G18" s="209"/>
      <c r="H18" s="209"/>
      <c r="I18" s="209"/>
      <c r="J18" s="209"/>
      <c r="K18" s="209"/>
      <c r="L18" s="209"/>
      <c r="M18" s="209"/>
      <c r="N18" s="209"/>
      <c r="O18" s="209"/>
      <c r="P18" s="209"/>
      <c r="Q18" s="209"/>
      <c r="R18" s="209"/>
      <c r="S18" s="209"/>
      <c r="T18" s="209"/>
      <c r="U18" s="209"/>
      <c r="V18" s="209"/>
      <c r="W18" s="209"/>
      <c r="X18" s="122"/>
      <c r="Y18" s="122"/>
      <c r="Z18" s="122"/>
      <c r="AA18" s="122"/>
      <c r="AB18" s="1524">
        <f t="shared" ref="AB18:AC18" si="29">SUM(D18,F18,H18,J18,L18,N18,P18,R18,T18,V18,X18,Z18)</f>
        <v>0</v>
      </c>
      <c r="AC18" s="1524">
        <f t="shared" si="29"/>
        <v>0</v>
      </c>
      <c r="AD18" s="1528" t="str">
        <f t="shared" ref="AD18:AE18" si="30">IFERROR(AB18/AB46,"")</f>
        <v/>
      </c>
      <c r="AE18" s="1528" t="str">
        <f t="shared" si="30"/>
        <v/>
      </c>
      <c r="AF18" s="104"/>
      <c r="AG18" s="104"/>
      <c r="AH18" s="104"/>
      <c r="AI18" s="14"/>
    </row>
    <row r="19" ht="13.5" customHeight="1">
      <c r="A19" s="1530"/>
      <c r="B19" s="1531" t="str">
        <f t="array" ref="B19">IFERROR(INDEX('Zip Chart'!C3:C999, MATCH(A19,'Zip Chart'!B3:B999,0)),"")</f>
        <v/>
      </c>
      <c r="C19" s="1522"/>
      <c r="D19" s="1449"/>
      <c r="E19" s="1449"/>
      <c r="F19" s="1449"/>
      <c r="G19" s="1449"/>
      <c r="H19" s="1449"/>
      <c r="I19" s="1449"/>
      <c r="J19" s="1449"/>
      <c r="K19" s="1449"/>
      <c r="L19" s="1449"/>
      <c r="M19" s="1449"/>
      <c r="N19" s="1449"/>
      <c r="O19" s="1449"/>
      <c r="P19" s="1449"/>
      <c r="Q19" s="1449"/>
      <c r="R19" s="1449"/>
      <c r="S19" s="1449"/>
      <c r="T19" s="1449"/>
      <c r="U19" s="1449"/>
      <c r="V19" s="1449"/>
      <c r="W19" s="1449"/>
      <c r="X19" s="1527"/>
      <c r="Y19" s="1527"/>
      <c r="Z19" s="1527"/>
      <c r="AA19" s="1527"/>
      <c r="AB19" s="1524">
        <f t="shared" ref="AB19:AC19" si="31">SUM(D19,F19,H19,J19,L19,N19,P19,R19,T19,V19,X19,Z19)</f>
        <v>0</v>
      </c>
      <c r="AC19" s="1524">
        <f t="shared" si="31"/>
        <v>0</v>
      </c>
      <c r="AD19" s="1528" t="str">
        <f t="shared" ref="AD19:AE19" si="32">IFERROR(AB19/AB46,"")</f>
        <v/>
      </c>
      <c r="AE19" s="1528" t="str">
        <f t="shared" si="32"/>
        <v/>
      </c>
      <c r="AF19" s="104"/>
      <c r="AG19" s="104"/>
      <c r="AH19" s="104"/>
      <c r="AI19" s="14"/>
    </row>
    <row r="20" ht="13.5" customHeight="1">
      <c r="A20" s="1532"/>
      <c r="B20" s="1529" t="str">
        <f t="array" ref="B20">IFERROR(INDEX('Zip Chart'!C3:C999, MATCH(A20,'Zip Chart'!B3:B999,0)),"")</f>
        <v/>
      </c>
      <c r="C20" s="1522"/>
      <c r="D20" s="209"/>
      <c r="E20" s="209"/>
      <c r="F20" s="209"/>
      <c r="G20" s="209"/>
      <c r="H20" s="209"/>
      <c r="I20" s="209"/>
      <c r="J20" s="209"/>
      <c r="K20" s="209"/>
      <c r="L20" s="209"/>
      <c r="M20" s="209"/>
      <c r="N20" s="209"/>
      <c r="O20" s="209"/>
      <c r="P20" s="209"/>
      <c r="Q20" s="209"/>
      <c r="R20" s="209"/>
      <c r="S20" s="209"/>
      <c r="T20" s="209"/>
      <c r="U20" s="209"/>
      <c r="V20" s="209"/>
      <c r="W20" s="209"/>
      <c r="X20" s="122"/>
      <c r="Y20" s="122"/>
      <c r="Z20" s="122"/>
      <c r="AA20" s="122"/>
      <c r="AB20" s="1524">
        <f t="shared" ref="AB20:AC20" si="33">SUM(D20,F20,H20,J20,L20,N20,P20,R20,T20,V20,X20,Z20)</f>
        <v>0</v>
      </c>
      <c r="AC20" s="1524">
        <f t="shared" si="33"/>
        <v>0</v>
      </c>
      <c r="AD20" s="1528" t="str">
        <f t="shared" ref="AD20:AE20" si="34">IFERROR(AB20/AB46,"")</f>
        <v/>
      </c>
      <c r="AE20" s="1528" t="str">
        <f t="shared" si="34"/>
        <v/>
      </c>
      <c r="AF20" s="104"/>
      <c r="AG20" s="104"/>
      <c r="AH20" s="104"/>
      <c r="AI20" s="14"/>
    </row>
    <row r="21" ht="13.5" customHeight="1">
      <c r="A21" s="1530"/>
      <c r="B21" s="1531" t="str">
        <f t="array" ref="B21">IFERROR(INDEX('Zip Chart'!C3:C999, MATCH(A21,'Zip Chart'!B3:B999,0)),"")</f>
        <v/>
      </c>
      <c r="C21" s="1522"/>
      <c r="D21" s="1449"/>
      <c r="E21" s="1449"/>
      <c r="F21" s="1449"/>
      <c r="G21" s="1449"/>
      <c r="H21" s="1449"/>
      <c r="I21" s="1449"/>
      <c r="J21" s="1449"/>
      <c r="K21" s="1449"/>
      <c r="L21" s="1449"/>
      <c r="M21" s="1449"/>
      <c r="N21" s="1449"/>
      <c r="O21" s="1449"/>
      <c r="P21" s="1449"/>
      <c r="Q21" s="1449"/>
      <c r="R21" s="1449"/>
      <c r="S21" s="1449"/>
      <c r="T21" s="1449"/>
      <c r="U21" s="1449"/>
      <c r="V21" s="1449"/>
      <c r="W21" s="1449"/>
      <c r="X21" s="1527"/>
      <c r="Y21" s="1527"/>
      <c r="Z21" s="1527"/>
      <c r="AA21" s="1527"/>
      <c r="AB21" s="1524">
        <f t="shared" ref="AB21:AC21" si="35">SUM(D21,F21,H21,J21,L21,N21,P21,R21,T21,V21,X21,Z21)</f>
        <v>0</v>
      </c>
      <c r="AC21" s="1524">
        <f t="shared" si="35"/>
        <v>0</v>
      </c>
      <c r="AD21" s="1528" t="str">
        <f t="shared" ref="AD21:AE21" si="36">IFERROR(AB21/AB46,"")</f>
        <v/>
      </c>
      <c r="AE21" s="1528" t="str">
        <f t="shared" si="36"/>
        <v/>
      </c>
      <c r="AF21" s="104"/>
      <c r="AG21" s="104"/>
      <c r="AH21" s="104"/>
      <c r="AI21" s="14"/>
    </row>
    <row r="22" ht="13.5" customHeight="1">
      <c r="A22" s="1532"/>
      <c r="B22" s="1529" t="str">
        <f t="array" ref="B22">IFERROR(INDEX('Zip Chart'!C3:C999, MATCH(A2,'Zip Chart'!B3:B999,0)),"")</f>
        <v/>
      </c>
      <c r="C22" s="1522"/>
      <c r="D22" s="209"/>
      <c r="E22" s="209"/>
      <c r="F22" s="209"/>
      <c r="G22" s="209"/>
      <c r="H22" s="209"/>
      <c r="I22" s="209"/>
      <c r="J22" s="209"/>
      <c r="K22" s="209"/>
      <c r="L22" s="209"/>
      <c r="M22" s="209"/>
      <c r="N22" s="209"/>
      <c r="O22" s="209"/>
      <c r="P22" s="209"/>
      <c r="Q22" s="209"/>
      <c r="R22" s="209"/>
      <c r="S22" s="209"/>
      <c r="T22" s="209"/>
      <c r="U22" s="209"/>
      <c r="V22" s="209"/>
      <c r="W22" s="209"/>
      <c r="X22" s="122"/>
      <c r="Y22" s="122"/>
      <c r="Z22" s="122"/>
      <c r="AA22" s="122"/>
      <c r="AB22" s="1524">
        <f t="shared" ref="AB22:AC22" si="37">SUM(D22,F22,H22,J22,L22,N22,P22,R22,T22,V22,X22,Z22)</f>
        <v>0</v>
      </c>
      <c r="AC22" s="1524">
        <f t="shared" si="37"/>
        <v>0</v>
      </c>
      <c r="AD22" s="1528" t="str">
        <f t="shared" ref="AD22:AE22" si="38">IFERROR(AB22/AB46,"")</f>
        <v/>
      </c>
      <c r="AE22" s="1528" t="str">
        <f t="shared" si="38"/>
        <v/>
      </c>
      <c r="AF22" s="104"/>
      <c r="AG22" s="104"/>
      <c r="AH22" s="104"/>
      <c r="AI22" s="14"/>
    </row>
    <row r="23" ht="13.5" customHeight="1">
      <c r="A23" s="1530"/>
      <c r="B23" s="1531" t="str">
        <f t="array" ref="B23">IFERROR(INDEX('Zip Chart'!C3:C999, MATCH(A23,'Zip Chart'!B3:B999,0)),"")</f>
        <v/>
      </c>
      <c r="C23" s="1522"/>
      <c r="D23" s="1449"/>
      <c r="E23" s="1449"/>
      <c r="F23" s="1449"/>
      <c r="G23" s="1449"/>
      <c r="H23" s="1449"/>
      <c r="I23" s="1449"/>
      <c r="J23" s="1449"/>
      <c r="K23" s="1449"/>
      <c r="L23" s="1449"/>
      <c r="M23" s="1449"/>
      <c r="N23" s="1449"/>
      <c r="O23" s="1449"/>
      <c r="P23" s="1449"/>
      <c r="Q23" s="1449"/>
      <c r="R23" s="1449"/>
      <c r="S23" s="1449"/>
      <c r="T23" s="1449"/>
      <c r="U23" s="1449"/>
      <c r="V23" s="1449"/>
      <c r="W23" s="1449"/>
      <c r="X23" s="1527"/>
      <c r="Y23" s="1527"/>
      <c r="Z23" s="1527"/>
      <c r="AA23" s="1527"/>
      <c r="AB23" s="1524">
        <f t="shared" ref="AB23:AC23" si="39">SUM(D23,F23,H23,J23,L23,N23,P23,R23,T23,V23,X23,Z23)</f>
        <v>0</v>
      </c>
      <c r="AC23" s="1524">
        <f t="shared" si="39"/>
        <v>0</v>
      </c>
      <c r="AD23" s="1528" t="str">
        <f t="shared" ref="AD23:AE23" si="40">IFERROR(AB23/AB46,"")</f>
        <v/>
      </c>
      <c r="AE23" s="1528" t="str">
        <f t="shared" si="40"/>
        <v/>
      </c>
      <c r="AF23" s="104"/>
      <c r="AG23" s="104"/>
      <c r="AH23" s="104"/>
      <c r="AI23" s="14"/>
    </row>
    <row r="24" ht="13.5" customHeight="1">
      <c r="A24" s="1532"/>
      <c r="B24" s="1529" t="str">
        <f t="array" ref="B24">IFERROR(INDEX('Zip Chart'!C3:C999, MATCH(A24,'Zip Chart'!B3:B999,0)),"")</f>
        <v/>
      </c>
      <c r="C24" s="1522"/>
      <c r="D24" s="209"/>
      <c r="E24" s="209"/>
      <c r="F24" s="209"/>
      <c r="G24" s="209"/>
      <c r="H24" s="209"/>
      <c r="I24" s="209"/>
      <c r="J24" s="209"/>
      <c r="K24" s="209"/>
      <c r="L24" s="209"/>
      <c r="M24" s="209"/>
      <c r="N24" s="209"/>
      <c r="O24" s="209"/>
      <c r="P24" s="209"/>
      <c r="Q24" s="209"/>
      <c r="R24" s="209"/>
      <c r="S24" s="209"/>
      <c r="T24" s="209"/>
      <c r="U24" s="209"/>
      <c r="V24" s="209"/>
      <c r="W24" s="209"/>
      <c r="X24" s="122"/>
      <c r="Y24" s="122"/>
      <c r="Z24" s="122"/>
      <c r="AA24" s="122"/>
      <c r="AB24" s="1524">
        <f t="shared" ref="AB24:AC24" si="41">SUM(D24,F24,H24,J24,L24,N24,P24,R24,T24,V24,X24,Z24)</f>
        <v>0</v>
      </c>
      <c r="AC24" s="1524">
        <f t="shared" si="41"/>
        <v>0</v>
      </c>
      <c r="AD24" s="1528" t="str">
        <f t="shared" ref="AD24:AE24" si="42">IFERROR(AB24/AB46,"")</f>
        <v/>
      </c>
      <c r="AE24" s="1528" t="str">
        <f t="shared" si="42"/>
        <v/>
      </c>
      <c r="AF24" s="104"/>
      <c r="AG24" s="104"/>
      <c r="AH24" s="104"/>
      <c r="AI24" s="14"/>
    </row>
    <row r="25" ht="13.5" customHeight="1">
      <c r="A25" s="1530"/>
      <c r="B25" s="1531" t="str">
        <f t="array" ref="B25">IFERROR(INDEX('Zip Chart'!C3:C999, MATCH(A25,'Zip Chart'!B3:B999,0)),"")</f>
        <v/>
      </c>
      <c r="C25" s="1522"/>
      <c r="D25" s="1449"/>
      <c r="E25" s="1449"/>
      <c r="F25" s="1449"/>
      <c r="G25" s="1449"/>
      <c r="H25" s="1449"/>
      <c r="I25" s="1449"/>
      <c r="J25" s="1449"/>
      <c r="K25" s="1449"/>
      <c r="L25" s="1449"/>
      <c r="M25" s="1449"/>
      <c r="N25" s="1449"/>
      <c r="O25" s="1449"/>
      <c r="P25" s="1449"/>
      <c r="Q25" s="1449"/>
      <c r="R25" s="1449"/>
      <c r="S25" s="1449"/>
      <c r="T25" s="1449"/>
      <c r="U25" s="1449"/>
      <c r="V25" s="1449"/>
      <c r="W25" s="1449"/>
      <c r="X25" s="1527"/>
      <c r="Y25" s="1527"/>
      <c r="Z25" s="1527"/>
      <c r="AA25" s="1527"/>
      <c r="AB25" s="1524">
        <f t="shared" ref="AB25:AC25" si="43">SUM(D25,F25,H25,J25,L25,N25,P25,R25,T25,V25,X25,Z25)</f>
        <v>0</v>
      </c>
      <c r="AC25" s="1524">
        <f t="shared" si="43"/>
        <v>0</v>
      </c>
      <c r="AD25" s="1528" t="str">
        <f t="shared" ref="AD25:AE25" si="44">IFERROR(AB25/AB46,"")</f>
        <v/>
      </c>
      <c r="AE25" s="1528" t="str">
        <f t="shared" si="44"/>
        <v/>
      </c>
      <c r="AF25" s="104"/>
      <c r="AG25" s="104"/>
      <c r="AH25" s="104"/>
      <c r="AI25" s="14"/>
    </row>
    <row r="26" ht="13.5" customHeight="1">
      <c r="A26" s="1532"/>
      <c r="B26" s="1529" t="str">
        <f t="array" ref="B26">IFERROR(INDEX('Zip Chart'!C3:C999, MATCH(A26,'Zip Chart'!B3:B999,0)),"")</f>
        <v/>
      </c>
      <c r="C26" s="1522"/>
      <c r="D26" s="209"/>
      <c r="E26" s="209"/>
      <c r="F26" s="209"/>
      <c r="G26" s="209"/>
      <c r="H26" s="209"/>
      <c r="I26" s="209"/>
      <c r="J26" s="209"/>
      <c r="K26" s="209"/>
      <c r="L26" s="209"/>
      <c r="M26" s="209"/>
      <c r="N26" s="209"/>
      <c r="O26" s="209"/>
      <c r="P26" s="209"/>
      <c r="Q26" s="209"/>
      <c r="R26" s="209"/>
      <c r="S26" s="209"/>
      <c r="T26" s="209"/>
      <c r="U26" s="209"/>
      <c r="V26" s="209"/>
      <c r="W26" s="209"/>
      <c r="X26" s="122"/>
      <c r="Y26" s="122"/>
      <c r="Z26" s="122"/>
      <c r="AA26" s="122"/>
      <c r="AB26" s="1524">
        <f t="shared" ref="AB26:AC26" si="45">SUM(D26,F26,H26,J26,L26,N26,P26,R26,T26,V26,X26,Z26)</f>
        <v>0</v>
      </c>
      <c r="AC26" s="1524">
        <f t="shared" si="45"/>
        <v>0</v>
      </c>
      <c r="AD26" s="1528" t="str">
        <f t="shared" ref="AD26:AE26" si="46">IFERROR(AB26/AB46,"")</f>
        <v/>
      </c>
      <c r="AE26" s="1528" t="str">
        <f t="shared" si="46"/>
        <v/>
      </c>
      <c r="AF26" s="104"/>
      <c r="AG26" s="104"/>
      <c r="AH26" s="104"/>
      <c r="AI26" s="14"/>
    </row>
    <row r="27" ht="13.5" customHeight="1">
      <c r="A27" s="1530"/>
      <c r="B27" s="1531" t="str">
        <f t="array" ref="B27">IFERROR(INDEX('Zip Chart'!C3:C999, MATCH(A27,'Zip Chart'!B3:B999,0)),"")</f>
        <v/>
      </c>
      <c r="C27" s="1522"/>
      <c r="D27" s="1449"/>
      <c r="E27" s="1449"/>
      <c r="F27" s="1449"/>
      <c r="G27" s="1449"/>
      <c r="H27" s="1449"/>
      <c r="I27" s="1449"/>
      <c r="J27" s="1449"/>
      <c r="K27" s="1449"/>
      <c r="L27" s="1449"/>
      <c r="M27" s="1449"/>
      <c r="N27" s="1449"/>
      <c r="O27" s="1449"/>
      <c r="P27" s="1449"/>
      <c r="Q27" s="1449"/>
      <c r="R27" s="1449"/>
      <c r="S27" s="1449"/>
      <c r="T27" s="1449"/>
      <c r="U27" s="1449"/>
      <c r="V27" s="1449"/>
      <c r="W27" s="1449"/>
      <c r="X27" s="1527"/>
      <c r="Y27" s="1527"/>
      <c r="Z27" s="1527"/>
      <c r="AA27" s="1527"/>
      <c r="AB27" s="1524">
        <f t="shared" ref="AB27:AC27" si="47">SUM(D27,F27,H27,J27,L27,N27,P27,R27,T27,V27,X27,Z27)</f>
        <v>0</v>
      </c>
      <c r="AC27" s="1524">
        <f t="shared" si="47"/>
        <v>0</v>
      </c>
      <c r="AD27" s="1528" t="str">
        <f t="shared" ref="AD27:AE27" si="48">IFERROR(AB27/AB46,"")</f>
        <v/>
      </c>
      <c r="AE27" s="1528" t="str">
        <f t="shared" si="48"/>
        <v/>
      </c>
      <c r="AF27" s="104"/>
      <c r="AG27" s="104"/>
      <c r="AH27" s="104"/>
      <c r="AI27" s="14"/>
    </row>
    <row r="28" ht="13.5" customHeight="1">
      <c r="A28" s="1532"/>
      <c r="B28" s="1529" t="str">
        <f t="array" ref="B28">IFERROR(INDEX('Zip Chart'!C3:C999, MATCH(A28,'Zip Chart'!B3:B999,0)),"")</f>
        <v/>
      </c>
      <c r="C28" s="1522"/>
      <c r="D28" s="209"/>
      <c r="E28" s="209"/>
      <c r="F28" s="209"/>
      <c r="G28" s="209"/>
      <c r="H28" s="209"/>
      <c r="I28" s="209"/>
      <c r="J28" s="209"/>
      <c r="K28" s="209"/>
      <c r="L28" s="209"/>
      <c r="M28" s="209"/>
      <c r="N28" s="209"/>
      <c r="O28" s="209"/>
      <c r="P28" s="209"/>
      <c r="Q28" s="209"/>
      <c r="R28" s="209"/>
      <c r="S28" s="209"/>
      <c r="T28" s="209"/>
      <c r="U28" s="209"/>
      <c r="V28" s="209"/>
      <c r="W28" s="209"/>
      <c r="X28" s="122"/>
      <c r="Y28" s="122"/>
      <c r="Z28" s="122"/>
      <c r="AA28" s="122"/>
      <c r="AB28" s="1524">
        <f t="shared" ref="AB28:AC28" si="49">SUM(D28,F28,H28,J28,L28,N28,P28,R28,T28,V28,X28,Z28)</f>
        <v>0</v>
      </c>
      <c r="AC28" s="1524">
        <f t="shared" si="49"/>
        <v>0</v>
      </c>
      <c r="AD28" s="1528" t="str">
        <f t="shared" ref="AD28:AE28" si="50">IFERROR(AB28/AB46,"")</f>
        <v/>
      </c>
      <c r="AE28" s="1528" t="str">
        <f t="shared" si="50"/>
        <v/>
      </c>
      <c r="AF28" s="104"/>
      <c r="AG28" s="104"/>
      <c r="AH28" s="104"/>
      <c r="AI28" s="14"/>
    </row>
    <row r="29" ht="13.5" customHeight="1">
      <c r="A29" s="1530"/>
      <c r="B29" s="1531" t="str">
        <f t="array" ref="B29">IFERROR(INDEX('Zip Chart'!C3:C999, MATCH(A29,'Zip Chart'!B3:B999,0)),"")</f>
        <v/>
      </c>
      <c r="C29" s="1522"/>
      <c r="D29" s="1449"/>
      <c r="E29" s="1449"/>
      <c r="F29" s="1449"/>
      <c r="G29" s="1449"/>
      <c r="H29" s="1449"/>
      <c r="I29" s="1449"/>
      <c r="J29" s="1449"/>
      <c r="K29" s="1449"/>
      <c r="L29" s="1449"/>
      <c r="M29" s="1449"/>
      <c r="N29" s="1449"/>
      <c r="O29" s="1449"/>
      <c r="P29" s="1449"/>
      <c r="Q29" s="1449"/>
      <c r="R29" s="1449"/>
      <c r="S29" s="1449"/>
      <c r="T29" s="1449"/>
      <c r="U29" s="1449"/>
      <c r="V29" s="1449"/>
      <c r="W29" s="1449"/>
      <c r="X29" s="1527"/>
      <c r="Y29" s="1527"/>
      <c r="Z29" s="1527"/>
      <c r="AA29" s="1527"/>
      <c r="AB29" s="1524">
        <f t="shared" ref="AB29:AC29" si="51">SUM(D29,F29,H29,J29,L29,N29,P29,R29,T29,V29,X29,Z29)</f>
        <v>0</v>
      </c>
      <c r="AC29" s="1524">
        <f t="shared" si="51"/>
        <v>0</v>
      </c>
      <c r="AD29" s="1528" t="str">
        <f t="shared" ref="AD29:AE29" si="52">IFERROR(AB29/AB46,"")</f>
        <v/>
      </c>
      <c r="AE29" s="1528" t="str">
        <f t="shared" si="52"/>
        <v/>
      </c>
      <c r="AF29" s="104"/>
      <c r="AG29" s="104"/>
      <c r="AH29" s="104"/>
      <c r="AI29" s="14"/>
    </row>
    <row r="30" ht="13.5" customHeight="1">
      <c r="A30" s="1532"/>
      <c r="B30" s="1529" t="str">
        <f t="array" ref="B30">IFERROR(INDEX('Zip Chart'!C3:C999, MATCH(A30,'Zip Chart'!B3:B999,0)),"")</f>
        <v/>
      </c>
      <c r="C30" s="1522"/>
      <c r="D30" s="209"/>
      <c r="E30" s="209"/>
      <c r="F30" s="209"/>
      <c r="G30" s="209"/>
      <c r="H30" s="209"/>
      <c r="I30" s="209"/>
      <c r="J30" s="209"/>
      <c r="K30" s="209"/>
      <c r="L30" s="209"/>
      <c r="M30" s="209"/>
      <c r="N30" s="209"/>
      <c r="O30" s="209"/>
      <c r="P30" s="209"/>
      <c r="Q30" s="209"/>
      <c r="R30" s="209"/>
      <c r="S30" s="209"/>
      <c r="T30" s="209"/>
      <c r="U30" s="209"/>
      <c r="V30" s="209"/>
      <c r="W30" s="209"/>
      <c r="X30" s="122"/>
      <c r="Y30" s="122"/>
      <c r="Z30" s="122"/>
      <c r="AA30" s="122"/>
      <c r="AB30" s="1524">
        <f t="shared" ref="AB30:AC30" si="53">SUM(D30,F30,H30,J30,L30,N30,P30,R30,T30,V30,X30,Z30)</f>
        <v>0</v>
      </c>
      <c r="AC30" s="1524">
        <f t="shared" si="53"/>
        <v>0</v>
      </c>
      <c r="AD30" s="1528" t="str">
        <f t="shared" ref="AD30:AE30" si="54">IFERROR(AB30/AB46,"")</f>
        <v/>
      </c>
      <c r="AE30" s="1528" t="str">
        <f t="shared" si="54"/>
        <v/>
      </c>
      <c r="AF30" s="104"/>
      <c r="AG30" s="104"/>
      <c r="AH30" s="104"/>
      <c r="AI30" s="14"/>
    </row>
    <row r="31" ht="13.5" customHeight="1">
      <c r="A31" s="1530"/>
      <c r="B31" s="1531" t="str">
        <f t="array" ref="B31">IFERROR(INDEX('Zip Chart'!C3:C999, MATCH(A31,'Zip Chart'!B3:B999,0)),"")</f>
        <v/>
      </c>
      <c r="C31" s="1522"/>
      <c r="D31" s="1449"/>
      <c r="E31" s="1449"/>
      <c r="F31" s="1449"/>
      <c r="G31" s="1449"/>
      <c r="H31" s="1449"/>
      <c r="I31" s="1449"/>
      <c r="J31" s="1449"/>
      <c r="K31" s="1449"/>
      <c r="L31" s="1449"/>
      <c r="M31" s="1449"/>
      <c r="N31" s="1449"/>
      <c r="O31" s="1449"/>
      <c r="P31" s="1449"/>
      <c r="Q31" s="1449"/>
      <c r="R31" s="1449"/>
      <c r="S31" s="1449"/>
      <c r="T31" s="1449"/>
      <c r="U31" s="1449"/>
      <c r="V31" s="1449"/>
      <c r="W31" s="1449"/>
      <c r="X31" s="1527"/>
      <c r="Y31" s="1527"/>
      <c r="Z31" s="1527"/>
      <c r="AA31" s="1527"/>
      <c r="AB31" s="1524">
        <f t="shared" ref="AB31:AC31" si="55">SUM(D31,F31,H31,J31,L31,N31,P31,R31,T31,V31,X31,Z31)</f>
        <v>0</v>
      </c>
      <c r="AC31" s="1524">
        <f t="shared" si="55"/>
        <v>0</v>
      </c>
      <c r="AD31" s="1528" t="str">
        <f t="shared" ref="AD31:AE31" si="56">IFERROR(AB31/AB46,"")</f>
        <v/>
      </c>
      <c r="AE31" s="1528" t="str">
        <f t="shared" si="56"/>
        <v/>
      </c>
      <c r="AF31" s="104"/>
      <c r="AG31" s="104"/>
      <c r="AH31" s="104"/>
      <c r="AI31" s="14"/>
    </row>
    <row r="32" ht="13.5" customHeight="1">
      <c r="A32" s="1532"/>
      <c r="B32" s="1529" t="str">
        <f t="array" ref="B32">IFERROR(INDEX('Zip Chart'!C3:C999, MATCH(A32,'Zip Chart'!B3:B999,0)),"")</f>
        <v/>
      </c>
      <c r="C32" s="1522"/>
      <c r="D32" s="209"/>
      <c r="E32" s="209"/>
      <c r="F32" s="209"/>
      <c r="G32" s="209"/>
      <c r="H32" s="209"/>
      <c r="I32" s="209"/>
      <c r="J32" s="209"/>
      <c r="K32" s="209"/>
      <c r="L32" s="209"/>
      <c r="M32" s="209"/>
      <c r="N32" s="209"/>
      <c r="O32" s="209"/>
      <c r="P32" s="209"/>
      <c r="Q32" s="209"/>
      <c r="R32" s="209"/>
      <c r="S32" s="209"/>
      <c r="T32" s="209"/>
      <c r="U32" s="209"/>
      <c r="V32" s="209"/>
      <c r="W32" s="209"/>
      <c r="X32" s="122"/>
      <c r="Y32" s="122"/>
      <c r="Z32" s="122"/>
      <c r="AA32" s="122"/>
      <c r="AB32" s="1524">
        <f t="shared" ref="AB32:AC32" si="57">SUM(D32,F32,H32,J32,L32,N32,P32,R32,T32,V32,X32,Z32)</f>
        <v>0</v>
      </c>
      <c r="AC32" s="1524">
        <f t="shared" si="57"/>
        <v>0</v>
      </c>
      <c r="AD32" s="1528" t="str">
        <f t="shared" ref="AD32:AE32" si="58">IFERROR(AB32/AB46,"")</f>
        <v/>
      </c>
      <c r="AE32" s="1528" t="str">
        <f t="shared" si="58"/>
        <v/>
      </c>
      <c r="AF32" s="104"/>
      <c r="AG32" s="104"/>
      <c r="AH32" s="104"/>
      <c r="AI32" s="14"/>
    </row>
    <row r="33" ht="13.5" customHeight="1">
      <c r="A33" s="1530"/>
      <c r="B33" s="1531" t="str">
        <f t="array" ref="B33">IFERROR(INDEX('Zip Chart'!C3:C999, MATCH(A3,'Zip Chart'!B3:B999,0)),"")</f>
        <v/>
      </c>
      <c r="C33" s="1522"/>
      <c r="D33" s="1449"/>
      <c r="E33" s="1449"/>
      <c r="F33" s="1449"/>
      <c r="G33" s="1449"/>
      <c r="H33" s="1449"/>
      <c r="I33" s="1449"/>
      <c r="J33" s="1449"/>
      <c r="K33" s="1449"/>
      <c r="L33" s="1449"/>
      <c r="M33" s="1449"/>
      <c r="N33" s="1449"/>
      <c r="O33" s="1449"/>
      <c r="P33" s="1449"/>
      <c r="Q33" s="1449"/>
      <c r="R33" s="1449"/>
      <c r="S33" s="1449"/>
      <c r="T33" s="1449"/>
      <c r="U33" s="1449"/>
      <c r="V33" s="1449"/>
      <c r="W33" s="1449"/>
      <c r="X33" s="1527"/>
      <c r="Y33" s="1527"/>
      <c r="Z33" s="1527"/>
      <c r="AA33" s="1527"/>
      <c r="AB33" s="1524">
        <f t="shared" ref="AB33:AC33" si="59">SUM(D33,F33,H33,J33,L33,N33,P33,R33,T33,V33,X33,Z33)</f>
        <v>0</v>
      </c>
      <c r="AC33" s="1524">
        <f t="shared" si="59"/>
        <v>0</v>
      </c>
      <c r="AD33" s="1528" t="str">
        <f t="shared" ref="AD33:AE33" si="60">IFERROR(AB33/AB46,"")</f>
        <v/>
      </c>
      <c r="AE33" s="1528" t="str">
        <f t="shared" si="60"/>
        <v/>
      </c>
      <c r="AF33" s="104"/>
      <c r="AG33" s="104"/>
      <c r="AH33" s="104"/>
      <c r="AI33" s="14"/>
    </row>
    <row r="34" ht="13.5" customHeight="1">
      <c r="A34" s="1532"/>
      <c r="B34" s="1529" t="str">
        <f t="array" ref="B34">IFERROR(INDEX('Zip Chart'!C3:C999, MATCH(A34,'Zip Chart'!B3:B999,0)),"")</f>
        <v/>
      </c>
      <c r="C34" s="1522"/>
      <c r="D34" s="209"/>
      <c r="E34" s="209"/>
      <c r="F34" s="209"/>
      <c r="G34" s="209"/>
      <c r="H34" s="209"/>
      <c r="I34" s="209"/>
      <c r="J34" s="209"/>
      <c r="K34" s="209"/>
      <c r="L34" s="209"/>
      <c r="M34" s="209"/>
      <c r="N34" s="209"/>
      <c r="O34" s="209"/>
      <c r="P34" s="209"/>
      <c r="Q34" s="209"/>
      <c r="R34" s="209"/>
      <c r="S34" s="209"/>
      <c r="T34" s="209"/>
      <c r="U34" s="209"/>
      <c r="V34" s="209"/>
      <c r="W34" s="209"/>
      <c r="X34" s="122"/>
      <c r="Y34" s="122"/>
      <c r="Z34" s="122"/>
      <c r="AA34" s="122"/>
      <c r="AB34" s="1524">
        <f t="shared" ref="AB34:AC34" si="61">SUM(D34,F34,H34,J34,L34,N34,P34,R34,T34,V34,X34,Z34)</f>
        <v>0</v>
      </c>
      <c r="AC34" s="1524">
        <f t="shared" si="61"/>
        <v>0</v>
      </c>
      <c r="AD34" s="1528" t="str">
        <f t="shared" ref="AD34:AE34" si="62">IFERROR(AB34/AB46,"")</f>
        <v/>
      </c>
      <c r="AE34" s="1528" t="str">
        <f t="shared" si="62"/>
        <v/>
      </c>
      <c r="AF34" s="104"/>
      <c r="AG34" s="104"/>
      <c r="AH34" s="104"/>
      <c r="AI34" s="14"/>
    </row>
    <row r="35" ht="13.5" customHeight="1">
      <c r="A35" s="1530"/>
      <c r="B35" s="1531" t="str">
        <f t="array" ref="B35">IFERROR(INDEX('Zip Chart'!C3:C999, MATCH(A35,'Zip Chart'!B3:B999,0)),"")</f>
        <v/>
      </c>
      <c r="C35" s="1522"/>
      <c r="D35" s="1449"/>
      <c r="E35" s="1449"/>
      <c r="F35" s="1449"/>
      <c r="G35" s="1449"/>
      <c r="H35" s="1449"/>
      <c r="I35" s="1449"/>
      <c r="J35" s="1449"/>
      <c r="K35" s="1449"/>
      <c r="L35" s="1449"/>
      <c r="M35" s="1449"/>
      <c r="N35" s="1449"/>
      <c r="O35" s="1449"/>
      <c r="P35" s="1449"/>
      <c r="Q35" s="1449"/>
      <c r="R35" s="1449"/>
      <c r="S35" s="1449"/>
      <c r="T35" s="1449"/>
      <c r="U35" s="1449"/>
      <c r="V35" s="1449"/>
      <c r="W35" s="1449"/>
      <c r="X35" s="1527"/>
      <c r="Y35" s="1527"/>
      <c r="Z35" s="1527"/>
      <c r="AA35" s="1527"/>
      <c r="AB35" s="1524">
        <f t="shared" ref="AB35:AC35" si="63">SUM(D35,F35,H35,J35,L35,N35,P35,R35,T35,V35,X35,Z35)</f>
        <v>0</v>
      </c>
      <c r="AC35" s="1524">
        <f t="shared" si="63"/>
        <v>0</v>
      </c>
      <c r="AD35" s="1528" t="str">
        <f t="shared" ref="AD35:AE35" si="64">IFERROR(AB35/AB46,"")</f>
        <v/>
      </c>
      <c r="AE35" s="1528" t="str">
        <f t="shared" si="64"/>
        <v/>
      </c>
      <c r="AF35" s="104"/>
      <c r="AG35" s="104"/>
      <c r="AH35" s="104"/>
      <c r="AI35" s="14"/>
    </row>
    <row r="36" ht="13.5" customHeight="1">
      <c r="A36" s="1532"/>
      <c r="B36" s="1529" t="str">
        <f t="array" ref="B36">IFERROR(INDEX('Zip Chart'!C3:C999, MATCH(A36,'Zip Chart'!B3:B999,0)),"")</f>
        <v/>
      </c>
      <c r="C36" s="1522"/>
      <c r="D36" s="209"/>
      <c r="E36" s="209"/>
      <c r="F36" s="209"/>
      <c r="G36" s="209"/>
      <c r="H36" s="209"/>
      <c r="I36" s="209"/>
      <c r="J36" s="209"/>
      <c r="K36" s="209"/>
      <c r="L36" s="209"/>
      <c r="M36" s="209"/>
      <c r="N36" s="209"/>
      <c r="O36" s="209"/>
      <c r="P36" s="209"/>
      <c r="Q36" s="209"/>
      <c r="R36" s="209"/>
      <c r="S36" s="209"/>
      <c r="T36" s="209"/>
      <c r="U36" s="209"/>
      <c r="V36" s="209"/>
      <c r="W36" s="209"/>
      <c r="X36" s="122"/>
      <c r="Y36" s="122"/>
      <c r="Z36" s="122"/>
      <c r="AA36" s="122"/>
      <c r="AB36" s="1524">
        <f t="shared" ref="AB36:AC36" si="65">SUM(D36,F36,H36,J36,L36,N36,P36,R36,T36,V36,X36,Z36)</f>
        <v>0</v>
      </c>
      <c r="AC36" s="1524">
        <f t="shared" si="65"/>
        <v>0</v>
      </c>
      <c r="AD36" s="1528" t="str">
        <f t="shared" ref="AD36:AE36" si="66">IFERROR(AB36/AB46,"")</f>
        <v/>
      </c>
      <c r="AE36" s="1528" t="str">
        <f t="shared" si="66"/>
        <v/>
      </c>
      <c r="AF36" s="104"/>
      <c r="AG36" s="104"/>
      <c r="AH36" s="104"/>
      <c r="AI36" s="14"/>
    </row>
    <row r="37" ht="13.5" customHeight="1">
      <c r="A37" s="1530"/>
      <c r="B37" s="1531" t="str">
        <f t="array" ref="B37">IFERROR(INDEX('Zip Chart'!C3:C999, MATCH(A37,'Zip Chart'!B3:B999,0)),"")</f>
        <v/>
      </c>
      <c r="C37" s="1522"/>
      <c r="D37" s="1449"/>
      <c r="E37" s="1449"/>
      <c r="F37" s="1449"/>
      <c r="G37" s="1449"/>
      <c r="H37" s="1449"/>
      <c r="I37" s="1449"/>
      <c r="J37" s="1449"/>
      <c r="K37" s="1449"/>
      <c r="L37" s="1449"/>
      <c r="M37" s="1449"/>
      <c r="N37" s="1449"/>
      <c r="O37" s="1449"/>
      <c r="P37" s="1449"/>
      <c r="Q37" s="1449"/>
      <c r="R37" s="1449"/>
      <c r="S37" s="1449"/>
      <c r="T37" s="1449"/>
      <c r="U37" s="1449"/>
      <c r="V37" s="1449"/>
      <c r="W37" s="1449"/>
      <c r="X37" s="1527"/>
      <c r="Y37" s="1527"/>
      <c r="Z37" s="1527"/>
      <c r="AA37" s="1527"/>
      <c r="AB37" s="1524">
        <f t="shared" ref="AB37:AC37" si="67">SUM(D37,F37,H37,J37,L37,N37,P37,R37,T37,V37,X37,Z37)</f>
        <v>0</v>
      </c>
      <c r="AC37" s="1524">
        <f t="shared" si="67"/>
        <v>0</v>
      </c>
      <c r="AD37" s="1528" t="str">
        <f t="shared" ref="AD37:AE37" si="68">IFERROR(AB37/AB46,"")</f>
        <v/>
      </c>
      <c r="AE37" s="1528" t="str">
        <f t="shared" si="68"/>
        <v/>
      </c>
      <c r="AF37" s="104"/>
      <c r="AG37" s="104"/>
      <c r="AH37" s="104"/>
      <c r="AI37" s="14"/>
    </row>
    <row r="38" ht="13.5" customHeight="1">
      <c r="A38" s="1532"/>
      <c r="B38" s="1529" t="str">
        <f t="array" ref="B38">IFERROR(INDEX('Zip Chart'!C3:C999, MATCH(A38,'Zip Chart'!B3:B999,0)),"")</f>
        <v/>
      </c>
      <c r="C38" s="1522"/>
      <c r="D38" s="209"/>
      <c r="E38" s="209"/>
      <c r="F38" s="209"/>
      <c r="G38" s="209"/>
      <c r="H38" s="209"/>
      <c r="I38" s="209"/>
      <c r="J38" s="209"/>
      <c r="K38" s="209"/>
      <c r="L38" s="209"/>
      <c r="M38" s="209"/>
      <c r="N38" s="209"/>
      <c r="O38" s="209"/>
      <c r="P38" s="209"/>
      <c r="Q38" s="209"/>
      <c r="R38" s="209"/>
      <c r="S38" s="209"/>
      <c r="T38" s="209"/>
      <c r="U38" s="209"/>
      <c r="V38" s="209"/>
      <c r="W38" s="209"/>
      <c r="X38" s="122"/>
      <c r="Y38" s="122"/>
      <c r="Z38" s="122"/>
      <c r="AA38" s="122"/>
      <c r="AB38" s="1524">
        <f t="shared" ref="AB38:AC38" si="69">SUM(D38,F38,H38,J38,L38,N38,P38,R38,T38,V38,X38,Z38)</f>
        <v>0</v>
      </c>
      <c r="AC38" s="1524">
        <f t="shared" si="69"/>
        <v>0</v>
      </c>
      <c r="AD38" s="1528" t="str">
        <f t="shared" ref="AD38:AE38" si="70">IFERROR(AB38/AB46,"")</f>
        <v/>
      </c>
      <c r="AE38" s="1528" t="str">
        <f t="shared" si="70"/>
        <v/>
      </c>
      <c r="AF38" s="104"/>
      <c r="AG38" s="104"/>
      <c r="AH38" s="104"/>
      <c r="AI38" s="14"/>
    </row>
    <row r="39" ht="13.5" customHeight="1">
      <c r="A39" s="1530"/>
      <c r="B39" s="1531" t="str">
        <f t="array" ref="B39">IFERROR(INDEX('Zip Chart'!C3:C999, MATCH(A39,'Zip Chart'!B3:B999,0)),"")</f>
        <v/>
      </c>
      <c r="C39" s="1522"/>
      <c r="D39" s="1449"/>
      <c r="E39" s="1449"/>
      <c r="F39" s="1449"/>
      <c r="G39" s="1449"/>
      <c r="H39" s="1449"/>
      <c r="I39" s="1449"/>
      <c r="J39" s="1449"/>
      <c r="K39" s="1449"/>
      <c r="L39" s="1449"/>
      <c r="M39" s="1449"/>
      <c r="N39" s="1449"/>
      <c r="O39" s="1449"/>
      <c r="P39" s="1449"/>
      <c r="Q39" s="1449"/>
      <c r="R39" s="1449"/>
      <c r="S39" s="1449"/>
      <c r="T39" s="1449"/>
      <c r="U39" s="1449"/>
      <c r="V39" s="1449"/>
      <c r="W39" s="1449"/>
      <c r="X39" s="1527"/>
      <c r="Y39" s="1527"/>
      <c r="Z39" s="1527"/>
      <c r="AA39" s="1527"/>
      <c r="AB39" s="1524">
        <f t="shared" ref="AB39:AC39" si="71">SUM(D39,F39,H39,J39,L39,N39,P39,R39,T39,V39,X39,Z39)</f>
        <v>0</v>
      </c>
      <c r="AC39" s="1524">
        <f t="shared" si="71"/>
        <v>0</v>
      </c>
      <c r="AD39" s="1528" t="str">
        <f t="shared" ref="AD39:AE39" si="72">IFERROR(AB39/AB46,"")</f>
        <v/>
      </c>
      <c r="AE39" s="1528" t="str">
        <f t="shared" si="72"/>
        <v/>
      </c>
      <c r="AF39" s="104"/>
      <c r="AG39" s="104"/>
      <c r="AH39" s="104"/>
      <c r="AI39" s="14"/>
    </row>
    <row r="40" ht="13.5" customHeight="1">
      <c r="A40" s="1532"/>
      <c r="B40" s="1529" t="str">
        <f t="array" ref="B40">IFERROR(INDEX('Zip Chart'!C3:C999, MATCH(A40,'Zip Chart'!B3:B999,0)),"")</f>
        <v/>
      </c>
      <c r="C40" s="1522"/>
      <c r="D40" s="209"/>
      <c r="E40" s="209"/>
      <c r="F40" s="209"/>
      <c r="G40" s="209"/>
      <c r="H40" s="209"/>
      <c r="I40" s="209"/>
      <c r="J40" s="209"/>
      <c r="K40" s="209"/>
      <c r="L40" s="209"/>
      <c r="M40" s="209"/>
      <c r="N40" s="209"/>
      <c r="O40" s="209"/>
      <c r="P40" s="209"/>
      <c r="Q40" s="209"/>
      <c r="R40" s="209"/>
      <c r="S40" s="209"/>
      <c r="T40" s="209"/>
      <c r="U40" s="209"/>
      <c r="V40" s="209"/>
      <c r="W40" s="209"/>
      <c r="X40" s="122"/>
      <c r="Y40" s="122"/>
      <c r="Z40" s="122"/>
      <c r="AA40" s="122"/>
      <c r="AB40" s="1524">
        <f t="shared" ref="AB40:AC40" si="73">SUM(D40,F40,H40,J40,L40,N40,P40,R40,T40,V40,X40,Z40)</f>
        <v>0</v>
      </c>
      <c r="AC40" s="1524">
        <f t="shared" si="73"/>
        <v>0</v>
      </c>
      <c r="AD40" s="1528" t="str">
        <f t="shared" ref="AD40:AE40" si="74">IFERROR(AB40/AB46,"")</f>
        <v/>
      </c>
      <c r="AE40" s="1528" t="str">
        <f t="shared" si="74"/>
        <v/>
      </c>
      <c r="AF40" s="104"/>
      <c r="AG40" s="104"/>
      <c r="AH40" s="104"/>
      <c r="AI40" s="14"/>
    </row>
    <row r="41" ht="13.5" customHeight="1">
      <c r="A41" s="1530"/>
      <c r="B41" s="1531" t="str">
        <f t="array" ref="B41">IFERROR(INDEX('Zip Chart'!C3:C999, MATCH(A41,'Zip Chart'!B3:B999,0)),"")</f>
        <v/>
      </c>
      <c r="C41" s="1522"/>
      <c r="D41" s="1449"/>
      <c r="E41" s="1449"/>
      <c r="F41" s="1449"/>
      <c r="G41" s="1449"/>
      <c r="H41" s="1449"/>
      <c r="I41" s="1449"/>
      <c r="J41" s="1449"/>
      <c r="K41" s="1449"/>
      <c r="L41" s="1449"/>
      <c r="M41" s="1449"/>
      <c r="N41" s="1449"/>
      <c r="O41" s="1449"/>
      <c r="P41" s="1449"/>
      <c r="Q41" s="1449"/>
      <c r="R41" s="1449"/>
      <c r="S41" s="1449"/>
      <c r="T41" s="1449"/>
      <c r="U41" s="1449"/>
      <c r="V41" s="1449"/>
      <c r="W41" s="1449"/>
      <c r="X41" s="1527"/>
      <c r="Y41" s="1527"/>
      <c r="Z41" s="1527"/>
      <c r="AA41" s="1527"/>
      <c r="AB41" s="1524">
        <f t="shared" ref="AB41:AC41" si="75">SUM(D41,F41,H41,J41,L41,N41,P41,R41,T41,V41,X41,Z41)</f>
        <v>0</v>
      </c>
      <c r="AC41" s="1524">
        <f t="shared" si="75"/>
        <v>0</v>
      </c>
      <c r="AD41" s="1528" t="str">
        <f t="shared" ref="AD41:AE41" si="76">IFERROR(AB41/AB46,"")</f>
        <v/>
      </c>
      <c r="AE41" s="1528" t="str">
        <f t="shared" si="76"/>
        <v/>
      </c>
      <c r="AF41" s="104"/>
      <c r="AG41" s="104"/>
      <c r="AH41" s="104"/>
      <c r="AI41" s="14"/>
    </row>
    <row r="42" ht="13.5" customHeight="1">
      <c r="A42" s="1532"/>
      <c r="B42" s="1529" t="str">
        <f t="array" ref="B42">IFERROR(INDEX('Zip Chart'!C3:C999, MATCH(A42,'Zip Chart'!B3:B999,0)),"")</f>
        <v/>
      </c>
      <c r="C42" s="1522"/>
      <c r="D42" s="209"/>
      <c r="E42" s="209"/>
      <c r="F42" s="209"/>
      <c r="G42" s="209"/>
      <c r="H42" s="209"/>
      <c r="I42" s="209"/>
      <c r="J42" s="209"/>
      <c r="K42" s="209"/>
      <c r="L42" s="209"/>
      <c r="M42" s="209"/>
      <c r="N42" s="209"/>
      <c r="O42" s="209"/>
      <c r="P42" s="209"/>
      <c r="Q42" s="209"/>
      <c r="R42" s="209"/>
      <c r="S42" s="209"/>
      <c r="T42" s="209"/>
      <c r="U42" s="209"/>
      <c r="V42" s="209"/>
      <c r="W42" s="209"/>
      <c r="X42" s="122"/>
      <c r="Y42" s="122"/>
      <c r="Z42" s="122"/>
      <c r="AA42" s="122"/>
      <c r="AB42" s="1524">
        <f t="shared" ref="AB42:AC42" si="77">SUM(D42,F42,H42,J42,L42,N42,P42,R42,T42,V42,X42,Z42)</f>
        <v>0</v>
      </c>
      <c r="AC42" s="1524">
        <f t="shared" si="77"/>
        <v>0</v>
      </c>
      <c r="AD42" s="1528" t="str">
        <f t="shared" ref="AD42:AE42" si="78">IFERROR(AB42/AB46,"")</f>
        <v/>
      </c>
      <c r="AE42" s="1528" t="str">
        <f t="shared" si="78"/>
        <v/>
      </c>
      <c r="AF42" s="104"/>
      <c r="AG42" s="104"/>
      <c r="AH42" s="104"/>
      <c r="AI42" s="14"/>
    </row>
    <row r="43" ht="13.5" customHeight="1">
      <c r="A43" s="1530"/>
      <c r="B43" s="1531" t="str">
        <f t="array" ref="B43">IFERROR(INDEX('Zip Chart'!C3:C999, MATCH(A43,'Zip Chart'!B3:B999,0)),"")</f>
        <v/>
      </c>
      <c r="C43" s="1522"/>
      <c r="D43" s="1449"/>
      <c r="E43" s="1449"/>
      <c r="F43" s="1449"/>
      <c r="G43" s="1449"/>
      <c r="H43" s="1449"/>
      <c r="I43" s="1449"/>
      <c r="J43" s="1449"/>
      <c r="K43" s="1449"/>
      <c r="L43" s="1449"/>
      <c r="M43" s="1449"/>
      <c r="N43" s="1449"/>
      <c r="O43" s="1449"/>
      <c r="P43" s="1449"/>
      <c r="Q43" s="1449"/>
      <c r="R43" s="1449"/>
      <c r="S43" s="1449"/>
      <c r="T43" s="1449"/>
      <c r="U43" s="1449"/>
      <c r="V43" s="1449"/>
      <c r="W43" s="1449"/>
      <c r="X43" s="1527"/>
      <c r="Y43" s="1527"/>
      <c r="Z43" s="1527"/>
      <c r="AA43" s="1527"/>
      <c r="AB43" s="1524">
        <f t="shared" ref="AB43:AC43" si="79">SUM(D43,F43,H43,J43,L43,N43,P43,R43,T43,V43,X43,Z43)</f>
        <v>0</v>
      </c>
      <c r="AC43" s="1524">
        <f t="shared" si="79"/>
        <v>0</v>
      </c>
      <c r="AD43" s="1528" t="str">
        <f t="shared" ref="AD43:AE43" si="80">IFERROR(AB43/AB46,"")</f>
        <v/>
      </c>
      <c r="AE43" s="1528" t="str">
        <f t="shared" si="80"/>
        <v/>
      </c>
      <c r="AF43" s="104"/>
      <c r="AG43" s="104"/>
      <c r="AH43" s="104"/>
      <c r="AI43" s="14"/>
    </row>
    <row r="44" ht="13.5" customHeight="1">
      <c r="A44" s="1532"/>
      <c r="B44" s="1529" t="str">
        <f t="array" ref="B44">IFERROR(INDEX('Zip Chart'!C3:C999, MATCH(A44,'Zip Chart'!B3:B999,0)),"")</f>
        <v/>
      </c>
      <c r="C44" s="1522"/>
      <c r="D44" s="209"/>
      <c r="E44" s="209"/>
      <c r="F44" s="209"/>
      <c r="G44" s="209"/>
      <c r="H44" s="209"/>
      <c r="I44" s="209"/>
      <c r="J44" s="209"/>
      <c r="K44" s="209"/>
      <c r="L44" s="209"/>
      <c r="M44" s="209"/>
      <c r="N44" s="209"/>
      <c r="O44" s="209"/>
      <c r="P44" s="209"/>
      <c r="Q44" s="209"/>
      <c r="R44" s="209"/>
      <c r="S44" s="209"/>
      <c r="T44" s="209"/>
      <c r="U44" s="209"/>
      <c r="V44" s="209"/>
      <c r="W44" s="209"/>
      <c r="X44" s="122"/>
      <c r="Y44" s="122"/>
      <c r="Z44" s="122"/>
      <c r="AA44" s="122"/>
      <c r="AB44" s="1524">
        <f t="shared" ref="AB44:AC44" si="81">SUM(D44,F44,H44,J44,L44,N44,P44,R44,T44,V44,X44,Z44)</f>
        <v>0</v>
      </c>
      <c r="AC44" s="1524">
        <f t="shared" si="81"/>
        <v>0</v>
      </c>
      <c r="AD44" s="1528" t="str">
        <f t="shared" ref="AD44:AE44" si="82">IFERROR(AB44/AB46,"")</f>
        <v/>
      </c>
      <c r="AE44" s="1528" t="str">
        <f t="shared" si="82"/>
        <v/>
      </c>
      <c r="AF44" s="104"/>
      <c r="AG44" s="104"/>
      <c r="AH44" s="104"/>
      <c r="AI44" s="14"/>
    </row>
    <row r="45" ht="13.5" customHeight="1">
      <c r="A45" s="1530"/>
      <c r="B45" s="1531" t="str">
        <f t="array" ref="B45">IFERROR(INDEX('Zip Chart'!C3:C999, MATCH(A45,'Zip Chart'!B3:B999,0)),"")</f>
        <v/>
      </c>
      <c r="C45" s="1522"/>
      <c r="D45" s="1449"/>
      <c r="E45" s="1449"/>
      <c r="F45" s="1449"/>
      <c r="G45" s="1449"/>
      <c r="H45" s="1449"/>
      <c r="I45" s="1449"/>
      <c r="J45" s="1449"/>
      <c r="K45" s="1449"/>
      <c r="L45" s="1449"/>
      <c r="M45" s="1449"/>
      <c r="N45" s="1449"/>
      <c r="O45" s="1449"/>
      <c r="P45" s="1449"/>
      <c r="Q45" s="1449"/>
      <c r="R45" s="1449"/>
      <c r="S45" s="1449"/>
      <c r="T45" s="1449"/>
      <c r="U45" s="1449"/>
      <c r="V45" s="1449"/>
      <c r="W45" s="1449"/>
      <c r="X45" s="1527"/>
      <c r="Y45" s="1527"/>
      <c r="Z45" s="1527"/>
      <c r="AA45" s="1527"/>
      <c r="AB45" s="1524">
        <f t="shared" ref="AB45:AC45" si="83">SUM(D45,F45,H45,J45,L45,N45,P45,R45,T45,V45,X45,Z45)</f>
        <v>0</v>
      </c>
      <c r="AC45" s="1524">
        <f t="shared" si="83"/>
        <v>0</v>
      </c>
      <c r="AD45" s="1528" t="str">
        <f t="shared" ref="AD45:AE45" si="84">IFERROR(AB45/AB46,"")</f>
        <v/>
      </c>
      <c r="AE45" s="1528" t="str">
        <f t="shared" si="84"/>
        <v/>
      </c>
      <c r="AF45" s="104"/>
      <c r="AG45" s="104"/>
      <c r="AH45" s="104"/>
      <c r="AI45" s="14"/>
    </row>
    <row r="46" ht="13.5" customHeight="1">
      <c r="A46" s="1533">
        <f>COUNT(A4:A45)</f>
        <v>0</v>
      </c>
      <c r="B46" s="1534"/>
      <c r="C46" s="1535" t="str">
        <f>IFERROR(AVERAGE(C4:C45),"")</f>
        <v/>
      </c>
      <c r="D46" s="1535">
        <f t="shared" ref="D46:AC46" si="85">SUM(D4:D45)</f>
        <v>0</v>
      </c>
      <c r="E46" s="1535">
        <f t="shared" si="85"/>
        <v>0</v>
      </c>
      <c r="F46" s="1535">
        <f t="shared" si="85"/>
        <v>0</v>
      </c>
      <c r="G46" s="1535">
        <f t="shared" si="85"/>
        <v>0</v>
      </c>
      <c r="H46" s="1535">
        <f t="shared" si="85"/>
        <v>0</v>
      </c>
      <c r="I46" s="1535">
        <f t="shared" si="85"/>
        <v>0</v>
      </c>
      <c r="J46" s="1535">
        <f t="shared" si="85"/>
        <v>0</v>
      </c>
      <c r="K46" s="1535">
        <f t="shared" si="85"/>
        <v>0</v>
      </c>
      <c r="L46" s="1535">
        <f t="shared" si="85"/>
        <v>0</v>
      </c>
      <c r="M46" s="1535">
        <f t="shared" si="85"/>
        <v>0</v>
      </c>
      <c r="N46" s="1535">
        <f t="shared" si="85"/>
        <v>0</v>
      </c>
      <c r="O46" s="1535">
        <f t="shared" si="85"/>
        <v>0</v>
      </c>
      <c r="P46" s="1535">
        <f t="shared" si="85"/>
        <v>0</v>
      </c>
      <c r="Q46" s="1535">
        <f t="shared" si="85"/>
        <v>0</v>
      </c>
      <c r="R46" s="1535">
        <f t="shared" si="85"/>
        <v>0</v>
      </c>
      <c r="S46" s="1535">
        <f t="shared" si="85"/>
        <v>0</v>
      </c>
      <c r="T46" s="1535">
        <f t="shared" si="85"/>
        <v>0</v>
      </c>
      <c r="U46" s="1535">
        <f t="shared" si="85"/>
        <v>0</v>
      </c>
      <c r="V46" s="1535">
        <f t="shared" si="85"/>
        <v>0</v>
      </c>
      <c r="W46" s="1535">
        <f t="shared" si="85"/>
        <v>0</v>
      </c>
      <c r="X46" s="1535">
        <f t="shared" si="85"/>
        <v>0</v>
      </c>
      <c r="Y46" s="1535">
        <f t="shared" si="85"/>
        <v>0</v>
      </c>
      <c r="Z46" s="1535">
        <f t="shared" si="85"/>
        <v>0</v>
      </c>
      <c r="AA46" s="1535">
        <f t="shared" si="85"/>
        <v>0</v>
      </c>
      <c r="AB46" s="1535">
        <f t="shared" si="85"/>
        <v>0</v>
      </c>
      <c r="AC46" s="1535">
        <f t="shared" si="85"/>
        <v>0</v>
      </c>
      <c r="AD46" s="1536"/>
      <c r="AE46" s="1267"/>
      <c r="AF46" s="104"/>
      <c r="AG46" s="104"/>
      <c r="AH46" s="104"/>
      <c r="AI46" s="14"/>
    </row>
    <row r="47" ht="13.5" customHeight="1">
      <c r="A47" s="794"/>
      <c r="B47" s="1534"/>
      <c r="C47" s="794"/>
      <c r="D47" s="794"/>
      <c r="E47" s="794"/>
      <c r="F47" s="794"/>
      <c r="G47" s="794"/>
      <c r="H47" s="794"/>
      <c r="I47" s="794"/>
      <c r="J47" s="794"/>
      <c r="K47" s="794"/>
      <c r="L47" s="794"/>
      <c r="M47" s="794"/>
      <c r="N47" s="794"/>
      <c r="O47" s="794"/>
      <c r="P47" s="794"/>
      <c r="Q47" s="794"/>
      <c r="R47" s="794"/>
      <c r="S47" s="794"/>
      <c r="T47" s="794"/>
      <c r="U47" s="794"/>
      <c r="V47" s="794"/>
      <c r="W47" s="794"/>
      <c r="X47" s="794"/>
      <c r="Y47" s="794"/>
      <c r="Z47" s="794"/>
      <c r="AA47" s="794"/>
      <c r="AB47" s="794"/>
      <c r="AC47" s="794"/>
      <c r="AF47" s="104"/>
      <c r="AG47" s="104"/>
      <c r="AH47" s="104"/>
      <c r="AI47" s="14"/>
    </row>
    <row r="48" ht="13.5" customHeight="1">
      <c r="A48" s="1537"/>
      <c r="B48" s="102"/>
      <c r="C48" s="102"/>
      <c r="D48" s="102"/>
      <c r="E48" s="102"/>
      <c r="F48" s="102"/>
      <c r="G48" s="102"/>
      <c r="H48" s="102"/>
      <c r="I48" s="102"/>
      <c r="J48" s="102"/>
      <c r="K48" s="102"/>
      <c r="L48" s="102"/>
      <c r="M48" s="102"/>
      <c r="N48" s="102"/>
      <c r="O48" s="102"/>
      <c r="P48" s="102"/>
      <c r="Q48" s="102"/>
      <c r="R48" s="102"/>
      <c r="S48" s="102"/>
      <c r="T48" s="102"/>
      <c r="U48" s="102"/>
      <c r="V48" s="102"/>
      <c r="W48" s="102"/>
      <c r="X48" s="104"/>
      <c r="Y48" s="104"/>
      <c r="Z48" s="104"/>
      <c r="AA48" s="104"/>
      <c r="AB48" s="104"/>
      <c r="AC48" s="104"/>
      <c r="AD48" s="104"/>
      <c r="AE48" s="104"/>
      <c r="AF48" s="104"/>
      <c r="AG48" s="104"/>
      <c r="AH48" s="104"/>
      <c r="AI48" s="14"/>
    </row>
    <row r="49" ht="13.5" customHeight="1">
      <c r="A49" s="1538"/>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4"/>
    </row>
    <row r="50" ht="13.5" customHeight="1">
      <c r="A50" s="1538"/>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4"/>
    </row>
    <row r="51" ht="13.5" customHeight="1">
      <c r="A51" s="1538"/>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4"/>
    </row>
    <row r="52" ht="13.5" customHeight="1">
      <c r="A52" s="1539"/>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row>
    <row r="53" ht="13.5" customHeight="1">
      <c r="A53" s="1539"/>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row>
    <row r="54" ht="13.5" customHeight="1">
      <c r="A54" s="1539"/>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row>
    <row r="55" ht="13.5" customHeight="1">
      <c r="A55" s="1539"/>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row>
    <row r="56" ht="13.5" customHeight="1">
      <c r="A56" s="1539"/>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row>
    <row r="57" ht="13.5" customHeight="1">
      <c r="A57" s="1539"/>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row>
    <row r="58" ht="13.5" customHeight="1">
      <c r="A58" s="1539"/>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row>
    <row r="59" ht="13.5" customHeight="1">
      <c r="A59" s="1539"/>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row>
    <row r="60" ht="13.5" customHeight="1">
      <c r="A60" s="1539"/>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row>
    <row r="61" ht="13.5" customHeight="1">
      <c r="A61" s="1539"/>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row>
    <row r="62" ht="13.5" customHeight="1">
      <c r="A62" s="1539"/>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row>
    <row r="63" ht="13.5" customHeight="1">
      <c r="A63" s="1539"/>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row>
    <row r="64" ht="13.5" customHeight="1">
      <c r="A64" s="1539"/>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row>
    <row r="65" ht="13.5" customHeight="1">
      <c r="A65" s="1539"/>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row>
    <row r="66" ht="13.5" customHeight="1">
      <c r="A66" s="1539"/>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row>
    <row r="67" ht="13.5" customHeight="1">
      <c r="A67" s="1539"/>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row>
    <row r="68" ht="13.5" customHeight="1">
      <c r="A68" s="1539"/>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row>
    <row r="69" ht="13.5" customHeight="1">
      <c r="A69" s="1539"/>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row>
    <row r="70" ht="13.5" customHeight="1">
      <c r="A70" s="1539"/>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row>
    <row r="71" ht="13.5" customHeight="1">
      <c r="A71" s="1539"/>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row>
    <row r="72" ht="13.5" customHeight="1">
      <c r="A72" s="1539"/>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row>
    <row r="73" ht="13.5" customHeight="1">
      <c r="A73" s="1539"/>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row>
    <row r="74" ht="13.5" customHeight="1">
      <c r="A74" s="1539"/>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row>
    <row r="75" ht="13.5" customHeight="1">
      <c r="A75" s="1539"/>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row>
    <row r="76" ht="13.5" customHeight="1">
      <c r="A76" s="1539"/>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row>
    <row r="77" ht="13.5" customHeight="1">
      <c r="A77" s="1539"/>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row>
    <row r="78" ht="13.5" customHeight="1">
      <c r="A78" s="1539"/>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row>
    <row r="79" ht="13.5" customHeight="1">
      <c r="A79" s="1539"/>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row>
    <row r="80" ht="13.5" customHeight="1">
      <c r="A80" s="1539"/>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row>
    <row r="81" ht="13.5" customHeight="1">
      <c r="A81" s="1539"/>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row>
    <row r="82" ht="13.5" customHeight="1">
      <c r="A82" s="1539"/>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row>
    <row r="83" ht="13.5" customHeight="1">
      <c r="A83" s="1539"/>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row>
    <row r="84" ht="13.5" customHeight="1">
      <c r="A84" s="1539"/>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row>
    <row r="85" ht="13.5" customHeight="1">
      <c r="A85" s="1539"/>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row>
    <row r="86" ht="13.5" customHeight="1">
      <c r="A86" s="1539"/>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row>
    <row r="87" ht="13.5" customHeight="1">
      <c r="A87" s="1539"/>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row>
    <row r="88" ht="13.5" customHeight="1">
      <c r="A88" s="1539"/>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row>
    <row r="89" ht="13.5" customHeight="1">
      <c r="A89" s="1539"/>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row>
    <row r="90" ht="13.5" customHeight="1">
      <c r="A90" s="1539"/>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row>
    <row r="91" ht="13.5" customHeight="1">
      <c r="A91" s="1539"/>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row>
    <row r="92" ht="13.5" customHeight="1">
      <c r="A92" s="1539"/>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row>
    <row r="93" ht="13.5" customHeight="1">
      <c r="A93" s="1539"/>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row>
    <row r="94" ht="13.5" customHeight="1">
      <c r="A94" s="1539"/>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row>
    <row r="95" ht="13.5" customHeight="1">
      <c r="A95" s="1539"/>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row>
    <row r="96" ht="13.5" customHeight="1">
      <c r="A96" s="1539"/>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row>
    <row r="97" ht="13.5" customHeight="1">
      <c r="A97" s="1539"/>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row>
    <row r="98" ht="13.5" customHeight="1">
      <c r="A98" s="1539"/>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row>
    <row r="99" ht="13.5" customHeight="1">
      <c r="A99" s="1539"/>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row>
    <row r="100" ht="13.5" customHeight="1">
      <c r="A100" s="1539"/>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row>
    <row r="101" ht="13.5" customHeight="1">
      <c r="A101" s="1539"/>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row>
    <row r="102" ht="13.5" customHeight="1">
      <c r="A102" s="1539"/>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row>
    <row r="103" ht="13.5" customHeight="1">
      <c r="A103" s="1539"/>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row>
    <row r="104" ht="13.5" customHeight="1">
      <c r="A104" s="1539"/>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row>
    <row r="105" ht="13.5" customHeight="1">
      <c r="A105" s="1539"/>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row>
    <row r="106" ht="13.5" customHeight="1">
      <c r="A106" s="1539"/>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row>
    <row r="107" ht="13.5" customHeight="1">
      <c r="A107" s="1539"/>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row>
    <row r="108" ht="13.5" customHeight="1">
      <c r="A108" s="1539"/>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row>
    <row r="109" ht="13.5" customHeight="1">
      <c r="A109" s="1539"/>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row>
    <row r="110" ht="13.5" customHeight="1">
      <c r="A110" s="1539"/>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row>
    <row r="111" ht="13.5" customHeight="1">
      <c r="A111" s="1539"/>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row>
    <row r="112" ht="13.5" customHeight="1">
      <c r="A112" s="1539"/>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row>
    <row r="113" ht="13.5" customHeight="1">
      <c r="A113" s="1539"/>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row>
    <row r="114" ht="13.5" customHeight="1">
      <c r="A114" s="1539"/>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row>
    <row r="115" ht="13.5" customHeight="1">
      <c r="A115" s="1539"/>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row>
    <row r="116" ht="13.5" customHeight="1">
      <c r="A116" s="1539"/>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row>
    <row r="117" ht="13.5" customHeight="1">
      <c r="A117" s="1539"/>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row>
    <row r="118" ht="13.5" customHeight="1">
      <c r="A118" s="1539"/>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row>
    <row r="119" ht="13.5" customHeight="1">
      <c r="A119" s="1539"/>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row>
    <row r="120" ht="13.5" customHeight="1">
      <c r="A120" s="1539"/>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row>
    <row r="121" ht="13.5" customHeight="1">
      <c r="A121" s="1539"/>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row>
    <row r="122" ht="13.5" customHeight="1">
      <c r="A122" s="1539"/>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row>
    <row r="123" ht="13.5" customHeight="1">
      <c r="A123" s="1539"/>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row>
    <row r="124" ht="13.5" customHeight="1">
      <c r="A124" s="1539"/>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row>
    <row r="125" ht="13.5" customHeight="1">
      <c r="A125" s="1539"/>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row>
    <row r="126" ht="13.5" customHeight="1">
      <c r="A126" s="1539"/>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row>
    <row r="127" ht="13.5" customHeight="1">
      <c r="A127" s="1539"/>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row>
    <row r="128" ht="13.5" customHeight="1">
      <c r="A128" s="1539"/>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row>
    <row r="129" ht="13.5" customHeight="1">
      <c r="A129" s="1539"/>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row>
    <row r="130" ht="13.5" customHeight="1">
      <c r="A130" s="1539"/>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row>
    <row r="131" ht="13.5" customHeight="1">
      <c r="A131" s="1539"/>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row>
    <row r="132" ht="13.5" customHeight="1">
      <c r="A132" s="1539"/>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row>
    <row r="133" ht="13.5" customHeight="1">
      <c r="A133" s="1539"/>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row>
    <row r="134" ht="13.5" customHeight="1">
      <c r="A134" s="1539"/>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row>
    <row r="135" ht="13.5" customHeight="1">
      <c r="A135" s="1539"/>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row>
    <row r="136" ht="13.5" customHeight="1">
      <c r="A136" s="1539"/>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row>
    <row r="137" ht="13.5" customHeight="1">
      <c r="A137" s="1539"/>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row>
    <row r="138" ht="13.5" customHeight="1">
      <c r="A138" s="1539"/>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row>
    <row r="139" ht="13.5" customHeight="1">
      <c r="A139" s="1539"/>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row>
    <row r="140" ht="13.5" customHeight="1">
      <c r="A140" s="1539"/>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row>
    <row r="141" ht="13.5" customHeight="1">
      <c r="A141" s="1539"/>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row>
    <row r="142" ht="13.5" customHeight="1">
      <c r="A142" s="1539"/>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row>
    <row r="143" ht="13.5" customHeight="1">
      <c r="A143" s="1539"/>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row>
    <row r="144" ht="13.5" customHeight="1">
      <c r="A144" s="1539"/>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row>
    <row r="145" ht="13.5" customHeight="1">
      <c r="A145" s="1539"/>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row>
    <row r="146" ht="13.5" customHeight="1">
      <c r="A146" s="1539"/>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row>
    <row r="147" ht="13.5" customHeight="1">
      <c r="A147" s="1539"/>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row>
    <row r="148" ht="13.5" customHeight="1">
      <c r="A148" s="1539"/>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row>
    <row r="149" ht="13.5" customHeight="1">
      <c r="A149" s="1539"/>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row>
    <row r="150" ht="13.5" customHeight="1">
      <c r="A150" s="1539"/>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row>
    <row r="151" ht="13.5" customHeight="1">
      <c r="A151" s="1539"/>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row>
    <row r="152" ht="13.5" customHeight="1">
      <c r="A152" s="1539"/>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row>
    <row r="153" ht="13.5" customHeight="1">
      <c r="A153" s="1539"/>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row>
    <row r="154" ht="13.5" customHeight="1">
      <c r="A154" s="1539"/>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row>
    <row r="155" ht="13.5" customHeight="1">
      <c r="A155" s="1539"/>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row>
    <row r="156" ht="13.5" customHeight="1">
      <c r="A156" s="1539"/>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row>
    <row r="157" ht="13.5" customHeight="1">
      <c r="A157" s="1539"/>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row>
    <row r="158" ht="13.5" customHeight="1">
      <c r="A158" s="1539"/>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row>
    <row r="159" ht="13.5" customHeight="1">
      <c r="A159" s="1539"/>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row>
    <row r="160" ht="13.5" customHeight="1">
      <c r="A160" s="1539"/>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row>
    <row r="161" ht="13.5" customHeight="1">
      <c r="A161" s="1539"/>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row>
    <row r="162" ht="13.5" customHeight="1">
      <c r="A162" s="1539"/>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row>
    <row r="163" ht="13.5" customHeight="1">
      <c r="A163" s="1539"/>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row>
    <row r="164" ht="13.5" customHeight="1">
      <c r="A164" s="1539"/>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row>
    <row r="165" ht="13.5" customHeight="1">
      <c r="A165" s="1539"/>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row>
    <row r="166" ht="13.5" customHeight="1">
      <c r="A166" s="1539"/>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row>
    <row r="167" ht="13.5" customHeight="1">
      <c r="A167" s="1539"/>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row>
    <row r="168" ht="13.5" customHeight="1">
      <c r="A168" s="1539"/>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row>
    <row r="169" ht="13.5" customHeight="1">
      <c r="A169" s="1539"/>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row>
    <row r="170" ht="13.5" customHeight="1">
      <c r="A170" s="1539"/>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row>
    <row r="171" ht="13.5" customHeight="1">
      <c r="A171" s="1539"/>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row>
    <row r="172" ht="13.5" customHeight="1">
      <c r="A172" s="1539"/>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row>
    <row r="173" ht="13.5" customHeight="1">
      <c r="A173" s="1539"/>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row>
    <row r="174" ht="13.5" customHeight="1">
      <c r="A174" s="1539"/>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row>
    <row r="175" ht="13.5" customHeight="1">
      <c r="A175" s="1539"/>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row>
    <row r="176" ht="13.5" customHeight="1">
      <c r="A176" s="1539"/>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row>
    <row r="177" ht="13.5" customHeight="1">
      <c r="A177" s="1539"/>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row>
    <row r="178" ht="13.5" customHeight="1">
      <c r="A178" s="1539"/>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row>
    <row r="179" ht="13.5" customHeight="1">
      <c r="A179" s="1539"/>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row>
    <row r="180" ht="13.5" customHeight="1">
      <c r="A180" s="1539"/>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row>
    <row r="181" ht="13.5" customHeight="1">
      <c r="A181" s="1539"/>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row>
    <row r="182" ht="13.5" customHeight="1">
      <c r="A182" s="1539"/>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row>
    <row r="183" ht="13.5" customHeight="1">
      <c r="A183" s="1539"/>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row>
    <row r="184" ht="13.5" customHeight="1">
      <c r="A184" s="1539"/>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row>
    <row r="185" ht="13.5" customHeight="1">
      <c r="A185" s="1539"/>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row>
    <row r="186" ht="13.5" customHeight="1">
      <c r="A186" s="1539"/>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row>
    <row r="187" ht="13.5" customHeight="1">
      <c r="A187" s="1539"/>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row>
    <row r="188" ht="13.5" customHeight="1">
      <c r="A188" s="1539"/>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row>
    <row r="189" ht="13.5" customHeight="1">
      <c r="A189" s="1539"/>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row>
    <row r="190" ht="13.5" customHeight="1">
      <c r="A190" s="1539"/>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row>
    <row r="191" ht="13.5" customHeight="1">
      <c r="A191" s="1539"/>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row>
    <row r="192" ht="13.5" customHeight="1">
      <c r="A192" s="1539"/>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row>
    <row r="193" ht="13.5" customHeight="1">
      <c r="A193" s="1539"/>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row>
    <row r="194" ht="13.5" customHeight="1">
      <c r="A194" s="1539"/>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row>
    <row r="195" ht="13.5" customHeight="1">
      <c r="A195" s="1539"/>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row>
    <row r="196" ht="13.5" customHeight="1">
      <c r="A196" s="1539"/>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row>
    <row r="197" ht="13.5" customHeight="1">
      <c r="A197" s="1539"/>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row>
    <row r="198" ht="13.5" customHeight="1">
      <c r="A198" s="1539"/>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row>
    <row r="199" ht="13.5" customHeight="1">
      <c r="A199" s="1539"/>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row>
    <row r="200" ht="13.5" customHeight="1">
      <c r="A200" s="1539"/>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row>
    <row r="201" ht="13.5" customHeight="1">
      <c r="A201" s="1539"/>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row>
    <row r="202" ht="13.5" customHeight="1">
      <c r="A202" s="1539"/>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row>
    <row r="203" ht="13.5" customHeight="1">
      <c r="A203" s="1539"/>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row>
    <row r="204" ht="13.5" customHeight="1">
      <c r="A204" s="1539"/>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row>
    <row r="205" ht="13.5" customHeight="1">
      <c r="A205" s="1539"/>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row>
    <row r="206" ht="13.5" customHeight="1">
      <c r="A206" s="1539"/>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row>
    <row r="207" ht="13.5" customHeight="1">
      <c r="A207" s="1539"/>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row>
    <row r="208" ht="13.5" customHeight="1">
      <c r="A208" s="1539"/>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row>
    <row r="209" ht="13.5" customHeight="1">
      <c r="A209" s="1539"/>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row>
    <row r="210" ht="13.5" customHeight="1">
      <c r="A210" s="1539"/>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row>
    <row r="211" ht="13.5" customHeight="1">
      <c r="A211" s="1539"/>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row>
    <row r="212" ht="13.5" customHeight="1">
      <c r="A212" s="1539"/>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row>
    <row r="213" ht="13.5" customHeight="1">
      <c r="A213" s="1539"/>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row>
    <row r="214" ht="13.5" customHeight="1">
      <c r="A214" s="1539"/>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row>
    <row r="215" ht="13.5" customHeight="1">
      <c r="A215" s="1539"/>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row>
    <row r="216" ht="13.5" customHeight="1">
      <c r="A216" s="1539"/>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row>
    <row r="217" ht="13.5" customHeight="1">
      <c r="A217" s="1539"/>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row>
    <row r="218" ht="13.5" customHeight="1">
      <c r="A218" s="1539"/>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row>
    <row r="219" ht="13.5" customHeight="1">
      <c r="A219" s="1539"/>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row>
    <row r="220" ht="13.5" customHeight="1">
      <c r="A220" s="1539"/>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row>
    <row r="221" ht="13.5" customHeight="1">
      <c r="A221" s="1539"/>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row>
    <row r="222" ht="13.5" customHeight="1">
      <c r="A222" s="1539"/>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row>
    <row r="223" ht="13.5" customHeight="1">
      <c r="A223" s="1539"/>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row>
    <row r="224" ht="13.5" customHeight="1">
      <c r="A224" s="1539"/>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row>
    <row r="225" ht="13.5" customHeight="1">
      <c r="A225" s="1539"/>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row>
    <row r="226" ht="13.5" customHeight="1">
      <c r="A226" s="1539"/>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row>
    <row r="227" ht="13.5" customHeight="1">
      <c r="A227" s="1539"/>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row>
    <row r="228" ht="13.5" customHeight="1">
      <c r="A228" s="1539"/>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row>
    <row r="229" ht="13.5" customHeight="1">
      <c r="A229" s="1539"/>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row>
    <row r="230" ht="13.5" customHeight="1">
      <c r="A230" s="1539"/>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row>
    <row r="231" ht="13.5" customHeight="1">
      <c r="A231" s="1539"/>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row>
    <row r="232" ht="13.5" customHeight="1">
      <c r="A232" s="1539"/>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row>
    <row r="233" ht="13.5" customHeight="1">
      <c r="A233" s="1539"/>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row>
    <row r="234" ht="13.5" customHeight="1">
      <c r="A234" s="1539"/>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row>
    <row r="235" ht="13.5" customHeight="1">
      <c r="A235" s="1539"/>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row>
    <row r="236" ht="13.5" customHeight="1">
      <c r="A236" s="1539"/>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row>
    <row r="237" ht="13.5" customHeight="1">
      <c r="A237" s="1539"/>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row>
    <row r="238" ht="13.5" customHeight="1">
      <c r="A238" s="1539"/>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row>
    <row r="239" ht="13.5" customHeight="1">
      <c r="A239" s="1539"/>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row>
    <row r="240" ht="13.5" customHeight="1">
      <c r="A240" s="1539"/>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row>
    <row r="241" ht="13.5" customHeight="1">
      <c r="A241" s="1539"/>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row>
    <row r="242" ht="13.5" customHeight="1">
      <c r="A242" s="1539"/>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row>
    <row r="243" ht="13.5" customHeight="1">
      <c r="A243" s="1539"/>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row>
    <row r="244" ht="13.5" customHeight="1">
      <c r="A244" s="1539"/>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row>
    <row r="245" ht="13.5" customHeight="1">
      <c r="A245" s="1539"/>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row>
    <row r="246" ht="13.5" customHeight="1">
      <c r="A246" s="1539"/>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row>
    <row r="247" ht="13.5" customHeight="1">
      <c r="A247" s="1539"/>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row>
    <row r="248" ht="13.5" customHeight="1">
      <c r="A248" s="1539"/>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row>
    <row r="249" ht="13.5" customHeight="1">
      <c r="A249" s="1539"/>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row>
    <row r="250" ht="13.5" customHeight="1">
      <c r="A250" s="1539"/>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row>
    <row r="251" ht="13.5" customHeight="1">
      <c r="A251" s="1539"/>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row>
    <row r="252" ht="13.5" customHeight="1">
      <c r="A252" s="1539"/>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row>
    <row r="253" ht="13.5" customHeight="1">
      <c r="A253" s="1539"/>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row>
    <row r="254" ht="13.5" customHeight="1">
      <c r="A254" s="1539"/>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row>
    <row r="255" ht="13.5" customHeight="1">
      <c r="A255" s="1539"/>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row>
    <row r="256" ht="13.5" customHeight="1">
      <c r="A256" s="1539"/>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row>
    <row r="257" ht="13.5" customHeight="1">
      <c r="A257" s="1539"/>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row>
    <row r="258" ht="13.5" customHeight="1">
      <c r="A258" s="1539"/>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row>
    <row r="259" ht="13.5" customHeight="1">
      <c r="A259" s="1539"/>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row>
    <row r="260" ht="13.5" customHeight="1">
      <c r="A260" s="1539"/>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row>
    <row r="261" ht="13.5" customHeight="1">
      <c r="A261" s="1539"/>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row>
    <row r="262" ht="13.5" customHeight="1">
      <c r="A262" s="1539"/>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row>
    <row r="263" ht="13.5" customHeight="1">
      <c r="A263" s="1539"/>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row>
    <row r="264" ht="13.5" customHeight="1">
      <c r="A264" s="1539"/>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row>
    <row r="265" ht="13.5" customHeight="1">
      <c r="A265" s="1539"/>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row>
    <row r="266" ht="13.5" customHeight="1">
      <c r="A266" s="1539"/>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row>
    <row r="267" ht="13.5" customHeight="1">
      <c r="A267" s="1539"/>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row>
    <row r="268" ht="13.5" customHeight="1">
      <c r="A268" s="1539"/>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row>
    <row r="269" ht="13.5" customHeight="1">
      <c r="A269" s="1539"/>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row>
    <row r="270" ht="13.5" customHeight="1">
      <c r="A270" s="1539"/>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row>
    <row r="271" ht="13.5" customHeight="1">
      <c r="A271" s="1539"/>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row>
    <row r="272" ht="13.5" customHeight="1">
      <c r="A272" s="1539"/>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row>
    <row r="273" ht="13.5" customHeight="1">
      <c r="A273" s="1539"/>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row>
    <row r="274" ht="13.5" customHeight="1">
      <c r="A274" s="1539"/>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row>
    <row r="275" ht="13.5" customHeight="1">
      <c r="A275" s="1539"/>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row>
    <row r="276" ht="13.5" customHeight="1">
      <c r="A276" s="1539"/>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row>
    <row r="277" ht="13.5" customHeight="1">
      <c r="A277" s="1539"/>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row>
    <row r="278" ht="13.5" customHeight="1">
      <c r="A278" s="1539"/>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row>
    <row r="279" ht="13.5" customHeight="1">
      <c r="A279" s="1539"/>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row>
    <row r="280" ht="13.5" customHeight="1">
      <c r="A280" s="1539"/>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row>
    <row r="281" ht="13.5" customHeight="1">
      <c r="A281" s="1539"/>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row>
    <row r="282" ht="13.5" customHeight="1">
      <c r="A282" s="1539"/>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row>
    <row r="283" ht="13.5" customHeight="1">
      <c r="A283" s="1539"/>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row>
    <row r="284" ht="13.5" customHeight="1">
      <c r="A284" s="1539"/>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row>
    <row r="285" ht="13.5" customHeight="1">
      <c r="A285" s="1539"/>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row>
    <row r="286" ht="13.5" customHeight="1">
      <c r="A286" s="1539"/>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row>
    <row r="287" ht="13.5" customHeight="1">
      <c r="A287" s="1539"/>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row>
    <row r="288" ht="13.5" customHeight="1">
      <c r="A288" s="1539"/>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row>
    <row r="289" ht="13.5" customHeight="1">
      <c r="A289" s="1539"/>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row>
    <row r="290" ht="13.5" customHeight="1">
      <c r="A290" s="1539"/>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row>
    <row r="291" ht="13.5" customHeight="1">
      <c r="A291" s="1539"/>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row>
    <row r="292" ht="13.5" customHeight="1">
      <c r="A292" s="1539"/>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row>
    <row r="293" ht="13.5" customHeight="1">
      <c r="A293" s="1539"/>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row>
    <row r="294" ht="13.5" customHeight="1">
      <c r="A294" s="1539"/>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row>
    <row r="295" ht="13.5" customHeight="1">
      <c r="A295" s="1539"/>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row>
    <row r="296" ht="13.5" customHeight="1">
      <c r="A296" s="1539"/>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row>
    <row r="297" ht="13.5" customHeight="1">
      <c r="A297" s="1539"/>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row>
    <row r="298" ht="13.5" customHeight="1">
      <c r="A298" s="1539"/>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row>
    <row r="299" ht="13.5" customHeight="1">
      <c r="A299" s="1539"/>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row>
    <row r="300" ht="13.5" customHeight="1">
      <c r="A300" s="1539"/>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row>
    <row r="301" ht="13.5" customHeight="1">
      <c r="A301" s="1539"/>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row>
    <row r="302" ht="13.5" customHeight="1">
      <c r="A302" s="1539"/>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row>
    <row r="303" ht="13.5" customHeight="1">
      <c r="A303" s="1539"/>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row>
    <row r="304" ht="13.5" customHeight="1">
      <c r="A304" s="1539"/>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row>
    <row r="305" ht="13.5" customHeight="1">
      <c r="A305" s="1539"/>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row>
    <row r="306" ht="13.5" customHeight="1">
      <c r="A306" s="1539"/>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row>
    <row r="307" ht="13.5" customHeight="1">
      <c r="A307" s="1539"/>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row>
    <row r="308" ht="13.5" customHeight="1">
      <c r="A308" s="1539"/>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row>
    <row r="309" ht="13.5" customHeight="1">
      <c r="A309" s="1539"/>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row>
    <row r="310" ht="13.5" customHeight="1">
      <c r="A310" s="1539"/>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row>
    <row r="311" ht="13.5" customHeight="1">
      <c r="A311" s="1539"/>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row>
    <row r="312" ht="13.5" customHeight="1">
      <c r="A312" s="1539"/>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row>
    <row r="313" ht="13.5" customHeight="1">
      <c r="A313" s="1539"/>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row>
    <row r="314" ht="13.5" customHeight="1">
      <c r="A314" s="1539"/>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row>
    <row r="315" ht="13.5" customHeight="1">
      <c r="A315" s="1539"/>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row>
    <row r="316" ht="13.5" customHeight="1">
      <c r="A316" s="1539"/>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row>
    <row r="317" ht="13.5" customHeight="1">
      <c r="A317" s="1539"/>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row>
    <row r="318" ht="13.5" customHeight="1">
      <c r="A318" s="1539"/>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row>
    <row r="319" ht="13.5" customHeight="1">
      <c r="A319" s="1539"/>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row>
    <row r="320" ht="13.5" customHeight="1">
      <c r="A320" s="1539"/>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row>
    <row r="321" ht="13.5" customHeight="1">
      <c r="A321" s="1539"/>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row>
    <row r="322" ht="13.5" customHeight="1">
      <c r="A322" s="1539"/>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row>
    <row r="323" ht="13.5" customHeight="1">
      <c r="A323" s="1539"/>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ht="13.5" customHeight="1">
      <c r="A324" s="1539"/>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row>
    <row r="325" ht="13.5" customHeight="1">
      <c r="A325" s="1539"/>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row>
    <row r="326" ht="13.5" customHeight="1">
      <c r="A326" s="1539"/>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row>
    <row r="327" ht="13.5" customHeight="1">
      <c r="A327" s="1539"/>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row>
    <row r="328" ht="13.5" customHeight="1">
      <c r="A328" s="1539"/>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row>
    <row r="329" ht="13.5" customHeight="1">
      <c r="A329" s="1539"/>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row>
    <row r="330" ht="13.5" customHeight="1">
      <c r="A330" s="1539"/>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row>
    <row r="331" ht="13.5" customHeight="1">
      <c r="A331" s="1539"/>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row>
    <row r="332" ht="13.5" customHeight="1">
      <c r="A332" s="1539"/>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row>
    <row r="333" ht="13.5" customHeight="1">
      <c r="A333" s="1539"/>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row>
    <row r="334" ht="13.5" customHeight="1">
      <c r="A334" s="1539"/>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row>
    <row r="335" ht="13.5" customHeight="1">
      <c r="A335" s="1539"/>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row>
    <row r="336" ht="13.5" customHeight="1">
      <c r="A336" s="1539"/>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row>
    <row r="337" ht="13.5" customHeight="1">
      <c r="A337" s="1539"/>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row>
    <row r="338" ht="13.5" customHeight="1">
      <c r="A338" s="1539"/>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row>
    <row r="339" ht="13.5" customHeight="1">
      <c r="A339" s="1539"/>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row>
    <row r="340" ht="13.5" customHeight="1">
      <c r="A340" s="1539"/>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row>
    <row r="341" ht="13.5" customHeight="1">
      <c r="A341" s="1539"/>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row>
    <row r="342" ht="13.5" customHeight="1">
      <c r="A342" s="1539"/>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row>
    <row r="343" ht="13.5" customHeight="1">
      <c r="A343" s="1539"/>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row>
    <row r="344" ht="13.5" customHeight="1">
      <c r="A344" s="1539"/>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row>
    <row r="345" ht="13.5" customHeight="1">
      <c r="A345" s="1539"/>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row>
    <row r="346" ht="13.5" customHeight="1">
      <c r="A346" s="1539"/>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row>
    <row r="347" ht="13.5" customHeight="1">
      <c r="A347" s="1539"/>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ht="13.5" customHeight="1">
      <c r="A348" s="1539"/>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row>
    <row r="349" ht="13.5" customHeight="1">
      <c r="A349" s="1539"/>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row>
    <row r="350" ht="13.5" customHeight="1">
      <c r="A350" s="1539"/>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row>
    <row r="351" ht="13.5" customHeight="1">
      <c r="A351" s="1539"/>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row>
    <row r="352" ht="13.5" customHeight="1">
      <c r="A352" s="1539"/>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row>
    <row r="353" ht="13.5" customHeight="1">
      <c r="A353" s="1539"/>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row>
    <row r="354" ht="13.5" customHeight="1">
      <c r="A354" s="1539"/>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row>
    <row r="355" ht="13.5" customHeight="1">
      <c r="A355" s="1539"/>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row>
    <row r="356" ht="13.5" customHeight="1">
      <c r="A356" s="1539"/>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row>
    <row r="357" ht="13.5" customHeight="1">
      <c r="A357" s="1539"/>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row>
    <row r="358" ht="13.5" customHeight="1">
      <c r="A358" s="1539"/>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row>
    <row r="359" ht="13.5" customHeight="1">
      <c r="A359" s="1539"/>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row>
    <row r="360" ht="13.5" customHeight="1">
      <c r="A360" s="1539"/>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row>
    <row r="361" ht="13.5" customHeight="1">
      <c r="A361" s="1539"/>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row>
    <row r="362" ht="13.5" customHeight="1">
      <c r="A362" s="1539"/>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row>
    <row r="363" ht="13.5" customHeight="1">
      <c r="A363" s="1539"/>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row>
    <row r="364" ht="13.5" customHeight="1">
      <c r="A364" s="1539"/>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row>
    <row r="365" ht="13.5" customHeight="1">
      <c r="A365" s="1539"/>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row>
    <row r="366" ht="13.5" customHeight="1">
      <c r="A366" s="1539"/>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row>
    <row r="367" ht="13.5" customHeight="1">
      <c r="A367" s="1539"/>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row>
    <row r="368" ht="13.5" customHeight="1">
      <c r="A368" s="1539"/>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row>
    <row r="369" ht="13.5" customHeight="1">
      <c r="A369" s="1539"/>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row>
    <row r="370" ht="13.5" customHeight="1">
      <c r="A370" s="1539"/>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row>
    <row r="371" ht="13.5" customHeight="1">
      <c r="A371" s="1539"/>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row>
    <row r="372" ht="13.5" customHeight="1">
      <c r="A372" s="1539"/>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row>
    <row r="373" ht="13.5" customHeight="1">
      <c r="A373" s="1539"/>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row>
    <row r="374" ht="13.5" customHeight="1">
      <c r="A374" s="1539"/>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row>
    <row r="375" ht="13.5" customHeight="1">
      <c r="A375" s="1539"/>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row>
    <row r="376" ht="13.5" customHeight="1">
      <c r="A376" s="1539"/>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row>
    <row r="377" ht="13.5" customHeight="1">
      <c r="A377" s="1539"/>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row>
    <row r="378" ht="13.5" customHeight="1">
      <c r="A378" s="1539"/>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row>
    <row r="379" ht="13.5" customHeight="1">
      <c r="A379" s="1539"/>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row>
    <row r="380" ht="13.5" customHeight="1">
      <c r="A380" s="1539"/>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row>
    <row r="381" ht="13.5" customHeight="1">
      <c r="A381" s="1539"/>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row>
    <row r="382" ht="13.5" customHeight="1">
      <c r="A382" s="1539"/>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row>
    <row r="383" ht="13.5" customHeight="1">
      <c r="A383" s="1539"/>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row>
    <row r="384" ht="13.5" customHeight="1">
      <c r="A384" s="1539"/>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row>
    <row r="385" ht="13.5" customHeight="1">
      <c r="A385" s="1539"/>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row>
    <row r="386" ht="13.5" customHeight="1">
      <c r="A386" s="1539"/>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row>
    <row r="387" ht="13.5" customHeight="1">
      <c r="A387" s="1539"/>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row>
    <row r="388" ht="13.5" customHeight="1">
      <c r="A388" s="1539"/>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row>
    <row r="389" ht="13.5" customHeight="1">
      <c r="A389" s="1539"/>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row>
    <row r="390" ht="13.5" customHeight="1">
      <c r="A390" s="1539"/>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row>
    <row r="391" ht="13.5" customHeight="1">
      <c r="A391" s="1539"/>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row>
    <row r="392" ht="13.5" customHeight="1">
      <c r="A392" s="1539"/>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row>
    <row r="393" ht="13.5" customHeight="1">
      <c r="A393" s="1539"/>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row>
    <row r="394" ht="13.5" customHeight="1">
      <c r="A394" s="1539"/>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row>
    <row r="395" ht="13.5" customHeight="1">
      <c r="A395" s="1539"/>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row>
    <row r="396" ht="13.5" customHeight="1">
      <c r="A396" s="1539"/>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row>
    <row r="397" ht="13.5" customHeight="1">
      <c r="A397" s="1539"/>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row>
    <row r="398" ht="13.5" customHeight="1">
      <c r="A398" s="1539"/>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row>
    <row r="399" ht="13.5" customHeight="1">
      <c r="A399" s="1539"/>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row>
    <row r="400" ht="13.5" customHeight="1">
      <c r="A400" s="1539"/>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row>
    <row r="401" ht="13.5" customHeight="1">
      <c r="A401" s="1539"/>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row>
    <row r="402" ht="13.5" customHeight="1">
      <c r="A402" s="1539"/>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row>
    <row r="403" ht="13.5" customHeight="1">
      <c r="A403" s="1539"/>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row>
    <row r="404" ht="13.5" customHeight="1">
      <c r="A404" s="1539"/>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row>
    <row r="405" ht="13.5" customHeight="1">
      <c r="A405" s="1539"/>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row>
    <row r="406" ht="13.5" customHeight="1">
      <c r="A406" s="1539"/>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row>
    <row r="407" ht="13.5" customHeight="1">
      <c r="A407" s="1539"/>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row>
    <row r="408" ht="13.5" customHeight="1">
      <c r="A408" s="1539"/>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row>
    <row r="409" ht="13.5" customHeight="1">
      <c r="A409" s="1539"/>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row>
    <row r="410" ht="13.5" customHeight="1">
      <c r="A410" s="1539"/>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row>
    <row r="411" ht="13.5" customHeight="1">
      <c r="A411" s="1539"/>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row>
    <row r="412" ht="13.5" customHeight="1">
      <c r="A412" s="1539"/>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row>
    <row r="413" ht="13.5" customHeight="1">
      <c r="A413" s="1539"/>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row>
    <row r="414" ht="13.5" customHeight="1">
      <c r="A414" s="1539"/>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row>
    <row r="415" ht="13.5" customHeight="1">
      <c r="A415" s="1539"/>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row>
    <row r="416" ht="13.5" customHeight="1">
      <c r="A416" s="1539"/>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row>
    <row r="417" ht="13.5" customHeight="1">
      <c r="A417" s="1539"/>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row>
    <row r="418" ht="13.5" customHeight="1">
      <c r="A418" s="1539"/>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row>
    <row r="419" ht="13.5" customHeight="1">
      <c r="A419" s="1539"/>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ht="13.5" customHeight="1">
      <c r="A420" s="1539"/>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row>
    <row r="421" ht="13.5" customHeight="1">
      <c r="A421" s="1539"/>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row>
    <row r="422" ht="13.5" customHeight="1">
      <c r="A422" s="1539"/>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row>
    <row r="423" ht="13.5" customHeight="1">
      <c r="A423" s="1539"/>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row>
    <row r="424" ht="13.5" customHeight="1">
      <c r="A424" s="1539"/>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row>
    <row r="425" ht="13.5" customHeight="1">
      <c r="A425" s="1539"/>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row>
    <row r="426" ht="13.5" customHeight="1">
      <c r="A426" s="1539"/>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row>
    <row r="427" ht="13.5" customHeight="1">
      <c r="A427" s="1539"/>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row>
    <row r="428" ht="13.5" customHeight="1">
      <c r="A428" s="1539"/>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row>
    <row r="429" ht="13.5" customHeight="1">
      <c r="A429" s="1539"/>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row>
    <row r="430" ht="13.5" customHeight="1">
      <c r="A430" s="1539"/>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row>
    <row r="431" ht="13.5" customHeight="1">
      <c r="A431" s="1539"/>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row>
    <row r="432" ht="13.5" customHeight="1">
      <c r="A432" s="1539"/>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row>
    <row r="433" ht="13.5" customHeight="1">
      <c r="A433" s="1539"/>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row>
    <row r="434" ht="13.5" customHeight="1">
      <c r="A434" s="1539"/>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row>
    <row r="435" ht="13.5" customHeight="1">
      <c r="A435" s="1539"/>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row>
    <row r="436" ht="13.5" customHeight="1">
      <c r="A436" s="1539"/>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row>
    <row r="437" ht="13.5" customHeight="1">
      <c r="A437" s="1539"/>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row>
    <row r="438" ht="13.5" customHeight="1">
      <c r="A438" s="1539"/>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row>
    <row r="439" ht="13.5" customHeight="1">
      <c r="A439" s="1539"/>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row>
    <row r="440" ht="13.5" customHeight="1">
      <c r="A440" s="1539"/>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row>
    <row r="441" ht="13.5" customHeight="1">
      <c r="A441" s="1539"/>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row>
    <row r="442" ht="13.5" customHeight="1">
      <c r="A442" s="1539"/>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row>
    <row r="443" ht="13.5" customHeight="1">
      <c r="A443" s="1539"/>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row>
    <row r="444" ht="13.5" customHeight="1">
      <c r="A444" s="1539"/>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row>
    <row r="445" ht="13.5" customHeight="1">
      <c r="A445" s="1539"/>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row>
    <row r="446" ht="13.5" customHeight="1">
      <c r="A446" s="1539"/>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row>
    <row r="447" ht="13.5" customHeight="1">
      <c r="A447" s="1539"/>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row>
    <row r="448" ht="13.5" customHeight="1">
      <c r="A448" s="1539"/>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row>
    <row r="449" ht="13.5" customHeight="1">
      <c r="A449" s="1539"/>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row>
    <row r="450" ht="13.5" customHeight="1">
      <c r="A450" s="1539"/>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row>
    <row r="451" ht="13.5" customHeight="1">
      <c r="A451" s="1539"/>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row>
    <row r="452" ht="13.5" customHeight="1">
      <c r="A452" s="1539"/>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row>
    <row r="453" ht="13.5" customHeight="1">
      <c r="A453" s="1539"/>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row>
    <row r="454" ht="13.5" customHeight="1">
      <c r="A454" s="1539"/>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row>
    <row r="455" ht="13.5" customHeight="1">
      <c r="A455" s="1539"/>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row>
    <row r="456" ht="13.5" customHeight="1">
      <c r="A456" s="1539"/>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row>
    <row r="457" ht="13.5" customHeight="1">
      <c r="A457" s="1539"/>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row>
    <row r="458" ht="13.5" customHeight="1">
      <c r="A458" s="1539"/>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row>
    <row r="459" ht="13.5" customHeight="1">
      <c r="A459" s="1539"/>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row>
    <row r="460" ht="13.5" customHeight="1">
      <c r="A460" s="1539"/>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row>
    <row r="461" ht="13.5" customHeight="1">
      <c r="A461" s="1539"/>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row>
    <row r="462" ht="13.5" customHeight="1">
      <c r="A462" s="1539"/>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row>
    <row r="463" ht="13.5" customHeight="1">
      <c r="A463" s="1539"/>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row>
    <row r="464" ht="13.5" customHeight="1">
      <c r="A464" s="1539"/>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row>
    <row r="465" ht="13.5" customHeight="1">
      <c r="A465" s="1539"/>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ht="13.5" customHeight="1">
      <c r="A466" s="1539"/>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row>
    <row r="467" ht="13.5" customHeight="1">
      <c r="A467" s="1539"/>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row>
    <row r="468" ht="13.5" customHeight="1">
      <c r="A468" s="1539"/>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row>
    <row r="469" ht="13.5" customHeight="1">
      <c r="A469" s="1539"/>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row>
    <row r="470" ht="13.5" customHeight="1">
      <c r="A470" s="1539"/>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row>
    <row r="471" ht="13.5" customHeight="1">
      <c r="A471" s="1539"/>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row>
    <row r="472" ht="13.5" customHeight="1">
      <c r="A472" s="1539"/>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row>
    <row r="473" ht="13.5" customHeight="1">
      <c r="A473" s="1539"/>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row>
    <row r="474" ht="13.5" customHeight="1">
      <c r="A474" s="1539"/>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row>
    <row r="475" ht="13.5" customHeight="1">
      <c r="A475" s="1539"/>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row>
    <row r="476" ht="13.5" customHeight="1">
      <c r="A476" s="1539"/>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row>
    <row r="477" ht="13.5" customHeight="1">
      <c r="A477" s="1539"/>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row>
    <row r="478" ht="13.5" customHeight="1">
      <c r="A478" s="1539"/>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row>
    <row r="479" ht="13.5" customHeight="1">
      <c r="A479" s="1539"/>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row>
    <row r="480" ht="13.5" customHeight="1">
      <c r="A480" s="1539"/>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row>
    <row r="481" ht="13.5" customHeight="1">
      <c r="A481" s="1539"/>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row>
    <row r="482" ht="13.5" customHeight="1">
      <c r="A482" s="1539"/>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row>
    <row r="483" ht="13.5" customHeight="1">
      <c r="A483" s="1539"/>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row>
    <row r="484" ht="13.5" customHeight="1">
      <c r="A484" s="1539"/>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row>
    <row r="485" ht="13.5" customHeight="1">
      <c r="A485" s="1539"/>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row>
    <row r="486" ht="13.5" customHeight="1">
      <c r="A486" s="1539"/>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row>
    <row r="487" ht="13.5" customHeight="1">
      <c r="A487" s="1539"/>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row>
    <row r="488" ht="13.5" customHeight="1">
      <c r="A488" s="1539"/>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row>
    <row r="489" ht="13.5" customHeight="1">
      <c r="A489" s="1539"/>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row>
    <row r="490" ht="13.5" customHeight="1">
      <c r="A490" s="1539"/>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row>
    <row r="491" ht="13.5" customHeight="1">
      <c r="A491" s="1539"/>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row>
    <row r="492" ht="13.5" customHeight="1">
      <c r="A492" s="1539"/>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row>
    <row r="493" ht="13.5" customHeight="1">
      <c r="A493" s="1539"/>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row>
    <row r="494" ht="13.5" customHeight="1">
      <c r="A494" s="1539"/>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row>
    <row r="495" ht="13.5" customHeight="1">
      <c r="A495" s="1539"/>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row>
    <row r="496" ht="13.5" customHeight="1">
      <c r="A496" s="1539"/>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row>
    <row r="497" ht="13.5" customHeight="1">
      <c r="A497" s="1539"/>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row>
    <row r="498" ht="13.5" customHeight="1">
      <c r="A498" s="1539"/>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row>
    <row r="499" ht="13.5" customHeight="1">
      <c r="A499" s="1539"/>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row>
    <row r="500" ht="13.5" customHeight="1">
      <c r="A500" s="1539"/>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row>
    <row r="501" ht="13.5" customHeight="1">
      <c r="A501" s="1539"/>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row>
    <row r="502" ht="13.5" customHeight="1">
      <c r="A502" s="1539"/>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row>
    <row r="503" ht="13.5" customHeight="1">
      <c r="A503" s="1539"/>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row>
    <row r="504" ht="13.5" customHeight="1">
      <c r="A504" s="1539"/>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row>
    <row r="505" ht="13.5" customHeight="1">
      <c r="A505" s="1539"/>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row>
    <row r="506" ht="13.5" customHeight="1">
      <c r="A506" s="1539"/>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row>
    <row r="507" ht="13.5" customHeight="1">
      <c r="A507" s="1539"/>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row>
    <row r="508" ht="13.5" customHeight="1">
      <c r="A508" s="1539"/>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row>
    <row r="509" ht="13.5" customHeight="1">
      <c r="A509" s="1539"/>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row>
    <row r="510" ht="13.5" customHeight="1">
      <c r="A510" s="1539"/>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row>
    <row r="511" ht="13.5" customHeight="1">
      <c r="A511" s="1539"/>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row>
    <row r="512" ht="13.5" customHeight="1">
      <c r="A512" s="1539"/>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ht="13.5" customHeight="1">
      <c r="A513" s="1539"/>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row>
    <row r="514" ht="13.5" customHeight="1">
      <c r="A514" s="1539"/>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row>
    <row r="515" ht="13.5" customHeight="1">
      <c r="A515" s="1539"/>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row>
    <row r="516" ht="13.5" customHeight="1">
      <c r="A516" s="1539"/>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row>
    <row r="517" ht="13.5" customHeight="1">
      <c r="A517" s="1539"/>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row>
    <row r="518" ht="13.5" customHeight="1">
      <c r="A518" s="1539"/>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row>
    <row r="519" ht="13.5" customHeight="1">
      <c r="A519" s="1539"/>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row>
    <row r="520" ht="13.5" customHeight="1">
      <c r="A520" s="1539"/>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row>
    <row r="521" ht="13.5" customHeight="1">
      <c r="A521" s="1539"/>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row>
    <row r="522" ht="13.5" customHeight="1">
      <c r="A522" s="1539"/>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row>
    <row r="523" ht="13.5" customHeight="1">
      <c r="A523" s="1539"/>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row>
    <row r="524" ht="13.5" customHeight="1">
      <c r="A524" s="1539"/>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row>
    <row r="525" ht="13.5" customHeight="1">
      <c r="A525" s="1539"/>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row>
    <row r="526" ht="13.5" customHeight="1">
      <c r="A526" s="1539"/>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row>
    <row r="527" ht="13.5" customHeight="1">
      <c r="A527" s="1539"/>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row>
    <row r="528" ht="13.5" customHeight="1">
      <c r="A528" s="1539"/>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row>
    <row r="529" ht="13.5" customHeight="1">
      <c r="A529" s="1539"/>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row>
    <row r="530" ht="13.5" customHeight="1">
      <c r="A530" s="1539"/>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row>
    <row r="531" ht="13.5" customHeight="1">
      <c r="A531" s="1539"/>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row>
    <row r="532" ht="13.5" customHeight="1">
      <c r="A532" s="1539"/>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row>
    <row r="533" ht="13.5" customHeight="1">
      <c r="A533" s="1539"/>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row>
    <row r="534" ht="13.5" customHeight="1">
      <c r="A534" s="1539"/>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row>
    <row r="535" ht="13.5" customHeight="1">
      <c r="A535" s="1539"/>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ht="13.5" customHeight="1">
      <c r="A536" s="1539"/>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row>
    <row r="537" ht="13.5" customHeight="1">
      <c r="A537" s="1539"/>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row>
    <row r="538" ht="13.5" customHeight="1">
      <c r="A538" s="1539"/>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row>
    <row r="539" ht="13.5" customHeight="1">
      <c r="A539" s="1539"/>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row>
    <row r="540" ht="13.5" customHeight="1">
      <c r="A540" s="1539"/>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row>
    <row r="541" ht="13.5" customHeight="1">
      <c r="A541" s="1539"/>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row>
    <row r="542" ht="13.5" customHeight="1">
      <c r="A542" s="1539"/>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row>
    <row r="543" ht="13.5" customHeight="1">
      <c r="A543" s="1539"/>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row>
    <row r="544" ht="13.5" customHeight="1">
      <c r="A544" s="1539"/>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row>
    <row r="545" ht="13.5" customHeight="1">
      <c r="A545" s="1539"/>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row>
    <row r="546" ht="13.5" customHeight="1">
      <c r="A546" s="1539"/>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row>
    <row r="547" ht="13.5" customHeight="1">
      <c r="A547" s="1539"/>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row>
    <row r="548" ht="13.5" customHeight="1">
      <c r="A548" s="1539"/>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row>
    <row r="549" ht="13.5" customHeight="1">
      <c r="A549" s="1539"/>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row>
    <row r="550" ht="13.5" customHeight="1">
      <c r="A550" s="1539"/>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row>
    <row r="551" ht="13.5" customHeight="1">
      <c r="A551" s="1539"/>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row>
    <row r="552" ht="13.5" customHeight="1">
      <c r="A552" s="1539"/>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row>
    <row r="553" ht="13.5" customHeight="1">
      <c r="A553" s="1539"/>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row>
    <row r="554" ht="13.5" customHeight="1">
      <c r="A554" s="1539"/>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row>
    <row r="555" ht="13.5" customHeight="1">
      <c r="A555" s="1539"/>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row>
    <row r="556" ht="13.5" customHeight="1">
      <c r="A556" s="1539"/>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row>
    <row r="557" ht="13.5" customHeight="1">
      <c r="A557" s="1539"/>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ht="13.5" customHeight="1">
      <c r="A558" s="1539"/>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row>
    <row r="559" ht="13.5" customHeight="1">
      <c r="A559" s="1539"/>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row>
    <row r="560" ht="13.5" customHeight="1">
      <c r="A560" s="1539"/>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row>
    <row r="561" ht="13.5" customHeight="1">
      <c r="A561" s="1539"/>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row>
    <row r="562" ht="13.5" customHeight="1">
      <c r="A562" s="1539"/>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row>
    <row r="563" ht="13.5" customHeight="1">
      <c r="A563" s="1539"/>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row>
    <row r="564" ht="13.5" customHeight="1">
      <c r="A564" s="1539"/>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row>
    <row r="565" ht="13.5" customHeight="1">
      <c r="A565" s="1539"/>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row>
    <row r="566" ht="13.5" customHeight="1">
      <c r="A566" s="1539"/>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row>
    <row r="567" ht="13.5" customHeight="1">
      <c r="A567" s="1539"/>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row>
    <row r="568" ht="13.5" customHeight="1">
      <c r="A568" s="1539"/>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row>
    <row r="569" ht="13.5" customHeight="1">
      <c r="A569" s="1539"/>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row>
    <row r="570" ht="13.5" customHeight="1">
      <c r="A570" s="1539"/>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row>
    <row r="571" ht="13.5" customHeight="1">
      <c r="A571" s="1539"/>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row>
    <row r="572" ht="13.5" customHeight="1">
      <c r="A572" s="1539"/>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row>
    <row r="573" ht="13.5" customHeight="1">
      <c r="A573" s="1539"/>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row>
    <row r="574" ht="13.5" customHeight="1">
      <c r="A574" s="1539"/>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row>
    <row r="575" ht="13.5" customHeight="1">
      <c r="A575" s="1539"/>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row>
    <row r="576" ht="13.5" customHeight="1">
      <c r="A576" s="1539"/>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row>
    <row r="577" ht="13.5" customHeight="1">
      <c r="A577" s="1539"/>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row>
    <row r="578" ht="13.5" customHeight="1">
      <c r="A578" s="1539"/>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row>
    <row r="579" ht="13.5" customHeight="1">
      <c r="A579" s="1539"/>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row>
    <row r="580" ht="13.5" customHeight="1">
      <c r="A580" s="1539"/>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row>
    <row r="581" ht="13.5" customHeight="1">
      <c r="A581" s="1539"/>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row>
    <row r="582" ht="13.5" customHeight="1">
      <c r="A582" s="1539"/>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row>
    <row r="583" ht="13.5" customHeight="1">
      <c r="A583" s="1539"/>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row>
    <row r="584" ht="13.5" customHeight="1">
      <c r="A584" s="1539"/>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row>
    <row r="585" ht="13.5" customHeight="1">
      <c r="A585" s="1539"/>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row>
    <row r="586" ht="13.5" customHeight="1">
      <c r="A586" s="1539"/>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row>
    <row r="587" ht="13.5" customHeight="1">
      <c r="A587" s="1539"/>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ht="13.5" customHeight="1">
      <c r="A588" s="1539"/>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row>
    <row r="589" ht="13.5" customHeight="1">
      <c r="A589" s="1539"/>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row>
    <row r="590" ht="13.5" customHeight="1">
      <c r="A590" s="1539"/>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row>
    <row r="591" ht="13.5" customHeight="1">
      <c r="A591" s="1539"/>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row>
    <row r="592" ht="13.5" customHeight="1">
      <c r="A592" s="1539"/>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row>
    <row r="593" ht="13.5" customHeight="1">
      <c r="A593" s="1539"/>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row>
    <row r="594" ht="13.5" customHeight="1">
      <c r="A594" s="1539"/>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row>
    <row r="595" ht="13.5" customHeight="1">
      <c r="A595" s="1539"/>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row>
    <row r="596" ht="13.5" customHeight="1">
      <c r="A596" s="1539"/>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row>
    <row r="597" ht="13.5" customHeight="1">
      <c r="A597" s="1539"/>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row>
    <row r="598" ht="13.5" customHeight="1">
      <c r="A598" s="1539"/>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row>
    <row r="599" ht="13.5" customHeight="1">
      <c r="A599" s="1539"/>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row>
    <row r="600" ht="13.5" customHeight="1">
      <c r="A600" s="1539"/>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row>
    <row r="601" ht="13.5" customHeight="1">
      <c r="A601" s="1539"/>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row>
    <row r="602" ht="13.5" customHeight="1">
      <c r="A602" s="1539"/>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row>
    <row r="603" ht="13.5" customHeight="1">
      <c r="A603" s="1539"/>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row>
    <row r="604" ht="13.5" customHeight="1">
      <c r="A604" s="1539"/>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row>
    <row r="605" ht="13.5" customHeight="1">
      <c r="A605" s="1539"/>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row>
    <row r="606" ht="13.5" customHeight="1">
      <c r="A606" s="1539"/>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row>
    <row r="607" ht="13.5" customHeight="1">
      <c r="A607" s="1539"/>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row>
    <row r="608" ht="13.5" customHeight="1">
      <c r="A608" s="1539"/>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row>
    <row r="609" ht="13.5" customHeight="1">
      <c r="A609" s="1539"/>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row>
    <row r="610" ht="13.5" customHeight="1">
      <c r="A610" s="1539"/>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row>
    <row r="611" ht="13.5" customHeight="1">
      <c r="A611" s="1539"/>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row>
    <row r="612" ht="13.5" customHeight="1">
      <c r="A612" s="1539"/>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ht="13.5" customHeight="1">
      <c r="A613" s="1539"/>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row>
    <row r="614" ht="13.5" customHeight="1">
      <c r="A614" s="1539"/>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row>
    <row r="615" ht="13.5" customHeight="1">
      <c r="A615" s="1539"/>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row>
    <row r="616" ht="13.5" customHeight="1">
      <c r="A616" s="1539"/>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row>
    <row r="617" ht="13.5" customHeight="1">
      <c r="A617" s="1539"/>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row>
    <row r="618" ht="13.5" customHeight="1">
      <c r="A618" s="1539"/>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row>
    <row r="619" ht="13.5" customHeight="1">
      <c r="A619" s="1539"/>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row>
    <row r="620" ht="13.5" customHeight="1">
      <c r="A620" s="1539"/>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row>
    <row r="621" ht="13.5" customHeight="1">
      <c r="A621" s="1539"/>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row>
    <row r="622" ht="13.5" customHeight="1">
      <c r="A622" s="1539"/>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row>
    <row r="623" ht="13.5" customHeight="1">
      <c r="A623" s="1539"/>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row>
    <row r="624" ht="13.5" customHeight="1">
      <c r="A624" s="1539"/>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row>
    <row r="625" ht="13.5" customHeight="1">
      <c r="A625" s="1539"/>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ht="13.5" customHeight="1">
      <c r="A626" s="1539"/>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row>
    <row r="627" ht="13.5" customHeight="1">
      <c r="A627" s="1539"/>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row>
    <row r="628" ht="13.5" customHeight="1">
      <c r="A628" s="1539"/>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row>
    <row r="629" ht="13.5" customHeight="1">
      <c r="A629" s="1539"/>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row>
    <row r="630" ht="13.5" customHeight="1">
      <c r="A630" s="1539"/>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row>
    <row r="631" ht="13.5" customHeight="1">
      <c r="A631" s="1539"/>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row>
    <row r="632" ht="13.5" customHeight="1">
      <c r="A632" s="1539"/>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row>
    <row r="633" ht="13.5" customHeight="1">
      <c r="A633" s="1539"/>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row>
    <row r="634" ht="13.5" customHeight="1">
      <c r="A634" s="1539"/>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row>
    <row r="635" ht="13.5" customHeight="1">
      <c r="A635" s="1539"/>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row>
    <row r="636" ht="13.5" customHeight="1">
      <c r="A636" s="1539"/>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row>
    <row r="637" ht="13.5" customHeight="1">
      <c r="A637" s="1539"/>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row>
    <row r="638" ht="13.5" customHeight="1">
      <c r="A638" s="1539"/>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row>
    <row r="639" ht="13.5" customHeight="1">
      <c r="A639" s="1539"/>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row>
    <row r="640" ht="13.5" customHeight="1">
      <c r="A640" s="1539"/>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row>
    <row r="641" ht="13.5" customHeight="1">
      <c r="A641" s="1539"/>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row>
    <row r="642" ht="13.5" customHeight="1">
      <c r="A642" s="1539"/>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row>
    <row r="643" ht="13.5" customHeight="1">
      <c r="A643" s="1539"/>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row>
    <row r="644" ht="13.5" customHeight="1">
      <c r="A644" s="1539"/>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row>
    <row r="645" ht="13.5" customHeight="1">
      <c r="A645" s="1539"/>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row>
    <row r="646" ht="13.5" customHeight="1">
      <c r="A646" s="1539"/>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row>
    <row r="647" ht="13.5" customHeight="1">
      <c r="A647" s="1539"/>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row>
    <row r="648" ht="13.5" customHeight="1">
      <c r="A648" s="1539"/>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row>
    <row r="649" ht="13.5" customHeight="1">
      <c r="A649" s="1539"/>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row>
    <row r="650" ht="13.5" customHeight="1">
      <c r="A650" s="1539"/>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row>
    <row r="651" ht="13.5" customHeight="1">
      <c r="A651" s="1539"/>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row>
    <row r="652" ht="13.5" customHeight="1">
      <c r="A652" s="1539"/>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row>
    <row r="653" ht="13.5" customHeight="1">
      <c r="A653" s="1539"/>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ht="13.5" customHeight="1">
      <c r="A654" s="1539"/>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row>
    <row r="655" ht="13.5" customHeight="1">
      <c r="A655" s="1539"/>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row>
    <row r="656" ht="13.5" customHeight="1">
      <c r="A656" s="1539"/>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row>
    <row r="657" ht="13.5" customHeight="1">
      <c r="A657" s="1539"/>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row>
    <row r="658" ht="13.5" customHeight="1">
      <c r="A658" s="1539"/>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row>
    <row r="659" ht="13.5" customHeight="1">
      <c r="A659" s="1539"/>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row>
    <row r="660" ht="13.5" customHeight="1">
      <c r="A660" s="1539"/>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row>
    <row r="661" ht="13.5" customHeight="1">
      <c r="A661" s="1539"/>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row>
    <row r="662" ht="13.5" customHeight="1">
      <c r="A662" s="1539"/>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row>
    <row r="663" ht="13.5" customHeight="1">
      <c r="A663" s="1539"/>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row>
    <row r="664" ht="13.5" customHeight="1">
      <c r="A664" s="1539"/>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row>
    <row r="665" ht="13.5" customHeight="1">
      <c r="A665" s="1539"/>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row>
    <row r="666" ht="13.5" customHeight="1">
      <c r="A666" s="1539"/>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row>
    <row r="667" ht="13.5" customHeight="1">
      <c r="A667" s="1539"/>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row>
    <row r="668" ht="13.5" customHeight="1">
      <c r="A668" s="1539"/>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row>
    <row r="669" ht="13.5" customHeight="1">
      <c r="A669" s="1539"/>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row>
    <row r="670" ht="13.5" customHeight="1">
      <c r="A670" s="1539"/>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row>
    <row r="671" ht="13.5" customHeight="1">
      <c r="A671" s="1539"/>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row>
    <row r="672" ht="13.5" customHeight="1">
      <c r="A672" s="1539"/>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row>
    <row r="673" ht="13.5" customHeight="1">
      <c r="A673" s="1539"/>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row>
    <row r="674" ht="13.5" customHeight="1">
      <c r="A674" s="1539"/>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row>
    <row r="675" ht="13.5" customHeight="1">
      <c r="A675" s="1539"/>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row>
    <row r="676" ht="13.5" customHeight="1">
      <c r="A676" s="1539"/>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row>
    <row r="677" ht="13.5" customHeight="1">
      <c r="A677" s="1539"/>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row>
    <row r="678" ht="13.5" customHeight="1">
      <c r="A678" s="1539"/>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row>
    <row r="679" ht="13.5" customHeight="1">
      <c r="A679" s="1539"/>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row>
    <row r="680" ht="13.5" customHeight="1">
      <c r="A680" s="1539"/>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row>
    <row r="681" ht="13.5" customHeight="1">
      <c r="A681" s="1539"/>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row>
    <row r="682" ht="13.5" customHeight="1">
      <c r="A682" s="1539"/>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row>
    <row r="683" ht="13.5" customHeight="1">
      <c r="A683" s="1539"/>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row>
    <row r="684" ht="13.5" customHeight="1">
      <c r="A684" s="1539"/>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row>
    <row r="685" ht="13.5" customHeight="1">
      <c r="A685" s="1539"/>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row>
    <row r="686" ht="13.5" customHeight="1">
      <c r="A686" s="1539"/>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row>
    <row r="687" ht="13.5" customHeight="1">
      <c r="A687" s="1539"/>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row>
    <row r="688" ht="13.5" customHeight="1">
      <c r="A688" s="1539"/>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row>
    <row r="689" ht="13.5" customHeight="1">
      <c r="A689" s="1539"/>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row>
    <row r="690" ht="13.5" customHeight="1">
      <c r="A690" s="1539"/>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row>
    <row r="691" ht="13.5" customHeight="1">
      <c r="A691" s="1539"/>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row>
    <row r="692" ht="13.5" customHeight="1">
      <c r="A692" s="1539"/>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row>
    <row r="693" ht="13.5" customHeight="1">
      <c r="A693" s="1539"/>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row>
    <row r="694" ht="13.5" customHeight="1">
      <c r="A694" s="1539"/>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row>
    <row r="695" ht="13.5" customHeight="1">
      <c r="A695" s="1539"/>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row>
    <row r="696" ht="13.5" customHeight="1">
      <c r="A696" s="1539"/>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row>
    <row r="697" ht="13.5" customHeight="1">
      <c r="A697" s="1539"/>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row>
    <row r="698" ht="13.5" customHeight="1">
      <c r="A698" s="1539"/>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row>
    <row r="699" ht="13.5" customHeight="1">
      <c r="A699" s="1539"/>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row>
    <row r="700" ht="13.5" customHeight="1">
      <c r="A700" s="1539"/>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ht="13.5" customHeight="1">
      <c r="A701" s="1539"/>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row>
    <row r="702" ht="13.5" customHeight="1">
      <c r="A702" s="1539"/>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row>
    <row r="703" ht="13.5" customHeight="1">
      <c r="A703" s="1539"/>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row>
    <row r="704" ht="13.5" customHeight="1">
      <c r="A704" s="1539"/>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row>
    <row r="705" ht="13.5" customHeight="1">
      <c r="A705" s="1539"/>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row>
    <row r="706" ht="13.5" customHeight="1">
      <c r="A706" s="1539"/>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row>
    <row r="707" ht="13.5" customHeight="1">
      <c r="A707" s="1539"/>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row>
    <row r="708" ht="13.5" customHeight="1">
      <c r="A708" s="1539"/>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row>
    <row r="709" ht="13.5" customHeight="1">
      <c r="A709" s="1539"/>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row>
    <row r="710" ht="13.5" customHeight="1">
      <c r="A710" s="1539"/>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row>
    <row r="711" ht="13.5" customHeight="1">
      <c r="A711" s="1539"/>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ht="13.5" customHeight="1">
      <c r="A712" s="1539"/>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row>
    <row r="713" ht="13.5" customHeight="1">
      <c r="A713" s="1539"/>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row>
    <row r="714" ht="13.5" customHeight="1">
      <c r="A714" s="1539"/>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row>
    <row r="715" ht="13.5" customHeight="1">
      <c r="A715" s="1539"/>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row>
    <row r="716" ht="13.5" customHeight="1">
      <c r="A716" s="1539"/>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row>
    <row r="717" ht="13.5" customHeight="1">
      <c r="A717" s="1539"/>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row>
    <row r="718" ht="13.5" customHeight="1">
      <c r="A718" s="1539"/>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row>
    <row r="719" ht="13.5" customHeight="1">
      <c r="A719" s="1539"/>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row>
    <row r="720" ht="13.5" customHeight="1">
      <c r="A720" s="1539"/>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ht="13.5" customHeight="1">
      <c r="A721" s="1539"/>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row>
    <row r="722" ht="13.5" customHeight="1">
      <c r="A722" s="1539"/>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row>
    <row r="723" ht="13.5" customHeight="1">
      <c r="A723" s="1539"/>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row>
    <row r="724" ht="13.5" customHeight="1">
      <c r="A724" s="1539"/>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row>
    <row r="725" ht="13.5" customHeight="1">
      <c r="A725" s="1539"/>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row>
    <row r="726" ht="13.5" customHeight="1">
      <c r="A726" s="1539"/>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row>
    <row r="727" ht="13.5" customHeight="1">
      <c r="A727" s="1539"/>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row>
    <row r="728" ht="13.5" customHeight="1">
      <c r="A728" s="1539"/>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row>
    <row r="729" ht="13.5" customHeight="1">
      <c r="A729" s="1539"/>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row>
    <row r="730" ht="13.5" customHeight="1">
      <c r="A730" s="1539"/>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row>
    <row r="731" ht="13.5" customHeight="1">
      <c r="A731" s="1539"/>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row>
    <row r="732" ht="13.5" customHeight="1">
      <c r="A732" s="1539"/>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row>
    <row r="733" ht="13.5" customHeight="1">
      <c r="A733" s="1539"/>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row>
    <row r="734" ht="13.5" customHeight="1">
      <c r="A734" s="1539"/>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row>
    <row r="735" ht="13.5" customHeight="1">
      <c r="A735" s="1539"/>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row>
    <row r="736" ht="13.5" customHeight="1">
      <c r="A736" s="1539"/>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row>
    <row r="737" ht="13.5" customHeight="1">
      <c r="A737" s="1539"/>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row>
    <row r="738" ht="13.5" customHeight="1">
      <c r="A738" s="1539"/>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row>
    <row r="739" ht="13.5" customHeight="1">
      <c r="A739" s="1539"/>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row>
    <row r="740" ht="13.5" customHeight="1">
      <c r="A740" s="1539"/>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row>
    <row r="741" ht="13.5" customHeight="1">
      <c r="A741" s="1539"/>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row>
    <row r="742" ht="13.5" customHeight="1">
      <c r="A742" s="1539"/>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row>
    <row r="743" ht="13.5" customHeight="1">
      <c r="A743" s="1539"/>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row>
    <row r="744" ht="13.5" customHeight="1">
      <c r="A744" s="1539"/>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row>
    <row r="745" ht="13.5" customHeight="1">
      <c r="A745" s="1539"/>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row>
    <row r="746" ht="13.5" customHeight="1">
      <c r="A746" s="1539"/>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row>
    <row r="747" ht="13.5" customHeight="1">
      <c r="A747" s="1539"/>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row>
    <row r="748" ht="13.5" customHeight="1">
      <c r="A748" s="1539"/>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row>
    <row r="749" ht="13.5" customHeight="1">
      <c r="A749" s="1539"/>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row>
    <row r="750" ht="13.5" customHeight="1">
      <c r="A750" s="1539"/>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row>
    <row r="751" ht="13.5" customHeight="1">
      <c r="A751" s="1539"/>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row>
    <row r="752" ht="13.5" customHeight="1">
      <c r="A752" s="1539"/>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row>
    <row r="753" ht="13.5" customHeight="1">
      <c r="A753" s="1539"/>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row>
    <row r="754" ht="13.5" customHeight="1">
      <c r="A754" s="1539"/>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row>
    <row r="755" ht="13.5" customHeight="1">
      <c r="A755" s="1539"/>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row>
    <row r="756" ht="13.5" customHeight="1">
      <c r="A756" s="1539"/>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row>
    <row r="757" ht="13.5" customHeight="1">
      <c r="A757" s="1539"/>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row>
    <row r="758" ht="13.5" customHeight="1">
      <c r="A758" s="1539"/>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row>
    <row r="759" ht="13.5" customHeight="1">
      <c r="A759" s="1539"/>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row>
    <row r="760" ht="13.5" customHeight="1">
      <c r="A760" s="1539"/>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row>
    <row r="761" ht="13.5" customHeight="1">
      <c r="A761" s="1539"/>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row>
    <row r="762" ht="13.5" customHeight="1">
      <c r="A762" s="1539"/>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row>
    <row r="763" ht="13.5" customHeight="1">
      <c r="A763" s="1539"/>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row>
    <row r="764" ht="13.5" customHeight="1">
      <c r="A764" s="1539"/>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row>
    <row r="765" ht="13.5" customHeight="1">
      <c r="A765" s="1539"/>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row>
    <row r="766" ht="13.5" customHeight="1">
      <c r="A766" s="1539"/>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row>
    <row r="767" ht="13.5" customHeight="1">
      <c r="A767" s="1539"/>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row>
    <row r="768" ht="13.5" customHeight="1">
      <c r="A768" s="1539"/>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row>
    <row r="769" ht="13.5" customHeight="1">
      <c r="A769" s="1539"/>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row>
    <row r="770" ht="13.5" customHeight="1">
      <c r="A770" s="1539"/>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row>
    <row r="771" ht="13.5" customHeight="1">
      <c r="A771" s="1539"/>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row>
    <row r="772" ht="13.5" customHeight="1">
      <c r="A772" s="1539"/>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row>
    <row r="773" ht="13.5" customHeight="1">
      <c r="A773" s="1539"/>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row>
    <row r="774" ht="13.5" customHeight="1">
      <c r="A774" s="1539"/>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row>
    <row r="775" ht="13.5" customHeight="1">
      <c r="A775" s="1539"/>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row>
    <row r="776" ht="13.5" customHeight="1">
      <c r="A776" s="1539"/>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row>
    <row r="777" ht="13.5" customHeight="1">
      <c r="A777" s="1539"/>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row>
    <row r="778" ht="13.5" customHeight="1">
      <c r="A778" s="1539"/>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row>
    <row r="779" ht="13.5" customHeight="1">
      <c r="A779" s="1539"/>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row>
    <row r="780" ht="13.5" customHeight="1">
      <c r="A780" s="1539"/>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row>
    <row r="781" ht="13.5" customHeight="1">
      <c r="A781" s="1539"/>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row>
    <row r="782" ht="13.5" customHeight="1">
      <c r="A782" s="1539"/>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row>
    <row r="783" ht="13.5" customHeight="1">
      <c r="A783" s="1539"/>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row>
    <row r="784" ht="13.5" customHeight="1">
      <c r="A784" s="1539"/>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row>
    <row r="785" ht="13.5" customHeight="1">
      <c r="A785" s="1539"/>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row>
    <row r="786" ht="13.5" customHeight="1">
      <c r="A786" s="1539"/>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row>
    <row r="787" ht="13.5" customHeight="1">
      <c r="A787" s="1539"/>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row>
    <row r="788" ht="13.5" customHeight="1">
      <c r="A788" s="1539"/>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row>
    <row r="789" ht="13.5" customHeight="1">
      <c r="A789" s="1539"/>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row>
    <row r="790" ht="13.5" customHeight="1">
      <c r="A790" s="1539"/>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row>
    <row r="791" ht="13.5" customHeight="1">
      <c r="A791" s="1539"/>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row>
    <row r="792" ht="13.5" customHeight="1">
      <c r="A792" s="1539"/>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row>
    <row r="793" ht="13.5" customHeight="1">
      <c r="A793" s="1539"/>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row>
    <row r="794" ht="13.5" customHeight="1">
      <c r="A794" s="1539"/>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row>
    <row r="795" ht="13.5" customHeight="1">
      <c r="A795" s="1539"/>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row>
    <row r="796" ht="13.5" customHeight="1">
      <c r="A796" s="1539"/>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row>
    <row r="797" ht="13.5" customHeight="1">
      <c r="A797" s="1539"/>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row>
    <row r="798" ht="13.5" customHeight="1">
      <c r="A798" s="1539"/>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row>
    <row r="799" ht="13.5" customHeight="1">
      <c r="A799" s="1539"/>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row>
    <row r="800" ht="13.5" customHeight="1">
      <c r="A800" s="1539"/>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row>
    <row r="801" ht="13.5" customHeight="1">
      <c r="A801" s="1539"/>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row>
    <row r="802" ht="13.5" customHeight="1">
      <c r="A802" s="1539"/>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row>
    <row r="803" ht="13.5" customHeight="1">
      <c r="A803" s="1539"/>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row>
    <row r="804" ht="13.5" customHeight="1">
      <c r="A804" s="1539"/>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row>
    <row r="805" ht="13.5" customHeight="1">
      <c r="A805" s="1539"/>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row>
    <row r="806" ht="13.5" customHeight="1">
      <c r="A806" s="1539"/>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row>
    <row r="807" ht="13.5" customHeight="1">
      <c r="A807" s="1539"/>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row>
    <row r="808" ht="13.5" customHeight="1">
      <c r="A808" s="1539"/>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row>
    <row r="809" ht="13.5" customHeight="1">
      <c r="A809" s="1539"/>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row>
    <row r="810" ht="13.5" customHeight="1">
      <c r="A810" s="1539"/>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row>
    <row r="811" ht="13.5" customHeight="1">
      <c r="A811" s="1539"/>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row>
    <row r="812" ht="13.5" customHeight="1">
      <c r="A812" s="1539"/>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row>
    <row r="813" ht="13.5" customHeight="1">
      <c r="A813" s="1539"/>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row>
    <row r="814" ht="13.5" customHeight="1">
      <c r="A814" s="1539"/>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row>
    <row r="815" ht="13.5" customHeight="1">
      <c r="A815" s="1539"/>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row>
    <row r="816" ht="13.5" customHeight="1">
      <c r="A816" s="1539"/>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row>
    <row r="817" ht="13.5" customHeight="1">
      <c r="A817" s="1539"/>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row>
    <row r="818" ht="13.5" customHeight="1">
      <c r="A818" s="1539"/>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row>
    <row r="819" ht="13.5" customHeight="1">
      <c r="A819" s="1539"/>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row>
    <row r="820" ht="13.5" customHeight="1">
      <c r="A820" s="1539"/>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row>
    <row r="821" ht="13.5" customHeight="1">
      <c r="A821" s="1539"/>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row>
    <row r="822" ht="13.5" customHeight="1">
      <c r="A822" s="1539"/>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row>
    <row r="823" ht="13.5" customHeight="1">
      <c r="A823" s="1539"/>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row>
    <row r="824" ht="13.5" customHeight="1">
      <c r="A824" s="1539"/>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row>
    <row r="825" ht="13.5" customHeight="1">
      <c r="A825" s="1539"/>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row>
    <row r="826" ht="13.5" customHeight="1">
      <c r="A826" s="1539"/>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row>
    <row r="827" ht="13.5" customHeight="1">
      <c r="A827" s="1539"/>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row>
    <row r="828" ht="13.5" customHeight="1">
      <c r="A828" s="1539"/>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row>
    <row r="829" ht="13.5" customHeight="1">
      <c r="A829" s="1539"/>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row>
    <row r="830" ht="13.5" customHeight="1">
      <c r="A830" s="1539"/>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row>
    <row r="831" ht="13.5" customHeight="1">
      <c r="A831" s="1539"/>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row>
    <row r="832" ht="13.5" customHeight="1">
      <c r="A832" s="1539"/>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row>
    <row r="833" ht="13.5" customHeight="1">
      <c r="A833" s="1539"/>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row>
    <row r="834" ht="13.5" customHeight="1">
      <c r="A834" s="1539"/>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row>
    <row r="835" ht="13.5" customHeight="1">
      <c r="A835" s="1539"/>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row>
    <row r="836" ht="13.5" customHeight="1">
      <c r="A836" s="1539"/>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row>
    <row r="837" ht="13.5" customHeight="1">
      <c r="A837" s="1539"/>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row>
    <row r="838" ht="13.5" customHeight="1">
      <c r="A838" s="1539"/>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row>
    <row r="839" ht="13.5" customHeight="1">
      <c r="A839" s="1539"/>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row>
    <row r="840" ht="13.5" customHeight="1">
      <c r="A840" s="1539"/>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row>
    <row r="841" ht="13.5" customHeight="1">
      <c r="A841" s="1539"/>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row>
    <row r="842" ht="13.5" customHeight="1">
      <c r="A842" s="1539"/>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row>
    <row r="843" ht="13.5" customHeight="1">
      <c r="A843" s="1539"/>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row>
    <row r="844" ht="13.5" customHeight="1">
      <c r="A844" s="1539"/>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row>
    <row r="845" ht="13.5" customHeight="1">
      <c r="A845" s="1539"/>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row>
    <row r="846" ht="13.5" customHeight="1">
      <c r="A846" s="1539"/>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row>
    <row r="847" ht="13.5" customHeight="1">
      <c r="A847" s="1539"/>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row>
    <row r="848" ht="13.5" customHeight="1">
      <c r="A848" s="1539"/>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row>
    <row r="849" ht="13.5" customHeight="1">
      <c r="A849" s="1539"/>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row>
    <row r="850" ht="13.5" customHeight="1">
      <c r="A850" s="1539"/>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row>
    <row r="851" ht="13.5" customHeight="1">
      <c r="A851" s="1539"/>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row>
    <row r="852" ht="13.5" customHeight="1">
      <c r="A852" s="1539"/>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row>
    <row r="853" ht="13.5" customHeight="1">
      <c r="A853" s="1539"/>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row>
    <row r="854" ht="13.5" customHeight="1">
      <c r="A854" s="1539"/>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row>
    <row r="855" ht="13.5" customHeight="1">
      <c r="A855" s="1539"/>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row>
    <row r="856" ht="13.5" customHeight="1">
      <c r="A856" s="1539"/>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row>
    <row r="857" ht="13.5" customHeight="1">
      <c r="A857" s="1539"/>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row>
    <row r="858" ht="13.5" customHeight="1">
      <c r="A858" s="1539"/>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row>
    <row r="859" ht="13.5" customHeight="1">
      <c r="A859" s="1539"/>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row>
    <row r="860" ht="13.5" customHeight="1">
      <c r="A860" s="1539"/>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row>
    <row r="861" ht="13.5" customHeight="1">
      <c r="A861" s="1539"/>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row>
    <row r="862" ht="13.5" customHeight="1">
      <c r="A862" s="1539"/>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row>
    <row r="863" ht="13.5" customHeight="1">
      <c r="A863" s="1539"/>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row>
    <row r="864" ht="13.5" customHeight="1">
      <c r="A864" s="1539"/>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row>
    <row r="865" ht="13.5" customHeight="1">
      <c r="A865" s="1539"/>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row>
    <row r="866" ht="13.5" customHeight="1">
      <c r="A866" s="1539"/>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row>
    <row r="867" ht="13.5" customHeight="1">
      <c r="A867" s="1539"/>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row>
    <row r="868" ht="13.5" customHeight="1">
      <c r="A868" s="1539"/>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row>
    <row r="869" ht="13.5" customHeight="1">
      <c r="A869" s="1539"/>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row>
    <row r="870" ht="13.5" customHeight="1">
      <c r="A870" s="1539"/>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row>
    <row r="871" ht="13.5" customHeight="1">
      <c r="A871" s="1539"/>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row>
    <row r="872" ht="13.5" customHeight="1">
      <c r="A872" s="1539"/>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row>
    <row r="873" ht="13.5" customHeight="1">
      <c r="A873" s="1539"/>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row>
    <row r="874" ht="13.5" customHeight="1">
      <c r="A874" s="1539"/>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row>
    <row r="875" ht="13.5" customHeight="1">
      <c r="A875" s="1539"/>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row>
    <row r="876" ht="13.5" customHeight="1">
      <c r="A876" s="1539"/>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row>
    <row r="877" ht="13.5" customHeight="1">
      <c r="A877" s="1539"/>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row>
    <row r="878" ht="13.5" customHeight="1">
      <c r="A878" s="1539"/>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row>
    <row r="879" ht="13.5" customHeight="1">
      <c r="A879" s="1539"/>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row>
    <row r="880" ht="13.5" customHeight="1">
      <c r="A880" s="1539"/>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row>
    <row r="881" ht="13.5" customHeight="1">
      <c r="A881" s="1539"/>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row>
    <row r="882" ht="13.5" customHeight="1">
      <c r="A882" s="1539"/>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row>
    <row r="883" ht="13.5" customHeight="1">
      <c r="A883" s="1539"/>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row>
    <row r="884" ht="13.5" customHeight="1">
      <c r="A884" s="1539"/>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row>
    <row r="885" ht="13.5" customHeight="1">
      <c r="A885" s="1539"/>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row>
    <row r="886" ht="13.5" customHeight="1">
      <c r="A886" s="1539"/>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row>
    <row r="887" ht="13.5" customHeight="1">
      <c r="A887" s="1539"/>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row>
    <row r="888" ht="13.5" customHeight="1">
      <c r="A888" s="1539"/>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row>
    <row r="889" ht="13.5" customHeight="1">
      <c r="A889" s="1539"/>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row>
    <row r="890" ht="13.5" customHeight="1">
      <c r="A890" s="1539"/>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row>
    <row r="891" ht="13.5" customHeight="1">
      <c r="A891" s="1539"/>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row>
    <row r="892" ht="13.5" customHeight="1">
      <c r="A892" s="1539"/>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row>
    <row r="893" ht="13.5" customHeight="1">
      <c r="A893" s="1539"/>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row>
    <row r="894" ht="13.5" customHeight="1">
      <c r="A894" s="1539"/>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row>
    <row r="895" ht="13.5" customHeight="1">
      <c r="A895" s="1539"/>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row>
    <row r="896" ht="13.5" customHeight="1">
      <c r="A896" s="1539"/>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row>
    <row r="897" ht="13.5" customHeight="1">
      <c r="A897" s="1539"/>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row>
    <row r="898" ht="13.5" customHeight="1">
      <c r="A898" s="1539"/>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row>
    <row r="899" ht="13.5" customHeight="1">
      <c r="A899" s="1539"/>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row>
    <row r="900" ht="13.5" customHeight="1">
      <c r="A900" s="1539"/>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row>
    <row r="901" ht="13.5" customHeight="1">
      <c r="A901" s="1539"/>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row>
    <row r="902" ht="13.5" customHeight="1">
      <c r="A902" s="1539"/>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row>
    <row r="903" ht="13.5" customHeight="1">
      <c r="A903" s="1539"/>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row>
    <row r="904" ht="13.5" customHeight="1">
      <c r="A904" s="1539"/>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row>
    <row r="905" ht="13.5" customHeight="1">
      <c r="A905" s="1539"/>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row>
    <row r="906" ht="13.5" customHeight="1">
      <c r="A906" s="1539"/>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row>
    <row r="907" ht="13.5" customHeight="1">
      <c r="A907" s="1539"/>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row>
    <row r="908" ht="13.5" customHeight="1">
      <c r="A908" s="1539"/>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row>
    <row r="909" ht="13.5" customHeight="1">
      <c r="A909" s="1539"/>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row>
    <row r="910" ht="13.5" customHeight="1">
      <c r="A910" s="1539"/>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row>
    <row r="911" ht="13.5" customHeight="1">
      <c r="A911" s="1539"/>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row>
    <row r="912" ht="13.5" customHeight="1">
      <c r="A912" s="1539"/>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row>
    <row r="913" ht="13.5" customHeight="1">
      <c r="A913" s="1539"/>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row>
    <row r="914" ht="13.5" customHeight="1">
      <c r="A914" s="1539"/>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row>
    <row r="915" ht="13.5" customHeight="1">
      <c r="A915" s="1539"/>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row>
    <row r="916" ht="13.5" customHeight="1">
      <c r="A916" s="1539"/>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row>
    <row r="917" ht="13.5" customHeight="1">
      <c r="A917" s="1539"/>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row>
    <row r="918" ht="13.5" customHeight="1">
      <c r="A918" s="1539"/>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row>
    <row r="919" ht="13.5" customHeight="1">
      <c r="A919" s="1539"/>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row>
    <row r="920" ht="13.5" customHeight="1">
      <c r="A920" s="1539"/>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row>
    <row r="921" ht="13.5" customHeight="1">
      <c r="A921" s="1539"/>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row>
    <row r="922" ht="13.5" customHeight="1">
      <c r="A922" s="1539"/>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row>
    <row r="923" ht="13.5" customHeight="1">
      <c r="A923" s="1539"/>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row>
    <row r="924" ht="13.5" customHeight="1">
      <c r="A924" s="1539"/>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row>
    <row r="925" ht="13.5" customHeight="1">
      <c r="A925" s="1539"/>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row>
    <row r="926" ht="13.5" customHeight="1">
      <c r="A926" s="1539"/>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row>
    <row r="927" ht="13.5" customHeight="1">
      <c r="A927" s="1539"/>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row>
    <row r="928" ht="13.5" customHeight="1">
      <c r="A928" s="1539"/>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row>
    <row r="929" ht="13.5" customHeight="1">
      <c r="A929" s="1539"/>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row>
    <row r="930" ht="13.5" customHeight="1">
      <c r="A930" s="1539"/>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row>
    <row r="931" ht="13.5" customHeight="1">
      <c r="A931" s="1539"/>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row>
    <row r="932" ht="13.5" customHeight="1">
      <c r="A932" s="1539"/>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row>
    <row r="933" ht="13.5" customHeight="1">
      <c r="A933" s="1539"/>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row>
    <row r="934" ht="13.5" customHeight="1">
      <c r="A934" s="1539"/>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row>
    <row r="935" ht="13.5" customHeight="1">
      <c r="A935" s="1539"/>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row>
    <row r="936" ht="13.5" customHeight="1">
      <c r="A936" s="1539"/>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row>
    <row r="937" ht="13.5" customHeight="1">
      <c r="A937" s="1539"/>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row>
    <row r="938" ht="13.5" customHeight="1">
      <c r="A938" s="1539"/>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row>
    <row r="939" ht="13.5" customHeight="1">
      <c r="A939" s="1539"/>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row>
    <row r="940" ht="13.5" customHeight="1">
      <c r="A940" s="1539"/>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row>
    <row r="941" ht="13.5" customHeight="1">
      <c r="A941" s="1539"/>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row>
    <row r="942" ht="13.5" customHeight="1">
      <c r="A942" s="1539"/>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row>
    <row r="943" ht="13.5" customHeight="1">
      <c r="A943" s="1539"/>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row>
    <row r="944" ht="13.5" customHeight="1">
      <c r="A944" s="1539"/>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row>
    <row r="945" ht="13.5" customHeight="1">
      <c r="A945" s="1539"/>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row>
    <row r="946" ht="13.5" customHeight="1">
      <c r="A946" s="1539"/>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row>
    <row r="947" ht="13.5" customHeight="1">
      <c r="A947" s="1539"/>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row>
    <row r="948" ht="13.5" customHeight="1">
      <c r="A948" s="1539"/>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row>
    <row r="949" ht="13.5" customHeight="1">
      <c r="A949" s="1539"/>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row>
    <row r="950" ht="13.5" customHeight="1">
      <c r="A950" s="1539"/>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row>
    <row r="951" ht="13.5" customHeight="1">
      <c r="A951" s="1539"/>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row>
    <row r="952" ht="13.5" customHeight="1">
      <c r="A952" s="1539"/>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row>
    <row r="953" ht="13.5" customHeight="1">
      <c r="A953" s="1539"/>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row>
    <row r="954" ht="13.5" customHeight="1">
      <c r="A954" s="1539"/>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row>
    <row r="955" ht="13.5" customHeight="1">
      <c r="A955" s="1539"/>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row>
    <row r="956" ht="13.5" customHeight="1">
      <c r="A956" s="1539"/>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row>
    <row r="957" ht="13.5" customHeight="1">
      <c r="A957" s="1539"/>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row>
    <row r="958" ht="13.5" customHeight="1">
      <c r="A958" s="1539"/>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row>
    <row r="959" ht="13.5" customHeight="1">
      <c r="A959" s="1539"/>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row>
    <row r="960" ht="13.5" customHeight="1">
      <c r="A960" s="1539"/>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row>
    <row r="961" ht="13.5" customHeight="1">
      <c r="A961" s="1539"/>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row>
    <row r="962" ht="13.5" customHeight="1">
      <c r="A962" s="1539"/>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row>
    <row r="963" ht="13.5" customHeight="1">
      <c r="A963" s="1539"/>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row>
    <row r="964" ht="13.5" customHeight="1">
      <c r="A964" s="1539"/>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row>
    <row r="965" ht="13.5" customHeight="1">
      <c r="A965" s="1539"/>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row>
    <row r="966" ht="13.5" customHeight="1">
      <c r="A966" s="1539"/>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row>
    <row r="967" ht="13.5" customHeight="1">
      <c r="A967" s="1539"/>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row>
    <row r="968" ht="13.5" customHeight="1">
      <c r="A968" s="1539"/>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row>
    <row r="969" ht="13.5" customHeight="1">
      <c r="A969" s="1539"/>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row>
    <row r="970" ht="13.5" customHeight="1">
      <c r="A970" s="1539"/>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row>
    <row r="971" ht="13.5" customHeight="1">
      <c r="A971" s="1539"/>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row>
    <row r="972" ht="13.5" customHeight="1">
      <c r="A972" s="1539"/>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row>
    <row r="973" ht="13.5" customHeight="1">
      <c r="A973" s="1539"/>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row>
    <row r="974" ht="13.5" customHeight="1">
      <c r="A974" s="1539"/>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row>
    <row r="975" ht="13.5" customHeight="1">
      <c r="A975" s="1539"/>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row>
    <row r="976" ht="13.5" customHeight="1">
      <c r="A976" s="1539"/>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row>
    <row r="977" ht="13.5" customHeight="1">
      <c r="A977" s="1539"/>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row>
    <row r="978" ht="13.5" customHeight="1">
      <c r="A978" s="1539"/>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row>
    <row r="979" ht="13.5" customHeight="1">
      <c r="A979" s="1539"/>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row>
    <row r="980" ht="13.5" customHeight="1">
      <c r="A980" s="1539"/>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row>
    <row r="981" ht="13.5" customHeight="1">
      <c r="A981" s="1539"/>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row>
    <row r="982" ht="13.5" customHeight="1">
      <c r="A982" s="1539"/>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row>
    <row r="983" ht="13.5" customHeight="1">
      <c r="A983" s="1539"/>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row>
    <row r="984" ht="13.5" customHeight="1">
      <c r="A984" s="1539"/>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row>
    <row r="985" ht="13.5" customHeight="1">
      <c r="A985" s="1539"/>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row>
    <row r="986" ht="13.5" customHeight="1">
      <c r="A986" s="1539"/>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row>
    <row r="987" ht="13.5" customHeight="1">
      <c r="A987" s="1539"/>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row>
    <row r="988" ht="13.5" customHeight="1">
      <c r="A988" s="1539"/>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row>
    <row r="989" ht="13.5" customHeight="1">
      <c r="A989" s="1539"/>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row>
    <row r="990" ht="13.5" customHeight="1">
      <c r="A990" s="1539"/>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row>
    <row r="991" ht="13.5" customHeight="1">
      <c r="A991" s="1539"/>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row>
    <row r="992" ht="13.5" customHeight="1">
      <c r="A992" s="1539"/>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row>
    <row r="993" ht="13.5" customHeight="1">
      <c r="A993" s="1539"/>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row>
    <row r="994" ht="13.5" customHeight="1">
      <c r="A994" s="1539"/>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row>
    <row r="995" ht="13.5" customHeight="1">
      <c r="A995" s="1539"/>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row>
    <row r="996" ht="13.5" customHeight="1">
      <c r="A996" s="1539"/>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row>
    <row r="997" ht="13.5" customHeight="1">
      <c r="A997" s="1539"/>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row>
    <row r="998" ht="13.5" customHeight="1">
      <c r="A998" s="1539"/>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row>
    <row r="999" ht="13.5" customHeight="1">
      <c r="A999" s="1539"/>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row>
  </sheetData>
  <mergeCells count="44">
    <mergeCell ref="M46:M47"/>
    <mergeCell ref="N46:N47"/>
    <mergeCell ref="O46:O47"/>
    <mergeCell ref="P46:P47"/>
    <mergeCell ref="N2:O2"/>
    <mergeCell ref="P2:Q2"/>
    <mergeCell ref="A46:A47"/>
    <mergeCell ref="C46:C47"/>
    <mergeCell ref="D46:D47"/>
    <mergeCell ref="E46:E47"/>
    <mergeCell ref="F46:F47"/>
    <mergeCell ref="Q46:Q47"/>
    <mergeCell ref="R2:S2"/>
    <mergeCell ref="T2:U2"/>
    <mergeCell ref="V2:W2"/>
    <mergeCell ref="X2:Y2"/>
    <mergeCell ref="Z2:AA2"/>
    <mergeCell ref="AB2:AE2"/>
    <mergeCell ref="A1:AE1"/>
    <mergeCell ref="A2:C2"/>
    <mergeCell ref="D2:E2"/>
    <mergeCell ref="F2:G2"/>
    <mergeCell ref="H2:I2"/>
    <mergeCell ref="J2:K2"/>
    <mergeCell ref="L2:M2"/>
    <mergeCell ref="G46:G47"/>
    <mergeCell ref="H46:H47"/>
    <mergeCell ref="I46:I47"/>
    <mergeCell ref="J46:J47"/>
    <mergeCell ref="W46:W47"/>
    <mergeCell ref="X46:X47"/>
    <mergeCell ref="Y46:Y47"/>
    <mergeCell ref="Z46:Z47"/>
    <mergeCell ref="AA46:AA47"/>
    <mergeCell ref="AB46:AB47"/>
    <mergeCell ref="AC46:AC47"/>
    <mergeCell ref="AD46:AE47"/>
    <mergeCell ref="K46:K47"/>
    <mergeCell ref="L46:L47"/>
    <mergeCell ref="R46:R47"/>
    <mergeCell ref="S46:S47"/>
    <mergeCell ref="T46:T47"/>
    <mergeCell ref="U46:U47"/>
    <mergeCell ref="V46:V47"/>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3" width="12.63"/>
    <col customWidth="1" min="4" max="4" width="4.63"/>
    <col customWidth="1" min="5" max="7" width="12.63"/>
    <col customWidth="1" min="8" max="8" width="4.38"/>
    <col customWidth="1" min="9" max="11" width="12.63"/>
    <col customWidth="1" min="12" max="12" width="4.25"/>
    <col customWidth="1" min="13" max="26" width="12.63"/>
  </cols>
  <sheetData>
    <row r="1">
      <c r="A1" s="1540" t="s">
        <v>988</v>
      </c>
      <c r="B1" s="1541" t="str">
        <f>'Roster &amp; Tables'!C2</f>
        <v>NATE HARDING</v>
      </c>
      <c r="C1" s="1542"/>
      <c r="D1" s="1543"/>
      <c r="E1" s="1540" t="s">
        <v>988</v>
      </c>
      <c r="F1" s="1541" t="str">
        <f>'Roster &amp; Tables'!C8</f>
        <v>MIKE LASHLEY</v>
      </c>
      <c r="G1" s="1542"/>
      <c r="H1" s="1543"/>
      <c r="I1" s="1540" t="s">
        <v>988</v>
      </c>
      <c r="J1" s="1541" t="str">
        <f>'Roster &amp; Tables'!C16</f>
        <v>BRYAN ROGERS</v>
      </c>
      <c r="K1" s="1542"/>
      <c r="L1" s="1543"/>
      <c r="M1" s="1540" t="s">
        <v>988</v>
      </c>
      <c r="N1" s="1541" t="str">
        <f>'Roster &amp; Tables'!C19</f>
        <v/>
      </c>
      <c r="O1" s="1542"/>
    </row>
    <row r="2">
      <c r="A2" s="1540"/>
      <c r="B2" s="1544" t="s">
        <v>1005</v>
      </c>
      <c r="C2" s="1540" t="s">
        <v>1006</v>
      </c>
      <c r="D2" s="1543"/>
      <c r="E2" s="1540"/>
      <c r="F2" s="1540" t="s">
        <v>1005</v>
      </c>
      <c r="G2" s="1540" t="s">
        <v>1006</v>
      </c>
      <c r="H2" s="1543"/>
      <c r="I2" s="1540"/>
      <c r="J2" s="1540" t="s">
        <v>1005</v>
      </c>
      <c r="K2" s="1540" t="s">
        <v>1006</v>
      </c>
      <c r="L2" s="1543"/>
      <c r="M2" s="1540"/>
      <c r="N2" s="1540" t="s">
        <v>1005</v>
      </c>
      <c r="O2" s="1540" t="s">
        <v>1006</v>
      </c>
    </row>
    <row r="3">
      <c r="A3" s="1544" t="s">
        <v>843</v>
      </c>
      <c r="B3" s="1545">
        <f>COUNTIFS('Sale Rollup'!L2:L240,B1,'Sale Rollup'!K2:K240,"No")</f>
        <v>0</v>
      </c>
      <c r="C3" s="1546">
        <f>SUMIF('Sale Rollup'!L2:L240,B1,'Sale Rollup'!N2:N240)+SUMIF('Sale Rollup'!O2:O240,B1,'Sale Rollup'!Q2:Q240)</f>
        <v>0</v>
      </c>
      <c r="D3" s="1547"/>
      <c r="E3" s="1540" t="s">
        <v>843</v>
      </c>
      <c r="F3" s="1548">
        <f>COUNTIFS('Sale Rollup'!L2:L240,F1,'Sale Rollup'!K2:K240,"No")</f>
        <v>0</v>
      </c>
      <c r="G3" s="1549">
        <f>SUMIF('Sale Rollup'!L2:L240,F1,'Sale Rollup'!N2:N240)+SUMIF('Sale Rollup'!O2:O240,F1,'Sale Rollup'!Q2:Q240)</f>
        <v>0</v>
      </c>
      <c r="H3" s="1547"/>
      <c r="I3" s="1540" t="s">
        <v>843</v>
      </c>
      <c r="J3" s="1548">
        <f>COUNTIFS('Sale Rollup'!L2:L240,J1,'Sale Rollup'!K2:K240,"No")</f>
        <v>0</v>
      </c>
      <c r="K3" s="1550" t="str">
        <f>SUMIF('Sale Rollup'!L2:L240,J1,'Sale Rollup'!N2:N240)+SUMIF('Sale Rollup'!O2:O240,J1,'Sale Rollup'!Q2:Q240)</f>
        <v>#REF!</v>
      </c>
      <c r="L3" s="1547"/>
      <c r="M3" s="1540" t="s">
        <v>843</v>
      </c>
      <c r="N3" s="1548">
        <f>COUNTIFS('Sale Rollup'!L2:L240,N1,'Sale Rollup'!K2:K240,"No")</f>
        <v>0</v>
      </c>
      <c r="O3" s="1551">
        <f>SUMIF('Sale Rollup'!L2:L240,N1,'Sale Rollup'!N2:N240)+SUMIF('Sale Rollup'!O2:O240,N1,'Sale Rollup'!Q2:Q240)</f>
        <v>0</v>
      </c>
    </row>
    <row r="4">
      <c r="A4" s="1540" t="s">
        <v>844</v>
      </c>
      <c r="B4" s="1552">
        <f>COUNTIF('Sale Rollup'!O2:O240,B1)+COUNTIFS('Sale Rollup'!L2:L240,B1,'Sale Rollup'!K2:K240,"Yes")</f>
        <v>0</v>
      </c>
      <c r="C4" s="1553"/>
      <c r="D4" s="1547"/>
      <c r="E4" s="1540" t="s">
        <v>844</v>
      </c>
      <c r="F4" s="1554">
        <f>COUNTIF('Sale Rollup'!O2:O240,F1)+COUNTIFS('Sale Rollup'!L2:L240,F1,'Sale Rollup'!K2:K240,"Yes")</f>
        <v>0</v>
      </c>
      <c r="G4" s="796"/>
      <c r="H4" s="1547"/>
      <c r="I4" s="1540" t="s">
        <v>844</v>
      </c>
      <c r="J4" s="1554">
        <f>COUNTIF('Sale Rollup'!O2:O240,J1)+COUNTIFS('Sale Rollup'!L2:L240,J1,'Sale Rollup'!K2:K240,"Yes")</f>
        <v>1</v>
      </c>
      <c r="K4" s="1553"/>
      <c r="L4" s="1547"/>
      <c r="M4" s="1540" t="s">
        <v>844</v>
      </c>
      <c r="N4" s="1554">
        <f>COUNTIF('Sale Rollup'!O2:O240,N1)+COUNTIFS('Sale Rollup'!L2:L240,N1,'Sale Rollup'!K2:K240,"Yes")</f>
        <v>0</v>
      </c>
      <c r="O4" s="796"/>
    </row>
    <row r="5">
      <c r="A5" s="1555" t="str">
        <f>IF('Roster &amp; Tables'!J29=0,"","Pack")</f>
        <v/>
      </c>
      <c r="B5" s="1556"/>
      <c r="C5" s="1557">
        <f>-IF('Roster &amp; Tables'!J29=0,"",((B3*'Roster &amp; Tables'!J29)+(B4*('Roster &amp; Tables'!J29/2))))</f>
        <v>0</v>
      </c>
      <c r="D5" s="1547"/>
      <c r="E5" s="1558" t="str">
        <f>IF('Roster &amp; Tables'!J29=0,"","Pack")</f>
        <v/>
      </c>
      <c r="F5" s="1559"/>
      <c r="G5" s="1560">
        <f>-IF('Roster &amp; Tables'!J29=0,"",((F3*'Roster &amp; Tables'!J29)+(F4*('Roster &amp; Tables'!J29/2))))</f>
        <v>0</v>
      </c>
      <c r="H5" s="1547"/>
      <c r="I5" s="1558" t="str">
        <f>IF('Roster &amp; Tables'!J29=0,"","Pack")</f>
        <v/>
      </c>
      <c r="J5" s="1559"/>
      <c r="K5" s="1460">
        <f>-IF('Roster &amp; Tables'!J29=0,"",((J3*'Roster &amp; Tables'!J29)+(J4*('Roster &amp; Tables'!J29/2))))</f>
        <v>0</v>
      </c>
      <c r="L5" s="1547"/>
      <c r="M5" s="1558" t="str">
        <f>IF('Roster &amp; Tables'!J29=0,"","Pack")</f>
        <v/>
      </c>
      <c r="N5" s="1559"/>
      <c r="O5" s="1460">
        <f>-IF('Roster &amp; Tables'!J29=0,"",((N3*'Roster &amp; Tables'!J29)+(N4*('Roster &amp; Tables'!J29/2))))</f>
        <v>0</v>
      </c>
    </row>
    <row r="6">
      <c r="A6" s="1561" t="s">
        <v>845</v>
      </c>
      <c r="C6" s="1562">
        <f>SUM(C3+C5)</f>
        <v>0</v>
      </c>
      <c r="D6" s="1543"/>
      <c r="E6" s="1561" t="s">
        <v>845</v>
      </c>
      <c r="G6" s="1562">
        <f>SUM(G3+G5)</f>
        <v>0</v>
      </c>
      <c r="H6" s="1543"/>
      <c r="I6" s="1561" t="s">
        <v>845</v>
      </c>
      <c r="K6" s="1562" t="str">
        <f>SUM(K3+K4)</f>
        <v>#REF!</v>
      </c>
      <c r="L6" s="1543"/>
      <c r="M6" s="1561" t="s">
        <v>845</v>
      </c>
      <c r="O6" s="1562">
        <f>SUM(O3+O4)</f>
        <v>0</v>
      </c>
    </row>
    <row r="7">
      <c r="A7" s="1543"/>
      <c r="B7" s="1543"/>
      <c r="C7" s="1543"/>
      <c r="D7" s="1543"/>
      <c r="E7" s="1543"/>
      <c r="F7" s="1543"/>
      <c r="G7" s="1543"/>
      <c r="H7" s="1543"/>
      <c r="I7" s="1543"/>
      <c r="J7" s="1543"/>
      <c r="K7" s="1543"/>
      <c r="L7" s="1543"/>
      <c r="M7" s="1543"/>
      <c r="N7" s="1543"/>
      <c r="O7" s="1543"/>
    </row>
    <row r="8">
      <c r="A8" s="1540" t="s">
        <v>988</v>
      </c>
      <c r="B8" s="1541" t="str">
        <f>'Roster &amp; Tables'!C3</f>
        <v>IRELAND COMBS</v>
      </c>
      <c r="C8" s="1542"/>
      <c r="D8" s="1543"/>
      <c r="E8" s="1540" t="s">
        <v>988</v>
      </c>
      <c r="F8" s="1541" t="str">
        <f>'Roster &amp; Tables'!C9</f>
        <v>BRYANT ROGERS</v>
      </c>
      <c r="G8" s="1542"/>
      <c r="H8" s="1543"/>
      <c r="I8" s="1540" t="s">
        <v>988</v>
      </c>
      <c r="J8" s="1541" t="str">
        <f>'Roster &amp; Tables'!C17</f>
        <v/>
      </c>
      <c r="K8" s="1542"/>
      <c r="L8" s="1543"/>
      <c r="M8" s="1540" t="s">
        <v>988</v>
      </c>
      <c r="N8" s="1541" t="str">
        <f>'Roster &amp; Tables'!C21</f>
        <v> </v>
      </c>
      <c r="O8" s="1542"/>
    </row>
    <row r="9">
      <c r="A9" s="1540"/>
      <c r="B9" s="1540" t="s">
        <v>1005</v>
      </c>
      <c r="C9" s="1540" t="s">
        <v>1006</v>
      </c>
      <c r="D9" s="1543"/>
      <c r="E9" s="1540"/>
      <c r="F9" s="1540" t="s">
        <v>1005</v>
      </c>
      <c r="G9" s="1540" t="s">
        <v>1006</v>
      </c>
      <c r="H9" s="1543"/>
      <c r="I9" s="1540"/>
      <c r="J9" s="1540" t="s">
        <v>1005</v>
      </c>
      <c r="K9" s="1540" t="s">
        <v>1006</v>
      </c>
      <c r="L9" s="1543"/>
      <c r="M9" s="1540"/>
      <c r="N9" s="1540" t="s">
        <v>1005</v>
      </c>
      <c r="O9" s="1540" t="s">
        <v>1006</v>
      </c>
    </row>
    <row r="10">
      <c r="A10" s="1544" t="s">
        <v>843</v>
      </c>
      <c r="B10" s="1548">
        <f>COUNTIFS('Sale Rollup'!L2:L240,B8,'Sale Rollup'!K2:K240,"No")</f>
        <v>0</v>
      </c>
      <c r="C10" s="1563">
        <f>SUMIF('Sale Rollup'!L2:L240,B8,'Sale Rollup'!N2:N240)+SUMIF('Sale Rollup'!O2:O240,B8,'Sale Rollup'!Q2:Q240)</f>
        <v>0</v>
      </c>
      <c r="D10" s="1547"/>
      <c r="E10" s="1540" t="s">
        <v>843</v>
      </c>
      <c r="F10" s="1548">
        <f>COUNTIFS('Sale Rollup'!L2:L240,F8,'Sale Rollup'!K2:K240,"No")</f>
        <v>0</v>
      </c>
      <c r="G10" s="1549">
        <f>SUMIF('Sale Rollup'!L2:L240,F8,'Sale Rollup'!N2:N240)+SUMIF('Sale Rollup'!O2:O240,F8,'Sale Rollup'!Q2:Q240)</f>
        <v>0</v>
      </c>
      <c r="H10" s="1547"/>
      <c r="I10" s="1540" t="s">
        <v>843</v>
      </c>
      <c r="J10" s="1548">
        <f>COUNTIFS('Sale Rollup'!L2:L240,J8,'Sale Rollup'!K2:K240,"No")</f>
        <v>0</v>
      </c>
      <c r="K10" s="1550">
        <f>SUMIF('Sale Rollup'!L2:L240,J8,'Sale Rollup'!N2:N240)+SUMIF('Sale Rollup'!O2:O240,J8,'Sale Rollup'!Q2:Q240)</f>
        <v>0</v>
      </c>
      <c r="L10" s="1547"/>
      <c r="M10" s="1540" t="s">
        <v>843</v>
      </c>
      <c r="N10" s="1548">
        <f>COUNTIFS('Sale Rollup'!L2:L240,N8,'Sale Rollup'!K2:K240,"No")</f>
        <v>0</v>
      </c>
      <c r="O10" s="1550">
        <f>SUMIF('Sale Rollup'!L2:L240,N8,'Sale Rollup'!N2:N240)+SUMIF('Sale Rollup'!O2:O240,N8,'Sale Rollup'!Q2:Q240)</f>
        <v>0</v>
      </c>
    </row>
    <row r="11">
      <c r="A11" s="1540" t="s">
        <v>844</v>
      </c>
      <c r="B11" s="1552">
        <f>COUNTIF('Sale Rollup'!O2:O240,B8)+COUNTIFS('Sale Rollup'!L2:L240,B8,'Sale Rollup'!K2:K240,"Yes")</f>
        <v>0</v>
      </c>
      <c r="C11" s="1553"/>
      <c r="D11" s="1547"/>
      <c r="E11" s="1540" t="s">
        <v>844</v>
      </c>
      <c r="F11" s="1564">
        <f>COUNTIF('Sale Rollup'!O2:O240,F8)+COUNTIFS('Sale Rollup'!L2:L240,F8,'Sale Rollup'!K2:K240,"Yes")</f>
        <v>0</v>
      </c>
      <c r="G11" s="796"/>
      <c r="H11" s="1547"/>
      <c r="I11" s="1540" t="s">
        <v>844</v>
      </c>
      <c r="J11" s="1564">
        <f>COUNTIF('Sale Rollup'!O2:O240,J8)+COUNTIFS('Sale Rollup'!L2:L240,J8,'Sale Rollup'!K2:K240,"Yes")</f>
        <v>0</v>
      </c>
      <c r="K11" s="415"/>
      <c r="L11" s="1547"/>
      <c r="M11" s="1540" t="s">
        <v>844</v>
      </c>
      <c r="N11" s="1554">
        <f>COUNTIF('Sale Rollup'!O2:O240,N8)+COUNTIFS('Sale Rollup'!L2:L240,N8,'Sale Rollup'!K2:K240,"Yes")</f>
        <v>0</v>
      </c>
      <c r="O11" s="1553"/>
      <c r="Q11" s="112"/>
    </row>
    <row r="12">
      <c r="A12" s="1558" t="str">
        <f>IF('Roster &amp; Tables'!J29=0,"","Pack")</f>
        <v/>
      </c>
      <c r="B12" s="1556"/>
      <c r="C12" s="1565">
        <f>-IF('Roster &amp; Tables'!J29=0,"",((B10*'Roster &amp; Tables'!J29)+(B11*('Roster &amp; Tables'!J29/2))))</f>
        <v>0</v>
      </c>
      <c r="D12" s="1547"/>
      <c r="E12" s="1558" t="str">
        <f>IF('Roster &amp; Tables'!J29=0,"","Pack")</f>
        <v/>
      </c>
      <c r="F12" s="1559"/>
      <c r="G12" s="1560">
        <f>-IF('Roster &amp; Tables'!J29=0,"",((F10*'Roster &amp; Tables'!J29)+(F11*('Roster &amp; Tables'!J29/2))))</f>
        <v>0</v>
      </c>
      <c r="H12" s="1547"/>
      <c r="I12" s="1558" t="str">
        <f>IF('Roster &amp; Tables'!J29=0,"","Pack")</f>
        <v/>
      </c>
      <c r="J12" s="1559"/>
      <c r="K12" s="1460">
        <f>-IF('Roster &amp; Tables'!J29=0,"",((J10*'Roster &amp; Tables'!J29)+(J11*('Roster &amp; Tables'!J29/2))))</f>
        <v>0</v>
      </c>
      <c r="L12" s="1547"/>
      <c r="M12" s="1558" t="str">
        <f>IF('Roster &amp; Tables'!J29=0,"","Pack")</f>
        <v/>
      </c>
      <c r="N12" s="1559"/>
      <c r="O12" s="1460">
        <f>-IF('Roster &amp; Tables'!J29=0,"",((N10*'Roster &amp; Tables'!J29)+(N11*('Roster &amp; Tables'!J29/2))))</f>
        <v>0</v>
      </c>
    </row>
    <row r="13">
      <c r="A13" s="1561" t="s">
        <v>845</v>
      </c>
      <c r="C13" s="1562">
        <f>SUM(C10+C12)</f>
        <v>0</v>
      </c>
      <c r="D13" s="1543"/>
      <c r="E13" s="1561" t="s">
        <v>845</v>
      </c>
      <c r="G13" s="1562">
        <f>SUM(G10+G12)</f>
        <v>0</v>
      </c>
      <c r="H13" s="1543"/>
      <c r="I13" s="1561" t="s">
        <v>845</v>
      </c>
      <c r="K13" s="1562">
        <f>SUM(K10+K11)</f>
        <v>0</v>
      </c>
      <c r="L13" s="1543"/>
      <c r="M13" s="1561" t="s">
        <v>845</v>
      </c>
      <c r="O13" s="1562">
        <f>SUM(O10+O11)</f>
        <v>0</v>
      </c>
    </row>
    <row r="14">
      <c r="A14" s="1543"/>
      <c r="B14" s="1543"/>
      <c r="C14" s="1543"/>
      <c r="D14" s="1543"/>
      <c r="E14" s="1543"/>
      <c r="F14" s="1543"/>
      <c r="G14" s="1543"/>
      <c r="H14" s="1543"/>
      <c r="I14" s="1543"/>
      <c r="J14" s="1543"/>
      <c r="K14" s="1543"/>
      <c r="L14" s="1543"/>
      <c r="M14" s="1543"/>
      <c r="N14" s="1543"/>
      <c r="O14" s="1543"/>
    </row>
    <row r="15">
      <c r="A15" s="1540" t="s">
        <v>988</v>
      </c>
      <c r="B15" s="1541" t="str">
        <f>'Roster &amp; Tables'!C4</f>
        <v>TREVON HALL</v>
      </c>
      <c r="C15" s="1542"/>
      <c r="D15" s="1543"/>
      <c r="E15" s="1540" t="s">
        <v>988</v>
      </c>
      <c r="F15" s="1541" t="str">
        <f>'Roster &amp; Tables'!C10</f>
        <v>ABDUL AL TABBAH</v>
      </c>
      <c r="G15" s="1542"/>
      <c r="H15" s="1543"/>
      <c r="I15" s="1540" t="s">
        <v>988</v>
      </c>
      <c r="J15" s="1541" t="str">
        <f>'Roster &amp; Tables'!C15</f>
        <v>MAKOTO "TOKYO" MACHO</v>
      </c>
      <c r="K15" s="1542"/>
      <c r="L15" s="1543"/>
      <c r="M15" s="1540" t="s">
        <v>988</v>
      </c>
      <c r="N15" s="1541" t="str">
        <f>'Roster &amp; Tables'!C24</f>
        <v>HOUSE</v>
      </c>
      <c r="O15" s="1542"/>
    </row>
    <row r="16">
      <c r="A16" s="1540"/>
      <c r="B16" s="1540" t="s">
        <v>1005</v>
      </c>
      <c r="C16" s="1540" t="s">
        <v>1006</v>
      </c>
      <c r="D16" s="1543"/>
      <c r="E16" s="1540"/>
      <c r="F16" s="1540" t="s">
        <v>1005</v>
      </c>
      <c r="G16" s="1540" t="s">
        <v>1006</v>
      </c>
      <c r="H16" s="1543"/>
      <c r="I16" s="1540"/>
      <c r="J16" s="1540" t="s">
        <v>1005</v>
      </c>
      <c r="K16" s="1540" t="s">
        <v>1006</v>
      </c>
      <c r="L16" s="1543"/>
      <c r="M16" s="1540"/>
      <c r="N16" s="1540" t="s">
        <v>1005</v>
      </c>
      <c r="O16" s="1540" t="s">
        <v>1006</v>
      </c>
      <c r="Q16" s="1566"/>
      <c r="R16" s="1566"/>
      <c r="S16" s="1566"/>
      <c r="T16" s="1566"/>
    </row>
    <row r="17">
      <c r="A17" s="1540" t="s">
        <v>843</v>
      </c>
      <c r="B17" s="1548">
        <f>COUNTIFS('Sale Rollup'!L2:L240,B15,'Sale Rollup'!K2:K240,"No")</f>
        <v>0</v>
      </c>
      <c r="C17" s="1546">
        <f>SUMIF('Sale Rollup'!L2:L240,B15,'Sale Rollup'!N2:N240)+SUMIF('Sale Rollup'!O2:O240,B15,'Sale Rollup'!Q2:Q240)</f>
        <v>0</v>
      </c>
      <c r="D17" s="1547"/>
      <c r="E17" s="1540" t="s">
        <v>843</v>
      </c>
      <c r="F17" s="1548">
        <f>COUNTIFS('Sale Rollup'!L2:L240,F15,'Sale Rollup'!K2:K240,"No")</f>
        <v>0</v>
      </c>
      <c r="G17" s="1549" t="str">
        <f>SUMIF('Sale Rollup'!L2:L240,F15,'Sale Rollup'!N2:N240)+SUMIF('Sale Rollup'!O2:O240,F15,'Sale Rollup'!Q2:Q240)</f>
        <v>#REF!</v>
      </c>
      <c r="H17" s="1547"/>
      <c r="I17" s="1540" t="s">
        <v>843</v>
      </c>
      <c r="J17" s="1548">
        <f>COUNTIFS('Sale Rollup'!L2:L240,J15,'Sale Rollup'!K2:K240,"No")</f>
        <v>0</v>
      </c>
      <c r="K17" s="1550">
        <f>SUMIF('Sale Rollup'!L2:L240,J15,'Sale Rollup'!N2:N240)+SUMIF('Sale Rollup'!O2:O240,J15,'Sale Rollup'!Q2:Q240)</f>
        <v>0</v>
      </c>
      <c r="L17" s="1547"/>
      <c r="M17" s="1540" t="s">
        <v>843</v>
      </c>
      <c r="N17" s="1548">
        <f>COUNTIFS('Sale Rollup'!L2:L240,N15,'Sale Rollup'!K2:K240,"No")</f>
        <v>0</v>
      </c>
      <c r="O17" s="1551" t="str">
        <f>SUMIF('Sale Rollup'!L2:L240,N15,'Sale Rollup'!N2:N240)+SUMIF('Sale Rollup'!O2:O240,N15,'Sale Rollup'!Q2:Q240)</f>
        <v>#REF!</v>
      </c>
      <c r="Q17" s="1566"/>
      <c r="R17" s="1566"/>
      <c r="S17" s="1566"/>
      <c r="T17" s="1566"/>
    </row>
    <row r="18">
      <c r="A18" s="1540" t="s">
        <v>844</v>
      </c>
      <c r="B18" s="1554">
        <f>COUNTIF('Sale Rollup'!O2:O240,B15)+COUNTIFS('Sale Rollup'!L2:L240,B15,'Sale Rollup'!K2:K240,"Yes")</f>
        <v>0</v>
      </c>
      <c r="C18" s="1553"/>
      <c r="D18" s="1547"/>
      <c r="E18" s="1540" t="s">
        <v>844</v>
      </c>
      <c r="F18" s="1554">
        <f>COUNTIF('Sale Rollup'!O2:O240,F15)+COUNTIFS('Sale Rollup'!L2:L240,F15,'Sale Rollup'!K2:K240,"Yes")</f>
        <v>0</v>
      </c>
      <c r="G18" s="796"/>
      <c r="H18" s="1547"/>
      <c r="I18" s="1540" t="s">
        <v>844</v>
      </c>
      <c r="J18" s="1554">
        <f>COUNTIF('Sale Rollup'!O2:O240,J15)+COUNTIFS('Sale Rollup'!L2:L240,J15,'Sale Rollup'!K2:K240,"Yes")</f>
        <v>0</v>
      </c>
      <c r="K18" s="1553"/>
      <c r="L18" s="1547"/>
      <c r="M18" s="1540" t="s">
        <v>844</v>
      </c>
      <c r="N18" s="1554">
        <f>COUNTIF('Sale Rollup'!O2:O240,N15)+COUNTIFS('Sale Rollup'!L2:L240,N15,'Sale Rollup'!K2:K240,"Yes")</f>
        <v>0</v>
      </c>
      <c r="O18" s="796"/>
      <c r="Q18" s="1566"/>
      <c r="R18" s="1566"/>
      <c r="S18" s="1566"/>
      <c r="T18" s="1566"/>
    </row>
    <row r="19">
      <c r="A19" s="1558" t="str">
        <f>IF('Roster &amp; Tables'!J29=0,"","Pack")</f>
        <v/>
      </c>
      <c r="B19" s="1559"/>
      <c r="C19" s="1560">
        <f>-IF('Roster &amp; Tables'!J29=0,"",((B17*'Roster &amp; Tables'!J29)+(B18*('Roster &amp; Tables'!J29/2))))</f>
        <v>0</v>
      </c>
      <c r="D19" s="1547"/>
      <c r="E19" s="1558" t="str">
        <f>IF('Roster &amp; Tables'!J29=0,"","Pack")</f>
        <v/>
      </c>
      <c r="F19" s="1559"/>
      <c r="G19" s="1560">
        <f>-IF('Roster &amp; Tables'!J29=0,"",((F17*'Roster &amp; Tables'!J29)+(F18*('Roster &amp; Tables'!J29/2))))</f>
        <v>0</v>
      </c>
      <c r="H19" s="1547"/>
      <c r="I19" s="1558" t="str">
        <f>IF('Roster &amp; Tables'!J29=0,"","Pack")</f>
        <v/>
      </c>
      <c r="J19" s="1559"/>
      <c r="K19" s="1460">
        <f>-IF('Roster &amp; Tables'!J29=0,"",((J17*'Roster &amp; Tables'!J29)+(J18*('Roster &amp; Tables'!J29/2))))</f>
        <v>0</v>
      </c>
      <c r="L19" s="1547"/>
      <c r="M19" s="1558" t="str">
        <f>IF('Roster &amp; Tables'!J29=0,"","Pack")</f>
        <v/>
      </c>
      <c r="N19" s="1559"/>
      <c r="O19" s="1460">
        <f>-IF('Roster &amp; Tables'!J29=0,"",((N17*'Roster &amp; Tables'!J29)+(N18*('Roster &amp; Tables'!J29/2))))</f>
        <v>0</v>
      </c>
      <c r="Q19" s="1566"/>
      <c r="R19" s="1566"/>
      <c r="S19" s="1566"/>
      <c r="T19" s="1566"/>
    </row>
    <row r="20">
      <c r="A20" s="1561" t="s">
        <v>845</v>
      </c>
      <c r="C20" s="1562">
        <f>SUM(C17+C19)</f>
        <v>0</v>
      </c>
      <c r="D20" s="1543"/>
      <c r="E20" s="1561" t="s">
        <v>845</v>
      </c>
      <c r="G20" s="1562" t="str">
        <f>SUM(G17+G19)</f>
        <v>#REF!</v>
      </c>
      <c r="H20" s="1543"/>
      <c r="I20" s="1561" t="s">
        <v>845</v>
      </c>
      <c r="K20" s="1562">
        <f>SUM(K17+K18)</f>
        <v>0</v>
      </c>
      <c r="L20" s="1543"/>
      <c r="M20" s="1561" t="s">
        <v>845</v>
      </c>
      <c r="O20" s="1562" t="str">
        <f>SUM(O17+O18)</f>
        <v>#REF!</v>
      </c>
    </row>
    <row r="21">
      <c r="A21" s="1543"/>
      <c r="B21" s="1543"/>
      <c r="C21" s="1543"/>
      <c r="D21" s="1543"/>
      <c r="E21" s="1543"/>
      <c r="F21" s="1543"/>
      <c r="G21" s="1543"/>
      <c r="H21" s="1543"/>
      <c r="I21" s="1543"/>
      <c r="J21" s="1543"/>
      <c r="K21" s="1543"/>
      <c r="L21" s="1543"/>
      <c r="M21" s="1543"/>
      <c r="N21" s="1543"/>
      <c r="O21" s="1543"/>
    </row>
    <row r="22">
      <c r="A22" s="1540" t="s">
        <v>988</v>
      </c>
      <c r="B22" s="1541" t="str">
        <f>'Roster &amp; Tables'!C6</f>
        <v>NICK WILEY</v>
      </c>
      <c r="C22" s="1542"/>
      <c r="D22" s="1543"/>
      <c r="E22" s="1540" t="s">
        <v>988</v>
      </c>
      <c r="F22" s="1541" t="str">
        <f>'Roster &amp; Tables'!C11</f>
        <v>JOSE TORRES</v>
      </c>
      <c r="G22" s="1542"/>
      <c r="H22" s="1543"/>
      <c r="I22" s="1540" t="s">
        <v>988</v>
      </c>
      <c r="J22" s="1541" t="str">
        <f>#REF!</f>
        <v>#REF!</v>
      </c>
      <c r="K22" s="1542"/>
      <c r="L22" s="1543"/>
      <c r="M22" s="1540" t="s">
        <v>988</v>
      </c>
      <c r="N22" s="1541"/>
      <c r="O22" s="1542"/>
    </row>
    <row r="23">
      <c r="A23" s="1540"/>
      <c r="B23" s="1540" t="s">
        <v>1005</v>
      </c>
      <c r="C23" s="1540" t="s">
        <v>1006</v>
      </c>
      <c r="D23" s="1543"/>
      <c r="E23" s="1540"/>
      <c r="F23" s="1540" t="s">
        <v>1005</v>
      </c>
      <c r="G23" s="1540" t="s">
        <v>1006</v>
      </c>
      <c r="H23" s="1543"/>
      <c r="I23" s="1540"/>
      <c r="J23" s="1540" t="s">
        <v>1005</v>
      </c>
      <c r="K23" s="1540" t="s">
        <v>1006</v>
      </c>
      <c r="L23" s="1543"/>
      <c r="M23" s="1540"/>
      <c r="N23" s="1540" t="s">
        <v>1005</v>
      </c>
      <c r="O23" s="1540" t="s">
        <v>1006</v>
      </c>
    </row>
    <row r="24">
      <c r="A24" s="1540" t="s">
        <v>843</v>
      </c>
      <c r="B24" s="1548">
        <f>COUNTIFS('Sale Rollup'!L2:L240,B22,'Sale Rollup'!K2:K240,"No")</f>
        <v>0</v>
      </c>
      <c r="C24" s="1549" t="str">
        <f>SUMIF('Sale Rollup'!L2:L240,B22,'Sale Rollup'!N2:N240)+SUMIF('Sale Rollup'!O2:O240,B22,'Sale Rollup'!Q2:Q240)</f>
        <v>#REF!</v>
      </c>
      <c r="D24" s="1547"/>
      <c r="E24" s="1540" t="s">
        <v>843</v>
      </c>
      <c r="F24" s="1548">
        <f>COUNTIFS('Sale Rollup'!L2:L240,F22,'Sale Rollup'!K2:K240,"No")</f>
        <v>1</v>
      </c>
      <c r="G24" s="1549" t="str">
        <f>SUMIF('Sale Rollup'!L2:L240,F22,'Sale Rollup'!N2:N240)+SUMIF('Sale Rollup'!O2:O240,F22,'Sale Rollup'!Q2:Q240)</f>
        <v>#REF!</v>
      </c>
      <c r="H24" s="1547"/>
      <c r="I24" s="1540" t="s">
        <v>843</v>
      </c>
      <c r="J24" s="1567">
        <f>COUNTIFS('Sale Rollup'!L2:L240,J22,'Sale Rollup'!K2:K240,"No")</f>
        <v>5</v>
      </c>
      <c r="K24" s="1551" t="str">
        <f>SUMIF('Sale Rollup'!L2:L240,J22,'Sale Rollup'!N2:N240)+SUMIF('Sale Rollup'!O2:O240,J22,'Sale Rollup'!Q2:Q240)</f>
        <v>#REF!</v>
      </c>
      <c r="L24" s="1547"/>
      <c r="M24" s="1540" t="s">
        <v>843</v>
      </c>
      <c r="N24" s="1548">
        <f>COUNTIFS('Sale Rollup'!L2:L240,N22,'Sale Rollup'!K2:K240,"No")</f>
        <v>0</v>
      </c>
      <c r="O24" s="1551">
        <f>SUMIF('Sale Rollup'!L2:L240,N22,'Sale Rollup'!N2:N240)+SUMIF('Sale Rollup'!O2:O240,N22,'Sale Rollup'!Q2:Q240)</f>
        <v>0</v>
      </c>
    </row>
    <row r="25">
      <c r="A25" s="1540" t="s">
        <v>844</v>
      </c>
      <c r="B25" s="1554">
        <f>COUNTIF('Sale Rollup'!O2:O240,B22)+COUNTIFS('Sale Rollup'!L2:L240,B22,'Sale Rollup'!K2:K240,"Yes")</f>
        <v>1</v>
      </c>
      <c r="C25" s="796"/>
      <c r="D25" s="1547"/>
      <c r="E25" s="1540" t="s">
        <v>844</v>
      </c>
      <c r="F25" s="1554">
        <f>COUNTIF('Sale Rollup'!O2:O240,F22)+COUNTIFS('Sale Rollup'!L2:L240,F22,'Sale Rollup'!K2:K240,"Yes")</f>
        <v>1</v>
      </c>
      <c r="G25" s="796"/>
      <c r="H25" s="1547"/>
      <c r="I25" s="1540" t="s">
        <v>844</v>
      </c>
      <c r="J25" s="1568">
        <f>COUNTIF('Sale Rollup'!O2:O240,J22)+COUNTIFS('Sale Rollup'!L2:L240,J22,'Sale Rollup'!K2:K240,"Yes")</f>
        <v>10</v>
      </c>
      <c r="K25" s="796"/>
      <c r="L25" s="1547"/>
      <c r="M25" s="1540" t="s">
        <v>844</v>
      </c>
      <c r="N25" s="1554">
        <f>COUNTIF('Sale Rollup'!O2:O240,N22)+COUNTIFS('Sale Rollup'!L2:L240,N22,'Sale Rollup'!K2:K240,"Yes")</f>
        <v>0</v>
      </c>
      <c r="O25" s="796"/>
    </row>
    <row r="26">
      <c r="A26" s="1558" t="str">
        <f>IF('Roster &amp; Tables'!J29=0,"","Pack")</f>
        <v/>
      </c>
      <c r="B26" s="1556"/>
      <c r="C26" s="1560">
        <f>-IF('Roster &amp; Tables'!J29=0,"",((B24*'Roster &amp; Tables'!J29)+(B25*('Roster &amp; Tables'!J29/2))))</f>
        <v>0</v>
      </c>
      <c r="D26" s="1547"/>
      <c r="E26" s="1558" t="str">
        <f>IF('Roster &amp; Tables'!J29=0,"","Pack")</f>
        <v/>
      </c>
      <c r="F26" s="1559"/>
      <c r="G26" s="1560">
        <f>-IF('Roster &amp; Tables'!J29=0,"",((F24*'Roster &amp; Tables'!J29)+(F25*('Roster &amp; Tables'!J29/2))))</f>
        <v>0</v>
      </c>
      <c r="H26" s="1547"/>
      <c r="I26" s="1558" t="str">
        <f>IF('Roster &amp; Tables'!J29=0,"","Pack")</f>
        <v/>
      </c>
      <c r="J26" s="1559"/>
      <c r="K26" s="1460">
        <f>-IF('Roster &amp; Tables'!J29=0,"",((J24*'Roster &amp; Tables'!J29)+(J25*('Roster &amp; Tables'!J29/2))))</f>
        <v>0</v>
      </c>
      <c r="L26" s="1547"/>
      <c r="M26" s="1558" t="str">
        <f>IF('Roster &amp; Tables'!J29=0,"","Pack")</f>
        <v/>
      </c>
      <c r="N26" s="1559"/>
      <c r="O26" s="1460">
        <f>-IF('Roster &amp; Tables'!J29=0,"",((N24*'Roster &amp; Tables'!J29)+(N25*('Roster &amp; Tables'!J29/2))))</f>
        <v>0</v>
      </c>
    </row>
    <row r="27">
      <c r="A27" s="1561" t="s">
        <v>845</v>
      </c>
      <c r="C27" s="1562" t="str">
        <f>SUM(C24+C26)</f>
        <v>#REF!</v>
      </c>
      <c r="D27" s="1543"/>
      <c r="E27" s="1561" t="s">
        <v>845</v>
      </c>
      <c r="G27" s="1562" t="str">
        <f>SUM(G24+G26)</f>
        <v>#REF!</v>
      </c>
      <c r="H27" s="1543"/>
      <c r="I27" s="1561" t="s">
        <v>845</v>
      </c>
      <c r="K27" s="1562" t="str">
        <f>SUM(K24+K25)</f>
        <v>#REF!</v>
      </c>
      <c r="L27" s="1543"/>
      <c r="M27" s="1561" t="s">
        <v>845</v>
      </c>
      <c r="O27" s="1562">
        <f>SUM(O24+O25)</f>
        <v>0</v>
      </c>
    </row>
    <row r="28">
      <c r="A28" s="1543"/>
      <c r="B28" s="1543"/>
      <c r="C28" s="1543"/>
      <c r="D28" s="1543"/>
      <c r="E28" s="1543"/>
      <c r="F28" s="1543"/>
      <c r="G28" s="1543"/>
      <c r="H28" s="1543"/>
      <c r="I28" s="1543"/>
      <c r="J28" s="1543"/>
      <c r="K28" s="1543"/>
      <c r="L28" s="1543"/>
      <c r="M28" s="1543"/>
      <c r="N28" s="1543"/>
      <c r="O28" s="1543"/>
    </row>
    <row r="29">
      <c r="A29" s="1540" t="s">
        <v>988</v>
      </c>
      <c r="B29" s="1541" t="str">
        <f>'Roster &amp; Tables'!C7</f>
        <v>HALEY DELUDE</v>
      </c>
      <c r="C29" s="1542"/>
      <c r="D29" s="1543"/>
      <c r="E29" s="1540" t="s">
        <v>988</v>
      </c>
      <c r="F29" s="1541" t="str">
        <f>#REF!</f>
        <v>#REF!</v>
      </c>
      <c r="G29" s="1542"/>
      <c r="H29" s="1543"/>
      <c r="I29" s="1540" t="s">
        <v>988</v>
      </c>
      <c r="J29" s="1541" t="str">
        <f>#REF!</f>
        <v>#REF!</v>
      </c>
      <c r="K29" s="1542"/>
      <c r="L29" s="1543"/>
      <c r="M29" s="1540" t="s">
        <v>988</v>
      </c>
      <c r="N29" s="1541"/>
      <c r="O29" s="1542"/>
    </row>
    <row r="30">
      <c r="A30" s="1540"/>
      <c r="B30" s="1540" t="s">
        <v>1005</v>
      </c>
      <c r="C30" s="1540" t="s">
        <v>1006</v>
      </c>
      <c r="D30" s="1543"/>
      <c r="E30" s="1540"/>
      <c r="F30" s="1540" t="s">
        <v>1005</v>
      </c>
      <c r="G30" s="1540" t="s">
        <v>1006</v>
      </c>
      <c r="H30" s="1543"/>
      <c r="I30" s="1540"/>
      <c r="J30" s="1540" t="s">
        <v>1005</v>
      </c>
      <c r="K30" s="1540" t="s">
        <v>1006</v>
      </c>
      <c r="L30" s="1543"/>
      <c r="M30" s="1540"/>
      <c r="N30" s="1540" t="s">
        <v>1005</v>
      </c>
      <c r="O30" s="1540" t="s">
        <v>1006</v>
      </c>
    </row>
    <row r="31">
      <c r="A31" s="1540" t="s">
        <v>843</v>
      </c>
      <c r="B31" s="1548">
        <f>COUNTIFS('Sale Rollup'!L2:L240,B29,'Sale Rollup'!K2:K240,"No")</f>
        <v>0</v>
      </c>
      <c r="C31" s="1549">
        <f>SUMIF('Sale Rollup'!L2:L240,B29,'Sale Rollup'!N2:N240)+SUMIF('Sale Rollup'!O2:O240,B29,'Sale Rollup'!Q2:Q240)</f>
        <v>0</v>
      </c>
      <c r="D31" s="1547"/>
      <c r="E31" s="1540" t="s">
        <v>843</v>
      </c>
      <c r="F31" s="1548">
        <f>COUNTIFS('Sale Rollup'!L2:L240,F29,'Sale Rollup'!K2:K240,"No")</f>
        <v>5</v>
      </c>
      <c r="G31" s="1549" t="str">
        <f>SUMIF('Sale Rollup'!L2:L240,F29,'Sale Rollup'!N2:N240)+SUMIF('Sale Rollup'!O2:O240,F29,'Sale Rollup'!Q2:Q240)</f>
        <v>#REF!</v>
      </c>
      <c r="H31" s="1547"/>
      <c r="I31" s="1540" t="s">
        <v>843</v>
      </c>
      <c r="J31" s="1548">
        <f>COUNTIFS('Sale Rollup'!L2:L240,J29,'Sale Rollup'!K2:K240,"No")</f>
        <v>5</v>
      </c>
      <c r="K31" s="1550" t="str">
        <f>SUMIF('Sale Rollup'!L2:L240,J29,'Sale Rollup'!N2:N240)+SUMIF('Sale Rollup'!O2:O240,J29,'Sale Rollup'!Q2:Q240)</f>
        <v>#REF!</v>
      </c>
      <c r="L31" s="1547"/>
      <c r="M31" s="1540" t="s">
        <v>843</v>
      </c>
      <c r="N31" s="1548">
        <f>COUNTIFS('Sale Rollup'!L2:L240,N29,'Sale Rollup'!K2:K240,"No")</f>
        <v>0</v>
      </c>
      <c r="O31" s="1551">
        <f>SUMIF('Sale Rollup'!L2:L240,N29,'Sale Rollup'!N2:N240)+SUMIF('Sale Rollup'!O2:O240,N29,'Sale Rollup'!Q2:Q240)</f>
        <v>0</v>
      </c>
    </row>
    <row r="32">
      <c r="A32" s="1540" t="s">
        <v>844</v>
      </c>
      <c r="B32" s="1564">
        <f>COUNTIF('Sale Rollup'!O2:O240,B29)+COUNTIFS('Sale Rollup'!L2:L240,B29,'Sale Rollup'!K2:K240,"Yes")</f>
        <v>0</v>
      </c>
      <c r="C32" s="796"/>
      <c r="D32" s="1547"/>
      <c r="E32" s="1540" t="s">
        <v>844</v>
      </c>
      <c r="F32" s="1554">
        <f>COUNTIF('Sale Rollup'!O2:O240,F29)+COUNTIFS('Sale Rollup'!L2:L240,F29,'Sale Rollup'!K2:K240,"Yes")</f>
        <v>10</v>
      </c>
      <c r="G32" s="796"/>
      <c r="H32" s="1547"/>
      <c r="I32" s="1540" t="s">
        <v>844</v>
      </c>
      <c r="J32" s="1554">
        <f>COUNTIF('Sale Rollup'!O2:O240,J29)+COUNTIFS('Sale Rollup'!L2:L240,J29,'Sale Rollup'!K2:K240,"Yes")</f>
        <v>10</v>
      </c>
      <c r="K32" s="1553"/>
      <c r="L32" s="1547"/>
      <c r="M32" s="1540" t="s">
        <v>844</v>
      </c>
      <c r="N32" s="1564">
        <f>COUNTIF('Sale Rollup'!O2:O240,N29)+COUNTIFS('Sale Rollup'!L2:L240,N29,'Sale Rollup'!K2:K240,"Yes")</f>
        <v>0</v>
      </c>
      <c r="O32" s="796"/>
    </row>
    <row r="33">
      <c r="A33" s="1558" t="str">
        <f>IF('Roster &amp; Tables'!J29=0,"","Pack")</f>
        <v/>
      </c>
      <c r="B33" s="1559"/>
      <c r="C33" s="1560">
        <f>-IF('Roster &amp; Tables'!J29=0,"",((B31*'Roster &amp; Tables'!J29)+(B32*('Roster &amp; Tables'!J29/2))))</f>
        <v>0</v>
      </c>
      <c r="D33" s="1547"/>
      <c r="E33" s="1558" t="str">
        <f>IF('Roster &amp; Tables'!J29=0,"","Pack")</f>
        <v/>
      </c>
      <c r="F33" s="1559"/>
      <c r="G33" s="1560">
        <f>-IF('Roster &amp; Tables'!J29=0,"",((F31*'Roster &amp; Tables'!J29)+(F32*('Roster &amp; Tables'!J29/2))))</f>
        <v>0</v>
      </c>
      <c r="H33" s="1547"/>
      <c r="I33" s="1558" t="str">
        <f>IF('Roster &amp; Tables'!J29=0,"","Pack")</f>
        <v/>
      </c>
      <c r="J33" s="1559"/>
      <c r="K33" s="1460">
        <f>-IF('Roster &amp; Tables'!J29=0,"",((J31*'Roster &amp; Tables'!J29)+(J32*('Roster &amp; Tables'!J29/2))))</f>
        <v>0</v>
      </c>
      <c r="L33" s="1547"/>
      <c r="M33" s="1558" t="str">
        <f>IF('Roster &amp; Tables'!J29=0,"","Pack")</f>
        <v/>
      </c>
      <c r="N33" s="1559"/>
      <c r="O33" s="1460">
        <f>-IF('Roster &amp; Tables'!J29=0,"",((N31*'Roster &amp; Tables'!J29)+(N32*('Roster &amp; Tables'!J29/2))))</f>
        <v>0</v>
      </c>
    </row>
    <row r="34">
      <c r="A34" s="1561" t="s">
        <v>845</v>
      </c>
      <c r="C34" s="1562">
        <f>SUM(C31+C33)</f>
        <v>0</v>
      </c>
      <c r="D34" s="1543"/>
      <c r="E34" s="1561" t="s">
        <v>845</v>
      </c>
      <c r="G34" s="1562" t="str">
        <f>SUM(G31+G33)</f>
        <v>#REF!</v>
      </c>
      <c r="H34" s="1543"/>
      <c r="I34" s="1561" t="s">
        <v>845</v>
      </c>
      <c r="K34" s="1562" t="str">
        <f>SUM(K31+K32)</f>
        <v>#REF!</v>
      </c>
      <c r="L34" s="1543"/>
      <c r="M34" s="1561" t="s">
        <v>845</v>
      </c>
      <c r="O34" s="1562">
        <f>SUM(O31+O32)</f>
        <v>0</v>
      </c>
    </row>
    <row r="35">
      <c r="A35" s="1543"/>
      <c r="B35" s="1543"/>
      <c r="C35" s="1543"/>
      <c r="D35" s="1543"/>
      <c r="E35" s="1543"/>
      <c r="F35" s="1543"/>
      <c r="G35" s="1543"/>
      <c r="H35" s="1543"/>
      <c r="I35" s="1543"/>
      <c r="J35" s="1543"/>
      <c r="K35" s="1543"/>
      <c r="L35" s="1543"/>
      <c r="M35" s="1543"/>
      <c r="N35" s="1543"/>
      <c r="O35" s="1543"/>
    </row>
    <row r="36">
      <c r="A36" s="1540" t="s">
        <v>988</v>
      </c>
      <c r="B36" s="1541" t="str">
        <f>#REF!</f>
        <v>#REF!</v>
      </c>
      <c r="C36" s="1542"/>
      <c r="D36" s="1543"/>
      <c r="E36" s="1540" t="s">
        <v>988</v>
      </c>
      <c r="F36" s="1541" t="str">
        <f>#REF!</f>
        <v>#REF!</v>
      </c>
      <c r="G36" s="1542"/>
      <c r="H36" s="1543"/>
      <c r="I36" s="1540" t="s">
        <v>988</v>
      </c>
      <c r="J36" s="1541" t="str">
        <f>'Roster &amp; Tables'!C18</f>
        <v/>
      </c>
      <c r="K36" s="1542"/>
      <c r="L36" s="1543"/>
      <c r="M36" s="1540" t="s">
        <v>988</v>
      </c>
      <c r="N36" s="1541"/>
      <c r="O36" s="1542"/>
    </row>
    <row r="37">
      <c r="A37" s="1540"/>
      <c r="B37" s="1540" t="s">
        <v>1005</v>
      </c>
      <c r="C37" s="1540" t="s">
        <v>1006</v>
      </c>
      <c r="D37" s="1543"/>
      <c r="E37" s="1540"/>
      <c r="F37" s="1540" t="s">
        <v>1005</v>
      </c>
      <c r="G37" s="1540" t="s">
        <v>1006</v>
      </c>
      <c r="H37" s="1543"/>
      <c r="I37" s="1540"/>
      <c r="J37" s="1540" t="s">
        <v>1005</v>
      </c>
      <c r="K37" s="1540" t="s">
        <v>1006</v>
      </c>
      <c r="L37" s="1543"/>
      <c r="M37" s="1540"/>
      <c r="N37" s="1540" t="s">
        <v>1005</v>
      </c>
      <c r="O37" s="1540" t="s">
        <v>1006</v>
      </c>
    </row>
    <row r="38">
      <c r="A38" s="1540" t="s">
        <v>843</v>
      </c>
      <c r="B38" s="1548">
        <f>COUNTIFS('Sale Rollup'!L2:L240,B36,'Sale Rollup'!K2:K240,"No")</f>
        <v>5</v>
      </c>
      <c r="C38" s="1549" t="str">
        <f>SUMIF('Sale Rollup'!L2:L240,B36,'Sale Rollup'!N2:N240)+SUMIF('Sale Rollup'!O2:O240,B36,'Sale Rollup'!Q2:Q240)</f>
        <v>#REF!</v>
      </c>
      <c r="D38" s="1547"/>
      <c r="E38" s="1540" t="s">
        <v>843</v>
      </c>
      <c r="F38" s="1548">
        <f>COUNTIFS('Sale Rollup'!L2:L240,F36,'Sale Rollup'!K2:K240,"No")</f>
        <v>5</v>
      </c>
      <c r="G38" s="1549" t="str">
        <f>SUMIF('Sale Rollup'!L2:L240,F36,'Sale Rollup'!N2:N240)+SUMIF('Sale Rollup'!O2:O240,F36,'Sale Rollup'!Q2:Q240)</f>
        <v>#REF!</v>
      </c>
      <c r="H38" s="1547"/>
      <c r="I38" s="1540" t="s">
        <v>843</v>
      </c>
      <c r="J38" s="1548">
        <f>COUNTIFS('Sale Rollup'!L2:L240,J36,'Sale Rollup'!K2:K240,"No")</f>
        <v>0</v>
      </c>
      <c r="K38" s="1550">
        <f>SUMIF('Sale Rollup'!L2:L240,J36,'Sale Rollup'!N2:N240)+SUMIF('Sale Rollup'!O2:O240,J36,'Sale Rollup'!Q2:Q240)</f>
        <v>0</v>
      </c>
      <c r="L38" s="1547"/>
      <c r="M38" s="1540" t="s">
        <v>843</v>
      </c>
      <c r="N38" s="1548">
        <f>COUNTIFS('Sale Rollup'!L2:L240,N36,'Sale Rollup'!K2:K240,"No")</f>
        <v>0</v>
      </c>
      <c r="O38" s="1551">
        <f>SUMIF('Sale Rollup'!L2:L240,N36,'Sale Rollup'!N2:N240)+SUMIF('Sale Rollup'!O2:O240,N36,'Sale Rollup'!Q2:Q240)</f>
        <v>0</v>
      </c>
    </row>
    <row r="39">
      <c r="A39" s="1540" t="s">
        <v>844</v>
      </c>
      <c r="B39" s="1554">
        <f>COUNTIF('Sale Rollup'!O2:O240,B36)+COUNTIFS('Sale Rollup'!L2:L240,B36,'Sale Rollup'!K2:K240,"Yes")</f>
        <v>10</v>
      </c>
      <c r="C39" s="796"/>
      <c r="D39" s="1547"/>
      <c r="E39" s="1540" t="s">
        <v>844</v>
      </c>
      <c r="F39" s="1554">
        <f>COUNTIF('Sale Rollup'!O2:O240,F36)+COUNTIFS('Sale Rollup'!L2:L240,F36,'Sale Rollup'!K2:K240,"Yes")</f>
        <v>10</v>
      </c>
      <c r="G39" s="796"/>
      <c r="H39" s="1547"/>
      <c r="I39" s="1540" t="s">
        <v>844</v>
      </c>
      <c r="J39" s="1564">
        <f>COUNTIF('Sale Rollup'!O2:O240,J36)+COUNTIFS('Sale Rollup'!L2:L240,J36,'Sale Rollup'!K2:K240,"Yes")</f>
        <v>0</v>
      </c>
      <c r="K39" s="1553"/>
      <c r="L39" s="1547"/>
      <c r="M39" s="1540" t="s">
        <v>844</v>
      </c>
      <c r="N39" s="1554">
        <f>COUNTIF('Sale Rollup'!O2:O240,N36)+COUNTIFS('Sale Rollup'!L2:L240,N36,'Sale Rollup'!K2:K240,"Yes")</f>
        <v>0</v>
      </c>
      <c r="O39" s="796"/>
    </row>
    <row r="40">
      <c r="A40" s="1558" t="str">
        <f>IF('Roster &amp; Tables'!J29=0,"","Pack")</f>
        <v/>
      </c>
      <c r="B40" s="1559"/>
      <c r="C40" s="1560">
        <f>-IF('Roster &amp; Tables'!J29=0,"",((B38*'Roster &amp; Tables'!J29)+(B39*('Roster &amp; Tables'!J29/2))))</f>
        <v>0</v>
      </c>
      <c r="D40" s="1547"/>
      <c r="E40" s="1558" t="str">
        <f>IF('Roster &amp; Tables'!J29=0,"","Pack")</f>
        <v/>
      </c>
      <c r="F40" s="1559"/>
      <c r="G40" s="1560">
        <f>-IF('Roster &amp; Tables'!J29=0,"",((F38*'Roster &amp; Tables'!J29)+(F39*('Roster &amp; Tables'!J29/2))))</f>
        <v>0</v>
      </c>
      <c r="H40" s="1547"/>
      <c r="I40" s="1558" t="str">
        <f>IF('Roster &amp; Tables'!J29=0,"","Pack")</f>
        <v/>
      </c>
      <c r="J40" s="1559"/>
      <c r="K40" s="1460">
        <f>-IF('Roster &amp; Tables'!J29=0,"",((J38*'Roster &amp; Tables'!J29)+(J39*('Roster &amp; Tables'!J29/2))))</f>
        <v>0</v>
      </c>
      <c r="L40" s="1547"/>
      <c r="M40" s="1558" t="str">
        <f>IF('Roster &amp; Tables'!J29=0,"","Pack")</f>
        <v/>
      </c>
      <c r="N40" s="1559"/>
      <c r="O40" s="1460">
        <f>-IF('Roster &amp; Tables'!J29=0,"",((N38*'Roster &amp; Tables'!J29)+(N39*('Roster &amp; Tables'!J29/2))))</f>
        <v>0</v>
      </c>
    </row>
    <row r="41">
      <c r="A41" s="1561" t="s">
        <v>845</v>
      </c>
      <c r="C41" s="1562" t="str">
        <f>SUM(C38+C40)</f>
        <v>#REF!</v>
      </c>
      <c r="D41" s="1543"/>
      <c r="E41" s="1561" t="s">
        <v>845</v>
      </c>
      <c r="G41" s="1562" t="str">
        <f>SUM(G38+G40)</f>
        <v>#REF!</v>
      </c>
      <c r="H41" s="1543"/>
      <c r="I41" s="1561" t="s">
        <v>845</v>
      </c>
      <c r="K41" s="1562">
        <f>SUM(K38+K39)</f>
        <v>0</v>
      </c>
      <c r="L41" s="1543"/>
      <c r="M41" s="1561" t="s">
        <v>845</v>
      </c>
      <c r="O41" s="1562">
        <f>SUM(O38+O39)</f>
        <v>0</v>
      </c>
    </row>
    <row r="42">
      <c r="D42" s="14"/>
      <c r="H42" s="14"/>
      <c r="L42" s="14"/>
    </row>
    <row r="43">
      <c r="D43" s="14"/>
      <c r="H43" s="14"/>
      <c r="L43" s="14"/>
    </row>
    <row r="44">
      <c r="D44" s="14"/>
      <c r="H44" s="14"/>
      <c r="L44" s="14"/>
    </row>
    <row r="45">
      <c r="D45" s="14"/>
      <c r="H45" s="14"/>
      <c r="L45" s="14"/>
    </row>
    <row r="46">
      <c r="D46" s="14"/>
      <c r="H46" s="14"/>
      <c r="L46" s="14"/>
    </row>
    <row r="47">
      <c r="B47" s="1569" t="s">
        <v>1007</v>
      </c>
      <c r="D47" s="14"/>
      <c r="H47" s="14"/>
      <c r="L47" s="14"/>
    </row>
    <row r="48">
      <c r="D48" s="14"/>
      <c r="H48" s="14"/>
      <c r="L48" s="14"/>
    </row>
    <row r="49">
      <c r="D49" s="14"/>
      <c r="H49" s="14"/>
      <c r="L49" s="14"/>
    </row>
    <row r="50">
      <c r="D50" s="14"/>
      <c r="H50" s="14"/>
      <c r="L50" s="14"/>
    </row>
    <row r="51">
      <c r="D51" s="14"/>
      <c r="H51" s="14"/>
      <c r="L51" s="14"/>
    </row>
    <row r="52">
      <c r="D52" s="14"/>
      <c r="H52" s="14"/>
      <c r="L52" s="14"/>
    </row>
    <row r="53">
      <c r="D53" s="14"/>
      <c r="H53" s="14"/>
      <c r="L53" s="14"/>
    </row>
    <row r="54">
      <c r="D54" s="14"/>
      <c r="H54" s="14"/>
      <c r="L54" s="14"/>
    </row>
    <row r="55">
      <c r="D55" s="14"/>
      <c r="H55" s="14"/>
      <c r="L55" s="14"/>
    </row>
    <row r="56">
      <c r="D56" s="14"/>
      <c r="H56" s="14"/>
      <c r="L56" s="14"/>
    </row>
    <row r="57">
      <c r="D57" s="14"/>
      <c r="H57" s="14"/>
      <c r="L57" s="14"/>
    </row>
    <row r="58">
      <c r="D58" s="14"/>
      <c r="H58" s="14"/>
      <c r="L58" s="14"/>
    </row>
    <row r="59">
      <c r="D59" s="14"/>
      <c r="H59" s="14"/>
      <c r="L59" s="14"/>
    </row>
    <row r="60">
      <c r="D60" s="14"/>
      <c r="H60" s="14"/>
      <c r="L60" s="14"/>
    </row>
    <row r="61">
      <c r="D61" s="14"/>
      <c r="H61" s="14"/>
      <c r="L61" s="14"/>
    </row>
    <row r="62">
      <c r="D62" s="14"/>
      <c r="H62" s="14"/>
      <c r="L62" s="14"/>
    </row>
    <row r="63">
      <c r="D63" s="14"/>
      <c r="H63" s="14"/>
      <c r="L63" s="14"/>
    </row>
    <row r="64">
      <c r="D64" s="14"/>
      <c r="H64" s="14"/>
      <c r="L64" s="14"/>
    </row>
    <row r="65">
      <c r="D65" s="14"/>
      <c r="H65" s="14"/>
      <c r="L65" s="14"/>
    </row>
    <row r="66">
      <c r="D66" s="14"/>
      <c r="H66" s="14"/>
      <c r="L66" s="14"/>
    </row>
    <row r="67">
      <c r="D67" s="14"/>
      <c r="H67" s="14"/>
      <c r="L67" s="14"/>
    </row>
    <row r="68">
      <c r="D68" s="14"/>
      <c r="H68" s="14"/>
      <c r="L68" s="14"/>
    </row>
    <row r="69">
      <c r="D69" s="14"/>
      <c r="H69" s="14"/>
      <c r="L69" s="14"/>
    </row>
    <row r="70">
      <c r="D70" s="14"/>
      <c r="H70" s="14"/>
      <c r="L70" s="14"/>
    </row>
    <row r="71">
      <c r="D71" s="14"/>
      <c r="H71" s="14"/>
      <c r="L71" s="14"/>
    </row>
    <row r="72">
      <c r="D72" s="14"/>
      <c r="H72" s="14"/>
      <c r="L72" s="14"/>
    </row>
    <row r="73">
      <c r="D73" s="14"/>
      <c r="H73" s="14"/>
      <c r="L73" s="14"/>
    </row>
    <row r="74">
      <c r="D74" s="14"/>
      <c r="H74" s="14"/>
      <c r="L74" s="14"/>
    </row>
    <row r="75">
      <c r="D75" s="14"/>
      <c r="H75" s="14"/>
      <c r="L75" s="14"/>
    </row>
    <row r="76">
      <c r="D76" s="14"/>
      <c r="H76" s="14"/>
      <c r="L76" s="14"/>
    </row>
    <row r="77">
      <c r="D77" s="14"/>
      <c r="H77" s="14"/>
      <c r="L77" s="14"/>
    </row>
    <row r="78">
      <c r="D78" s="14"/>
      <c r="H78" s="14"/>
      <c r="L78" s="14"/>
    </row>
    <row r="79">
      <c r="D79" s="14"/>
      <c r="H79" s="14"/>
      <c r="L79" s="14"/>
    </row>
    <row r="80">
      <c r="D80" s="14"/>
      <c r="H80" s="14"/>
      <c r="L80" s="14"/>
    </row>
    <row r="81">
      <c r="D81" s="14"/>
      <c r="H81" s="14"/>
      <c r="L81" s="14"/>
    </row>
    <row r="82">
      <c r="D82" s="14"/>
      <c r="H82" s="14"/>
      <c r="L82" s="14"/>
    </row>
    <row r="83">
      <c r="D83" s="14"/>
      <c r="H83" s="14"/>
      <c r="L83" s="14"/>
    </row>
    <row r="84">
      <c r="D84" s="14"/>
      <c r="H84" s="14"/>
      <c r="L84" s="14"/>
    </row>
    <row r="85">
      <c r="D85" s="14"/>
      <c r="H85" s="14"/>
      <c r="L85" s="14"/>
    </row>
    <row r="86">
      <c r="D86" s="14"/>
      <c r="H86" s="14"/>
      <c r="L86" s="14"/>
    </row>
    <row r="87">
      <c r="D87" s="14"/>
      <c r="H87" s="14"/>
      <c r="L87" s="14"/>
    </row>
    <row r="88">
      <c r="D88" s="14"/>
      <c r="H88" s="14"/>
      <c r="L88" s="14"/>
    </row>
    <row r="89">
      <c r="D89" s="14"/>
      <c r="H89" s="14"/>
      <c r="L89" s="14"/>
    </row>
    <row r="90">
      <c r="D90" s="14"/>
      <c r="H90" s="14"/>
      <c r="L90" s="14"/>
    </row>
    <row r="91">
      <c r="D91" s="14"/>
      <c r="H91" s="14"/>
      <c r="L91" s="14"/>
    </row>
    <row r="92">
      <c r="D92" s="14"/>
      <c r="H92" s="14"/>
      <c r="L92" s="14"/>
    </row>
    <row r="93">
      <c r="D93" s="14"/>
      <c r="H93" s="14"/>
      <c r="L93" s="14"/>
    </row>
    <row r="94">
      <c r="D94" s="14"/>
      <c r="H94" s="14"/>
      <c r="L94" s="14"/>
    </row>
    <row r="95">
      <c r="D95" s="14"/>
      <c r="H95" s="14"/>
      <c r="L95" s="14"/>
    </row>
    <row r="96">
      <c r="D96" s="14"/>
      <c r="H96" s="14"/>
      <c r="L96" s="14"/>
    </row>
    <row r="97">
      <c r="D97" s="14"/>
      <c r="H97" s="14"/>
      <c r="L97" s="14"/>
    </row>
    <row r="98">
      <c r="D98" s="14"/>
      <c r="H98" s="14"/>
      <c r="L98" s="14"/>
    </row>
    <row r="99">
      <c r="D99" s="14"/>
      <c r="H99" s="14"/>
      <c r="L99" s="14"/>
    </row>
    <row r="100">
      <c r="D100" s="14"/>
      <c r="H100" s="14"/>
      <c r="L100" s="14"/>
    </row>
    <row r="101">
      <c r="D101" s="14"/>
      <c r="H101" s="14"/>
      <c r="L101" s="14"/>
    </row>
    <row r="102">
      <c r="D102" s="14"/>
      <c r="H102" s="14"/>
      <c r="L102" s="14"/>
    </row>
    <row r="103">
      <c r="D103" s="14"/>
      <c r="H103" s="14"/>
      <c r="L103" s="14"/>
    </row>
    <row r="104">
      <c r="D104" s="14"/>
      <c r="H104" s="14"/>
      <c r="L104" s="14"/>
    </row>
    <row r="105">
      <c r="D105" s="14"/>
      <c r="H105" s="14"/>
      <c r="L105" s="14"/>
    </row>
    <row r="106">
      <c r="D106" s="14"/>
      <c r="H106" s="14"/>
      <c r="L106" s="14"/>
    </row>
    <row r="107">
      <c r="D107" s="14"/>
      <c r="H107" s="14"/>
      <c r="L107" s="14"/>
    </row>
    <row r="108">
      <c r="D108" s="14"/>
      <c r="H108" s="14"/>
      <c r="L108" s="14"/>
    </row>
    <row r="109">
      <c r="D109" s="14"/>
      <c r="H109" s="14"/>
      <c r="L109" s="14"/>
    </row>
    <row r="110">
      <c r="D110" s="14"/>
      <c r="H110" s="14"/>
      <c r="L110" s="14"/>
    </row>
    <row r="111">
      <c r="D111" s="14"/>
      <c r="H111" s="14"/>
      <c r="L111" s="14"/>
    </row>
    <row r="112">
      <c r="D112" s="14"/>
      <c r="H112" s="14"/>
      <c r="L112" s="14"/>
    </row>
    <row r="113">
      <c r="D113" s="14"/>
      <c r="H113" s="14"/>
      <c r="L113" s="14"/>
    </row>
    <row r="114">
      <c r="D114" s="14"/>
      <c r="H114" s="14"/>
      <c r="L114" s="14"/>
    </row>
    <row r="115">
      <c r="D115" s="14"/>
      <c r="H115" s="14"/>
      <c r="L115" s="14"/>
    </row>
    <row r="116">
      <c r="D116" s="14"/>
      <c r="H116" s="14"/>
      <c r="L116" s="14"/>
    </row>
    <row r="117">
      <c r="D117" s="14"/>
      <c r="H117" s="14"/>
      <c r="L117" s="14"/>
    </row>
    <row r="118">
      <c r="D118" s="14"/>
      <c r="H118" s="14"/>
      <c r="L118" s="14"/>
    </row>
    <row r="119">
      <c r="D119" s="14"/>
      <c r="H119" s="14"/>
      <c r="L119" s="14"/>
    </row>
    <row r="120">
      <c r="D120" s="14"/>
      <c r="H120" s="14"/>
      <c r="L120" s="14"/>
    </row>
    <row r="121">
      <c r="D121" s="14"/>
      <c r="H121" s="14"/>
      <c r="L121" s="14"/>
    </row>
    <row r="122">
      <c r="D122" s="14"/>
      <c r="H122" s="14"/>
      <c r="L122" s="14"/>
    </row>
    <row r="123">
      <c r="D123" s="14"/>
      <c r="H123" s="14"/>
      <c r="L123" s="14"/>
    </row>
    <row r="124">
      <c r="D124" s="14"/>
      <c r="H124" s="14"/>
      <c r="L124" s="14"/>
    </row>
    <row r="125">
      <c r="D125" s="14"/>
      <c r="H125" s="14"/>
      <c r="L125" s="14"/>
    </row>
    <row r="126">
      <c r="D126" s="14"/>
      <c r="H126" s="14"/>
      <c r="L126" s="14"/>
    </row>
    <row r="127">
      <c r="D127" s="14"/>
      <c r="H127" s="14"/>
      <c r="L127" s="14"/>
    </row>
    <row r="128">
      <c r="D128" s="14"/>
      <c r="H128" s="14"/>
      <c r="L128" s="14"/>
    </row>
    <row r="129">
      <c r="D129" s="14"/>
      <c r="H129" s="14"/>
      <c r="L129" s="14"/>
    </row>
    <row r="130">
      <c r="D130" s="14"/>
      <c r="H130" s="14"/>
      <c r="L130" s="14"/>
    </row>
    <row r="131">
      <c r="D131" s="14"/>
      <c r="H131" s="14"/>
      <c r="L131" s="14"/>
    </row>
    <row r="132">
      <c r="D132" s="14"/>
      <c r="H132" s="14"/>
      <c r="L132" s="14"/>
    </row>
    <row r="133">
      <c r="D133" s="14"/>
      <c r="H133" s="14"/>
      <c r="L133" s="14"/>
    </row>
    <row r="134">
      <c r="D134" s="14"/>
      <c r="H134" s="14"/>
      <c r="L134" s="14"/>
    </row>
    <row r="135">
      <c r="D135" s="14"/>
      <c r="H135" s="14"/>
      <c r="L135" s="14"/>
    </row>
    <row r="136">
      <c r="D136" s="14"/>
      <c r="H136" s="14"/>
      <c r="L136" s="14"/>
    </row>
    <row r="137">
      <c r="D137" s="14"/>
      <c r="H137" s="14"/>
      <c r="L137" s="14"/>
    </row>
    <row r="138">
      <c r="D138" s="14"/>
      <c r="H138" s="14"/>
      <c r="L138" s="14"/>
    </row>
    <row r="139">
      <c r="D139" s="14"/>
      <c r="H139" s="14"/>
      <c r="L139" s="14"/>
    </row>
    <row r="140">
      <c r="D140" s="14"/>
      <c r="H140" s="14"/>
      <c r="L140" s="14"/>
    </row>
    <row r="141">
      <c r="D141" s="14"/>
      <c r="H141" s="14"/>
      <c r="L141" s="14"/>
    </row>
    <row r="142">
      <c r="D142" s="14"/>
      <c r="H142" s="14"/>
      <c r="L142" s="14"/>
    </row>
    <row r="143">
      <c r="D143" s="14"/>
      <c r="H143" s="14"/>
      <c r="L143" s="14"/>
    </row>
    <row r="144">
      <c r="D144" s="14"/>
      <c r="H144" s="14"/>
      <c r="L144" s="14"/>
    </row>
    <row r="145">
      <c r="D145" s="14"/>
      <c r="H145" s="14"/>
      <c r="L145" s="14"/>
    </row>
    <row r="146">
      <c r="D146" s="14"/>
      <c r="H146" s="14"/>
      <c r="L146" s="14"/>
    </row>
    <row r="147">
      <c r="D147" s="14"/>
      <c r="H147" s="14"/>
      <c r="L147" s="14"/>
    </row>
    <row r="148">
      <c r="D148" s="14"/>
      <c r="H148" s="14"/>
      <c r="L148" s="14"/>
    </row>
    <row r="149">
      <c r="D149" s="14"/>
      <c r="H149" s="14"/>
      <c r="L149" s="14"/>
    </row>
    <row r="150">
      <c r="D150" s="14"/>
      <c r="H150" s="14"/>
      <c r="L150" s="14"/>
    </row>
    <row r="151">
      <c r="D151" s="14"/>
      <c r="H151" s="14"/>
      <c r="L151" s="14"/>
    </row>
    <row r="152">
      <c r="D152" s="14"/>
      <c r="H152" s="14"/>
      <c r="L152" s="14"/>
    </row>
    <row r="153">
      <c r="D153" s="14"/>
      <c r="H153" s="14"/>
      <c r="L153" s="14"/>
    </row>
    <row r="154">
      <c r="D154" s="14"/>
      <c r="H154" s="14"/>
      <c r="L154" s="14"/>
    </row>
    <row r="155">
      <c r="D155" s="14"/>
      <c r="H155" s="14"/>
      <c r="L155" s="14"/>
    </row>
    <row r="156">
      <c r="D156" s="14"/>
      <c r="H156" s="14"/>
      <c r="L156" s="14"/>
    </row>
    <row r="157">
      <c r="D157" s="14"/>
      <c r="H157" s="14"/>
      <c r="L157" s="14"/>
    </row>
    <row r="158">
      <c r="D158" s="14"/>
      <c r="H158" s="14"/>
      <c r="L158" s="14"/>
    </row>
    <row r="159">
      <c r="D159" s="14"/>
      <c r="H159" s="14"/>
      <c r="L159" s="14"/>
    </row>
    <row r="160">
      <c r="D160" s="14"/>
      <c r="H160" s="14"/>
      <c r="L160" s="14"/>
    </row>
    <row r="161">
      <c r="D161" s="14"/>
      <c r="H161" s="14"/>
      <c r="L161" s="14"/>
    </row>
    <row r="162">
      <c r="D162" s="14"/>
      <c r="H162" s="14"/>
      <c r="L162" s="14"/>
    </row>
    <row r="163">
      <c r="D163" s="14"/>
      <c r="H163" s="14"/>
      <c r="L163" s="14"/>
    </row>
    <row r="164">
      <c r="D164" s="14"/>
      <c r="H164" s="14"/>
      <c r="L164" s="14"/>
    </row>
    <row r="165">
      <c r="D165" s="14"/>
      <c r="H165" s="14"/>
      <c r="L165" s="14"/>
    </row>
    <row r="166">
      <c r="D166" s="14"/>
      <c r="H166" s="14"/>
      <c r="L166" s="14"/>
    </row>
    <row r="167">
      <c r="D167" s="14"/>
      <c r="H167" s="14"/>
      <c r="L167" s="14"/>
    </row>
    <row r="168">
      <c r="D168" s="14"/>
      <c r="H168" s="14"/>
      <c r="L168" s="14"/>
    </row>
    <row r="169">
      <c r="D169" s="14"/>
      <c r="H169" s="14"/>
      <c r="L169" s="14"/>
    </row>
    <row r="170">
      <c r="D170" s="14"/>
      <c r="H170" s="14"/>
      <c r="L170" s="14"/>
    </row>
    <row r="171">
      <c r="D171" s="14"/>
      <c r="H171" s="14"/>
      <c r="L171" s="14"/>
    </row>
    <row r="172">
      <c r="D172" s="14"/>
      <c r="H172" s="14"/>
      <c r="L172" s="14"/>
    </row>
    <row r="173">
      <c r="D173" s="14"/>
      <c r="H173" s="14"/>
      <c r="L173" s="14"/>
    </row>
    <row r="174">
      <c r="D174" s="14"/>
      <c r="H174" s="14"/>
      <c r="L174" s="14"/>
    </row>
    <row r="175">
      <c r="D175" s="14"/>
      <c r="H175" s="14"/>
      <c r="L175" s="14"/>
    </row>
    <row r="176">
      <c r="D176" s="14"/>
      <c r="H176" s="14"/>
      <c r="L176" s="14"/>
    </row>
    <row r="177">
      <c r="D177" s="14"/>
      <c r="H177" s="14"/>
      <c r="L177" s="14"/>
    </row>
    <row r="178">
      <c r="D178" s="14"/>
      <c r="H178" s="14"/>
      <c r="L178" s="14"/>
    </row>
    <row r="179">
      <c r="D179" s="14"/>
      <c r="H179" s="14"/>
      <c r="L179" s="14"/>
    </row>
    <row r="180">
      <c r="D180" s="14"/>
      <c r="H180" s="14"/>
      <c r="L180" s="14"/>
    </row>
    <row r="181">
      <c r="D181" s="14"/>
      <c r="H181" s="14"/>
      <c r="L181" s="14"/>
    </row>
    <row r="182">
      <c r="D182" s="14"/>
      <c r="H182" s="14"/>
      <c r="L182" s="14"/>
    </row>
    <row r="183">
      <c r="D183" s="14"/>
      <c r="H183" s="14"/>
      <c r="L183" s="14"/>
    </row>
    <row r="184">
      <c r="D184" s="14"/>
      <c r="H184" s="14"/>
      <c r="L184" s="14"/>
    </row>
    <row r="185">
      <c r="D185" s="14"/>
      <c r="H185" s="14"/>
      <c r="L185" s="14"/>
    </row>
    <row r="186">
      <c r="D186" s="14"/>
      <c r="H186" s="14"/>
      <c r="L186" s="14"/>
    </row>
    <row r="187">
      <c r="D187" s="14"/>
      <c r="H187" s="14"/>
      <c r="L187" s="14"/>
    </row>
    <row r="188">
      <c r="D188" s="14"/>
      <c r="H188" s="14"/>
      <c r="L188" s="14"/>
    </row>
    <row r="189">
      <c r="D189" s="14"/>
      <c r="H189" s="14"/>
      <c r="L189" s="14"/>
    </row>
    <row r="190">
      <c r="D190" s="14"/>
      <c r="H190" s="14"/>
      <c r="L190" s="14"/>
    </row>
    <row r="191">
      <c r="D191" s="14"/>
      <c r="H191" s="14"/>
      <c r="L191" s="14"/>
    </row>
    <row r="192">
      <c r="D192" s="14"/>
      <c r="H192" s="14"/>
      <c r="L192" s="14"/>
    </row>
    <row r="193">
      <c r="D193" s="14"/>
      <c r="H193" s="14"/>
      <c r="L193" s="14"/>
    </row>
    <row r="194">
      <c r="D194" s="14"/>
      <c r="H194" s="14"/>
      <c r="L194" s="14"/>
    </row>
    <row r="195">
      <c r="D195" s="14"/>
      <c r="H195" s="14"/>
      <c r="L195" s="14"/>
    </row>
    <row r="196">
      <c r="D196" s="14"/>
      <c r="H196" s="14"/>
      <c r="L196" s="14"/>
    </row>
    <row r="197">
      <c r="D197" s="14"/>
      <c r="H197" s="14"/>
      <c r="L197" s="14"/>
    </row>
    <row r="198">
      <c r="D198" s="14"/>
      <c r="H198" s="14"/>
      <c r="L198" s="14"/>
    </row>
    <row r="199">
      <c r="D199" s="14"/>
      <c r="H199" s="14"/>
      <c r="L199" s="14"/>
    </row>
    <row r="200">
      <c r="D200" s="14"/>
      <c r="H200" s="14"/>
      <c r="L200" s="14"/>
    </row>
    <row r="201">
      <c r="D201" s="14"/>
      <c r="H201" s="14"/>
      <c r="L201" s="14"/>
    </row>
    <row r="202">
      <c r="D202" s="14"/>
      <c r="H202" s="14"/>
      <c r="L202" s="14"/>
    </row>
    <row r="203">
      <c r="D203" s="14"/>
      <c r="H203" s="14"/>
      <c r="L203" s="14"/>
    </row>
    <row r="204">
      <c r="D204" s="14"/>
      <c r="H204" s="14"/>
      <c r="L204" s="14"/>
    </row>
    <row r="205">
      <c r="D205" s="14"/>
      <c r="H205" s="14"/>
      <c r="L205" s="14"/>
    </row>
    <row r="206">
      <c r="D206" s="14"/>
      <c r="H206" s="14"/>
      <c r="L206" s="14"/>
    </row>
    <row r="207">
      <c r="D207" s="14"/>
      <c r="H207" s="14"/>
      <c r="L207" s="14"/>
    </row>
    <row r="208">
      <c r="D208" s="14"/>
      <c r="H208" s="14"/>
      <c r="L208" s="14"/>
    </row>
    <row r="209">
      <c r="D209" s="14"/>
      <c r="H209" s="14"/>
      <c r="L209" s="14"/>
    </row>
    <row r="210">
      <c r="D210" s="14"/>
      <c r="H210" s="14"/>
      <c r="L210" s="14"/>
    </row>
    <row r="211">
      <c r="D211" s="14"/>
      <c r="H211" s="14"/>
      <c r="L211" s="14"/>
    </row>
    <row r="212">
      <c r="D212" s="14"/>
      <c r="H212" s="14"/>
      <c r="L212" s="14"/>
    </row>
    <row r="213">
      <c r="D213" s="14"/>
      <c r="H213" s="14"/>
      <c r="L213" s="14"/>
    </row>
    <row r="214">
      <c r="D214" s="14"/>
      <c r="H214" s="14"/>
      <c r="L214" s="14"/>
    </row>
    <row r="215">
      <c r="D215" s="14"/>
      <c r="H215" s="14"/>
      <c r="L215" s="14"/>
    </row>
    <row r="216">
      <c r="D216" s="14"/>
      <c r="H216" s="14"/>
      <c r="L216" s="14"/>
    </row>
    <row r="217">
      <c r="D217" s="14"/>
      <c r="H217" s="14"/>
      <c r="L217" s="14"/>
    </row>
    <row r="218">
      <c r="D218" s="14"/>
      <c r="H218" s="14"/>
      <c r="L218" s="14"/>
    </row>
    <row r="219">
      <c r="D219" s="14"/>
      <c r="H219" s="14"/>
      <c r="L219" s="14"/>
    </row>
    <row r="220">
      <c r="D220" s="14"/>
      <c r="H220" s="14"/>
      <c r="L220" s="14"/>
    </row>
    <row r="221">
      <c r="D221" s="14"/>
      <c r="H221" s="14"/>
      <c r="L221" s="14"/>
    </row>
    <row r="222">
      <c r="D222" s="14"/>
      <c r="H222" s="14"/>
      <c r="L222" s="14"/>
    </row>
    <row r="223">
      <c r="D223" s="14"/>
      <c r="H223" s="14"/>
      <c r="L223" s="14"/>
    </row>
    <row r="224">
      <c r="D224" s="14"/>
      <c r="H224" s="14"/>
      <c r="L224" s="14"/>
    </row>
    <row r="225">
      <c r="D225" s="14"/>
      <c r="H225" s="14"/>
      <c r="L225" s="14"/>
    </row>
    <row r="226">
      <c r="D226" s="14"/>
      <c r="H226" s="14"/>
      <c r="L226" s="14"/>
    </row>
    <row r="227">
      <c r="D227" s="14"/>
      <c r="H227" s="14"/>
      <c r="L227" s="14"/>
    </row>
    <row r="228">
      <c r="D228" s="14"/>
      <c r="H228" s="14"/>
      <c r="L228" s="14"/>
    </row>
    <row r="229">
      <c r="D229" s="14"/>
      <c r="H229" s="14"/>
      <c r="L229" s="14"/>
    </row>
    <row r="230">
      <c r="D230" s="14"/>
      <c r="H230" s="14"/>
      <c r="L230" s="14"/>
    </row>
    <row r="231">
      <c r="D231" s="14"/>
      <c r="H231" s="14"/>
      <c r="L231" s="14"/>
    </row>
    <row r="232">
      <c r="D232" s="14"/>
      <c r="H232" s="14"/>
      <c r="L232" s="14"/>
    </row>
    <row r="233">
      <c r="D233" s="14"/>
      <c r="H233" s="14"/>
      <c r="L233" s="14"/>
    </row>
    <row r="234">
      <c r="D234" s="14"/>
      <c r="H234" s="14"/>
      <c r="L234" s="14"/>
    </row>
    <row r="235">
      <c r="D235" s="14"/>
      <c r="H235" s="14"/>
      <c r="L235" s="14"/>
    </row>
    <row r="236">
      <c r="D236" s="14"/>
      <c r="H236" s="14"/>
      <c r="L236" s="14"/>
    </row>
    <row r="237">
      <c r="D237" s="14"/>
      <c r="H237" s="14"/>
      <c r="L237" s="14"/>
    </row>
    <row r="238">
      <c r="D238" s="14"/>
      <c r="H238" s="14"/>
      <c r="L238" s="14"/>
    </row>
    <row r="239">
      <c r="D239" s="14"/>
      <c r="H239" s="14"/>
      <c r="L239" s="14"/>
    </row>
    <row r="240">
      <c r="D240" s="14"/>
      <c r="H240" s="14"/>
      <c r="L240" s="14"/>
    </row>
    <row r="241">
      <c r="D241" s="14"/>
      <c r="H241" s="14"/>
      <c r="L241" s="14"/>
    </row>
    <row r="242">
      <c r="D242" s="14"/>
      <c r="H242" s="14"/>
      <c r="L242" s="14"/>
    </row>
    <row r="243">
      <c r="D243" s="14"/>
      <c r="H243" s="14"/>
      <c r="L243" s="14"/>
    </row>
    <row r="244">
      <c r="D244" s="14"/>
      <c r="H244" s="14"/>
      <c r="L244" s="14"/>
    </row>
    <row r="245">
      <c r="D245" s="14"/>
      <c r="H245" s="14"/>
      <c r="L245" s="14"/>
    </row>
    <row r="246">
      <c r="D246" s="14"/>
      <c r="H246" s="14"/>
      <c r="L246" s="14"/>
    </row>
    <row r="247">
      <c r="D247" s="14"/>
      <c r="H247" s="14"/>
      <c r="L247" s="14"/>
    </row>
    <row r="248">
      <c r="D248" s="14"/>
      <c r="H248" s="14"/>
      <c r="L248" s="14"/>
    </row>
    <row r="249">
      <c r="D249" s="14"/>
      <c r="H249" s="14"/>
      <c r="L249" s="14"/>
    </row>
    <row r="250">
      <c r="D250" s="14"/>
      <c r="H250" s="14"/>
      <c r="L250" s="14"/>
    </row>
    <row r="251">
      <c r="D251" s="14"/>
      <c r="H251" s="14"/>
      <c r="L251" s="14"/>
    </row>
    <row r="252">
      <c r="D252" s="14"/>
      <c r="H252" s="14"/>
      <c r="L252" s="14"/>
    </row>
    <row r="253">
      <c r="D253" s="14"/>
      <c r="H253" s="14"/>
      <c r="L253" s="14"/>
    </row>
    <row r="254">
      <c r="D254" s="14"/>
      <c r="H254" s="14"/>
      <c r="L254" s="14"/>
    </row>
    <row r="255">
      <c r="D255" s="14"/>
      <c r="H255" s="14"/>
      <c r="L255" s="14"/>
    </row>
    <row r="256">
      <c r="D256" s="14"/>
      <c r="H256" s="14"/>
      <c r="L256" s="14"/>
    </row>
    <row r="257">
      <c r="D257" s="14"/>
      <c r="H257" s="14"/>
      <c r="L257" s="14"/>
    </row>
    <row r="258">
      <c r="D258" s="14"/>
      <c r="H258" s="14"/>
      <c r="L258" s="14"/>
    </row>
    <row r="259">
      <c r="D259" s="14"/>
      <c r="H259" s="14"/>
      <c r="L259" s="14"/>
    </row>
    <row r="260">
      <c r="D260" s="14"/>
      <c r="H260" s="14"/>
      <c r="L260" s="14"/>
    </row>
    <row r="261">
      <c r="D261" s="14"/>
      <c r="H261" s="14"/>
      <c r="L261" s="14"/>
    </row>
    <row r="262">
      <c r="D262" s="14"/>
      <c r="H262" s="14"/>
      <c r="L262" s="14"/>
    </row>
    <row r="263">
      <c r="D263" s="14"/>
      <c r="H263" s="14"/>
      <c r="L263" s="14"/>
    </row>
    <row r="264">
      <c r="D264" s="14"/>
      <c r="H264" s="14"/>
      <c r="L264" s="14"/>
    </row>
    <row r="265">
      <c r="D265" s="14"/>
      <c r="H265" s="14"/>
      <c r="L265" s="14"/>
    </row>
    <row r="266">
      <c r="D266" s="14"/>
      <c r="H266" s="14"/>
      <c r="L266" s="14"/>
    </row>
    <row r="267">
      <c r="D267" s="14"/>
      <c r="H267" s="14"/>
      <c r="L267" s="14"/>
    </row>
    <row r="268">
      <c r="D268" s="14"/>
      <c r="H268" s="14"/>
      <c r="L268" s="14"/>
    </row>
    <row r="269">
      <c r="D269" s="14"/>
      <c r="H269" s="14"/>
      <c r="L269" s="14"/>
    </row>
    <row r="270">
      <c r="D270" s="14"/>
      <c r="H270" s="14"/>
      <c r="L270" s="14"/>
    </row>
    <row r="271">
      <c r="D271" s="14"/>
      <c r="H271" s="14"/>
      <c r="L271" s="14"/>
    </row>
    <row r="272">
      <c r="D272" s="14"/>
      <c r="H272" s="14"/>
      <c r="L272" s="14"/>
    </row>
    <row r="273">
      <c r="D273" s="14"/>
      <c r="H273" s="14"/>
      <c r="L273" s="14"/>
    </row>
    <row r="274">
      <c r="D274" s="14"/>
      <c r="H274" s="14"/>
      <c r="L274" s="14"/>
    </row>
    <row r="275">
      <c r="D275" s="14"/>
      <c r="H275" s="14"/>
      <c r="L275" s="14"/>
    </row>
    <row r="276">
      <c r="D276" s="14"/>
      <c r="H276" s="14"/>
      <c r="L276" s="14"/>
    </row>
    <row r="277">
      <c r="D277" s="14"/>
      <c r="H277" s="14"/>
      <c r="L277" s="14"/>
    </row>
    <row r="278">
      <c r="D278" s="14"/>
      <c r="H278" s="14"/>
      <c r="L278" s="14"/>
    </row>
    <row r="279">
      <c r="D279" s="14"/>
      <c r="H279" s="14"/>
      <c r="L279" s="14"/>
    </row>
    <row r="280">
      <c r="D280" s="14"/>
      <c r="H280" s="14"/>
      <c r="L280" s="14"/>
    </row>
    <row r="281">
      <c r="D281" s="14"/>
      <c r="H281" s="14"/>
      <c r="L281" s="14"/>
    </row>
    <row r="282">
      <c r="D282" s="14"/>
      <c r="H282" s="14"/>
      <c r="L282" s="14"/>
    </row>
    <row r="283">
      <c r="D283" s="14"/>
      <c r="H283" s="14"/>
      <c r="L283" s="14"/>
    </row>
    <row r="284">
      <c r="D284" s="14"/>
      <c r="H284" s="14"/>
      <c r="L284" s="14"/>
    </row>
    <row r="285">
      <c r="D285" s="14"/>
      <c r="H285" s="14"/>
      <c r="L285" s="14"/>
    </row>
    <row r="286">
      <c r="D286" s="14"/>
      <c r="H286" s="14"/>
      <c r="L286" s="14"/>
    </row>
    <row r="287">
      <c r="D287" s="14"/>
      <c r="H287" s="14"/>
      <c r="L287" s="14"/>
    </row>
    <row r="288">
      <c r="D288" s="14"/>
      <c r="H288" s="14"/>
      <c r="L288" s="14"/>
    </row>
    <row r="289">
      <c r="D289" s="14"/>
      <c r="H289" s="14"/>
      <c r="L289" s="14"/>
    </row>
    <row r="290">
      <c r="D290" s="14"/>
      <c r="H290" s="14"/>
      <c r="L290" s="14"/>
    </row>
    <row r="291">
      <c r="D291" s="14"/>
      <c r="H291" s="14"/>
      <c r="L291" s="14"/>
    </row>
    <row r="292">
      <c r="D292" s="14"/>
      <c r="H292" s="14"/>
      <c r="L292" s="14"/>
    </row>
    <row r="293">
      <c r="D293" s="14"/>
      <c r="H293" s="14"/>
      <c r="L293" s="14"/>
    </row>
    <row r="294">
      <c r="D294" s="14"/>
      <c r="H294" s="14"/>
      <c r="L294" s="14"/>
    </row>
    <row r="295">
      <c r="D295" s="14"/>
      <c r="H295" s="14"/>
      <c r="L295" s="14"/>
    </row>
    <row r="296">
      <c r="D296" s="14"/>
      <c r="H296" s="14"/>
      <c r="L296" s="14"/>
    </row>
    <row r="297">
      <c r="D297" s="14"/>
      <c r="H297" s="14"/>
      <c r="L297" s="14"/>
    </row>
    <row r="298">
      <c r="D298" s="14"/>
      <c r="H298" s="14"/>
      <c r="L298" s="14"/>
    </row>
    <row r="299">
      <c r="D299" s="14"/>
      <c r="H299" s="14"/>
      <c r="L299" s="14"/>
    </row>
    <row r="300">
      <c r="D300" s="14"/>
      <c r="H300" s="14"/>
      <c r="L300" s="14"/>
    </row>
    <row r="301">
      <c r="D301" s="14"/>
      <c r="H301" s="14"/>
      <c r="L301" s="14"/>
    </row>
    <row r="302">
      <c r="D302" s="14"/>
      <c r="H302" s="14"/>
      <c r="L302" s="14"/>
    </row>
    <row r="303">
      <c r="D303" s="14"/>
      <c r="H303" s="14"/>
      <c r="L303" s="14"/>
    </row>
    <row r="304">
      <c r="D304" s="14"/>
      <c r="H304" s="14"/>
      <c r="L304" s="14"/>
    </row>
    <row r="305">
      <c r="D305" s="14"/>
      <c r="H305" s="14"/>
      <c r="L305" s="14"/>
    </row>
    <row r="306">
      <c r="D306" s="14"/>
      <c r="H306" s="14"/>
      <c r="L306" s="14"/>
    </row>
    <row r="307">
      <c r="D307" s="14"/>
      <c r="H307" s="14"/>
      <c r="L307" s="14"/>
    </row>
    <row r="308">
      <c r="D308" s="14"/>
      <c r="H308" s="14"/>
      <c r="L308" s="14"/>
    </row>
    <row r="309">
      <c r="D309" s="14"/>
      <c r="H309" s="14"/>
      <c r="L309" s="14"/>
    </row>
    <row r="310">
      <c r="D310" s="14"/>
      <c r="H310" s="14"/>
      <c r="L310" s="14"/>
    </row>
    <row r="311">
      <c r="D311" s="14"/>
      <c r="H311" s="14"/>
      <c r="L311" s="14"/>
    </row>
    <row r="312">
      <c r="D312" s="14"/>
      <c r="H312" s="14"/>
      <c r="L312" s="14"/>
    </row>
    <row r="313">
      <c r="D313" s="14"/>
      <c r="H313" s="14"/>
      <c r="L313" s="14"/>
    </row>
    <row r="314">
      <c r="D314" s="14"/>
      <c r="H314" s="14"/>
      <c r="L314" s="14"/>
    </row>
    <row r="315">
      <c r="D315" s="14"/>
      <c r="H315" s="14"/>
      <c r="L315" s="14"/>
    </row>
    <row r="316">
      <c r="D316" s="14"/>
      <c r="H316" s="14"/>
      <c r="L316" s="14"/>
    </row>
    <row r="317">
      <c r="D317" s="14"/>
      <c r="H317" s="14"/>
      <c r="L317" s="14"/>
    </row>
    <row r="318">
      <c r="D318" s="14"/>
      <c r="H318" s="14"/>
      <c r="L318" s="14"/>
    </row>
    <row r="319">
      <c r="D319" s="14"/>
      <c r="H319" s="14"/>
      <c r="L319" s="14"/>
    </row>
    <row r="320">
      <c r="D320" s="14"/>
      <c r="H320" s="14"/>
      <c r="L320" s="14"/>
    </row>
    <row r="321">
      <c r="D321" s="14"/>
      <c r="H321" s="14"/>
      <c r="L321" s="14"/>
    </row>
    <row r="322">
      <c r="D322" s="14"/>
      <c r="H322" s="14"/>
      <c r="L322" s="14"/>
    </row>
    <row r="323">
      <c r="D323" s="14"/>
      <c r="H323" s="14"/>
      <c r="L323" s="14"/>
    </row>
    <row r="324">
      <c r="D324" s="14"/>
      <c r="H324" s="14"/>
      <c r="L324" s="14"/>
    </row>
    <row r="325">
      <c r="D325" s="14"/>
      <c r="H325" s="14"/>
      <c r="L325" s="14"/>
    </row>
    <row r="326">
      <c r="D326" s="14"/>
      <c r="H326" s="14"/>
      <c r="L326" s="14"/>
    </row>
    <row r="327">
      <c r="D327" s="14"/>
      <c r="H327" s="14"/>
      <c r="L327" s="14"/>
    </row>
    <row r="328">
      <c r="D328" s="14"/>
      <c r="H328" s="14"/>
      <c r="L328" s="14"/>
    </row>
    <row r="329">
      <c r="D329" s="14"/>
      <c r="H329" s="14"/>
      <c r="L329" s="14"/>
    </row>
    <row r="330">
      <c r="D330" s="14"/>
      <c r="H330" s="14"/>
      <c r="L330" s="14"/>
    </row>
    <row r="331">
      <c r="D331" s="14"/>
      <c r="H331" s="14"/>
      <c r="L331" s="14"/>
    </row>
    <row r="332">
      <c r="D332" s="14"/>
      <c r="H332" s="14"/>
      <c r="L332" s="14"/>
    </row>
    <row r="333">
      <c r="D333" s="14"/>
      <c r="H333" s="14"/>
      <c r="L333" s="14"/>
    </row>
    <row r="334">
      <c r="D334" s="14"/>
      <c r="H334" s="14"/>
      <c r="L334" s="14"/>
    </row>
    <row r="335">
      <c r="D335" s="14"/>
      <c r="H335" s="14"/>
      <c r="L335" s="14"/>
    </row>
    <row r="336">
      <c r="D336" s="14"/>
      <c r="H336" s="14"/>
      <c r="L336" s="14"/>
    </row>
    <row r="337">
      <c r="D337" s="14"/>
      <c r="H337" s="14"/>
      <c r="L337" s="14"/>
    </row>
    <row r="338">
      <c r="D338" s="14"/>
      <c r="H338" s="14"/>
      <c r="L338" s="14"/>
    </row>
    <row r="339">
      <c r="D339" s="14"/>
      <c r="H339" s="14"/>
      <c r="L339" s="14"/>
    </row>
    <row r="340">
      <c r="D340" s="14"/>
      <c r="H340" s="14"/>
      <c r="L340" s="14"/>
    </row>
    <row r="341">
      <c r="D341" s="14"/>
      <c r="H341" s="14"/>
      <c r="L341" s="14"/>
    </row>
    <row r="342">
      <c r="D342" s="14"/>
      <c r="H342" s="14"/>
      <c r="L342" s="14"/>
    </row>
    <row r="343">
      <c r="D343" s="14"/>
      <c r="H343" s="14"/>
      <c r="L343" s="14"/>
    </row>
    <row r="344">
      <c r="D344" s="14"/>
      <c r="H344" s="14"/>
      <c r="L344" s="14"/>
    </row>
    <row r="345">
      <c r="D345" s="14"/>
      <c r="H345" s="14"/>
      <c r="L345" s="14"/>
    </row>
    <row r="346">
      <c r="D346" s="14"/>
      <c r="H346" s="14"/>
      <c r="L346" s="14"/>
    </row>
    <row r="347">
      <c r="D347" s="14"/>
      <c r="H347" s="14"/>
      <c r="L347" s="14"/>
    </row>
    <row r="348">
      <c r="D348" s="14"/>
      <c r="H348" s="14"/>
      <c r="L348" s="14"/>
    </row>
    <row r="349">
      <c r="D349" s="14"/>
      <c r="H349" s="14"/>
      <c r="L349" s="14"/>
    </row>
    <row r="350">
      <c r="D350" s="14"/>
      <c r="H350" s="14"/>
      <c r="L350" s="14"/>
    </row>
    <row r="351">
      <c r="D351" s="14"/>
      <c r="H351" s="14"/>
      <c r="L351" s="14"/>
    </row>
    <row r="352">
      <c r="D352" s="14"/>
      <c r="H352" s="14"/>
      <c r="L352" s="14"/>
    </row>
    <row r="353">
      <c r="D353" s="14"/>
      <c r="H353" s="14"/>
      <c r="L353" s="14"/>
    </row>
    <row r="354">
      <c r="D354" s="14"/>
      <c r="H354" s="14"/>
      <c r="L354" s="14"/>
    </row>
    <row r="355">
      <c r="D355" s="14"/>
      <c r="H355" s="14"/>
      <c r="L355" s="14"/>
    </row>
    <row r="356">
      <c r="D356" s="14"/>
      <c r="H356" s="14"/>
      <c r="L356" s="14"/>
    </row>
    <row r="357">
      <c r="D357" s="14"/>
      <c r="H357" s="14"/>
      <c r="L357" s="14"/>
    </row>
    <row r="358">
      <c r="D358" s="14"/>
      <c r="H358" s="14"/>
      <c r="L358" s="14"/>
    </row>
    <row r="359">
      <c r="D359" s="14"/>
      <c r="H359" s="14"/>
      <c r="L359" s="14"/>
    </row>
    <row r="360">
      <c r="D360" s="14"/>
      <c r="H360" s="14"/>
      <c r="L360" s="14"/>
    </row>
    <row r="361">
      <c r="D361" s="14"/>
      <c r="H361" s="14"/>
      <c r="L361" s="14"/>
    </row>
    <row r="362">
      <c r="D362" s="14"/>
      <c r="H362" s="14"/>
      <c r="L362" s="14"/>
    </row>
    <row r="363">
      <c r="D363" s="14"/>
      <c r="H363" s="14"/>
      <c r="L363" s="14"/>
    </row>
    <row r="364">
      <c r="D364" s="14"/>
      <c r="H364" s="14"/>
      <c r="L364" s="14"/>
    </row>
    <row r="365">
      <c r="D365" s="14"/>
      <c r="H365" s="14"/>
      <c r="L365" s="14"/>
    </row>
    <row r="366">
      <c r="D366" s="14"/>
      <c r="H366" s="14"/>
      <c r="L366" s="14"/>
    </row>
    <row r="367">
      <c r="D367" s="14"/>
      <c r="H367" s="14"/>
      <c r="L367" s="14"/>
    </row>
    <row r="368">
      <c r="D368" s="14"/>
      <c r="H368" s="14"/>
      <c r="L368" s="14"/>
    </row>
    <row r="369">
      <c r="D369" s="14"/>
      <c r="H369" s="14"/>
      <c r="L369" s="14"/>
    </row>
    <row r="370">
      <c r="D370" s="14"/>
      <c r="H370" s="14"/>
      <c r="L370" s="14"/>
    </row>
    <row r="371">
      <c r="D371" s="14"/>
      <c r="H371" s="14"/>
      <c r="L371" s="14"/>
    </row>
    <row r="372">
      <c r="D372" s="14"/>
      <c r="H372" s="14"/>
      <c r="L372" s="14"/>
    </row>
    <row r="373">
      <c r="D373" s="14"/>
      <c r="H373" s="14"/>
      <c r="L373" s="14"/>
    </row>
    <row r="374">
      <c r="D374" s="14"/>
      <c r="H374" s="14"/>
      <c r="L374" s="14"/>
    </row>
    <row r="375">
      <c r="D375" s="14"/>
      <c r="H375" s="14"/>
      <c r="L375" s="14"/>
    </row>
    <row r="376">
      <c r="D376" s="14"/>
      <c r="H376" s="14"/>
      <c r="L376" s="14"/>
    </row>
    <row r="377">
      <c r="D377" s="14"/>
      <c r="H377" s="14"/>
      <c r="L377" s="14"/>
    </row>
    <row r="378">
      <c r="D378" s="14"/>
      <c r="H378" s="14"/>
      <c r="L378" s="14"/>
    </row>
    <row r="379">
      <c r="D379" s="14"/>
      <c r="H379" s="14"/>
      <c r="L379" s="14"/>
    </row>
    <row r="380">
      <c r="D380" s="14"/>
      <c r="H380" s="14"/>
      <c r="L380" s="14"/>
    </row>
    <row r="381">
      <c r="D381" s="14"/>
      <c r="H381" s="14"/>
      <c r="L381" s="14"/>
    </row>
    <row r="382">
      <c r="D382" s="14"/>
      <c r="H382" s="14"/>
      <c r="L382" s="14"/>
    </row>
    <row r="383">
      <c r="D383" s="14"/>
      <c r="H383" s="14"/>
      <c r="L383" s="14"/>
    </row>
    <row r="384">
      <c r="D384" s="14"/>
      <c r="H384" s="14"/>
      <c r="L384" s="14"/>
    </row>
    <row r="385">
      <c r="D385" s="14"/>
      <c r="H385" s="14"/>
      <c r="L385" s="14"/>
    </row>
    <row r="386">
      <c r="D386" s="14"/>
      <c r="H386" s="14"/>
      <c r="L386" s="14"/>
    </row>
    <row r="387">
      <c r="D387" s="14"/>
      <c r="H387" s="14"/>
      <c r="L387" s="14"/>
    </row>
    <row r="388">
      <c r="D388" s="14"/>
      <c r="H388" s="14"/>
      <c r="L388" s="14"/>
    </row>
    <row r="389">
      <c r="D389" s="14"/>
      <c r="H389" s="14"/>
      <c r="L389" s="14"/>
    </row>
    <row r="390">
      <c r="D390" s="14"/>
      <c r="H390" s="14"/>
      <c r="L390" s="14"/>
    </row>
    <row r="391">
      <c r="D391" s="14"/>
      <c r="H391" s="14"/>
      <c r="L391" s="14"/>
    </row>
    <row r="392">
      <c r="D392" s="14"/>
      <c r="H392" s="14"/>
      <c r="L392" s="14"/>
    </row>
    <row r="393">
      <c r="D393" s="14"/>
      <c r="H393" s="14"/>
      <c r="L393" s="14"/>
    </row>
    <row r="394">
      <c r="D394" s="14"/>
      <c r="H394" s="14"/>
      <c r="L394" s="14"/>
    </row>
    <row r="395">
      <c r="D395" s="14"/>
      <c r="H395" s="14"/>
      <c r="L395" s="14"/>
    </row>
    <row r="396">
      <c r="D396" s="14"/>
      <c r="H396" s="14"/>
      <c r="L396" s="14"/>
    </row>
    <row r="397">
      <c r="D397" s="14"/>
      <c r="H397" s="14"/>
      <c r="L397" s="14"/>
    </row>
    <row r="398">
      <c r="D398" s="14"/>
      <c r="H398" s="14"/>
      <c r="L398" s="14"/>
    </row>
    <row r="399">
      <c r="D399" s="14"/>
      <c r="H399" s="14"/>
      <c r="L399" s="14"/>
    </row>
    <row r="400">
      <c r="D400" s="14"/>
      <c r="H400" s="14"/>
      <c r="L400" s="14"/>
    </row>
    <row r="401">
      <c r="D401" s="14"/>
      <c r="H401" s="14"/>
      <c r="L401" s="14"/>
    </row>
    <row r="402">
      <c r="D402" s="14"/>
      <c r="H402" s="14"/>
      <c r="L402" s="14"/>
    </row>
    <row r="403">
      <c r="D403" s="14"/>
      <c r="H403" s="14"/>
      <c r="L403" s="14"/>
    </row>
    <row r="404">
      <c r="D404" s="14"/>
      <c r="H404" s="14"/>
      <c r="L404" s="14"/>
    </row>
    <row r="405">
      <c r="D405" s="14"/>
      <c r="H405" s="14"/>
      <c r="L405" s="14"/>
    </row>
    <row r="406">
      <c r="D406" s="14"/>
      <c r="H406" s="14"/>
      <c r="L406" s="14"/>
    </row>
    <row r="407">
      <c r="D407" s="14"/>
      <c r="H407" s="14"/>
      <c r="L407" s="14"/>
    </row>
    <row r="408">
      <c r="D408" s="14"/>
      <c r="H408" s="14"/>
      <c r="L408" s="14"/>
    </row>
    <row r="409">
      <c r="D409" s="14"/>
      <c r="H409" s="14"/>
      <c r="L409" s="14"/>
    </row>
    <row r="410">
      <c r="D410" s="14"/>
      <c r="H410" s="14"/>
      <c r="L410" s="14"/>
    </row>
    <row r="411">
      <c r="D411" s="14"/>
      <c r="H411" s="14"/>
      <c r="L411" s="14"/>
    </row>
    <row r="412">
      <c r="D412" s="14"/>
      <c r="H412" s="14"/>
      <c r="L412" s="14"/>
    </row>
    <row r="413">
      <c r="D413" s="14"/>
      <c r="H413" s="14"/>
      <c r="L413" s="14"/>
    </row>
    <row r="414">
      <c r="D414" s="14"/>
      <c r="H414" s="14"/>
      <c r="L414" s="14"/>
    </row>
    <row r="415">
      <c r="D415" s="14"/>
      <c r="H415" s="14"/>
      <c r="L415" s="14"/>
    </row>
    <row r="416">
      <c r="D416" s="14"/>
      <c r="H416" s="14"/>
      <c r="L416" s="14"/>
    </row>
    <row r="417">
      <c r="D417" s="14"/>
      <c r="H417" s="14"/>
      <c r="L417" s="14"/>
    </row>
    <row r="418">
      <c r="D418" s="14"/>
      <c r="H418" s="14"/>
      <c r="L418" s="14"/>
    </row>
    <row r="419">
      <c r="D419" s="14"/>
      <c r="H419" s="14"/>
      <c r="L419" s="14"/>
    </row>
    <row r="420">
      <c r="D420" s="14"/>
      <c r="H420" s="14"/>
      <c r="L420" s="14"/>
    </row>
    <row r="421">
      <c r="D421" s="14"/>
      <c r="H421" s="14"/>
      <c r="L421" s="14"/>
    </row>
    <row r="422">
      <c r="D422" s="14"/>
      <c r="H422" s="14"/>
      <c r="L422" s="14"/>
    </row>
    <row r="423">
      <c r="D423" s="14"/>
      <c r="H423" s="14"/>
      <c r="L423" s="14"/>
    </row>
    <row r="424">
      <c r="D424" s="14"/>
      <c r="H424" s="14"/>
      <c r="L424" s="14"/>
    </row>
    <row r="425">
      <c r="D425" s="14"/>
      <c r="H425" s="14"/>
      <c r="L425" s="14"/>
    </row>
    <row r="426">
      <c r="D426" s="14"/>
      <c r="H426" s="14"/>
      <c r="L426" s="14"/>
    </row>
    <row r="427">
      <c r="D427" s="14"/>
      <c r="H427" s="14"/>
      <c r="L427" s="14"/>
    </row>
    <row r="428">
      <c r="D428" s="14"/>
      <c r="H428" s="14"/>
      <c r="L428" s="14"/>
    </row>
    <row r="429">
      <c r="D429" s="14"/>
      <c r="H429" s="14"/>
      <c r="L429" s="14"/>
    </row>
    <row r="430">
      <c r="D430" s="14"/>
      <c r="H430" s="14"/>
      <c r="L430" s="14"/>
    </row>
    <row r="431">
      <c r="D431" s="14"/>
      <c r="H431" s="14"/>
      <c r="L431" s="14"/>
    </row>
    <row r="432">
      <c r="D432" s="14"/>
      <c r="H432" s="14"/>
      <c r="L432" s="14"/>
    </row>
    <row r="433">
      <c r="D433" s="14"/>
      <c r="H433" s="14"/>
      <c r="L433" s="14"/>
    </row>
    <row r="434">
      <c r="D434" s="14"/>
      <c r="H434" s="14"/>
      <c r="L434" s="14"/>
    </row>
    <row r="435">
      <c r="D435" s="14"/>
      <c r="H435" s="14"/>
      <c r="L435" s="14"/>
    </row>
    <row r="436">
      <c r="D436" s="14"/>
      <c r="H436" s="14"/>
      <c r="L436" s="14"/>
    </row>
    <row r="437">
      <c r="D437" s="14"/>
      <c r="H437" s="14"/>
      <c r="L437" s="14"/>
    </row>
    <row r="438">
      <c r="D438" s="14"/>
      <c r="H438" s="14"/>
      <c r="L438" s="14"/>
    </row>
    <row r="439">
      <c r="D439" s="14"/>
      <c r="H439" s="14"/>
      <c r="L439" s="14"/>
    </row>
    <row r="440">
      <c r="D440" s="14"/>
      <c r="H440" s="14"/>
      <c r="L440" s="14"/>
    </row>
    <row r="441">
      <c r="D441" s="14"/>
      <c r="H441" s="14"/>
      <c r="L441" s="14"/>
    </row>
    <row r="442">
      <c r="D442" s="14"/>
      <c r="H442" s="14"/>
      <c r="L442" s="14"/>
    </row>
    <row r="443">
      <c r="D443" s="14"/>
      <c r="H443" s="14"/>
      <c r="L443" s="14"/>
    </row>
    <row r="444">
      <c r="D444" s="14"/>
      <c r="H444" s="14"/>
      <c r="L444" s="14"/>
    </row>
    <row r="445">
      <c r="D445" s="14"/>
      <c r="H445" s="14"/>
      <c r="L445" s="14"/>
    </row>
    <row r="446">
      <c r="D446" s="14"/>
      <c r="H446" s="14"/>
      <c r="L446" s="14"/>
    </row>
    <row r="447">
      <c r="D447" s="14"/>
      <c r="H447" s="14"/>
      <c r="L447" s="14"/>
    </row>
    <row r="448">
      <c r="D448" s="14"/>
      <c r="H448" s="14"/>
      <c r="L448" s="14"/>
    </row>
    <row r="449">
      <c r="D449" s="14"/>
      <c r="H449" s="14"/>
      <c r="L449" s="14"/>
    </row>
    <row r="450">
      <c r="D450" s="14"/>
      <c r="H450" s="14"/>
      <c r="L450" s="14"/>
    </row>
    <row r="451">
      <c r="D451" s="14"/>
      <c r="H451" s="14"/>
      <c r="L451" s="14"/>
    </row>
    <row r="452">
      <c r="D452" s="14"/>
      <c r="H452" s="14"/>
      <c r="L452" s="14"/>
    </row>
    <row r="453">
      <c r="D453" s="14"/>
      <c r="H453" s="14"/>
      <c r="L453" s="14"/>
    </row>
    <row r="454">
      <c r="D454" s="14"/>
      <c r="H454" s="14"/>
      <c r="L454" s="14"/>
    </row>
    <row r="455">
      <c r="D455" s="14"/>
      <c r="H455" s="14"/>
      <c r="L455" s="14"/>
    </row>
    <row r="456">
      <c r="D456" s="14"/>
      <c r="H456" s="14"/>
      <c r="L456" s="14"/>
    </row>
    <row r="457">
      <c r="D457" s="14"/>
      <c r="H457" s="14"/>
      <c r="L457" s="14"/>
    </row>
    <row r="458">
      <c r="D458" s="14"/>
      <c r="H458" s="14"/>
      <c r="L458" s="14"/>
    </row>
    <row r="459">
      <c r="D459" s="14"/>
      <c r="H459" s="14"/>
      <c r="L459" s="14"/>
    </row>
    <row r="460">
      <c r="D460" s="14"/>
      <c r="H460" s="14"/>
      <c r="L460" s="14"/>
    </row>
    <row r="461">
      <c r="D461" s="14"/>
      <c r="H461" s="14"/>
      <c r="L461" s="14"/>
    </row>
    <row r="462">
      <c r="D462" s="14"/>
      <c r="H462" s="14"/>
      <c r="L462" s="14"/>
    </row>
    <row r="463">
      <c r="D463" s="14"/>
      <c r="H463" s="14"/>
      <c r="L463" s="14"/>
    </row>
    <row r="464">
      <c r="D464" s="14"/>
      <c r="H464" s="14"/>
      <c r="L464" s="14"/>
    </row>
    <row r="465">
      <c r="D465" s="14"/>
      <c r="H465" s="14"/>
      <c r="L465" s="14"/>
    </row>
    <row r="466">
      <c r="D466" s="14"/>
      <c r="H466" s="14"/>
      <c r="L466" s="14"/>
    </row>
    <row r="467">
      <c r="D467" s="14"/>
      <c r="H467" s="14"/>
      <c r="L467" s="14"/>
    </row>
    <row r="468">
      <c r="D468" s="14"/>
      <c r="H468" s="14"/>
      <c r="L468" s="14"/>
    </row>
    <row r="469">
      <c r="D469" s="14"/>
      <c r="H469" s="14"/>
      <c r="L469" s="14"/>
    </row>
    <row r="470">
      <c r="D470" s="14"/>
      <c r="H470" s="14"/>
      <c r="L470" s="14"/>
    </row>
    <row r="471">
      <c r="D471" s="14"/>
      <c r="H471" s="14"/>
      <c r="L471" s="14"/>
    </row>
    <row r="472">
      <c r="D472" s="14"/>
      <c r="H472" s="14"/>
      <c r="L472" s="14"/>
    </row>
    <row r="473">
      <c r="D473" s="14"/>
      <c r="H473" s="14"/>
      <c r="L473" s="14"/>
    </row>
    <row r="474">
      <c r="D474" s="14"/>
      <c r="H474" s="14"/>
      <c r="L474" s="14"/>
    </row>
    <row r="475">
      <c r="D475" s="14"/>
      <c r="H475" s="14"/>
      <c r="L475" s="14"/>
    </row>
    <row r="476">
      <c r="D476" s="14"/>
      <c r="H476" s="14"/>
      <c r="L476" s="14"/>
    </row>
    <row r="477">
      <c r="D477" s="14"/>
      <c r="H477" s="14"/>
      <c r="L477" s="14"/>
    </row>
    <row r="478">
      <c r="D478" s="14"/>
      <c r="H478" s="14"/>
      <c r="L478" s="14"/>
    </row>
    <row r="479">
      <c r="D479" s="14"/>
      <c r="H479" s="14"/>
      <c r="L479" s="14"/>
    </row>
    <row r="480">
      <c r="D480" s="14"/>
      <c r="H480" s="14"/>
      <c r="L480" s="14"/>
    </row>
    <row r="481">
      <c r="D481" s="14"/>
      <c r="H481" s="14"/>
      <c r="L481" s="14"/>
    </row>
    <row r="482">
      <c r="D482" s="14"/>
      <c r="H482" s="14"/>
      <c r="L482" s="14"/>
    </row>
    <row r="483">
      <c r="D483" s="14"/>
      <c r="H483" s="14"/>
      <c r="L483" s="14"/>
    </row>
    <row r="484">
      <c r="D484" s="14"/>
      <c r="H484" s="14"/>
      <c r="L484" s="14"/>
    </row>
    <row r="485">
      <c r="D485" s="14"/>
      <c r="H485" s="14"/>
      <c r="L485" s="14"/>
    </row>
    <row r="486">
      <c r="D486" s="14"/>
      <c r="H486" s="14"/>
      <c r="L486" s="14"/>
    </row>
    <row r="487">
      <c r="D487" s="14"/>
      <c r="H487" s="14"/>
      <c r="L487" s="14"/>
    </row>
    <row r="488">
      <c r="D488" s="14"/>
      <c r="H488" s="14"/>
      <c r="L488" s="14"/>
    </row>
    <row r="489">
      <c r="D489" s="14"/>
      <c r="H489" s="14"/>
      <c r="L489" s="14"/>
    </row>
    <row r="490">
      <c r="D490" s="14"/>
      <c r="H490" s="14"/>
      <c r="L490" s="14"/>
    </row>
    <row r="491">
      <c r="D491" s="14"/>
      <c r="H491" s="14"/>
      <c r="L491" s="14"/>
    </row>
    <row r="492">
      <c r="D492" s="14"/>
      <c r="H492" s="14"/>
      <c r="L492" s="14"/>
    </row>
    <row r="493">
      <c r="D493" s="14"/>
      <c r="H493" s="14"/>
      <c r="L493" s="14"/>
    </row>
    <row r="494">
      <c r="D494" s="14"/>
      <c r="H494" s="14"/>
      <c r="L494" s="14"/>
    </row>
    <row r="495">
      <c r="D495" s="14"/>
      <c r="H495" s="14"/>
      <c r="L495" s="14"/>
    </row>
    <row r="496">
      <c r="D496" s="14"/>
      <c r="H496" s="14"/>
      <c r="L496" s="14"/>
    </row>
    <row r="497">
      <c r="D497" s="14"/>
      <c r="H497" s="14"/>
      <c r="L497" s="14"/>
    </row>
    <row r="498">
      <c r="D498" s="14"/>
      <c r="H498" s="14"/>
      <c r="L498" s="14"/>
    </row>
    <row r="499">
      <c r="D499" s="14"/>
      <c r="H499" s="14"/>
      <c r="L499" s="14"/>
    </row>
    <row r="500">
      <c r="D500" s="14"/>
      <c r="H500" s="14"/>
      <c r="L500" s="14"/>
    </row>
    <row r="501">
      <c r="D501" s="14"/>
      <c r="H501" s="14"/>
      <c r="L501" s="14"/>
    </row>
    <row r="502">
      <c r="D502" s="14"/>
      <c r="H502" s="14"/>
      <c r="L502" s="14"/>
    </row>
    <row r="503">
      <c r="D503" s="14"/>
      <c r="H503" s="14"/>
      <c r="L503" s="14"/>
    </row>
    <row r="504">
      <c r="D504" s="14"/>
      <c r="H504" s="14"/>
      <c r="L504" s="14"/>
    </row>
    <row r="505">
      <c r="D505" s="14"/>
      <c r="H505" s="14"/>
      <c r="L505" s="14"/>
    </row>
    <row r="506">
      <c r="D506" s="14"/>
      <c r="H506" s="14"/>
      <c r="L506" s="14"/>
    </row>
    <row r="507">
      <c r="D507" s="14"/>
      <c r="H507" s="14"/>
      <c r="L507" s="14"/>
    </row>
    <row r="508">
      <c r="D508" s="14"/>
      <c r="H508" s="14"/>
      <c r="L508" s="14"/>
    </row>
    <row r="509">
      <c r="D509" s="14"/>
      <c r="H509" s="14"/>
      <c r="L509" s="14"/>
    </row>
    <row r="510">
      <c r="D510" s="14"/>
      <c r="H510" s="14"/>
      <c r="L510" s="14"/>
    </row>
    <row r="511">
      <c r="D511" s="14"/>
      <c r="H511" s="14"/>
      <c r="L511" s="14"/>
    </row>
    <row r="512">
      <c r="D512" s="14"/>
      <c r="H512" s="14"/>
      <c r="L512" s="14"/>
    </row>
    <row r="513">
      <c r="D513" s="14"/>
      <c r="H513" s="14"/>
      <c r="L513" s="14"/>
    </row>
    <row r="514">
      <c r="D514" s="14"/>
      <c r="H514" s="14"/>
      <c r="L514" s="14"/>
    </row>
    <row r="515">
      <c r="D515" s="14"/>
      <c r="H515" s="14"/>
      <c r="L515" s="14"/>
    </row>
    <row r="516">
      <c r="D516" s="14"/>
      <c r="H516" s="14"/>
      <c r="L516" s="14"/>
    </row>
    <row r="517">
      <c r="D517" s="14"/>
      <c r="H517" s="14"/>
      <c r="L517" s="14"/>
    </row>
    <row r="518">
      <c r="D518" s="14"/>
      <c r="H518" s="14"/>
      <c r="L518" s="14"/>
    </row>
    <row r="519">
      <c r="D519" s="14"/>
      <c r="H519" s="14"/>
      <c r="L519" s="14"/>
    </row>
    <row r="520">
      <c r="D520" s="14"/>
      <c r="H520" s="14"/>
      <c r="L520" s="14"/>
    </row>
    <row r="521">
      <c r="D521" s="14"/>
      <c r="H521" s="14"/>
      <c r="L521" s="14"/>
    </row>
    <row r="522">
      <c r="D522" s="14"/>
      <c r="H522" s="14"/>
      <c r="L522" s="14"/>
    </row>
    <row r="523">
      <c r="D523" s="14"/>
      <c r="H523" s="14"/>
      <c r="L523" s="14"/>
    </row>
    <row r="524">
      <c r="D524" s="14"/>
      <c r="H524" s="14"/>
      <c r="L524" s="14"/>
    </row>
    <row r="525">
      <c r="D525" s="14"/>
      <c r="H525" s="14"/>
      <c r="L525" s="14"/>
    </row>
    <row r="526">
      <c r="D526" s="14"/>
      <c r="H526" s="14"/>
      <c r="L526" s="14"/>
    </row>
    <row r="527">
      <c r="D527" s="14"/>
      <c r="H527" s="14"/>
      <c r="L527" s="14"/>
    </row>
    <row r="528">
      <c r="D528" s="14"/>
      <c r="H528" s="14"/>
      <c r="L528" s="14"/>
    </row>
    <row r="529">
      <c r="D529" s="14"/>
      <c r="H529" s="14"/>
      <c r="L529" s="14"/>
    </row>
    <row r="530">
      <c r="D530" s="14"/>
      <c r="H530" s="14"/>
      <c r="L530" s="14"/>
    </row>
    <row r="531">
      <c r="D531" s="14"/>
      <c r="H531" s="14"/>
      <c r="L531" s="14"/>
    </row>
    <row r="532">
      <c r="D532" s="14"/>
      <c r="H532" s="14"/>
      <c r="L532" s="14"/>
    </row>
    <row r="533">
      <c r="D533" s="14"/>
      <c r="H533" s="14"/>
      <c r="L533" s="14"/>
    </row>
    <row r="534">
      <c r="D534" s="14"/>
      <c r="H534" s="14"/>
      <c r="L534" s="14"/>
    </row>
    <row r="535">
      <c r="D535" s="14"/>
      <c r="H535" s="14"/>
      <c r="L535" s="14"/>
    </row>
    <row r="536">
      <c r="D536" s="14"/>
      <c r="H536" s="14"/>
      <c r="L536" s="14"/>
    </row>
    <row r="537">
      <c r="D537" s="14"/>
      <c r="H537" s="14"/>
      <c r="L537" s="14"/>
    </row>
    <row r="538">
      <c r="D538" s="14"/>
      <c r="H538" s="14"/>
      <c r="L538" s="14"/>
    </row>
    <row r="539">
      <c r="D539" s="14"/>
      <c r="H539" s="14"/>
      <c r="L539" s="14"/>
    </row>
    <row r="540">
      <c r="D540" s="14"/>
      <c r="H540" s="14"/>
      <c r="L540" s="14"/>
    </row>
    <row r="541">
      <c r="D541" s="14"/>
      <c r="H541" s="14"/>
      <c r="L541" s="14"/>
    </row>
    <row r="542">
      <c r="D542" s="14"/>
      <c r="H542" s="14"/>
      <c r="L542" s="14"/>
    </row>
    <row r="543">
      <c r="D543" s="14"/>
      <c r="H543" s="14"/>
      <c r="L543" s="14"/>
    </row>
    <row r="544">
      <c r="D544" s="14"/>
      <c r="H544" s="14"/>
      <c r="L544" s="14"/>
    </row>
    <row r="545">
      <c r="D545" s="14"/>
      <c r="H545" s="14"/>
      <c r="L545" s="14"/>
    </row>
    <row r="546">
      <c r="D546" s="14"/>
      <c r="H546" s="14"/>
      <c r="L546" s="14"/>
    </row>
    <row r="547">
      <c r="D547" s="14"/>
      <c r="H547" s="14"/>
      <c r="L547" s="14"/>
    </row>
    <row r="548">
      <c r="D548" s="14"/>
      <c r="H548" s="14"/>
      <c r="L548" s="14"/>
    </row>
    <row r="549">
      <c r="D549" s="14"/>
      <c r="H549" s="14"/>
      <c r="L549" s="14"/>
    </row>
    <row r="550">
      <c r="D550" s="14"/>
      <c r="H550" s="14"/>
      <c r="L550" s="14"/>
    </row>
    <row r="551">
      <c r="D551" s="14"/>
      <c r="H551" s="14"/>
      <c r="L551" s="14"/>
    </row>
    <row r="552">
      <c r="D552" s="14"/>
      <c r="H552" s="14"/>
      <c r="L552" s="14"/>
    </row>
    <row r="553">
      <c r="D553" s="14"/>
      <c r="H553" s="14"/>
      <c r="L553" s="14"/>
    </row>
    <row r="554">
      <c r="D554" s="14"/>
      <c r="H554" s="14"/>
      <c r="L554" s="14"/>
    </row>
    <row r="555">
      <c r="D555" s="14"/>
      <c r="H555" s="14"/>
      <c r="L555" s="14"/>
    </row>
    <row r="556">
      <c r="D556" s="14"/>
      <c r="H556" s="14"/>
      <c r="L556" s="14"/>
    </row>
    <row r="557">
      <c r="D557" s="14"/>
      <c r="H557" s="14"/>
      <c r="L557" s="14"/>
    </row>
    <row r="558">
      <c r="D558" s="14"/>
      <c r="H558" s="14"/>
      <c r="L558" s="14"/>
    </row>
    <row r="559">
      <c r="D559" s="14"/>
      <c r="H559" s="14"/>
      <c r="L559" s="14"/>
    </row>
    <row r="560">
      <c r="D560" s="14"/>
      <c r="H560" s="14"/>
      <c r="L560" s="14"/>
    </row>
    <row r="561">
      <c r="D561" s="14"/>
      <c r="H561" s="14"/>
      <c r="L561" s="14"/>
    </row>
    <row r="562">
      <c r="D562" s="14"/>
      <c r="H562" s="14"/>
      <c r="L562" s="14"/>
    </row>
    <row r="563">
      <c r="D563" s="14"/>
      <c r="H563" s="14"/>
      <c r="L563" s="14"/>
    </row>
    <row r="564">
      <c r="D564" s="14"/>
      <c r="H564" s="14"/>
      <c r="L564" s="14"/>
    </row>
    <row r="565">
      <c r="D565" s="14"/>
      <c r="H565" s="14"/>
      <c r="L565" s="14"/>
    </row>
    <row r="566">
      <c r="D566" s="14"/>
      <c r="H566" s="14"/>
      <c r="L566" s="14"/>
    </row>
    <row r="567">
      <c r="D567" s="14"/>
      <c r="H567" s="14"/>
      <c r="L567" s="14"/>
    </row>
    <row r="568">
      <c r="D568" s="14"/>
      <c r="H568" s="14"/>
      <c r="L568" s="14"/>
    </row>
    <row r="569">
      <c r="D569" s="14"/>
      <c r="H569" s="14"/>
      <c r="L569" s="14"/>
    </row>
    <row r="570">
      <c r="D570" s="14"/>
      <c r="H570" s="14"/>
      <c r="L570" s="14"/>
    </row>
    <row r="571">
      <c r="D571" s="14"/>
      <c r="H571" s="14"/>
      <c r="L571" s="14"/>
    </row>
    <row r="572">
      <c r="D572" s="14"/>
      <c r="H572" s="14"/>
      <c r="L572" s="14"/>
    </row>
    <row r="573">
      <c r="D573" s="14"/>
      <c r="H573" s="14"/>
      <c r="L573" s="14"/>
    </row>
    <row r="574">
      <c r="D574" s="14"/>
      <c r="H574" s="14"/>
      <c r="L574" s="14"/>
    </row>
    <row r="575">
      <c r="D575" s="14"/>
      <c r="H575" s="14"/>
      <c r="L575" s="14"/>
    </row>
    <row r="576">
      <c r="D576" s="14"/>
      <c r="H576" s="14"/>
      <c r="L576" s="14"/>
    </row>
    <row r="577">
      <c r="D577" s="14"/>
      <c r="H577" s="14"/>
      <c r="L577" s="14"/>
    </row>
    <row r="578">
      <c r="D578" s="14"/>
      <c r="H578" s="14"/>
      <c r="L578" s="14"/>
    </row>
    <row r="579">
      <c r="D579" s="14"/>
      <c r="H579" s="14"/>
      <c r="L579" s="14"/>
    </row>
    <row r="580">
      <c r="D580" s="14"/>
      <c r="H580" s="14"/>
      <c r="L580" s="14"/>
    </row>
    <row r="581">
      <c r="D581" s="14"/>
      <c r="H581" s="14"/>
      <c r="L581" s="14"/>
    </row>
    <row r="582">
      <c r="D582" s="14"/>
      <c r="H582" s="14"/>
      <c r="L582" s="14"/>
    </row>
    <row r="583">
      <c r="D583" s="14"/>
      <c r="H583" s="14"/>
      <c r="L583" s="14"/>
    </row>
    <row r="584">
      <c r="D584" s="14"/>
      <c r="H584" s="14"/>
      <c r="L584" s="14"/>
    </row>
    <row r="585">
      <c r="D585" s="14"/>
      <c r="H585" s="14"/>
      <c r="L585" s="14"/>
    </row>
    <row r="586">
      <c r="D586" s="14"/>
      <c r="H586" s="14"/>
      <c r="L586" s="14"/>
    </row>
    <row r="587">
      <c r="D587" s="14"/>
      <c r="H587" s="14"/>
      <c r="L587" s="14"/>
    </row>
    <row r="588">
      <c r="D588" s="14"/>
      <c r="H588" s="14"/>
      <c r="L588" s="14"/>
    </row>
    <row r="589">
      <c r="D589" s="14"/>
      <c r="H589" s="14"/>
      <c r="L589" s="14"/>
    </row>
    <row r="590">
      <c r="D590" s="14"/>
      <c r="H590" s="14"/>
      <c r="L590" s="14"/>
    </row>
    <row r="591">
      <c r="D591" s="14"/>
      <c r="H591" s="14"/>
      <c r="L591" s="14"/>
    </row>
    <row r="592">
      <c r="D592" s="14"/>
      <c r="H592" s="14"/>
      <c r="L592" s="14"/>
    </row>
    <row r="593">
      <c r="D593" s="14"/>
      <c r="H593" s="14"/>
      <c r="L593" s="14"/>
    </row>
    <row r="594">
      <c r="D594" s="14"/>
      <c r="H594" s="14"/>
      <c r="L594" s="14"/>
    </row>
    <row r="595">
      <c r="D595" s="14"/>
      <c r="H595" s="14"/>
      <c r="L595" s="14"/>
    </row>
    <row r="596">
      <c r="D596" s="14"/>
      <c r="H596" s="14"/>
      <c r="L596" s="14"/>
    </row>
    <row r="597">
      <c r="D597" s="14"/>
      <c r="H597" s="14"/>
      <c r="L597" s="14"/>
    </row>
    <row r="598">
      <c r="D598" s="14"/>
      <c r="H598" s="14"/>
      <c r="L598" s="14"/>
    </row>
    <row r="599">
      <c r="D599" s="14"/>
      <c r="H599" s="14"/>
      <c r="L599" s="14"/>
    </row>
    <row r="600">
      <c r="D600" s="14"/>
      <c r="H600" s="14"/>
      <c r="L600" s="14"/>
    </row>
    <row r="601">
      <c r="D601" s="14"/>
      <c r="H601" s="14"/>
      <c r="L601" s="14"/>
    </row>
    <row r="602">
      <c r="D602" s="14"/>
      <c r="H602" s="14"/>
      <c r="L602" s="14"/>
    </row>
    <row r="603">
      <c r="D603" s="14"/>
      <c r="H603" s="14"/>
      <c r="L603" s="14"/>
    </row>
    <row r="604">
      <c r="D604" s="14"/>
      <c r="H604" s="14"/>
      <c r="L604" s="14"/>
    </row>
    <row r="605">
      <c r="D605" s="14"/>
      <c r="H605" s="14"/>
      <c r="L605" s="14"/>
    </row>
    <row r="606">
      <c r="D606" s="14"/>
      <c r="H606" s="14"/>
      <c r="L606" s="14"/>
    </row>
    <row r="607">
      <c r="D607" s="14"/>
      <c r="H607" s="14"/>
      <c r="L607" s="14"/>
    </row>
    <row r="608">
      <c r="D608" s="14"/>
      <c r="H608" s="14"/>
      <c r="L608" s="14"/>
    </row>
    <row r="609">
      <c r="D609" s="14"/>
      <c r="H609" s="14"/>
      <c r="L609" s="14"/>
    </row>
    <row r="610">
      <c r="D610" s="14"/>
      <c r="H610" s="14"/>
      <c r="L610" s="14"/>
    </row>
    <row r="611">
      <c r="D611" s="14"/>
      <c r="H611" s="14"/>
      <c r="L611" s="14"/>
    </row>
    <row r="612">
      <c r="D612" s="14"/>
      <c r="H612" s="14"/>
      <c r="L612" s="14"/>
    </row>
    <row r="613">
      <c r="D613" s="14"/>
      <c r="H613" s="14"/>
      <c r="L613" s="14"/>
    </row>
    <row r="614">
      <c r="D614" s="14"/>
      <c r="H614" s="14"/>
      <c r="L614" s="14"/>
    </row>
    <row r="615">
      <c r="D615" s="14"/>
      <c r="H615" s="14"/>
      <c r="L615" s="14"/>
    </row>
    <row r="616">
      <c r="D616" s="14"/>
      <c r="H616" s="14"/>
      <c r="L616" s="14"/>
    </row>
    <row r="617">
      <c r="D617" s="14"/>
      <c r="H617" s="14"/>
      <c r="L617" s="14"/>
    </row>
    <row r="618">
      <c r="D618" s="14"/>
      <c r="H618" s="14"/>
      <c r="L618" s="14"/>
    </row>
    <row r="619">
      <c r="D619" s="14"/>
      <c r="H619" s="14"/>
      <c r="L619" s="14"/>
    </row>
    <row r="620">
      <c r="D620" s="14"/>
      <c r="H620" s="14"/>
      <c r="L620" s="14"/>
    </row>
    <row r="621">
      <c r="D621" s="14"/>
      <c r="H621" s="14"/>
      <c r="L621" s="14"/>
    </row>
    <row r="622">
      <c r="D622" s="14"/>
      <c r="H622" s="14"/>
      <c r="L622" s="14"/>
    </row>
    <row r="623">
      <c r="D623" s="14"/>
      <c r="H623" s="14"/>
      <c r="L623" s="14"/>
    </row>
    <row r="624">
      <c r="D624" s="14"/>
      <c r="H624" s="14"/>
      <c r="L624" s="14"/>
    </row>
    <row r="625">
      <c r="D625" s="14"/>
      <c r="H625" s="14"/>
      <c r="L625" s="14"/>
    </row>
    <row r="626">
      <c r="D626" s="14"/>
      <c r="H626" s="14"/>
      <c r="L626" s="14"/>
    </row>
    <row r="627">
      <c r="D627" s="14"/>
      <c r="H627" s="14"/>
      <c r="L627" s="14"/>
    </row>
    <row r="628">
      <c r="D628" s="14"/>
      <c r="H628" s="14"/>
      <c r="L628" s="14"/>
    </row>
    <row r="629">
      <c r="D629" s="14"/>
      <c r="H629" s="14"/>
      <c r="L629" s="14"/>
    </row>
    <row r="630">
      <c r="D630" s="14"/>
      <c r="H630" s="14"/>
      <c r="L630" s="14"/>
    </row>
    <row r="631">
      <c r="D631" s="14"/>
      <c r="H631" s="14"/>
      <c r="L631" s="14"/>
    </row>
    <row r="632">
      <c r="D632" s="14"/>
      <c r="H632" s="14"/>
      <c r="L632" s="14"/>
    </row>
    <row r="633">
      <c r="D633" s="14"/>
      <c r="H633" s="14"/>
      <c r="L633" s="14"/>
    </row>
    <row r="634">
      <c r="D634" s="14"/>
      <c r="H634" s="14"/>
      <c r="L634" s="14"/>
    </row>
    <row r="635">
      <c r="D635" s="14"/>
      <c r="H635" s="14"/>
      <c r="L635" s="14"/>
    </row>
    <row r="636">
      <c r="D636" s="14"/>
      <c r="H636" s="14"/>
      <c r="L636" s="14"/>
    </row>
    <row r="637">
      <c r="D637" s="14"/>
      <c r="H637" s="14"/>
      <c r="L637" s="14"/>
    </row>
    <row r="638">
      <c r="D638" s="14"/>
      <c r="H638" s="14"/>
      <c r="L638" s="14"/>
    </row>
    <row r="639">
      <c r="D639" s="14"/>
      <c r="H639" s="14"/>
      <c r="L639" s="14"/>
    </row>
    <row r="640">
      <c r="D640" s="14"/>
      <c r="H640" s="14"/>
      <c r="L640" s="14"/>
    </row>
    <row r="641">
      <c r="D641" s="14"/>
      <c r="H641" s="14"/>
      <c r="L641" s="14"/>
    </row>
    <row r="642">
      <c r="D642" s="14"/>
      <c r="H642" s="14"/>
      <c r="L642" s="14"/>
    </row>
    <row r="643">
      <c r="D643" s="14"/>
      <c r="H643" s="14"/>
      <c r="L643" s="14"/>
    </row>
    <row r="644">
      <c r="D644" s="14"/>
      <c r="H644" s="14"/>
      <c r="L644" s="14"/>
    </row>
    <row r="645">
      <c r="D645" s="14"/>
      <c r="H645" s="14"/>
      <c r="L645" s="14"/>
    </row>
    <row r="646">
      <c r="D646" s="14"/>
      <c r="H646" s="14"/>
      <c r="L646" s="14"/>
    </row>
    <row r="647">
      <c r="D647" s="14"/>
      <c r="H647" s="14"/>
      <c r="L647" s="14"/>
    </row>
    <row r="648">
      <c r="D648" s="14"/>
      <c r="H648" s="14"/>
      <c r="L648" s="14"/>
    </row>
    <row r="649">
      <c r="D649" s="14"/>
      <c r="H649" s="14"/>
      <c r="L649" s="14"/>
    </row>
    <row r="650">
      <c r="D650" s="14"/>
      <c r="H650" s="14"/>
      <c r="L650" s="14"/>
    </row>
    <row r="651">
      <c r="D651" s="14"/>
      <c r="H651" s="14"/>
      <c r="L651" s="14"/>
    </row>
    <row r="652">
      <c r="D652" s="14"/>
      <c r="H652" s="14"/>
      <c r="L652" s="14"/>
    </row>
    <row r="653">
      <c r="D653" s="14"/>
      <c r="H653" s="14"/>
      <c r="L653" s="14"/>
    </row>
    <row r="654">
      <c r="D654" s="14"/>
      <c r="H654" s="14"/>
      <c r="L654" s="14"/>
    </row>
    <row r="655">
      <c r="D655" s="14"/>
      <c r="H655" s="14"/>
      <c r="L655" s="14"/>
    </row>
    <row r="656">
      <c r="D656" s="14"/>
      <c r="H656" s="14"/>
      <c r="L656" s="14"/>
    </row>
    <row r="657">
      <c r="D657" s="14"/>
      <c r="H657" s="14"/>
      <c r="L657" s="14"/>
    </row>
    <row r="658">
      <c r="D658" s="14"/>
      <c r="H658" s="14"/>
      <c r="L658" s="14"/>
    </row>
    <row r="659">
      <c r="D659" s="14"/>
      <c r="H659" s="14"/>
      <c r="L659" s="14"/>
    </row>
    <row r="660">
      <c r="D660" s="14"/>
      <c r="H660" s="14"/>
      <c r="L660" s="14"/>
    </row>
    <row r="661">
      <c r="D661" s="14"/>
      <c r="H661" s="14"/>
      <c r="L661" s="14"/>
    </row>
    <row r="662">
      <c r="D662" s="14"/>
      <c r="H662" s="14"/>
      <c r="L662" s="14"/>
    </row>
    <row r="663">
      <c r="D663" s="14"/>
      <c r="H663" s="14"/>
      <c r="L663" s="14"/>
    </row>
    <row r="664">
      <c r="D664" s="14"/>
      <c r="H664" s="14"/>
      <c r="L664" s="14"/>
    </row>
    <row r="665">
      <c r="D665" s="14"/>
      <c r="H665" s="14"/>
      <c r="L665" s="14"/>
    </row>
    <row r="666">
      <c r="D666" s="14"/>
      <c r="H666" s="14"/>
      <c r="L666" s="14"/>
    </row>
    <row r="667">
      <c r="D667" s="14"/>
      <c r="H667" s="14"/>
      <c r="L667" s="14"/>
    </row>
    <row r="668">
      <c r="D668" s="14"/>
      <c r="H668" s="14"/>
      <c r="L668" s="14"/>
    </row>
    <row r="669">
      <c r="D669" s="14"/>
      <c r="H669" s="14"/>
      <c r="L669" s="14"/>
    </row>
    <row r="670">
      <c r="D670" s="14"/>
      <c r="H670" s="14"/>
      <c r="L670" s="14"/>
    </row>
    <row r="671">
      <c r="D671" s="14"/>
      <c r="H671" s="14"/>
      <c r="L671" s="14"/>
    </row>
    <row r="672">
      <c r="D672" s="14"/>
      <c r="H672" s="14"/>
      <c r="L672" s="14"/>
    </row>
    <row r="673">
      <c r="D673" s="14"/>
      <c r="H673" s="14"/>
      <c r="L673" s="14"/>
    </row>
    <row r="674">
      <c r="D674" s="14"/>
      <c r="H674" s="14"/>
      <c r="L674" s="14"/>
    </row>
    <row r="675">
      <c r="D675" s="14"/>
      <c r="H675" s="14"/>
      <c r="L675" s="14"/>
    </row>
    <row r="676">
      <c r="D676" s="14"/>
      <c r="H676" s="14"/>
      <c r="L676" s="14"/>
    </row>
    <row r="677">
      <c r="D677" s="14"/>
      <c r="H677" s="14"/>
      <c r="L677" s="14"/>
    </row>
    <row r="678">
      <c r="D678" s="14"/>
      <c r="H678" s="14"/>
      <c r="L678" s="14"/>
    </row>
    <row r="679">
      <c r="D679" s="14"/>
      <c r="H679" s="14"/>
      <c r="L679" s="14"/>
    </row>
    <row r="680">
      <c r="D680" s="14"/>
      <c r="H680" s="14"/>
      <c r="L680" s="14"/>
    </row>
    <row r="681">
      <c r="D681" s="14"/>
      <c r="H681" s="14"/>
      <c r="L681" s="14"/>
    </row>
    <row r="682">
      <c r="D682" s="14"/>
      <c r="H682" s="14"/>
      <c r="L682" s="14"/>
    </row>
    <row r="683">
      <c r="D683" s="14"/>
      <c r="H683" s="14"/>
      <c r="L683" s="14"/>
    </row>
    <row r="684">
      <c r="D684" s="14"/>
      <c r="H684" s="14"/>
      <c r="L684" s="14"/>
    </row>
    <row r="685">
      <c r="D685" s="14"/>
      <c r="H685" s="14"/>
      <c r="L685" s="14"/>
    </row>
    <row r="686">
      <c r="D686" s="14"/>
      <c r="H686" s="14"/>
      <c r="L686" s="14"/>
    </row>
    <row r="687">
      <c r="D687" s="14"/>
      <c r="H687" s="14"/>
      <c r="L687" s="14"/>
    </row>
    <row r="688">
      <c r="D688" s="14"/>
      <c r="H688" s="14"/>
      <c r="L688" s="14"/>
    </row>
    <row r="689">
      <c r="D689" s="14"/>
      <c r="H689" s="14"/>
      <c r="L689" s="14"/>
    </row>
    <row r="690">
      <c r="D690" s="14"/>
      <c r="H690" s="14"/>
      <c r="L690" s="14"/>
    </row>
    <row r="691">
      <c r="D691" s="14"/>
      <c r="H691" s="14"/>
      <c r="L691" s="14"/>
    </row>
    <row r="692">
      <c r="D692" s="14"/>
      <c r="H692" s="14"/>
      <c r="L692" s="14"/>
    </row>
    <row r="693">
      <c r="D693" s="14"/>
      <c r="H693" s="14"/>
      <c r="L693" s="14"/>
    </row>
    <row r="694">
      <c r="D694" s="14"/>
      <c r="H694" s="14"/>
      <c r="L694" s="14"/>
    </row>
    <row r="695">
      <c r="D695" s="14"/>
      <c r="H695" s="14"/>
      <c r="L695" s="14"/>
    </row>
    <row r="696">
      <c r="D696" s="14"/>
      <c r="H696" s="14"/>
      <c r="L696" s="14"/>
    </row>
    <row r="697">
      <c r="D697" s="14"/>
      <c r="H697" s="14"/>
      <c r="L697" s="14"/>
    </row>
    <row r="698">
      <c r="D698" s="14"/>
      <c r="H698" s="14"/>
      <c r="L698" s="14"/>
    </row>
    <row r="699">
      <c r="D699" s="14"/>
      <c r="H699" s="14"/>
      <c r="L699" s="14"/>
    </row>
    <row r="700">
      <c r="D700" s="14"/>
      <c r="H700" s="14"/>
      <c r="L700" s="14"/>
    </row>
    <row r="701">
      <c r="D701" s="14"/>
      <c r="H701" s="14"/>
      <c r="L701" s="14"/>
    </row>
    <row r="702">
      <c r="D702" s="14"/>
      <c r="H702" s="14"/>
      <c r="L702" s="14"/>
    </row>
    <row r="703">
      <c r="D703" s="14"/>
      <c r="H703" s="14"/>
      <c r="L703" s="14"/>
    </row>
    <row r="704">
      <c r="D704" s="14"/>
      <c r="H704" s="14"/>
      <c r="L704" s="14"/>
    </row>
    <row r="705">
      <c r="D705" s="14"/>
      <c r="H705" s="14"/>
      <c r="L705" s="14"/>
    </row>
    <row r="706">
      <c r="D706" s="14"/>
      <c r="H706" s="14"/>
      <c r="L706" s="14"/>
    </row>
    <row r="707">
      <c r="D707" s="14"/>
      <c r="H707" s="14"/>
      <c r="L707" s="14"/>
    </row>
    <row r="708">
      <c r="D708" s="14"/>
      <c r="H708" s="14"/>
      <c r="L708" s="14"/>
    </row>
    <row r="709">
      <c r="D709" s="14"/>
      <c r="H709" s="14"/>
      <c r="L709" s="14"/>
    </row>
    <row r="710">
      <c r="D710" s="14"/>
      <c r="H710" s="14"/>
      <c r="L710" s="14"/>
    </row>
    <row r="711">
      <c r="D711" s="14"/>
      <c r="H711" s="14"/>
      <c r="L711" s="14"/>
    </row>
    <row r="712">
      <c r="D712" s="14"/>
      <c r="H712" s="14"/>
      <c r="L712" s="14"/>
    </row>
    <row r="713">
      <c r="D713" s="14"/>
      <c r="H713" s="14"/>
      <c r="L713" s="14"/>
    </row>
    <row r="714">
      <c r="D714" s="14"/>
      <c r="H714" s="14"/>
      <c r="L714" s="14"/>
    </row>
    <row r="715">
      <c r="D715" s="14"/>
      <c r="H715" s="14"/>
      <c r="L715" s="14"/>
    </row>
    <row r="716">
      <c r="D716" s="14"/>
      <c r="H716" s="14"/>
      <c r="L716" s="14"/>
    </row>
    <row r="717">
      <c r="D717" s="14"/>
      <c r="H717" s="14"/>
      <c r="L717" s="14"/>
    </row>
    <row r="718">
      <c r="D718" s="14"/>
      <c r="H718" s="14"/>
      <c r="L718" s="14"/>
    </row>
    <row r="719">
      <c r="D719" s="14"/>
      <c r="H719" s="14"/>
      <c r="L719" s="14"/>
    </row>
    <row r="720">
      <c r="D720" s="14"/>
      <c r="H720" s="14"/>
      <c r="L720" s="14"/>
    </row>
    <row r="721">
      <c r="D721" s="14"/>
      <c r="H721" s="14"/>
      <c r="L721" s="14"/>
    </row>
    <row r="722">
      <c r="D722" s="14"/>
      <c r="H722" s="14"/>
      <c r="L722" s="14"/>
    </row>
    <row r="723">
      <c r="D723" s="14"/>
      <c r="H723" s="14"/>
      <c r="L723" s="14"/>
    </row>
    <row r="724">
      <c r="D724" s="14"/>
      <c r="H724" s="14"/>
      <c r="L724" s="14"/>
    </row>
    <row r="725">
      <c r="D725" s="14"/>
      <c r="H725" s="14"/>
      <c r="L725" s="14"/>
    </row>
    <row r="726">
      <c r="D726" s="14"/>
      <c r="H726" s="14"/>
      <c r="L726" s="14"/>
    </row>
    <row r="727">
      <c r="D727" s="14"/>
      <c r="H727" s="14"/>
      <c r="L727" s="14"/>
    </row>
    <row r="728">
      <c r="D728" s="14"/>
      <c r="H728" s="14"/>
      <c r="L728" s="14"/>
    </row>
    <row r="729">
      <c r="D729" s="14"/>
      <c r="H729" s="14"/>
      <c r="L729" s="14"/>
    </row>
    <row r="730">
      <c r="D730" s="14"/>
      <c r="H730" s="14"/>
      <c r="L730" s="14"/>
    </row>
    <row r="731">
      <c r="D731" s="14"/>
      <c r="H731" s="14"/>
      <c r="L731" s="14"/>
    </row>
    <row r="732">
      <c r="D732" s="14"/>
      <c r="H732" s="14"/>
      <c r="L732" s="14"/>
    </row>
    <row r="733">
      <c r="D733" s="14"/>
      <c r="H733" s="14"/>
      <c r="L733" s="14"/>
    </row>
    <row r="734">
      <c r="D734" s="14"/>
      <c r="H734" s="14"/>
      <c r="L734" s="14"/>
    </row>
    <row r="735">
      <c r="D735" s="14"/>
      <c r="H735" s="14"/>
      <c r="L735" s="14"/>
    </row>
    <row r="736">
      <c r="D736" s="14"/>
      <c r="H736" s="14"/>
      <c r="L736" s="14"/>
    </row>
    <row r="737">
      <c r="D737" s="14"/>
      <c r="H737" s="14"/>
      <c r="L737" s="14"/>
    </row>
    <row r="738">
      <c r="D738" s="14"/>
      <c r="H738" s="14"/>
      <c r="L738" s="14"/>
    </row>
    <row r="739">
      <c r="D739" s="14"/>
      <c r="H739" s="14"/>
      <c r="L739" s="14"/>
    </row>
    <row r="740">
      <c r="D740" s="14"/>
      <c r="H740" s="14"/>
      <c r="L740" s="14"/>
    </row>
    <row r="741">
      <c r="D741" s="14"/>
      <c r="H741" s="14"/>
      <c r="L741" s="14"/>
    </row>
    <row r="742">
      <c r="D742" s="14"/>
      <c r="H742" s="14"/>
      <c r="L742" s="14"/>
    </row>
    <row r="743">
      <c r="D743" s="14"/>
      <c r="H743" s="14"/>
      <c r="L743" s="14"/>
    </row>
    <row r="744">
      <c r="D744" s="14"/>
      <c r="H744" s="14"/>
      <c r="L744" s="14"/>
    </row>
    <row r="745">
      <c r="D745" s="14"/>
      <c r="H745" s="14"/>
      <c r="L745" s="14"/>
    </row>
    <row r="746">
      <c r="D746" s="14"/>
      <c r="H746" s="14"/>
      <c r="L746" s="14"/>
    </row>
    <row r="747">
      <c r="D747" s="14"/>
      <c r="H747" s="14"/>
      <c r="L747" s="14"/>
    </row>
    <row r="748">
      <c r="D748" s="14"/>
      <c r="H748" s="14"/>
      <c r="L748" s="14"/>
    </row>
    <row r="749">
      <c r="D749" s="14"/>
      <c r="H749" s="14"/>
      <c r="L749" s="14"/>
    </row>
    <row r="750">
      <c r="D750" s="14"/>
      <c r="H750" s="14"/>
      <c r="L750" s="14"/>
    </row>
    <row r="751">
      <c r="D751" s="14"/>
      <c r="H751" s="14"/>
      <c r="L751" s="14"/>
    </row>
    <row r="752">
      <c r="D752" s="14"/>
      <c r="H752" s="14"/>
      <c r="L752" s="14"/>
    </row>
    <row r="753">
      <c r="D753" s="14"/>
      <c r="H753" s="14"/>
      <c r="L753" s="14"/>
    </row>
    <row r="754">
      <c r="D754" s="14"/>
      <c r="H754" s="14"/>
      <c r="L754" s="14"/>
    </row>
    <row r="755">
      <c r="D755" s="14"/>
      <c r="H755" s="14"/>
      <c r="L755" s="14"/>
    </row>
    <row r="756">
      <c r="D756" s="14"/>
      <c r="H756" s="14"/>
      <c r="L756" s="14"/>
    </row>
    <row r="757">
      <c r="D757" s="14"/>
      <c r="H757" s="14"/>
      <c r="L757" s="14"/>
    </row>
    <row r="758">
      <c r="D758" s="14"/>
      <c r="H758" s="14"/>
      <c r="L758" s="14"/>
    </row>
    <row r="759">
      <c r="D759" s="14"/>
      <c r="H759" s="14"/>
      <c r="L759" s="14"/>
    </row>
    <row r="760">
      <c r="D760" s="14"/>
      <c r="H760" s="14"/>
      <c r="L760" s="14"/>
    </row>
    <row r="761">
      <c r="D761" s="14"/>
      <c r="H761" s="14"/>
      <c r="L761" s="14"/>
    </row>
    <row r="762">
      <c r="D762" s="14"/>
      <c r="H762" s="14"/>
      <c r="L762" s="14"/>
    </row>
    <row r="763">
      <c r="D763" s="14"/>
      <c r="H763" s="14"/>
      <c r="L763" s="14"/>
    </row>
    <row r="764">
      <c r="D764" s="14"/>
      <c r="H764" s="14"/>
      <c r="L764" s="14"/>
    </row>
    <row r="765">
      <c r="D765" s="14"/>
      <c r="H765" s="14"/>
      <c r="L765" s="14"/>
    </row>
    <row r="766">
      <c r="D766" s="14"/>
      <c r="H766" s="14"/>
      <c r="L766" s="14"/>
    </row>
    <row r="767">
      <c r="D767" s="14"/>
      <c r="H767" s="14"/>
      <c r="L767" s="14"/>
    </row>
    <row r="768">
      <c r="D768" s="14"/>
      <c r="H768" s="14"/>
      <c r="L768" s="14"/>
    </row>
    <row r="769">
      <c r="D769" s="14"/>
      <c r="H769" s="14"/>
      <c r="L769" s="14"/>
    </row>
    <row r="770">
      <c r="D770" s="14"/>
      <c r="H770" s="14"/>
      <c r="L770" s="14"/>
    </row>
    <row r="771">
      <c r="D771" s="14"/>
      <c r="H771" s="14"/>
      <c r="L771" s="14"/>
    </row>
    <row r="772">
      <c r="D772" s="14"/>
      <c r="H772" s="14"/>
      <c r="L772" s="14"/>
    </row>
    <row r="773">
      <c r="D773" s="14"/>
      <c r="H773" s="14"/>
      <c r="L773" s="14"/>
    </row>
    <row r="774">
      <c r="D774" s="14"/>
      <c r="H774" s="14"/>
      <c r="L774" s="14"/>
    </row>
    <row r="775">
      <c r="D775" s="14"/>
      <c r="H775" s="14"/>
      <c r="L775" s="14"/>
    </row>
    <row r="776">
      <c r="D776" s="14"/>
      <c r="H776" s="14"/>
      <c r="L776" s="14"/>
    </row>
    <row r="777">
      <c r="D777" s="14"/>
      <c r="H777" s="14"/>
      <c r="L777" s="14"/>
    </row>
    <row r="778">
      <c r="D778" s="14"/>
      <c r="H778" s="14"/>
      <c r="L778" s="14"/>
    </row>
    <row r="779">
      <c r="D779" s="14"/>
      <c r="H779" s="14"/>
      <c r="L779" s="14"/>
    </row>
    <row r="780">
      <c r="D780" s="14"/>
      <c r="H780" s="14"/>
      <c r="L780" s="14"/>
    </row>
    <row r="781">
      <c r="D781" s="14"/>
      <c r="H781" s="14"/>
      <c r="L781" s="14"/>
    </row>
    <row r="782">
      <c r="D782" s="14"/>
      <c r="H782" s="14"/>
      <c r="L782" s="14"/>
    </row>
    <row r="783">
      <c r="D783" s="14"/>
      <c r="H783" s="14"/>
      <c r="L783" s="14"/>
    </row>
    <row r="784">
      <c r="D784" s="14"/>
      <c r="H784" s="14"/>
      <c r="L784" s="14"/>
    </row>
    <row r="785">
      <c r="D785" s="14"/>
      <c r="H785" s="14"/>
      <c r="L785" s="14"/>
    </row>
    <row r="786">
      <c r="D786" s="14"/>
      <c r="H786" s="14"/>
      <c r="L786" s="14"/>
    </row>
    <row r="787">
      <c r="D787" s="14"/>
      <c r="H787" s="14"/>
      <c r="L787" s="14"/>
    </row>
    <row r="788">
      <c r="D788" s="14"/>
      <c r="H788" s="14"/>
      <c r="L788" s="14"/>
    </row>
    <row r="789">
      <c r="D789" s="14"/>
      <c r="H789" s="14"/>
      <c r="L789" s="14"/>
    </row>
    <row r="790">
      <c r="D790" s="14"/>
      <c r="H790" s="14"/>
      <c r="L790" s="14"/>
    </row>
    <row r="791">
      <c r="D791" s="14"/>
      <c r="H791" s="14"/>
      <c r="L791" s="14"/>
    </row>
    <row r="792">
      <c r="D792" s="14"/>
      <c r="H792" s="14"/>
      <c r="L792" s="14"/>
    </row>
    <row r="793">
      <c r="D793" s="14"/>
      <c r="H793" s="14"/>
      <c r="L793" s="14"/>
    </row>
    <row r="794">
      <c r="D794" s="14"/>
      <c r="H794" s="14"/>
      <c r="L794" s="14"/>
    </row>
    <row r="795">
      <c r="D795" s="14"/>
      <c r="H795" s="14"/>
      <c r="L795" s="14"/>
    </row>
    <row r="796">
      <c r="D796" s="14"/>
      <c r="H796" s="14"/>
      <c r="L796" s="14"/>
    </row>
    <row r="797">
      <c r="D797" s="14"/>
      <c r="H797" s="14"/>
      <c r="L797" s="14"/>
    </row>
    <row r="798">
      <c r="D798" s="14"/>
      <c r="H798" s="14"/>
      <c r="L798" s="14"/>
    </row>
    <row r="799">
      <c r="D799" s="14"/>
      <c r="H799" s="14"/>
      <c r="L799" s="14"/>
    </row>
    <row r="800">
      <c r="D800" s="14"/>
      <c r="H800" s="14"/>
      <c r="L800" s="14"/>
    </row>
    <row r="801">
      <c r="D801" s="14"/>
      <c r="H801" s="14"/>
      <c r="L801" s="14"/>
    </row>
    <row r="802">
      <c r="D802" s="14"/>
      <c r="H802" s="14"/>
      <c r="L802" s="14"/>
    </row>
    <row r="803">
      <c r="D803" s="14"/>
      <c r="H803" s="14"/>
      <c r="L803" s="14"/>
    </row>
    <row r="804">
      <c r="D804" s="14"/>
      <c r="H804" s="14"/>
      <c r="L804" s="14"/>
    </row>
    <row r="805">
      <c r="D805" s="14"/>
      <c r="H805" s="14"/>
      <c r="L805" s="14"/>
    </row>
    <row r="806">
      <c r="D806" s="14"/>
      <c r="H806" s="14"/>
      <c r="L806" s="14"/>
    </row>
    <row r="807">
      <c r="D807" s="14"/>
      <c r="H807" s="14"/>
      <c r="L807" s="14"/>
    </row>
    <row r="808">
      <c r="D808" s="14"/>
      <c r="H808" s="14"/>
      <c r="L808" s="14"/>
    </row>
    <row r="809">
      <c r="D809" s="14"/>
      <c r="H809" s="14"/>
      <c r="L809" s="14"/>
    </row>
    <row r="810">
      <c r="D810" s="14"/>
      <c r="H810" s="14"/>
      <c r="L810" s="14"/>
    </row>
    <row r="811">
      <c r="D811" s="14"/>
      <c r="H811" s="14"/>
      <c r="L811" s="14"/>
    </row>
    <row r="812">
      <c r="D812" s="14"/>
      <c r="H812" s="14"/>
      <c r="L812" s="14"/>
    </row>
    <row r="813">
      <c r="D813" s="14"/>
      <c r="H813" s="14"/>
      <c r="L813" s="14"/>
    </row>
    <row r="814">
      <c r="D814" s="14"/>
      <c r="H814" s="14"/>
      <c r="L814" s="14"/>
    </row>
    <row r="815">
      <c r="D815" s="14"/>
      <c r="H815" s="14"/>
      <c r="L815" s="14"/>
    </row>
    <row r="816">
      <c r="D816" s="14"/>
      <c r="H816" s="14"/>
      <c r="L816" s="14"/>
    </row>
    <row r="817">
      <c r="D817" s="14"/>
      <c r="H817" s="14"/>
      <c r="L817" s="14"/>
    </row>
    <row r="818">
      <c r="D818" s="14"/>
      <c r="H818" s="14"/>
      <c r="L818" s="14"/>
    </row>
    <row r="819">
      <c r="D819" s="14"/>
      <c r="H819" s="14"/>
      <c r="L819" s="14"/>
    </row>
    <row r="820">
      <c r="D820" s="14"/>
      <c r="H820" s="14"/>
      <c r="L820" s="14"/>
    </row>
    <row r="821">
      <c r="D821" s="14"/>
      <c r="H821" s="14"/>
      <c r="L821" s="14"/>
    </row>
    <row r="822">
      <c r="D822" s="14"/>
      <c r="H822" s="14"/>
      <c r="L822" s="14"/>
    </row>
    <row r="823">
      <c r="D823" s="14"/>
      <c r="H823" s="14"/>
      <c r="L823" s="14"/>
    </row>
    <row r="824">
      <c r="D824" s="14"/>
      <c r="H824" s="14"/>
      <c r="L824" s="14"/>
    </row>
    <row r="825">
      <c r="D825" s="14"/>
      <c r="H825" s="14"/>
      <c r="L825" s="14"/>
    </row>
    <row r="826">
      <c r="D826" s="14"/>
      <c r="H826" s="14"/>
      <c r="L826" s="14"/>
    </row>
    <row r="827">
      <c r="D827" s="14"/>
      <c r="H827" s="14"/>
      <c r="L827" s="14"/>
    </row>
    <row r="828">
      <c r="D828" s="14"/>
      <c r="H828" s="14"/>
      <c r="L828" s="14"/>
    </row>
    <row r="829">
      <c r="D829" s="14"/>
      <c r="H829" s="14"/>
      <c r="L829" s="14"/>
    </row>
    <row r="830">
      <c r="D830" s="14"/>
      <c r="H830" s="14"/>
      <c r="L830" s="14"/>
    </row>
    <row r="831">
      <c r="D831" s="14"/>
      <c r="H831" s="14"/>
      <c r="L831" s="14"/>
    </row>
    <row r="832">
      <c r="D832" s="14"/>
      <c r="H832" s="14"/>
      <c r="L832" s="14"/>
    </row>
    <row r="833">
      <c r="D833" s="14"/>
      <c r="H833" s="14"/>
      <c r="L833" s="14"/>
    </row>
    <row r="834">
      <c r="D834" s="14"/>
      <c r="H834" s="14"/>
      <c r="L834" s="14"/>
    </row>
    <row r="835">
      <c r="D835" s="14"/>
      <c r="H835" s="14"/>
      <c r="L835" s="14"/>
    </row>
    <row r="836">
      <c r="D836" s="14"/>
      <c r="H836" s="14"/>
      <c r="L836" s="14"/>
    </row>
    <row r="837">
      <c r="D837" s="14"/>
      <c r="H837" s="14"/>
      <c r="L837" s="14"/>
    </row>
    <row r="838">
      <c r="D838" s="14"/>
      <c r="H838" s="14"/>
      <c r="L838" s="14"/>
    </row>
    <row r="839">
      <c r="D839" s="14"/>
      <c r="H839" s="14"/>
      <c r="L839" s="14"/>
    </row>
    <row r="840">
      <c r="D840" s="14"/>
      <c r="H840" s="14"/>
      <c r="L840" s="14"/>
    </row>
    <row r="841">
      <c r="D841" s="14"/>
      <c r="H841" s="14"/>
      <c r="L841" s="14"/>
    </row>
    <row r="842">
      <c r="D842" s="14"/>
      <c r="H842" s="14"/>
      <c r="L842" s="14"/>
    </row>
    <row r="843">
      <c r="D843" s="14"/>
      <c r="H843" s="14"/>
      <c r="L843" s="14"/>
    </row>
    <row r="844">
      <c r="D844" s="14"/>
      <c r="H844" s="14"/>
      <c r="L844" s="14"/>
    </row>
    <row r="845">
      <c r="D845" s="14"/>
      <c r="H845" s="14"/>
      <c r="L845" s="14"/>
    </row>
    <row r="846">
      <c r="D846" s="14"/>
      <c r="H846" s="14"/>
      <c r="L846" s="14"/>
    </row>
    <row r="847">
      <c r="D847" s="14"/>
      <c r="H847" s="14"/>
      <c r="L847" s="14"/>
    </row>
    <row r="848">
      <c r="D848" s="14"/>
      <c r="H848" s="14"/>
      <c r="L848" s="14"/>
    </row>
    <row r="849">
      <c r="D849" s="14"/>
      <c r="H849" s="14"/>
      <c r="L849" s="14"/>
    </row>
    <row r="850">
      <c r="D850" s="14"/>
      <c r="H850" s="14"/>
      <c r="L850" s="14"/>
    </row>
    <row r="851">
      <c r="D851" s="14"/>
      <c r="H851" s="14"/>
      <c r="L851" s="14"/>
    </row>
    <row r="852">
      <c r="D852" s="14"/>
      <c r="H852" s="14"/>
      <c r="L852" s="14"/>
    </row>
    <row r="853">
      <c r="D853" s="14"/>
      <c r="H853" s="14"/>
      <c r="L853" s="14"/>
    </row>
    <row r="854">
      <c r="D854" s="14"/>
      <c r="H854" s="14"/>
      <c r="L854" s="14"/>
    </row>
    <row r="855">
      <c r="D855" s="14"/>
      <c r="H855" s="14"/>
      <c r="L855" s="14"/>
    </row>
    <row r="856">
      <c r="D856" s="14"/>
      <c r="H856" s="14"/>
      <c r="L856" s="14"/>
    </row>
    <row r="857">
      <c r="D857" s="14"/>
      <c r="H857" s="14"/>
      <c r="L857" s="14"/>
    </row>
    <row r="858">
      <c r="D858" s="14"/>
      <c r="H858" s="14"/>
      <c r="L858" s="14"/>
    </row>
    <row r="859">
      <c r="D859" s="14"/>
      <c r="H859" s="14"/>
      <c r="L859" s="14"/>
    </row>
    <row r="860">
      <c r="D860" s="14"/>
      <c r="H860" s="14"/>
      <c r="L860" s="14"/>
    </row>
    <row r="861">
      <c r="D861" s="14"/>
      <c r="H861" s="14"/>
      <c r="L861" s="14"/>
    </row>
    <row r="862">
      <c r="D862" s="14"/>
      <c r="H862" s="14"/>
      <c r="L862" s="14"/>
    </row>
    <row r="863">
      <c r="D863" s="14"/>
      <c r="H863" s="14"/>
      <c r="L863" s="14"/>
    </row>
    <row r="864">
      <c r="D864" s="14"/>
      <c r="H864" s="14"/>
      <c r="L864" s="14"/>
    </row>
    <row r="865">
      <c r="D865" s="14"/>
      <c r="H865" s="14"/>
      <c r="L865" s="14"/>
    </row>
    <row r="866">
      <c r="D866" s="14"/>
      <c r="H866" s="14"/>
      <c r="L866" s="14"/>
    </row>
    <row r="867">
      <c r="D867" s="14"/>
      <c r="H867" s="14"/>
      <c r="L867" s="14"/>
    </row>
    <row r="868">
      <c r="D868" s="14"/>
      <c r="H868" s="14"/>
      <c r="L868" s="14"/>
    </row>
    <row r="869">
      <c r="D869" s="14"/>
      <c r="H869" s="14"/>
      <c r="L869" s="14"/>
    </row>
    <row r="870">
      <c r="D870" s="14"/>
      <c r="H870" s="14"/>
      <c r="L870" s="14"/>
    </row>
    <row r="871">
      <c r="D871" s="14"/>
      <c r="H871" s="14"/>
      <c r="L871" s="14"/>
    </row>
    <row r="872">
      <c r="D872" s="14"/>
      <c r="H872" s="14"/>
      <c r="L872" s="14"/>
    </row>
    <row r="873">
      <c r="D873" s="14"/>
      <c r="H873" s="14"/>
      <c r="L873" s="14"/>
    </row>
    <row r="874">
      <c r="D874" s="14"/>
      <c r="H874" s="14"/>
      <c r="L874" s="14"/>
    </row>
    <row r="875">
      <c r="D875" s="14"/>
      <c r="H875" s="14"/>
      <c r="L875" s="14"/>
    </row>
    <row r="876">
      <c r="D876" s="14"/>
      <c r="H876" s="14"/>
      <c r="L876" s="14"/>
    </row>
    <row r="877">
      <c r="D877" s="14"/>
      <c r="H877" s="14"/>
      <c r="L877" s="14"/>
    </row>
    <row r="878">
      <c r="D878" s="14"/>
      <c r="H878" s="14"/>
      <c r="L878" s="14"/>
    </row>
    <row r="879">
      <c r="D879" s="14"/>
      <c r="H879" s="14"/>
      <c r="L879" s="14"/>
    </row>
    <row r="880">
      <c r="D880" s="14"/>
      <c r="H880" s="14"/>
      <c r="L880" s="14"/>
    </row>
    <row r="881">
      <c r="D881" s="14"/>
      <c r="H881" s="14"/>
      <c r="L881" s="14"/>
    </row>
    <row r="882">
      <c r="D882" s="14"/>
      <c r="H882" s="14"/>
      <c r="L882" s="14"/>
    </row>
    <row r="883">
      <c r="D883" s="14"/>
      <c r="H883" s="14"/>
      <c r="L883" s="14"/>
    </row>
    <row r="884">
      <c r="D884" s="14"/>
      <c r="H884" s="14"/>
      <c r="L884" s="14"/>
    </row>
    <row r="885">
      <c r="D885" s="14"/>
      <c r="H885" s="14"/>
      <c r="L885" s="14"/>
    </row>
    <row r="886">
      <c r="D886" s="14"/>
      <c r="H886" s="14"/>
      <c r="L886" s="14"/>
    </row>
    <row r="887">
      <c r="D887" s="14"/>
      <c r="H887" s="14"/>
      <c r="L887" s="14"/>
    </row>
    <row r="888">
      <c r="D888" s="14"/>
      <c r="H888" s="14"/>
      <c r="L888" s="14"/>
    </row>
    <row r="889">
      <c r="D889" s="14"/>
      <c r="H889" s="14"/>
      <c r="L889" s="14"/>
    </row>
    <row r="890">
      <c r="D890" s="14"/>
      <c r="H890" s="14"/>
      <c r="L890" s="14"/>
    </row>
    <row r="891">
      <c r="D891" s="14"/>
      <c r="H891" s="14"/>
      <c r="L891" s="14"/>
    </row>
    <row r="892">
      <c r="D892" s="14"/>
      <c r="H892" s="14"/>
      <c r="L892" s="14"/>
    </row>
    <row r="893">
      <c r="D893" s="14"/>
      <c r="H893" s="14"/>
      <c r="L893" s="14"/>
    </row>
    <row r="894">
      <c r="D894" s="14"/>
      <c r="H894" s="14"/>
      <c r="L894" s="14"/>
    </row>
    <row r="895">
      <c r="D895" s="14"/>
      <c r="H895" s="14"/>
      <c r="L895" s="14"/>
    </row>
    <row r="896">
      <c r="D896" s="14"/>
      <c r="H896" s="14"/>
      <c r="L896" s="14"/>
    </row>
    <row r="897">
      <c r="D897" s="14"/>
      <c r="H897" s="14"/>
      <c r="L897" s="14"/>
    </row>
    <row r="898">
      <c r="D898" s="14"/>
      <c r="H898" s="14"/>
      <c r="L898" s="14"/>
    </row>
    <row r="899">
      <c r="D899" s="14"/>
      <c r="H899" s="14"/>
      <c r="L899" s="14"/>
    </row>
    <row r="900">
      <c r="D900" s="14"/>
      <c r="H900" s="14"/>
      <c r="L900" s="14"/>
    </row>
    <row r="901">
      <c r="D901" s="14"/>
      <c r="H901" s="14"/>
      <c r="L901" s="14"/>
    </row>
    <row r="902">
      <c r="D902" s="14"/>
      <c r="H902" s="14"/>
      <c r="L902" s="14"/>
    </row>
    <row r="903">
      <c r="D903" s="14"/>
      <c r="H903" s="14"/>
      <c r="L903" s="14"/>
    </row>
    <row r="904">
      <c r="D904" s="14"/>
      <c r="H904" s="14"/>
      <c r="L904" s="14"/>
    </row>
    <row r="905">
      <c r="D905" s="14"/>
      <c r="H905" s="14"/>
      <c r="L905" s="14"/>
    </row>
    <row r="906">
      <c r="D906" s="14"/>
      <c r="H906" s="14"/>
      <c r="L906" s="14"/>
    </row>
    <row r="907">
      <c r="D907" s="14"/>
      <c r="H907" s="14"/>
      <c r="L907" s="14"/>
    </row>
    <row r="908">
      <c r="D908" s="14"/>
      <c r="H908" s="14"/>
      <c r="L908" s="14"/>
    </row>
    <row r="909">
      <c r="D909" s="14"/>
      <c r="H909" s="14"/>
      <c r="L909" s="14"/>
    </row>
    <row r="910">
      <c r="D910" s="14"/>
      <c r="H910" s="14"/>
      <c r="L910" s="14"/>
    </row>
    <row r="911">
      <c r="D911" s="14"/>
      <c r="H911" s="14"/>
      <c r="L911" s="14"/>
    </row>
    <row r="912">
      <c r="D912" s="14"/>
      <c r="H912" s="14"/>
      <c r="L912" s="14"/>
    </row>
    <row r="913">
      <c r="D913" s="14"/>
      <c r="H913" s="14"/>
      <c r="L913" s="14"/>
    </row>
    <row r="914">
      <c r="D914" s="14"/>
      <c r="H914" s="14"/>
      <c r="L914" s="14"/>
    </row>
    <row r="915">
      <c r="D915" s="14"/>
      <c r="H915" s="14"/>
      <c r="L915" s="14"/>
    </row>
    <row r="916">
      <c r="D916" s="14"/>
      <c r="H916" s="14"/>
      <c r="L916" s="14"/>
    </row>
    <row r="917">
      <c r="D917" s="14"/>
      <c r="H917" s="14"/>
      <c r="L917" s="14"/>
    </row>
    <row r="918">
      <c r="D918" s="14"/>
      <c r="H918" s="14"/>
      <c r="L918" s="14"/>
    </row>
    <row r="919">
      <c r="D919" s="14"/>
      <c r="H919" s="14"/>
      <c r="L919" s="14"/>
    </row>
    <row r="920">
      <c r="D920" s="14"/>
      <c r="H920" s="14"/>
      <c r="L920" s="14"/>
    </row>
    <row r="921">
      <c r="D921" s="14"/>
      <c r="H921" s="14"/>
      <c r="L921" s="14"/>
    </row>
    <row r="922">
      <c r="D922" s="14"/>
      <c r="H922" s="14"/>
      <c r="L922" s="14"/>
    </row>
    <row r="923">
      <c r="D923" s="14"/>
      <c r="H923" s="14"/>
      <c r="L923" s="14"/>
    </row>
    <row r="924">
      <c r="D924" s="14"/>
      <c r="H924" s="14"/>
      <c r="L924" s="14"/>
    </row>
    <row r="925">
      <c r="D925" s="14"/>
      <c r="H925" s="14"/>
      <c r="L925" s="14"/>
    </row>
    <row r="926">
      <c r="D926" s="14"/>
      <c r="H926" s="14"/>
      <c r="L926" s="14"/>
    </row>
    <row r="927">
      <c r="D927" s="14"/>
      <c r="H927" s="14"/>
      <c r="L927" s="14"/>
    </row>
    <row r="928">
      <c r="D928" s="14"/>
      <c r="H928" s="14"/>
      <c r="L928" s="14"/>
    </row>
    <row r="929">
      <c r="D929" s="14"/>
      <c r="H929" s="14"/>
      <c r="L929" s="14"/>
    </row>
    <row r="930">
      <c r="D930" s="14"/>
      <c r="H930" s="14"/>
      <c r="L930" s="14"/>
    </row>
    <row r="931">
      <c r="D931" s="14"/>
      <c r="H931" s="14"/>
      <c r="L931" s="14"/>
    </row>
    <row r="932">
      <c r="D932" s="14"/>
      <c r="H932" s="14"/>
      <c r="L932" s="14"/>
    </row>
    <row r="933">
      <c r="D933" s="14"/>
      <c r="H933" s="14"/>
      <c r="L933" s="14"/>
    </row>
    <row r="934">
      <c r="D934" s="14"/>
      <c r="H934" s="14"/>
      <c r="L934" s="14"/>
    </row>
    <row r="935">
      <c r="D935" s="14"/>
      <c r="H935" s="14"/>
      <c r="L935" s="14"/>
    </row>
    <row r="936">
      <c r="D936" s="14"/>
      <c r="H936" s="14"/>
      <c r="L936" s="14"/>
    </row>
    <row r="937">
      <c r="D937" s="14"/>
      <c r="H937" s="14"/>
      <c r="L937" s="14"/>
    </row>
    <row r="938">
      <c r="D938" s="14"/>
      <c r="H938" s="14"/>
      <c r="L938" s="14"/>
    </row>
    <row r="939">
      <c r="D939" s="14"/>
      <c r="H939" s="14"/>
      <c r="L939" s="14"/>
    </row>
    <row r="940">
      <c r="D940" s="14"/>
      <c r="H940" s="14"/>
      <c r="L940" s="14"/>
    </row>
    <row r="941">
      <c r="D941" s="14"/>
      <c r="H941" s="14"/>
      <c r="L941" s="14"/>
    </row>
    <row r="942">
      <c r="D942" s="14"/>
      <c r="H942" s="14"/>
      <c r="L942" s="14"/>
    </row>
    <row r="943">
      <c r="D943" s="14"/>
      <c r="H943" s="14"/>
      <c r="L943" s="14"/>
    </row>
    <row r="944">
      <c r="D944" s="14"/>
      <c r="H944" s="14"/>
      <c r="L944" s="14"/>
    </row>
    <row r="945">
      <c r="D945" s="14"/>
      <c r="H945" s="14"/>
      <c r="L945" s="14"/>
    </row>
    <row r="946">
      <c r="D946" s="14"/>
      <c r="H946" s="14"/>
      <c r="L946" s="14"/>
    </row>
    <row r="947">
      <c r="D947" s="14"/>
      <c r="H947" s="14"/>
      <c r="L947" s="14"/>
    </row>
    <row r="948">
      <c r="D948" s="14"/>
      <c r="H948" s="14"/>
      <c r="L948" s="14"/>
    </row>
    <row r="949">
      <c r="D949" s="14"/>
      <c r="H949" s="14"/>
      <c r="L949" s="14"/>
    </row>
    <row r="950">
      <c r="D950" s="14"/>
      <c r="H950" s="14"/>
      <c r="L950" s="14"/>
    </row>
    <row r="951">
      <c r="D951" s="14"/>
      <c r="H951" s="14"/>
      <c r="L951" s="14"/>
    </row>
    <row r="952">
      <c r="D952" s="14"/>
      <c r="H952" s="14"/>
      <c r="L952" s="14"/>
    </row>
    <row r="953">
      <c r="D953" s="14"/>
      <c r="H953" s="14"/>
      <c r="L953" s="14"/>
    </row>
    <row r="954">
      <c r="D954" s="14"/>
      <c r="H954" s="14"/>
      <c r="L954" s="14"/>
    </row>
    <row r="955">
      <c r="D955" s="14"/>
      <c r="H955" s="14"/>
      <c r="L955" s="14"/>
    </row>
    <row r="956">
      <c r="D956" s="14"/>
      <c r="H956" s="14"/>
      <c r="L956" s="14"/>
    </row>
    <row r="957">
      <c r="D957" s="14"/>
      <c r="H957" s="14"/>
      <c r="L957" s="14"/>
    </row>
    <row r="958">
      <c r="D958" s="14"/>
      <c r="H958" s="14"/>
      <c r="L958" s="14"/>
    </row>
    <row r="959">
      <c r="D959" s="14"/>
      <c r="H959" s="14"/>
      <c r="L959" s="14"/>
    </row>
    <row r="960">
      <c r="D960" s="14"/>
      <c r="H960" s="14"/>
      <c r="L960" s="14"/>
    </row>
    <row r="961">
      <c r="D961" s="14"/>
      <c r="H961" s="14"/>
      <c r="L961" s="14"/>
    </row>
    <row r="962">
      <c r="D962" s="14"/>
      <c r="H962" s="14"/>
      <c r="L962" s="14"/>
    </row>
    <row r="963">
      <c r="D963" s="14"/>
      <c r="H963" s="14"/>
      <c r="L963" s="14"/>
    </row>
    <row r="964">
      <c r="D964" s="14"/>
      <c r="H964" s="14"/>
      <c r="L964" s="14"/>
    </row>
    <row r="965">
      <c r="D965" s="14"/>
      <c r="H965" s="14"/>
      <c r="L965" s="14"/>
    </row>
    <row r="966">
      <c r="D966" s="14"/>
      <c r="H966" s="14"/>
      <c r="L966" s="14"/>
    </row>
    <row r="967">
      <c r="D967" s="14"/>
      <c r="H967" s="14"/>
      <c r="L967" s="14"/>
    </row>
    <row r="968">
      <c r="D968" s="14"/>
      <c r="H968" s="14"/>
      <c r="L968" s="14"/>
    </row>
    <row r="969">
      <c r="D969" s="14"/>
      <c r="H969" s="14"/>
      <c r="L969" s="14"/>
    </row>
    <row r="970">
      <c r="D970" s="14"/>
      <c r="H970" s="14"/>
      <c r="L970" s="14"/>
    </row>
    <row r="971">
      <c r="D971" s="14"/>
      <c r="H971" s="14"/>
      <c r="L971" s="14"/>
    </row>
    <row r="972">
      <c r="D972" s="14"/>
      <c r="H972" s="14"/>
      <c r="L972" s="14"/>
    </row>
    <row r="973">
      <c r="D973" s="14"/>
      <c r="H973" s="14"/>
      <c r="L973" s="14"/>
    </row>
    <row r="974">
      <c r="D974" s="14"/>
      <c r="H974" s="14"/>
      <c r="L974" s="14"/>
    </row>
    <row r="975">
      <c r="D975" s="14"/>
      <c r="H975" s="14"/>
      <c r="L975" s="14"/>
    </row>
    <row r="976">
      <c r="D976" s="14"/>
      <c r="H976" s="14"/>
      <c r="L976" s="14"/>
    </row>
    <row r="977">
      <c r="D977" s="14"/>
      <c r="H977" s="14"/>
      <c r="L977" s="14"/>
    </row>
    <row r="978">
      <c r="D978" s="14"/>
      <c r="H978" s="14"/>
      <c r="L978" s="14"/>
    </row>
    <row r="979">
      <c r="D979" s="14"/>
      <c r="H979" s="14"/>
      <c r="L979" s="14"/>
    </row>
    <row r="980">
      <c r="D980" s="14"/>
      <c r="H980" s="14"/>
      <c r="L980" s="14"/>
    </row>
    <row r="981">
      <c r="D981" s="14"/>
      <c r="H981" s="14"/>
      <c r="L981" s="14"/>
    </row>
    <row r="982">
      <c r="D982" s="14"/>
      <c r="H982" s="14"/>
      <c r="L982" s="14"/>
    </row>
    <row r="983">
      <c r="D983" s="14"/>
      <c r="H983" s="14"/>
      <c r="L983" s="14"/>
    </row>
    <row r="984">
      <c r="D984" s="14"/>
      <c r="H984" s="14"/>
      <c r="L984" s="14"/>
    </row>
    <row r="985">
      <c r="D985" s="14"/>
      <c r="H985" s="14"/>
      <c r="L985" s="14"/>
    </row>
    <row r="986">
      <c r="D986" s="14"/>
      <c r="H986" s="14"/>
      <c r="L986" s="14"/>
    </row>
    <row r="987">
      <c r="D987" s="14"/>
      <c r="H987" s="14"/>
      <c r="L987" s="14"/>
    </row>
    <row r="988">
      <c r="D988" s="14"/>
      <c r="H988" s="14"/>
      <c r="L988" s="14"/>
    </row>
    <row r="989">
      <c r="D989" s="14"/>
      <c r="H989" s="14"/>
      <c r="L989" s="14"/>
    </row>
    <row r="990">
      <c r="D990" s="14"/>
      <c r="H990" s="14"/>
      <c r="L990" s="14"/>
    </row>
    <row r="991">
      <c r="D991" s="14"/>
      <c r="H991" s="14"/>
      <c r="L991" s="14"/>
    </row>
    <row r="992">
      <c r="D992" s="14"/>
      <c r="H992" s="14"/>
      <c r="L992" s="14"/>
    </row>
    <row r="993">
      <c r="D993" s="14"/>
      <c r="H993" s="14"/>
      <c r="L993" s="14"/>
    </row>
    <row r="994">
      <c r="D994" s="14"/>
      <c r="H994" s="14"/>
      <c r="L994" s="14"/>
    </row>
    <row r="995">
      <c r="D995" s="14"/>
      <c r="H995" s="14"/>
      <c r="L995" s="14"/>
    </row>
    <row r="996">
      <c r="D996" s="14"/>
      <c r="H996" s="14"/>
      <c r="L996" s="14"/>
    </row>
    <row r="997">
      <c r="D997" s="14"/>
      <c r="H997" s="14"/>
      <c r="L997" s="14"/>
    </row>
    <row r="998">
      <c r="D998" s="14"/>
      <c r="H998" s="14"/>
      <c r="L998" s="14"/>
    </row>
    <row r="999">
      <c r="D999" s="14"/>
      <c r="H999" s="14"/>
      <c r="L999" s="14"/>
    </row>
    <row r="1000">
      <c r="D1000" s="14"/>
      <c r="H1000" s="14"/>
      <c r="L1000" s="14"/>
    </row>
    <row r="1001">
      <c r="D1001" s="14"/>
      <c r="H1001" s="14"/>
      <c r="L1001" s="14"/>
    </row>
    <row r="1002">
      <c r="D1002" s="14"/>
      <c r="H1002" s="14"/>
      <c r="L1002" s="14"/>
    </row>
    <row r="1003">
      <c r="D1003" s="14"/>
      <c r="H1003" s="14"/>
      <c r="L1003" s="14"/>
    </row>
    <row r="1004">
      <c r="D1004" s="14"/>
      <c r="H1004" s="14"/>
      <c r="L1004" s="14"/>
    </row>
    <row r="1005">
      <c r="D1005" s="14"/>
      <c r="H1005" s="14"/>
      <c r="L1005" s="14"/>
    </row>
    <row r="1006">
      <c r="D1006" s="14"/>
      <c r="H1006" s="14"/>
      <c r="L1006" s="14"/>
    </row>
  </sheetData>
  <mergeCells count="72">
    <mergeCell ref="B15:C15"/>
    <mergeCell ref="C17:C18"/>
    <mergeCell ref="K17:K18"/>
    <mergeCell ref="O17:O18"/>
    <mergeCell ref="E20:F20"/>
    <mergeCell ref="I20:J20"/>
    <mergeCell ref="M20:N20"/>
    <mergeCell ref="A20:B20"/>
    <mergeCell ref="B22:C22"/>
    <mergeCell ref="J22:K22"/>
    <mergeCell ref="N22:O22"/>
    <mergeCell ref="G24:G25"/>
    <mergeCell ref="K24:K25"/>
    <mergeCell ref="O24:O25"/>
    <mergeCell ref="F29:G29"/>
    <mergeCell ref="G31:G32"/>
    <mergeCell ref="G38:G39"/>
    <mergeCell ref="K31:K32"/>
    <mergeCell ref="O31:O32"/>
    <mergeCell ref="C24:C25"/>
    <mergeCell ref="A27:B27"/>
    <mergeCell ref="E27:F27"/>
    <mergeCell ref="I27:J27"/>
    <mergeCell ref="M27:N27"/>
    <mergeCell ref="B29:C29"/>
    <mergeCell ref="C31:C32"/>
    <mergeCell ref="B36:C36"/>
    <mergeCell ref="C38:C39"/>
    <mergeCell ref="K38:K39"/>
    <mergeCell ref="O38:O39"/>
    <mergeCell ref="A41:B41"/>
    <mergeCell ref="E41:F41"/>
    <mergeCell ref="I41:J41"/>
    <mergeCell ref="M41:N41"/>
    <mergeCell ref="A34:B34"/>
    <mergeCell ref="E34:F34"/>
    <mergeCell ref="I34:J34"/>
    <mergeCell ref="M34:N34"/>
    <mergeCell ref="F36:G36"/>
    <mergeCell ref="J36:K36"/>
    <mergeCell ref="N36:O36"/>
    <mergeCell ref="B1:C1"/>
    <mergeCell ref="F1:G1"/>
    <mergeCell ref="J1:K1"/>
    <mergeCell ref="N1:O1"/>
    <mergeCell ref="G3:G4"/>
    <mergeCell ref="K3:K4"/>
    <mergeCell ref="O3:O4"/>
    <mergeCell ref="J8:K8"/>
    <mergeCell ref="N8:O8"/>
    <mergeCell ref="F8:G8"/>
    <mergeCell ref="G10:G11"/>
    <mergeCell ref="G17:G18"/>
    <mergeCell ref="F22:G22"/>
    <mergeCell ref="K10:K11"/>
    <mergeCell ref="O10:O11"/>
    <mergeCell ref="C3:C4"/>
    <mergeCell ref="A6:B6"/>
    <mergeCell ref="E6:F6"/>
    <mergeCell ref="I6:J6"/>
    <mergeCell ref="M6:N6"/>
    <mergeCell ref="B8:C8"/>
    <mergeCell ref="C10:C11"/>
    <mergeCell ref="A13:B13"/>
    <mergeCell ref="E13:F13"/>
    <mergeCell ref="I13:J13"/>
    <mergeCell ref="M13:N13"/>
    <mergeCell ref="F15:G15"/>
    <mergeCell ref="J15:K15"/>
    <mergeCell ref="N15:O15"/>
    <mergeCell ref="J29:K29"/>
    <mergeCell ref="N29:O29"/>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13.13"/>
    <col customWidth="1" min="3" max="3" width="18.88"/>
    <col customWidth="1" min="4" max="4" width="11.88"/>
  </cols>
  <sheetData>
    <row r="1">
      <c r="A1" s="1570" t="s">
        <v>1008</v>
      </c>
    </row>
    <row r="2">
      <c r="A2" s="1571" t="s">
        <v>142</v>
      </c>
      <c r="B2" s="1571" t="s">
        <v>1000</v>
      </c>
      <c r="C2" s="1572" t="s">
        <v>1001</v>
      </c>
      <c r="D2" s="1572" t="s">
        <v>1009</v>
      </c>
    </row>
    <row r="3">
      <c r="A3" s="1573" t="s">
        <v>1010</v>
      </c>
      <c r="B3" s="1574" t="s">
        <v>1011</v>
      </c>
      <c r="C3" s="112" t="s">
        <v>1012</v>
      </c>
      <c r="D3" s="1575" t="s">
        <v>1013</v>
      </c>
    </row>
    <row r="4">
      <c r="A4" s="1573" t="s">
        <v>1010</v>
      </c>
      <c r="B4" s="1574" t="s">
        <v>1014</v>
      </c>
      <c r="C4" s="112" t="s">
        <v>1015</v>
      </c>
      <c r="D4" s="1575" t="s">
        <v>1016</v>
      </c>
    </row>
    <row r="5">
      <c r="A5" s="1573" t="s">
        <v>1010</v>
      </c>
      <c r="B5" s="1574" t="s">
        <v>1017</v>
      </c>
      <c r="C5" s="112" t="s">
        <v>1018</v>
      </c>
      <c r="D5" s="1575" t="s">
        <v>1013</v>
      </c>
    </row>
    <row r="6">
      <c r="A6" s="1573" t="s">
        <v>1010</v>
      </c>
      <c r="B6" s="1574" t="s">
        <v>1019</v>
      </c>
      <c r="C6" s="112" t="s">
        <v>1020</v>
      </c>
      <c r="D6" s="1575" t="s">
        <v>1016</v>
      </c>
    </row>
    <row r="7">
      <c r="A7" s="1573" t="s">
        <v>1010</v>
      </c>
      <c r="B7" s="1574" t="s">
        <v>1021</v>
      </c>
      <c r="C7" s="112" t="s">
        <v>1022</v>
      </c>
      <c r="D7" s="1575" t="s">
        <v>1016</v>
      </c>
    </row>
    <row r="8">
      <c r="A8" s="1573" t="s">
        <v>1010</v>
      </c>
      <c r="B8" s="1574" t="s">
        <v>1023</v>
      </c>
      <c r="C8" s="112" t="s">
        <v>1024</v>
      </c>
      <c r="D8" s="1575" t="s">
        <v>1016</v>
      </c>
    </row>
    <row r="9">
      <c r="A9" s="1573" t="s">
        <v>1010</v>
      </c>
      <c r="B9" s="1574" t="s">
        <v>1025</v>
      </c>
      <c r="C9" s="112" t="s">
        <v>1026</v>
      </c>
      <c r="D9" s="1575" t="s">
        <v>1016</v>
      </c>
    </row>
    <row r="10">
      <c r="A10" s="1573" t="s">
        <v>1010</v>
      </c>
      <c r="B10" s="1574" t="s">
        <v>1027</v>
      </c>
      <c r="C10" s="112" t="s">
        <v>1028</v>
      </c>
      <c r="D10" s="1575" t="s">
        <v>1016</v>
      </c>
    </row>
    <row r="11">
      <c r="A11" s="1573" t="s">
        <v>1010</v>
      </c>
      <c r="B11" s="1574" t="s">
        <v>1029</v>
      </c>
      <c r="C11" s="112" t="s">
        <v>1030</v>
      </c>
      <c r="D11" s="1575" t="s">
        <v>1016</v>
      </c>
    </row>
    <row r="12">
      <c r="A12" s="1573" t="s">
        <v>1010</v>
      </c>
      <c r="B12" s="1574" t="s">
        <v>1031</v>
      </c>
      <c r="C12" s="112" t="s">
        <v>1032</v>
      </c>
      <c r="D12" s="1575" t="s">
        <v>1016</v>
      </c>
    </row>
    <row r="13">
      <c r="A13" s="1573" t="s">
        <v>1010</v>
      </c>
      <c r="B13" s="1574" t="s">
        <v>1033</v>
      </c>
      <c r="C13" s="112" t="s">
        <v>1034</v>
      </c>
      <c r="D13" s="1575" t="s">
        <v>1013</v>
      </c>
    </row>
    <row r="14">
      <c r="A14" s="1573" t="s">
        <v>1010</v>
      </c>
      <c r="B14" s="1574" t="s">
        <v>1035</v>
      </c>
      <c r="C14" s="112" t="s">
        <v>1036</v>
      </c>
      <c r="D14" s="1575" t="s">
        <v>1016</v>
      </c>
    </row>
    <row r="15">
      <c r="A15" s="1573" t="s">
        <v>1010</v>
      </c>
      <c r="B15" s="1574" t="s">
        <v>1037</v>
      </c>
      <c r="C15" s="112" t="s">
        <v>1038</v>
      </c>
      <c r="D15" s="1575" t="s">
        <v>1013</v>
      </c>
    </row>
    <row r="16">
      <c r="A16" s="1573" t="s">
        <v>1010</v>
      </c>
      <c r="B16" s="1574" t="s">
        <v>1039</v>
      </c>
      <c r="C16" s="112" t="s">
        <v>1040</v>
      </c>
      <c r="D16" s="1575" t="s">
        <v>1041</v>
      </c>
    </row>
    <row r="17">
      <c r="A17" s="1573" t="s">
        <v>1010</v>
      </c>
      <c r="B17" s="1574" t="s">
        <v>1042</v>
      </c>
      <c r="C17" s="112" t="s">
        <v>1043</v>
      </c>
      <c r="D17" s="1575" t="s">
        <v>1013</v>
      </c>
    </row>
    <row r="18">
      <c r="A18" s="1573" t="s">
        <v>1010</v>
      </c>
      <c r="B18" s="1574" t="s">
        <v>1044</v>
      </c>
      <c r="C18" s="112" t="s">
        <v>1045</v>
      </c>
      <c r="D18" s="1575" t="s">
        <v>1013</v>
      </c>
    </row>
    <row r="19">
      <c r="A19" s="1573" t="s">
        <v>1010</v>
      </c>
      <c r="B19" s="1574" t="s">
        <v>1046</v>
      </c>
      <c r="C19" s="112" t="s">
        <v>1047</v>
      </c>
      <c r="D19" s="1575" t="s">
        <v>1013</v>
      </c>
    </row>
    <row r="20">
      <c r="A20" s="1573" t="s">
        <v>1010</v>
      </c>
      <c r="B20" s="1574" t="s">
        <v>1048</v>
      </c>
      <c r="C20" s="112" t="s">
        <v>1049</v>
      </c>
      <c r="D20" s="1575" t="s">
        <v>1013</v>
      </c>
    </row>
    <row r="21">
      <c r="A21" s="1573" t="s">
        <v>1010</v>
      </c>
      <c r="B21" s="1574" t="s">
        <v>1050</v>
      </c>
      <c r="C21" s="112" t="s">
        <v>1051</v>
      </c>
      <c r="D21" s="1575" t="s">
        <v>1013</v>
      </c>
    </row>
    <row r="22">
      <c r="A22" s="1573" t="s">
        <v>1010</v>
      </c>
      <c r="B22" s="1574" t="s">
        <v>1052</v>
      </c>
      <c r="C22" s="112" t="s">
        <v>1053</v>
      </c>
      <c r="D22" s="1575" t="s">
        <v>1016</v>
      </c>
    </row>
    <row r="23">
      <c r="A23" s="1573" t="s">
        <v>1010</v>
      </c>
      <c r="B23" s="1574" t="s">
        <v>1054</v>
      </c>
      <c r="C23" s="112" t="s">
        <v>1041</v>
      </c>
      <c r="D23" s="1575" t="s">
        <v>1013</v>
      </c>
    </row>
    <row r="24">
      <c r="A24" s="1573" t="s">
        <v>1010</v>
      </c>
      <c r="B24" s="1574" t="s">
        <v>1055</v>
      </c>
      <c r="C24" s="112" t="s">
        <v>1056</v>
      </c>
      <c r="D24" s="1575" t="s">
        <v>1013</v>
      </c>
    </row>
    <row r="25">
      <c r="A25" s="1573" t="s">
        <v>1010</v>
      </c>
      <c r="B25" s="1574" t="s">
        <v>1057</v>
      </c>
      <c r="C25" s="112" t="s">
        <v>1058</v>
      </c>
      <c r="D25" s="1575" t="s">
        <v>1013</v>
      </c>
    </row>
    <row r="26">
      <c r="A26" s="1573" t="s">
        <v>1010</v>
      </c>
      <c r="B26" s="1574" t="s">
        <v>1059</v>
      </c>
      <c r="C26" s="112" t="s">
        <v>1060</v>
      </c>
      <c r="D26" s="1575" t="s">
        <v>1013</v>
      </c>
    </row>
    <row r="27">
      <c r="A27" s="1573" t="s">
        <v>1010</v>
      </c>
      <c r="B27" s="1574" t="s">
        <v>1061</v>
      </c>
      <c r="C27" s="112" t="s">
        <v>1060</v>
      </c>
      <c r="D27" s="1575" t="s">
        <v>1013</v>
      </c>
    </row>
    <row r="28">
      <c r="A28" s="1573" t="s">
        <v>1010</v>
      </c>
      <c r="B28" s="1574" t="s">
        <v>1062</v>
      </c>
      <c r="C28" s="112" t="s">
        <v>1060</v>
      </c>
      <c r="D28" s="1575" t="s">
        <v>1013</v>
      </c>
    </row>
    <row r="29">
      <c r="A29" s="1573" t="s">
        <v>1010</v>
      </c>
      <c r="B29" s="1574" t="s">
        <v>1063</v>
      </c>
      <c r="C29" s="112" t="s">
        <v>1060</v>
      </c>
      <c r="D29" s="1575" t="s">
        <v>1013</v>
      </c>
    </row>
    <row r="30">
      <c r="A30" s="1573" t="s">
        <v>1010</v>
      </c>
      <c r="B30" s="1574" t="s">
        <v>1064</v>
      </c>
      <c r="C30" s="112" t="s">
        <v>1060</v>
      </c>
      <c r="D30" s="1575" t="s">
        <v>1013</v>
      </c>
    </row>
    <row r="31">
      <c r="A31" s="1573" t="s">
        <v>1010</v>
      </c>
      <c r="B31" s="1574" t="s">
        <v>1065</v>
      </c>
      <c r="C31" s="112" t="s">
        <v>1066</v>
      </c>
      <c r="D31" s="1575" t="s">
        <v>1013</v>
      </c>
    </row>
    <row r="32">
      <c r="A32" s="1573" t="s">
        <v>1010</v>
      </c>
      <c r="B32" s="1574" t="s">
        <v>1067</v>
      </c>
      <c r="C32" s="112" t="s">
        <v>1068</v>
      </c>
      <c r="D32" s="1575" t="s">
        <v>1013</v>
      </c>
    </row>
    <row r="33">
      <c r="A33" s="1573" t="s">
        <v>1010</v>
      </c>
      <c r="B33" s="1574" t="s">
        <v>1069</v>
      </c>
      <c r="C33" s="112" t="s">
        <v>1070</v>
      </c>
      <c r="D33" s="1575" t="s">
        <v>1016</v>
      </c>
    </row>
    <row r="34">
      <c r="A34" s="1573" t="s">
        <v>1010</v>
      </c>
      <c r="B34" s="1574" t="s">
        <v>1071</v>
      </c>
      <c r="C34" s="112" t="s">
        <v>1072</v>
      </c>
      <c r="D34" s="1575" t="s">
        <v>1013</v>
      </c>
    </row>
    <row r="35">
      <c r="A35" s="1573" t="s">
        <v>1010</v>
      </c>
      <c r="B35" s="1574" t="s">
        <v>1073</v>
      </c>
      <c r="C35" s="112" t="s">
        <v>1074</v>
      </c>
      <c r="D35" s="1575" t="s">
        <v>1016</v>
      </c>
    </row>
    <row r="36">
      <c r="A36" s="1573" t="s">
        <v>1010</v>
      </c>
      <c r="B36" s="1574" t="s">
        <v>1075</v>
      </c>
      <c r="C36" s="112" t="s">
        <v>1076</v>
      </c>
      <c r="D36" s="1575" t="s">
        <v>1016</v>
      </c>
    </row>
    <row r="37">
      <c r="A37" s="1573" t="s">
        <v>1010</v>
      </c>
      <c r="B37" s="1574" t="s">
        <v>1077</v>
      </c>
      <c r="C37" s="112" t="s">
        <v>1078</v>
      </c>
      <c r="D37" s="1575" t="s">
        <v>1013</v>
      </c>
    </row>
    <row r="38">
      <c r="A38" s="1573" t="s">
        <v>1010</v>
      </c>
      <c r="B38" s="1574" t="s">
        <v>1079</v>
      </c>
      <c r="C38" s="112" t="s">
        <v>1080</v>
      </c>
      <c r="D38" s="1575" t="s">
        <v>1013</v>
      </c>
    </row>
    <row r="39">
      <c r="A39" s="1573" t="s">
        <v>1010</v>
      </c>
      <c r="B39" s="1574" t="s">
        <v>1081</v>
      </c>
      <c r="C39" s="112" t="s">
        <v>1082</v>
      </c>
      <c r="D39" s="1575" t="s">
        <v>1013</v>
      </c>
    </row>
    <row r="40">
      <c r="A40" s="1573" t="s">
        <v>1010</v>
      </c>
      <c r="B40" s="1574" t="s">
        <v>1083</v>
      </c>
      <c r="C40" s="112" t="s">
        <v>1084</v>
      </c>
      <c r="D40" s="1575" t="s">
        <v>1016</v>
      </c>
    </row>
    <row r="41">
      <c r="A41" s="1573" t="s">
        <v>1010</v>
      </c>
      <c r="B41" s="1574" t="s">
        <v>1085</v>
      </c>
      <c r="C41" s="112" t="s">
        <v>1086</v>
      </c>
      <c r="D41" s="1575" t="s">
        <v>1013</v>
      </c>
    </row>
    <row r="42">
      <c r="A42" s="1573" t="s">
        <v>1010</v>
      </c>
      <c r="B42" s="1574" t="s">
        <v>1087</v>
      </c>
      <c r="C42" s="112" t="s">
        <v>1086</v>
      </c>
      <c r="D42" s="1575" t="s">
        <v>1013</v>
      </c>
    </row>
    <row r="43">
      <c r="A43" s="1573" t="s">
        <v>1010</v>
      </c>
      <c r="B43" s="1574" t="s">
        <v>1088</v>
      </c>
      <c r="C43" s="112" t="s">
        <v>1086</v>
      </c>
      <c r="D43" s="1575" t="s">
        <v>1013</v>
      </c>
    </row>
    <row r="44">
      <c r="A44" s="1573" t="s">
        <v>1010</v>
      </c>
      <c r="B44" s="1574" t="s">
        <v>1089</v>
      </c>
      <c r="C44" s="112" t="s">
        <v>1086</v>
      </c>
      <c r="D44" s="1575" t="s">
        <v>1013</v>
      </c>
    </row>
    <row r="45">
      <c r="A45" s="1573" t="s">
        <v>1010</v>
      </c>
      <c r="B45" s="1574" t="s">
        <v>1090</v>
      </c>
      <c r="C45" s="112" t="s">
        <v>1086</v>
      </c>
      <c r="D45" s="1575" t="s">
        <v>1013</v>
      </c>
    </row>
    <row r="46">
      <c r="A46" s="1573" t="s">
        <v>1010</v>
      </c>
      <c r="B46" s="1574" t="s">
        <v>1091</v>
      </c>
      <c r="C46" s="112" t="s">
        <v>1092</v>
      </c>
      <c r="D46" s="1575" t="s">
        <v>1041</v>
      </c>
    </row>
    <row r="47">
      <c r="A47" s="1573" t="s">
        <v>1010</v>
      </c>
      <c r="B47" s="1574" t="s">
        <v>1093</v>
      </c>
      <c r="C47" s="112" t="s">
        <v>1086</v>
      </c>
      <c r="D47" s="1575" t="s">
        <v>1013</v>
      </c>
    </row>
    <row r="48">
      <c r="A48" s="1573" t="s">
        <v>1010</v>
      </c>
      <c r="B48" s="1574" t="s">
        <v>1094</v>
      </c>
      <c r="C48" s="112" t="s">
        <v>1086</v>
      </c>
      <c r="D48" s="1575" t="s">
        <v>1013</v>
      </c>
    </row>
    <row r="49">
      <c r="A49" s="1573" t="s">
        <v>1010</v>
      </c>
      <c r="B49" s="1574" t="s">
        <v>1095</v>
      </c>
      <c r="C49" s="112" t="s">
        <v>1086</v>
      </c>
      <c r="D49" s="1575" t="s">
        <v>1013</v>
      </c>
    </row>
    <row r="50">
      <c r="A50" s="1573" t="s">
        <v>1010</v>
      </c>
      <c r="B50" s="1574" t="s">
        <v>1096</v>
      </c>
      <c r="C50" s="112" t="s">
        <v>1097</v>
      </c>
      <c r="D50" s="1575" t="s">
        <v>1013</v>
      </c>
    </row>
    <row r="51">
      <c r="A51" s="1573" t="s">
        <v>1010</v>
      </c>
      <c r="B51" s="1574" t="s">
        <v>1098</v>
      </c>
      <c r="C51" s="112" t="s">
        <v>1086</v>
      </c>
      <c r="D51" s="1575" t="s">
        <v>1013</v>
      </c>
    </row>
    <row r="52">
      <c r="A52" s="1573" t="s">
        <v>1010</v>
      </c>
      <c r="B52" s="1574" t="s">
        <v>1099</v>
      </c>
      <c r="C52" s="112" t="s">
        <v>1100</v>
      </c>
      <c r="D52" s="1575" t="s">
        <v>1101</v>
      </c>
    </row>
    <row r="53">
      <c r="A53" s="1573" t="s">
        <v>1010</v>
      </c>
      <c r="B53" s="1574" t="s">
        <v>1102</v>
      </c>
      <c r="C53" s="112" t="s">
        <v>1103</v>
      </c>
      <c r="D53" s="1575" t="s">
        <v>1041</v>
      </c>
    </row>
    <row r="54">
      <c r="A54" s="1573" t="s">
        <v>1010</v>
      </c>
      <c r="B54" s="1574" t="s">
        <v>1104</v>
      </c>
      <c r="C54" s="112" t="s">
        <v>1105</v>
      </c>
      <c r="D54" s="1575" t="s">
        <v>1101</v>
      </c>
    </row>
    <row r="55">
      <c r="A55" s="1573" t="s">
        <v>1010</v>
      </c>
      <c r="B55" s="1574" t="s">
        <v>1106</v>
      </c>
      <c r="C55" s="112" t="s">
        <v>1107</v>
      </c>
      <c r="D55" s="1575" t="s">
        <v>1108</v>
      </c>
    </row>
    <row r="56">
      <c r="A56" s="1573" t="s">
        <v>1010</v>
      </c>
      <c r="B56" s="1574" t="s">
        <v>1109</v>
      </c>
      <c r="C56" s="112" t="s">
        <v>1110</v>
      </c>
      <c r="D56" s="1575" t="s">
        <v>1108</v>
      </c>
    </row>
    <row r="57">
      <c r="A57" s="1573" t="s">
        <v>1010</v>
      </c>
      <c r="B57" s="1574" t="s">
        <v>1111</v>
      </c>
      <c r="C57" s="112" t="s">
        <v>1112</v>
      </c>
      <c r="D57" s="1575" t="s">
        <v>1041</v>
      </c>
    </row>
    <row r="58">
      <c r="A58" s="1573" t="s">
        <v>1010</v>
      </c>
      <c r="B58" s="1574" t="s">
        <v>1113</v>
      </c>
      <c r="C58" s="112" t="s">
        <v>1114</v>
      </c>
      <c r="D58" s="1575" t="s">
        <v>1101</v>
      </c>
    </row>
    <row r="59">
      <c r="A59" s="1573" t="s">
        <v>1010</v>
      </c>
      <c r="B59" s="1574" t="s">
        <v>1115</v>
      </c>
      <c r="C59" s="112" t="s">
        <v>1116</v>
      </c>
      <c r="D59" s="1575" t="s">
        <v>1101</v>
      </c>
    </row>
    <row r="60">
      <c r="A60" s="1573" t="s">
        <v>1010</v>
      </c>
      <c r="B60" s="1574" t="s">
        <v>1117</v>
      </c>
      <c r="C60" s="112" t="s">
        <v>1118</v>
      </c>
      <c r="D60" s="1575" t="s">
        <v>1041</v>
      </c>
    </row>
    <row r="61">
      <c r="A61" s="1573" t="s">
        <v>1010</v>
      </c>
      <c r="B61" s="1574" t="s">
        <v>1119</v>
      </c>
      <c r="C61" s="112" t="s">
        <v>1120</v>
      </c>
      <c r="D61" s="1575" t="s">
        <v>1108</v>
      </c>
    </row>
    <row r="62">
      <c r="A62" s="1573" t="s">
        <v>1010</v>
      </c>
      <c r="B62" s="1574" t="s">
        <v>1121</v>
      </c>
      <c r="C62" s="112" t="s">
        <v>1122</v>
      </c>
      <c r="D62" s="1575" t="s">
        <v>1108</v>
      </c>
    </row>
    <row r="63">
      <c r="A63" s="1573" t="s">
        <v>1010</v>
      </c>
      <c r="B63" s="1574" t="s">
        <v>1123</v>
      </c>
      <c r="C63" s="112" t="s">
        <v>1124</v>
      </c>
      <c r="D63" s="1575" t="s">
        <v>1125</v>
      </c>
    </row>
    <row r="64">
      <c r="A64" s="1573" t="s">
        <v>1010</v>
      </c>
      <c r="B64" s="1574" t="s">
        <v>1126</v>
      </c>
      <c r="C64" s="112" t="s">
        <v>1127</v>
      </c>
      <c r="D64" s="1575" t="s">
        <v>1041</v>
      </c>
    </row>
    <row r="65">
      <c r="A65" s="1573" t="s">
        <v>1010</v>
      </c>
      <c r="B65" s="1574" t="s">
        <v>1128</v>
      </c>
      <c r="C65" s="112" t="s">
        <v>1129</v>
      </c>
      <c r="D65" s="1575" t="s">
        <v>1041</v>
      </c>
    </row>
    <row r="66">
      <c r="A66" s="1573" t="s">
        <v>1010</v>
      </c>
      <c r="B66" s="1574" t="s">
        <v>1130</v>
      </c>
      <c r="C66" s="112" t="s">
        <v>1131</v>
      </c>
      <c r="D66" s="1575" t="s">
        <v>1041</v>
      </c>
    </row>
    <row r="67">
      <c r="A67" s="1573" t="s">
        <v>1010</v>
      </c>
      <c r="B67" s="1574" t="s">
        <v>1132</v>
      </c>
      <c r="C67" s="112" t="s">
        <v>1133</v>
      </c>
      <c r="D67" s="1575" t="s">
        <v>1041</v>
      </c>
    </row>
    <row r="68">
      <c r="A68" s="1573" t="s">
        <v>1010</v>
      </c>
      <c r="B68" s="1574" t="s">
        <v>1134</v>
      </c>
      <c r="C68" s="112" t="s">
        <v>1135</v>
      </c>
      <c r="D68" s="1575" t="s">
        <v>1041</v>
      </c>
    </row>
    <row r="69">
      <c r="A69" s="1573" t="s">
        <v>1010</v>
      </c>
      <c r="B69" s="1574" t="s">
        <v>1136</v>
      </c>
      <c r="C69" s="112" t="s">
        <v>1137</v>
      </c>
      <c r="D69" s="1575" t="s">
        <v>1041</v>
      </c>
    </row>
    <row r="70">
      <c r="A70" s="1573" t="s">
        <v>1010</v>
      </c>
      <c r="B70" s="1574" t="s">
        <v>1138</v>
      </c>
      <c r="C70" s="112" t="s">
        <v>1139</v>
      </c>
      <c r="D70" s="1575" t="s">
        <v>1108</v>
      </c>
    </row>
    <row r="71">
      <c r="A71" s="1573" t="s">
        <v>1010</v>
      </c>
      <c r="B71" s="1574" t="s">
        <v>1140</v>
      </c>
      <c r="C71" s="112" t="s">
        <v>1141</v>
      </c>
      <c r="D71" s="1575" t="s">
        <v>1101</v>
      </c>
    </row>
    <row r="72">
      <c r="A72" s="1573" t="s">
        <v>1010</v>
      </c>
      <c r="B72" s="1574" t="s">
        <v>1142</v>
      </c>
      <c r="C72" s="112" t="s">
        <v>1101</v>
      </c>
      <c r="D72" s="1575" t="s">
        <v>1101</v>
      </c>
    </row>
    <row r="73">
      <c r="A73" s="1573" t="s">
        <v>1010</v>
      </c>
      <c r="B73" s="1574" t="s">
        <v>1143</v>
      </c>
      <c r="C73" s="112" t="s">
        <v>1144</v>
      </c>
      <c r="D73" s="1575" t="s">
        <v>1101</v>
      </c>
    </row>
    <row r="74">
      <c r="A74" s="1573" t="s">
        <v>1010</v>
      </c>
      <c r="B74" s="1574" t="s">
        <v>1145</v>
      </c>
      <c r="C74" s="112" t="s">
        <v>1146</v>
      </c>
      <c r="D74" s="1575" t="s">
        <v>1041</v>
      </c>
    </row>
    <row r="75">
      <c r="A75" s="1573" t="s">
        <v>1010</v>
      </c>
      <c r="B75" s="1574" t="s">
        <v>1147</v>
      </c>
      <c r="C75" s="112" t="s">
        <v>1148</v>
      </c>
      <c r="D75" s="1575" t="s">
        <v>1041</v>
      </c>
    </row>
    <row r="76">
      <c r="A76" s="1573" t="s">
        <v>1010</v>
      </c>
      <c r="B76" s="1574" t="s">
        <v>1149</v>
      </c>
      <c r="C76" s="112" t="s">
        <v>1013</v>
      </c>
      <c r="D76" s="1575" t="s">
        <v>1013</v>
      </c>
    </row>
    <row r="77">
      <c r="A77" s="1573" t="s">
        <v>1010</v>
      </c>
      <c r="B77" s="1574" t="s">
        <v>1150</v>
      </c>
      <c r="C77" s="112" t="s">
        <v>1151</v>
      </c>
      <c r="D77" s="1575" t="s">
        <v>1101</v>
      </c>
    </row>
    <row r="78">
      <c r="A78" s="1573" t="s">
        <v>1010</v>
      </c>
      <c r="B78" s="1574" t="s">
        <v>1152</v>
      </c>
      <c r="C78" s="112" t="s">
        <v>1153</v>
      </c>
      <c r="D78" s="1575" t="s">
        <v>1108</v>
      </c>
    </row>
    <row r="79">
      <c r="A79" s="1573" t="s">
        <v>1010</v>
      </c>
      <c r="B79" s="1574" t="s">
        <v>1154</v>
      </c>
      <c r="C79" s="112" t="s">
        <v>1153</v>
      </c>
      <c r="D79" s="1575" t="s">
        <v>1108</v>
      </c>
    </row>
    <row r="80">
      <c r="A80" s="1573" t="s">
        <v>1010</v>
      </c>
      <c r="B80" s="1574" t="s">
        <v>1155</v>
      </c>
      <c r="C80" s="112" t="s">
        <v>1156</v>
      </c>
      <c r="D80" s="1575" t="s">
        <v>1108</v>
      </c>
    </row>
    <row r="81">
      <c r="A81" s="1573" t="s">
        <v>1010</v>
      </c>
      <c r="B81" s="1574" t="s">
        <v>1157</v>
      </c>
      <c r="C81" s="112" t="s">
        <v>79</v>
      </c>
      <c r="D81" s="1575" t="s">
        <v>1101</v>
      </c>
    </row>
    <row r="82">
      <c r="A82" s="1573" t="s">
        <v>1010</v>
      </c>
      <c r="B82" s="1574" t="s">
        <v>1158</v>
      </c>
      <c r="C82" s="112" t="s">
        <v>1159</v>
      </c>
      <c r="D82" s="1575" t="s">
        <v>1108</v>
      </c>
    </row>
    <row r="83">
      <c r="A83" s="1573" t="s">
        <v>1010</v>
      </c>
      <c r="B83" s="1574" t="s">
        <v>1160</v>
      </c>
      <c r="C83" s="112" t="s">
        <v>1161</v>
      </c>
      <c r="D83" s="1575" t="s">
        <v>1108</v>
      </c>
    </row>
    <row r="84">
      <c r="A84" s="1573" t="s">
        <v>1010</v>
      </c>
      <c r="B84" s="1574" t="s">
        <v>1162</v>
      </c>
      <c r="C84" s="112" t="s">
        <v>1163</v>
      </c>
      <c r="D84" s="1575" t="s">
        <v>1125</v>
      </c>
    </row>
    <row r="85">
      <c r="A85" s="1573" t="s">
        <v>1010</v>
      </c>
      <c r="B85" s="1574" t="s">
        <v>1164</v>
      </c>
      <c r="C85" s="112" t="s">
        <v>1165</v>
      </c>
      <c r="D85" s="1575" t="s">
        <v>1041</v>
      </c>
    </row>
    <row r="86">
      <c r="A86" s="1573" t="s">
        <v>1010</v>
      </c>
      <c r="B86" s="1574" t="s">
        <v>1166</v>
      </c>
      <c r="C86" s="112" t="s">
        <v>1167</v>
      </c>
      <c r="D86" s="1575" t="s">
        <v>1108</v>
      </c>
    </row>
    <row r="87">
      <c r="A87" s="1573" t="s">
        <v>1010</v>
      </c>
      <c r="B87" s="1574" t="s">
        <v>1168</v>
      </c>
      <c r="C87" s="112" t="s">
        <v>1169</v>
      </c>
      <c r="D87" s="1575" t="s">
        <v>1041</v>
      </c>
    </row>
    <row r="88">
      <c r="A88" s="1573" t="s">
        <v>1010</v>
      </c>
      <c r="B88" s="1574" t="s">
        <v>1170</v>
      </c>
      <c r="C88" s="112" t="s">
        <v>1171</v>
      </c>
      <c r="D88" s="1575" t="s">
        <v>1041</v>
      </c>
    </row>
    <row r="89">
      <c r="A89" s="1573" t="s">
        <v>1010</v>
      </c>
      <c r="B89" s="1574" t="s">
        <v>1172</v>
      </c>
      <c r="C89" s="112" t="s">
        <v>1173</v>
      </c>
      <c r="D89" s="1575" t="s">
        <v>1125</v>
      </c>
    </row>
    <row r="90">
      <c r="A90" s="1573" t="s">
        <v>1010</v>
      </c>
      <c r="B90" s="1574" t="s">
        <v>1174</v>
      </c>
      <c r="C90" s="112" t="s">
        <v>1175</v>
      </c>
      <c r="D90" s="1575" t="s">
        <v>1041</v>
      </c>
    </row>
    <row r="91">
      <c r="A91" s="1573" t="s">
        <v>1010</v>
      </c>
      <c r="B91" s="1574" t="s">
        <v>1176</v>
      </c>
      <c r="C91" s="112" t="s">
        <v>1177</v>
      </c>
      <c r="D91" s="1575" t="s">
        <v>1016</v>
      </c>
    </row>
    <row r="92">
      <c r="A92" s="1573" t="s">
        <v>1010</v>
      </c>
      <c r="B92" s="1574" t="s">
        <v>1178</v>
      </c>
      <c r="C92" s="112" t="s">
        <v>1179</v>
      </c>
      <c r="D92" s="1575" t="s">
        <v>1101</v>
      </c>
    </row>
    <row r="93">
      <c r="A93" s="1573" t="s">
        <v>1010</v>
      </c>
      <c r="B93" s="1574" t="s">
        <v>1180</v>
      </c>
      <c r="C93" s="112" t="s">
        <v>1181</v>
      </c>
      <c r="D93" s="1575" t="s">
        <v>1041</v>
      </c>
    </row>
    <row r="94">
      <c r="A94" s="1573" t="s">
        <v>1010</v>
      </c>
      <c r="B94" s="1574" t="s">
        <v>1182</v>
      </c>
      <c r="C94" s="112" t="s">
        <v>1183</v>
      </c>
      <c r="D94" s="1575" t="s">
        <v>1101</v>
      </c>
    </row>
    <row r="95">
      <c r="A95" s="1573" t="s">
        <v>1010</v>
      </c>
      <c r="B95" s="1574" t="s">
        <v>1184</v>
      </c>
      <c r="C95" s="112" t="s">
        <v>1185</v>
      </c>
      <c r="D95" s="1575" t="s">
        <v>1101</v>
      </c>
    </row>
    <row r="96">
      <c r="A96" s="1573" t="s">
        <v>1010</v>
      </c>
      <c r="B96" s="1574" t="s">
        <v>1186</v>
      </c>
      <c r="C96" s="112" t="s">
        <v>1187</v>
      </c>
      <c r="D96" s="1575" t="s">
        <v>1041</v>
      </c>
    </row>
    <row r="97">
      <c r="A97" s="1573" t="s">
        <v>1010</v>
      </c>
      <c r="B97" s="1574" t="s">
        <v>1188</v>
      </c>
      <c r="C97" s="112" t="s">
        <v>1189</v>
      </c>
      <c r="D97" s="1575" t="s">
        <v>1108</v>
      </c>
    </row>
    <row r="98">
      <c r="A98" s="1573" t="s">
        <v>1010</v>
      </c>
      <c r="B98" s="1574" t="s">
        <v>1190</v>
      </c>
      <c r="C98" s="112" t="s">
        <v>1191</v>
      </c>
      <c r="D98" s="1575" t="s">
        <v>1041</v>
      </c>
    </row>
    <row r="99">
      <c r="A99" s="1573" t="s">
        <v>1010</v>
      </c>
      <c r="B99" s="1574" t="s">
        <v>1192</v>
      </c>
      <c r="C99" s="112" t="s">
        <v>1193</v>
      </c>
      <c r="D99" s="1575" t="s">
        <v>1041</v>
      </c>
    </row>
    <row r="100">
      <c r="A100" s="1573" t="s">
        <v>1010</v>
      </c>
      <c r="B100" s="1574" t="s">
        <v>1194</v>
      </c>
      <c r="C100" s="112" t="s">
        <v>1195</v>
      </c>
      <c r="D100" s="1575" t="s">
        <v>1101</v>
      </c>
    </row>
    <row r="101">
      <c r="A101" s="1573" t="s">
        <v>1010</v>
      </c>
      <c r="B101" s="1574" t="s">
        <v>1196</v>
      </c>
      <c r="C101" s="112" t="s">
        <v>1197</v>
      </c>
      <c r="D101" s="1575" t="s">
        <v>1041</v>
      </c>
    </row>
    <row r="102">
      <c r="A102" s="1573" t="s">
        <v>1010</v>
      </c>
      <c r="B102" s="1574" t="s">
        <v>1198</v>
      </c>
      <c r="C102" s="112" t="s">
        <v>1199</v>
      </c>
      <c r="D102" s="1575" t="s">
        <v>1108</v>
      </c>
    </row>
    <row r="103">
      <c r="A103" s="1573" t="s">
        <v>1010</v>
      </c>
      <c r="B103" s="1574" t="s">
        <v>1200</v>
      </c>
      <c r="C103" s="112" t="s">
        <v>1201</v>
      </c>
      <c r="D103" s="1575" t="s">
        <v>1041</v>
      </c>
    </row>
    <row r="104">
      <c r="A104" s="1573" t="s">
        <v>1010</v>
      </c>
      <c r="B104" s="1574" t="s">
        <v>1202</v>
      </c>
      <c r="C104" s="112" t="s">
        <v>1203</v>
      </c>
      <c r="D104" s="1575" t="s">
        <v>1101</v>
      </c>
    </row>
    <row r="105">
      <c r="A105" s="1573" t="s">
        <v>1010</v>
      </c>
      <c r="B105" s="1574" t="s">
        <v>1204</v>
      </c>
      <c r="C105" s="112" t="s">
        <v>1205</v>
      </c>
      <c r="D105" s="1575" t="s">
        <v>1206</v>
      </c>
    </row>
    <row r="106">
      <c r="A106" s="1573" t="s">
        <v>1010</v>
      </c>
      <c r="B106" s="1574" t="s">
        <v>1207</v>
      </c>
      <c r="C106" s="112" t="s">
        <v>1208</v>
      </c>
      <c r="D106" s="1575" t="s">
        <v>1013</v>
      </c>
    </row>
    <row r="107">
      <c r="A107" s="1573" t="s">
        <v>1010</v>
      </c>
      <c r="B107" s="1574" t="s">
        <v>1209</v>
      </c>
      <c r="C107" s="112" t="s">
        <v>1210</v>
      </c>
      <c r="D107" s="1575" t="s">
        <v>1101</v>
      </c>
    </row>
    <row r="108">
      <c r="A108" s="1573" t="s">
        <v>1010</v>
      </c>
      <c r="B108" s="1574" t="s">
        <v>1211</v>
      </c>
      <c r="C108" s="112" t="s">
        <v>1212</v>
      </c>
      <c r="D108" s="1575" t="s">
        <v>1206</v>
      </c>
    </row>
    <row r="109">
      <c r="A109" s="1573" t="s">
        <v>1010</v>
      </c>
      <c r="B109" s="1574" t="s">
        <v>1213</v>
      </c>
      <c r="C109" s="112" t="s">
        <v>1214</v>
      </c>
      <c r="D109" s="1575" t="s">
        <v>1041</v>
      </c>
    </row>
    <row r="110">
      <c r="A110" s="1573" t="s">
        <v>1010</v>
      </c>
      <c r="B110" s="1574" t="s">
        <v>1215</v>
      </c>
      <c r="C110" s="112" t="s">
        <v>1216</v>
      </c>
      <c r="D110" s="1575" t="s">
        <v>1108</v>
      </c>
    </row>
    <row r="111">
      <c r="A111" s="1573" t="s">
        <v>1010</v>
      </c>
      <c r="B111" s="1574" t="s">
        <v>1217</v>
      </c>
      <c r="C111" s="112" t="s">
        <v>1218</v>
      </c>
      <c r="D111" s="1575" t="s">
        <v>1016</v>
      </c>
    </row>
    <row r="112">
      <c r="A112" s="1573" t="s">
        <v>1010</v>
      </c>
      <c r="B112" s="1574" t="s">
        <v>1219</v>
      </c>
      <c r="C112" s="112" t="s">
        <v>1220</v>
      </c>
      <c r="D112" s="1575" t="s">
        <v>1016</v>
      </c>
    </row>
    <row r="113">
      <c r="A113" s="1573" t="s">
        <v>1010</v>
      </c>
      <c r="B113" s="1574" t="s">
        <v>1221</v>
      </c>
      <c r="C113" s="112" t="s">
        <v>1222</v>
      </c>
      <c r="D113" s="1575" t="s">
        <v>1101</v>
      </c>
    </row>
    <row r="114">
      <c r="A114" s="1573" t="s">
        <v>1010</v>
      </c>
      <c r="B114" s="1574" t="s">
        <v>1223</v>
      </c>
      <c r="C114" s="112" t="s">
        <v>1199</v>
      </c>
      <c r="D114" s="1575" t="s">
        <v>1108</v>
      </c>
    </row>
    <row r="115">
      <c r="A115" s="1573" t="s">
        <v>1010</v>
      </c>
      <c r="B115" s="1574" t="s">
        <v>1224</v>
      </c>
      <c r="C115" s="112" t="s">
        <v>1199</v>
      </c>
      <c r="D115" s="1575" t="s">
        <v>1108</v>
      </c>
    </row>
    <row r="116">
      <c r="A116" s="1573" t="s">
        <v>1010</v>
      </c>
      <c r="B116" s="1574" t="s">
        <v>1225</v>
      </c>
      <c r="C116" s="112" t="s">
        <v>1226</v>
      </c>
      <c r="D116" s="1575" t="s">
        <v>1041</v>
      </c>
    </row>
    <row r="117">
      <c r="A117" s="1573" t="s">
        <v>1010</v>
      </c>
      <c r="B117" s="1574" t="s">
        <v>1227</v>
      </c>
      <c r="C117" s="112" t="s">
        <v>1226</v>
      </c>
      <c r="D117" s="1575" t="s">
        <v>1041</v>
      </c>
    </row>
    <row r="118">
      <c r="A118" s="1573" t="s">
        <v>1010</v>
      </c>
      <c r="B118" s="1574" t="s">
        <v>1228</v>
      </c>
      <c r="C118" s="112" t="s">
        <v>1226</v>
      </c>
      <c r="D118" s="1575" t="s">
        <v>1041</v>
      </c>
    </row>
    <row r="119">
      <c r="A119" s="1573" t="s">
        <v>1010</v>
      </c>
      <c r="B119" s="1574" t="s">
        <v>1229</v>
      </c>
      <c r="C119" s="112" t="s">
        <v>1230</v>
      </c>
      <c r="D119" s="1575" t="s">
        <v>1041</v>
      </c>
    </row>
    <row r="120">
      <c r="A120" s="1573" t="s">
        <v>1010</v>
      </c>
      <c r="B120" s="1574" t="s">
        <v>1231</v>
      </c>
      <c r="C120" s="112" t="s">
        <v>1226</v>
      </c>
      <c r="D120" s="1575" t="s">
        <v>1041</v>
      </c>
    </row>
    <row r="121">
      <c r="A121" s="1573" t="s">
        <v>1010</v>
      </c>
      <c r="B121" s="1574" t="s">
        <v>1232</v>
      </c>
      <c r="C121" s="112" t="s">
        <v>1233</v>
      </c>
      <c r="D121" s="1575" t="s">
        <v>1041</v>
      </c>
    </row>
    <row r="122">
      <c r="A122" s="1573" t="s">
        <v>1010</v>
      </c>
      <c r="B122" s="1574" t="s">
        <v>1234</v>
      </c>
      <c r="C122" s="112" t="s">
        <v>1235</v>
      </c>
      <c r="D122" s="1575" t="s">
        <v>1236</v>
      </c>
    </row>
    <row r="123">
      <c r="A123" s="1573" t="s">
        <v>1010</v>
      </c>
      <c r="B123" s="1574" t="s">
        <v>1237</v>
      </c>
      <c r="C123" s="112" t="s">
        <v>1235</v>
      </c>
      <c r="D123" s="1575" t="s">
        <v>1236</v>
      </c>
    </row>
    <row r="124">
      <c r="A124" s="1573" t="s">
        <v>1010</v>
      </c>
      <c r="B124" s="1574" t="s">
        <v>1238</v>
      </c>
      <c r="C124" s="112" t="s">
        <v>1239</v>
      </c>
      <c r="D124" s="1575" t="s">
        <v>1013</v>
      </c>
    </row>
    <row r="125">
      <c r="A125" s="1573" t="s">
        <v>1010</v>
      </c>
      <c r="B125" s="1574" t="s">
        <v>1240</v>
      </c>
      <c r="C125" s="112" t="s">
        <v>1241</v>
      </c>
      <c r="D125" s="1575" t="s">
        <v>1236</v>
      </c>
    </row>
    <row r="126">
      <c r="A126" s="1573" t="s">
        <v>1010</v>
      </c>
      <c r="B126" s="1574" t="s">
        <v>1242</v>
      </c>
      <c r="C126" s="112" t="s">
        <v>1243</v>
      </c>
      <c r="D126" s="1575" t="s">
        <v>1013</v>
      </c>
    </row>
    <row r="127">
      <c r="A127" s="1573" t="s">
        <v>1010</v>
      </c>
      <c r="B127" s="1574" t="s">
        <v>1244</v>
      </c>
      <c r="C127" s="112" t="s">
        <v>1245</v>
      </c>
      <c r="D127" s="1575" t="s">
        <v>1236</v>
      </c>
    </row>
    <row r="128">
      <c r="A128" s="1573" t="s">
        <v>1010</v>
      </c>
      <c r="B128" s="1574" t="s">
        <v>1246</v>
      </c>
      <c r="C128" s="112" t="s">
        <v>1247</v>
      </c>
      <c r="D128" s="1575" t="s">
        <v>1236</v>
      </c>
    </row>
    <row r="129">
      <c r="A129" s="1573" t="s">
        <v>1010</v>
      </c>
      <c r="B129" s="1574" t="s">
        <v>1248</v>
      </c>
      <c r="C129" s="112" t="s">
        <v>1206</v>
      </c>
      <c r="D129" s="1575" t="s">
        <v>1236</v>
      </c>
    </row>
    <row r="130">
      <c r="A130" s="1573" t="s">
        <v>1010</v>
      </c>
      <c r="B130" s="1574" t="s">
        <v>1249</v>
      </c>
      <c r="C130" s="112" t="s">
        <v>1250</v>
      </c>
      <c r="D130" s="1575" t="s">
        <v>1236</v>
      </c>
    </row>
    <row r="131">
      <c r="A131" s="1573" t="s">
        <v>1010</v>
      </c>
      <c r="B131" s="1574" t="s">
        <v>1251</v>
      </c>
      <c r="C131" s="112" t="s">
        <v>1252</v>
      </c>
      <c r="D131" s="1575" t="s">
        <v>1236</v>
      </c>
    </row>
    <row r="132">
      <c r="A132" s="1573" t="s">
        <v>1010</v>
      </c>
      <c r="B132" s="1574" t="s">
        <v>1253</v>
      </c>
      <c r="C132" s="112" t="s">
        <v>1254</v>
      </c>
      <c r="D132" s="1575" t="s">
        <v>1236</v>
      </c>
    </row>
    <row r="133">
      <c r="A133" s="1573" t="s">
        <v>1010</v>
      </c>
      <c r="B133" s="1574" t="s">
        <v>1255</v>
      </c>
      <c r="C133" s="112" t="s">
        <v>1256</v>
      </c>
      <c r="D133" s="1575" t="s">
        <v>1013</v>
      </c>
    </row>
    <row r="134">
      <c r="A134" s="1573" t="s">
        <v>1010</v>
      </c>
      <c r="B134" s="1574" t="s">
        <v>1257</v>
      </c>
      <c r="C134" s="112" t="s">
        <v>1258</v>
      </c>
      <c r="D134" s="1575" t="s">
        <v>1236</v>
      </c>
    </row>
    <row r="135">
      <c r="A135" s="1573" t="s">
        <v>1010</v>
      </c>
      <c r="B135" s="1574" t="s">
        <v>1259</v>
      </c>
      <c r="C135" s="112" t="s">
        <v>1260</v>
      </c>
      <c r="D135" s="1575" t="s">
        <v>1236</v>
      </c>
    </row>
    <row r="136">
      <c r="A136" s="1573" t="s">
        <v>1010</v>
      </c>
      <c r="B136" s="1574" t="s">
        <v>1261</v>
      </c>
      <c r="C136" s="112" t="s">
        <v>1262</v>
      </c>
      <c r="D136" s="1575" t="s">
        <v>1236</v>
      </c>
    </row>
    <row r="137">
      <c r="A137" s="1573" t="s">
        <v>1010</v>
      </c>
      <c r="B137" s="1574" t="s">
        <v>1263</v>
      </c>
      <c r="C137" s="112" t="s">
        <v>1264</v>
      </c>
      <c r="D137" s="1575" t="s">
        <v>1236</v>
      </c>
    </row>
    <row r="138">
      <c r="A138" s="1573" t="s">
        <v>1010</v>
      </c>
      <c r="B138" s="1574" t="s">
        <v>1265</v>
      </c>
      <c r="C138" s="112" t="s">
        <v>1266</v>
      </c>
      <c r="D138" s="1575" t="s">
        <v>1236</v>
      </c>
    </row>
    <row r="139">
      <c r="A139" s="1573" t="s">
        <v>1010</v>
      </c>
      <c r="B139" s="1574" t="s">
        <v>1267</v>
      </c>
      <c r="C139" s="112" t="s">
        <v>1268</v>
      </c>
      <c r="D139" s="1575" t="s">
        <v>1236</v>
      </c>
    </row>
    <row r="140">
      <c r="A140" s="1573" t="s">
        <v>1010</v>
      </c>
      <c r="B140" s="1574" t="s">
        <v>1269</v>
      </c>
      <c r="C140" s="112" t="s">
        <v>1270</v>
      </c>
      <c r="D140" s="1575" t="s">
        <v>1013</v>
      </c>
    </row>
    <row r="141">
      <c r="A141" s="1573" t="s">
        <v>1010</v>
      </c>
      <c r="B141" s="1574" t="s">
        <v>1271</v>
      </c>
      <c r="C141" s="112" t="s">
        <v>1272</v>
      </c>
      <c r="D141" s="1575" t="s">
        <v>1236</v>
      </c>
    </row>
    <row r="142">
      <c r="A142" s="1573" t="s">
        <v>1010</v>
      </c>
      <c r="B142" s="1574" t="s">
        <v>1273</v>
      </c>
      <c r="C142" s="112" t="s">
        <v>1274</v>
      </c>
      <c r="D142" s="1575" t="s">
        <v>1236</v>
      </c>
    </row>
    <row r="143">
      <c r="A143" s="1573" t="s">
        <v>1010</v>
      </c>
      <c r="B143" s="1574" t="s">
        <v>1275</v>
      </c>
      <c r="C143" s="112" t="s">
        <v>1276</v>
      </c>
      <c r="D143" s="1575" t="s">
        <v>1236</v>
      </c>
    </row>
    <row r="144">
      <c r="A144" s="1573" t="s">
        <v>1010</v>
      </c>
      <c r="B144" s="1574" t="s">
        <v>1277</v>
      </c>
      <c r="C144" s="112" t="s">
        <v>1278</v>
      </c>
      <c r="D144" s="1575" t="s">
        <v>1236</v>
      </c>
    </row>
    <row r="145">
      <c r="A145" s="1573" t="s">
        <v>1010</v>
      </c>
      <c r="B145" s="1574" t="s">
        <v>1279</v>
      </c>
      <c r="C145" s="112" t="s">
        <v>1280</v>
      </c>
      <c r="D145" s="1575" t="s">
        <v>1236</v>
      </c>
    </row>
    <row r="146">
      <c r="A146" s="1573" t="s">
        <v>1010</v>
      </c>
      <c r="B146" s="1574" t="s">
        <v>1281</v>
      </c>
      <c r="C146" s="112" t="s">
        <v>1282</v>
      </c>
      <c r="D146" s="1575" t="s">
        <v>1236</v>
      </c>
    </row>
    <row r="147">
      <c r="A147" s="1573" t="s">
        <v>1010</v>
      </c>
      <c r="B147" s="1574" t="s">
        <v>1283</v>
      </c>
      <c r="C147" s="112" t="s">
        <v>1284</v>
      </c>
      <c r="D147" s="1575" t="s">
        <v>1013</v>
      </c>
    </row>
    <row r="148">
      <c r="A148" s="1573" t="s">
        <v>1010</v>
      </c>
      <c r="B148" s="1574" t="s">
        <v>1285</v>
      </c>
      <c r="C148" s="112" t="s">
        <v>1286</v>
      </c>
      <c r="D148" s="1575" t="s">
        <v>1236</v>
      </c>
    </row>
    <row r="149">
      <c r="A149" s="1573" t="s">
        <v>1010</v>
      </c>
      <c r="B149" s="1574" t="s">
        <v>1287</v>
      </c>
      <c r="C149" s="112" t="s">
        <v>1288</v>
      </c>
      <c r="D149" s="1575" t="s">
        <v>1236</v>
      </c>
    </row>
    <row r="150">
      <c r="A150" s="1573" t="s">
        <v>1010</v>
      </c>
      <c r="B150" s="1574" t="s">
        <v>1289</v>
      </c>
      <c r="C150" s="112" t="s">
        <v>1290</v>
      </c>
      <c r="D150" s="1575" t="s">
        <v>1101</v>
      </c>
    </row>
    <row r="151">
      <c r="A151" s="1573" t="s">
        <v>1010</v>
      </c>
      <c r="B151" s="1574" t="s">
        <v>1291</v>
      </c>
      <c r="C151" s="112" t="s">
        <v>1292</v>
      </c>
      <c r="D151" s="1575" t="s">
        <v>1293</v>
      </c>
    </row>
    <row r="152">
      <c r="A152" s="1573" t="s">
        <v>1010</v>
      </c>
      <c r="B152" s="1574" t="s">
        <v>1294</v>
      </c>
      <c r="C152" s="112" t="s">
        <v>1295</v>
      </c>
      <c r="D152" s="1575" t="s">
        <v>1101</v>
      </c>
    </row>
    <row r="153">
      <c r="A153" s="1573" t="s">
        <v>1010</v>
      </c>
      <c r="B153" s="1574" t="s">
        <v>1296</v>
      </c>
      <c r="C153" s="112" t="s">
        <v>1297</v>
      </c>
      <c r="D153" s="1575" t="s">
        <v>1293</v>
      </c>
    </row>
    <row r="154">
      <c r="A154" s="1573" t="s">
        <v>1010</v>
      </c>
      <c r="B154" s="1574" t="s">
        <v>1298</v>
      </c>
      <c r="C154" s="112" t="s">
        <v>1299</v>
      </c>
      <c r="D154" s="1575" t="s">
        <v>1293</v>
      </c>
    </row>
    <row r="155">
      <c r="A155" s="1573" t="s">
        <v>1010</v>
      </c>
      <c r="B155" s="1574" t="s">
        <v>1300</v>
      </c>
      <c r="C155" s="112" t="s">
        <v>1301</v>
      </c>
      <c r="D155" s="1575" t="s">
        <v>1293</v>
      </c>
    </row>
    <row r="156">
      <c r="A156" s="1573" t="s">
        <v>1010</v>
      </c>
      <c r="B156" s="1574" t="s">
        <v>1302</v>
      </c>
      <c r="C156" s="112" t="s">
        <v>1303</v>
      </c>
      <c r="D156" s="1575" t="s">
        <v>1101</v>
      </c>
    </row>
    <row r="157">
      <c r="A157" s="1573" t="s">
        <v>1010</v>
      </c>
      <c r="B157" s="1574" t="s">
        <v>1304</v>
      </c>
      <c r="C157" s="112" t="s">
        <v>1305</v>
      </c>
      <c r="D157" s="1575" t="s">
        <v>1293</v>
      </c>
    </row>
    <row r="158">
      <c r="A158" s="1573" t="s">
        <v>1010</v>
      </c>
      <c r="B158" s="1574" t="s">
        <v>1306</v>
      </c>
      <c r="C158" s="112" t="s">
        <v>1307</v>
      </c>
      <c r="D158" s="1575" t="s">
        <v>1293</v>
      </c>
    </row>
    <row r="159">
      <c r="A159" s="1573" t="s">
        <v>1010</v>
      </c>
      <c r="B159" s="1574" t="s">
        <v>1306</v>
      </c>
      <c r="C159" s="112" t="s">
        <v>1308</v>
      </c>
      <c r="D159" s="1575" t="s">
        <v>1293</v>
      </c>
    </row>
    <row r="160">
      <c r="A160" s="1573" t="s">
        <v>1010</v>
      </c>
      <c r="B160" s="1574" t="s">
        <v>1309</v>
      </c>
      <c r="C160" s="112" t="s">
        <v>1310</v>
      </c>
      <c r="D160" s="1575" t="s">
        <v>1293</v>
      </c>
    </row>
    <row r="161">
      <c r="A161" s="1573" t="s">
        <v>1010</v>
      </c>
      <c r="B161" s="1574" t="s">
        <v>1311</v>
      </c>
      <c r="C161" s="112" t="s">
        <v>1312</v>
      </c>
      <c r="D161" s="1575" t="s">
        <v>1293</v>
      </c>
    </row>
    <row r="162">
      <c r="A162" s="1573" t="s">
        <v>1010</v>
      </c>
      <c r="B162" s="1574" t="s">
        <v>1313</v>
      </c>
      <c r="C162" s="112" t="s">
        <v>1314</v>
      </c>
      <c r="D162" s="1575" t="s">
        <v>1101</v>
      </c>
    </row>
    <row r="163">
      <c r="A163" s="1573" t="s">
        <v>1010</v>
      </c>
      <c r="B163" s="1574" t="s">
        <v>1315</v>
      </c>
      <c r="C163" s="112" t="s">
        <v>1316</v>
      </c>
      <c r="D163" s="1575" t="s">
        <v>1101</v>
      </c>
    </row>
    <row r="164">
      <c r="A164" s="1573" t="s">
        <v>1010</v>
      </c>
      <c r="B164" s="1574" t="s">
        <v>1317</v>
      </c>
      <c r="C164" s="112" t="s">
        <v>1318</v>
      </c>
      <c r="D164" s="1575" t="s">
        <v>1293</v>
      </c>
    </row>
    <row r="165">
      <c r="A165" s="1573" t="s">
        <v>1010</v>
      </c>
      <c r="B165" s="1574" t="s">
        <v>1319</v>
      </c>
      <c r="C165" s="112" t="s">
        <v>1320</v>
      </c>
      <c r="D165" s="1575" t="s">
        <v>1293</v>
      </c>
    </row>
    <row r="166">
      <c r="A166" s="1573" t="s">
        <v>1010</v>
      </c>
      <c r="B166" s="1574" t="s">
        <v>1321</v>
      </c>
      <c r="C166" s="112" t="s">
        <v>1322</v>
      </c>
      <c r="D166" s="1575" t="s">
        <v>1293</v>
      </c>
    </row>
    <row r="167">
      <c r="A167" s="1573" t="s">
        <v>1010</v>
      </c>
      <c r="B167" s="1574" t="s">
        <v>1323</v>
      </c>
      <c r="C167" s="112" t="s">
        <v>1324</v>
      </c>
      <c r="D167" s="1575" t="s">
        <v>1293</v>
      </c>
    </row>
    <row r="168">
      <c r="A168" s="1573" t="s">
        <v>1010</v>
      </c>
      <c r="B168" s="1574" t="s">
        <v>1325</v>
      </c>
      <c r="C168" s="112" t="s">
        <v>1326</v>
      </c>
      <c r="D168" s="1575" t="s">
        <v>1293</v>
      </c>
    </row>
    <row r="169">
      <c r="A169" s="1573" t="s">
        <v>1010</v>
      </c>
      <c r="B169" s="1574" t="s">
        <v>1327</v>
      </c>
      <c r="C169" s="112" t="s">
        <v>1328</v>
      </c>
      <c r="D169" s="1575" t="s">
        <v>1293</v>
      </c>
    </row>
    <row r="170">
      <c r="A170" s="1573" t="s">
        <v>1010</v>
      </c>
      <c r="B170" s="1574" t="s">
        <v>1329</v>
      </c>
      <c r="C170" s="112" t="s">
        <v>1330</v>
      </c>
      <c r="D170" s="1575" t="s">
        <v>1293</v>
      </c>
    </row>
    <row r="171">
      <c r="A171" s="1573" t="s">
        <v>1010</v>
      </c>
      <c r="B171" s="1574" t="s">
        <v>1331</v>
      </c>
      <c r="C171" s="112" t="s">
        <v>1332</v>
      </c>
      <c r="D171" s="1575" t="s">
        <v>1293</v>
      </c>
    </row>
    <row r="172">
      <c r="A172" s="1573" t="s">
        <v>1010</v>
      </c>
      <c r="B172" s="1574" t="s">
        <v>1333</v>
      </c>
      <c r="C172" s="112" t="s">
        <v>1334</v>
      </c>
      <c r="D172" s="1575" t="s">
        <v>1206</v>
      </c>
    </row>
    <row r="173">
      <c r="A173" s="1573" t="s">
        <v>1010</v>
      </c>
      <c r="B173" s="1574" t="s">
        <v>1335</v>
      </c>
      <c r="C173" s="112" t="s">
        <v>1336</v>
      </c>
      <c r="D173" s="1575" t="s">
        <v>1236</v>
      </c>
    </row>
    <row r="174">
      <c r="A174" s="1573" t="s">
        <v>1010</v>
      </c>
      <c r="B174" s="1574" t="s">
        <v>1337</v>
      </c>
      <c r="C174" s="112" t="s">
        <v>1338</v>
      </c>
      <c r="D174" s="1575" t="s">
        <v>1206</v>
      </c>
    </row>
    <row r="175">
      <c r="A175" s="1573" t="s">
        <v>1010</v>
      </c>
      <c r="B175" s="1574" t="s">
        <v>1339</v>
      </c>
      <c r="C175" s="112" t="s">
        <v>1340</v>
      </c>
      <c r="D175" s="1575" t="s">
        <v>1236</v>
      </c>
    </row>
    <row r="176">
      <c r="A176" s="1573" t="s">
        <v>1010</v>
      </c>
      <c r="B176" s="1574" t="s">
        <v>1341</v>
      </c>
      <c r="C176" s="112" t="s">
        <v>1342</v>
      </c>
      <c r="D176" s="1575" t="s">
        <v>1206</v>
      </c>
    </row>
    <row r="177">
      <c r="A177" s="1573" t="s">
        <v>1010</v>
      </c>
      <c r="B177" s="1574" t="s">
        <v>1343</v>
      </c>
      <c r="C177" s="112" t="s">
        <v>1344</v>
      </c>
      <c r="D177" s="1575" t="s">
        <v>1206</v>
      </c>
    </row>
    <row r="178">
      <c r="A178" s="1573" t="s">
        <v>1010</v>
      </c>
      <c r="B178" s="1574" t="s">
        <v>1345</v>
      </c>
      <c r="C178" s="112" t="s">
        <v>1346</v>
      </c>
      <c r="D178" s="1575" t="s">
        <v>1236</v>
      </c>
    </row>
    <row r="179">
      <c r="A179" s="1573" t="s">
        <v>1010</v>
      </c>
      <c r="B179" s="1574" t="s">
        <v>1347</v>
      </c>
      <c r="C179" s="112" t="s">
        <v>1348</v>
      </c>
      <c r="D179" s="1575" t="s">
        <v>1236</v>
      </c>
    </row>
    <row r="180">
      <c r="A180" s="1573" t="s">
        <v>1010</v>
      </c>
      <c r="B180" s="1574" t="s">
        <v>1349</v>
      </c>
      <c r="C180" s="112" t="s">
        <v>1350</v>
      </c>
      <c r="D180" s="1575" t="s">
        <v>1101</v>
      </c>
    </row>
    <row r="181">
      <c r="A181" s="1573" t="s">
        <v>1010</v>
      </c>
      <c r="B181" s="1574" t="s">
        <v>1351</v>
      </c>
      <c r="C181" s="112" t="s">
        <v>1352</v>
      </c>
      <c r="D181" s="1575" t="s">
        <v>1101</v>
      </c>
    </row>
    <row r="182">
      <c r="A182" s="1573" t="s">
        <v>1010</v>
      </c>
      <c r="B182" s="1574" t="s">
        <v>1353</v>
      </c>
      <c r="C182" s="112" t="s">
        <v>1354</v>
      </c>
      <c r="D182" s="1575" t="s">
        <v>1206</v>
      </c>
    </row>
    <row r="183">
      <c r="A183" s="1573" t="s">
        <v>1010</v>
      </c>
      <c r="B183" s="1574" t="s">
        <v>1355</v>
      </c>
      <c r="C183" s="112" t="s">
        <v>1356</v>
      </c>
      <c r="D183" s="1575" t="s">
        <v>1206</v>
      </c>
    </row>
    <row r="184">
      <c r="A184" s="1573" t="s">
        <v>1010</v>
      </c>
      <c r="B184" s="1574" t="s">
        <v>1357</v>
      </c>
      <c r="C184" s="112" t="s">
        <v>1358</v>
      </c>
      <c r="D184" s="1575" t="s">
        <v>1206</v>
      </c>
    </row>
    <row r="185">
      <c r="A185" s="1573" t="s">
        <v>1010</v>
      </c>
      <c r="B185" s="1574" t="s">
        <v>1359</v>
      </c>
      <c r="C185" s="112" t="s">
        <v>1360</v>
      </c>
      <c r="D185" s="1575" t="s">
        <v>1101</v>
      </c>
    </row>
    <row r="186">
      <c r="A186" s="1573" t="s">
        <v>1010</v>
      </c>
      <c r="B186" s="1574" t="s">
        <v>1361</v>
      </c>
      <c r="C186" s="112" t="s">
        <v>1362</v>
      </c>
      <c r="D186" s="1575" t="s">
        <v>1101</v>
      </c>
    </row>
    <row r="187">
      <c r="A187" s="1573" t="s">
        <v>1010</v>
      </c>
      <c r="B187" s="1574" t="s">
        <v>1363</v>
      </c>
      <c r="C187" s="112" t="s">
        <v>1364</v>
      </c>
      <c r="D187" s="1575" t="s">
        <v>1101</v>
      </c>
    </row>
    <row r="188">
      <c r="A188" s="1573" t="s">
        <v>1010</v>
      </c>
      <c r="B188" s="1574" t="s">
        <v>1365</v>
      </c>
      <c r="C188" s="112" t="s">
        <v>1366</v>
      </c>
      <c r="D188" s="1575" t="s">
        <v>1206</v>
      </c>
    </row>
    <row r="189">
      <c r="A189" s="1573" t="s">
        <v>1010</v>
      </c>
      <c r="B189" s="1574" t="s">
        <v>1367</v>
      </c>
      <c r="C189" s="112" t="s">
        <v>1368</v>
      </c>
      <c r="D189" s="1575" t="s">
        <v>1206</v>
      </c>
    </row>
    <row r="190">
      <c r="A190" s="1573" t="s">
        <v>1010</v>
      </c>
      <c r="B190" s="1574" t="s">
        <v>1369</v>
      </c>
      <c r="C190" s="112" t="s">
        <v>1370</v>
      </c>
      <c r="D190" s="1575" t="s">
        <v>1206</v>
      </c>
    </row>
    <row r="191">
      <c r="A191" s="1573" t="s">
        <v>1010</v>
      </c>
      <c r="B191" s="1574" t="s">
        <v>1371</v>
      </c>
      <c r="C191" s="112" t="s">
        <v>1372</v>
      </c>
      <c r="D191" s="1575" t="s">
        <v>1206</v>
      </c>
    </row>
    <row r="192">
      <c r="A192" s="1573" t="s">
        <v>1010</v>
      </c>
      <c r="B192" s="1574" t="s">
        <v>1373</v>
      </c>
      <c r="C192" s="112" t="s">
        <v>1374</v>
      </c>
      <c r="D192" s="1575" t="s">
        <v>1101</v>
      </c>
    </row>
    <row r="193">
      <c r="A193" s="1573" t="s">
        <v>1010</v>
      </c>
      <c r="B193" s="1574" t="s">
        <v>1375</v>
      </c>
      <c r="C193" s="112" t="s">
        <v>1376</v>
      </c>
      <c r="D193" s="1575" t="s">
        <v>1101</v>
      </c>
    </row>
    <row r="194">
      <c r="A194" s="1573" t="s">
        <v>1010</v>
      </c>
      <c r="B194" s="1574" t="s">
        <v>1377</v>
      </c>
      <c r="C194" s="112" t="s">
        <v>1378</v>
      </c>
      <c r="D194" s="1575" t="s">
        <v>1101</v>
      </c>
    </row>
    <row r="195">
      <c r="A195" s="1573" t="s">
        <v>1010</v>
      </c>
      <c r="B195" s="1574" t="s">
        <v>1379</v>
      </c>
      <c r="C195" s="112" t="s">
        <v>1376</v>
      </c>
      <c r="D195" s="1575" t="s">
        <v>1101</v>
      </c>
    </row>
    <row r="196">
      <c r="A196" s="1573" t="s">
        <v>1010</v>
      </c>
      <c r="B196" s="1574" t="s">
        <v>1380</v>
      </c>
      <c r="C196" s="112" t="s">
        <v>1381</v>
      </c>
      <c r="D196" s="1575" t="s">
        <v>1101</v>
      </c>
    </row>
    <row r="197">
      <c r="A197" s="1573" t="s">
        <v>1010</v>
      </c>
      <c r="B197" s="1574" t="s">
        <v>1382</v>
      </c>
      <c r="C197" s="112" t="s">
        <v>1383</v>
      </c>
      <c r="D197" s="1575" t="s">
        <v>1101</v>
      </c>
    </row>
    <row r="198">
      <c r="A198" s="1573" t="s">
        <v>1010</v>
      </c>
      <c r="B198" s="1574" t="s">
        <v>1384</v>
      </c>
      <c r="C198" s="112" t="s">
        <v>1385</v>
      </c>
      <c r="D198" s="1575" t="s">
        <v>1206</v>
      </c>
    </row>
    <row r="199">
      <c r="A199" s="1573" t="s">
        <v>1010</v>
      </c>
      <c r="B199" s="1574" t="s">
        <v>1386</v>
      </c>
      <c r="C199" s="112" t="s">
        <v>1387</v>
      </c>
      <c r="D199" s="1575" t="s">
        <v>1101</v>
      </c>
    </row>
    <row r="200">
      <c r="A200" s="1573" t="s">
        <v>1010</v>
      </c>
      <c r="B200" s="1574" t="s">
        <v>1388</v>
      </c>
      <c r="C200" s="112" t="s">
        <v>1389</v>
      </c>
      <c r="D200" s="1575" t="s">
        <v>1206</v>
      </c>
    </row>
    <row r="201">
      <c r="A201" s="1573" t="s">
        <v>1010</v>
      </c>
      <c r="B201" s="1574" t="s">
        <v>1390</v>
      </c>
      <c r="C201" s="112" t="s">
        <v>1391</v>
      </c>
      <c r="D201" s="1575" t="s">
        <v>1101</v>
      </c>
    </row>
    <row r="202">
      <c r="A202" s="1573" t="s">
        <v>1010</v>
      </c>
      <c r="B202" s="1574" t="s">
        <v>1392</v>
      </c>
      <c r="C202" s="112" t="s">
        <v>1393</v>
      </c>
      <c r="D202" s="1575" t="s">
        <v>1101</v>
      </c>
    </row>
    <row r="203">
      <c r="A203" s="1573" t="s">
        <v>1010</v>
      </c>
      <c r="B203" s="1574" t="s">
        <v>1394</v>
      </c>
      <c r="C203" s="112" t="s">
        <v>1395</v>
      </c>
      <c r="D203" s="1575" t="s">
        <v>1101</v>
      </c>
    </row>
    <row r="204">
      <c r="A204" s="1573" t="s">
        <v>1010</v>
      </c>
      <c r="B204" s="1574" t="s">
        <v>1396</v>
      </c>
      <c r="C204" s="112" t="s">
        <v>1397</v>
      </c>
      <c r="D204" s="1575" t="s">
        <v>1101</v>
      </c>
    </row>
    <row r="205">
      <c r="A205" s="1573" t="s">
        <v>1010</v>
      </c>
      <c r="B205" s="1574" t="s">
        <v>1398</v>
      </c>
      <c r="C205" s="112" t="s">
        <v>1399</v>
      </c>
      <c r="D205" s="1575" t="s">
        <v>1206</v>
      </c>
    </row>
    <row r="206">
      <c r="A206" s="1573" t="s">
        <v>1010</v>
      </c>
      <c r="B206" s="1574" t="s">
        <v>1400</v>
      </c>
      <c r="C206" s="112" t="s">
        <v>1401</v>
      </c>
      <c r="D206" s="1575" t="s">
        <v>1206</v>
      </c>
    </row>
    <row r="207">
      <c r="A207" s="1573" t="s">
        <v>1010</v>
      </c>
      <c r="B207" s="1574" t="s">
        <v>1402</v>
      </c>
      <c r="C207" s="112" t="s">
        <v>1403</v>
      </c>
      <c r="D207" s="1575" t="s">
        <v>1101</v>
      </c>
    </row>
    <row r="208">
      <c r="A208" s="1573" t="s">
        <v>1010</v>
      </c>
      <c r="B208" s="1574" t="s">
        <v>1404</v>
      </c>
      <c r="C208" s="112" t="s">
        <v>1405</v>
      </c>
      <c r="D208" s="1575" t="s">
        <v>1101</v>
      </c>
    </row>
    <row r="209">
      <c r="A209" s="1573" t="s">
        <v>1010</v>
      </c>
      <c r="B209" s="1574" t="s">
        <v>1406</v>
      </c>
      <c r="C209" s="112" t="s">
        <v>1407</v>
      </c>
      <c r="D209" s="1575" t="s">
        <v>1016</v>
      </c>
    </row>
    <row r="210">
      <c r="A210" s="1573" t="s">
        <v>1010</v>
      </c>
      <c r="B210" s="1574" t="s">
        <v>1408</v>
      </c>
      <c r="C210" s="112" t="s">
        <v>1407</v>
      </c>
      <c r="D210" s="1575" t="s">
        <v>1016</v>
      </c>
    </row>
    <row r="211">
      <c r="A211" s="1573" t="s">
        <v>1010</v>
      </c>
      <c r="B211" s="1574" t="s">
        <v>1409</v>
      </c>
      <c r="C211" s="112" t="s">
        <v>1407</v>
      </c>
      <c r="D211" s="1575" t="s">
        <v>1016</v>
      </c>
    </row>
    <row r="212">
      <c r="A212" s="1573" t="s">
        <v>1010</v>
      </c>
      <c r="B212" s="1574" t="s">
        <v>1410</v>
      </c>
      <c r="C212" s="112" t="s">
        <v>1407</v>
      </c>
      <c r="D212" s="1575" t="s">
        <v>1016</v>
      </c>
    </row>
    <row r="213">
      <c r="A213" s="1573" t="s">
        <v>1010</v>
      </c>
      <c r="B213" s="1574" t="s">
        <v>1411</v>
      </c>
      <c r="C213" s="112" t="s">
        <v>1412</v>
      </c>
      <c r="D213" s="1575" t="s">
        <v>1413</v>
      </c>
    </row>
    <row r="214">
      <c r="A214" s="1573" t="s">
        <v>1010</v>
      </c>
      <c r="B214" s="1574" t="s">
        <v>1414</v>
      </c>
      <c r="C214" s="112" t="s">
        <v>1415</v>
      </c>
      <c r="D214" s="1575" t="s">
        <v>1108</v>
      </c>
    </row>
    <row r="215">
      <c r="A215" s="1573" t="s">
        <v>1010</v>
      </c>
      <c r="B215" s="1574" t="s">
        <v>1416</v>
      </c>
      <c r="C215" s="112" t="s">
        <v>1417</v>
      </c>
      <c r="D215" s="1575" t="s">
        <v>1108</v>
      </c>
    </row>
    <row r="216">
      <c r="A216" s="1573" t="s">
        <v>1010</v>
      </c>
      <c r="B216" s="1574" t="s">
        <v>1418</v>
      </c>
      <c r="C216" s="112" t="s">
        <v>1419</v>
      </c>
      <c r="D216" s="1575" t="s">
        <v>1016</v>
      </c>
    </row>
    <row r="217">
      <c r="A217" s="1573" t="s">
        <v>1010</v>
      </c>
      <c r="B217" s="1574" t="s">
        <v>1420</v>
      </c>
      <c r="C217" s="112" t="s">
        <v>1421</v>
      </c>
      <c r="D217" s="1575" t="s">
        <v>1125</v>
      </c>
    </row>
    <row r="218">
      <c r="A218" s="1573" t="s">
        <v>1010</v>
      </c>
      <c r="B218" s="1574" t="s">
        <v>1422</v>
      </c>
      <c r="C218" s="112" t="s">
        <v>1423</v>
      </c>
      <c r="D218" s="1575" t="s">
        <v>1125</v>
      </c>
    </row>
    <row r="219">
      <c r="A219" s="1573" t="s">
        <v>1010</v>
      </c>
      <c r="B219" s="1574" t="s">
        <v>1424</v>
      </c>
      <c r="C219" s="112" t="s">
        <v>1425</v>
      </c>
      <c r="D219" s="1575" t="s">
        <v>1125</v>
      </c>
    </row>
    <row r="220">
      <c r="A220" s="1573" t="s">
        <v>1010</v>
      </c>
      <c r="B220" s="1574" t="s">
        <v>1426</v>
      </c>
      <c r="C220" s="112" t="s">
        <v>1427</v>
      </c>
      <c r="D220" s="1575" t="s">
        <v>1413</v>
      </c>
    </row>
    <row r="221">
      <c r="A221" s="1573" t="s">
        <v>1010</v>
      </c>
      <c r="B221" s="1574" t="s">
        <v>1428</v>
      </c>
      <c r="C221" s="112" t="s">
        <v>1429</v>
      </c>
      <c r="D221" s="1575" t="s">
        <v>1125</v>
      </c>
    </row>
    <row r="222">
      <c r="A222" s="1573" t="s">
        <v>1010</v>
      </c>
      <c r="B222" s="1574" t="s">
        <v>1430</v>
      </c>
      <c r="C222" s="112" t="s">
        <v>1431</v>
      </c>
      <c r="D222" s="1575" t="s">
        <v>1125</v>
      </c>
    </row>
    <row r="223">
      <c r="A223" s="1573" t="s">
        <v>1010</v>
      </c>
      <c r="B223" s="1574" t="s">
        <v>1432</v>
      </c>
      <c r="C223" s="112" t="s">
        <v>1433</v>
      </c>
      <c r="D223" s="1575" t="s">
        <v>1125</v>
      </c>
    </row>
    <row r="224">
      <c r="A224" s="1573" t="s">
        <v>1010</v>
      </c>
      <c r="B224" s="1574" t="s">
        <v>1434</v>
      </c>
      <c r="C224" s="112" t="s">
        <v>1435</v>
      </c>
      <c r="D224" s="1575" t="s">
        <v>1016</v>
      </c>
    </row>
    <row r="225">
      <c r="A225" s="1573" t="s">
        <v>1010</v>
      </c>
      <c r="B225" s="1574" t="s">
        <v>1436</v>
      </c>
      <c r="C225" s="112" t="s">
        <v>1437</v>
      </c>
      <c r="D225" s="1575" t="s">
        <v>1413</v>
      </c>
    </row>
    <row r="226">
      <c r="A226" s="1573" t="s">
        <v>1010</v>
      </c>
      <c r="B226" s="1574" t="s">
        <v>1438</v>
      </c>
      <c r="C226" s="112" t="s">
        <v>1437</v>
      </c>
      <c r="D226" s="1575" t="s">
        <v>1413</v>
      </c>
    </row>
    <row r="227">
      <c r="A227" s="1573" t="s">
        <v>1010</v>
      </c>
      <c r="B227" s="1574" t="s">
        <v>1439</v>
      </c>
      <c r="C227" s="112" t="s">
        <v>1437</v>
      </c>
      <c r="D227" s="1575" t="s">
        <v>1413</v>
      </c>
    </row>
    <row r="228">
      <c r="A228" s="1573" t="s">
        <v>1010</v>
      </c>
      <c r="B228" s="1574" t="s">
        <v>1440</v>
      </c>
      <c r="C228" s="112" t="s">
        <v>1441</v>
      </c>
      <c r="D228" s="1575" t="s">
        <v>1413</v>
      </c>
    </row>
    <row r="229">
      <c r="A229" s="1573" t="s">
        <v>1010</v>
      </c>
      <c r="B229" s="1574" t="s">
        <v>1442</v>
      </c>
      <c r="C229" s="112" t="s">
        <v>1443</v>
      </c>
      <c r="D229" s="1575" t="s">
        <v>1413</v>
      </c>
    </row>
    <row r="230">
      <c r="A230" s="1573" t="s">
        <v>1010</v>
      </c>
      <c r="B230" s="1574" t="s">
        <v>1444</v>
      </c>
      <c r="C230" s="112" t="s">
        <v>1445</v>
      </c>
      <c r="D230" s="1575" t="s">
        <v>1413</v>
      </c>
    </row>
    <row r="231">
      <c r="A231" s="1573" t="s">
        <v>1010</v>
      </c>
      <c r="B231" s="1574" t="s">
        <v>1446</v>
      </c>
      <c r="C231" s="112" t="s">
        <v>1447</v>
      </c>
      <c r="D231" s="1575" t="s">
        <v>1016</v>
      </c>
    </row>
    <row r="232">
      <c r="A232" s="1573" t="s">
        <v>1010</v>
      </c>
      <c r="B232" s="1574" t="s">
        <v>1448</v>
      </c>
      <c r="C232" s="112" t="s">
        <v>1449</v>
      </c>
      <c r="D232" s="1575" t="s">
        <v>1016</v>
      </c>
    </row>
    <row r="233">
      <c r="A233" s="1573" t="s">
        <v>1010</v>
      </c>
      <c r="B233" s="1574" t="s">
        <v>1450</v>
      </c>
      <c r="C233" s="112" t="s">
        <v>1451</v>
      </c>
      <c r="D233" s="1575" t="s">
        <v>1125</v>
      </c>
    </row>
    <row r="234">
      <c r="A234" s="1573" t="s">
        <v>1010</v>
      </c>
      <c r="B234" s="1574" t="s">
        <v>1452</v>
      </c>
      <c r="C234" s="112" t="s">
        <v>1453</v>
      </c>
      <c r="D234" s="1575" t="s">
        <v>1125</v>
      </c>
    </row>
    <row r="235">
      <c r="A235" s="1573" t="s">
        <v>1010</v>
      </c>
      <c r="B235" s="1574" t="s">
        <v>1454</v>
      </c>
      <c r="C235" s="112" t="s">
        <v>1455</v>
      </c>
      <c r="D235" s="1575" t="s">
        <v>1016</v>
      </c>
    </row>
    <row r="236">
      <c r="A236" s="1573" t="s">
        <v>1010</v>
      </c>
      <c r="B236" s="1574" t="s">
        <v>1456</v>
      </c>
      <c r="C236" s="112" t="s">
        <v>1457</v>
      </c>
      <c r="D236" s="1575" t="s">
        <v>1413</v>
      </c>
    </row>
    <row r="237">
      <c r="A237" s="1573" t="s">
        <v>1010</v>
      </c>
      <c r="B237" s="1574" t="s">
        <v>1458</v>
      </c>
      <c r="C237" s="112" t="s">
        <v>1459</v>
      </c>
      <c r="D237" s="1575" t="s">
        <v>1125</v>
      </c>
    </row>
    <row r="238">
      <c r="A238" s="1573" t="s">
        <v>1010</v>
      </c>
      <c r="B238" s="1574" t="s">
        <v>1460</v>
      </c>
      <c r="C238" s="112" t="s">
        <v>1461</v>
      </c>
      <c r="D238" s="1575" t="s">
        <v>1108</v>
      </c>
    </row>
    <row r="239">
      <c r="A239" s="1573" t="s">
        <v>1010</v>
      </c>
      <c r="B239" s="1574" t="s">
        <v>1462</v>
      </c>
      <c r="C239" s="112" t="s">
        <v>1463</v>
      </c>
      <c r="D239" s="1575" t="s">
        <v>1125</v>
      </c>
    </row>
    <row r="240">
      <c r="A240" s="1573" t="s">
        <v>1010</v>
      </c>
      <c r="B240" s="1574" t="s">
        <v>1464</v>
      </c>
      <c r="C240" s="112" t="s">
        <v>1465</v>
      </c>
      <c r="D240" s="1575" t="s">
        <v>1413</v>
      </c>
    </row>
    <row r="241">
      <c r="A241" s="1573" t="s">
        <v>1010</v>
      </c>
      <c r="B241" s="1574" t="s">
        <v>1466</v>
      </c>
      <c r="C241" s="112" t="s">
        <v>1467</v>
      </c>
      <c r="D241" s="1575" t="s">
        <v>1016</v>
      </c>
    </row>
    <row r="242">
      <c r="A242" s="1573" t="s">
        <v>1010</v>
      </c>
      <c r="B242" s="1574" t="s">
        <v>1468</v>
      </c>
      <c r="C242" s="112" t="s">
        <v>1469</v>
      </c>
      <c r="D242" s="1575" t="s">
        <v>1016</v>
      </c>
    </row>
    <row r="243">
      <c r="A243" s="1573" t="s">
        <v>1010</v>
      </c>
      <c r="B243" s="1574" t="s">
        <v>1470</v>
      </c>
      <c r="C243" s="112" t="s">
        <v>1471</v>
      </c>
      <c r="D243" s="1575" t="s">
        <v>1016</v>
      </c>
    </row>
    <row r="244">
      <c r="A244" s="1573" t="s">
        <v>1010</v>
      </c>
      <c r="B244" s="1574" t="s">
        <v>1472</v>
      </c>
      <c r="C244" s="112" t="s">
        <v>1471</v>
      </c>
      <c r="D244" s="1575" t="s">
        <v>1016</v>
      </c>
    </row>
    <row r="245">
      <c r="A245" s="1573" t="s">
        <v>1010</v>
      </c>
      <c r="B245" s="1574" t="s">
        <v>1473</v>
      </c>
      <c r="C245" s="112" t="s">
        <v>1474</v>
      </c>
      <c r="D245" s="1575" t="s">
        <v>1016</v>
      </c>
    </row>
    <row r="246">
      <c r="A246" s="1573" t="s">
        <v>1010</v>
      </c>
      <c r="B246" s="1574" t="s">
        <v>1475</v>
      </c>
      <c r="C246" s="112" t="s">
        <v>1476</v>
      </c>
      <c r="D246" s="1575" t="s">
        <v>1125</v>
      </c>
    </row>
    <row r="247">
      <c r="A247" s="1573" t="s">
        <v>1010</v>
      </c>
      <c r="B247" s="1574" t="s">
        <v>1477</v>
      </c>
      <c r="C247" s="112" t="s">
        <v>1478</v>
      </c>
      <c r="D247" s="1575" t="s">
        <v>1125</v>
      </c>
    </row>
    <row r="248">
      <c r="A248" s="1573" t="s">
        <v>1010</v>
      </c>
      <c r="B248" s="1574" t="s">
        <v>1479</v>
      </c>
      <c r="C248" s="112" t="s">
        <v>1480</v>
      </c>
      <c r="D248" s="1575" t="s">
        <v>1125</v>
      </c>
    </row>
    <row r="249">
      <c r="A249" s="1573" t="s">
        <v>1010</v>
      </c>
      <c r="B249" s="1574" t="s">
        <v>1481</v>
      </c>
      <c r="C249" s="112" t="s">
        <v>1482</v>
      </c>
      <c r="D249" s="1575" t="s">
        <v>1016</v>
      </c>
    </row>
    <row r="250">
      <c r="A250" s="1573" t="s">
        <v>1010</v>
      </c>
      <c r="B250" s="1574" t="s">
        <v>1483</v>
      </c>
      <c r="C250" s="112" t="s">
        <v>1484</v>
      </c>
      <c r="D250" s="1575" t="s">
        <v>1125</v>
      </c>
    </row>
    <row r="251">
      <c r="A251" s="1573" t="s">
        <v>1010</v>
      </c>
      <c r="B251" s="1574" t="s">
        <v>1485</v>
      </c>
      <c r="C251" s="112" t="s">
        <v>1486</v>
      </c>
      <c r="D251" s="1575" t="s">
        <v>1125</v>
      </c>
    </row>
    <row r="252">
      <c r="A252" s="1573" t="s">
        <v>1010</v>
      </c>
      <c r="B252" s="1574" t="s">
        <v>1487</v>
      </c>
      <c r="C252" s="112" t="s">
        <v>1488</v>
      </c>
      <c r="D252" s="1575" t="s">
        <v>1413</v>
      </c>
    </row>
    <row r="253">
      <c r="A253" s="1573" t="s">
        <v>1010</v>
      </c>
      <c r="B253" s="1574" t="s">
        <v>1489</v>
      </c>
      <c r="C253" s="112" t="s">
        <v>1490</v>
      </c>
      <c r="D253" s="1575" t="s">
        <v>1413</v>
      </c>
    </row>
    <row r="254">
      <c r="A254" s="1573" t="s">
        <v>1010</v>
      </c>
      <c r="B254" s="1574" t="s">
        <v>1491</v>
      </c>
      <c r="C254" s="112" t="s">
        <v>1492</v>
      </c>
      <c r="D254" s="1575" t="s">
        <v>1125</v>
      </c>
    </row>
    <row r="255">
      <c r="A255" s="1573" t="s">
        <v>1010</v>
      </c>
      <c r="B255" s="1574" t="s">
        <v>1493</v>
      </c>
      <c r="C255" s="112" t="s">
        <v>1494</v>
      </c>
      <c r="D255" s="1575" t="s">
        <v>1016</v>
      </c>
    </row>
    <row r="256">
      <c r="A256" s="1573" t="s">
        <v>1010</v>
      </c>
      <c r="B256" s="1574" t="s">
        <v>1495</v>
      </c>
      <c r="C256" s="112" t="s">
        <v>1496</v>
      </c>
      <c r="D256" s="1575" t="s">
        <v>1413</v>
      </c>
    </row>
    <row r="257">
      <c r="A257" s="1573" t="s">
        <v>1010</v>
      </c>
      <c r="B257" s="1574" t="s">
        <v>1497</v>
      </c>
      <c r="C257" s="112" t="s">
        <v>1498</v>
      </c>
      <c r="D257" s="1575" t="s">
        <v>1016</v>
      </c>
    </row>
    <row r="258">
      <c r="A258" s="1573" t="s">
        <v>1010</v>
      </c>
      <c r="B258" s="1574" t="s">
        <v>1499</v>
      </c>
      <c r="C258" s="112" t="s">
        <v>1500</v>
      </c>
      <c r="D258" s="1575" t="s">
        <v>1016</v>
      </c>
    </row>
    <row r="259">
      <c r="A259" s="1573" t="s">
        <v>1010</v>
      </c>
      <c r="B259" s="1574" t="s">
        <v>1501</v>
      </c>
      <c r="C259" s="112" t="s">
        <v>1502</v>
      </c>
      <c r="D259" s="1575" t="s">
        <v>1016</v>
      </c>
    </row>
    <row r="260">
      <c r="A260" s="1573" t="s">
        <v>1010</v>
      </c>
      <c r="B260" s="1574" t="s">
        <v>1503</v>
      </c>
      <c r="C260" s="112" t="s">
        <v>1504</v>
      </c>
      <c r="D260" s="1575" t="s">
        <v>1016</v>
      </c>
    </row>
    <row r="261">
      <c r="A261" s="1573" t="s">
        <v>1010</v>
      </c>
      <c r="B261" s="1574" t="s">
        <v>1505</v>
      </c>
      <c r="C261" s="112" t="s">
        <v>1506</v>
      </c>
      <c r="D261" s="1575" t="s">
        <v>1125</v>
      </c>
    </row>
    <row r="262">
      <c r="A262" s="1573" t="s">
        <v>1010</v>
      </c>
      <c r="B262" s="1574" t="s">
        <v>1507</v>
      </c>
      <c r="C262" s="112" t="s">
        <v>1508</v>
      </c>
      <c r="D262" s="1575" t="s">
        <v>1016</v>
      </c>
    </row>
    <row r="263">
      <c r="A263" s="1573" t="s">
        <v>1010</v>
      </c>
      <c r="B263" s="1574" t="s">
        <v>1509</v>
      </c>
      <c r="C263" s="112" t="s">
        <v>1510</v>
      </c>
      <c r="D263" s="1575" t="s">
        <v>1125</v>
      </c>
    </row>
    <row r="264">
      <c r="A264" s="1573" t="s">
        <v>1010</v>
      </c>
      <c r="B264" s="1574" t="s">
        <v>1511</v>
      </c>
      <c r="C264" s="112" t="s">
        <v>1512</v>
      </c>
      <c r="D264" s="1575" t="s">
        <v>1016</v>
      </c>
    </row>
    <row r="265">
      <c r="A265" s="1573" t="s">
        <v>1010</v>
      </c>
      <c r="B265" s="1574" t="s">
        <v>1513</v>
      </c>
      <c r="C265" s="112" t="s">
        <v>1465</v>
      </c>
      <c r="D265" s="1575" t="s">
        <v>1413</v>
      </c>
    </row>
    <row r="266">
      <c r="A266" s="1573" t="s">
        <v>1010</v>
      </c>
      <c r="B266" s="1574" t="s">
        <v>1514</v>
      </c>
      <c r="C266" s="112" t="s">
        <v>1465</v>
      </c>
      <c r="D266" s="1575" t="s">
        <v>1413</v>
      </c>
    </row>
    <row r="267">
      <c r="A267" s="1573" t="s">
        <v>1010</v>
      </c>
      <c r="B267" s="1574" t="s">
        <v>1515</v>
      </c>
      <c r="C267" s="112" t="s">
        <v>1465</v>
      </c>
      <c r="D267" s="1575" t="s">
        <v>1413</v>
      </c>
    </row>
    <row r="268">
      <c r="A268" s="1573" t="s">
        <v>1010</v>
      </c>
      <c r="B268" s="1574" t="s">
        <v>1516</v>
      </c>
      <c r="C268" s="112" t="s">
        <v>1517</v>
      </c>
      <c r="D268" s="1575" t="s">
        <v>1413</v>
      </c>
    </row>
    <row r="269">
      <c r="A269" s="1573" t="s">
        <v>1010</v>
      </c>
      <c r="B269" s="1574" t="s">
        <v>1518</v>
      </c>
      <c r="C269" s="112" t="s">
        <v>1519</v>
      </c>
      <c r="D269" s="1575" t="s">
        <v>1016</v>
      </c>
    </row>
    <row r="270">
      <c r="A270" s="1573" t="s">
        <v>1010</v>
      </c>
      <c r="B270" s="1574" t="s">
        <v>1520</v>
      </c>
      <c r="C270" s="112" t="s">
        <v>1521</v>
      </c>
      <c r="D270" s="1575" t="s">
        <v>1016</v>
      </c>
    </row>
    <row r="271">
      <c r="A271" s="1573" t="s">
        <v>1010</v>
      </c>
      <c r="B271" s="1574" t="s">
        <v>1522</v>
      </c>
      <c r="C271" s="112" t="s">
        <v>1523</v>
      </c>
      <c r="D271" s="1575" t="s">
        <v>1125</v>
      </c>
    </row>
    <row r="272">
      <c r="A272" s="1573" t="s">
        <v>1010</v>
      </c>
      <c r="B272" s="1574" t="s">
        <v>1524</v>
      </c>
      <c r="C272" s="112" t="s">
        <v>1525</v>
      </c>
      <c r="D272" s="1575" t="s">
        <v>1016</v>
      </c>
    </row>
    <row r="273">
      <c r="A273" s="1573" t="s">
        <v>1010</v>
      </c>
      <c r="B273" s="1574" t="s">
        <v>1526</v>
      </c>
      <c r="C273" s="112" t="s">
        <v>1527</v>
      </c>
      <c r="D273" s="1575" t="s">
        <v>1016</v>
      </c>
    </row>
    <row r="274">
      <c r="A274" s="1573" t="s">
        <v>1010</v>
      </c>
      <c r="B274" s="1574" t="s">
        <v>1528</v>
      </c>
      <c r="C274" s="112" t="s">
        <v>1529</v>
      </c>
      <c r="D274" s="1575" t="s">
        <v>1125</v>
      </c>
    </row>
    <row r="275">
      <c r="A275" s="1573" t="s">
        <v>1010</v>
      </c>
      <c r="B275" s="1574" t="s">
        <v>1530</v>
      </c>
      <c r="C275" s="112" t="s">
        <v>1531</v>
      </c>
      <c r="D275" s="1575" t="s">
        <v>1413</v>
      </c>
    </row>
    <row r="276">
      <c r="A276" s="1573" t="s">
        <v>1010</v>
      </c>
      <c r="B276" s="1574" t="s">
        <v>1532</v>
      </c>
      <c r="C276" s="112" t="s">
        <v>1533</v>
      </c>
      <c r="D276" s="1575" t="s">
        <v>1125</v>
      </c>
    </row>
    <row r="277">
      <c r="A277" s="1573" t="s">
        <v>1010</v>
      </c>
      <c r="B277" s="1574" t="s">
        <v>1534</v>
      </c>
      <c r="C277" s="112" t="s">
        <v>1535</v>
      </c>
      <c r="D277" s="1575" t="s">
        <v>1125</v>
      </c>
    </row>
    <row r="278">
      <c r="A278" s="1573" t="s">
        <v>1010</v>
      </c>
      <c r="B278" s="1574" t="s">
        <v>1536</v>
      </c>
      <c r="C278" s="112" t="s">
        <v>1413</v>
      </c>
      <c r="D278" s="1575" t="s">
        <v>1413</v>
      </c>
    </row>
    <row r="279">
      <c r="A279" s="1573" t="s">
        <v>1010</v>
      </c>
      <c r="B279" s="1574" t="s">
        <v>1537</v>
      </c>
      <c r="C279" s="112" t="s">
        <v>1538</v>
      </c>
      <c r="D279" s="1575" t="s">
        <v>1016</v>
      </c>
    </row>
    <row r="280">
      <c r="A280" s="1573" t="s">
        <v>1010</v>
      </c>
      <c r="B280" s="1574" t="s">
        <v>1539</v>
      </c>
      <c r="C280" s="112" t="s">
        <v>1540</v>
      </c>
      <c r="D280" s="1575" t="s">
        <v>1125</v>
      </c>
    </row>
    <row r="281">
      <c r="A281" s="1573" t="s">
        <v>1010</v>
      </c>
      <c r="B281" s="1574" t="s">
        <v>1541</v>
      </c>
      <c r="C281" s="112" t="s">
        <v>1542</v>
      </c>
      <c r="D281" s="1575" t="s">
        <v>1125</v>
      </c>
    </row>
    <row r="282">
      <c r="A282" s="1573" t="s">
        <v>1010</v>
      </c>
      <c r="B282" s="1574" t="s">
        <v>1543</v>
      </c>
      <c r="C282" s="112" t="s">
        <v>1544</v>
      </c>
      <c r="D282" s="1575" t="s">
        <v>1125</v>
      </c>
    </row>
    <row r="283">
      <c r="A283" s="1573" t="s">
        <v>1010</v>
      </c>
      <c r="B283" s="1574" t="s">
        <v>1545</v>
      </c>
      <c r="C283" s="112" t="s">
        <v>1546</v>
      </c>
      <c r="D283" s="1575" t="s">
        <v>1125</v>
      </c>
    </row>
    <row r="284">
      <c r="A284" s="1573" t="s">
        <v>1010</v>
      </c>
      <c r="B284" s="1574" t="s">
        <v>1547</v>
      </c>
      <c r="C284" s="112" t="s">
        <v>1548</v>
      </c>
      <c r="D284" s="1575" t="s">
        <v>1125</v>
      </c>
    </row>
    <row r="285">
      <c r="A285" s="1573" t="s">
        <v>1010</v>
      </c>
      <c r="B285" s="1574" t="s">
        <v>1549</v>
      </c>
      <c r="C285" s="112" t="s">
        <v>1550</v>
      </c>
      <c r="D285" s="1575" t="s">
        <v>1125</v>
      </c>
    </row>
    <row r="286">
      <c r="A286" s="1576" t="s">
        <v>1551</v>
      </c>
      <c r="B286" s="1574" t="s">
        <v>1552</v>
      </c>
      <c r="C286" s="112" t="s">
        <v>1553</v>
      </c>
      <c r="D286" s="1575" t="s">
        <v>1554</v>
      </c>
    </row>
    <row r="287">
      <c r="A287" s="1576" t="s">
        <v>1551</v>
      </c>
      <c r="B287" s="1574" t="s">
        <v>1555</v>
      </c>
      <c r="C287" s="112" t="s">
        <v>1553</v>
      </c>
      <c r="D287" s="1575" t="s">
        <v>1554</v>
      </c>
    </row>
    <row r="288">
      <c r="A288" s="1576" t="s">
        <v>1551</v>
      </c>
      <c r="B288" s="1574" t="s">
        <v>1556</v>
      </c>
      <c r="C288" s="112" t="s">
        <v>1557</v>
      </c>
      <c r="D288" s="1575" t="s">
        <v>1554</v>
      </c>
    </row>
    <row r="289">
      <c r="A289" s="1576" t="s">
        <v>1551</v>
      </c>
      <c r="B289" s="1574" t="s">
        <v>1558</v>
      </c>
      <c r="C289" s="112" t="s">
        <v>1559</v>
      </c>
      <c r="D289" s="1575" t="s">
        <v>1554</v>
      </c>
    </row>
    <row r="290">
      <c r="A290" s="1576" t="s">
        <v>1551</v>
      </c>
      <c r="B290" s="1574" t="s">
        <v>1560</v>
      </c>
      <c r="C290" s="112" t="s">
        <v>1561</v>
      </c>
      <c r="D290" s="1575" t="s">
        <v>1554</v>
      </c>
    </row>
    <row r="291">
      <c r="A291" s="1576" t="s">
        <v>1551</v>
      </c>
      <c r="B291" s="1574" t="s">
        <v>1562</v>
      </c>
      <c r="C291" s="112" t="s">
        <v>1112</v>
      </c>
      <c r="D291" s="1575" t="s">
        <v>1563</v>
      </c>
    </row>
    <row r="292">
      <c r="A292" s="1576" t="s">
        <v>1551</v>
      </c>
      <c r="B292" s="1574" t="s">
        <v>1564</v>
      </c>
      <c r="C292" s="112" t="s">
        <v>1565</v>
      </c>
      <c r="D292" s="1575" t="s">
        <v>1554</v>
      </c>
    </row>
    <row r="293">
      <c r="A293" s="1576" t="s">
        <v>1551</v>
      </c>
      <c r="B293" s="1574" t="s">
        <v>1566</v>
      </c>
      <c r="C293" s="112" t="s">
        <v>1567</v>
      </c>
      <c r="D293" s="1575" t="s">
        <v>1554</v>
      </c>
    </row>
    <row r="294">
      <c r="A294" s="1576" t="s">
        <v>1551</v>
      </c>
      <c r="B294" s="1574" t="s">
        <v>1568</v>
      </c>
      <c r="C294" s="112" t="s">
        <v>1569</v>
      </c>
      <c r="D294" s="1575" t="s">
        <v>1563</v>
      </c>
    </row>
    <row r="295">
      <c r="A295" s="1576" t="s">
        <v>1551</v>
      </c>
      <c r="B295" s="1574" t="s">
        <v>1570</v>
      </c>
      <c r="C295" s="112" t="s">
        <v>1571</v>
      </c>
      <c r="D295" s="1575" t="s">
        <v>1554</v>
      </c>
    </row>
    <row r="296">
      <c r="A296" s="1576" t="s">
        <v>1551</v>
      </c>
      <c r="B296" s="1574" t="s">
        <v>1572</v>
      </c>
      <c r="C296" s="112" t="s">
        <v>1573</v>
      </c>
      <c r="D296" s="1575" t="s">
        <v>1563</v>
      </c>
    </row>
    <row r="297">
      <c r="A297" s="1576" t="s">
        <v>1551</v>
      </c>
      <c r="B297" s="1574" t="s">
        <v>1574</v>
      </c>
      <c r="C297" s="112" t="s">
        <v>1575</v>
      </c>
      <c r="D297" s="1575" t="s">
        <v>1563</v>
      </c>
    </row>
    <row r="298">
      <c r="A298" s="1576" t="s">
        <v>1551</v>
      </c>
      <c r="B298" s="1574" t="s">
        <v>1576</v>
      </c>
      <c r="C298" s="112" t="s">
        <v>1577</v>
      </c>
      <c r="D298" s="1575" t="s">
        <v>1563</v>
      </c>
    </row>
    <row r="299">
      <c r="A299" s="1576" t="s">
        <v>1551</v>
      </c>
      <c r="B299" s="1574" t="s">
        <v>1578</v>
      </c>
      <c r="C299" s="112" t="s">
        <v>1579</v>
      </c>
      <c r="D299" s="1575" t="s">
        <v>1563</v>
      </c>
    </row>
    <row r="300">
      <c r="A300" s="1576" t="s">
        <v>1551</v>
      </c>
      <c r="B300" s="1574" t="s">
        <v>1580</v>
      </c>
      <c r="C300" s="112" t="s">
        <v>1581</v>
      </c>
      <c r="D300" s="1575" t="s">
        <v>1582</v>
      </c>
    </row>
    <row r="301">
      <c r="A301" s="1576" t="s">
        <v>1551</v>
      </c>
      <c r="B301" s="1574" t="s">
        <v>1583</v>
      </c>
      <c r="C301" s="112" t="s">
        <v>1584</v>
      </c>
      <c r="D301" s="1575" t="s">
        <v>1563</v>
      </c>
    </row>
    <row r="302">
      <c r="A302" s="1576" t="s">
        <v>1551</v>
      </c>
      <c r="B302" s="1574" t="s">
        <v>1585</v>
      </c>
      <c r="C302" s="112" t="s">
        <v>1586</v>
      </c>
      <c r="D302" s="1575" t="s">
        <v>1563</v>
      </c>
    </row>
    <row r="303">
      <c r="A303" s="1576" t="s">
        <v>1551</v>
      </c>
      <c r="B303" s="1574" t="s">
        <v>1587</v>
      </c>
      <c r="C303" s="112" t="s">
        <v>1588</v>
      </c>
      <c r="D303" s="1575" t="s">
        <v>1582</v>
      </c>
    </row>
    <row r="304">
      <c r="A304" s="1576" t="s">
        <v>1551</v>
      </c>
      <c r="B304" s="1574" t="s">
        <v>1589</v>
      </c>
      <c r="C304" s="112" t="s">
        <v>1590</v>
      </c>
      <c r="D304" s="1575" t="s">
        <v>1554</v>
      </c>
    </row>
    <row r="305">
      <c r="A305" s="1576" t="s">
        <v>1551</v>
      </c>
      <c r="B305" s="1574" t="s">
        <v>1591</v>
      </c>
      <c r="C305" s="112" t="s">
        <v>1592</v>
      </c>
      <c r="D305" s="1575" t="s">
        <v>1554</v>
      </c>
    </row>
    <row r="306">
      <c r="A306" s="1576" t="s">
        <v>1551</v>
      </c>
      <c r="B306" s="1574" t="s">
        <v>1593</v>
      </c>
      <c r="C306" s="112" t="s">
        <v>1594</v>
      </c>
      <c r="D306" s="1575" t="s">
        <v>1554</v>
      </c>
    </row>
    <row r="307">
      <c r="A307" s="1576" t="s">
        <v>1551</v>
      </c>
      <c r="B307" s="1574" t="s">
        <v>1595</v>
      </c>
      <c r="C307" s="112" t="s">
        <v>1596</v>
      </c>
      <c r="D307" s="1575" t="s">
        <v>1582</v>
      </c>
    </row>
    <row r="308">
      <c r="A308" s="1576" t="s">
        <v>1551</v>
      </c>
      <c r="B308" s="1574" t="s">
        <v>1597</v>
      </c>
      <c r="C308" s="112" t="s">
        <v>1165</v>
      </c>
      <c r="D308" s="1575" t="s">
        <v>1563</v>
      </c>
    </row>
    <row r="309">
      <c r="A309" s="1576" t="s">
        <v>1551</v>
      </c>
      <c r="B309" s="1574" t="s">
        <v>1598</v>
      </c>
      <c r="C309" s="112" t="s">
        <v>1599</v>
      </c>
      <c r="D309" s="1575" t="s">
        <v>1554</v>
      </c>
    </row>
    <row r="310">
      <c r="A310" s="1576" t="s">
        <v>1551</v>
      </c>
      <c r="B310" s="1574" t="s">
        <v>1600</v>
      </c>
      <c r="C310" s="112" t="s">
        <v>1601</v>
      </c>
      <c r="D310" s="1575" t="s">
        <v>1554</v>
      </c>
    </row>
    <row r="311">
      <c r="A311" s="1576" t="s">
        <v>1551</v>
      </c>
      <c r="B311" s="1574" t="s">
        <v>1602</v>
      </c>
      <c r="C311" s="112" t="s">
        <v>1603</v>
      </c>
      <c r="D311" s="1575" t="s">
        <v>1563</v>
      </c>
    </row>
    <row r="312">
      <c r="A312" s="1576" t="s">
        <v>1551</v>
      </c>
      <c r="B312" s="1574" t="s">
        <v>1604</v>
      </c>
      <c r="C312" s="112" t="s">
        <v>1605</v>
      </c>
      <c r="D312" s="1575" t="s">
        <v>1554</v>
      </c>
    </row>
    <row r="313">
      <c r="A313" s="1576" t="s">
        <v>1551</v>
      </c>
      <c r="B313" s="1574" t="s">
        <v>1606</v>
      </c>
      <c r="C313" s="112" t="s">
        <v>1183</v>
      </c>
      <c r="D313" s="1575" t="s">
        <v>1554</v>
      </c>
    </row>
    <row r="314">
      <c r="A314" s="1576" t="s">
        <v>1551</v>
      </c>
      <c r="B314" s="1574" t="s">
        <v>1607</v>
      </c>
      <c r="C314" s="112" t="s">
        <v>1608</v>
      </c>
      <c r="D314" s="1575" t="s">
        <v>1563</v>
      </c>
    </row>
    <row r="315">
      <c r="A315" s="1576" t="s">
        <v>1551</v>
      </c>
      <c r="B315" s="1574" t="s">
        <v>1609</v>
      </c>
      <c r="C315" s="112" t="s">
        <v>1610</v>
      </c>
      <c r="D315" s="1575" t="s">
        <v>1554</v>
      </c>
    </row>
    <row r="316">
      <c r="A316" s="1576" t="s">
        <v>1551</v>
      </c>
      <c r="B316" s="1574" t="s">
        <v>1611</v>
      </c>
      <c r="C316" s="112" t="s">
        <v>1326</v>
      </c>
      <c r="D316" s="1575" t="s">
        <v>1563</v>
      </c>
    </row>
    <row r="317">
      <c r="A317" s="1576" t="s">
        <v>1551</v>
      </c>
      <c r="B317" s="1574" t="s">
        <v>1612</v>
      </c>
      <c r="C317" s="112" t="s">
        <v>1613</v>
      </c>
      <c r="D317" s="1575" t="s">
        <v>1563</v>
      </c>
    </row>
    <row r="318">
      <c r="A318" s="1576" t="s">
        <v>1551</v>
      </c>
      <c r="B318" s="1574" t="s">
        <v>1614</v>
      </c>
      <c r="C318" s="112" t="s">
        <v>1615</v>
      </c>
      <c r="D318" s="1575" t="s">
        <v>1554</v>
      </c>
    </row>
    <row r="319">
      <c r="A319" s="1576" t="s">
        <v>1551</v>
      </c>
      <c r="B319" s="1574" t="s">
        <v>1616</v>
      </c>
      <c r="C319" s="112" t="s">
        <v>1617</v>
      </c>
      <c r="D319" s="1575" t="s">
        <v>1554</v>
      </c>
    </row>
    <row r="320">
      <c r="A320" s="1576" t="s">
        <v>1551</v>
      </c>
      <c r="B320" s="1574" t="s">
        <v>1618</v>
      </c>
      <c r="C320" s="112" t="s">
        <v>1619</v>
      </c>
      <c r="D320" s="1575" t="s">
        <v>1554</v>
      </c>
    </row>
    <row r="321">
      <c r="A321" s="1576" t="s">
        <v>1551</v>
      </c>
      <c r="B321" s="1574" t="s">
        <v>1620</v>
      </c>
      <c r="C321" s="112" t="s">
        <v>1621</v>
      </c>
      <c r="D321" s="1575" t="s">
        <v>1554</v>
      </c>
    </row>
    <row r="322">
      <c r="A322" s="1576" t="s">
        <v>1551</v>
      </c>
      <c r="B322" s="1574" t="s">
        <v>1622</v>
      </c>
      <c r="C322" s="112" t="s">
        <v>1623</v>
      </c>
      <c r="D322" s="1575" t="s">
        <v>1582</v>
      </c>
    </row>
    <row r="323">
      <c r="A323" s="1576" t="s">
        <v>1551</v>
      </c>
      <c r="B323" s="1574" t="s">
        <v>1624</v>
      </c>
      <c r="C323" s="112" t="s">
        <v>1625</v>
      </c>
      <c r="D323" s="1575" t="s">
        <v>1563</v>
      </c>
    </row>
    <row r="324">
      <c r="A324" s="1576" t="s">
        <v>1551</v>
      </c>
      <c r="B324" s="1574" t="s">
        <v>1626</v>
      </c>
      <c r="C324" s="112" t="s">
        <v>1627</v>
      </c>
      <c r="D324" s="1575" t="s">
        <v>1554</v>
      </c>
    </row>
    <row r="325">
      <c r="A325" s="1576" t="s">
        <v>1551</v>
      </c>
      <c r="B325" s="1574" t="s">
        <v>1628</v>
      </c>
      <c r="C325" s="112" t="s">
        <v>1413</v>
      </c>
      <c r="D325" s="1575" t="s">
        <v>1563</v>
      </c>
    </row>
    <row r="326">
      <c r="A326" s="1576" t="s">
        <v>1551</v>
      </c>
      <c r="B326" s="1574" t="s">
        <v>1629</v>
      </c>
      <c r="C326" s="112" t="s">
        <v>1630</v>
      </c>
      <c r="D326" s="1575" t="s">
        <v>1554</v>
      </c>
    </row>
    <row r="327">
      <c r="A327" s="1576" t="s">
        <v>1551</v>
      </c>
      <c r="B327" s="1574" t="s">
        <v>1631</v>
      </c>
      <c r="C327" s="112" t="s">
        <v>1632</v>
      </c>
      <c r="D327" s="1575" t="s">
        <v>1563</v>
      </c>
    </row>
    <row r="328">
      <c r="A328" s="1576" t="s">
        <v>1551</v>
      </c>
      <c r="B328" s="1574" t="s">
        <v>1633</v>
      </c>
      <c r="C328" s="112" t="s">
        <v>1634</v>
      </c>
      <c r="D328" s="1575" t="s">
        <v>1563</v>
      </c>
    </row>
    <row r="329">
      <c r="A329" s="1576" t="s">
        <v>1551</v>
      </c>
      <c r="B329" s="1574" t="s">
        <v>1635</v>
      </c>
      <c r="C329" s="112" t="s">
        <v>1636</v>
      </c>
      <c r="D329" s="1575" t="s">
        <v>1563</v>
      </c>
    </row>
    <row r="330">
      <c r="A330" s="1576" t="s">
        <v>1551</v>
      </c>
      <c r="B330" s="1574" t="s">
        <v>1637</v>
      </c>
      <c r="C330" s="112" t="s">
        <v>1638</v>
      </c>
      <c r="D330" s="1575" t="s">
        <v>1563</v>
      </c>
    </row>
    <row r="331">
      <c r="A331" s="1576" t="s">
        <v>1551</v>
      </c>
      <c r="B331" s="1574" t="s">
        <v>1639</v>
      </c>
      <c r="C331" s="112" t="s">
        <v>1640</v>
      </c>
      <c r="D331" s="1575" t="s">
        <v>1563</v>
      </c>
    </row>
    <row r="332">
      <c r="A332" s="1576" t="s">
        <v>1551</v>
      </c>
      <c r="B332" s="1574" t="s">
        <v>1641</v>
      </c>
      <c r="C332" s="112" t="s">
        <v>1642</v>
      </c>
      <c r="D332" s="1575" t="s">
        <v>1563</v>
      </c>
    </row>
    <row r="333">
      <c r="A333" s="1576" t="s">
        <v>1551</v>
      </c>
      <c r="B333" s="1574" t="s">
        <v>1643</v>
      </c>
      <c r="C333" s="112" t="s">
        <v>1644</v>
      </c>
      <c r="D333" s="1575" t="s">
        <v>1563</v>
      </c>
    </row>
    <row r="334">
      <c r="A334" s="1576" t="s">
        <v>1551</v>
      </c>
      <c r="B334" s="1574" t="s">
        <v>1645</v>
      </c>
      <c r="C334" s="112" t="s">
        <v>1646</v>
      </c>
      <c r="D334" s="1575" t="s">
        <v>1554</v>
      </c>
    </row>
    <row r="335">
      <c r="A335" s="1576" t="s">
        <v>1551</v>
      </c>
      <c r="B335" s="1574" t="s">
        <v>1647</v>
      </c>
      <c r="C335" s="112" t="s">
        <v>1648</v>
      </c>
      <c r="D335" s="1575" t="s">
        <v>1563</v>
      </c>
    </row>
    <row r="336">
      <c r="A336" s="1576" t="s">
        <v>1551</v>
      </c>
      <c r="B336" s="1574" t="s">
        <v>1649</v>
      </c>
      <c r="C336" s="112" t="s">
        <v>1650</v>
      </c>
      <c r="D336" s="1575" t="s">
        <v>1563</v>
      </c>
    </row>
    <row r="337">
      <c r="A337" s="1576" t="s">
        <v>1551</v>
      </c>
      <c r="B337" s="1574" t="s">
        <v>1651</v>
      </c>
      <c r="C337" s="112" t="s">
        <v>1652</v>
      </c>
      <c r="D337" s="1575" t="s">
        <v>1554</v>
      </c>
    </row>
    <row r="338">
      <c r="A338" s="1576" t="s">
        <v>1551</v>
      </c>
      <c r="B338" s="1574" t="s">
        <v>1653</v>
      </c>
      <c r="C338" s="112" t="s">
        <v>1554</v>
      </c>
      <c r="D338" s="1575" t="s">
        <v>1554</v>
      </c>
    </row>
    <row r="339">
      <c r="A339" s="1576" t="s">
        <v>1551</v>
      </c>
      <c r="B339" s="1574" t="s">
        <v>1654</v>
      </c>
      <c r="C339" s="112" t="s">
        <v>1222</v>
      </c>
      <c r="D339" s="1575" t="s">
        <v>1554</v>
      </c>
    </row>
    <row r="340">
      <c r="A340" s="1576" t="s">
        <v>1551</v>
      </c>
      <c r="B340" s="1574" t="s">
        <v>1655</v>
      </c>
      <c r="C340" s="112" t="s">
        <v>1656</v>
      </c>
      <c r="D340" s="1575" t="s">
        <v>1084</v>
      </c>
    </row>
    <row r="341">
      <c r="A341" s="1576" t="s">
        <v>1551</v>
      </c>
      <c r="B341" s="1574" t="s">
        <v>1657</v>
      </c>
      <c r="C341" s="112" t="s">
        <v>1658</v>
      </c>
      <c r="D341" s="1575" t="s">
        <v>1084</v>
      </c>
    </row>
    <row r="342">
      <c r="A342" s="1576" t="s">
        <v>1551</v>
      </c>
      <c r="B342" s="1574" t="s">
        <v>1659</v>
      </c>
      <c r="C342" s="112" t="s">
        <v>1660</v>
      </c>
      <c r="D342" s="1575" t="s">
        <v>1554</v>
      </c>
    </row>
    <row r="343">
      <c r="A343" s="1576" t="s">
        <v>1551</v>
      </c>
      <c r="B343" s="1574" t="s">
        <v>1661</v>
      </c>
      <c r="C343" s="112" t="s">
        <v>1022</v>
      </c>
      <c r="D343" s="1575" t="s">
        <v>1554</v>
      </c>
    </row>
    <row r="344">
      <c r="A344" s="1576" t="s">
        <v>1551</v>
      </c>
      <c r="B344" s="1574" t="s">
        <v>1662</v>
      </c>
      <c r="C344" s="112" t="s">
        <v>1663</v>
      </c>
      <c r="D344" s="1575" t="s">
        <v>1554</v>
      </c>
    </row>
    <row r="345">
      <c r="A345" s="1576" t="s">
        <v>1551</v>
      </c>
      <c r="B345" s="1574" t="s">
        <v>1664</v>
      </c>
      <c r="C345" s="112" t="s">
        <v>1101</v>
      </c>
      <c r="D345" s="1575" t="s">
        <v>1084</v>
      </c>
    </row>
    <row r="346">
      <c r="A346" s="1576" t="s">
        <v>1551</v>
      </c>
      <c r="B346" s="1574" t="s">
        <v>1665</v>
      </c>
      <c r="C346" s="112" t="s">
        <v>1053</v>
      </c>
      <c r="D346" s="1575" t="s">
        <v>1084</v>
      </c>
    </row>
    <row r="347">
      <c r="A347" s="1576" t="s">
        <v>1551</v>
      </c>
      <c r="B347" s="1574" t="s">
        <v>1666</v>
      </c>
      <c r="C347" s="112" t="s">
        <v>1667</v>
      </c>
      <c r="D347" s="1575" t="s">
        <v>1554</v>
      </c>
    </row>
    <row r="348">
      <c r="A348" s="1576" t="s">
        <v>1551</v>
      </c>
      <c r="B348" s="1574" t="s">
        <v>1668</v>
      </c>
      <c r="C348" s="112" t="s">
        <v>1669</v>
      </c>
      <c r="D348" s="1575" t="s">
        <v>1554</v>
      </c>
    </row>
    <row r="349">
      <c r="A349" s="1576" t="s">
        <v>1551</v>
      </c>
      <c r="B349" s="1574" t="s">
        <v>1670</v>
      </c>
      <c r="C349" s="112" t="s">
        <v>1671</v>
      </c>
      <c r="D349" s="1575" t="s">
        <v>1554</v>
      </c>
    </row>
    <row r="350">
      <c r="A350" s="1576" t="s">
        <v>1551</v>
      </c>
      <c r="B350" s="1574" t="s">
        <v>1672</v>
      </c>
      <c r="C350" s="112" t="s">
        <v>1673</v>
      </c>
      <c r="D350" s="1575" t="s">
        <v>1243</v>
      </c>
    </row>
    <row r="351">
      <c r="A351" s="1576" t="s">
        <v>1551</v>
      </c>
      <c r="B351" s="1574" t="s">
        <v>1674</v>
      </c>
      <c r="C351" s="112" t="s">
        <v>1675</v>
      </c>
      <c r="D351" s="1575" t="s">
        <v>1554</v>
      </c>
    </row>
    <row r="352">
      <c r="A352" s="1576" t="s">
        <v>1551</v>
      </c>
      <c r="B352" s="1574" t="s">
        <v>1676</v>
      </c>
      <c r="C352" s="112" t="s">
        <v>1677</v>
      </c>
      <c r="D352" s="1575" t="s">
        <v>1084</v>
      </c>
    </row>
    <row r="353">
      <c r="A353" s="1576" t="s">
        <v>1551</v>
      </c>
      <c r="B353" s="1574" t="s">
        <v>1678</v>
      </c>
      <c r="C353" s="112" t="s">
        <v>1679</v>
      </c>
      <c r="D353" s="1575" t="s">
        <v>1084</v>
      </c>
    </row>
    <row r="354">
      <c r="A354" s="1576" t="s">
        <v>1551</v>
      </c>
      <c r="B354" s="1574" t="s">
        <v>1680</v>
      </c>
      <c r="C354" s="112" t="s">
        <v>1212</v>
      </c>
      <c r="D354" s="1575" t="s">
        <v>1554</v>
      </c>
    </row>
    <row r="355">
      <c r="A355" s="1576" t="s">
        <v>1551</v>
      </c>
      <c r="B355" s="1574" t="s">
        <v>1681</v>
      </c>
      <c r="C355" s="112" t="s">
        <v>1682</v>
      </c>
      <c r="D355" s="1575" t="s">
        <v>1084</v>
      </c>
    </row>
    <row r="356">
      <c r="A356" s="1576" t="s">
        <v>1551</v>
      </c>
      <c r="B356" s="1574" t="s">
        <v>1683</v>
      </c>
      <c r="C356" s="112" t="s">
        <v>1684</v>
      </c>
      <c r="D356" s="1575" t="s">
        <v>1084</v>
      </c>
    </row>
    <row r="357">
      <c r="A357" s="1576" t="s">
        <v>1551</v>
      </c>
      <c r="B357" s="1574" t="s">
        <v>1685</v>
      </c>
      <c r="C357" s="112" t="s">
        <v>1686</v>
      </c>
      <c r="D357" s="1575" t="s">
        <v>1554</v>
      </c>
    </row>
    <row r="358">
      <c r="A358" s="1576" t="s">
        <v>1551</v>
      </c>
      <c r="B358" s="1574" t="s">
        <v>1687</v>
      </c>
      <c r="C358" s="112" t="s">
        <v>1243</v>
      </c>
      <c r="D358" s="1575" t="s">
        <v>1243</v>
      </c>
    </row>
    <row r="359">
      <c r="A359" s="1576" t="s">
        <v>1551</v>
      </c>
      <c r="B359" s="1574" t="s">
        <v>1688</v>
      </c>
      <c r="C359" s="112" t="s">
        <v>1689</v>
      </c>
      <c r="D359" s="1575" t="s">
        <v>1243</v>
      </c>
    </row>
    <row r="360">
      <c r="A360" s="1576" t="s">
        <v>1551</v>
      </c>
      <c r="B360" s="1574" t="s">
        <v>1690</v>
      </c>
      <c r="C360" s="112" t="s">
        <v>1691</v>
      </c>
      <c r="D360" s="1575" t="s">
        <v>1243</v>
      </c>
    </row>
    <row r="361">
      <c r="A361" s="1576" t="s">
        <v>1551</v>
      </c>
      <c r="B361" s="1574" t="s">
        <v>1692</v>
      </c>
      <c r="C361" s="112" t="s">
        <v>1693</v>
      </c>
      <c r="D361" s="1575" t="s">
        <v>1243</v>
      </c>
    </row>
    <row r="362">
      <c r="A362" s="1576" t="s">
        <v>1551</v>
      </c>
      <c r="B362" s="1574" t="s">
        <v>1694</v>
      </c>
      <c r="C362" s="112" t="s">
        <v>1695</v>
      </c>
      <c r="D362" s="1575" t="s">
        <v>1243</v>
      </c>
    </row>
    <row r="363">
      <c r="A363" s="1576" t="s">
        <v>1551</v>
      </c>
      <c r="B363" s="1574" t="s">
        <v>1696</v>
      </c>
      <c r="C363" s="112" t="s">
        <v>1086</v>
      </c>
      <c r="D363" s="1575" t="s">
        <v>1243</v>
      </c>
    </row>
    <row r="364">
      <c r="A364" s="1576" t="s">
        <v>1551</v>
      </c>
      <c r="B364" s="1574" t="s">
        <v>1697</v>
      </c>
      <c r="C364" s="112" t="s">
        <v>1698</v>
      </c>
      <c r="D364" s="1575" t="s">
        <v>1243</v>
      </c>
    </row>
    <row r="365">
      <c r="A365" s="1576" t="s">
        <v>1551</v>
      </c>
      <c r="B365" s="1574" t="s">
        <v>1699</v>
      </c>
      <c r="C365" s="112" t="s">
        <v>1700</v>
      </c>
      <c r="D365" s="1575" t="s">
        <v>1243</v>
      </c>
    </row>
    <row r="366">
      <c r="A366" s="1576" t="s">
        <v>1551</v>
      </c>
      <c r="B366" s="1574" t="s">
        <v>1701</v>
      </c>
      <c r="C366" s="112" t="s">
        <v>1702</v>
      </c>
      <c r="D366" s="1575" t="s">
        <v>1243</v>
      </c>
    </row>
    <row r="367">
      <c r="A367" s="1576" t="s">
        <v>1551</v>
      </c>
      <c r="B367" s="1574" t="s">
        <v>1703</v>
      </c>
      <c r="C367" s="112" t="s">
        <v>1704</v>
      </c>
      <c r="D367" s="1575" t="s">
        <v>1243</v>
      </c>
    </row>
    <row r="368">
      <c r="A368" s="1576" t="s">
        <v>1551</v>
      </c>
      <c r="B368" s="1574" t="s">
        <v>1705</v>
      </c>
      <c r="C368" s="112" t="s">
        <v>1706</v>
      </c>
      <c r="D368" s="1575" t="s">
        <v>1243</v>
      </c>
    </row>
    <row r="369">
      <c r="A369" s="1576" t="s">
        <v>1551</v>
      </c>
      <c r="B369" s="1574" t="s">
        <v>1707</v>
      </c>
      <c r="C369" s="112" t="s">
        <v>1708</v>
      </c>
      <c r="D369" s="1575" t="s">
        <v>1084</v>
      </c>
    </row>
    <row r="370">
      <c r="A370" s="1576" t="s">
        <v>1551</v>
      </c>
      <c r="B370" s="1574" t="s">
        <v>1709</v>
      </c>
      <c r="C370" s="112" t="s">
        <v>1708</v>
      </c>
      <c r="D370" s="1575" t="s">
        <v>1084</v>
      </c>
    </row>
    <row r="371">
      <c r="A371" s="1576" t="s">
        <v>1551</v>
      </c>
      <c r="B371" s="1574" t="s">
        <v>1710</v>
      </c>
      <c r="C371" s="112" t="s">
        <v>1708</v>
      </c>
      <c r="D371" s="1575" t="s">
        <v>1084</v>
      </c>
    </row>
    <row r="372">
      <c r="A372" s="1576" t="s">
        <v>1551</v>
      </c>
      <c r="B372" s="1574" t="s">
        <v>1711</v>
      </c>
      <c r="C372" s="112" t="s">
        <v>1708</v>
      </c>
      <c r="D372" s="1575" t="s">
        <v>1084</v>
      </c>
    </row>
    <row r="373">
      <c r="A373" s="1576" t="s">
        <v>1551</v>
      </c>
      <c r="B373" s="1574" t="s">
        <v>1712</v>
      </c>
      <c r="C373" s="112" t="s">
        <v>1713</v>
      </c>
      <c r="D373" s="1575" t="s">
        <v>1243</v>
      </c>
    </row>
    <row r="374">
      <c r="A374" s="1576" t="s">
        <v>1551</v>
      </c>
      <c r="B374" s="1574" t="s">
        <v>1714</v>
      </c>
      <c r="C374" s="112" t="s">
        <v>1715</v>
      </c>
      <c r="D374" s="1575" t="s">
        <v>1084</v>
      </c>
    </row>
    <row r="375">
      <c r="A375" s="1576" t="s">
        <v>1551</v>
      </c>
      <c r="B375" s="1574" t="s">
        <v>1716</v>
      </c>
      <c r="C375" s="112" t="s">
        <v>1717</v>
      </c>
      <c r="D375" s="1575" t="s">
        <v>1084</v>
      </c>
    </row>
    <row r="376">
      <c r="A376" s="1576" t="s">
        <v>1551</v>
      </c>
      <c r="B376" s="1574" t="s">
        <v>1718</v>
      </c>
      <c r="C376" s="112" t="s">
        <v>1719</v>
      </c>
      <c r="D376" s="1575" t="s">
        <v>1084</v>
      </c>
    </row>
    <row r="377">
      <c r="A377" s="1576" t="s">
        <v>1551</v>
      </c>
      <c r="B377" s="1574" t="s">
        <v>1720</v>
      </c>
      <c r="C377" s="112" t="s">
        <v>1721</v>
      </c>
      <c r="D377" s="1575" t="s">
        <v>1084</v>
      </c>
    </row>
    <row r="378">
      <c r="A378" s="1576" t="s">
        <v>1551</v>
      </c>
      <c r="B378" s="1574" t="s">
        <v>1722</v>
      </c>
      <c r="C378" s="112" t="s">
        <v>1723</v>
      </c>
      <c r="D378" s="1575" t="s">
        <v>1084</v>
      </c>
    </row>
    <row r="379">
      <c r="A379" s="1576" t="s">
        <v>1551</v>
      </c>
      <c r="B379" s="1574" t="s">
        <v>1724</v>
      </c>
      <c r="C379" s="112" t="s">
        <v>1725</v>
      </c>
      <c r="D379" s="1575" t="s">
        <v>1084</v>
      </c>
    </row>
    <row r="380">
      <c r="A380" s="1576" t="s">
        <v>1551</v>
      </c>
      <c r="B380" s="1574" t="s">
        <v>1726</v>
      </c>
      <c r="C380" s="112" t="s">
        <v>1727</v>
      </c>
      <c r="D380" s="1575" t="s">
        <v>1243</v>
      </c>
    </row>
    <row r="381">
      <c r="A381" s="1576" t="s">
        <v>1551</v>
      </c>
      <c r="B381" s="1574" t="s">
        <v>1728</v>
      </c>
      <c r="C381" s="112" t="s">
        <v>1729</v>
      </c>
      <c r="D381" s="1575" t="s">
        <v>1084</v>
      </c>
    </row>
    <row r="382">
      <c r="A382" s="1576" t="s">
        <v>1551</v>
      </c>
      <c r="B382" s="1574" t="s">
        <v>1730</v>
      </c>
      <c r="C382" s="112" t="s">
        <v>1731</v>
      </c>
      <c r="D382" s="1575" t="s">
        <v>1243</v>
      </c>
    </row>
    <row r="383">
      <c r="A383" s="1576" t="s">
        <v>1551</v>
      </c>
      <c r="B383" s="1574" t="s">
        <v>1732</v>
      </c>
      <c r="C383" s="112" t="s">
        <v>1733</v>
      </c>
      <c r="D383" s="1575" t="s">
        <v>1084</v>
      </c>
    </row>
    <row r="384">
      <c r="A384" s="1576" t="s">
        <v>1551</v>
      </c>
      <c r="B384" s="1574" t="s">
        <v>1734</v>
      </c>
      <c r="C384" s="112" t="s">
        <v>1735</v>
      </c>
      <c r="D384" s="1575" t="s">
        <v>1084</v>
      </c>
    </row>
    <row r="385">
      <c r="A385" s="1576" t="s">
        <v>1551</v>
      </c>
      <c r="B385" s="1574" t="s">
        <v>1736</v>
      </c>
      <c r="C385" s="112" t="s">
        <v>1737</v>
      </c>
      <c r="D385" s="1575" t="s">
        <v>1084</v>
      </c>
    </row>
    <row r="386">
      <c r="A386" s="1576" t="s">
        <v>1551</v>
      </c>
      <c r="B386" s="1574" t="s">
        <v>1738</v>
      </c>
      <c r="C386" s="112" t="s">
        <v>1739</v>
      </c>
      <c r="D386" s="1575" t="s">
        <v>1084</v>
      </c>
    </row>
    <row r="387">
      <c r="A387" s="1576" t="s">
        <v>1551</v>
      </c>
      <c r="B387" s="1574" t="s">
        <v>1740</v>
      </c>
      <c r="C387" s="112" t="s">
        <v>1741</v>
      </c>
      <c r="D387" s="1575" t="s">
        <v>1084</v>
      </c>
    </row>
    <row r="388">
      <c r="A388" s="1576" t="s">
        <v>1551</v>
      </c>
      <c r="B388" s="1574" t="s">
        <v>1742</v>
      </c>
      <c r="C388" s="112" t="s">
        <v>1743</v>
      </c>
      <c r="D388" s="1575" t="s">
        <v>1084</v>
      </c>
    </row>
    <row r="389">
      <c r="A389" s="1576" t="s">
        <v>1551</v>
      </c>
      <c r="B389" s="1574" t="s">
        <v>1744</v>
      </c>
      <c r="C389" s="112" t="s">
        <v>1745</v>
      </c>
      <c r="D389" s="1575" t="s">
        <v>1084</v>
      </c>
    </row>
    <row r="390">
      <c r="A390" s="1576" t="s">
        <v>1551</v>
      </c>
      <c r="B390" s="1574" t="s">
        <v>1746</v>
      </c>
      <c r="C390" s="112" t="s">
        <v>1747</v>
      </c>
      <c r="D390" s="1575" t="s">
        <v>1084</v>
      </c>
    </row>
    <row r="391">
      <c r="A391" s="1576" t="s">
        <v>1551</v>
      </c>
      <c r="B391" s="1574" t="s">
        <v>1748</v>
      </c>
      <c r="C391" s="112" t="s">
        <v>1749</v>
      </c>
      <c r="D391" s="1575" t="s">
        <v>1084</v>
      </c>
    </row>
    <row r="392">
      <c r="A392" s="1576" t="s">
        <v>1551</v>
      </c>
      <c r="B392" s="1574" t="s">
        <v>1750</v>
      </c>
      <c r="C392" s="112" t="s">
        <v>1751</v>
      </c>
      <c r="D392" s="1575" t="s">
        <v>1084</v>
      </c>
    </row>
    <row r="393">
      <c r="A393" s="1576" t="s">
        <v>1551</v>
      </c>
      <c r="B393" s="1574" t="s">
        <v>1752</v>
      </c>
      <c r="C393" s="112" t="s">
        <v>1753</v>
      </c>
      <c r="D393" s="1575" t="s">
        <v>1084</v>
      </c>
    </row>
    <row r="394">
      <c r="A394" s="1576" t="s">
        <v>1551</v>
      </c>
      <c r="B394" s="1574" t="s">
        <v>1754</v>
      </c>
      <c r="C394" s="112" t="s">
        <v>1755</v>
      </c>
      <c r="D394" s="1575" t="s">
        <v>1756</v>
      </c>
    </row>
    <row r="395">
      <c r="A395" s="1576" t="s">
        <v>1551</v>
      </c>
      <c r="B395" s="1574" t="s">
        <v>1757</v>
      </c>
      <c r="C395" s="112" t="s">
        <v>1755</v>
      </c>
      <c r="D395" s="1575" t="s">
        <v>1756</v>
      </c>
    </row>
    <row r="396">
      <c r="A396" s="1576" t="s">
        <v>1551</v>
      </c>
      <c r="B396" s="1574" t="s">
        <v>1758</v>
      </c>
      <c r="C396" s="112" t="s">
        <v>1759</v>
      </c>
      <c r="D396" s="1575" t="s">
        <v>1756</v>
      </c>
    </row>
    <row r="397">
      <c r="A397" s="1576" t="s">
        <v>1551</v>
      </c>
      <c r="B397" s="1574" t="s">
        <v>1760</v>
      </c>
      <c r="C397" s="112" t="s">
        <v>1761</v>
      </c>
      <c r="D397" s="1575" t="s">
        <v>1756</v>
      </c>
    </row>
    <row r="398">
      <c r="A398" s="1576" t="s">
        <v>1551</v>
      </c>
      <c r="B398" s="1574" t="s">
        <v>1762</v>
      </c>
      <c r="C398" s="112" t="s">
        <v>1755</v>
      </c>
      <c r="D398" s="1575" t="s">
        <v>1756</v>
      </c>
    </row>
    <row r="399">
      <c r="A399" s="1576" t="s">
        <v>1551</v>
      </c>
      <c r="B399" s="1574" t="s">
        <v>1763</v>
      </c>
      <c r="C399" s="112" t="s">
        <v>1755</v>
      </c>
      <c r="D399" s="1575" t="s">
        <v>1756</v>
      </c>
    </row>
    <row r="400">
      <c r="A400" s="1576" t="s">
        <v>1551</v>
      </c>
      <c r="B400" s="1574" t="s">
        <v>1764</v>
      </c>
      <c r="C400" s="112" t="s">
        <v>1759</v>
      </c>
      <c r="D400" s="1575" t="s">
        <v>1756</v>
      </c>
    </row>
    <row r="401">
      <c r="A401" s="1576" t="s">
        <v>1551</v>
      </c>
      <c r="B401" s="1574" t="s">
        <v>1765</v>
      </c>
      <c r="C401" s="112" t="s">
        <v>1755</v>
      </c>
      <c r="D401" s="1575" t="s">
        <v>1756</v>
      </c>
    </row>
    <row r="402">
      <c r="A402" s="1576" t="s">
        <v>1551</v>
      </c>
      <c r="B402" s="1574" t="s">
        <v>1766</v>
      </c>
      <c r="C402" s="112" t="s">
        <v>1767</v>
      </c>
      <c r="D402" s="1575" t="s">
        <v>1756</v>
      </c>
    </row>
    <row r="403">
      <c r="A403" s="1576" t="s">
        <v>1551</v>
      </c>
      <c r="B403" s="1574" t="s">
        <v>1768</v>
      </c>
      <c r="C403" s="112" t="s">
        <v>1769</v>
      </c>
      <c r="D403" s="1575" t="s">
        <v>1770</v>
      </c>
    </row>
    <row r="404">
      <c r="A404" s="1576" t="s">
        <v>1551</v>
      </c>
      <c r="B404" s="1574" t="s">
        <v>1771</v>
      </c>
      <c r="C404" s="112" t="s">
        <v>1772</v>
      </c>
      <c r="D404" s="1575" t="s">
        <v>1137</v>
      </c>
    </row>
    <row r="405">
      <c r="A405" s="1576" t="s">
        <v>1551</v>
      </c>
      <c r="B405" s="1574" t="s">
        <v>1773</v>
      </c>
      <c r="C405" s="112" t="s">
        <v>1774</v>
      </c>
      <c r="D405" s="1575" t="s">
        <v>1775</v>
      </c>
    </row>
    <row r="406">
      <c r="A406" s="1576" t="s">
        <v>1551</v>
      </c>
      <c r="B406" s="1574" t="s">
        <v>1776</v>
      </c>
      <c r="C406" s="112" t="s">
        <v>1114</v>
      </c>
      <c r="D406" s="1575" t="s">
        <v>1777</v>
      </c>
    </row>
    <row r="407">
      <c r="A407" s="1576" t="s">
        <v>1551</v>
      </c>
      <c r="B407" s="1574" t="s">
        <v>1778</v>
      </c>
      <c r="C407" s="112" t="s">
        <v>1779</v>
      </c>
      <c r="D407" s="1575" t="s">
        <v>1756</v>
      </c>
    </row>
    <row r="408">
      <c r="A408" s="1576" t="s">
        <v>1551</v>
      </c>
      <c r="B408" s="1574" t="s">
        <v>1780</v>
      </c>
      <c r="C408" s="112" t="s">
        <v>1781</v>
      </c>
      <c r="D408" s="1575" t="s">
        <v>1756</v>
      </c>
    </row>
    <row r="409">
      <c r="A409" s="1576" t="s">
        <v>1551</v>
      </c>
      <c r="B409" s="1574" t="s">
        <v>1782</v>
      </c>
      <c r="C409" s="112" t="s">
        <v>1767</v>
      </c>
      <c r="D409" s="1575" t="s">
        <v>1756</v>
      </c>
    </row>
    <row r="410">
      <c r="A410" s="1576" t="s">
        <v>1551</v>
      </c>
      <c r="B410" s="1574" t="s">
        <v>1783</v>
      </c>
      <c r="C410" s="112" t="s">
        <v>1784</v>
      </c>
      <c r="D410" s="1575" t="s">
        <v>1137</v>
      </c>
    </row>
    <row r="411">
      <c r="A411" s="1576" t="s">
        <v>1551</v>
      </c>
      <c r="B411" s="1574" t="s">
        <v>1785</v>
      </c>
      <c r="C411" s="112" t="s">
        <v>1786</v>
      </c>
      <c r="D411" s="1575" t="s">
        <v>1137</v>
      </c>
    </row>
    <row r="412">
      <c r="A412" s="1576" t="s">
        <v>1551</v>
      </c>
      <c r="B412" s="1574" t="s">
        <v>1787</v>
      </c>
      <c r="C412" s="112" t="s">
        <v>1767</v>
      </c>
      <c r="D412" s="1575" t="s">
        <v>1756</v>
      </c>
    </row>
    <row r="413">
      <c r="A413" s="1576" t="s">
        <v>1551</v>
      </c>
      <c r="B413" s="1574" t="s">
        <v>1788</v>
      </c>
      <c r="C413" s="112" t="s">
        <v>1789</v>
      </c>
      <c r="D413" s="1575" t="s">
        <v>1137</v>
      </c>
    </row>
    <row r="414">
      <c r="A414" s="1576" t="s">
        <v>1551</v>
      </c>
      <c r="B414" s="1574" t="s">
        <v>1790</v>
      </c>
      <c r="C414" s="112" t="s">
        <v>1791</v>
      </c>
      <c r="D414" s="1575" t="s">
        <v>1756</v>
      </c>
    </row>
    <row r="415">
      <c r="A415" s="1576" t="s">
        <v>1551</v>
      </c>
      <c r="B415" s="1574" t="s">
        <v>1792</v>
      </c>
      <c r="C415" s="112" t="s">
        <v>1793</v>
      </c>
      <c r="D415" s="1575" t="s">
        <v>1756</v>
      </c>
    </row>
    <row r="416">
      <c r="A416" s="1576" t="s">
        <v>1551</v>
      </c>
      <c r="B416" s="1574" t="s">
        <v>1794</v>
      </c>
      <c r="C416" s="112" t="s">
        <v>1793</v>
      </c>
      <c r="D416" s="1575" t="s">
        <v>1756</v>
      </c>
    </row>
    <row r="417">
      <c r="A417" s="1576" t="s">
        <v>1551</v>
      </c>
      <c r="B417" s="1574" t="s">
        <v>1795</v>
      </c>
      <c r="C417" s="112" t="s">
        <v>1796</v>
      </c>
      <c r="D417" s="1575" t="s">
        <v>1756</v>
      </c>
    </row>
    <row r="418">
      <c r="A418" s="1576" t="s">
        <v>1551</v>
      </c>
      <c r="B418" s="1574" t="s">
        <v>1797</v>
      </c>
      <c r="C418" s="112" t="s">
        <v>1798</v>
      </c>
      <c r="D418" s="1575" t="s">
        <v>1137</v>
      </c>
    </row>
    <row r="419">
      <c r="A419" s="1576" t="s">
        <v>1551</v>
      </c>
      <c r="B419" s="1574" t="s">
        <v>1799</v>
      </c>
      <c r="C419" s="112" t="s">
        <v>1800</v>
      </c>
      <c r="D419" s="1575" t="s">
        <v>1777</v>
      </c>
    </row>
    <row r="420">
      <c r="A420" s="1576" t="s">
        <v>1551</v>
      </c>
      <c r="B420" s="1574" t="s">
        <v>1801</v>
      </c>
      <c r="C420" s="112" t="s">
        <v>1137</v>
      </c>
      <c r="D420" s="1575" t="s">
        <v>1137</v>
      </c>
    </row>
    <row r="421">
      <c r="A421" s="1576" t="s">
        <v>1551</v>
      </c>
      <c r="B421" s="1574" t="s">
        <v>1802</v>
      </c>
      <c r="C421" s="112" t="s">
        <v>1770</v>
      </c>
      <c r="D421" s="1575" t="s">
        <v>1770</v>
      </c>
    </row>
    <row r="422">
      <c r="A422" s="1576" t="s">
        <v>1551</v>
      </c>
      <c r="B422" s="1574" t="s">
        <v>1803</v>
      </c>
      <c r="C422" s="112" t="s">
        <v>1804</v>
      </c>
      <c r="D422" s="1575" t="s">
        <v>1137</v>
      </c>
    </row>
    <row r="423">
      <c r="A423" s="1576" t="s">
        <v>1551</v>
      </c>
      <c r="B423" s="1574" t="s">
        <v>1805</v>
      </c>
      <c r="C423" s="112" t="s">
        <v>1806</v>
      </c>
      <c r="D423" s="1575" t="s">
        <v>1137</v>
      </c>
    </row>
    <row r="424">
      <c r="A424" s="1576" t="s">
        <v>1551</v>
      </c>
      <c r="B424" s="1574" t="s">
        <v>1807</v>
      </c>
      <c r="C424" s="112" t="s">
        <v>1808</v>
      </c>
      <c r="D424" s="1575" t="s">
        <v>1756</v>
      </c>
    </row>
    <row r="425">
      <c r="A425" s="1576" t="s">
        <v>1551</v>
      </c>
      <c r="B425" s="1574" t="s">
        <v>1809</v>
      </c>
      <c r="C425" s="112" t="s">
        <v>82</v>
      </c>
      <c r="D425" s="1575" t="s">
        <v>1756</v>
      </c>
    </row>
    <row r="426">
      <c r="A426" s="1576" t="s">
        <v>1551</v>
      </c>
      <c r="B426" s="1574" t="s">
        <v>1810</v>
      </c>
      <c r="C426" s="112" t="s">
        <v>1811</v>
      </c>
      <c r="D426" s="1575" t="s">
        <v>1770</v>
      </c>
    </row>
    <row r="427">
      <c r="A427" s="1576" t="s">
        <v>1551</v>
      </c>
      <c r="B427" s="1574" t="s">
        <v>1812</v>
      </c>
      <c r="C427" s="112" t="s">
        <v>1813</v>
      </c>
      <c r="D427" s="1575" t="s">
        <v>1775</v>
      </c>
    </row>
    <row r="428">
      <c r="A428" s="1576" t="s">
        <v>1551</v>
      </c>
      <c r="B428" s="1574" t="s">
        <v>1814</v>
      </c>
      <c r="C428" s="112" t="s">
        <v>1815</v>
      </c>
      <c r="D428" s="1575" t="s">
        <v>1756</v>
      </c>
    </row>
    <row r="429">
      <c r="A429" s="1576" t="s">
        <v>1551</v>
      </c>
      <c r="B429" s="1574" t="s">
        <v>1816</v>
      </c>
      <c r="C429" s="112" t="s">
        <v>1817</v>
      </c>
      <c r="D429" s="1575" t="s">
        <v>1756</v>
      </c>
    </row>
    <row r="430">
      <c r="A430" s="1576" t="s">
        <v>1551</v>
      </c>
      <c r="B430" s="1574" t="s">
        <v>1818</v>
      </c>
      <c r="C430" s="112" t="s">
        <v>1488</v>
      </c>
      <c r="D430" s="1575" t="s">
        <v>1756</v>
      </c>
    </row>
    <row r="431">
      <c r="A431" s="1576" t="s">
        <v>1551</v>
      </c>
      <c r="B431" s="1574" t="s">
        <v>1819</v>
      </c>
      <c r="C431" s="112" t="s">
        <v>1820</v>
      </c>
      <c r="D431" s="1575" t="s">
        <v>1777</v>
      </c>
    </row>
    <row r="432">
      <c r="A432" s="1576" t="s">
        <v>1551</v>
      </c>
      <c r="B432" s="1574" t="s">
        <v>1821</v>
      </c>
      <c r="C432" s="112" t="s">
        <v>1822</v>
      </c>
      <c r="D432" s="1575" t="s">
        <v>1137</v>
      </c>
    </row>
    <row r="433">
      <c r="A433" s="1576" t="s">
        <v>1551</v>
      </c>
      <c r="B433" s="1574" t="s">
        <v>1823</v>
      </c>
      <c r="C433" s="112" t="s">
        <v>1824</v>
      </c>
      <c r="D433" s="1575" t="s">
        <v>1137</v>
      </c>
    </row>
    <row r="434">
      <c r="A434" s="1576" t="s">
        <v>1551</v>
      </c>
      <c r="B434" s="1574" t="s">
        <v>1825</v>
      </c>
      <c r="C434" s="112" t="s">
        <v>1826</v>
      </c>
      <c r="D434" s="1575" t="s">
        <v>1777</v>
      </c>
    </row>
    <row r="435">
      <c r="A435" s="1576" t="s">
        <v>1551</v>
      </c>
      <c r="B435" s="1574" t="s">
        <v>1827</v>
      </c>
      <c r="C435" s="112" t="s">
        <v>1828</v>
      </c>
      <c r="D435" s="1575" t="s">
        <v>1777</v>
      </c>
    </row>
    <row r="436">
      <c r="A436" s="1576" t="s">
        <v>1551</v>
      </c>
      <c r="B436" s="1574" t="s">
        <v>1829</v>
      </c>
      <c r="C436" s="112" t="s">
        <v>1830</v>
      </c>
      <c r="D436" s="1575" t="s">
        <v>1770</v>
      </c>
    </row>
    <row r="437">
      <c r="A437" s="1576" t="s">
        <v>1551</v>
      </c>
      <c r="B437" s="1574" t="s">
        <v>1831</v>
      </c>
      <c r="C437" s="112" t="s">
        <v>1832</v>
      </c>
      <c r="D437" s="1575" t="s">
        <v>1137</v>
      </c>
    </row>
    <row r="438">
      <c r="A438" s="1576" t="s">
        <v>1551</v>
      </c>
      <c r="B438" s="1574" t="s">
        <v>1833</v>
      </c>
      <c r="C438" s="112" t="s">
        <v>1834</v>
      </c>
      <c r="D438" s="1575" t="s">
        <v>1756</v>
      </c>
    </row>
    <row r="439">
      <c r="A439" s="1576" t="s">
        <v>1551</v>
      </c>
      <c r="B439" s="1574" t="s">
        <v>1835</v>
      </c>
      <c r="C439" s="112" t="s">
        <v>1836</v>
      </c>
      <c r="D439" s="1575" t="s">
        <v>1137</v>
      </c>
    </row>
    <row r="440">
      <c r="A440" s="1576" t="s">
        <v>1551</v>
      </c>
      <c r="B440" s="1574" t="s">
        <v>1837</v>
      </c>
      <c r="C440" s="112" t="s">
        <v>1836</v>
      </c>
      <c r="D440" s="1575" t="s">
        <v>1137</v>
      </c>
    </row>
    <row r="441">
      <c r="A441" s="1576" t="s">
        <v>1551</v>
      </c>
      <c r="B441" s="1574" t="s">
        <v>1838</v>
      </c>
      <c r="C441" s="112" t="s">
        <v>1839</v>
      </c>
      <c r="D441" s="1575" t="s">
        <v>1137</v>
      </c>
    </row>
    <row r="442">
      <c r="A442" s="1576" t="s">
        <v>1551</v>
      </c>
      <c r="B442" s="1574" t="s">
        <v>1840</v>
      </c>
      <c r="C442" s="112" t="s">
        <v>1841</v>
      </c>
      <c r="D442" s="1575" t="s">
        <v>1756</v>
      </c>
    </row>
    <row r="443">
      <c r="A443" s="1576" t="s">
        <v>1551</v>
      </c>
      <c r="B443" s="1574" t="s">
        <v>1842</v>
      </c>
      <c r="C443" s="112" t="s">
        <v>1843</v>
      </c>
      <c r="D443" s="1575" t="s">
        <v>1137</v>
      </c>
    </row>
    <row r="444">
      <c r="A444" s="1576" t="s">
        <v>1551</v>
      </c>
      <c r="B444" s="1574" t="s">
        <v>1844</v>
      </c>
      <c r="C444" s="112" t="s">
        <v>1845</v>
      </c>
      <c r="D444" s="1575" t="s">
        <v>1137</v>
      </c>
    </row>
    <row r="445">
      <c r="A445" s="1576" t="s">
        <v>1551</v>
      </c>
      <c r="B445" s="1574" t="s">
        <v>1846</v>
      </c>
      <c r="C445" s="112" t="s">
        <v>1847</v>
      </c>
      <c r="D445" s="1575" t="s">
        <v>1770</v>
      </c>
    </row>
    <row r="446">
      <c r="A446" s="1576" t="s">
        <v>1551</v>
      </c>
      <c r="B446" s="1574" t="s">
        <v>1848</v>
      </c>
      <c r="C446" s="112" t="s">
        <v>1849</v>
      </c>
      <c r="D446" s="1575" t="s">
        <v>1777</v>
      </c>
    </row>
    <row r="447">
      <c r="A447" s="1576" t="s">
        <v>1551</v>
      </c>
      <c r="B447" s="1574" t="s">
        <v>1850</v>
      </c>
      <c r="C447" s="112" t="s">
        <v>1851</v>
      </c>
      <c r="D447" s="1575" t="s">
        <v>1137</v>
      </c>
    </row>
    <row r="448">
      <c r="A448" s="1576" t="s">
        <v>1551</v>
      </c>
      <c r="B448" s="1574" t="s">
        <v>1852</v>
      </c>
      <c r="C448" s="112" t="s">
        <v>1853</v>
      </c>
      <c r="D448" s="1575" t="s">
        <v>1756</v>
      </c>
    </row>
    <row r="449">
      <c r="A449" s="1576" t="s">
        <v>1551</v>
      </c>
      <c r="B449" s="1574" t="s">
        <v>1854</v>
      </c>
      <c r="C449" s="112" t="s">
        <v>1855</v>
      </c>
      <c r="D449" s="1575" t="s">
        <v>1756</v>
      </c>
    </row>
    <row r="450">
      <c r="A450" s="1576" t="s">
        <v>1551</v>
      </c>
      <c r="B450" s="1574" t="s">
        <v>1856</v>
      </c>
      <c r="C450" s="112" t="s">
        <v>1857</v>
      </c>
      <c r="D450" s="1575" t="s">
        <v>1777</v>
      </c>
    </row>
    <row r="451">
      <c r="A451" s="1576" t="s">
        <v>1551</v>
      </c>
      <c r="B451" s="1574" t="s">
        <v>1858</v>
      </c>
      <c r="C451" s="112" t="s">
        <v>1859</v>
      </c>
      <c r="D451" s="1575" t="s">
        <v>1775</v>
      </c>
    </row>
    <row r="452">
      <c r="A452" s="1576" t="s">
        <v>1551</v>
      </c>
      <c r="B452" s="1574" t="s">
        <v>1860</v>
      </c>
      <c r="C452" s="112" t="s">
        <v>1861</v>
      </c>
      <c r="D452" s="1575" t="s">
        <v>1756</v>
      </c>
    </row>
    <row r="453">
      <c r="A453" s="1576" t="s">
        <v>1551</v>
      </c>
      <c r="B453" s="1574" t="s">
        <v>1862</v>
      </c>
      <c r="C453" s="112" t="s">
        <v>1863</v>
      </c>
      <c r="D453" s="1575" t="s">
        <v>1756</v>
      </c>
    </row>
    <row r="454">
      <c r="A454" s="1576" t="s">
        <v>1551</v>
      </c>
      <c r="B454" s="1574" t="s">
        <v>1864</v>
      </c>
      <c r="C454" s="112" t="s">
        <v>1865</v>
      </c>
      <c r="D454" s="1575" t="s">
        <v>1205</v>
      </c>
    </row>
    <row r="455">
      <c r="A455" s="1576" t="s">
        <v>1551</v>
      </c>
      <c r="B455" s="1574" t="s">
        <v>1866</v>
      </c>
      <c r="C455" s="112" t="s">
        <v>1865</v>
      </c>
      <c r="D455" s="1575" t="s">
        <v>1205</v>
      </c>
    </row>
    <row r="456">
      <c r="A456" s="1576" t="s">
        <v>1551</v>
      </c>
      <c r="B456" s="1574" t="s">
        <v>1867</v>
      </c>
      <c r="C456" s="112" t="s">
        <v>1865</v>
      </c>
      <c r="D456" s="1575" t="s">
        <v>1205</v>
      </c>
    </row>
    <row r="457">
      <c r="A457" s="1576" t="s">
        <v>1551</v>
      </c>
      <c r="B457" s="1574" t="s">
        <v>1868</v>
      </c>
      <c r="C457" s="112" t="s">
        <v>1865</v>
      </c>
      <c r="D457" s="1575" t="s">
        <v>1205</v>
      </c>
    </row>
    <row r="458">
      <c r="A458" s="1576" t="s">
        <v>1551</v>
      </c>
      <c r="B458" s="1574" t="s">
        <v>1869</v>
      </c>
      <c r="C458" s="112" t="s">
        <v>1865</v>
      </c>
      <c r="D458" s="1575" t="s">
        <v>1205</v>
      </c>
    </row>
    <row r="459">
      <c r="A459" s="1576" t="s">
        <v>1551</v>
      </c>
      <c r="B459" s="1574" t="s">
        <v>1870</v>
      </c>
      <c r="C459" s="112" t="s">
        <v>1865</v>
      </c>
      <c r="D459" s="1575" t="s">
        <v>1205</v>
      </c>
    </row>
    <row r="460">
      <c r="A460" s="1576" t="s">
        <v>1551</v>
      </c>
      <c r="B460" s="1574" t="s">
        <v>1871</v>
      </c>
      <c r="C460" s="112" t="s">
        <v>1865</v>
      </c>
      <c r="D460" s="1575" t="s">
        <v>1205</v>
      </c>
    </row>
    <row r="461">
      <c r="A461" s="1576" t="s">
        <v>1551</v>
      </c>
      <c r="B461" s="1574" t="s">
        <v>1872</v>
      </c>
      <c r="C461" s="112" t="s">
        <v>1873</v>
      </c>
      <c r="D461" s="1575" t="s">
        <v>1205</v>
      </c>
    </row>
    <row r="462">
      <c r="A462" s="1576" t="s">
        <v>1551</v>
      </c>
      <c r="B462" s="1574" t="s">
        <v>1874</v>
      </c>
      <c r="C462" s="112" t="s">
        <v>1875</v>
      </c>
      <c r="D462" s="1575" t="s">
        <v>1205</v>
      </c>
    </row>
    <row r="463">
      <c r="A463" s="1576" t="s">
        <v>1551</v>
      </c>
      <c r="B463" s="1574" t="s">
        <v>1876</v>
      </c>
      <c r="C463" s="112" t="s">
        <v>1877</v>
      </c>
      <c r="D463" s="1575" t="s">
        <v>1205</v>
      </c>
    </row>
    <row r="464">
      <c r="A464" s="1576" t="s">
        <v>1551</v>
      </c>
      <c r="B464" s="1574" t="s">
        <v>1878</v>
      </c>
      <c r="C464" s="112" t="s">
        <v>1879</v>
      </c>
      <c r="D464" s="1575" t="s">
        <v>1205</v>
      </c>
    </row>
    <row r="465">
      <c r="A465" s="1576" t="s">
        <v>1551</v>
      </c>
      <c r="B465" s="1574" t="s">
        <v>1880</v>
      </c>
      <c r="C465" s="112" t="s">
        <v>1881</v>
      </c>
      <c r="D465" s="1575" t="s">
        <v>1205</v>
      </c>
    </row>
    <row r="466">
      <c r="A466" s="1576" t="s">
        <v>1551</v>
      </c>
      <c r="B466" s="1574" t="s">
        <v>1882</v>
      </c>
      <c r="C466" s="112" t="s">
        <v>1883</v>
      </c>
      <c r="D466" s="1575" t="s">
        <v>1205</v>
      </c>
    </row>
    <row r="467">
      <c r="A467" s="1576" t="s">
        <v>1551</v>
      </c>
      <c r="B467" s="1574" t="s">
        <v>1884</v>
      </c>
      <c r="C467" s="112" t="s">
        <v>1885</v>
      </c>
      <c r="D467" s="1575" t="s">
        <v>1205</v>
      </c>
    </row>
    <row r="468">
      <c r="A468" s="1576" t="s">
        <v>1551</v>
      </c>
      <c r="B468" s="1574" t="s">
        <v>1886</v>
      </c>
      <c r="C468" s="112" t="s">
        <v>1887</v>
      </c>
      <c r="D468" s="1575" t="s">
        <v>1775</v>
      </c>
    </row>
    <row r="469">
      <c r="A469" s="1576" t="s">
        <v>1551</v>
      </c>
      <c r="B469" s="1574" t="s">
        <v>1888</v>
      </c>
      <c r="C469" s="112" t="s">
        <v>1889</v>
      </c>
      <c r="D469" s="1575" t="s">
        <v>1775</v>
      </c>
    </row>
    <row r="470">
      <c r="A470" s="1576" t="s">
        <v>1551</v>
      </c>
      <c r="B470" s="1574" t="s">
        <v>1890</v>
      </c>
      <c r="C470" s="112" t="s">
        <v>1891</v>
      </c>
      <c r="D470" s="1575" t="s">
        <v>1205</v>
      </c>
    </row>
    <row r="471">
      <c r="A471" s="1576" t="s">
        <v>1551</v>
      </c>
      <c r="B471" s="1574" t="s">
        <v>1892</v>
      </c>
      <c r="C471" s="112" t="s">
        <v>1893</v>
      </c>
      <c r="D471" s="1575" t="s">
        <v>1775</v>
      </c>
    </row>
    <row r="472">
      <c r="A472" s="1576" t="s">
        <v>1551</v>
      </c>
      <c r="B472" s="1574" t="s">
        <v>1894</v>
      </c>
      <c r="C472" s="112" t="s">
        <v>1895</v>
      </c>
      <c r="D472" s="1575" t="s">
        <v>1775</v>
      </c>
    </row>
    <row r="473">
      <c r="A473" s="1576" t="s">
        <v>1551</v>
      </c>
      <c r="B473" s="1574" t="s">
        <v>1896</v>
      </c>
      <c r="C473" s="112" t="s">
        <v>1897</v>
      </c>
      <c r="D473" s="1575" t="s">
        <v>1775</v>
      </c>
    </row>
    <row r="474">
      <c r="A474" s="1576" t="s">
        <v>1551</v>
      </c>
      <c r="B474" s="1574" t="s">
        <v>1898</v>
      </c>
      <c r="C474" s="112" t="s">
        <v>1899</v>
      </c>
      <c r="D474" s="1575" t="s">
        <v>1205</v>
      </c>
    </row>
    <row r="475">
      <c r="A475" s="1576" t="s">
        <v>1551</v>
      </c>
      <c r="B475" s="1574" t="s">
        <v>1900</v>
      </c>
      <c r="C475" s="112" t="s">
        <v>1901</v>
      </c>
      <c r="D475" s="1575" t="s">
        <v>1205</v>
      </c>
    </row>
    <row r="476">
      <c r="A476" s="1576" t="s">
        <v>1551</v>
      </c>
      <c r="B476" s="1574" t="s">
        <v>1902</v>
      </c>
      <c r="C476" s="112" t="s">
        <v>1903</v>
      </c>
      <c r="D476" s="1575" t="s">
        <v>1775</v>
      </c>
    </row>
    <row r="477">
      <c r="A477" s="1576" t="s">
        <v>1551</v>
      </c>
      <c r="B477" s="1574" t="s">
        <v>1904</v>
      </c>
      <c r="C477" s="112" t="s">
        <v>1905</v>
      </c>
      <c r="D477" s="1575" t="s">
        <v>1775</v>
      </c>
    </row>
    <row r="478">
      <c r="A478" s="1576" t="s">
        <v>1551</v>
      </c>
      <c r="B478" s="1574" t="s">
        <v>1906</v>
      </c>
      <c r="C478" s="112" t="s">
        <v>1907</v>
      </c>
      <c r="D478" s="1575" t="s">
        <v>1205</v>
      </c>
    </row>
    <row r="479">
      <c r="A479" s="1576" t="s">
        <v>1551</v>
      </c>
      <c r="B479" s="1574" t="s">
        <v>1908</v>
      </c>
      <c r="C479" s="112" t="s">
        <v>1909</v>
      </c>
      <c r="D479" s="1575" t="s">
        <v>1205</v>
      </c>
    </row>
    <row r="480">
      <c r="A480" s="1576" t="s">
        <v>1551</v>
      </c>
      <c r="B480" s="1574" t="s">
        <v>1910</v>
      </c>
      <c r="C480" s="112" t="s">
        <v>1911</v>
      </c>
      <c r="D480" s="1575" t="s">
        <v>1775</v>
      </c>
    </row>
    <row r="481">
      <c r="A481" s="1576" t="s">
        <v>1551</v>
      </c>
      <c r="B481" s="1574" t="s">
        <v>1912</v>
      </c>
      <c r="C481" s="112" t="s">
        <v>1913</v>
      </c>
      <c r="D481" s="1575" t="s">
        <v>1205</v>
      </c>
    </row>
    <row r="482">
      <c r="A482" s="1576" t="s">
        <v>1551</v>
      </c>
      <c r="B482" s="1574" t="s">
        <v>1914</v>
      </c>
      <c r="C482" s="112" t="s">
        <v>1399</v>
      </c>
      <c r="D482" s="1575" t="s">
        <v>1205</v>
      </c>
    </row>
    <row r="483">
      <c r="A483" s="1576" t="s">
        <v>1551</v>
      </c>
      <c r="B483" s="1574" t="s">
        <v>1915</v>
      </c>
      <c r="C483" s="112" t="s">
        <v>1916</v>
      </c>
      <c r="D483" s="1575" t="s">
        <v>1777</v>
      </c>
    </row>
    <row r="484">
      <c r="A484" s="1576" t="s">
        <v>1551</v>
      </c>
      <c r="B484" s="1574" t="s">
        <v>1917</v>
      </c>
      <c r="C484" s="112" t="s">
        <v>1918</v>
      </c>
      <c r="D484" s="1575" t="s">
        <v>1205</v>
      </c>
    </row>
    <row r="485">
      <c r="A485" s="1576" t="s">
        <v>1551</v>
      </c>
      <c r="B485" s="1574" t="s">
        <v>1919</v>
      </c>
      <c r="C485" s="112" t="s">
        <v>1920</v>
      </c>
      <c r="D485" s="1575" t="s">
        <v>1205</v>
      </c>
    </row>
    <row r="486">
      <c r="A486" s="1576" t="s">
        <v>1551</v>
      </c>
      <c r="B486" s="1574" t="s">
        <v>1921</v>
      </c>
      <c r="C486" s="112" t="s">
        <v>1922</v>
      </c>
      <c r="D486" s="1575" t="s">
        <v>1775</v>
      </c>
    </row>
    <row r="487">
      <c r="A487" s="1576" t="s">
        <v>1551</v>
      </c>
      <c r="B487" s="1574" t="s">
        <v>1923</v>
      </c>
      <c r="C487" s="112" t="s">
        <v>1924</v>
      </c>
      <c r="D487" s="1575" t="s">
        <v>1205</v>
      </c>
    </row>
    <row r="488">
      <c r="A488" s="1576" t="s">
        <v>1551</v>
      </c>
      <c r="B488" s="1574" t="s">
        <v>1925</v>
      </c>
      <c r="C488" s="112" t="s">
        <v>1203</v>
      </c>
      <c r="D488" s="1575" t="s">
        <v>1205</v>
      </c>
    </row>
    <row r="489">
      <c r="A489" s="1576" t="s">
        <v>1551</v>
      </c>
      <c r="B489" s="1574" t="s">
        <v>1926</v>
      </c>
      <c r="C489" s="112" t="s">
        <v>1205</v>
      </c>
      <c r="D489" s="1575" t="s">
        <v>1563</v>
      </c>
    </row>
    <row r="490">
      <c r="A490" s="1576" t="s">
        <v>1551</v>
      </c>
      <c r="B490" s="1574" t="s">
        <v>1927</v>
      </c>
      <c r="C490" s="112" t="s">
        <v>1920</v>
      </c>
      <c r="D490" s="1575" t="s">
        <v>1205</v>
      </c>
    </row>
    <row r="491">
      <c r="A491" s="1576" t="s">
        <v>1551</v>
      </c>
      <c r="B491" s="1574" t="s">
        <v>1928</v>
      </c>
      <c r="C491" s="112" t="s">
        <v>1929</v>
      </c>
      <c r="D491" s="1575" t="s">
        <v>1205</v>
      </c>
    </row>
    <row r="492">
      <c r="A492" s="1576" t="s">
        <v>1551</v>
      </c>
      <c r="B492" s="1574" t="s">
        <v>1930</v>
      </c>
      <c r="C492" s="112" t="s">
        <v>1931</v>
      </c>
      <c r="D492" s="1575" t="s">
        <v>1205</v>
      </c>
    </row>
    <row r="493">
      <c r="A493" s="1576" t="s">
        <v>1551</v>
      </c>
      <c r="B493" s="1574" t="s">
        <v>1932</v>
      </c>
      <c r="C493" s="112" t="s">
        <v>1933</v>
      </c>
      <c r="D493" s="1575" t="s">
        <v>1563</v>
      </c>
    </row>
    <row r="494">
      <c r="A494" s="1576" t="s">
        <v>1551</v>
      </c>
      <c r="B494" s="1574" t="s">
        <v>1934</v>
      </c>
      <c r="C494" s="112" t="s">
        <v>1935</v>
      </c>
      <c r="D494" s="1575" t="s">
        <v>1775</v>
      </c>
    </row>
    <row r="495">
      <c r="A495" s="1576" t="s">
        <v>1551</v>
      </c>
      <c r="B495" s="1574" t="s">
        <v>1936</v>
      </c>
      <c r="C495" s="112" t="s">
        <v>1937</v>
      </c>
      <c r="D495" s="1575" t="s">
        <v>1205</v>
      </c>
    </row>
    <row r="496">
      <c r="A496" s="1576" t="s">
        <v>1551</v>
      </c>
      <c r="B496" s="1574" t="s">
        <v>1938</v>
      </c>
      <c r="C496" s="112" t="s">
        <v>1939</v>
      </c>
      <c r="D496" s="1575" t="s">
        <v>1205</v>
      </c>
    </row>
    <row r="497">
      <c r="A497" s="1576" t="s">
        <v>1551</v>
      </c>
      <c r="B497" s="1574" t="s">
        <v>1940</v>
      </c>
      <c r="C497" s="112" t="s">
        <v>1941</v>
      </c>
      <c r="D497" s="1575" t="s">
        <v>1941</v>
      </c>
    </row>
    <row r="498">
      <c r="A498" s="1576" t="s">
        <v>1551</v>
      </c>
      <c r="B498" s="1574" t="s">
        <v>1942</v>
      </c>
      <c r="C498" s="112" t="s">
        <v>1941</v>
      </c>
      <c r="D498" s="1575" t="s">
        <v>1941</v>
      </c>
    </row>
    <row r="499">
      <c r="A499" s="1576" t="s">
        <v>1551</v>
      </c>
      <c r="B499" s="1574" t="s">
        <v>1943</v>
      </c>
      <c r="C499" s="112" t="s">
        <v>1110</v>
      </c>
      <c r="D499" s="1575" t="s">
        <v>1941</v>
      </c>
    </row>
    <row r="500">
      <c r="A500" s="1576" t="s">
        <v>1551</v>
      </c>
      <c r="B500" s="1574" t="s">
        <v>1944</v>
      </c>
      <c r="C500" s="112" t="s">
        <v>1945</v>
      </c>
      <c r="D500" s="1575" t="s">
        <v>1941</v>
      </c>
    </row>
    <row r="501">
      <c r="A501" s="1576" t="s">
        <v>1551</v>
      </c>
      <c r="B501" s="1574" t="s">
        <v>1946</v>
      </c>
      <c r="C501" s="112" t="s">
        <v>1947</v>
      </c>
      <c r="D501" s="1575" t="s">
        <v>1941</v>
      </c>
    </row>
    <row r="502">
      <c r="A502" s="1576" t="s">
        <v>1551</v>
      </c>
      <c r="B502" s="1574" t="s">
        <v>1948</v>
      </c>
      <c r="C502" s="112" t="s">
        <v>1949</v>
      </c>
      <c r="D502" s="1575" t="s">
        <v>1941</v>
      </c>
    </row>
    <row r="503">
      <c r="A503" s="1576" t="s">
        <v>1551</v>
      </c>
      <c r="B503" s="1574" t="s">
        <v>1950</v>
      </c>
      <c r="C503" s="112" t="s">
        <v>1951</v>
      </c>
      <c r="D503" s="1575" t="s">
        <v>1777</v>
      </c>
    </row>
    <row r="504">
      <c r="A504" s="1576" t="s">
        <v>1551</v>
      </c>
      <c r="B504" s="1574" t="s">
        <v>1952</v>
      </c>
      <c r="C504" s="112" t="s">
        <v>1953</v>
      </c>
      <c r="D504" s="1575" t="s">
        <v>1941</v>
      </c>
    </row>
    <row r="505">
      <c r="A505" s="1576" t="s">
        <v>1551</v>
      </c>
      <c r="B505" s="1574" t="s">
        <v>1954</v>
      </c>
      <c r="C505" s="112" t="s">
        <v>1955</v>
      </c>
      <c r="D505" s="1575" t="s">
        <v>1941</v>
      </c>
    </row>
    <row r="506">
      <c r="A506" s="1576" t="s">
        <v>1551</v>
      </c>
      <c r="B506" s="1574" t="s">
        <v>1956</v>
      </c>
      <c r="C506" s="112" t="s">
        <v>1756</v>
      </c>
      <c r="D506" s="1575" t="s">
        <v>1941</v>
      </c>
    </row>
    <row r="507">
      <c r="A507" s="1576" t="s">
        <v>1551</v>
      </c>
      <c r="B507" s="1574" t="s">
        <v>1957</v>
      </c>
      <c r="C507" s="112" t="s">
        <v>1958</v>
      </c>
      <c r="D507" s="1575" t="s">
        <v>1941</v>
      </c>
    </row>
    <row r="508">
      <c r="A508" s="1576" t="s">
        <v>1551</v>
      </c>
      <c r="B508" s="1574" t="s">
        <v>1959</v>
      </c>
      <c r="C508" s="112" t="s">
        <v>1960</v>
      </c>
      <c r="D508" s="1575" t="s">
        <v>1941</v>
      </c>
    </row>
    <row r="509">
      <c r="A509" s="1576" t="s">
        <v>1551</v>
      </c>
      <c r="B509" s="1574" t="s">
        <v>1961</v>
      </c>
      <c r="C509" s="112" t="s">
        <v>1962</v>
      </c>
      <c r="D509" s="1575" t="s">
        <v>1777</v>
      </c>
    </row>
    <row r="510">
      <c r="A510" s="1576" t="s">
        <v>1551</v>
      </c>
      <c r="B510" s="1574" t="s">
        <v>1963</v>
      </c>
      <c r="C510" s="112" t="s">
        <v>1964</v>
      </c>
      <c r="D510" s="1575" t="s">
        <v>1941</v>
      </c>
    </row>
    <row r="511">
      <c r="A511" s="1576" t="s">
        <v>1551</v>
      </c>
      <c r="B511" s="1574" t="s">
        <v>1965</v>
      </c>
      <c r="C511" s="112" t="s">
        <v>1966</v>
      </c>
      <c r="D511" s="1575" t="s">
        <v>1941</v>
      </c>
    </row>
    <row r="512">
      <c r="A512" s="1576" t="s">
        <v>1551</v>
      </c>
      <c r="B512" s="1574" t="s">
        <v>1967</v>
      </c>
      <c r="C512" s="112" t="s">
        <v>1968</v>
      </c>
      <c r="D512" s="1575" t="s">
        <v>1941</v>
      </c>
    </row>
    <row r="513">
      <c r="A513" s="1576" t="s">
        <v>1551</v>
      </c>
      <c r="B513" s="1574" t="s">
        <v>1969</v>
      </c>
      <c r="C513" s="112" t="s">
        <v>1970</v>
      </c>
      <c r="D513" s="1575" t="s">
        <v>1941</v>
      </c>
    </row>
    <row r="514">
      <c r="A514" s="1576" t="s">
        <v>1551</v>
      </c>
      <c r="B514" s="1574" t="s">
        <v>1971</v>
      </c>
      <c r="C514" s="112" t="s">
        <v>1972</v>
      </c>
      <c r="D514" s="1575" t="s">
        <v>1941</v>
      </c>
    </row>
    <row r="515">
      <c r="A515" s="1576" t="s">
        <v>1551</v>
      </c>
      <c r="B515" s="1574" t="s">
        <v>1973</v>
      </c>
      <c r="C515" s="112" t="s">
        <v>1974</v>
      </c>
      <c r="D515" s="1575" t="s">
        <v>1554</v>
      </c>
    </row>
    <row r="516">
      <c r="A516" s="1576" t="s">
        <v>1551</v>
      </c>
      <c r="B516" s="1574" t="s">
        <v>1975</v>
      </c>
      <c r="C516" s="112" t="s">
        <v>1976</v>
      </c>
      <c r="D516" s="1575" t="s">
        <v>1777</v>
      </c>
    </row>
    <row r="517">
      <c r="A517" s="1576" t="s">
        <v>1551</v>
      </c>
      <c r="B517" s="1574" t="s">
        <v>1977</v>
      </c>
      <c r="C517" s="112" t="s">
        <v>1256</v>
      </c>
      <c r="D517" s="1575" t="s">
        <v>1777</v>
      </c>
    </row>
    <row r="518">
      <c r="A518" s="1576" t="s">
        <v>1551</v>
      </c>
      <c r="B518" s="1574" t="s">
        <v>1978</v>
      </c>
      <c r="C518" s="112" t="s">
        <v>1979</v>
      </c>
      <c r="D518" s="1575" t="s">
        <v>1941</v>
      </c>
    </row>
    <row r="519">
      <c r="A519" s="1576" t="s">
        <v>1551</v>
      </c>
      <c r="B519" s="1574" t="s">
        <v>1980</v>
      </c>
      <c r="C519" s="112" t="s">
        <v>1981</v>
      </c>
      <c r="D519" s="1575" t="s">
        <v>1941</v>
      </c>
    </row>
    <row r="520">
      <c r="A520" s="1576" t="s">
        <v>1551</v>
      </c>
      <c r="B520" s="1574" t="s">
        <v>1982</v>
      </c>
      <c r="C520" s="112" t="s">
        <v>1983</v>
      </c>
      <c r="D520" s="1575" t="s">
        <v>1777</v>
      </c>
    </row>
    <row r="521">
      <c r="A521" s="1576" t="s">
        <v>1551</v>
      </c>
      <c r="B521" s="1574" t="s">
        <v>1984</v>
      </c>
      <c r="C521" s="112" t="s">
        <v>1985</v>
      </c>
      <c r="D521" s="1575" t="s">
        <v>1941</v>
      </c>
    </row>
    <row r="522">
      <c r="A522" s="1576" t="s">
        <v>1551</v>
      </c>
      <c r="B522" s="1574" t="s">
        <v>1986</v>
      </c>
      <c r="C522" s="112" t="s">
        <v>1987</v>
      </c>
      <c r="D522" s="1575" t="s">
        <v>1941</v>
      </c>
    </row>
    <row r="523">
      <c r="A523" s="1576" t="s">
        <v>1551</v>
      </c>
      <c r="B523" s="1574" t="s">
        <v>1988</v>
      </c>
      <c r="C523" s="112" t="s">
        <v>1989</v>
      </c>
      <c r="D523" s="1575" t="s">
        <v>1941</v>
      </c>
    </row>
    <row r="524">
      <c r="A524" s="1576" t="s">
        <v>1551</v>
      </c>
      <c r="B524" s="1574" t="s">
        <v>1990</v>
      </c>
      <c r="C524" s="112" t="s">
        <v>1991</v>
      </c>
      <c r="D524" s="1575" t="s">
        <v>1777</v>
      </c>
    </row>
    <row r="525">
      <c r="A525" s="1576" t="s">
        <v>1551</v>
      </c>
      <c r="B525" s="1574" t="s">
        <v>1992</v>
      </c>
      <c r="C525" s="112" t="s">
        <v>1993</v>
      </c>
      <c r="D525" s="1575" t="s">
        <v>1941</v>
      </c>
    </row>
    <row r="526">
      <c r="A526" s="1576" t="s">
        <v>1551</v>
      </c>
      <c r="B526" s="1574" t="s">
        <v>1994</v>
      </c>
      <c r="C526" s="112" t="s">
        <v>1181</v>
      </c>
      <c r="D526" s="1575" t="s">
        <v>1941</v>
      </c>
    </row>
    <row r="527">
      <c r="A527" s="1576" t="s">
        <v>1551</v>
      </c>
      <c r="B527" s="1574" t="s">
        <v>1995</v>
      </c>
      <c r="C527" s="112" t="s">
        <v>1996</v>
      </c>
      <c r="D527" s="1575" t="s">
        <v>1941</v>
      </c>
    </row>
    <row r="528">
      <c r="A528" s="1576" t="s">
        <v>1551</v>
      </c>
      <c r="B528" s="1574" t="s">
        <v>1997</v>
      </c>
      <c r="C528" s="112" t="s">
        <v>1998</v>
      </c>
      <c r="D528" s="1575" t="s">
        <v>1941</v>
      </c>
    </row>
    <row r="529">
      <c r="A529" s="1576" t="s">
        <v>1551</v>
      </c>
      <c r="B529" s="1574" t="s">
        <v>1999</v>
      </c>
      <c r="C529" s="112" t="s">
        <v>2000</v>
      </c>
      <c r="D529" s="1575" t="s">
        <v>1941</v>
      </c>
    </row>
    <row r="530">
      <c r="A530" s="1576" t="s">
        <v>1551</v>
      </c>
      <c r="B530" s="1574" t="s">
        <v>2001</v>
      </c>
      <c r="C530" s="112" t="s">
        <v>2002</v>
      </c>
      <c r="D530" s="1575" t="s">
        <v>1777</v>
      </c>
    </row>
    <row r="531">
      <c r="A531" s="1576" t="s">
        <v>1551</v>
      </c>
      <c r="B531" s="1574" t="s">
        <v>2003</v>
      </c>
      <c r="C531" s="112" t="s">
        <v>1465</v>
      </c>
      <c r="D531" s="1575" t="s">
        <v>1554</v>
      </c>
    </row>
    <row r="532">
      <c r="A532" s="1576" t="s">
        <v>1551</v>
      </c>
      <c r="B532" s="1574" t="s">
        <v>2004</v>
      </c>
      <c r="C532" s="112" t="s">
        <v>2005</v>
      </c>
      <c r="D532" s="1575" t="s">
        <v>1243</v>
      </c>
    </row>
    <row r="533">
      <c r="A533" s="1576" t="s">
        <v>1551</v>
      </c>
      <c r="B533" s="1574" t="s">
        <v>2006</v>
      </c>
      <c r="C533" s="112" t="s">
        <v>1187</v>
      </c>
      <c r="D533" s="1575" t="s">
        <v>1777</v>
      </c>
    </row>
    <row r="534">
      <c r="A534" s="1576" t="s">
        <v>1551</v>
      </c>
      <c r="B534" s="1574" t="s">
        <v>2007</v>
      </c>
      <c r="C534" s="112" t="s">
        <v>2008</v>
      </c>
      <c r="D534" s="1575" t="s">
        <v>1777</v>
      </c>
    </row>
    <row r="535">
      <c r="A535" s="1576" t="s">
        <v>1551</v>
      </c>
      <c r="B535" s="1574" t="s">
        <v>2009</v>
      </c>
      <c r="C535" s="112" t="s">
        <v>2010</v>
      </c>
      <c r="D535" s="1575" t="s">
        <v>1554</v>
      </c>
    </row>
    <row r="536">
      <c r="A536" s="1576" t="s">
        <v>1551</v>
      </c>
      <c r="B536" s="1574" t="s">
        <v>2011</v>
      </c>
      <c r="C536" s="112" t="s">
        <v>2012</v>
      </c>
      <c r="D536" s="1575" t="s">
        <v>1941</v>
      </c>
    </row>
    <row r="537">
      <c r="A537" s="1576" t="s">
        <v>1551</v>
      </c>
      <c r="B537" s="1574" t="s">
        <v>2013</v>
      </c>
      <c r="C537" s="112" t="s">
        <v>2014</v>
      </c>
      <c r="D537" s="1575" t="s">
        <v>1941</v>
      </c>
    </row>
    <row r="538">
      <c r="A538" s="1576" t="s">
        <v>1551</v>
      </c>
      <c r="B538" s="1574" t="s">
        <v>2015</v>
      </c>
      <c r="C538" s="112" t="s">
        <v>2016</v>
      </c>
      <c r="D538" s="1575" t="s">
        <v>1941</v>
      </c>
    </row>
    <row r="539">
      <c r="A539" s="1576" t="s">
        <v>1551</v>
      </c>
      <c r="B539" s="1574" t="s">
        <v>2017</v>
      </c>
      <c r="C539" s="112" t="s">
        <v>2018</v>
      </c>
      <c r="D539" s="1575" t="s">
        <v>1243</v>
      </c>
    </row>
    <row r="540">
      <c r="A540" s="1576" t="s">
        <v>1551</v>
      </c>
      <c r="B540" s="1574" t="s">
        <v>2019</v>
      </c>
      <c r="C540" s="112" t="s">
        <v>2020</v>
      </c>
      <c r="D540" s="1575" t="s">
        <v>1941</v>
      </c>
    </row>
    <row r="541">
      <c r="A541" s="1576" t="s">
        <v>1551</v>
      </c>
      <c r="B541" s="1574" t="s">
        <v>2021</v>
      </c>
      <c r="C541" s="112" t="s">
        <v>2022</v>
      </c>
      <c r="D541" s="1575" t="s">
        <v>1777</v>
      </c>
    </row>
    <row r="542">
      <c r="A542" s="1576" t="s">
        <v>1551</v>
      </c>
      <c r="B542" s="1574" t="s">
        <v>2023</v>
      </c>
      <c r="C542" s="112" t="s">
        <v>2024</v>
      </c>
      <c r="D542" s="1575" t="s">
        <v>1582</v>
      </c>
    </row>
    <row r="543">
      <c r="A543" s="1576" t="s">
        <v>1551</v>
      </c>
      <c r="B543" s="1574" t="s">
        <v>2025</v>
      </c>
      <c r="C543" s="112" t="s">
        <v>2026</v>
      </c>
      <c r="D543" s="1575" t="s">
        <v>2027</v>
      </c>
    </row>
    <row r="544">
      <c r="A544" s="1576" t="s">
        <v>1551</v>
      </c>
      <c r="B544" s="1574" t="s">
        <v>2028</v>
      </c>
      <c r="C544" s="112" t="s">
        <v>2029</v>
      </c>
      <c r="D544" s="1575" t="s">
        <v>1582</v>
      </c>
    </row>
    <row r="545">
      <c r="A545" s="1576" t="s">
        <v>1551</v>
      </c>
      <c r="B545" s="1574" t="s">
        <v>2030</v>
      </c>
      <c r="C545" s="112" t="s">
        <v>2031</v>
      </c>
      <c r="D545" s="1575" t="s">
        <v>2027</v>
      </c>
    </row>
    <row r="546">
      <c r="A546" s="1576" t="s">
        <v>1551</v>
      </c>
      <c r="B546" s="1574" t="s">
        <v>2032</v>
      </c>
      <c r="C546" s="112" t="s">
        <v>2033</v>
      </c>
      <c r="D546" s="1575" t="s">
        <v>2027</v>
      </c>
    </row>
    <row r="547">
      <c r="A547" s="1576" t="s">
        <v>1551</v>
      </c>
      <c r="B547" s="1574" t="s">
        <v>2034</v>
      </c>
      <c r="C547" s="112" t="s">
        <v>1226</v>
      </c>
      <c r="D547" s="1575" t="s">
        <v>1791</v>
      </c>
    </row>
    <row r="548">
      <c r="A548" s="1576" t="s">
        <v>1551</v>
      </c>
      <c r="B548" s="1574" t="s">
        <v>2035</v>
      </c>
      <c r="C548" s="112" t="s">
        <v>2036</v>
      </c>
      <c r="D548" s="1575" t="s">
        <v>2027</v>
      </c>
    </row>
    <row r="549">
      <c r="A549" s="1576" t="s">
        <v>1551</v>
      </c>
      <c r="B549" s="1574" t="s">
        <v>2037</v>
      </c>
      <c r="C549" s="112" t="s">
        <v>2038</v>
      </c>
      <c r="D549" s="1575" t="s">
        <v>2027</v>
      </c>
    </row>
    <row r="550">
      <c r="A550" s="1576" t="s">
        <v>1551</v>
      </c>
      <c r="B550" s="1574" t="s">
        <v>2039</v>
      </c>
      <c r="C550" s="112" t="s">
        <v>2040</v>
      </c>
      <c r="D550" s="1575" t="s">
        <v>2027</v>
      </c>
    </row>
    <row r="551">
      <c r="A551" s="1576" t="s">
        <v>1551</v>
      </c>
      <c r="B551" s="1574" t="s">
        <v>2041</v>
      </c>
      <c r="C551" s="112" t="s">
        <v>1435</v>
      </c>
      <c r="D551" s="1575" t="s">
        <v>1582</v>
      </c>
    </row>
    <row r="552">
      <c r="A552" s="1576" t="s">
        <v>1551</v>
      </c>
      <c r="B552" s="1574" t="s">
        <v>2042</v>
      </c>
      <c r="C552" s="112" t="s">
        <v>2043</v>
      </c>
      <c r="D552" s="1575" t="s">
        <v>2027</v>
      </c>
    </row>
    <row r="553">
      <c r="A553" s="1576" t="s">
        <v>1551</v>
      </c>
      <c r="B553" s="1574" t="s">
        <v>2044</v>
      </c>
      <c r="C553" s="112" t="s">
        <v>2045</v>
      </c>
      <c r="D553" s="1575" t="s">
        <v>2027</v>
      </c>
    </row>
    <row r="554">
      <c r="A554" s="1576" t="s">
        <v>1551</v>
      </c>
      <c r="B554" s="1574" t="s">
        <v>2046</v>
      </c>
      <c r="C554" s="112" t="s">
        <v>2047</v>
      </c>
      <c r="D554" s="1575" t="s">
        <v>1582</v>
      </c>
    </row>
    <row r="555">
      <c r="A555" s="1576" t="s">
        <v>1551</v>
      </c>
      <c r="B555" s="1574" t="s">
        <v>2048</v>
      </c>
      <c r="C555" s="112" t="s">
        <v>2049</v>
      </c>
      <c r="D555" s="1575" t="s">
        <v>2027</v>
      </c>
    </row>
    <row r="556">
      <c r="A556" s="1576" t="s">
        <v>1551</v>
      </c>
      <c r="B556" s="1574" t="s">
        <v>2050</v>
      </c>
      <c r="C556" s="112" t="s">
        <v>2051</v>
      </c>
      <c r="D556" s="1575" t="s">
        <v>1582</v>
      </c>
    </row>
    <row r="557">
      <c r="A557" s="1576" t="s">
        <v>1551</v>
      </c>
      <c r="B557" s="1574" t="s">
        <v>2052</v>
      </c>
      <c r="C557" s="112" t="s">
        <v>2053</v>
      </c>
      <c r="D557" s="1575" t="s">
        <v>1791</v>
      </c>
    </row>
    <row r="558">
      <c r="A558" s="1576" t="s">
        <v>1551</v>
      </c>
      <c r="B558" s="1574" t="s">
        <v>2054</v>
      </c>
      <c r="C558" s="112" t="s">
        <v>2055</v>
      </c>
      <c r="D558" s="1575" t="s">
        <v>1582</v>
      </c>
    </row>
    <row r="559">
      <c r="A559" s="1576" t="s">
        <v>1551</v>
      </c>
      <c r="B559" s="1574" t="s">
        <v>2056</v>
      </c>
      <c r="C559" s="112" t="s">
        <v>2057</v>
      </c>
      <c r="D559" s="1575" t="s">
        <v>2027</v>
      </c>
    </row>
    <row r="560">
      <c r="A560" s="1576" t="s">
        <v>1551</v>
      </c>
      <c r="B560" s="1574" t="s">
        <v>2058</v>
      </c>
      <c r="C560" s="112" t="s">
        <v>2059</v>
      </c>
      <c r="D560" s="1575" t="s">
        <v>1791</v>
      </c>
    </row>
    <row r="561">
      <c r="A561" s="1576" t="s">
        <v>1551</v>
      </c>
      <c r="B561" s="1574" t="s">
        <v>2060</v>
      </c>
      <c r="C561" s="112" t="s">
        <v>2061</v>
      </c>
      <c r="D561" s="1575" t="s">
        <v>2027</v>
      </c>
    </row>
    <row r="562">
      <c r="A562" s="1576" t="s">
        <v>1551</v>
      </c>
      <c r="B562" s="1574" t="s">
        <v>2062</v>
      </c>
      <c r="C562" s="112" t="s">
        <v>2063</v>
      </c>
      <c r="D562" s="1575" t="s">
        <v>2027</v>
      </c>
    </row>
    <row r="563">
      <c r="A563" s="1576" t="s">
        <v>1551</v>
      </c>
      <c r="B563" s="1574" t="s">
        <v>2064</v>
      </c>
      <c r="C563" s="112" t="s">
        <v>2065</v>
      </c>
      <c r="D563" s="1575" t="s">
        <v>1582</v>
      </c>
    </row>
    <row r="564">
      <c r="A564" s="1576" t="s">
        <v>1551</v>
      </c>
      <c r="B564" s="1574" t="s">
        <v>2066</v>
      </c>
      <c r="C564" s="112" t="s">
        <v>2067</v>
      </c>
      <c r="D564" s="1575" t="s">
        <v>2027</v>
      </c>
    </row>
    <row r="565">
      <c r="A565" s="1576" t="s">
        <v>1551</v>
      </c>
      <c r="B565" s="1574" t="s">
        <v>2068</v>
      </c>
      <c r="C565" s="112" t="s">
        <v>2069</v>
      </c>
      <c r="D565" s="1575" t="s">
        <v>1791</v>
      </c>
    </row>
    <row r="566">
      <c r="A566" s="1576" t="s">
        <v>1551</v>
      </c>
      <c r="B566" s="1574" t="s">
        <v>2070</v>
      </c>
      <c r="C566" s="112" t="s">
        <v>2071</v>
      </c>
      <c r="D566" s="1575" t="s">
        <v>2027</v>
      </c>
    </row>
    <row r="567">
      <c r="A567" s="1576" t="s">
        <v>1551</v>
      </c>
      <c r="B567" s="1574" t="s">
        <v>2072</v>
      </c>
      <c r="C567" s="112" t="s">
        <v>2073</v>
      </c>
      <c r="D567" s="1575" t="s">
        <v>1582</v>
      </c>
    </row>
    <row r="568">
      <c r="A568" s="1576" t="s">
        <v>1551</v>
      </c>
      <c r="B568" s="1574" t="s">
        <v>2074</v>
      </c>
      <c r="C568" s="112" t="s">
        <v>2075</v>
      </c>
      <c r="D568" s="1575" t="s">
        <v>1582</v>
      </c>
    </row>
    <row r="569">
      <c r="A569" s="1576" t="s">
        <v>1551</v>
      </c>
      <c r="B569" s="1574" t="s">
        <v>2076</v>
      </c>
      <c r="C569" s="112" t="s">
        <v>2077</v>
      </c>
      <c r="D569" s="1575" t="s">
        <v>1582</v>
      </c>
    </row>
    <row r="570">
      <c r="A570" s="1576" t="s">
        <v>1551</v>
      </c>
      <c r="B570" s="1574" t="s">
        <v>2078</v>
      </c>
      <c r="C570" s="112" t="s">
        <v>2079</v>
      </c>
      <c r="D570" s="1575" t="s">
        <v>1582</v>
      </c>
    </row>
    <row r="571">
      <c r="A571" s="1576" t="s">
        <v>1551</v>
      </c>
      <c r="B571" s="1574" t="s">
        <v>2080</v>
      </c>
      <c r="C571" s="112" t="s">
        <v>2081</v>
      </c>
      <c r="D571" s="1575" t="s">
        <v>2027</v>
      </c>
    </row>
    <row r="572">
      <c r="A572" s="1576" t="s">
        <v>1551</v>
      </c>
      <c r="B572" s="1574" t="s">
        <v>2082</v>
      </c>
      <c r="C572" s="112" t="s">
        <v>1389</v>
      </c>
      <c r="D572" s="1575" t="s">
        <v>2027</v>
      </c>
    </row>
    <row r="573">
      <c r="A573" s="1576" t="s">
        <v>1551</v>
      </c>
      <c r="B573" s="1574" t="s">
        <v>2083</v>
      </c>
      <c r="C573" s="112" t="s">
        <v>2084</v>
      </c>
      <c r="D573" s="1575" t="s">
        <v>2027</v>
      </c>
    </row>
    <row r="574">
      <c r="A574" s="1576" t="s">
        <v>1551</v>
      </c>
      <c r="B574" s="1574" t="s">
        <v>2085</v>
      </c>
      <c r="C574" s="112" t="s">
        <v>2086</v>
      </c>
      <c r="D574" s="1575" t="s">
        <v>1791</v>
      </c>
    </row>
    <row r="575">
      <c r="A575" s="1576" t="s">
        <v>1551</v>
      </c>
      <c r="B575" s="1574" t="s">
        <v>2087</v>
      </c>
      <c r="C575" s="112" t="s">
        <v>2088</v>
      </c>
      <c r="D575" s="1575" t="s">
        <v>2027</v>
      </c>
    </row>
    <row r="576">
      <c r="A576" s="1576" t="s">
        <v>1551</v>
      </c>
      <c r="B576" s="1574" t="s">
        <v>2089</v>
      </c>
      <c r="C576" s="112" t="s">
        <v>2027</v>
      </c>
      <c r="D576" s="1575" t="s">
        <v>2027</v>
      </c>
    </row>
    <row r="577">
      <c r="A577" s="1576" t="s">
        <v>1551</v>
      </c>
      <c r="B577" s="1574" t="s">
        <v>2090</v>
      </c>
      <c r="C577" s="112" t="s">
        <v>2091</v>
      </c>
      <c r="D577" s="1575" t="s">
        <v>1582</v>
      </c>
    </row>
    <row r="578">
      <c r="A578" s="1576" t="s">
        <v>1551</v>
      </c>
      <c r="B578" s="1574" t="s">
        <v>2092</v>
      </c>
      <c r="C578" s="112" t="s">
        <v>2093</v>
      </c>
      <c r="D578" s="1575" t="s">
        <v>1582</v>
      </c>
    </row>
    <row r="579">
      <c r="A579" s="1576" t="s">
        <v>1551</v>
      </c>
      <c r="B579" s="1574" t="s">
        <v>2094</v>
      </c>
      <c r="C579" s="112" t="s">
        <v>2095</v>
      </c>
      <c r="D579" s="1575" t="s">
        <v>1582</v>
      </c>
    </row>
    <row r="580">
      <c r="A580" s="1576" t="s">
        <v>1551</v>
      </c>
      <c r="B580" s="1574" t="s">
        <v>2096</v>
      </c>
      <c r="C580" s="112" t="s">
        <v>2097</v>
      </c>
      <c r="D580" s="1575" t="s">
        <v>1582</v>
      </c>
    </row>
    <row r="581">
      <c r="A581" s="1576" t="s">
        <v>1551</v>
      </c>
      <c r="B581" s="1574" t="s">
        <v>2098</v>
      </c>
      <c r="C581" s="112" t="s">
        <v>2099</v>
      </c>
      <c r="D581" s="1575" t="s">
        <v>1582</v>
      </c>
    </row>
    <row r="582">
      <c r="A582" s="1576" t="s">
        <v>1551</v>
      </c>
      <c r="B582" s="1574" t="s">
        <v>2100</v>
      </c>
      <c r="C582" s="112" t="s">
        <v>1278</v>
      </c>
      <c r="D582" s="1575" t="s">
        <v>2027</v>
      </c>
    </row>
    <row r="583">
      <c r="A583" s="1576" t="s">
        <v>1551</v>
      </c>
      <c r="B583" s="1574" t="s">
        <v>2101</v>
      </c>
      <c r="C583" s="112" t="s">
        <v>2102</v>
      </c>
      <c r="D583" s="1575" t="s">
        <v>1582</v>
      </c>
    </row>
    <row r="584">
      <c r="A584" s="1576" t="s">
        <v>1551</v>
      </c>
      <c r="B584" s="1574" t="s">
        <v>2103</v>
      </c>
      <c r="C584" s="112" t="s">
        <v>2104</v>
      </c>
      <c r="D584" s="1575" t="s">
        <v>2027</v>
      </c>
    </row>
    <row r="585">
      <c r="A585" s="1576" t="s">
        <v>1551</v>
      </c>
      <c r="B585" s="1574" t="s">
        <v>2105</v>
      </c>
      <c r="C585" s="112" t="s">
        <v>2106</v>
      </c>
      <c r="D585" s="1575" t="s">
        <v>1582</v>
      </c>
    </row>
    <row r="586">
      <c r="A586" s="1576" t="s">
        <v>1551</v>
      </c>
      <c r="B586" s="1574" t="s">
        <v>2107</v>
      </c>
      <c r="C586" s="112" t="s">
        <v>2108</v>
      </c>
      <c r="D586" s="1575" t="s">
        <v>2027</v>
      </c>
    </row>
    <row r="587">
      <c r="A587" s="1576" t="s">
        <v>1551</v>
      </c>
      <c r="B587" s="1574" t="s">
        <v>2109</v>
      </c>
      <c r="C587" s="112" t="s">
        <v>2110</v>
      </c>
      <c r="D587" s="1575" t="s">
        <v>2027</v>
      </c>
    </row>
    <row r="588">
      <c r="A588" s="1576" t="s">
        <v>1551</v>
      </c>
      <c r="B588" s="1574" t="s">
        <v>2111</v>
      </c>
      <c r="C588" s="112" t="s">
        <v>2112</v>
      </c>
      <c r="D588" s="1575" t="s">
        <v>1791</v>
      </c>
    </row>
    <row r="589">
      <c r="A589" s="1576" t="s">
        <v>1551</v>
      </c>
      <c r="B589" s="1574" t="s">
        <v>2113</v>
      </c>
      <c r="C589" s="112" t="s">
        <v>2114</v>
      </c>
      <c r="D589" s="1575" t="s">
        <v>1791</v>
      </c>
    </row>
    <row r="590">
      <c r="A590" s="1576" t="s">
        <v>1551</v>
      </c>
      <c r="B590" s="1574" t="s">
        <v>2115</v>
      </c>
      <c r="C590" s="112" t="s">
        <v>1352</v>
      </c>
      <c r="D590" s="1575" t="s">
        <v>1791</v>
      </c>
    </row>
    <row r="591">
      <c r="A591" s="1576" t="s">
        <v>1551</v>
      </c>
      <c r="B591" s="1574" t="s">
        <v>2116</v>
      </c>
      <c r="C591" s="112" t="s">
        <v>2117</v>
      </c>
      <c r="D591" s="1575" t="s">
        <v>1791</v>
      </c>
    </row>
    <row r="592">
      <c r="A592" s="1576" t="s">
        <v>1551</v>
      </c>
      <c r="B592" s="1574" t="s">
        <v>2118</v>
      </c>
      <c r="C592" s="112" t="s">
        <v>2119</v>
      </c>
      <c r="D592" s="1575" t="s">
        <v>1791</v>
      </c>
    </row>
    <row r="593">
      <c r="A593" s="1576" t="s">
        <v>1551</v>
      </c>
      <c r="B593" s="1574" t="s">
        <v>2120</v>
      </c>
      <c r="C593" s="112" t="s">
        <v>2121</v>
      </c>
      <c r="D593" s="1575" t="s">
        <v>1791</v>
      </c>
    </row>
    <row r="594">
      <c r="A594" s="1576" t="s">
        <v>1551</v>
      </c>
      <c r="B594" s="1574" t="s">
        <v>2122</v>
      </c>
      <c r="C594" s="112" t="s">
        <v>2123</v>
      </c>
      <c r="D594" s="1575" t="s">
        <v>1791</v>
      </c>
    </row>
    <row r="595">
      <c r="A595" s="1576" t="s">
        <v>2124</v>
      </c>
      <c r="B595" s="1574" t="s">
        <v>2125</v>
      </c>
      <c r="C595" s="112" t="s">
        <v>2126</v>
      </c>
      <c r="D595" s="1575" t="s">
        <v>2127</v>
      </c>
    </row>
    <row r="596">
      <c r="A596" s="1576" t="s">
        <v>2124</v>
      </c>
      <c r="B596" s="1574" t="s">
        <v>2128</v>
      </c>
      <c r="C596" s="112" t="s">
        <v>2129</v>
      </c>
      <c r="D596" s="1575" t="s">
        <v>2127</v>
      </c>
    </row>
    <row r="597">
      <c r="A597" s="1576" t="s">
        <v>2124</v>
      </c>
      <c r="B597" s="1574" t="s">
        <v>2130</v>
      </c>
      <c r="C597" s="112" t="s">
        <v>2131</v>
      </c>
      <c r="D597" s="1575" t="s">
        <v>2127</v>
      </c>
    </row>
    <row r="598">
      <c r="A598" s="1576" t="s">
        <v>2124</v>
      </c>
      <c r="B598" s="1574" t="s">
        <v>2132</v>
      </c>
      <c r="C598" s="112" t="s">
        <v>2133</v>
      </c>
      <c r="D598" s="1575" t="s">
        <v>2127</v>
      </c>
    </row>
    <row r="599">
      <c r="A599" s="1576" t="s">
        <v>2124</v>
      </c>
      <c r="B599" s="1574" t="s">
        <v>2134</v>
      </c>
      <c r="C599" s="112" t="s">
        <v>2135</v>
      </c>
      <c r="D599" s="1575" t="s">
        <v>2127</v>
      </c>
    </row>
    <row r="600">
      <c r="A600" s="1576" t="s">
        <v>2124</v>
      </c>
      <c r="B600" s="1574" t="s">
        <v>2136</v>
      </c>
      <c r="C600" s="112" t="s">
        <v>2137</v>
      </c>
      <c r="D600" s="1575" t="s">
        <v>2127</v>
      </c>
    </row>
    <row r="601">
      <c r="A601" s="1576" t="s">
        <v>2124</v>
      </c>
      <c r="B601" s="1574" t="s">
        <v>2138</v>
      </c>
      <c r="C601" s="112" t="s">
        <v>2139</v>
      </c>
      <c r="D601" s="1575" t="s">
        <v>2127</v>
      </c>
    </row>
    <row r="602">
      <c r="A602" s="1576" t="s">
        <v>2124</v>
      </c>
      <c r="B602" s="1574" t="s">
        <v>2140</v>
      </c>
      <c r="C602" s="112" t="s">
        <v>2141</v>
      </c>
      <c r="D602" s="1575" t="s">
        <v>2127</v>
      </c>
    </row>
    <row r="603">
      <c r="A603" s="1576" t="s">
        <v>2124</v>
      </c>
      <c r="B603" s="1574" t="s">
        <v>2142</v>
      </c>
      <c r="C603" s="112" t="s">
        <v>2127</v>
      </c>
      <c r="D603" s="1575" t="s">
        <v>2127</v>
      </c>
    </row>
    <row r="604">
      <c r="A604" s="1576" t="s">
        <v>2124</v>
      </c>
      <c r="B604" s="1574" t="s">
        <v>2143</v>
      </c>
      <c r="C604" s="112" t="s">
        <v>2144</v>
      </c>
      <c r="D604" s="1575" t="s">
        <v>2127</v>
      </c>
    </row>
    <row r="605">
      <c r="A605" s="1576" t="s">
        <v>2124</v>
      </c>
      <c r="B605" s="1574" t="s">
        <v>2145</v>
      </c>
      <c r="C605" s="112" t="s">
        <v>2146</v>
      </c>
      <c r="D605" s="1575" t="s">
        <v>2127</v>
      </c>
    </row>
    <row r="606">
      <c r="A606" s="1576" t="s">
        <v>2124</v>
      </c>
      <c r="B606" s="1574" t="s">
        <v>2147</v>
      </c>
      <c r="C606" s="112" t="s">
        <v>2148</v>
      </c>
      <c r="D606" s="1575" t="s">
        <v>2127</v>
      </c>
    </row>
    <row r="607">
      <c r="A607" s="1576" t="s">
        <v>2124</v>
      </c>
      <c r="B607" s="1574" t="s">
        <v>2149</v>
      </c>
      <c r="C607" s="112" t="s">
        <v>2150</v>
      </c>
      <c r="D607" s="1575" t="s">
        <v>2127</v>
      </c>
    </row>
    <row r="608">
      <c r="A608" s="1576" t="s">
        <v>2124</v>
      </c>
      <c r="B608" s="1574" t="s">
        <v>2151</v>
      </c>
      <c r="C608" s="112" t="s">
        <v>2152</v>
      </c>
      <c r="D608" s="1575" t="s">
        <v>2153</v>
      </c>
    </row>
    <row r="609">
      <c r="A609" s="1576" t="s">
        <v>2124</v>
      </c>
      <c r="B609" s="1574" t="s">
        <v>2154</v>
      </c>
      <c r="C609" s="112" t="s">
        <v>2155</v>
      </c>
      <c r="D609" s="1575" t="s">
        <v>2127</v>
      </c>
    </row>
    <row r="610">
      <c r="A610" s="1576" t="s">
        <v>2124</v>
      </c>
      <c r="B610" s="1574" t="s">
        <v>2156</v>
      </c>
      <c r="C610" s="112" t="s">
        <v>2157</v>
      </c>
      <c r="D610" s="1575" t="s">
        <v>2127</v>
      </c>
    </row>
    <row r="611">
      <c r="A611" s="1576" t="s">
        <v>2124</v>
      </c>
      <c r="B611" s="1574" t="s">
        <v>2158</v>
      </c>
      <c r="C611" s="112" t="s">
        <v>2159</v>
      </c>
      <c r="D611" s="1575" t="s">
        <v>2127</v>
      </c>
    </row>
    <row r="612">
      <c r="A612" s="1576" t="s">
        <v>2124</v>
      </c>
      <c r="B612" s="1574" t="s">
        <v>2160</v>
      </c>
      <c r="C612" s="112" t="s">
        <v>2157</v>
      </c>
      <c r="D612" s="1575" t="s">
        <v>2127</v>
      </c>
    </row>
    <row r="613">
      <c r="A613" s="1576" t="s">
        <v>2124</v>
      </c>
      <c r="B613" s="1574" t="s">
        <v>2161</v>
      </c>
      <c r="C613" s="112" t="s">
        <v>2162</v>
      </c>
      <c r="D613" s="1575" t="s">
        <v>2163</v>
      </c>
    </row>
    <row r="614">
      <c r="A614" s="1576" t="s">
        <v>2124</v>
      </c>
      <c r="B614" s="1574" t="s">
        <v>2164</v>
      </c>
      <c r="C614" s="112" t="s">
        <v>2165</v>
      </c>
      <c r="D614" s="1575" t="s">
        <v>2153</v>
      </c>
    </row>
    <row r="615">
      <c r="A615" s="1576" t="s">
        <v>2124</v>
      </c>
      <c r="B615" s="1574" t="s">
        <v>2166</v>
      </c>
      <c r="C615" s="112" t="s">
        <v>2167</v>
      </c>
      <c r="D615" s="1575" t="s">
        <v>2168</v>
      </c>
    </row>
    <row r="616">
      <c r="A616" s="1576" t="s">
        <v>2124</v>
      </c>
      <c r="B616" s="1574" t="s">
        <v>2169</v>
      </c>
      <c r="C616" s="112" t="s">
        <v>2170</v>
      </c>
      <c r="D616" s="1575" t="s">
        <v>2153</v>
      </c>
    </row>
    <row r="617">
      <c r="A617" s="1576" t="s">
        <v>2124</v>
      </c>
      <c r="B617" s="1574" t="s">
        <v>2171</v>
      </c>
      <c r="C617" s="112" t="s">
        <v>2172</v>
      </c>
      <c r="D617" s="1575" t="s">
        <v>2153</v>
      </c>
    </row>
    <row r="618">
      <c r="A618" s="1576" t="s">
        <v>2124</v>
      </c>
      <c r="B618" s="1574" t="s">
        <v>2173</v>
      </c>
      <c r="C618" s="112" t="s">
        <v>2174</v>
      </c>
      <c r="D618" s="1575" t="s">
        <v>2127</v>
      </c>
    </row>
    <row r="619">
      <c r="A619" s="1576" t="s">
        <v>2124</v>
      </c>
      <c r="B619" s="1574" t="s">
        <v>2175</v>
      </c>
      <c r="C619" s="112" t="s">
        <v>2176</v>
      </c>
      <c r="D619" s="1575" t="s">
        <v>2153</v>
      </c>
    </row>
    <row r="620">
      <c r="A620" s="1576" t="s">
        <v>2124</v>
      </c>
      <c r="B620" s="1574" t="s">
        <v>2177</v>
      </c>
      <c r="C620" s="112" t="s">
        <v>2178</v>
      </c>
      <c r="D620" s="1575" t="s">
        <v>2168</v>
      </c>
    </row>
    <row r="621">
      <c r="A621" s="1576" t="s">
        <v>2124</v>
      </c>
      <c r="B621" s="1574" t="s">
        <v>2179</v>
      </c>
      <c r="C621" s="112" t="s">
        <v>2180</v>
      </c>
      <c r="D621" s="1575" t="s">
        <v>2153</v>
      </c>
    </row>
    <row r="622">
      <c r="A622" s="1576" t="s">
        <v>2124</v>
      </c>
      <c r="B622" s="1574" t="s">
        <v>2181</v>
      </c>
      <c r="C622" s="112" t="s">
        <v>2182</v>
      </c>
      <c r="D622" s="1575" t="s">
        <v>2153</v>
      </c>
    </row>
    <row r="623">
      <c r="A623" s="1576" t="s">
        <v>2124</v>
      </c>
      <c r="B623" s="1574" t="s">
        <v>2183</v>
      </c>
      <c r="C623" s="112" t="s">
        <v>1356</v>
      </c>
      <c r="D623" s="1575" t="s">
        <v>2127</v>
      </c>
    </row>
    <row r="624">
      <c r="A624" s="1576" t="s">
        <v>2124</v>
      </c>
      <c r="B624" s="1574" t="s">
        <v>2184</v>
      </c>
      <c r="C624" s="112" t="s">
        <v>2185</v>
      </c>
      <c r="D624" s="1575" t="s">
        <v>2153</v>
      </c>
    </row>
    <row r="625">
      <c r="A625" s="1576" t="s">
        <v>2124</v>
      </c>
      <c r="B625" s="1574" t="s">
        <v>2186</v>
      </c>
      <c r="C625" s="112" t="s">
        <v>2187</v>
      </c>
      <c r="D625" s="1575" t="s">
        <v>2168</v>
      </c>
    </row>
    <row r="626">
      <c r="A626" s="1576" t="s">
        <v>2124</v>
      </c>
      <c r="B626" s="1574" t="s">
        <v>2188</v>
      </c>
      <c r="C626" s="112" t="s">
        <v>2189</v>
      </c>
      <c r="D626" s="1575" t="s">
        <v>2153</v>
      </c>
    </row>
    <row r="627">
      <c r="A627" s="1576" t="s">
        <v>2124</v>
      </c>
      <c r="B627" s="1574" t="s">
        <v>2190</v>
      </c>
      <c r="C627" s="112" t="s">
        <v>1376</v>
      </c>
      <c r="D627" s="1575" t="s">
        <v>2127</v>
      </c>
    </row>
    <row r="628">
      <c r="A628" s="1576" t="s">
        <v>2124</v>
      </c>
      <c r="B628" s="1574" t="s">
        <v>2191</v>
      </c>
      <c r="C628" s="112" t="s">
        <v>2192</v>
      </c>
      <c r="D628" s="1575" t="s">
        <v>2127</v>
      </c>
    </row>
    <row r="629">
      <c r="A629" s="1576" t="s">
        <v>2124</v>
      </c>
      <c r="B629" s="1574" t="s">
        <v>2193</v>
      </c>
      <c r="C629" s="112" t="s">
        <v>2194</v>
      </c>
      <c r="D629" s="1575" t="s">
        <v>2153</v>
      </c>
    </row>
    <row r="630">
      <c r="A630" s="1576" t="s">
        <v>2124</v>
      </c>
      <c r="B630" s="1574" t="s">
        <v>2195</v>
      </c>
      <c r="C630" s="112" t="s">
        <v>2196</v>
      </c>
      <c r="D630" s="1575" t="s">
        <v>2127</v>
      </c>
    </row>
    <row r="631">
      <c r="A631" s="1576" t="s">
        <v>2124</v>
      </c>
      <c r="B631" s="1574" t="s">
        <v>2197</v>
      </c>
      <c r="C631" s="112" t="s">
        <v>2198</v>
      </c>
      <c r="D631" s="1575" t="s">
        <v>2153</v>
      </c>
    </row>
    <row r="632">
      <c r="A632" s="1576" t="s">
        <v>2124</v>
      </c>
      <c r="B632" s="1574" t="s">
        <v>2199</v>
      </c>
      <c r="C632" s="112" t="s">
        <v>2198</v>
      </c>
      <c r="D632" s="1575" t="s">
        <v>2153</v>
      </c>
    </row>
    <row r="633">
      <c r="A633" s="1576" t="s">
        <v>2124</v>
      </c>
      <c r="B633" s="1574" t="s">
        <v>2200</v>
      </c>
      <c r="C633" s="112" t="s">
        <v>2198</v>
      </c>
      <c r="D633" s="1575" t="s">
        <v>2153</v>
      </c>
    </row>
    <row r="634">
      <c r="A634" s="1576" t="s">
        <v>2124</v>
      </c>
      <c r="B634" s="1574" t="s">
        <v>2201</v>
      </c>
      <c r="C634" s="112" t="s">
        <v>2202</v>
      </c>
      <c r="D634" s="1575" t="s">
        <v>2168</v>
      </c>
    </row>
    <row r="635">
      <c r="A635" s="1576" t="s">
        <v>2124</v>
      </c>
      <c r="B635" s="1574" t="s">
        <v>2203</v>
      </c>
      <c r="C635" s="112" t="s">
        <v>1305</v>
      </c>
      <c r="D635" s="1575" t="s">
        <v>2153</v>
      </c>
    </row>
    <row r="636">
      <c r="A636" s="1576" t="s">
        <v>2124</v>
      </c>
      <c r="B636" s="1574" t="s">
        <v>2204</v>
      </c>
      <c r="C636" s="112" t="s">
        <v>265</v>
      </c>
      <c r="D636" s="1575" t="s">
        <v>2153</v>
      </c>
    </row>
    <row r="637">
      <c r="A637" s="1576" t="s">
        <v>2124</v>
      </c>
      <c r="B637" s="1574" t="s">
        <v>2205</v>
      </c>
      <c r="C637" s="112" t="s">
        <v>2206</v>
      </c>
      <c r="D637" s="1575" t="s">
        <v>2153</v>
      </c>
    </row>
    <row r="638">
      <c r="A638" s="1576" t="s">
        <v>2124</v>
      </c>
      <c r="B638" s="1574" t="s">
        <v>2207</v>
      </c>
      <c r="C638" s="112" t="s">
        <v>2208</v>
      </c>
      <c r="D638" s="1575" t="s">
        <v>2168</v>
      </c>
    </row>
    <row r="639">
      <c r="A639" s="1576" t="s">
        <v>2124</v>
      </c>
      <c r="B639" s="1574" t="s">
        <v>2209</v>
      </c>
      <c r="C639" s="112" t="s">
        <v>2210</v>
      </c>
      <c r="D639" s="1575" t="s">
        <v>2127</v>
      </c>
    </row>
    <row r="640">
      <c r="A640" s="1576" t="s">
        <v>2124</v>
      </c>
      <c r="B640" s="1574" t="s">
        <v>2211</v>
      </c>
      <c r="C640" s="112" t="s">
        <v>2212</v>
      </c>
      <c r="D640" s="1575" t="s">
        <v>2127</v>
      </c>
    </row>
    <row r="641">
      <c r="A641" s="1576" t="s">
        <v>2124</v>
      </c>
      <c r="B641" s="1574" t="s">
        <v>2213</v>
      </c>
      <c r="C641" s="112" t="s">
        <v>2214</v>
      </c>
      <c r="D641" s="1575" t="s">
        <v>2127</v>
      </c>
    </row>
    <row r="642">
      <c r="A642" s="1576" t="s">
        <v>2124</v>
      </c>
      <c r="B642" s="1574" t="s">
        <v>2215</v>
      </c>
      <c r="C642" s="112" t="s">
        <v>2216</v>
      </c>
      <c r="D642" s="1575" t="s">
        <v>2127</v>
      </c>
    </row>
    <row r="643">
      <c r="A643" s="1576" t="s">
        <v>2124</v>
      </c>
      <c r="B643" s="1574" t="s">
        <v>2217</v>
      </c>
      <c r="C643" s="112" t="s">
        <v>2218</v>
      </c>
      <c r="D643" s="1575" t="s">
        <v>2127</v>
      </c>
    </row>
    <row r="644">
      <c r="A644" s="1576" t="s">
        <v>2124</v>
      </c>
      <c r="B644" s="1574" t="s">
        <v>2219</v>
      </c>
      <c r="C644" s="112" t="s">
        <v>2220</v>
      </c>
      <c r="D644" s="1575" t="s">
        <v>2127</v>
      </c>
    </row>
    <row r="645">
      <c r="A645" s="1576" t="s">
        <v>2124</v>
      </c>
      <c r="B645" s="1574" t="s">
        <v>2221</v>
      </c>
      <c r="C645" s="112" t="s">
        <v>2222</v>
      </c>
      <c r="D645" s="1575" t="s">
        <v>2153</v>
      </c>
    </row>
    <row r="646">
      <c r="A646" s="1576" t="s">
        <v>2124</v>
      </c>
      <c r="B646" s="1574" t="s">
        <v>2223</v>
      </c>
      <c r="C646" s="112" t="s">
        <v>2224</v>
      </c>
      <c r="D646" s="1575" t="s">
        <v>2168</v>
      </c>
    </row>
    <row r="647">
      <c r="A647" s="1576" t="s">
        <v>2124</v>
      </c>
      <c r="B647" s="1574" t="s">
        <v>2225</v>
      </c>
      <c r="C647" s="112" t="s">
        <v>2226</v>
      </c>
      <c r="D647" s="1575" t="s">
        <v>2127</v>
      </c>
    </row>
    <row r="648">
      <c r="A648" s="1576" t="s">
        <v>2124</v>
      </c>
      <c r="B648" s="1574" t="s">
        <v>2227</v>
      </c>
      <c r="C648" s="112" t="s">
        <v>2228</v>
      </c>
      <c r="D648" s="1575" t="s">
        <v>2153</v>
      </c>
    </row>
    <row r="649">
      <c r="A649" s="1576" t="s">
        <v>2124</v>
      </c>
      <c r="B649" s="1574" t="s">
        <v>2229</v>
      </c>
      <c r="C649" s="112" t="s">
        <v>2230</v>
      </c>
      <c r="D649" s="1575" t="s">
        <v>2127</v>
      </c>
    </row>
    <row r="650">
      <c r="A650" s="1576" t="s">
        <v>2124</v>
      </c>
      <c r="B650" s="1574" t="s">
        <v>2231</v>
      </c>
      <c r="C650" s="112" t="s">
        <v>2232</v>
      </c>
      <c r="D650" s="1575" t="s">
        <v>2153</v>
      </c>
    </row>
    <row r="651">
      <c r="A651" s="1576" t="s">
        <v>2124</v>
      </c>
      <c r="B651" s="1574" t="s">
        <v>2233</v>
      </c>
      <c r="C651" s="112" t="s">
        <v>2234</v>
      </c>
      <c r="D651" s="1575" t="s">
        <v>2127</v>
      </c>
    </row>
    <row r="652">
      <c r="A652" s="1576" t="s">
        <v>2124</v>
      </c>
      <c r="B652" s="1574" t="s">
        <v>2235</v>
      </c>
      <c r="C652" s="112" t="s">
        <v>1084</v>
      </c>
      <c r="D652" s="1575" t="s">
        <v>2153</v>
      </c>
    </row>
    <row r="653">
      <c r="A653" s="1576" t="s">
        <v>2124</v>
      </c>
      <c r="B653" s="1574" t="s">
        <v>2236</v>
      </c>
      <c r="C653" s="112" t="s">
        <v>2237</v>
      </c>
      <c r="D653" s="1575" t="s">
        <v>2127</v>
      </c>
    </row>
    <row r="654">
      <c r="A654" s="1576" t="s">
        <v>2124</v>
      </c>
      <c r="B654" s="1574" t="s">
        <v>2238</v>
      </c>
      <c r="C654" s="112" t="s">
        <v>2239</v>
      </c>
      <c r="D654" s="1575" t="s">
        <v>2127</v>
      </c>
    </row>
    <row r="655">
      <c r="A655" s="1576" t="s">
        <v>2124</v>
      </c>
      <c r="B655" s="1574" t="s">
        <v>2240</v>
      </c>
      <c r="C655" s="112" t="s">
        <v>2241</v>
      </c>
      <c r="D655" s="1575" t="s">
        <v>2153</v>
      </c>
    </row>
    <row r="656">
      <c r="A656" s="1576" t="s">
        <v>2124</v>
      </c>
      <c r="B656" s="1574" t="s">
        <v>2242</v>
      </c>
      <c r="C656" s="112" t="s">
        <v>2243</v>
      </c>
      <c r="D656" s="1575" t="s">
        <v>2168</v>
      </c>
    </row>
    <row r="657">
      <c r="A657" s="1576" t="s">
        <v>2124</v>
      </c>
      <c r="B657" s="1574" t="s">
        <v>2244</v>
      </c>
      <c r="C657" s="112" t="s">
        <v>1704</v>
      </c>
      <c r="D657" s="1575" t="s">
        <v>2153</v>
      </c>
    </row>
    <row r="658">
      <c r="A658" s="1576" t="s">
        <v>2124</v>
      </c>
      <c r="B658" s="1574" t="s">
        <v>2245</v>
      </c>
      <c r="C658" s="112" t="s">
        <v>2246</v>
      </c>
      <c r="D658" s="1575" t="s">
        <v>2153</v>
      </c>
    </row>
    <row r="659">
      <c r="A659" s="1576" t="s">
        <v>2124</v>
      </c>
      <c r="B659" s="1574" t="s">
        <v>2247</v>
      </c>
      <c r="C659" s="112" t="s">
        <v>1074</v>
      </c>
      <c r="D659" s="1575" t="s">
        <v>2153</v>
      </c>
    </row>
    <row r="660">
      <c r="A660" s="1576" t="s">
        <v>2124</v>
      </c>
      <c r="B660" s="1574" t="s">
        <v>2248</v>
      </c>
      <c r="C660" s="112" t="s">
        <v>2249</v>
      </c>
      <c r="D660" s="1575" t="s">
        <v>2127</v>
      </c>
    </row>
    <row r="661">
      <c r="A661" s="1576" t="s">
        <v>2124</v>
      </c>
      <c r="B661" s="1574" t="s">
        <v>2250</v>
      </c>
      <c r="C661" s="112" t="s">
        <v>2251</v>
      </c>
      <c r="D661" s="1575" t="s">
        <v>2127</v>
      </c>
    </row>
    <row r="662">
      <c r="A662" s="1576" t="s">
        <v>2124</v>
      </c>
      <c r="B662" s="1574" t="s">
        <v>2252</v>
      </c>
      <c r="C662" s="112" t="s">
        <v>2246</v>
      </c>
      <c r="D662" s="1575" t="s">
        <v>2153</v>
      </c>
    </row>
    <row r="663">
      <c r="A663" s="1576" t="s">
        <v>2124</v>
      </c>
      <c r="B663" s="1574" t="s">
        <v>2253</v>
      </c>
      <c r="C663" s="112" t="s">
        <v>2254</v>
      </c>
      <c r="D663" s="1575" t="s">
        <v>2153</v>
      </c>
    </row>
    <row r="664">
      <c r="A664" s="1576" t="s">
        <v>2124</v>
      </c>
      <c r="B664" s="1574" t="s">
        <v>2255</v>
      </c>
      <c r="C664" s="112" t="s">
        <v>2256</v>
      </c>
      <c r="D664" s="1575" t="s">
        <v>2127</v>
      </c>
    </row>
    <row r="665">
      <c r="A665" s="1576" t="s">
        <v>2124</v>
      </c>
      <c r="B665" s="1574" t="s">
        <v>2257</v>
      </c>
      <c r="C665" s="112" t="s">
        <v>2258</v>
      </c>
      <c r="D665" s="1575" t="s">
        <v>2153</v>
      </c>
    </row>
    <row r="666">
      <c r="A666" s="1576" t="s">
        <v>2124</v>
      </c>
      <c r="B666" s="1574" t="s">
        <v>2259</v>
      </c>
      <c r="C666" s="112" t="s">
        <v>2260</v>
      </c>
      <c r="D666" s="1575" t="s">
        <v>2153</v>
      </c>
    </row>
    <row r="667">
      <c r="A667" s="1576" t="s">
        <v>2124</v>
      </c>
      <c r="B667" s="1574" t="s">
        <v>2261</v>
      </c>
      <c r="C667" s="112" t="s">
        <v>2262</v>
      </c>
      <c r="D667" s="1575" t="s">
        <v>2153</v>
      </c>
    </row>
    <row r="668">
      <c r="A668" s="1576" t="s">
        <v>2124</v>
      </c>
      <c r="B668" s="1574" t="s">
        <v>2263</v>
      </c>
      <c r="C668" s="112" t="s">
        <v>2264</v>
      </c>
      <c r="D668" s="1575" t="s">
        <v>2153</v>
      </c>
    </row>
    <row r="669">
      <c r="A669" s="1576" t="s">
        <v>2124</v>
      </c>
      <c r="B669" s="1574" t="s">
        <v>2265</v>
      </c>
      <c r="C669" s="112" t="s">
        <v>2266</v>
      </c>
      <c r="D669" s="1575" t="s">
        <v>2127</v>
      </c>
    </row>
    <row r="670">
      <c r="A670" s="1576" t="s">
        <v>2124</v>
      </c>
      <c r="B670" s="1574" t="s">
        <v>2267</v>
      </c>
      <c r="C670" s="112" t="s">
        <v>2268</v>
      </c>
      <c r="D670" s="1575" t="s">
        <v>2153</v>
      </c>
    </row>
    <row r="671">
      <c r="A671" s="1576" t="s">
        <v>2124</v>
      </c>
      <c r="B671" s="1574" t="s">
        <v>2269</v>
      </c>
      <c r="C671" s="112" t="s">
        <v>2270</v>
      </c>
      <c r="D671" s="1575" t="s">
        <v>2153</v>
      </c>
    </row>
    <row r="672">
      <c r="A672" s="1576" t="s">
        <v>2124</v>
      </c>
      <c r="B672" s="1574" t="s">
        <v>2271</v>
      </c>
      <c r="C672" s="112" t="s">
        <v>1636</v>
      </c>
      <c r="D672" s="1575" t="s">
        <v>2163</v>
      </c>
    </row>
    <row r="673">
      <c r="A673" s="1576" t="s">
        <v>2124</v>
      </c>
      <c r="B673" s="1574" t="s">
        <v>2272</v>
      </c>
      <c r="C673" s="112" t="s">
        <v>2273</v>
      </c>
      <c r="D673" s="1575" t="s">
        <v>2127</v>
      </c>
    </row>
    <row r="674">
      <c r="A674" s="1576" t="s">
        <v>2124</v>
      </c>
      <c r="B674" s="1574" t="s">
        <v>2274</v>
      </c>
      <c r="C674" s="112" t="s">
        <v>2275</v>
      </c>
      <c r="D674" s="1575" t="s">
        <v>2168</v>
      </c>
    </row>
    <row r="675">
      <c r="A675" s="1576" t="s">
        <v>2124</v>
      </c>
      <c r="B675" s="1574" t="s">
        <v>2276</v>
      </c>
      <c r="C675" s="112" t="s">
        <v>2014</v>
      </c>
      <c r="D675" s="1575" t="s">
        <v>2127</v>
      </c>
    </row>
    <row r="676">
      <c r="A676" s="1576" t="s">
        <v>2124</v>
      </c>
      <c r="B676" s="1574" t="s">
        <v>2277</v>
      </c>
      <c r="C676" s="112" t="s">
        <v>2278</v>
      </c>
      <c r="D676" s="1575" t="s">
        <v>2153</v>
      </c>
    </row>
    <row r="677">
      <c r="A677" s="1576" t="s">
        <v>2124</v>
      </c>
      <c r="B677" s="1574" t="s">
        <v>2279</v>
      </c>
      <c r="C677" s="112" t="s">
        <v>2280</v>
      </c>
      <c r="D677" s="1575" t="s">
        <v>2153</v>
      </c>
    </row>
    <row r="678">
      <c r="A678" s="1576" t="s">
        <v>2124</v>
      </c>
      <c r="B678" s="1574" t="s">
        <v>2281</v>
      </c>
      <c r="C678" s="112" t="s">
        <v>2282</v>
      </c>
      <c r="D678" s="1575" t="s">
        <v>2127</v>
      </c>
    </row>
    <row r="679">
      <c r="A679" s="1576" t="s">
        <v>2124</v>
      </c>
      <c r="B679" s="1574" t="s">
        <v>2283</v>
      </c>
      <c r="C679" s="112" t="s">
        <v>2284</v>
      </c>
      <c r="D679" s="1575" t="s">
        <v>2127</v>
      </c>
    </row>
    <row r="680">
      <c r="A680" s="1576" t="s">
        <v>2124</v>
      </c>
      <c r="B680" s="1574" t="s">
        <v>2285</v>
      </c>
      <c r="C680" s="112" t="s">
        <v>2286</v>
      </c>
      <c r="D680" s="1575" t="s">
        <v>2127</v>
      </c>
    </row>
    <row r="681">
      <c r="A681" s="1576" t="s">
        <v>2124</v>
      </c>
      <c r="B681" s="1574" t="s">
        <v>2287</v>
      </c>
      <c r="C681" s="112" t="s">
        <v>2288</v>
      </c>
      <c r="D681" s="1575" t="s">
        <v>2153</v>
      </c>
    </row>
    <row r="682">
      <c r="A682" s="1576" t="s">
        <v>2124</v>
      </c>
      <c r="B682" s="1574" t="s">
        <v>2289</v>
      </c>
      <c r="C682" s="112" t="s">
        <v>2290</v>
      </c>
      <c r="D682" s="1575" t="s">
        <v>2153</v>
      </c>
    </row>
    <row r="683">
      <c r="A683" s="1576" t="s">
        <v>2124</v>
      </c>
      <c r="B683" s="1574" t="s">
        <v>2291</v>
      </c>
      <c r="C683" s="112" t="s">
        <v>2280</v>
      </c>
      <c r="D683" s="1575" t="s">
        <v>2153</v>
      </c>
    </row>
    <row r="684">
      <c r="A684" s="1576" t="s">
        <v>2124</v>
      </c>
      <c r="B684" s="1574" t="s">
        <v>2292</v>
      </c>
      <c r="C684" s="112" t="s">
        <v>2293</v>
      </c>
      <c r="D684" s="1575" t="s">
        <v>2153</v>
      </c>
    </row>
    <row r="685">
      <c r="A685" s="1576" t="s">
        <v>2124</v>
      </c>
      <c r="B685" s="1574" t="s">
        <v>2294</v>
      </c>
      <c r="C685" s="112" t="s">
        <v>2293</v>
      </c>
      <c r="D685" s="1575" t="s">
        <v>2153</v>
      </c>
    </row>
    <row r="686">
      <c r="A686" s="1576" t="s">
        <v>2124</v>
      </c>
      <c r="B686" s="1574" t="s">
        <v>2295</v>
      </c>
      <c r="C686" s="112" t="s">
        <v>2293</v>
      </c>
      <c r="D686" s="1575" t="s">
        <v>2153</v>
      </c>
    </row>
    <row r="687">
      <c r="A687" s="1576" t="s">
        <v>2124</v>
      </c>
      <c r="B687" s="1574" t="s">
        <v>2296</v>
      </c>
      <c r="C687" s="112" t="s">
        <v>2293</v>
      </c>
      <c r="D687" s="1575" t="s">
        <v>2153</v>
      </c>
    </row>
    <row r="688">
      <c r="A688" s="1576" t="s">
        <v>2124</v>
      </c>
      <c r="B688" s="1574" t="s">
        <v>2297</v>
      </c>
      <c r="C688" s="112" t="s">
        <v>2298</v>
      </c>
      <c r="D688" s="1575" t="s">
        <v>2153</v>
      </c>
    </row>
    <row r="689">
      <c r="A689" s="1576" t="s">
        <v>2124</v>
      </c>
      <c r="B689" s="1574" t="s">
        <v>2299</v>
      </c>
      <c r="C689" s="112" t="s">
        <v>2300</v>
      </c>
      <c r="D689" s="1575" t="s">
        <v>2153</v>
      </c>
    </row>
    <row r="690">
      <c r="A690" s="1576" t="s">
        <v>2124</v>
      </c>
      <c r="B690" s="1574" t="s">
        <v>2301</v>
      </c>
      <c r="C690" s="112" t="s">
        <v>2302</v>
      </c>
      <c r="D690" s="1575" t="s">
        <v>2153</v>
      </c>
    </row>
    <row r="691">
      <c r="A691" s="1576" t="s">
        <v>2124</v>
      </c>
      <c r="B691" s="1574" t="s">
        <v>2303</v>
      </c>
      <c r="C691" s="112" t="s">
        <v>2304</v>
      </c>
      <c r="D691" s="1575" t="s">
        <v>2153</v>
      </c>
    </row>
    <row r="692">
      <c r="A692" s="1576" t="s">
        <v>2124</v>
      </c>
      <c r="B692" s="1574" t="s">
        <v>2305</v>
      </c>
      <c r="C692" s="112" t="s">
        <v>2293</v>
      </c>
      <c r="D692" s="1575" t="s">
        <v>2153</v>
      </c>
    </row>
    <row r="693">
      <c r="A693" s="1576" t="s">
        <v>2124</v>
      </c>
      <c r="B693" s="1574" t="s">
        <v>2306</v>
      </c>
      <c r="C693" s="112" t="s">
        <v>2307</v>
      </c>
      <c r="D693" s="1575" t="s">
        <v>2153</v>
      </c>
    </row>
    <row r="694">
      <c r="A694" s="1576" t="s">
        <v>2124</v>
      </c>
      <c r="B694" s="1574" t="s">
        <v>2308</v>
      </c>
      <c r="C694" s="112" t="s">
        <v>2293</v>
      </c>
      <c r="D694" s="1575" t="s">
        <v>2153</v>
      </c>
    </row>
    <row r="695">
      <c r="A695" s="1576" t="s">
        <v>2124</v>
      </c>
      <c r="B695" s="1574" t="s">
        <v>2309</v>
      </c>
      <c r="C695" s="112" t="s">
        <v>2300</v>
      </c>
      <c r="D695" s="1575" t="s">
        <v>2153</v>
      </c>
    </row>
    <row r="696">
      <c r="A696" s="1576" t="s">
        <v>2124</v>
      </c>
      <c r="B696" s="1574" t="s">
        <v>2310</v>
      </c>
      <c r="C696" s="112" t="s">
        <v>2293</v>
      </c>
      <c r="D696" s="1575" t="s">
        <v>2153</v>
      </c>
    </row>
    <row r="697">
      <c r="A697" s="1576" t="s">
        <v>2124</v>
      </c>
      <c r="B697" s="1574" t="s">
        <v>2311</v>
      </c>
      <c r="C697" s="112" t="s">
        <v>2293</v>
      </c>
      <c r="D697" s="1575" t="s">
        <v>2153</v>
      </c>
    </row>
    <row r="698">
      <c r="A698" s="1576" t="s">
        <v>2124</v>
      </c>
      <c r="B698" s="1574" t="s">
        <v>2312</v>
      </c>
      <c r="C698" s="112" t="s">
        <v>2293</v>
      </c>
      <c r="D698" s="1575" t="s">
        <v>2153</v>
      </c>
    </row>
    <row r="699">
      <c r="A699" s="1576" t="s">
        <v>2124</v>
      </c>
      <c r="B699" s="1574" t="s">
        <v>2313</v>
      </c>
      <c r="C699" s="112" t="s">
        <v>1015</v>
      </c>
      <c r="D699" s="1575" t="s">
        <v>2314</v>
      </c>
    </row>
    <row r="700">
      <c r="A700" s="1576" t="s">
        <v>2124</v>
      </c>
      <c r="B700" s="1574" t="s">
        <v>2315</v>
      </c>
      <c r="C700" s="112" t="s">
        <v>1015</v>
      </c>
      <c r="D700" s="1575" t="s">
        <v>2314</v>
      </c>
    </row>
    <row r="701">
      <c r="A701" s="1576" t="s">
        <v>2124</v>
      </c>
      <c r="B701" s="1574" t="s">
        <v>2316</v>
      </c>
      <c r="C701" s="112" t="s">
        <v>1015</v>
      </c>
      <c r="D701" s="1575" t="s">
        <v>2314</v>
      </c>
    </row>
    <row r="702">
      <c r="A702" s="1576" t="s">
        <v>2124</v>
      </c>
      <c r="B702" s="1574" t="s">
        <v>2317</v>
      </c>
      <c r="C702" s="112" t="s">
        <v>1103</v>
      </c>
      <c r="D702" s="1575" t="s">
        <v>2168</v>
      </c>
    </row>
    <row r="703">
      <c r="A703" s="1576" t="s">
        <v>2124</v>
      </c>
      <c r="B703" s="1574" t="s">
        <v>2318</v>
      </c>
      <c r="C703" s="112" t="s">
        <v>1561</v>
      </c>
      <c r="D703" s="1575" t="s">
        <v>2168</v>
      </c>
    </row>
    <row r="704">
      <c r="A704" s="1576" t="s">
        <v>2124</v>
      </c>
      <c r="B704" s="1574" t="s">
        <v>2319</v>
      </c>
      <c r="C704" s="112" t="s">
        <v>2320</v>
      </c>
      <c r="D704" s="1575" t="s">
        <v>2168</v>
      </c>
    </row>
    <row r="705">
      <c r="A705" s="1576" t="s">
        <v>2124</v>
      </c>
      <c r="B705" s="1574" t="s">
        <v>2321</v>
      </c>
      <c r="C705" s="112" t="s">
        <v>2322</v>
      </c>
      <c r="D705" s="1575" t="s">
        <v>2168</v>
      </c>
    </row>
    <row r="706">
      <c r="A706" s="1576" t="s">
        <v>2124</v>
      </c>
      <c r="B706" s="1574" t="s">
        <v>2323</v>
      </c>
      <c r="C706" s="112" t="s">
        <v>2324</v>
      </c>
      <c r="D706" s="1575" t="s">
        <v>2168</v>
      </c>
    </row>
    <row r="707">
      <c r="A707" s="1576" t="s">
        <v>2124</v>
      </c>
      <c r="B707" s="1574" t="s">
        <v>2325</v>
      </c>
      <c r="C707" s="112" t="s">
        <v>1443</v>
      </c>
      <c r="D707" s="1575" t="s">
        <v>2314</v>
      </c>
    </row>
    <row r="708">
      <c r="A708" s="1576" t="s">
        <v>2124</v>
      </c>
      <c r="B708" s="1574" t="s">
        <v>2326</v>
      </c>
      <c r="C708" s="112" t="s">
        <v>1435</v>
      </c>
      <c r="D708" s="1575" t="s">
        <v>2314</v>
      </c>
    </row>
    <row r="709">
      <c r="A709" s="1576" t="s">
        <v>2124</v>
      </c>
      <c r="B709" s="1574" t="s">
        <v>2327</v>
      </c>
      <c r="C709" s="112" t="s">
        <v>2328</v>
      </c>
      <c r="D709" s="1575" t="s">
        <v>2168</v>
      </c>
    </row>
    <row r="710">
      <c r="A710" s="1576" t="s">
        <v>2124</v>
      </c>
      <c r="B710" s="1574" t="s">
        <v>2329</v>
      </c>
      <c r="C710" s="112" t="s">
        <v>2330</v>
      </c>
      <c r="D710" s="1575" t="s">
        <v>1137</v>
      </c>
    </row>
    <row r="711">
      <c r="A711" s="1576" t="s">
        <v>2124</v>
      </c>
      <c r="B711" s="1574" t="s">
        <v>2331</v>
      </c>
      <c r="C711" s="112" t="s">
        <v>1131</v>
      </c>
      <c r="D711" s="1575" t="s">
        <v>2168</v>
      </c>
    </row>
    <row r="712">
      <c r="A712" s="1576" t="s">
        <v>2124</v>
      </c>
      <c r="B712" s="1574" t="s">
        <v>2332</v>
      </c>
      <c r="C712" s="112" t="s">
        <v>2333</v>
      </c>
      <c r="D712" s="1575" t="s">
        <v>1137</v>
      </c>
    </row>
    <row r="713">
      <c r="A713" s="1576" t="s">
        <v>2124</v>
      </c>
      <c r="B713" s="1574" t="s">
        <v>2334</v>
      </c>
      <c r="C713" s="112" t="s">
        <v>2335</v>
      </c>
      <c r="D713" s="1575" t="s">
        <v>2314</v>
      </c>
    </row>
    <row r="714">
      <c r="A714" s="1576" t="s">
        <v>2124</v>
      </c>
      <c r="B714" s="1574" t="s">
        <v>2336</v>
      </c>
      <c r="C714" s="112" t="s">
        <v>2337</v>
      </c>
      <c r="D714" s="1575" t="s">
        <v>2314</v>
      </c>
    </row>
    <row r="715">
      <c r="A715" s="1576" t="s">
        <v>2124</v>
      </c>
      <c r="B715" s="1574" t="s">
        <v>2338</v>
      </c>
      <c r="C715" s="112" t="s">
        <v>2339</v>
      </c>
      <c r="D715" s="1575" t="s">
        <v>2168</v>
      </c>
    </row>
    <row r="716">
      <c r="A716" s="1576" t="s">
        <v>2124</v>
      </c>
      <c r="B716" s="1574" t="s">
        <v>2340</v>
      </c>
      <c r="C716" s="112" t="s">
        <v>2341</v>
      </c>
      <c r="D716" s="1575" t="s">
        <v>1137</v>
      </c>
    </row>
    <row r="717">
      <c r="A717" s="1576" t="s">
        <v>2124</v>
      </c>
      <c r="B717" s="1574" t="s">
        <v>2342</v>
      </c>
      <c r="C717" s="112" t="s">
        <v>2343</v>
      </c>
      <c r="D717" s="1575" t="s">
        <v>2314</v>
      </c>
    </row>
    <row r="718">
      <c r="A718" s="1576" t="s">
        <v>2124</v>
      </c>
      <c r="B718" s="1574" t="s">
        <v>2344</v>
      </c>
      <c r="C718" s="112" t="s">
        <v>1374</v>
      </c>
      <c r="D718" s="1575" t="s">
        <v>2168</v>
      </c>
    </row>
    <row r="719">
      <c r="A719" s="1576" t="s">
        <v>2124</v>
      </c>
      <c r="B719" s="1574" t="s">
        <v>2345</v>
      </c>
      <c r="C719" s="112" t="s">
        <v>1144</v>
      </c>
      <c r="D719" s="1575" t="s">
        <v>2168</v>
      </c>
    </row>
    <row r="720">
      <c r="A720" s="1576" t="s">
        <v>2124</v>
      </c>
      <c r="B720" s="1574" t="s">
        <v>2346</v>
      </c>
      <c r="C720" s="112" t="s">
        <v>2347</v>
      </c>
      <c r="D720" s="1575" t="s">
        <v>1137</v>
      </c>
    </row>
    <row r="721">
      <c r="A721" s="1576" t="s">
        <v>2124</v>
      </c>
      <c r="B721" s="1574" t="s">
        <v>2348</v>
      </c>
      <c r="C721" s="112" t="s">
        <v>2349</v>
      </c>
      <c r="D721" s="1575" t="s">
        <v>2314</v>
      </c>
    </row>
    <row r="722">
      <c r="A722" s="1576" t="s">
        <v>2124</v>
      </c>
      <c r="B722" s="1574" t="s">
        <v>2350</v>
      </c>
      <c r="C722" s="112" t="s">
        <v>2349</v>
      </c>
      <c r="D722" s="1575" t="s">
        <v>2314</v>
      </c>
    </row>
    <row r="723">
      <c r="A723" s="1576" t="s">
        <v>2124</v>
      </c>
      <c r="B723" s="1574" t="s">
        <v>2351</v>
      </c>
      <c r="C723" s="112" t="s">
        <v>2349</v>
      </c>
      <c r="D723" s="1575" t="s">
        <v>2314</v>
      </c>
    </row>
    <row r="724">
      <c r="A724" s="1576" t="s">
        <v>2124</v>
      </c>
      <c r="B724" s="1574" t="s">
        <v>2352</v>
      </c>
      <c r="C724" s="112" t="s">
        <v>1314</v>
      </c>
      <c r="D724" s="1575" t="s">
        <v>2314</v>
      </c>
    </row>
    <row r="725">
      <c r="A725" s="1576" t="s">
        <v>2124</v>
      </c>
      <c r="B725" s="1574" t="s">
        <v>2353</v>
      </c>
      <c r="C725" s="112" t="s">
        <v>2354</v>
      </c>
      <c r="D725" s="1575" t="s">
        <v>2314</v>
      </c>
    </row>
    <row r="726">
      <c r="A726" s="1576" t="s">
        <v>2124</v>
      </c>
      <c r="B726" s="1574" t="s">
        <v>2355</v>
      </c>
      <c r="C726" s="112" t="s">
        <v>2356</v>
      </c>
      <c r="D726" s="1575" t="s">
        <v>2314</v>
      </c>
    </row>
    <row r="727">
      <c r="A727" s="1576" t="s">
        <v>2124</v>
      </c>
      <c r="B727" s="1574" t="s">
        <v>2357</v>
      </c>
      <c r="C727" s="112" t="s">
        <v>2358</v>
      </c>
      <c r="D727" s="1575" t="s">
        <v>2314</v>
      </c>
    </row>
    <row r="728">
      <c r="A728" s="1576" t="s">
        <v>2124</v>
      </c>
      <c r="B728" s="1574" t="s">
        <v>2359</v>
      </c>
      <c r="C728" s="112" t="s">
        <v>2360</v>
      </c>
      <c r="D728" s="1575" t="s">
        <v>2168</v>
      </c>
    </row>
    <row r="729">
      <c r="A729" s="1576" t="s">
        <v>2124</v>
      </c>
      <c r="B729" s="1574" t="s">
        <v>2361</v>
      </c>
      <c r="C729" s="112" t="s">
        <v>2362</v>
      </c>
      <c r="D729" s="1575" t="s">
        <v>2314</v>
      </c>
    </row>
    <row r="730">
      <c r="A730" s="1576" t="s">
        <v>2124</v>
      </c>
      <c r="B730" s="1574" t="s">
        <v>2363</v>
      </c>
      <c r="C730" s="112" t="s">
        <v>2364</v>
      </c>
      <c r="D730" s="1575" t="s">
        <v>2168</v>
      </c>
    </row>
    <row r="731">
      <c r="A731" s="1576" t="s">
        <v>2124</v>
      </c>
      <c r="B731" s="1574" t="s">
        <v>2365</v>
      </c>
      <c r="C731" s="112" t="s">
        <v>2366</v>
      </c>
      <c r="D731" s="1575" t="s">
        <v>2314</v>
      </c>
    </row>
    <row r="732">
      <c r="A732" s="1576" t="s">
        <v>2124</v>
      </c>
      <c r="B732" s="1574" t="s">
        <v>2367</v>
      </c>
      <c r="C732" s="112" t="s">
        <v>2368</v>
      </c>
      <c r="D732" s="1575" t="s">
        <v>2369</v>
      </c>
    </row>
    <row r="733">
      <c r="A733" s="1576" t="s">
        <v>2124</v>
      </c>
      <c r="B733" s="1574" t="s">
        <v>2370</v>
      </c>
      <c r="C733" s="112" t="s">
        <v>2371</v>
      </c>
      <c r="D733" s="1575" t="s">
        <v>2153</v>
      </c>
    </row>
    <row r="734">
      <c r="A734" s="1576" t="s">
        <v>2124</v>
      </c>
      <c r="B734" s="1574" t="s">
        <v>2372</v>
      </c>
      <c r="C734" s="112" t="s">
        <v>2373</v>
      </c>
      <c r="D734" s="1575" t="s">
        <v>2168</v>
      </c>
    </row>
    <row r="735">
      <c r="A735" s="1576" t="s">
        <v>2124</v>
      </c>
      <c r="B735" s="1574" t="s">
        <v>2374</v>
      </c>
      <c r="C735" s="112" t="s">
        <v>2375</v>
      </c>
      <c r="D735" s="1575" t="s">
        <v>1137</v>
      </c>
    </row>
    <row r="736">
      <c r="A736" s="1576" t="s">
        <v>2124</v>
      </c>
      <c r="B736" s="1574" t="s">
        <v>2376</v>
      </c>
      <c r="C736" s="112" t="s">
        <v>2377</v>
      </c>
      <c r="D736" s="1575" t="s">
        <v>2314</v>
      </c>
    </row>
    <row r="737">
      <c r="A737" s="1576" t="s">
        <v>2124</v>
      </c>
      <c r="B737" s="1574" t="s">
        <v>2378</v>
      </c>
      <c r="C737" s="112" t="s">
        <v>2379</v>
      </c>
      <c r="D737" s="1575" t="s">
        <v>2369</v>
      </c>
    </row>
    <row r="738">
      <c r="A738" s="1576" t="s">
        <v>2124</v>
      </c>
      <c r="B738" s="1574" t="s">
        <v>2380</v>
      </c>
      <c r="C738" s="112" t="s">
        <v>2381</v>
      </c>
      <c r="D738" s="1575" t="s">
        <v>2314</v>
      </c>
    </row>
    <row r="739">
      <c r="A739" s="1576" t="s">
        <v>2124</v>
      </c>
      <c r="B739" s="1574" t="s">
        <v>2382</v>
      </c>
      <c r="C739" s="112" t="s">
        <v>2383</v>
      </c>
      <c r="D739" s="1575" t="s">
        <v>2168</v>
      </c>
    </row>
    <row r="740">
      <c r="A740" s="1576" t="s">
        <v>2124</v>
      </c>
      <c r="B740" s="1574" t="s">
        <v>2384</v>
      </c>
      <c r="C740" s="112" t="s">
        <v>2385</v>
      </c>
      <c r="D740" s="1575" t="s">
        <v>2168</v>
      </c>
    </row>
    <row r="741">
      <c r="A741" s="1576" t="s">
        <v>2124</v>
      </c>
      <c r="B741" s="1574" t="s">
        <v>2386</v>
      </c>
      <c r="C741" s="112" t="s">
        <v>2168</v>
      </c>
      <c r="D741" s="1575" t="s">
        <v>2168</v>
      </c>
    </row>
    <row r="742">
      <c r="A742" s="1576" t="s">
        <v>2124</v>
      </c>
      <c r="B742" s="1574" t="s">
        <v>2387</v>
      </c>
      <c r="C742" s="112" t="s">
        <v>2388</v>
      </c>
      <c r="D742" s="1575" t="s">
        <v>2168</v>
      </c>
    </row>
    <row r="743">
      <c r="A743" s="1576" t="s">
        <v>2124</v>
      </c>
      <c r="B743" s="1574" t="s">
        <v>2389</v>
      </c>
      <c r="C743" s="112" t="s">
        <v>2390</v>
      </c>
      <c r="D743" s="1575" t="s">
        <v>2314</v>
      </c>
    </row>
    <row r="744">
      <c r="A744" s="1576" t="s">
        <v>2124</v>
      </c>
      <c r="B744" s="1574" t="s">
        <v>2391</v>
      </c>
      <c r="C744" s="112" t="s">
        <v>1916</v>
      </c>
      <c r="D744" s="1575" t="s">
        <v>2168</v>
      </c>
    </row>
    <row r="745">
      <c r="A745" s="1576" t="s">
        <v>2124</v>
      </c>
      <c r="B745" s="1574" t="s">
        <v>2392</v>
      </c>
      <c r="C745" s="112" t="s">
        <v>2393</v>
      </c>
      <c r="D745" s="1575" t="s">
        <v>2168</v>
      </c>
    </row>
    <row r="746">
      <c r="A746" s="1576" t="s">
        <v>2124</v>
      </c>
      <c r="B746" s="1574" t="s">
        <v>2394</v>
      </c>
      <c r="C746" s="112" t="s">
        <v>2395</v>
      </c>
      <c r="D746" s="1575" t="s">
        <v>2168</v>
      </c>
    </row>
    <row r="747">
      <c r="A747" s="1576" t="s">
        <v>2124</v>
      </c>
      <c r="B747" s="1574" t="s">
        <v>2396</v>
      </c>
      <c r="C747" s="112" t="s">
        <v>2397</v>
      </c>
      <c r="D747" s="1575" t="s">
        <v>2314</v>
      </c>
    </row>
    <row r="748">
      <c r="A748" s="1576" t="s">
        <v>2124</v>
      </c>
      <c r="B748" s="1574" t="s">
        <v>2398</v>
      </c>
      <c r="C748" s="112" t="s">
        <v>2399</v>
      </c>
      <c r="D748" s="1575" t="s">
        <v>2168</v>
      </c>
    </row>
    <row r="749">
      <c r="A749" s="1576" t="s">
        <v>2124</v>
      </c>
      <c r="B749" s="1574" t="s">
        <v>2400</v>
      </c>
      <c r="C749" s="112" t="s">
        <v>2401</v>
      </c>
      <c r="D749" s="1575" t="s">
        <v>2314</v>
      </c>
    </row>
    <row r="750">
      <c r="A750" s="1576" t="s">
        <v>2124</v>
      </c>
      <c r="B750" s="1574" t="s">
        <v>2402</v>
      </c>
      <c r="C750" s="112" t="s">
        <v>2403</v>
      </c>
      <c r="D750" s="1575" t="s">
        <v>2369</v>
      </c>
    </row>
    <row r="751">
      <c r="A751" s="1576" t="s">
        <v>2124</v>
      </c>
      <c r="B751" s="1574" t="s">
        <v>2404</v>
      </c>
      <c r="C751" s="112" t="s">
        <v>2405</v>
      </c>
      <c r="D751" s="1575" t="s">
        <v>1137</v>
      </c>
    </row>
    <row r="752">
      <c r="A752" s="1576" t="s">
        <v>2124</v>
      </c>
      <c r="B752" s="1574" t="s">
        <v>2406</v>
      </c>
      <c r="C752" s="112" t="s">
        <v>2407</v>
      </c>
      <c r="D752" s="1575" t="s">
        <v>2168</v>
      </c>
    </row>
    <row r="753">
      <c r="A753" s="1576" t="s">
        <v>2124</v>
      </c>
      <c r="B753" s="1574" t="s">
        <v>2408</v>
      </c>
      <c r="C753" s="112" t="s">
        <v>2409</v>
      </c>
      <c r="D753" s="1575" t="s">
        <v>2163</v>
      </c>
    </row>
    <row r="754">
      <c r="A754" s="1576" t="s">
        <v>2124</v>
      </c>
      <c r="B754" s="1574" t="s">
        <v>2410</v>
      </c>
      <c r="C754" s="112" t="s">
        <v>2411</v>
      </c>
      <c r="D754" s="1575" t="s">
        <v>2314</v>
      </c>
    </row>
    <row r="755">
      <c r="A755" s="1576" t="s">
        <v>2124</v>
      </c>
      <c r="B755" s="1574" t="s">
        <v>2412</v>
      </c>
      <c r="C755" s="112" t="s">
        <v>2413</v>
      </c>
      <c r="D755" s="1575" t="s">
        <v>2168</v>
      </c>
    </row>
    <row r="756">
      <c r="A756" s="1576" t="s">
        <v>2124</v>
      </c>
      <c r="B756" s="1574" t="s">
        <v>2414</v>
      </c>
      <c r="C756" s="112" t="s">
        <v>1673</v>
      </c>
      <c r="D756" s="1575" t="s">
        <v>2168</v>
      </c>
    </row>
    <row r="757">
      <c r="A757" s="1576" t="s">
        <v>2124</v>
      </c>
      <c r="B757" s="1574" t="s">
        <v>2415</v>
      </c>
      <c r="C757" s="112" t="s">
        <v>2416</v>
      </c>
      <c r="D757" s="1575" t="s">
        <v>2314</v>
      </c>
    </row>
    <row r="758">
      <c r="A758" s="1576" t="s">
        <v>2124</v>
      </c>
      <c r="B758" s="1574" t="s">
        <v>2417</v>
      </c>
      <c r="C758" s="112" t="s">
        <v>2418</v>
      </c>
      <c r="D758" s="1575" t="s">
        <v>2168</v>
      </c>
    </row>
    <row r="759">
      <c r="A759" s="1576" t="s">
        <v>2124</v>
      </c>
      <c r="B759" s="1574" t="s">
        <v>2419</v>
      </c>
      <c r="C759" s="112" t="s">
        <v>1082</v>
      </c>
      <c r="D759" s="1575" t="s">
        <v>1137</v>
      </c>
    </row>
    <row r="760">
      <c r="A760" s="1576" t="s">
        <v>2124</v>
      </c>
      <c r="B760" s="1574" t="s">
        <v>2420</v>
      </c>
      <c r="C760" s="112" t="s">
        <v>2421</v>
      </c>
      <c r="D760" s="1575" t="s">
        <v>2369</v>
      </c>
    </row>
    <row r="761">
      <c r="A761" s="1576" t="s">
        <v>2124</v>
      </c>
      <c r="B761" s="1574" t="s">
        <v>2422</v>
      </c>
      <c r="C761" s="112" t="s">
        <v>2421</v>
      </c>
      <c r="D761" s="1575" t="s">
        <v>2369</v>
      </c>
    </row>
    <row r="762">
      <c r="A762" s="1576" t="s">
        <v>2124</v>
      </c>
      <c r="B762" s="1574" t="s">
        <v>2423</v>
      </c>
      <c r="C762" s="112" t="s">
        <v>2421</v>
      </c>
      <c r="D762" s="1575" t="s">
        <v>2369</v>
      </c>
    </row>
    <row r="763">
      <c r="A763" s="1576" t="s">
        <v>2124</v>
      </c>
      <c r="B763" s="1574" t="s">
        <v>2424</v>
      </c>
      <c r="C763" s="112" t="s">
        <v>2421</v>
      </c>
      <c r="D763" s="1575" t="s">
        <v>2369</v>
      </c>
    </row>
    <row r="764">
      <c r="A764" s="1576" t="s">
        <v>2124</v>
      </c>
      <c r="B764" s="1574" t="s">
        <v>2425</v>
      </c>
      <c r="C764" s="112" t="s">
        <v>2421</v>
      </c>
      <c r="D764" s="1575" t="s">
        <v>2369</v>
      </c>
    </row>
    <row r="765">
      <c r="A765" s="1576" t="s">
        <v>2124</v>
      </c>
      <c r="B765" s="1574" t="s">
        <v>2426</v>
      </c>
      <c r="C765" s="112" t="s">
        <v>2427</v>
      </c>
      <c r="D765" s="1575" t="s">
        <v>79</v>
      </c>
    </row>
    <row r="766">
      <c r="A766" s="1576" t="s">
        <v>2124</v>
      </c>
      <c r="B766" s="1574" t="s">
        <v>2428</v>
      </c>
      <c r="C766" s="112" t="s">
        <v>2429</v>
      </c>
      <c r="D766" s="1575" t="s">
        <v>79</v>
      </c>
    </row>
    <row r="767">
      <c r="A767" s="1576" t="s">
        <v>2124</v>
      </c>
      <c r="B767" s="1574" t="s">
        <v>2430</v>
      </c>
      <c r="C767" s="112" t="s">
        <v>2431</v>
      </c>
      <c r="D767" s="1575" t="s">
        <v>2369</v>
      </c>
    </row>
    <row r="768">
      <c r="A768" s="1576" t="s">
        <v>2124</v>
      </c>
      <c r="B768" s="1574" t="s">
        <v>2432</v>
      </c>
      <c r="C768" s="112" t="s">
        <v>2433</v>
      </c>
      <c r="D768" s="1575" t="s">
        <v>2369</v>
      </c>
    </row>
    <row r="769">
      <c r="A769" s="1576" t="s">
        <v>2124</v>
      </c>
      <c r="B769" s="1574" t="s">
        <v>2434</v>
      </c>
      <c r="C769" s="112" t="s">
        <v>2435</v>
      </c>
      <c r="D769" s="1575" t="s">
        <v>2369</v>
      </c>
    </row>
    <row r="770">
      <c r="A770" s="1576" t="s">
        <v>2124</v>
      </c>
      <c r="B770" s="1574" t="s">
        <v>2436</v>
      </c>
      <c r="C770" s="112" t="s">
        <v>1326</v>
      </c>
      <c r="D770" s="1575" t="s">
        <v>2369</v>
      </c>
    </row>
    <row r="771">
      <c r="A771" s="1576" t="s">
        <v>2124</v>
      </c>
      <c r="B771" s="1574" t="s">
        <v>2437</v>
      </c>
      <c r="C771" s="112" t="s">
        <v>2438</v>
      </c>
      <c r="D771" s="1575" t="s">
        <v>2369</v>
      </c>
    </row>
    <row r="772">
      <c r="A772" s="1576" t="s">
        <v>2124</v>
      </c>
      <c r="B772" s="1574" t="s">
        <v>2439</v>
      </c>
      <c r="C772" s="112" t="s">
        <v>1310</v>
      </c>
      <c r="D772" s="1575" t="s">
        <v>79</v>
      </c>
    </row>
    <row r="773">
      <c r="A773" s="1576" t="s">
        <v>2124</v>
      </c>
      <c r="B773" s="1574" t="s">
        <v>2440</v>
      </c>
      <c r="C773" s="112" t="s">
        <v>2441</v>
      </c>
      <c r="D773" s="1575" t="s">
        <v>2369</v>
      </c>
    </row>
    <row r="774">
      <c r="A774" s="1576" t="s">
        <v>2124</v>
      </c>
      <c r="B774" s="1574" t="s">
        <v>2442</v>
      </c>
      <c r="C774" s="112" t="s">
        <v>1051</v>
      </c>
      <c r="D774" s="1575" t="s">
        <v>2369</v>
      </c>
    </row>
    <row r="775">
      <c r="A775" s="1576" t="s">
        <v>2124</v>
      </c>
      <c r="B775" s="1574" t="s">
        <v>2443</v>
      </c>
      <c r="C775" s="112" t="s">
        <v>1086</v>
      </c>
      <c r="D775" s="1575" t="s">
        <v>2369</v>
      </c>
    </row>
    <row r="776">
      <c r="A776" s="1576" t="s">
        <v>2124</v>
      </c>
      <c r="B776" s="1574" t="s">
        <v>2444</v>
      </c>
      <c r="C776" s="112" t="s">
        <v>2445</v>
      </c>
      <c r="D776" s="1575" t="s">
        <v>2369</v>
      </c>
    </row>
    <row r="777">
      <c r="A777" s="1576" t="s">
        <v>2124</v>
      </c>
      <c r="B777" s="1574" t="s">
        <v>2446</v>
      </c>
      <c r="C777" s="112" t="s">
        <v>1332</v>
      </c>
      <c r="D777" s="1575" t="s">
        <v>79</v>
      </c>
    </row>
    <row r="778">
      <c r="A778" s="1576" t="s">
        <v>2124</v>
      </c>
      <c r="B778" s="1574" t="s">
        <v>2447</v>
      </c>
      <c r="C778" s="112" t="s">
        <v>2448</v>
      </c>
      <c r="D778" s="1575" t="s">
        <v>2449</v>
      </c>
    </row>
    <row r="779">
      <c r="A779" s="1576" t="s">
        <v>2124</v>
      </c>
      <c r="B779" s="1574" t="s">
        <v>2450</v>
      </c>
      <c r="C779" s="112" t="s">
        <v>2451</v>
      </c>
      <c r="D779" s="1575" t="s">
        <v>2369</v>
      </c>
    </row>
    <row r="780">
      <c r="A780" s="1576" t="s">
        <v>2124</v>
      </c>
      <c r="B780" s="1574" t="s">
        <v>2452</v>
      </c>
      <c r="C780" s="112" t="s">
        <v>1834</v>
      </c>
      <c r="D780" s="1575" t="s">
        <v>2163</v>
      </c>
    </row>
    <row r="781">
      <c r="A781" s="1576" t="s">
        <v>2124</v>
      </c>
      <c r="B781" s="1574" t="s">
        <v>2453</v>
      </c>
      <c r="C781" s="112" t="s">
        <v>2454</v>
      </c>
      <c r="D781" s="1575" t="s">
        <v>2369</v>
      </c>
    </row>
    <row r="782">
      <c r="A782" s="1576" t="s">
        <v>2124</v>
      </c>
      <c r="B782" s="1574" t="s">
        <v>2455</v>
      </c>
      <c r="C782" s="112" t="s">
        <v>2456</v>
      </c>
      <c r="D782" s="1575" t="s">
        <v>2369</v>
      </c>
    </row>
    <row r="783">
      <c r="A783" s="1576" t="s">
        <v>2124</v>
      </c>
      <c r="B783" s="1574" t="s">
        <v>2457</v>
      </c>
      <c r="C783" s="112" t="s">
        <v>2458</v>
      </c>
      <c r="D783" s="1575" t="s">
        <v>2369</v>
      </c>
    </row>
    <row r="784">
      <c r="A784" s="1576" t="s">
        <v>2124</v>
      </c>
      <c r="B784" s="1574" t="s">
        <v>2459</v>
      </c>
      <c r="C784" s="112" t="s">
        <v>1554</v>
      </c>
      <c r="D784" s="1575" t="s">
        <v>2369</v>
      </c>
    </row>
    <row r="785">
      <c r="A785" s="1576" t="s">
        <v>2124</v>
      </c>
      <c r="B785" s="1574" t="s">
        <v>2460</v>
      </c>
      <c r="C785" s="112" t="s">
        <v>2461</v>
      </c>
      <c r="D785" s="1575" t="s">
        <v>2369</v>
      </c>
    </row>
    <row r="786">
      <c r="A786" s="1576" t="s">
        <v>2124</v>
      </c>
      <c r="B786" s="1574" t="s">
        <v>2462</v>
      </c>
      <c r="C786" s="112" t="s">
        <v>2463</v>
      </c>
      <c r="D786" s="1575" t="s">
        <v>2464</v>
      </c>
    </row>
    <row r="787">
      <c r="A787" s="1576" t="s">
        <v>2124</v>
      </c>
      <c r="B787" s="1574" t="s">
        <v>2465</v>
      </c>
      <c r="C787" s="112" t="s">
        <v>2463</v>
      </c>
      <c r="D787" s="1575" t="s">
        <v>2464</v>
      </c>
    </row>
    <row r="788">
      <c r="A788" s="1576" t="s">
        <v>2124</v>
      </c>
      <c r="B788" s="1574" t="s">
        <v>2466</v>
      </c>
      <c r="C788" s="112" t="s">
        <v>2467</v>
      </c>
      <c r="D788" s="1575" t="s">
        <v>2468</v>
      </c>
    </row>
    <row r="789">
      <c r="A789" s="1576" t="s">
        <v>2124</v>
      </c>
      <c r="B789" s="1574" t="s">
        <v>2469</v>
      </c>
      <c r="C789" s="112" t="s">
        <v>2470</v>
      </c>
      <c r="D789" s="1575" t="s">
        <v>1256</v>
      </c>
    </row>
    <row r="790">
      <c r="A790" s="1576" t="s">
        <v>2124</v>
      </c>
      <c r="B790" s="1574" t="s">
        <v>2471</v>
      </c>
      <c r="C790" s="112" t="s">
        <v>1112</v>
      </c>
      <c r="D790" s="1575" t="s">
        <v>2464</v>
      </c>
    </row>
    <row r="791">
      <c r="A791" s="1576" t="s">
        <v>2124</v>
      </c>
      <c r="B791" s="1574" t="s">
        <v>2472</v>
      </c>
      <c r="C791" s="112" t="s">
        <v>2473</v>
      </c>
      <c r="D791" s="1575" t="s">
        <v>2464</v>
      </c>
    </row>
    <row r="792">
      <c r="A792" s="1576" t="s">
        <v>2124</v>
      </c>
      <c r="B792" s="1574" t="s">
        <v>2474</v>
      </c>
      <c r="C792" s="112" t="s">
        <v>2475</v>
      </c>
      <c r="D792" s="1575" t="s">
        <v>2464</v>
      </c>
    </row>
    <row r="793">
      <c r="A793" s="1576" t="s">
        <v>2124</v>
      </c>
      <c r="B793" s="1574" t="s">
        <v>2476</v>
      </c>
      <c r="C793" s="112" t="s">
        <v>2477</v>
      </c>
      <c r="D793" s="1575" t="s">
        <v>1205</v>
      </c>
    </row>
    <row r="794">
      <c r="A794" s="1576" t="s">
        <v>2124</v>
      </c>
      <c r="B794" s="1574" t="s">
        <v>2478</v>
      </c>
      <c r="C794" s="112" t="s">
        <v>2479</v>
      </c>
      <c r="D794" s="1575" t="s">
        <v>2468</v>
      </c>
    </row>
    <row r="795">
      <c r="A795" s="1576" t="s">
        <v>2124</v>
      </c>
      <c r="B795" s="1574" t="s">
        <v>2480</v>
      </c>
      <c r="C795" s="112" t="s">
        <v>2481</v>
      </c>
      <c r="D795" s="1575" t="s">
        <v>2468</v>
      </c>
    </row>
    <row r="796">
      <c r="A796" s="1576" t="s">
        <v>2124</v>
      </c>
      <c r="B796" s="1574" t="s">
        <v>2482</v>
      </c>
      <c r="C796" s="112" t="s">
        <v>2483</v>
      </c>
      <c r="D796" s="1575" t="s">
        <v>1256</v>
      </c>
    </row>
    <row r="797">
      <c r="A797" s="1576" t="s">
        <v>2124</v>
      </c>
      <c r="B797" s="1574" t="s">
        <v>2484</v>
      </c>
      <c r="C797" s="112" t="s">
        <v>1755</v>
      </c>
      <c r="D797" s="1575" t="s">
        <v>2464</v>
      </c>
    </row>
    <row r="798">
      <c r="A798" s="1576" t="s">
        <v>2124</v>
      </c>
      <c r="B798" s="1574" t="s">
        <v>2485</v>
      </c>
      <c r="C798" s="112" t="s">
        <v>2486</v>
      </c>
      <c r="D798" s="1575" t="s">
        <v>2464</v>
      </c>
    </row>
    <row r="799">
      <c r="A799" s="1576" t="s">
        <v>2124</v>
      </c>
      <c r="B799" s="1574" t="s">
        <v>2487</v>
      </c>
      <c r="C799" s="112" t="s">
        <v>2488</v>
      </c>
      <c r="D799" s="1575" t="s">
        <v>2464</v>
      </c>
    </row>
    <row r="800">
      <c r="A800" s="1576" t="s">
        <v>2124</v>
      </c>
      <c r="B800" s="1574" t="s">
        <v>2489</v>
      </c>
      <c r="C800" s="112" t="s">
        <v>2490</v>
      </c>
      <c r="D800" s="1575" t="s">
        <v>1256</v>
      </c>
    </row>
    <row r="801">
      <c r="A801" s="1576" t="s">
        <v>2124</v>
      </c>
      <c r="B801" s="1574" t="s">
        <v>2491</v>
      </c>
      <c r="C801" s="112" t="s">
        <v>2490</v>
      </c>
      <c r="D801" s="1575" t="s">
        <v>1256</v>
      </c>
    </row>
    <row r="802">
      <c r="A802" s="1576" t="s">
        <v>2124</v>
      </c>
      <c r="B802" s="1574" t="s">
        <v>2492</v>
      </c>
      <c r="C802" s="112" t="s">
        <v>2493</v>
      </c>
      <c r="D802" s="1575" t="s">
        <v>2464</v>
      </c>
    </row>
    <row r="803">
      <c r="A803" s="1576" t="s">
        <v>2124</v>
      </c>
      <c r="B803" s="1574" t="s">
        <v>2494</v>
      </c>
      <c r="C803" s="112" t="s">
        <v>2495</v>
      </c>
      <c r="D803" s="1575" t="s">
        <v>1205</v>
      </c>
    </row>
    <row r="804">
      <c r="A804" s="1576" t="s">
        <v>2124</v>
      </c>
      <c r="B804" s="1574" t="s">
        <v>2496</v>
      </c>
      <c r="C804" s="112" t="s">
        <v>2497</v>
      </c>
      <c r="D804" s="1575" t="s">
        <v>2468</v>
      </c>
    </row>
    <row r="805">
      <c r="A805" s="1576" t="s">
        <v>2124</v>
      </c>
      <c r="B805" s="1574" t="s">
        <v>2498</v>
      </c>
      <c r="C805" s="112" t="s">
        <v>1575</v>
      </c>
      <c r="D805" s="1575" t="s">
        <v>2464</v>
      </c>
    </row>
    <row r="806">
      <c r="A806" s="1576" t="s">
        <v>2124</v>
      </c>
      <c r="B806" s="1574" t="s">
        <v>2499</v>
      </c>
      <c r="C806" s="112" t="s">
        <v>2500</v>
      </c>
      <c r="D806" s="1575" t="s">
        <v>2464</v>
      </c>
    </row>
    <row r="807">
      <c r="A807" s="1576" t="s">
        <v>2124</v>
      </c>
      <c r="B807" s="1574" t="s">
        <v>2501</v>
      </c>
      <c r="C807" s="112" t="s">
        <v>2502</v>
      </c>
      <c r="D807" s="1575" t="s">
        <v>2464</v>
      </c>
    </row>
    <row r="808">
      <c r="A808" s="1576" t="s">
        <v>2124</v>
      </c>
      <c r="B808" s="1574" t="s">
        <v>2503</v>
      </c>
      <c r="C808" s="112" t="s">
        <v>2504</v>
      </c>
      <c r="D808" s="1575" t="s">
        <v>2464</v>
      </c>
    </row>
    <row r="809">
      <c r="A809" s="1576" t="s">
        <v>2124</v>
      </c>
      <c r="B809" s="1574" t="s">
        <v>2505</v>
      </c>
      <c r="C809" s="112" t="s">
        <v>2506</v>
      </c>
      <c r="D809" s="1575" t="s">
        <v>1256</v>
      </c>
    </row>
    <row r="810">
      <c r="A810" s="1576" t="s">
        <v>2124</v>
      </c>
      <c r="B810" s="1574" t="s">
        <v>2507</v>
      </c>
      <c r="C810" s="112" t="s">
        <v>1364</v>
      </c>
      <c r="D810" s="1575" t="s">
        <v>2464</v>
      </c>
    </row>
    <row r="811">
      <c r="A811" s="1576" t="s">
        <v>2124</v>
      </c>
      <c r="B811" s="1574" t="s">
        <v>2508</v>
      </c>
      <c r="C811" s="112" t="s">
        <v>1455</v>
      </c>
      <c r="D811" s="1575" t="s">
        <v>2464</v>
      </c>
    </row>
    <row r="812">
      <c r="A812" s="1576" t="s">
        <v>2124</v>
      </c>
      <c r="B812" s="1574" t="s">
        <v>2509</v>
      </c>
      <c r="C812" s="112" t="s">
        <v>2510</v>
      </c>
      <c r="D812" s="1575" t="s">
        <v>2449</v>
      </c>
    </row>
    <row r="813">
      <c r="A813" s="1576" t="s">
        <v>2124</v>
      </c>
      <c r="B813" s="1574" t="s">
        <v>2511</v>
      </c>
      <c r="C813" s="112" t="s">
        <v>1045</v>
      </c>
      <c r="D813" s="1575" t="s">
        <v>2468</v>
      </c>
    </row>
    <row r="814">
      <c r="A814" s="1576" t="s">
        <v>2124</v>
      </c>
      <c r="B814" s="1574" t="s">
        <v>2512</v>
      </c>
      <c r="C814" s="112" t="s">
        <v>2513</v>
      </c>
      <c r="D814" s="1575" t="s">
        <v>2468</v>
      </c>
    </row>
    <row r="815">
      <c r="A815" s="1576" t="s">
        <v>2124</v>
      </c>
      <c r="B815" s="1574" t="s">
        <v>2514</v>
      </c>
      <c r="C815" s="112" t="s">
        <v>2515</v>
      </c>
      <c r="D815" s="1575" t="s">
        <v>2468</v>
      </c>
    </row>
    <row r="816">
      <c r="A816" s="1576" t="s">
        <v>2124</v>
      </c>
      <c r="B816" s="1574" t="s">
        <v>2516</v>
      </c>
      <c r="C816" s="112" t="s">
        <v>2517</v>
      </c>
      <c r="D816" s="1575" t="s">
        <v>2464</v>
      </c>
    </row>
    <row r="817">
      <c r="A817" s="1576" t="s">
        <v>2124</v>
      </c>
      <c r="B817" s="1574" t="s">
        <v>2518</v>
      </c>
      <c r="C817" s="112" t="s">
        <v>2519</v>
      </c>
      <c r="D817" s="1575" t="s">
        <v>2464</v>
      </c>
    </row>
    <row r="818">
      <c r="A818" s="1576" t="s">
        <v>2124</v>
      </c>
      <c r="B818" s="1574" t="s">
        <v>2520</v>
      </c>
      <c r="C818" s="112" t="s">
        <v>1049</v>
      </c>
      <c r="D818" s="1575" t="s">
        <v>2464</v>
      </c>
    </row>
    <row r="819">
      <c r="A819" s="1576" t="s">
        <v>2124</v>
      </c>
      <c r="B819" s="1574" t="s">
        <v>2521</v>
      </c>
      <c r="C819" s="112" t="s">
        <v>2522</v>
      </c>
      <c r="D819" s="1575" t="s">
        <v>2464</v>
      </c>
    </row>
    <row r="820">
      <c r="A820" s="1576" t="s">
        <v>2124</v>
      </c>
      <c r="B820" s="1574" t="s">
        <v>2523</v>
      </c>
      <c r="C820" s="112" t="s">
        <v>2524</v>
      </c>
      <c r="D820" s="1575" t="s">
        <v>2464</v>
      </c>
    </row>
    <row r="821">
      <c r="A821" s="1576" t="s">
        <v>2124</v>
      </c>
      <c r="B821" s="1574" t="s">
        <v>2525</v>
      </c>
      <c r="C821" s="112" t="s">
        <v>2526</v>
      </c>
      <c r="D821" s="1575" t="s">
        <v>2464</v>
      </c>
    </row>
    <row r="822">
      <c r="A822" s="1576" t="s">
        <v>2124</v>
      </c>
      <c r="B822" s="1574" t="s">
        <v>2527</v>
      </c>
      <c r="C822" s="112" t="s">
        <v>2528</v>
      </c>
      <c r="D822" s="1575" t="s">
        <v>1205</v>
      </c>
    </row>
    <row r="823">
      <c r="A823" s="1576" t="s">
        <v>2124</v>
      </c>
      <c r="B823" s="1574" t="s">
        <v>2529</v>
      </c>
      <c r="C823" s="112" t="s">
        <v>2530</v>
      </c>
      <c r="D823" s="1575" t="s">
        <v>2464</v>
      </c>
    </row>
    <row r="824">
      <c r="A824" s="1576" t="s">
        <v>2124</v>
      </c>
      <c r="B824" s="1574" t="s">
        <v>2531</v>
      </c>
      <c r="C824" s="112" t="s">
        <v>2532</v>
      </c>
      <c r="D824" s="1575" t="s">
        <v>2464</v>
      </c>
    </row>
    <row r="825">
      <c r="A825" s="1576" t="s">
        <v>2124</v>
      </c>
      <c r="B825" s="1574" t="s">
        <v>2533</v>
      </c>
      <c r="C825" s="112" t="s">
        <v>79</v>
      </c>
      <c r="D825" s="1575" t="s">
        <v>2464</v>
      </c>
    </row>
    <row r="826">
      <c r="A826" s="1576" t="s">
        <v>2124</v>
      </c>
      <c r="B826" s="1574" t="s">
        <v>2534</v>
      </c>
      <c r="C826" s="112" t="s">
        <v>2535</v>
      </c>
      <c r="D826" s="1575" t="s">
        <v>2464</v>
      </c>
    </row>
    <row r="827">
      <c r="A827" s="1576" t="s">
        <v>2124</v>
      </c>
      <c r="B827" s="1574" t="s">
        <v>2536</v>
      </c>
      <c r="C827" s="112" t="s">
        <v>2537</v>
      </c>
      <c r="D827" s="1575" t="s">
        <v>2464</v>
      </c>
    </row>
    <row r="828">
      <c r="A828" s="1576" t="s">
        <v>2124</v>
      </c>
      <c r="B828" s="1574" t="s">
        <v>2538</v>
      </c>
      <c r="C828" s="112" t="s">
        <v>1056</v>
      </c>
      <c r="D828" s="1575" t="s">
        <v>2464</v>
      </c>
    </row>
    <row r="829">
      <c r="A829" s="1576" t="s">
        <v>2124</v>
      </c>
      <c r="B829" s="1574" t="s">
        <v>2539</v>
      </c>
      <c r="C829" s="112" t="s">
        <v>2540</v>
      </c>
      <c r="D829" s="1575" t="s">
        <v>2464</v>
      </c>
    </row>
    <row r="830">
      <c r="A830" s="1576" t="s">
        <v>2124</v>
      </c>
      <c r="B830" s="1574" t="s">
        <v>2541</v>
      </c>
      <c r="C830" s="112" t="s">
        <v>2542</v>
      </c>
      <c r="D830" s="1575" t="s">
        <v>2468</v>
      </c>
    </row>
    <row r="831">
      <c r="A831" s="1576" t="s">
        <v>2124</v>
      </c>
      <c r="B831" s="1574" t="s">
        <v>2543</v>
      </c>
      <c r="C831" s="112" t="s">
        <v>2544</v>
      </c>
      <c r="D831" s="1575" t="s">
        <v>2468</v>
      </c>
    </row>
    <row r="832">
      <c r="A832" s="1576" t="s">
        <v>2124</v>
      </c>
      <c r="B832" s="1574" t="s">
        <v>2545</v>
      </c>
      <c r="C832" s="112" t="s">
        <v>2546</v>
      </c>
      <c r="D832" s="1575" t="s">
        <v>2464</v>
      </c>
    </row>
    <row r="833">
      <c r="A833" s="1576" t="s">
        <v>2124</v>
      </c>
      <c r="B833" s="1574" t="s">
        <v>2547</v>
      </c>
      <c r="C833" s="112" t="s">
        <v>2548</v>
      </c>
      <c r="D833" s="1575" t="s">
        <v>2464</v>
      </c>
    </row>
    <row r="834">
      <c r="A834" s="1576" t="s">
        <v>2124</v>
      </c>
      <c r="B834" s="1574" t="s">
        <v>2549</v>
      </c>
      <c r="C834" s="112" t="s">
        <v>2550</v>
      </c>
      <c r="D834" s="1575" t="s">
        <v>2464</v>
      </c>
    </row>
    <row r="835">
      <c r="A835" s="1576" t="s">
        <v>2124</v>
      </c>
      <c r="B835" s="1574" t="s">
        <v>2551</v>
      </c>
      <c r="C835" s="112" t="s">
        <v>2552</v>
      </c>
      <c r="D835" s="1575" t="s">
        <v>2553</v>
      </c>
    </row>
    <row r="836">
      <c r="A836" s="1576" t="s">
        <v>2124</v>
      </c>
      <c r="B836" s="1574" t="s">
        <v>2554</v>
      </c>
      <c r="C836" s="112" t="s">
        <v>2555</v>
      </c>
      <c r="D836" s="1575" t="s">
        <v>1256</v>
      </c>
    </row>
    <row r="837">
      <c r="A837" s="1576" t="s">
        <v>2124</v>
      </c>
      <c r="B837" s="1574" t="s">
        <v>2556</v>
      </c>
      <c r="C837" s="112" t="s">
        <v>2550</v>
      </c>
      <c r="D837" s="1575" t="s">
        <v>2464</v>
      </c>
    </row>
    <row r="838">
      <c r="A838" s="1576" t="s">
        <v>2124</v>
      </c>
      <c r="B838" s="1574" t="s">
        <v>2557</v>
      </c>
      <c r="C838" s="112" t="s">
        <v>2558</v>
      </c>
      <c r="D838" s="1575" t="s">
        <v>2464</v>
      </c>
    </row>
    <row r="839">
      <c r="A839" s="1576" t="s">
        <v>2124</v>
      </c>
      <c r="B839" s="1574" t="s">
        <v>2559</v>
      </c>
      <c r="C839" s="112" t="s">
        <v>2560</v>
      </c>
      <c r="D839" s="1575" t="s">
        <v>2464</v>
      </c>
    </row>
    <row r="840">
      <c r="A840" s="1576" t="s">
        <v>2124</v>
      </c>
      <c r="B840" s="1574" t="s">
        <v>2561</v>
      </c>
      <c r="C840" s="112" t="s">
        <v>2464</v>
      </c>
      <c r="D840" s="1575" t="s">
        <v>1256</v>
      </c>
    </row>
    <row r="841">
      <c r="A841" s="1576" t="s">
        <v>2124</v>
      </c>
      <c r="B841" s="1574" t="s">
        <v>2562</v>
      </c>
      <c r="C841" s="112" t="s">
        <v>2563</v>
      </c>
      <c r="D841" s="1575" t="s">
        <v>2564</v>
      </c>
    </row>
    <row r="842">
      <c r="A842" s="1576" t="s">
        <v>2124</v>
      </c>
      <c r="B842" s="1574" t="s">
        <v>2565</v>
      </c>
      <c r="C842" s="112" t="s">
        <v>2566</v>
      </c>
      <c r="D842" s="1575" t="s">
        <v>2468</v>
      </c>
    </row>
    <row r="843">
      <c r="A843" s="1576" t="s">
        <v>2124</v>
      </c>
      <c r="B843" s="1574" t="s">
        <v>2567</v>
      </c>
      <c r="C843" s="112" t="s">
        <v>2568</v>
      </c>
      <c r="D843" s="1575" t="s">
        <v>2468</v>
      </c>
    </row>
    <row r="844">
      <c r="A844" s="1576" t="s">
        <v>2124</v>
      </c>
      <c r="B844" s="1574" t="s">
        <v>2569</v>
      </c>
      <c r="C844" s="112" t="s">
        <v>2570</v>
      </c>
      <c r="D844" s="1575" t="s">
        <v>2468</v>
      </c>
    </row>
    <row r="845">
      <c r="A845" s="1576" t="s">
        <v>2124</v>
      </c>
      <c r="B845" s="1574" t="s">
        <v>2571</v>
      </c>
      <c r="C845" s="112" t="s">
        <v>1212</v>
      </c>
      <c r="D845" s="1575" t="s">
        <v>2464</v>
      </c>
    </row>
    <row r="846">
      <c r="A846" s="1576" t="s">
        <v>2124</v>
      </c>
      <c r="B846" s="1574" t="s">
        <v>2572</v>
      </c>
      <c r="C846" s="112" t="s">
        <v>2573</v>
      </c>
      <c r="D846" s="1575" t="s">
        <v>2464</v>
      </c>
    </row>
    <row r="847">
      <c r="A847" s="1576" t="s">
        <v>2124</v>
      </c>
      <c r="B847" s="1574" t="s">
        <v>2574</v>
      </c>
      <c r="C847" s="112" t="s">
        <v>2575</v>
      </c>
      <c r="D847" s="1575" t="s">
        <v>2464</v>
      </c>
    </row>
    <row r="848">
      <c r="A848" s="1576" t="s">
        <v>2124</v>
      </c>
      <c r="B848" s="1574" t="s">
        <v>2576</v>
      </c>
      <c r="C848" s="112" t="s">
        <v>2577</v>
      </c>
      <c r="D848" s="1575" t="s">
        <v>1205</v>
      </c>
    </row>
    <row r="849">
      <c r="A849" s="1576" t="s">
        <v>2124</v>
      </c>
      <c r="B849" s="1574" t="s">
        <v>2578</v>
      </c>
      <c r="C849" s="112" t="s">
        <v>2579</v>
      </c>
      <c r="D849" s="1575" t="s">
        <v>1205</v>
      </c>
    </row>
    <row r="850">
      <c r="A850" s="1576" t="s">
        <v>2124</v>
      </c>
      <c r="B850" s="1574" t="s">
        <v>2580</v>
      </c>
      <c r="C850" s="112" t="s">
        <v>2581</v>
      </c>
      <c r="D850" s="1575" t="s">
        <v>1205</v>
      </c>
    </row>
    <row r="851">
      <c r="A851" s="1576" t="s">
        <v>2124</v>
      </c>
      <c r="B851" s="1574" t="s">
        <v>2582</v>
      </c>
      <c r="C851" s="112" t="s">
        <v>2583</v>
      </c>
      <c r="D851" s="1575" t="s">
        <v>2464</v>
      </c>
    </row>
    <row r="852">
      <c r="A852" s="1576" t="s">
        <v>2124</v>
      </c>
      <c r="B852" s="1574" t="s">
        <v>2584</v>
      </c>
      <c r="C852" s="112" t="s">
        <v>2585</v>
      </c>
      <c r="D852" s="1575" t="s">
        <v>2464</v>
      </c>
    </row>
    <row r="853">
      <c r="A853" s="1576" t="s">
        <v>2124</v>
      </c>
      <c r="B853" s="1574" t="s">
        <v>2586</v>
      </c>
      <c r="C853" s="112" t="s">
        <v>2587</v>
      </c>
      <c r="D853" s="1575" t="s">
        <v>2449</v>
      </c>
    </row>
    <row r="854">
      <c r="A854" s="1576" t="s">
        <v>2124</v>
      </c>
      <c r="B854" s="1574" t="s">
        <v>2588</v>
      </c>
      <c r="C854" s="112" t="s">
        <v>2589</v>
      </c>
      <c r="D854" s="1575" t="s">
        <v>2553</v>
      </c>
    </row>
    <row r="855">
      <c r="A855" s="1576" t="s">
        <v>2124</v>
      </c>
      <c r="B855" s="1574" t="s">
        <v>2590</v>
      </c>
      <c r="C855" s="112" t="s">
        <v>1350</v>
      </c>
      <c r="D855" s="1575" t="s">
        <v>2163</v>
      </c>
    </row>
    <row r="856">
      <c r="A856" s="1576" t="s">
        <v>2124</v>
      </c>
      <c r="B856" s="1574" t="s">
        <v>2591</v>
      </c>
      <c r="C856" s="112" t="s">
        <v>2592</v>
      </c>
      <c r="D856" s="1575" t="s">
        <v>79</v>
      </c>
    </row>
    <row r="857">
      <c r="A857" s="1576" t="s">
        <v>2124</v>
      </c>
      <c r="B857" s="1574" t="s">
        <v>2593</v>
      </c>
      <c r="C857" s="112" t="s">
        <v>2594</v>
      </c>
      <c r="D857" s="1575" t="s">
        <v>79</v>
      </c>
    </row>
    <row r="858">
      <c r="A858" s="1576" t="s">
        <v>2124</v>
      </c>
      <c r="B858" s="1574" t="s">
        <v>2595</v>
      </c>
      <c r="C858" s="112" t="s">
        <v>2596</v>
      </c>
      <c r="D858" s="1575" t="s">
        <v>79</v>
      </c>
    </row>
    <row r="859">
      <c r="A859" s="1576" t="s">
        <v>2124</v>
      </c>
      <c r="B859" s="1574" t="s">
        <v>2597</v>
      </c>
      <c r="C859" s="112" t="s">
        <v>1114</v>
      </c>
      <c r="D859" s="1575" t="s">
        <v>79</v>
      </c>
    </row>
    <row r="860">
      <c r="A860" s="1576" t="s">
        <v>2124</v>
      </c>
      <c r="B860" s="1574" t="s">
        <v>2598</v>
      </c>
      <c r="C860" s="112" t="s">
        <v>2599</v>
      </c>
      <c r="D860" s="1575" t="s">
        <v>79</v>
      </c>
    </row>
    <row r="861">
      <c r="A861" s="1576" t="s">
        <v>2124</v>
      </c>
      <c r="B861" s="1574" t="s">
        <v>2600</v>
      </c>
      <c r="C861" s="112" t="s">
        <v>2601</v>
      </c>
      <c r="D861" s="1575" t="s">
        <v>79</v>
      </c>
    </row>
    <row r="862">
      <c r="A862" s="1576" t="s">
        <v>2124</v>
      </c>
      <c r="B862" s="1574" t="s">
        <v>2602</v>
      </c>
      <c r="C862" s="112" t="s">
        <v>2603</v>
      </c>
      <c r="D862" s="1575" t="s">
        <v>79</v>
      </c>
    </row>
    <row r="863">
      <c r="A863" s="1576" t="s">
        <v>2124</v>
      </c>
      <c r="B863" s="1574" t="s">
        <v>2604</v>
      </c>
      <c r="C863" s="112" t="s">
        <v>2605</v>
      </c>
      <c r="D863" s="1575" t="s">
        <v>2606</v>
      </c>
    </row>
    <row r="864">
      <c r="A864" s="1576" t="s">
        <v>2124</v>
      </c>
      <c r="B864" s="1574" t="s">
        <v>2607</v>
      </c>
      <c r="C864" s="112" t="s">
        <v>2608</v>
      </c>
      <c r="D864" s="1575" t="s">
        <v>2163</v>
      </c>
    </row>
    <row r="865">
      <c r="A865" s="1576" t="s">
        <v>2124</v>
      </c>
      <c r="B865" s="1574" t="s">
        <v>2609</v>
      </c>
      <c r="C865" s="112" t="s">
        <v>2610</v>
      </c>
      <c r="D865" s="1575" t="s">
        <v>79</v>
      </c>
    </row>
    <row r="866">
      <c r="A866" s="1576" t="s">
        <v>2124</v>
      </c>
      <c r="B866" s="1574" t="s">
        <v>2611</v>
      </c>
      <c r="C866" s="112" t="s">
        <v>2612</v>
      </c>
      <c r="D866" s="1575" t="s">
        <v>79</v>
      </c>
    </row>
    <row r="867">
      <c r="A867" s="1576" t="s">
        <v>2124</v>
      </c>
      <c r="B867" s="1574" t="s">
        <v>2613</v>
      </c>
      <c r="C867" s="112" t="s">
        <v>2614</v>
      </c>
      <c r="D867" s="1575" t="s">
        <v>79</v>
      </c>
    </row>
    <row r="868">
      <c r="A868" s="1576" t="s">
        <v>2124</v>
      </c>
      <c r="B868" s="1574" t="s">
        <v>2615</v>
      </c>
      <c r="C868" s="112" t="s">
        <v>2616</v>
      </c>
      <c r="D868" s="1575" t="s">
        <v>79</v>
      </c>
    </row>
    <row r="869">
      <c r="A869" s="1576" t="s">
        <v>2124</v>
      </c>
      <c r="B869" s="1574" t="s">
        <v>2617</v>
      </c>
      <c r="C869" s="112" t="s">
        <v>2618</v>
      </c>
      <c r="D869" s="1575" t="s">
        <v>79</v>
      </c>
    </row>
    <row r="870">
      <c r="A870" s="1576" t="s">
        <v>2124</v>
      </c>
      <c r="B870" s="1574" t="s">
        <v>2619</v>
      </c>
      <c r="C870" s="112" t="s">
        <v>2620</v>
      </c>
      <c r="D870" s="1575" t="s">
        <v>79</v>
      </c>
    </row>
    <row r="871">
      <c r="A871" s="1576" t="s">
        <v>2124</v>
      </c>
      <c r="B871" s="1574" t="s">
        <v>2621</v>
      </c>
      <c r="C871" s="112" t="s">
        <v>2622</v>
      </c>
      <c r="D871" s="1575" t="s">
        <v>79</v>
      </c>
    </row>
    <row r="872">
      <c r="A872" s="1576" t="s">
        <v>2124</v>
      </c>
      <c r="B872" s="1574" t="s">
        <v>2623</v>
      </c>
      <c r="C872" s="112" t="s">
        <v>2624</v>
      </c>
      <c r="D872" s="1575" t="s">
        <v>2163</v>
      </c>
    </row>
    <row r="873">
      <c r="A873" s="1576" t="s">
        <v>2124</v>
      </c>
      <c r="B873" s="1574" t="s">
        <v>2625</v>
      </c>
      <c r="C873" s="112" t="s">
        <v>2626</v>
      </c>
      <c r="D873" s="1575" t="s">
        <v>2606</v>
      </c>
    </row>
    <row r="874">
      <c r="A874" s="1576" t="s">
        <v>2124</v>
      </c>
      <c r="B874" s="1574" t="s">
        <v>2627</v>
      </c>
      <c r="C874" s="112" t="s">
        <v>2628</v>
      </c>
      <c r="D874" s="1575" t="s">
        <v>79</v>
      </c>
    </row>
    <row r="875">
      <c r="A875" s="1576" t="s">
        <v>2124</v>
      </c>
      <c r="B875" s="1574" t="s">
        <v>2629</v>
      </c>
      <c r="C875" s="112" t="s">
        <v>2630</v>
      </c>
      <c r="D875" s="1575" t="s">
        <v>2163</v>
      </c>
    </row>
    <row r="876">
      <c r="A876" s="1576" t="s">
        <v>2124</v>
      </c>
      <c r="B876" s="1574" t="s">
        <v>2631</v>
      </c>
      <c r="C876" s="112" t="s">
        <v>2632</v>
      </c>
      <c r="D876" s="1575" t="s">
        <v>79</v>
      </c>
    </row>
    <row r="877">
      <c r="A877" s="1576" t="s">
        <v>2124</v>
      </c>
      <c r="B877" s="1574" t="s">
        <v>2633</v>
      </c>
      <c r="C877" s="112" t="s">
        <v>2634</v>
      </c>
      <c r="D877" s="1575" t="s">
        <v>79</v>
      </c>
    </row>
    <row r="878">
      <c r="A878" s="1576" t="s">
        <v>2124</v>
      </c>
      <c r="B878" s="1574" t="s">
        <v>2635</v>
      </c>
      <c r="C878" s="112" t="s">
        <v>2636</v>
      </c>
      <c r="D878" s="1575" t="s">
        <v>79</v>
      </c>
    </row>
    <row r="879">
      <c r="A879" s="1576" t="s">
        <v>2124</v>
      </c>
      <c r="B879" s="1574" t="s">
        <v>2637</v>
      </c>
      <c r="C879" s="112" t="s">
        <v>2638</v>
      </c>
      <c r="D879" s="1575" t="s">
        <v>79</v>
      </c>
    </row>
    <row r="880">
      <c r="A880" s="1576" t="s">
        <v>2124</v>
      </c>
      <c r="B880" s="1574" t="s">
        <v>2639</v>
      </c>
      <c r="C880" s="112" t="s">
        <v>1346</v>
      </c>
      <c r="D880" s="1575" t="s">
        <v>79</v>
      </c>
    </row>
    <row r="881">
      <c r="A881" s="1576" t="s">
        <v>2124</v>
      </c>
      <c r="B881" s="1574" t="s">
        <v>2640</v>
      </c>
      <c r="C881" s="112" t="s">
        <v>1205</v>
      </c>
      <c r="D881" s="1575" t="s">
        <v>2606</v>
      </c>
    </row>
    <row r="882">
      <c r="A882" s="1576" t="s">
        <v>2124</v>
      </c>
      <c r="B882" s="1574" t="s">
        <v>2641</v>
      </c>
      <c r="C882" s="112" t="s">
        <v>2642</v>
      </c>
      <c r="D882" s="1575" t="s">
        <v>79</v>
      </c>
    </row>
    <row r="883">
      <c r="A883" s="1576" t="s">
        <v>2124</v>
      </c>
      <c r="B883" s="1574" t="s">
        <v>2643</v>
      </c>
      <c r="C883" s="112" t="s">
        <v>2644</v>
      </c>
      <c r="D883" s="1575" t="s">
        <v>79</v>
      </c>
    </row>
    <row r="884">
      <c r="A884" s="1576" t="s">
        <v>2124</v>
      </c>
      <c r="B884" s="1574" t="s">
        <v>2645</v>
      </c>
      <c r="C884" s="112" t="s">
        <v>2646</v>
      </c>
      <c r="D884" s="1575" t="s">
        <v>79</v>
      </c>
    </row>
    <row r="885">
      <c r="A885" s="1576" t="s">
        <v>2124</v>
      </c>
      <c r="B885" s="1574" t="s">
        <v>2647</v>
      </c>
      <c r="C885" s="112" t="s">
        <v>2648</v>
      </c>
      <c r="D885" s="1575" t="s">
        <v>2163</v>
      </c>
    </row>
    <row r="886">
      <c r="A886" s="1576" t="s">
        <v>2124</v>
      </c>
      <c r="B886" s="1574" t="s">
        <v>2649</v>
      </c>
      <c r="C886" s="112" t="s">
        <v>2650</v>
      </c>
      <c r="D886" s="1575" t="s">
        <v>1256</v>
      </c>
    </row>
    <row r="887">
      <c r="A887" s="1576" t="s">
        <v>2124</v>
      </c>
      <c r="B887" s="1574" t="s">
        <v>2651</v>
      </c>
      <c r="C887" s="112" t="s">
        <v>1777</v>
      </c>
      <c r="D887" s="1575" t="s">
        <v>1205</v>
      </c>
    </row>
    <row r="888">
      <c r="A888" s="1576" t="s">
        <v>2124</v>
      </c>
      <c r="B888" s="1574" t="s">
        <v>2652</v>
      </c>
      <c r="C888" s="112" t="s">
        <v>2653</v>
      </c>
      <c r="D888" s="1575" t="s">
        <v>1256</v>
      </c>
    </row>
    <row r="889">
      <c r="A889" s="1576" t="s">
        <v>2124</v>
      </c>
      <c r="B889" s="1574" t="s">
        <v>2654</v>
      </c>
      <c r="C889" s="112" t="s">
        <v>2655</v>
      </c>
      <c r="D889" s="1575" t="s">
        <v>1256</v>
      </c>
    </row>
    <row r="890">
      <c r="A890" s="1576" t="s">
        <v>2124</v>
      </c>
      <c r="B890" s="1574" t="s">
        <v>2656</v>
      </c>
      <c r="C890" s="112" t="s">
        <v>2657</v>
      </c>
      <c r="D890" s="1575" t="s">
        <v>1205</v>
      </c>
    </row>
    <row r="891">
      <c r="A891" s="1576" t="s">
        <v>2124</v>
      </c>
      <c r="B891" s="1574" t="s">
        <v>2658</v>
      </c>
      <c r="C891" s="112" t="s">
        <v>2659</v>
      </c>
      <c r="D891" s="1575" t="s">
        <v>1256</v>
      </c>
    </row>
    <row r="892">
      <c r="A892" s="1576" t="s">
        <v>2124</v>
      </c>
      <c r="B892" s="1574" t="s">
        <v>2660</v>
      </c>
      <c r="C892" s="112" t="s">
        <v>2661</v>
      </c>
      <c r="D892" s="1575" t="s">
        <v>1256</v>
      </c>
    </row>
    <row r="893">
      <c r="A893" s="1576" t="s">
        <v>2124</v>
      </c>
      <c r="B893" s="1574" t="s">
        <v>2662</v>
      </c>
      <c r="C893" s="112" t="s">
        <v>2663</v>
      </c>
      <c r="D893" s="1575" t="s">
        <v>1256</v>
      </c>
    </row>
    <row r="894">
      <c r="A894" s="1576" t="s">
        <v>2124</v>
      </c>
      <c r="B894" s="1574" t="s">
        <v>2664</v>
      </c>
      <c r="C894" s="112" t="s">
        <v>2665</v>
      </c>
      <c r="D894" s="1575" t="s">
        <v>1256</v>
      </c>
    </row>
    <row r="895">
      <c r="A895" s="1576" t="s">
        <v>2124</v>
      </c>
      <c r="B895" s="1574" t="s">
        <v>2666</v>
      </c>
      <c r="C895" s="112" t="s">
        <v>2667</v>
      </c>
      <c r="D895" s="1575" t="s">
        <v>1256</v>
      </c>
    </row>
    <row r="896">
      <c r="A896" s="1576" t="s">
        <v>2124</v>
      </c>
      <c r="B896" s="1574" t="s">
        <v>2668</v>
      </c>
      <c r="C896" s="112" t="s">
        <v>1879</v>
      </c>
      <c r="D896" s="1575" t="s">
        <v>1205</v>
      </c>
    </row>
    <row r="897">
      <c r="A897" s="1576" t="s">
        <v>2124</v>
      </c>
      <c r="B897" s="1574" t="s">
        <v>2669</v>
      </c>
      <c r="C897" s="112" t="s">
        <v>2670</v>
      </c>
      <c r="D897" s="1575" t="s">
        <v>1205</v>
      </c>
    </row>
    <row r="898">
      <c r="A898" s="1576" t="s">
        <v>2124</v>
      </c>
      <c r="B898" s="1574" t="s">
        <v>2671</v>
      </c>
      <c r="C898" s="112" t="s">
        <v>2672</v>
      </c>
      <c r="D898" s="1575" t="s">
        <v>1205</v>
      </c>
    </row>
    <row r="899">
      <c r="A899" s="1576" t="s">
        <v>2124</v>
      </c>
      <c r="B899" s="1574" t="s">
        <v>2673</v>
      </c>
      <c r="C899" s="112" t="s">
        <v>2674</v>
      </c>
      <c r="D899" s="1575" t="s">
        <v>1256</v>
      </c>
    </row>
    <row r="900">
      <c r="A900" s="1576" t="s">
        <v>2124</v>
      </c>
      <c r="B900" s="1574" t="s">
        <v>2675</v>
      </c>
      <c r="C900" s="112" t="s">
        <v>2676</v>
      </c>
      <c r="D900" s="1575" t="s">
        <v>1256</v>
      </c>
    </row>
    <row r="901">
      <c r="A901" s="1576" t="s">
        <v>2124</v>
      </c>
      <c r="B901" s="1574" t="s">
        <v>2677</v>
      </c>
      <c r="C901" s="112" t="s">
        <v>2678</v>
      </c>
      <c r="D901" s="1575" t="s">
        <v>1205</v>
      </c>
    </row>
    <row r="902">
      <c r="A902" s="1576" t="s">
        <v>2124</v>
      </c>
      <c r="B902" s="1574" t="s">
        <v>2679</v>
      </c>
      <c r="C902" s="112" t="s">
        <v>2680</v>
      </c>
      <c r="D902" s="1575" t="s">
        <v>1256</v>
      </c>
    </row>
    <row r="903">
      <c r="A903" s="1576" t="s">
        <v>2124</v>
      </c>
      <c r="B903" s="1574" t="s">
        <v>2681</v>
      </c>
      <c r="C903" s="112" t="s">
        <v>2682</v>
      </c>
      <c r="D903" s="1575" t="s">
        <v>1205</v>
      </c>
    </row>
    <row r="904">
      <c r="A904" s="1576" t="s">
        <v>2124</v>
      </c>
      <c r="B904" s="1574" t="s">
        <v>2683</v>
      </c>
      <c r="C904" s="112" t="s">
        <v>2684</v>
      </c>
      <c r="D904" s="1575" t="s">
        <v>1256</v>
      </c>
    </row>
    <row r="905">
      <c r="A905" s="1576" t="s">
        <v>2124</v>
      </c>
      <c r="B905" s="1574" t="s">
        <v>2685</v>
      </c>
      <c r="C905" s="112" t="s">
        <v>2686</v>
      </c>
      <c r="D905" s="1575" t="s">
        <v>1205</v>
      </c>
    </row>
    <row r="906">
      <c r="A906" s="1576" t="s">
        <v>2124</v>
      </c>
      <c r="B906" s="1574" t="s">
        <v>2687</v>
      </c>
      <c r="C906" s="112" t="s">
        <v>2688</v>
      </c>
      <c r="D906" s="1575" t="s">
        <v>1205</v>
      </c>
    </row>
    <row r="907">
      <c r="A907" s="1576" t="s">
        <v>2124</v>
      </c>
      <c r="B907" s="1574" t="s">
        <v>2689</v>
      </c>
      <c r="C907" s="112" t="s">
        <v>1137</v>
      </c>
      <c r="D907" s="1575" t="s">
        <v>1256</v>
      </c>
    </row>
    <row r="908">
      <c r="A908" s="1576" t="s">
        <v>2124</v>
      </c>
      <c r="B908" s="1574" t="s">
        <v>2690</v>
      </c>
      <c r="C908" s="112" t="s">
        <v>2691</v>
      </c>
      <c r="D908" s="1575" t="s">
        <v>1256</v>
      </c>
    </row>
    <row r="909">
      <c r="A909" s="1576" t="s">
        <v>2124</v>
      </c>
      <c r="B909" s="1574" t="s">
        <v>2692</v>
      </c>
      <c r="C909" s="112" t="s">
        <v>2693</v>
      </c>
      <c r="D909" s="1575" t="s">
        <v>1205</v>
      </c>
    </row>
    <row r="910">
      <c r="A910" s="1576" t="s">
        <v>2124</v>
      </c>
      <c r="B910" s="1574" t="s">
        <v>2694</v>
      </c>
      <c r="C910" s="112" t="s">
        <v>1256</v>
      </c>
      <c r="D910" s="1575" t="s">
        <v>1256</v>
      </c>
    </row>
    <row r="911">
      <c r="A911" s="1576" t="s">
        <v>2124</v>
      </c>
      <c r="B911" s="1574" t="s">
        <v>2695</v>
      </c>
      <c r="C911" s="112" t="s">
        <v>2696</v>
      </c>
      <c r="D911" s="1575" t="s">
        <v>1256</v>
      </c>
    </row>
    <row r="912">
      <c r="A912" s="1576" t="s">
        <v>2124</v>
      </c>
      <c r="B912" s="1574" t="s">
        <v>2697</v>
      </c>
      <c r="C912" s="112" t="s">
        <v>2698</v>
      </c>
      <c r="D912" s="1575" t="s">
        <v>1205</v>
      </c>
    </row>
    <row r="913">
      <c r="A913" s="1576" t="s">
        <v>2124</v>
      </c>
      <c r="B913" s="1574" t="s">
        <v>2699</v>
      </c>
      <c r="C913" s="112" t="s">
        <v>2700</v>
      </c>
      <c r="D913" s="1575" t="s">
        <v>1256</v>
      </c>
    </row>
    <row r="914">
      <c r="A914" s="1576" t="s">
        <v>2124</v>
      </c>
      <c r="B914" s="1574" t="s">
        <v>2701</v>
      </c>
      <c r="C914" s="112" t="s">
        <v>2702</v>
      </c>
      <c r="D914" s="1575" t="s">
        <v>2606</v>
      </c>
    </row>
    <row r="915">
      <c r="A915" s="1576" t="s">
        <v>2124</v>
      </c>
      <c r="B915" s="1574" t="s">
        <v>2703</v>
      </c>
      <c r="C915" s="112" t="s">
        <v>2704</v>
      </c>
      <c r="D915" s="1575" t="s">
        <v>1256</v>
      </c>
    </row>
    <row r="916">
      <c r="A916" s="1576" t="s">
        <v>2124</v>
      </c>
      <c r="B916" s="1574" t="s">
        <v>2705</v>
      </c>
      <c r="C916" s="112" t="s">
        <v>2706</v>
      </c>
      <c r="D916" s="1575" t="s">
        <v>1205</v>
      </c>
    </row>
    <row r="917">
      <c r="A917" s="1576" t="s">
        <v>2124</v>
      </c>
      <c r="B917" s="1574" t="s">
        <v>2707</v>
      </c>
      <c r="C917" s="112" t="s">
        <v>2708</v>
      </c>
      <c r="D917" s="1575" t="s">
        <v>1205</v>
      </c>
    </row>
    <row r="918">
      <c r="A918" s="1576" t="s">
        <v>2124</v>
      </c>
      <c r="B918" s="1574" t="s">
        <v>2709</v>
      </c>
      <c r="C918" s="112" t="s">
        <v>2710</v>
      </c>
      <c r="D918" s="1575" t="s">
        <v>1256</v>
      </c>
    </row>
    <row r="919">
      <c r="A919" s="1576" t="s">
        <v>2124</v>
      </c>
      <c r="B919" s="1574" t="s">
        <v>2711</v>
      </c>
      <c r="C919" s="112" t="s">
        <v>2712</v>
      </c>
      <c r="D919" s="1575" t="s">
        <v>1205</v>
      </c>
    </row>
    <row r="920">
      <c r="A920" s="1576" t="s">
        <v>2124</v>
      </c>
      <c r="B920" s="1574" t="s">
        <v>2713</v>
      </c>
      <c r="C920" s="112" t="s">
        <v>2714</v>
      </c>
      <c r="D920" s="1575" t="s">
        <v>1256</v>
      </c>
    </row>
    <row r="921">
      <c r="A921" s="1576" t="s">
        <v>2124</v>
      </c>
      <c r="B921" s="1574" t="s">
        <v>2715</v>
      </c>
      <c r="C921" s="112" t="s">
        <v>2716</v>
      </c>
      <c r="D921" s="1575" t="s">
        <v>1205</v>
      </c>
    </row>
    <row r="922">
      <c r="A922" s="1576" t="s">
        <v>2124</v>
      </c>
      <c r="B922" s="1574" t="s">
        <v>2717</v>
      </c>
      <c r="C922" s="112" t="s">
        <v>2718</v>
      </c>
      <c r="D922" s="1575" t="s">
        <v>1205</v>
      </c>
    </row>
    <row r="923">
      <c r="A923" s="1576" t="s">
        <v>2124</v>
      </c>
      <c r="B923" s="1574" t="s">
        <v>2719</v>
      </c>
      <c r="C923" s="112" t="s">
        <v>2720</v>
      </c>
      <c r="D923" s="1575" t="s">
        <v>1205</v>
      </c>
    </row>
    <row r="924">
      <c r="A924" s="1576" t="s">
        <v>2124</v>
      </c>
      <c r="B924" s="1574" t="s">
        <v>2721</v>
      </c>
      <c r="C924" s="112" t="s">
        <v>2722</v>
      </c>
      <c r="D924" s="1575" t="s">
        <v>1205</v>
      </c>
    </row>
    <row r="925">
      <c r="A925" s="1576" t="s">
        <v>2124</v>
      </c>
      <c r="B925" s="1574" t="s">
        <v>2723</v>
      </c>
      <c r="C925" s="112" t="s">
        <v>2724</v>
      </c>
      <c r="D925" s="1575" t="s">
        <v>1256</v>
      </c>
    </row>
    <row r="926">
      <c r="A926" s="1576" t="s">
        <v>2124</v>
      </c>
      <c r="B926" s="1574" t="s">
        <v>2725</v>
      </c>
      <c r="C926" s="112" t="s">
        <v>2726</v>
      </c>
      <c r="D926" s="1575" t="s">
        <v>1256</v>
      </c>
    </row>
    <row r="927">
      <c r="A927" s="1576" t="s">
        <v>2124</v>
      </c>
      <c r="B927" s="1574" t="s">
        <v>2727</v>
      </c>
      <c r="C927" s="112" t="s">
        <v>1206</v>
      </c>
      <c r="D927" s="1575" t="s">
        <v>1256</v>
      </c>
    </row>
    <row r="928">
      <c r="A928" s="1576" t="s">
        <v>2124</v>
      </c>
      <c r="B928" s="1574" t="s">
        <v>2728</v>
      </c>
      <c r="C928" s="112" t="s">
        <v>2729</v>
      </c>
      <c r="D928" s="1575" t="s">
        <v>1205</v>
      </c>
    </row>
    <row r="929">
      <c r="A929" s="1576" t="s">
        <v>2124</v>
      </c>
      <c r="B929" s="1574" t="s">
        <v>2730</v>
      </c>
      <c r="C929" s="112" t="s">
        <v>2731</v>
      </c>
      <c r="D929" s="1575" t="s">
        <v>1205</v>
      </c>
    </row>
    <row r="930">
      <c r="A930" s="1576" t="s">
        <v>2124</v>
      </c>
      <c r="B930" s="1574" t="s">
        <v>2732</v>
      </c>
      <c r="C930" s="112" t="s">
        <v>2733</v>
      </c>
      <c r="D930" s="1575" t="s">
        <v>1205</v>
      </c>
    </row>
    <row r="931">
      <c r="A931" s="1576" t="s">
        <v>2124</v>
      </c>
      <c r="B931" s="1574" t="s">
        <v>2734</v>
      </c>
      <c r="C931" s="112" t="s">
        <v>2735</v>
      </c>
      <c r="D931" s="1575" t="s">
        <v>1256</v>
      </c>
    </row>
    <row r="932">
      <c r="A932" s="1576" t="s">
        <v>2124</v>
      </c>
      <c r="B932" s="1574" t="s">
        <v>2736</v>
      </c>
      <c r="C932" s="112" t="s">
        <v>2737</v>
      </c>
      <c r="D932" s="1575" t="s">
        <v>1205</v>
      </c>
    </row>
    <row r="933">
      <c r="A933" s="1576" t="s">
        <v>2124</v>
      </c>
      <c r="B933" s="1574" t="s">
        <v>2738</v>
      </c>
      <c r="C933" s="112" t="s">
        <v>2739</v>
      </c>
      <c r="D933" s="1575" t="s">
        <v>1256</v>
      </c>
    </row>
    <row r="934">
      <c r="A934" s="1576" t="s">
        <v>2124</v>
      </c>
      <c r="B934" s="1574" t="s">
        <v>2740</v>
      </c>
      <c r="C934" s="112" t="s">
        <v>2741</v>
      </c>
      <c r="D934" s="1575" t="s">
        <v>1256</v>
      </c>
    </row>
    <row r="935">
      <c r="A935" s="1576" t="s">
        <v>2124</v>
      </c>
      <c r="B935" s="1574" t="s">
        <v>2742</v>
      </c>
      <c r="C935" s="112" t="s">
        <v>2743</v>
      </c>
      <c r="D935" s="1575" t="s">
        <v>1256</v>
      </c>
    </row>
    <row r="936">
      <c r="A936" s="1576" t="s">
        <v>2124</v>
      </c>
      <c r="B936" s="1574" t="s">
        <v>2744</v>
      </c>
      <c r="C936" s="112" t="s">
        <v>2745</v>
      </c>
      <c r="D936" s="1575" t="s">
        <v>1256</v>
      </c>
    </row>
    <row r="937">
      <c r="A937" s="1576" t="s">
        <v>2124</v>
      </c>
      <c r="B937" s="1574" t="s">
        <v>2746</v>
      </c>
      <c r="C937" s="112" t="s">
        <v>2747</v>
      </c>
      <c r="D937" s="1575" t="s">
        <v>1256</v>
      </c>
    </row>
    <row r="938">
      <c r="A938" s="1576" t="s">
        <v>2124</v>
      </c>
      <c r="B938" s="1574" t="s">
        <v>2748</v>
      </c>
      <c r="C938" s="112" t="s">
        <v>2749</v>
      </c>
      <c r="D938" s="1575" t="s">
        <v>1256</v>
      </c>
    </row>
    <row r="939">
      <c r="A939" s="1576" t="s">
        <v>2124</v>
      </c>
      <c r="B939" s="1574" t="s">
        <v>2750</v>
      </c>
      <c r="C939" s="112" t="s">
        <v>2751</v>
      </c>
      <c r="D939" s="1575" t="s">
        <v>1256</v>
      </c>
    </row>
    <row r="940">
      <c r="A940" s="1576" t="s">
        <v>2124</v>
      </c>
      <c r="B940" s="1574" t="s">
        <v>2752</v>
      </c>
      <c r="C940" s="112" t="s">
        <v>2753</v>
      </c>
      <c r="D940" s="1575" t="s">
        <v>1205</v>
      </c>
    </row>
    <row r="941">
      <c r="A941" s="1576" t="s">
        <v>2124</v>
      </c>
      <c r="B941" s="1574" t="s">
        <v>2754</v>
      </c>
      <c r="C941" s="112" t="s">
        <v>2755</v>
      </c>
      <c r="D941" s="1575" t="s">
        <v>1256</v>
      </c>
    </row>
    <row r="942">
      <c r="A942" s="1576" t="s">
        <v>2124</v>
      </c>
      <c r="B942" s="1574" t="s">
        <v>2756</v>
      </c>
      <c r="C942" s="112" t="s">
        <v>2757</v>
      </c>
      <c r="D942" s="1575" t="s">
        <v>1256</v>
      </c>
    </row>
    <row r="943">
      <c r="A943" s="1576" t="s">
        <v>2124</v>
      </c>
      <c r="B943" s="1574" t="s">
        <v>2758</v>
      </c>
      <c r="C943" s="112" t="s">
        <v>2759</v>
      </c>
      <c r="D943" s="1575" t="s">
        <v>1256</v>
      </c>
    </row>
    <row r="944">
      <c r="A944" s="1576" t="s">
        <v>2124</v>
      </c>
      <c r="B944" s="1574" t="s">
        <v>2760</v>
      </c>
      <c r="C944" s="112" t="s">
        <v>2761</v>
      </c>
      <c r="D944" s="1575" t="s">
        <v>1256</v>
      </c>
    </row>
    <row r="945">
      <c r="A945" s="1576" t="s">
        <v>2124</v>
      </c>
      <c r="B945" s="1574" t="s">
        <v>2762</v>
      </c>
      <c r="C945" s="112" t="s">
        <v>2763</v>
      </c>
      <c r="D945" s="1575" t="s">
        <v>1205</v>
      </c>
    </row>
    <row r="946">
      <c r="A946" s="1576" t="s">
        <v>2124</v>
      </c>
      <c r="B946" s="1574" t="s">
        <v>2764</v>
      </c>
      <c r="C946" s="112" t="s">
        <v>2022</v>
      </c>
      <c r="D946" s="1575" t="s">
        <v>1205</v>
      </c>
    </row>
    <row r="947">
      <c r="A947" s="1576" t="s">
        <v>2124</v>
      </c>
      <c r="B947" s="1574" t="s">
        <v>2765</v>
      </c>
      <c r="C947" s="112" t="s">
        <v>2766</v>
      </c>
      <c r="D947" s="1575" t="s">
        <v>1256</v>
      </c>
    </row>
    <row r="948">
      <c r="A948" s="1576" t="s">
        <v>2124</v>
      </c>
      <c r="B948" s="1574" t="s">
        <v>2767</v>
      </c>
      <c r="C948" s="112" t="s">
        <v>2768</v>
      </c>
      <c r="D948" s="1575" t="s">
        <v>1205</v>
      </c>
    </row>
    <row r="949">
      <c r="A949" s="1576" t="s">
        <v>2124</v>
      </c>
      <c r="B949" s="1574" t="s">
        <v>2769</v>
      </c>
      <c r="C949" s="112" t="s">
        <v>2770</v>
      </c>
      <c r="D949" s="1575" t="s">
        <v>2553</v>
      </c>
    </row>
    <row r="950">
      <c r="A950" s="1576" t="s">
        <v>2124</v>
      </c>
      <c r="B950" s="1574" t="s">
        <v>2771</v>
      </c>
      <c r="C950" s="112" t="s">
        <v>1105</v>
      </c>
      <c r="D950" s="1575" t="s">
        <v>2553</v>
      </c>
    </row>
    <row r="951">
      <c r="A951" s="1576" t="s">
        <v>2124</v>
      </c>
      <c r="B951" s="1574" t="s">
        <v>2772</v>
      </c>
      <c r="C951" s="112" t="s">
        <v>2773</v>
      </c>
      <c r="D951" s="1575" t="s">
        <v>2553</v>
      </c>
    </row>
    <row r="952">
      <c r="A952" s="1576" t="s">
        <v>2124</v>
      </c>
      <c r="B952" s="1574" t="s">
        <v>2774</v>
      </c>
      <c r="C952" s="112" t="s">
        <v>2775</v>
      </c>
      <c r="D952" s="1575" t="s">
        <v>2553</v>
      </c>
    </row>
    <row r="953">
      <c r="A953" s="1576" t="s">
        <v>2124</v>
      </c>
      <c r="B953" s="1574" t="s">
        <v>2776</v>
      </c>
      <c r="C953" s="112" t="s">
        <v>1565</v>
      </c>
      <c r="D953" s="1575" t="s">
        <v>2553</v>
      </c>
    </row>
    <row r="954">
      <c r="A954" s="1576" t="s">
        <v>2124</v>
      </c>
      <c r="B954" s="1574" t="s">
        <v>2777</v>
      </c>
      <c r="C954" s="112" t="s">
        <v>2778</v>
      </c>
      <c r="D954" s="1575" t="s">
        <v>2553</v>
      </c>
    </row>
    <row r="955">
      <c r="A955" s="1576" t="s">
        <v>2124</v>
      </c>
      <c r="B955" s="1574" t="s">
        <v>2779</v>
      </c>
      <c r="C955" s="112" t="s">
        <v>2780</v>
      </c>
      <c r="D955" s="1575" t="s">
        <v>2553</v>
      </c>
    </row>
    <row r="956">
      <c r="A956" s="1576" t="s">
        <v>2124</v>
      </c>
      <c r="B956" s="1574" t="s">
        <v>2781</v>
      </c>
      <c r="C956" s="112" t="s">
        <v>2782</v>
      </c>
      <c r="D956" s="1575" t="s">
        <v>2553</v>
      </c>
    </row>
    <row r="957">
      <c r="A957" s="1576" t="s">
        <v>2124</v>
      </c>
      <c r="B957" s="1574" t="s">
        <v>2783</v>
      </c>
      <c r="C957" s="112" t="s">
        <v>2784</v>
      </c>
      <c r="D957" s="1575" t="s">
        <v>2553</v>
      </c>
    </row>
    <row r="958">
      <c r="A958" s="1576" t="s">
        <v>2124</v>
      </c>
      <c r="B958" s="1574" t="s">
        <v>2785</v>
      </c>
      <c r="C958" s="112" t="s">
        <v>2786</v>
      </c>
      <c r="D958" s="1575" t="s">
        <v>2553</v>
      </c>
    </row>
    <row r="959">
      <c r="A959" s="1576" t="s">
        <v>2124</v>
      </c>
      <c r="B959" s="1574" t="s">
        <v>2787</v>
      </c>
      <c r="C959" s="112" t="s">
        <v>2788</v>
      </c>
      <c r="D959" s="1575" t="s">
        <v>2553</v>
      </c>
    </row>
    <row r="960">
      <c r="A960" s="1576" t="s">
        <v>2124</v>
      </c>
      <c r="B960" s="1574" t="s">
        <v>2789</v>
      </c>
      <c r="C960" s="112" t="s">
        <v>2790</v>
      </c>
      <c r="D960" s="1575" t="s">
        <v>2553</v>
      </c>
    </row>
    <row r="961">
      <c r="A961" s="1576" t="s">
        <v>2124</v>
      </c>
      <c r="B961" s="1574" t="s">
        <v>2791</v>
      </c>
      <c r="C961" s="112" t="s">
        <v>2792</v>
      </c>
      <c r="D961" s="1575" t="s">
        <v>2553</v>
      </c>
    </row>
    <row r="962">
      <c r="A962" s="1576" t="s">
        <v>2124</v>
      </c>
      <c r="B962" s="1574" t="s">
        <v>2793</v>
      </c>
      <c r="C962" s="112" t="s">
        <v>2794</v>
      </c>
      <c r="D962" s="1575" t="s">
        <v>2553</v>
      </c>
    </row>
    <row r="963">
      <c r="A963" s="1576" t="s">
        <v>2124</v>
      </c>
      <c r="B963" s="1574" t="s">
        <v>2795</v>
      </c>
      <c r="C963" s="112" t="s">
        <v>2796</v>
      </c>
      <c r="D963" s="1575" t="s">
        <v>2553</v>
      </c>
    </row>
    <row r="964">
      <c r="A964" s="1576" t="s">
        <v>2124</v>
      </c>
      <c r="B964" s="1574" t="s">
        <v>2797</v>
      </c>
      <c r="C964" s="112" t="s">
        <v>1770</v>
      </c>
      <c r="D964" s="1575" t="s">
        <v>2553</v>
      </c>
    </row>
    <row r="965">
      <c r="A965" s="1576" t="s">
        <v>2124</v>
      </c>
      <c r="B965" s="1574" t="s">
        <v>2798</v>
      </c>
      <c r="C965" s="112" t="s">
        <v>2799</v>
      </c>
      <c r="D965" s="1575" t="s">
        <v>2553</v>
      </c>
    </row>
    <row r="966">
      <c r="A966" s="1576" t="s">
        <v>2124</v>
      </c>
      <c r="B966" s="1574" t="s">
        <v>2800</v>
      </c>
      <c r="C966" s="112" t="s">
        <v>2801</v>
      </c>
      <c r="D966" s="1575" t="s">
        <v>2553</v>
      </c>
    </row>
    <row r="967">
      <c r="A967" s="1576" t="s">
        <v>2124</v>
      </c>
      <c r="B967" s="1574" t="s">
        <v>2802</v>
      </c>
      <c r="C967" s="112" t="s">
        <v>2801</v>
      </c>
      <c r="D967" s="1575" t="s">
        <v>2553</v>
      </c>
    </row>
    <row r="968">
      <c r="A968" s="1576" t="s">
        <v>2124</v>
      </c>
      <c r="B968" s="1574" t="s">
        <v>2803</v>
      </c>
      <c r="C968" s="112" t="s">
        <v>2804</v>
      </c>
      <c r="D968" s="1575" t="s">
        <v>2553</v>
      </c>
    </row>
    <row r="969">
      <c r="A969" s="1576" t="s">
        <v>2124</v>
      </c>
      <c r="B969" s="1574" t="s">
        <v>2805</v>
      </c>
      <c r="C969" s="112" t="s">
        <v>2806</v>
      </c>
      <c r="D969" s="1575" t="s">
        <v>2553</v>
      </c>
    </row>
    <row r="970">
      <c r="A970" s="1576" t="s">
        <v>2124</v>
      </c>
      <c r="B970" s="1574" t="s">
        <v>2807</v>
      </c>
      <c r="C970" s="112" t="s">
        <v>2808</v>
      </c>
      <c r="D970" s="1575" t="s">
        <v>2553</v>
      </c>
    </row>
    <row r="971">
      <c r="A971" s="1576" t="s">
        <v>2124</v>
      </c>
      <c r="B971" s="1574" t="s">
        <v>2809</v>
      </c>
      <c r="C971" s="112" t="s">
        <v>2810</v>
      </c>
      <c r="D971" s="1575" t="s">
        <v>2553</v>
      </c>
    </row>
    <row r="972">
      <c r="A972" s="1576" t="s">
        <v>2124</v>
      </c>
      <c r="B972" s="1574" t="s">
        <v>2811</v>
      </c>
      <c r="C972" s="112" t="s">
        <v>2812</v>
      </c>
      <c r="D972" s="1575" t="s">
        <v>2553</v>
      </c>
    </row>
    <row r="973">
      <c r="A973" s="1576" t="s">
        <v>2124</v>
      </c>
      <c r="B973" s="1574" t="s">
        <v>2813</v>
      </c>
      <c r="C973" s="112" t="s">
        <v>2814</v>
      </c>
      <c r="D973" s="1575" t="s">
        <v>2553</v>
      </c>
    </row>
    <row r="974">
      <c r="A974" s="1576" t="s">
        <v>2124</v>
      </c>
      <c r="B974" s="1574" t="s">
        <v>2815</v>
      </c>
      <c r="C974" s="112" t="s">
        <v>2816</v>
      </c>
      <c r="D974" s="1575" t="s">
        <v>2553</v>
      </c>
    </row>
    <row r="975">
      <c r="A975" s="1576" t="s">
        <v>2124</v>
      </c>
      <c r="B975" s="1574" t="s">
        <v>2817</v>
      </c>
      <c r="C975" s="112" t="s">
        <v>2818</v>
      </c>
      <c r="D975" s="1575" t="s">
        <v>2553</v>
      </c>
    </row>
    <row r="976">
      <c r="A976" s="1576" t="s">
        <v>2124</v>
      </c>
      <c r="B976" s="1574" t="s">
        <v>2819</v>
      </c>
      <c r="C976" s="112" t="s">
        <v>2820</v>
      </c>
      <c r="D976" s="1575" t="s">
        <v>2464</v>
      </c>
    </row>
    <row r="977">
      <c r="A977" s="1576" t="s">
        <v>2124</v>
      </c>
      <c r="B977" s="1574" t="s">
        <v>2821</v>
      </c>
      <c r="C977" s="112" t="s">
        <v>2822</v>
      </c>
      <c r="D977" s="1575" t="s">
        <v>2553</v>
      </c>
    </row>
    <row r="978">
      <c r="A978" s="1576" t="s">
        <v>2124</v>
      </c>
      <c r="B978" s="1574" t="s">
        <v>2823</v>
      </c>
      <c r="C978" s="112" t="s">
        <v>2824</v>
      </c>
      <c r="D978" s="1575" t="s">
        <v>2553</v>
      </c>
    </row>
    <row r="979">
      <c r="A979" s="1576" t="s">
        <v>2124</v>
      </c>
      <c r="B979" s="1574" t="s">
        <v>2825</v>
      </c>
      <c r="C979" s="112" t="s">
        <v>2826</v>
      </c>
      <c r="D979" s="1575" t="s">
        <v>2553</v>
      </c>
    </row>
    <row r="980">
      <c r="A980" s="1576" t="s">
        <v>2124</v>
      </c>
      <c r="B980" s="1574" t="s">
        <v>2827</v>
      </c>
      <c r="C980" s="112" t="s">
        <v>2828</v>
      </c>
      <c r="D980" s="1575" t="s">
        <v>2553</v>
      </c>
    </row>
    <row r="981">
      <c r="A981" s="1576" t="s">
        <v>2124</v>
      </c>
      <c r="B981" s="1574" t="s">
        <v>2829</v>
      </c>
      <c r="C981" s="112" t="s">
        <v>2830</v>
      </c>
      <c r="D981" s="1575" t="s">
        <v>2553</v>
      </c>
    </row>
    <row r="982">
      <c r="A982" s="1576" t="s">
        <v>2124</v>
      </c>
      <c r="B982" s="1574" t="s">
        <v>2831</v>
      </c>
      <c r="C982" s="112" t="s">
        <v>2832</v>
      </c>
      <c r="D982" s="1575" t="s">
        <v>2553</v>
      </c>
    </row>
    <row r="983">
      <c r="A983" s="1576" t="s">
        <v>2124</v>
      </c>
      <c r="B983" s="1574" t="s">
        <v>2833</v>
      </c>
      <c r="C983" s="112" t="s">
        <v>2834</v>
      </c>
      <c r="D983" s="1575" t="s">
        <v>2553</v>
      </c>
    </row>
    <row r="984">
      <c r="A984" s="1576" t="s">
        <v>2124</v>
      </c>
      <c r="B984" s="1574" t="s">
        <v>2835</v>
      </c>
      <c r="C984" s="112" t="s">
        <v>2836</v>
      </c>
      <c r="D984" s="1575" t="s">
        <v>2553</v>
      </c>
    </row>
    <row r="985">
      <c r="A985" s="1576" t="s">
        <v>2124</v>
      </c>
      <c r="B985" s="1574" t="s">
        <v>2837</v>
      </c>
      <c r="C985" s="112" t="s">
        <v>2838</v>
      </c>
      <c r="D985" s="1575" t="s">
        <v>2464</v>
      </c>
    </row>
    <row r="986">
      <c r="A986" s="1576" t="s">
        <v>2124</v>
      </c>
      <c r="B986" s="1574" t="s">
        <v>2839</v>
      </c>
      <c r="C986" s="112" t="s">
        <v>2840</v>
      </c>
      <c r="D986" s="1575" t="s">
        <v>2553</v>
      </c>
    </row>
    <row r="987">
      <c r="A987" s="1576" t="s">
        <v>2124</v>
      </c>
      <c r="B987" s="1574" t="s">
        <v>2841</v>
      </c>
      <c r="C987" s="112" t="s">
        <v>2842</v>
      </c>
      <c r="D987" s="1575" t="s">
        <v>2553</v>
      </c>
    </row>
    <row r="988">
      <c r="A988" s="1576" t="s">
        <v>2124</v>
      </c>
      <c r="B988" s="1574" t="s">
        <v>2843</v>
      </c>
      <c r="C988" s="112" t="s">
        <v>2844</v>
      </c>
      <c r="D988" s="1575" t="s">
        <v>2553</v>
      </c>
    </row>
    <row r="989">
      <c r="A989" s="1576" t="s">
        <v>2124</v>
      </c>
      <c r="B989" s="1574" t="s">
        <v>2845</v>
      </c>
      <c r="C989" s="112" t="s">
        <v>2846</v>
      </c>
      <c r="D989" s="1575" t="s">
        <v>2553</v>
      </c>
    </row>
    <row r="990">
      <c r="A990" s="1576" t="s">
        <v>2124</v>
      </c>
      <c r="B990" s="1574" t="s">
        <v>2847</v>
      </c>
      <c r="C990" s="112" t="s">
        <v>2848</v>
      </c>
      <c r="D990" s="1575" t="s">
        <v>2553</v>
      </c>
    </row>
    <row r="991">
      <c r="A991" s="1576" t="s">
        <v>2124</v>
      </c>
      <c r="B991" s="1574" t="s">
        <v>2849</v>
      </c>
      <c r="C991" s="112" t="s">
        <v>2850</v>
      </c>
      <c r="D991" s="1575" t="s">
        <v>2553</v>
      </c>
    </row>
    <row r="992">
      <c r="A992" s="1576" t="s">
        <v>2124</v>
      </c>
      <c r="B992" s="1574" t="s">
        <v>2851</v>
      </c>
      <c r="C992" s="112" t="s">
        <v>2108</v>
      </c>
      <c r="D992" s="1575" t="s">
        <v>2553</v>
      </c>
    </row>
    <row r="993">
      <c r="A993" s="1576" t="s">
        <v>2124</v>
      </c>
      <c r="B993" s="1574" t="s">
        <v>2852</v>
      </c>
      <c r="C993" s="112" t="s">
        <v>2853</v>
      </c>
      <c r="D993" s="1575" t="s">
        <v>2606</v>
      </c>
    </row>
    <row r="994">
      <c r="A994" s="1576" t="s">
        <v>2124</v>
      </c>
      <c r="B994" s="1574" t="s">
        <v>2854</v>
      </c>
      <c r="C994" s="112" t="s">
        <v>2855</v>
      </c>
      <c r="D994" s="1575" t="s">
        <v>2606</v>
      </c>
    </row>
    <row r="995">
      <c r="A995" s="1576" t="s">
        <v>2124</v>
      </c>
      <c r="B995" s="1574" t="s">
        <v>2856</v>
      </c>
      <c r="C995" s="112" t="s">
        <v>2857</v>
      </c>
      <c r="D995" s="1575" t="s">
        <v>2606</v>
      </c>
    </row>
    <row r="996">
      <c r="A996" s="1576" t="s">
        <v>2124</v>
      </c>
      <c r="B996" s="1574" t="s">
        <v>2858</v>
      </c>
      <c r="C996" s="112" t="s">
        <v>2859</v>
      </c>
      <c r="D996" s="1575" t="s">
        <v>2606</v>
      </c>
    </row>
    <row r="997">
      <c r="A997" s="1576" t="s">
        <v>2124</v>
      </c>
      <c r="B997" s="1574" t="s">
        <v>2860</v>
      </c>
      <c r="C997" s="112" t="s">
        <v>2861</v>
      </c>
      <c r="D997" s="1575" t="s">
        <v>2449</v>
      </c>
    </row>
    <row r="998">
      <c r="A998" s="1576" t="s">
        <v>2124</v>
      </c>
      <c r="B998" s="1574" t="s">
        <v>2862</v>
      </c>
      <c r="C998" s="112" t="s">
        <v>2863</v>
      </c>
      <c r="D998" s="1575" t="s">
        <v>2449</v>
      </c>
    </row>
    <row r="999">
      <c r="A999" s="1576" t="s">
        <v>2124</v>
      </c>
      <c r="B999" s="1574" t="s">
        <v>2864</v>
      </c>
      <c r="C999" s="112" t="s">
        <v>2865</v>
      </c>
      <c r="D999" s="1575" t="s">
        <v>2449</v>
      </c>
    </row>
    <row r="1000">
      <c r="A1000" s="1576" t="s">
        <v>2124</v>
      </c>
      <c r="B1000" s="1574" t="s">
        <v>2866</v>
      </c>
      <c r="C1000" s="112" t="s">
        <v>2867</v>
      </c>
      <c r="D1000" s="1575" t="s">
        <v>2606</v>
      </c>
    </row>
    <row r="1001">
      <c r="A1001" s="1576" t="s">
        <v>2124</v>
      </c>
      <c r="B1001" s="1574" t="s">
        <v>2868</v>
      </c>
      <c r="C1001" s="112" t="s">
        <v>2869</v>
      </c>
      <c r="D1001" s="1575" t="s">
        <v>79</v>
      </c>
    </row>
    <row r="1002">
      <c r="A1002" s="1576" t="s">
        <v>2124</v>
      </c>
      <c r="B1002" s="1574" t="s">
        <v>2870</v>
      </c>
      <c r="C1002" s="112" t="s">
        <v>2871</v>
      </c>
      <c r="D1002" s="1575" t="s">
        <v>2606</v>
      </c>
    </row>
    <row r="1003">
      <c r="A1003" s="1576" t="s">
        <v>2124</v>
      </c>
      <c r="B1003" s="1574" t="s">
        <v>2872</v>
      </c>
      <c r="C1003" s="112" t="s">
        <v>2873</v>
      </c>
      <c r="D1003" s="1575" t="s">
        <v>2606</v>
      </c>
    </row>
    <row r="1004">
      <c r="A1004" s="1576" t="s">
        <v>2124</v>
      </c>
      <c r="B1004" s="1574" t="s">
        <v>2874</v>
      </c>
      <c r="C1004" s="112" t="s">
        <v>2875</v>
      </c>
      <c r="D1004" s="1575" t="s">
        <v>2606</v>
      </c>
    </row>
    <row r="1005">
      <c r="A1005" s="1576" t="s">
        <v>2124</v>
      </c>
      <c r="B1005" s="1574" t="s">
        <v>2876</v>
      </c>
      <c r="C1005" s="112" t="s">
        <v>2877</v>
      </c>
      <c r="D1005" s="1575" t="s">
        <v>2606</v>
      </c>
    </row>
    <row r="1006">
      <c r="A1006" s="1576" t="s">
        <v>2124</v>
      </c>
      <c r="B1006" s="1574" t="s">
        <v>2878</v>
      </c>
      <c r="C1006" s="112" t="s">
        <v>2879</v>
      </c>
      <c r="D1006" s="1575" t="s">
        <v>2606</v>
      </c>
    </row>
    <row r="1007">
      <c r="A1007" s="1576" t="s">
        <v>2124</v>
      </c>
      <c r="B1007" s="1574" t="s">
        <v>2880</v>
      </c>
      <c r="C1007" s="112" t="s">
        <v>2881</v>
      </c>
      <c r="D1007" s="1575" t="s">
        <v>2606</v>
      </c>
    </row>
    <row r="1008">
      <c r="A1008" s="1576" t="s">
        <v>2124</v>
      </c>
      <c r="B1008" s="1574" t="s">
        <v>2882</v>
      </c>
      <c r="C1008" s="112" t="s">
        <v>2883</v>
      </c>
      <c r="D1008" s="1575" t="s">
        <v>2606</v>
      </c>
    </row>
    <row r="1009">
      <c r="A1009" s="1576" t="s">
        <v>2124</v>
      </c>
      <c r="B1009" s="1574" t="s">
        <v>2884</v>
      </c>
      <c r="C1009" s="112" t="s">
        <v>2885</v>
      </c>
      <c r="D1009" s="1575" t="s">
        <v>2606</v>
      </c>
    </row>
    <row r="1010">
      <c r="A1010" s="1576" t="s">
        <v>2124</v>
      </c>
      <c r="B1010" s="1574" t="s">
        <v>2886</v>
      </c>
      <c r="C1010" s="112" t="s">
        <v>1542</v>
      </c>
      <c r="D1010" s="1575" t="s">
        <v>2606</v>
      </c>
    </row>
    <row r="1011">
      <c r="A1011" s="1576" t="s">
        <v>2124</v>
      </c>
      <c r="B1011" s="1574" t="s">
        <v>2887</v>
      </c>
      <c r="C1011" s="112" t="s">
        <v>2888</v>
      </c>
      <c r="D1011" s="1575" t="s">
        <v>2606</v>
      </c>
    </row>
    <row r="1012">
      <c r="A1012" s="1576" t="s">
        <v>2124</v>
      </c>
      <c r="B1012" s="1574" t="s">
        <v>2889</v>
      </c>
      <c r="C1012" s="112" t="s">
        <v>1203</v>
      </c>
      <c r="D1012" s="1575" t="s">
        <v>2606</v>
      </c>
    </row>
    <row r="1013">
      <c r="A1013" s="1576" t="s">
        <v>2124</v>
      </c>
      <c r="B1013" s="1574" t="s">
        <v>2890</v>
      </c>
      <c r="C1013" s="112" t="s">
        <v>2891</v>
      </c>
      <c r="D1013" s="1575" t="s">
        <v>2606</v>
      </c>
    </row>
    <row r="1014">
      <c r="A1014" s="1576" t="s">
        <v>2124</v>
      </c>
      <c r="B1014" s="1574" t="s">
        <v>2892</v>
      </c>
      <c r="C1014" s="112" t="s">
        <v>1859</v>
      </c>
      <c r="D1014" s="1575" t="s">
        <v>2369</v>
      </c>
    </row>
    <row r="1015">
      <c r="A1015" s="1576" t="s">
        <v>2124</v>
      </c>
      <c r="B1015" s="1574" t="s">
        <v>2893</v>
      </c>
      <c r="C1015" s="112" t="s">
        <v>1859</v>
      </c>
      <c r="D1015" s="1575" t="s">
        <v>2369</v>
      </c>
    </row>
    <row r="1016">
      <c r="A1016" s="1576" t="s">
        <v>2124</v>
      </c>
      <c r="B1016" s="1574" t="s">
        <v>2894</v>
      </c>
      <c r="C1016" s="112" t="s">
        <v>2895</v>
      </c>
      <c r="D1016" s="1575" t="s">
        <v>2369</v>
      </c>
    </row>
    <row r="1017">
      <c r="A1017" s="1576" t="s">
        <v>2124</v>
      </c>
      <c r="B1017" s="1574" t="s">
        <v>2896</v>
      </c>
      <c r="C1017" s="112" t="s">
        <v>2897</v>
      </c>
      <c r="D1017" s="1575" t="s">
        <v>2564</v>
      </c>
    </row>
    <row r="1018">
      <c r="A1018" s="1576" t="s">
        <v>2124</v>
      </c>
      <c r="B1018" s="1574" t="s">
        <v>2898</v>
      </c>
      <c r="C1018" s="112" t="s">
        <v>2899</v>
      </c>
      <c r="D1018" s="1575" t="s">
        <v>2564</v>
      </c>
    </row>
    <row r="1019">
      <c r="A1019" s="1576" t="s">
        <v>2124</v>
      </c>
      <c r="B1019" s="1574" t="s">
        <v>2900</v>
      </c>
      <c r="C1019" s="112" t="s">
        <v>2901</v>
      </c>
      <c r="D1019" s="1575" t="s">
        <v>2449</v>
      </c>
    </row>
    <row r="1020">
      <c r="A1020" s="1576" t="s">
        <v>2124</v>
      </c>
      <c r="B1020" s="1574" t="s">
        <v>2902</v>
      </c>
      <c r="C1020" s="112" t="s">
        <v>2903</v>
      </c>
      <c r="D1020" s="1575" t="s">
        <v>2369</v>
      </c>
    </row>
    <row r="1021">
      <c r="A1021" s="1576" t="s">
        <v>2124</v>
      </c>
      <c r="B1021" s="1574" t="s">
        <v>2904</v>
      </c>
      <c r="C1021" s="112" t="s">
        <v>2905</v>
      </c>
      <c r="D1021" s="1575" t="s">
        <v>2369</v>
      </c>
    </row>
    <row r="1022">
      <c r="A1022" s="1576" t="s">
        <v>2124</v>
      </c>
      <c r="B1022" s="1574" t="s">
        <v>2906</v>
      </c>
      <c r="C1022" s="112" t="s">
        <v>2907</v>
      </c>
      <c r="D1022" s="1575" t="s">
        <v>2564</v>
      </c>
    </row>
    <row r="1023">
      <c r="A1023" s="1576" t="s">
        <v>2124</v>
      </c>
      <c r="B1023" s="1574" t="s">
        <v>2908</v>
      </c>
      <c r="C1023" s="112" t="s">
        <v>2909</v>
      </c>
      <c r="D1023" s="1575" t="s">
        <v>2449</v>
      </c>
    </row>
    <row r="1024">
      <c r="A1024" s="1576" t="s">
        <v>2124</v>
      </c>
      <c r="B1024" s="1574" t="s">
        <v>2910</v>
      </c>
      <c r="C1024" s="112" t="s">
        <v>2911</v>
      </c>
      <c r="D1024" s="1575" t="s">
        <v>2449</v>
      </c>
    </row>
    <row r="1025">
      <c r="A1025" s="1576" t="s">
        <v>2124</v>
      </c>
      <c r="B1025" s="1574" t="s">
        <v>2912</v>
      </c>
      <c r="C1025" s="112" t="s">
        <v>1779</v>
      </c>
      <c r="D1025" s="1575" t="s">
        <v>2564</v>
      </c>
    </row>
    <row r="1026">
      <c r="A1026" s="1576" t="s">
        <v>2124</v>
      </c>
      <c r="B1026" s="1574" t="s">
        <v>2913</v>
      </c>
      <c r="C1026" s="112" t="s">
        <v>1352</v>
      </c>
      <c r="D1026" s="1575" t="s">
        <v>2564</v>
      </c>
    </row>
    <row r="1027">
      <c r="A1027" s="1576" t="s">
        <v>2124</v>
      </c>
      <c r="B1027" s="1574" t="s">
        <v>2914</v>
      </c>
      <c r="C1027" s="112" t="s">
        <v>2915</v>
      </c>
      <c r="D1027" s="1575" t="s">
        <v>2564</v>
      </c>
    </row>
    <row r="1028">
      <c r="A1028" s="1576" t="s">
        <v>2124</v>
      </c>
      <c r="B1028" s="1574" t="s">
        <v>2916</v>
      </c>
      <c r="C1028" s="112" t="s">
        <v>2917</v>
      </c>
      <c r="D1028" s="1575" t="s">
        <v>2369</v>
      </c>
    </row>
    <row r="1029">
      <c r="A1029" s="1576" t="s">
        <v>2124</v>
      </c>
      <c r="B1029" s="1574" t="s">
        <v>2918</v>
      </c>
      <c r="C1029" s="112" t="s">
        <v>2919</v>
      </c>
      <c r="D1029" s="1575" t="s">
        <v>2369</v>
      </c>
    </row>
    <row r="1030">
      <c r="A1030" s="1576" t="s">
        <v>2124</v>
      </c>
      <c r="B1030" s="1574" t="s">
        <v>2920</v>
      </c>
      <c r="C1030" s="112" t="s">
        <v>2921</v>
      </c>
      <c r="D1030" s="1575" t="s">
        <v>2464</v>
      </c>
    </row>
    <row r="1031">
      <c r="A1031" s="1576" t="s">
        <v>2124</v>
      </c>
      <c r="B1031" s="1574" t="s">
        <v>2922</v>
      </c>
      <c r="C1031" s="112" t="s">
        <v>2923</v>
      </c>
      <c r="D1031" s="1575" t="s">
        <v>2564</v>
      </c>
    </row>
    <row r="1032">
      <c r="A1032" s="1576" t="s">
        <v>2124</v>
      </c>
      <c r="B1032" s="1574" t="s">
        <v>2924</v>
      </c>
      <c r="C1032" s="112" t="s">
        <v>2925</v>
      </c>
      <c r="D1032" s="1575" t="s">
        <v>2464</v>
      </c>
    </row>
    <row r="1033">
      <c r="A1033" s="1576" t="s">
        <v>2124</v>
      </c>
      <c r="B1033" s="1574" t="s">
        <v>2926</v>
      </c>
      <c r="C1033" s="112" t="s">
        <v>2927</v>
      </c>
      <c r="D1033" s="1575" t="s">
        <v>2464</v>
      </c>
    </row>
    <row r="1034">
      <c r="A1034" s="1576" t="s">
        <v>2124</v>
      </c>
      <c r="B1034" s="1574" t="s">
        <v>2928</v>
      </c>
      <c r="C1034" s="112" t="s">
        <v>2929</v>
      </c>
      <c r="D1034" s="1575" t="s">
        <v>2464</v>
      </c>
    </row>
    <row r="1035">
      <c r="A1035" s="1576" t="s">
        <v>2124</v>
      </c>
      <c r="B1035" s="1574" t="s">
        <v>2930</v>
      </c>
      <c r="C1035" s="112" t="s">
        <v>2931</v>
      </c>
      <c r="D1035" s="1575" t="s">
        <v>2369</v>
      </c>
    </row>
    <row r="1036">
      <c r="A1036" s="1576" t="s">
        <v>2124</v>
      </c>
      <c r="B1036" s="1574" t="s">
        <v>2932</v>
      </c>
      <c r="C1036" s="112" t="s">
        <v>2933</v>
      </c>
      <c r="D1036" s="1575" t="s">
        <v>1137</v>
      </c>
    </row>
    <row r="1037">
      <c r="A1037" s="1576" t="s">
        <v>2124</v>
      </c>
      <c r="B1037" s="1574" t="s">
        <v>2934</v>
      </c>
      <c r="C1037" s="112" t="s">
        <v>1798</v>
      </c>
      <c r="D1037" s="1575" t="s">
        <v>2564</v>
      </c>
    </row>
    <row r="1038">
      <c r="A1038" s="1576" t="s">
        <v>2124</v>
      </c>
      <c r="B1038" s="1574" t="s">
        <v>2935</v>
      </c>
      <c r="C1038" s="112" t="s">
        <v>1457</v>
      </c>
      <c r="D1038" s="1575" t="s">
        <v>1137</v>
      </c>
    </row>
    <row r="1039">
      <c r="A1039" s="1576" t="s">
        <v>2124</v>
      </c>
      <c r="B1039" s="1574" t="s">
        <v>2936</v>
      </c>
      <c r="C1039" s="112" t="s">
        <v>2937</v>
      </c>
      <c r="D1039" s="1575" t="s">
        <v>2464</v>
      </c>
    </row>
    <row r="1040">
      <c r="A1040" s="1576" t="s">
        <v>2124</v>
      </c>
      <c r="B1040" s="1574" t="s">
        <v>2938</v>
      </c>
      <c r="C1040" s="112" t="s">
        <v>2939</v>
      </c>
      <c r="D1040" s="1575" t="s">
        <v>1137</v>
      </c>
    </row>
    <row r="1041">
      <c r="A1041" s="1576" t="s">
        <v>2124</v>
      </c>
      <c r="B1041" s="1574" t="s">
        <v>2940</v>
      </c>
      <c r="C1041" s="112" t="s">
        <v>1459</v>
      </c>
      <c r="D1041" s="1575" t="s">
        <v>2449</v>
      </c>
    </row>
    <row r="1042">
      <c r="A1042" s="1576" t="s">
        <v>2124</v>
      </c>
      <c r="B1042" s="1574" t="s">
        <v>2941</v>
      </c>
      <c r="C1042" s="112" t="s">
        <v>2942</v>
      </c>
      <c r="D1042" s="1575" t="s">
        <v>2564</v>
      </c>
    </row>
    <row r="1043">
      <c r="A1043" s="1576" t="s">
        <v>2124</v>
      </c>
      <c r="B1043" s="1574" t="s">
        <v>2943</v>
      </c>
      <c r="C1043" s="112" t="s">
        <v>1592</v>
      </c>
      <c r="D1043" s="1575" t="s">
        <v>2564</v>
      </c>
    </row>
    <row r="1044">
      <c r="A1044" s="1576" t="s">
        <v>2124</v>
      </c>
      <c r="B1044" s="1574" t="s">
        <v>2944</v>
      </c>
      <c r="C1044" s="112" t="s">
        <v>2945</v>
      </c>
      <c r="D1044" s="1575" t="s">
        <v>2564</v>
      </c>
    </row>
    <row r="1045">
      <c r="A1045" s="1576" t="s">
        <v>2124</v>
      </c>
      <c r="B1045" s="1574" t="s">
        <v>2946</v>
      </c>
      <c r="C1045" s="112" t="s">
        <v>2947</v>
      </c>
      <c r="D1045" s="1575" t="s">
        <v>2564</v>
      </c>
    </row>
    <row r="1046">
      <c r="A1046" s="1576" t="s">
        <v>2124</v>
      </c>
      <c r="B1046" s="1574" t="s">
        <v>2948</v>
      </c>
      <c r="C1046" s="112" t="s">
        <v>2949</v>
      </c>
      <c r="D1046" s="1575" t="s">
        <v>1137</v>
      </c>
    </row>
    <row r="1047">
      <c r="A1047" s="1576" t="s">
        <v>2124</v>
      </c>
      <c r="B1047" s="1574" t="s">
        <v>2950</v>
      </c>
      <c r="C1047" s="112" t="s">
        <v>2951</v>
      </c>
      <c r="D1047" s="1575" t="s">
        <v>2449</v>
      </c>
    </row>
    <row r="1048">
      <c r="A1048" s="1576" t="s">
        <v>2124</v>
      </c>
      <c r="B1048" s="1574" t="s">
        <v>2952</v>
      </c>
      <c r="C1048" s="112" t="s">
        <v>1484</v>
      </c>
      <c r="D1048" s="1575" t="s">
        <v>2564</v>
      </c>
    </row>
    <row r="1049">
      <c r="A1049" s="1576" t="s">
        <v>2124</v>
      </c>
      <c r="B1049" s="1574" t="s">
        <v>2953</v>
      </c>
      <c r="C1049" s="112" t="s">
        <v>1387</v>
      </c>
      <c r="D1049" s="1575" t="s">
        <v>2449</v>
      </c>
    </row>
    <row r="1050">
      <c r="A1050" s="1576" t="s">
        <v>2124</v>
      </c>
      <c r="B1050" s="1574" t="s">
        <v>2954</v>
      </c>
      <c r="C1050" s="112" t="s">
        <v>2955</v>
      </c>
      <c r="D1050" s="1575" t="s">
        <v>2449</v>
      </c>
    </row>
    <row r="1051">
      <c r="A1051" s="1576" t="s">
        <v>2124</v>
      </c>
      <c r="B1051" s="1574" t="s">
        <v>2956</v>
      </c>
      <c r="C1051" s="112" t="s">
        <v>1389</v>
      </c>
      <c r="D1051" s="1575" t="s">
        <v>2464</v>
      </c>
    </row>
    <row r="1052">
      <c r="A1052" s="1576" t="s">
        <v>2124</v>
      </c>
      <c r="B1052" s="1574" t="s">
        <v>2957</v>
      </c>
      <c r="C1052" s="112" t="s">
        <v>2958</v>
      </c>
      <c r="D1052" s="1575" t="s">
        <v>2564</v>
      </c>
    </row>
    <row r="1053">
      <c r="A1053" s="1576" t="s">
        <v>2124</v>
      </c>
      <c r="B1053" s="1574" t="s">
        <v>2959</v>
      </c>
      <c r="C1053" s="112" t="s">
        <v>2960</v>
      </c>
      <c r="D1053" s="1575" t="s">
        <v>1137</v>
      </c>
    </row>
    <row r="1054">
      <c r="A1054" s="1576" t="s">
        <v>2124</v>
      </c>
      <c r="B1054" s="1574" t="s">
        <v>2961</v>
      </c>
      <c r="C1054" s="112" t="s">
        <v>2962</v>
      </c>
      <c r="D1054" s="1575" t="s">
        <v>1137</v>
      </c>
    </row>
    <row r="1055">
      <c r="A1055" s="1576" t="s">
        <v>2124</v>
      </c>
      <c r="B1055" s="1574" t="s">
        <v>2963</v>
      </c>
      <c r="C1055" s="112" t="s">
        <v>2964</v>
      </c>
      <c r="D1055" s="1575" t="s">
        <v>2564</v>
      </c>
    </row>
    <row r="1056">
      <c r="A1056" s="1576" t="s">
        <v>2124</v>
      </c>
      <c r="B1056" s="1574" t="s">
        <v>2965</v>
      </c>
      <c r="C1056" s="112" t="s">
        <v>2966</v>
      </c>
      <c r="D1056" s="1575" t="s">
        <v>2564</v>
      </c>
    </row>
    <row r="1057">
      <c r="A1057" s="1576" t="s">
        <v>2124</v>
      </c>
      <c r="B1057" s="1574" t="s">
        <v>2967</v>
      </c>
      <c r="C1057" s="112" t="s">
        <v>2958</v>
      </c>
      <c r="D1057" s="1575" t="s">
        <v>2564</v>
      </c>
    </row>
    <row r="1058">
      <c r="A1058" s="1576" t="s">
        <v>2124</v>
      </c>
      <c r="B1058" s="1574" t="s">
        <v>2968</v>
      </c>
      <c r="C1058" s="112" t="s">
        <v>2969</v>
      </c>
      <c r="D1058" s="1575" t="s">
        <v>2369</v>
      </c>
    </row>
    <row r="1059">
      <c r="A1059" s="1576" t="s">
        <v>2124</v>
      </c>
      <c r="B1059" s="1574" t="s">
        <v>2970</v>
      </c>
      <c r="C1059" s="112" t="s">
        <v>2971</v>
      </c>
      <c r="D1059" s="1575" t="s">
        <v>2369</v>
      </c>
    </row>
    <row r="1060">
      <c r="A1060" s="1576" t="s">
        <v>2124</v>
      </c>
      <c r="B1060" s="1574" t="s">
        <v>2972</v>
      </c>
      <c r="C1060" s="112" t="s">
        <v>2973</v>
      </c>
      <c r="D1060" s="1575" t="s">
        <v>1137</v>
      </c>
    </row>
    <row r="1061">
      <c r="A1061" s="1576" t="s">
        <v>2124</v>
      </c>
      <c r="B1061" s="1574" t="s">
        <v>2974</v>
      </c>
      <c r="C1061" s="112" t="s">
        <v>2975</v>
      </c>
      <c r="D1061" s="1575" t="s">
        <v>2564</v>
      </c>
    </row>
    <row r="1062">
      <c r="A1062" s="1576" t="s">
        <v>2124</v>
      </c>
      <c r="B1062" s="1574" t="s">
        <v>2976</v>
      </c>
      <c r="C1062" s="112" t="s">
        <v>2977</v>
      </c>
      <c r="D1062" s="1575" t="s">
        <v>1137</v>
      </c>
    </row>
    <row r="1063">
      <c r="A1063" s="1576" t="s">
        <v>2124</v>
      </c>
      <c r="B1063" s="1574" t="s">
        <v>2978</v>
      </c>
      <c r="C1063" s="112" t="s">
        <v>1181</v>
      </c>
      <c r="D1063" s="1575" t="s">
        <v>2564</v>
      </c>
    </row>
    <row r="1064">
      <c r="A1064" s="1576" t="s">
        <v>2124</v>
      </c>
      <c r="B1064" s="1574" t="s">
        <v>2979</v>
      </c>
      <c r="C1064" s="112" t="s">
        <v>1183</v>
      </c>
      <c r="D1064" s="1575" t="s">
        <v>2464</v>
      </c>
    </row>
    <row r="1065">
      <c r="A1065" s="1576" t="s">
        <v>2124</v>
      </c>
      <c r="B1065" s="1574" t="s">
        <v>2980</v>
      </c>
      <c r="C1065" s="112" t="s">
        <v>2981</v>
      </c>
      <c r="D1065" s="1575" t="s">
        <v>1137</v>
      </c>
    </row>
    <row r="1066">
      <c r="A1066" s="1576" t="s">
        <v>2124</v>
      </c>
      <c r="B1066" s="1574" t="s">
        <v>2982</v>
      </c>
      <c r="C1066" s="112" t="s">
        <v>1836</v>
      </c>
      <c r="D1066" s="1575" t="s">
        <v>2564</v>
      </c>
    </row>
    <row r="1067">
      <c r="A1067" s="1576" t="s">
        <v>2124</v>
      </c>
      <c r="B1067" s="1574" t="s">
        <v>2983</v>
      </c>
      <c r="C1067" s="112" t="s">
        <v>2984</v>
      </c>
      <c r="D1067" s="1575" t="s">
        <v>2449</v>
      </c>
    </row>
    <row r="1068">
      <c r="A1068" s="1576" t="s">
        <v>2124</v>
      </c>
      <c r="B1068" s="1574" t="s">
        <v>2985</v>
      </c>
      <c r="C1068" s="112" t="s">
        <v>2986</v>
      </c>
      <c r="D1068" s="1575" t="s">
        <v>2449</v>
      </c>
    </row>
    <row r="1069">
      <c r="A1069" s="1576" t="s">
        <v>2124</v>
      </c>
      <c r="B1069" s="1574" t="s">
        <v>2987</v>
      </c>
      <c r="C1069" s="112" t="s">
        <v>2988</v>
      </c>
      <c r="D1069" s="1575" t="s">
        <v>2449</v>
      </c>
    </row>
    <row r="1070">
      <c r="A1070" s="1576" t="s">
        <v>2124</v>
      </c>
      <c r="B1070" s="1574" t="s">
        <v>2989</v>
      </c>
      <c r="C1070" s="112" t="s">
        <v>2990</v>
      </c>
      <c r="D1070" s="1575" t="s">
        <v>2564</v>
      </c>
    </row>
    <row r="1071">
      <c r="A1071" s="1576" t="s">
        <v>2124</v>
      </c>
      <c r="B1071" s="1574" t="s">
        <v>2991</v>
      </c>
      <c r="C1071" s="112" t="s">
        <v>2992</v>
      </c>
      <c r="D1071" s="1575" t="s">
        <v>2564</v>
      </c>
    </row>
    <row r="1072">
      <c r="A1072" s="1576" t="s">
        <v>2124</v>
      </c>
      <c r="B1072" s="1574" t="s">
        <v>2993</v>
      </c>
      <c r="C1072" s="112" t="s">
        <v>2994</v>
      </c>
      <c r="D1072" s="1575" t="s">
        <v>2564</v>
      </c>
    </row>
    <row r="1073">
      <c r="A1073" s="1576" t="s">
        <v>2124</v>
      </c>
      <c r="B1073" s="1574" t="s">
        <v>2995</v>
      </c>
      <c r="C1073" s="112" t="s">
        <v>2996</v>
      </c>
      <c r="D1073" s="1575" t="s">
        <v>2564</v>
      </c>
    </row>
    <row r="1074">
      <c r="A1074" s="1576" t="s">
        <v>2124</v>
      </c>
      <c r="B1074" s="1574" t="s">
        <v>2997</v>
      </c>
      <c r="C1074" s="112" t="s">
        <v>2998</v>
      </c>
      <c r="D1074" s="1575" t="s">
        <v>2449</v>
      </c>
    </row>
    <row r="1075">
      <c r="A1075" s="1576" t="s">
        <v>2124</v>
      </c>
      <c r="B1075" s="1574" t="s">
        <v>2999</v>
      </c>
      <c r="C1075" s="112" t="s">
        <v>3000</v>
      </c>
      <c r="D1075" s="1575" t="s">
        <v>1137</v>
      </c>
    </row>
    <row r="1076">
      <c r="A1076" s="1576" t="s">
        <v>2124</v>
      </c>
      <c r="B1076" s="1574" t="s">
        <v>3001</v>
      </c>
      <c r="C1076" s="112" t="s">
        <v>3002</v>
      </c>
      <c r="D1076" s="1575" t="s">
        <v>1137</v>
      </c>
    </row>
    <row r="1077">
      <c r="A1077" s="1576" t="s">
        <v>2124</v>
      </c>
      <c r="B1077" s="1574" t="s">
        <v>3003</v>
      </c>
      <c r="C1077" s="112" t="s">
        <v>1080</v>
      </c>
      <c r="D1077" s="1575" t="s">
        <v>1137</v>
      </c>
    </row>
    <row r="1078">
      <c r="A1078" s="1576" t="s">
        <v>2124</v>
      </c>
      <c r="B1078" s="1574" t="s">
        <v>3004</v>
      </c>
      <c r="C1078" s="112" t="s">
        <v>3005</v>
      </c>
      <c r="D1078" s="1575" t="s">
        <v>2564</v>
      </c>
    </row>
    <row r="1079">
      <c r="A1079" s="1576" t="s">
        <v>2124</v>
      </c>
      <c r="B1079" s="1574" t="s">
        <v>3006</v>
      </c>
      <c r="C1079" s="112" t="s">
        <v>3007</v>
      </c>
      <c r="D1079" s="1575" t="s">
        <v>2449</v>
      </c>
    </row>
    <row r="1080">
      <c r="A1080" s="1576" t="s">
        <v>2124</v>
      </c>
      <c r="B1080" s="1574" t="s">
        <v>3008</v>
      </c>
      <c r="C1080" s="112" t="s">
        <v>1278</v>
      </c>
      <c r="D1080" s="1575" t="s">
        <v>2449</v>
      </c>
    </row>
    <row r="1081">
      <c r="A1081" s="1576" t="s">
        <v>2124</v>
      </c>
      <c r="B1081" s="1574" t="s">
        <v>3009</v>
      </c>
      <c r="C1081" s="112" t="s">
        <v>3010</v>
      </c>
      <c r="D1081" s="1575" t="s">
        <v>2449</v>
      </c>
    </row>
    <row r="1082">
      <c r="A1082" s="1576" t="s">
        <v>2124</v>
      </c>
      <c r="B1082" s="1574" t="s">
        <v>3011</v>
      </c>
      <c r="C1082" s="112" t="s">
        <v>3012</v>
      </c>
      <c r="D1082" s="1575" t="s">
        <v>2369</v>
      </c>
    </row>
    <row r="1083">
      <c r="A1083" s="1576" t="s">
        <v>2124</v>
      </c>
      <c r="B1083" s="1574" t="s">
        <v>3013</v>
      </c>
      <c r="C1083" s="112" t="s">
        <v>3014</v>
      </c>
      <c r="D1083" s="1575" t="s">
        <v>1137</v>
      </c>
    </row>
    <row r="1084">
      <c r="A1084" s="1576" t="s">
        <v>3015</v>
      </c>
      <c r="B1084" s="1574" t="s">
        <v>3016</v>
      </c>
      <c r="C1084" s="112" t="s">
        <v>3017</v>
      </c>
      <c r="D1084" s="1575" t="s">
        <v>3018</v>
      </c>
    </row>
    <row r="1085">
      <c r="A1085" s="1576" t="s">
        <v>3015</v>
      </c>
      <c r="B1085" s="1574" t="s">
        <v>3019</v>
      </c>
      <c r="C1085" s="112" t="s">
        <v>3017</v>
      </c>
      <c r="D1085" s="1575" t="s">
        <v>3018</v>
      </c>
    </row>
    <row r="1086">
      <c r="A1086" s="1576" t="s">
        <v>3015</v>
      </c>
      <c r="B1086" s="1574" t="s">
        <v>3020</v>
      </c>
      <c r="C1086" s="112" t="s">
        <v>3021</v>
      </c>
      <c r="D1086" s="1575" t="s">
        <v>3018</v>
      </c>
    </row>
    <row r="1087">
      <c r="A1087" s="1576" t="s">
        <v>3015</v>
      </c>
      <c r="B1087" s="1574" t="s">
        <v>3022</v>
      </c>
      <c r="C1087" s="112" t="s">
        <v>3015</v>
      </c>
      <c r="D1087" s="1575" t="s">
        <v>3015</v>
      </c>
    </row>
    <row r="1088">
      <c r="A1088" s="1576" t="s">
        <v>3015</v>
      </c>
      <c r="B1088" s="1574" t="s">
        <v>3023</v>
      </c>
      <c r="C1088" s="112" t="s">
        <v>3015</v>
      </c>
      <c r="D1088" s="1575" t="s">
        <v>3015</v>
      </c>
    </row>
    <row r="1089">
      <c r="A1089" s="1576" t="s">
        <v>3015</v>
      </c>
      <c r="B1089" s="1574" t="s">
        <v>3024</v>
      </c>
      <c r="C1089" s="112" t="s">
        <v>3015</v>
      </c>
      <c r="D1089" s="1575" t="s">
        <v>3015</v>
      </c>
    </row>
    <row r="1090">
      <c r="A1090" s="1576" t="s">
        <v>3015</v>
      </c>
      <c r="B1090" s="1574" t="s">
        <v>3025</v>
      </c>
      <c r="C1090" s="112" t="s">
        <v>3015</v>
      </c>
      <c r="D1090" s="1575" t="s">
        <v>3015</v>
      </c>
    </row>
    <row r="1091">
      <c r="A1091" s="1576" t="s">
        <v>3015</v>
      </c>
      <c r="B1091" s="1574" t="s">
        <v>3026</v>
      </c>
      <c r="C1091" s="112" t="s">
        <v>3015</v>
      </c>
      <c r="D1091" s="1575" t="s">
        <v>3015</v>
      </c>
    </row>
    <row r="1092">
      <c r="A1092" s="1576" t="s">
        <v>3015</v>
      </c>
      <c r="B1092" s="1574" t="s">
        <v>3027</v>
      </c>
      <c r="C1092" s="112" t="s">
        <v>3015</v>
      </c>
      <c r="D1092" s="1575" t="s">
        <v>3015</v>
      </c>
    </row>
    <row r="1093">
      <c r="A1093" s="1576" t="s">
        <v>3015</v>
      </c>
      <c r="B1093" s="1574" t="s">
        <v>3028</v>
      </c>
      <c r="C1093" s="112" t="s">
        <v>3015</v>
      </c>
      <c r="D1093" s="1575" t="s">
        <v>3015</v>
      </c>
    </row>
    <row r="1094">
      <c r="A1094" s="1576" t="s">
        <v>3015</v>
      </c>
      <c r="B1094" s="1574" t="s">
        <v>3029</v>
      </c>
      <c r="C1094" s="112" t="s">
        <v>3015</v>
      </c>
      <c r="D1094" s="1575" t="s">
        <v>3015</v>
      </c>
    </row>
    <row r="1095">
      <c r="A1095" s="1576" t="s">
        <v>3015</v>
      </c>
      <c r="B1095" s="1574" t="s">
        <v>3030</v>
      </c>
      <c r="C1095" s="112" t="s">
        <v>3015</v>
      </c>
      <c r="D1095" s="1575" t="s">
        <v>3015</v>
      </c>
    </row>
    <row r="1096">
      <c r="A1096" s="1576" t="s">
        <v>3015</v>
      </c>
      <c r="B1096" s="1574" t="s">
        <v>3031</v>
      </c>
      <c r="C1096" s="112" t="s">
        <v>3015</v>
      </c>
      <c r="D1096" s="1575" t="s">
        <v>3015</v>
      </c>
    </row>
    <row r="1097">
      <c r="A1097" s="1576" t="s">
        <v>3015</v>
      </c>
      <c r="B1097" s="1574" t="s">
        <v>3032</v>
      </c>
      <c r="C1097" s="112" t="s">
        <v>3015</v>
      </c>
      <c r="D1097" s="1575" t="s">
        <v>3015</v>
      </c>
    </row>
    <row r="1098">
      <c r="A1098" s="1576" t="s">
        <v>3015</v>
      </c>
      <c r="B1098" s="1574" t="s">
        <v>3033</v>
      </c>
      <c r="C1098" s="112" t="s">
        <v>3015</v>
      </c>
      <c r="D1098" s="1575" t="s">
        <v>3015</v>
      </c>
    </row>
    <row r="1099">
      <c r="A1099" s="1576" t="s">
        <v>3015</v>
      </c>
      <c r="B1099" s="1574" t="s">
        <v>3034</v>
      </c>
      <c r="C1099" s="112" t="s">
        <v>3015</v>
      </c>
      <c r="D1099" s="1575" t="s">
        <v>3015</v>
      </c>
    </row>
    <row r="1100">
      <c r="A1100" s="1576" t="s">
        <v>3015</v>
      </c>
      <c r="B1100" s="1574" t="s">
        <v>3035</v>
      </c>
      <c r="C1100" s="112" t="s">
        <v>3015</v>
      </c>
      <c r="D1100" s="1575" t="s">
        <v>3015</v>
      </c>
    </row>
    <row r="1101">
      <c r="A1101" s="1576" t="s">
        <v>3015</v>
      </c>
      <c r="B1101" s="1574" t="s">
        <v>3036</v>
      </c>
      <c r="C1101" s="112" t="s">
        <v>3015</v>
      </c>
      <c r="D1101" s="1575" t="s">
        <v>3015</v>
      </c>
    </row>
    <row r="1102">
      <c r="A1102" s="1576" t="s">
        <v>3015</v>
      </c>
      <c r="B1102" s="1574" t="s">
        <v>3037</v>
      </c>
      <c r="C1102" s="112" t="s">
        <v>3015</v>
      </c>
      <c r="D1102" s="1575" t="s">
        <v>3015</v>
      </c>
    </row>
    <row r="1103">
      <c r="A1103" s="1576" t="s">
        <v>3015</v>
      </c>
      <c r="B1103" s="1574" t="s">
        <v>3038</v>
      </c>
      <c r="C1103" s="112" t="s">
        <v>3015</v>
      </c>
      <c r="D1103" s="1575" t="s">
        <v>3015</v>
      </c>
    </row>
    <row r="1104">
      <c r="A1104" s="1576" t="s">
        <v>3015</v>
      </c>
      <c r="B1104" s="1574" t="s">
        <v>3039</v>
      </c>
      <c r="C1104" s="112" t="s">
        <v>3015</v>
      </c>
      <c r="D1104" s="1575" t="s">
        <v>3015</v>
      </c>
    </row>
    <row r="1105">
      <c r="A1105" s="1576" t="s">
        <v>3015</v>
      </c>
      <c r="B1105" s="1574" t="s">
        <v>3040</v>
      </c>
      <c r="C1105" s="112" t="s">
        <v>3015</v>
      </c>
      <c r="D1105" s="1575" t="s">
        <v>3015</v>
      </c>
    </row>
    <row r="1106">
      <c r="A1106" s="1576" t="s">
        <v>3015</v>
      </c>
      <c r="B1106" s="1574" t="s">
        <v>3041</v>
      </c>
      <c r="C1106" s="112" t="s">
        <v>3015</v>
      </c>
      <c r="D1106" s="1575" t="s">
        <v>3015</v>
      </c>
    </row>
    <row r="1107">
      <c r="A1107" s="1576" t="s">
        <v>3015</v>
      </c>
      <c r="B1107" s="1574" t="s">
        <v>3042</v>
      </c>
      <c r="C1107" s="112" t="s">
        <v>3015</v>
      </c>
      <c r="D1107" s="1575" t="s">
        <v>3015</v>
      </c>
    </row>
    <row r="1108">
      <c r="A1108" s="1576" t="s">
        <v>3015</v>
      </c>
      <c r="B1108" s="1574" t="s">
        <v>3043</v>
      </c>
      <c r="C1108" s="112" t="s">
        <v>3015</v>
      </c>
      <c r="D1108" s="1575" t="s">
        <v>3015</v>
      </c>
    </row>
    <row r="1109">
      <c r="A1109" s="1576" t="s">
        <v>3015</v>
      </c>
      <c r="B1109" s="1574" t="s">
        <v>3044</v>
      </c>
      <c r="C1109" s="112" t="s">
        <v>3015</v>
      </c>
      <c r="D1109" s="1575" t="s">
        <v>3015</v>
      </c>
    </row>
    <row r="1110">
      <c r="A1110" s="1576" t="s">
        <v>3015</v>
      </c>
      <c r="B1110" s="1574" t="s">
        <v>3045</v>
      </c>
      <c r="C1110" s="112" t="s">
        <v>3015</v>
      </c>
      <c r="D1110" s="1575" t="s">
        <v>3015</v>
      </c>
    </row>
    <row r="1111">
      <c r="A1111" s="1576" t="s">
        <v>3015</v>
      </c>
      <c r="B1111" s="1574" t="s">
        <v>3046</v>
      </c>
      <c r="C1111" s="112" t="s">
        <v>3015</v>
      </c>
      <c r="D1111" s="1575" t="s">
        <v>3015</v>
      </c>
    </row>
    <row r="1112">
      <c r="A1112" s="1576" t="s">
        <v>3015</v>
      </c>
      <c r="B1112" s="1574" t="s">
        <v>3047</v>
      </c>
      <c r="C1112" s="112" t="s">
        <v>3015</v>
      </c>
      <c r="D1112" s="1575" t="s">
        <v>3015</v>
      </c>
    </row>
    <row r="1113">
      <c r="A1113" s="1576" t="s">
        <v>3015</v>
      </c>
      <c r="B1113" s="1574" t="s">
        <v>3048</v>
      </c>
      <c r="C1113" s="112" t="s">
        <v>3015</v>
      </c>
      <c r="D1113" s="1575" t="s">
        <v>3015</v>
      </c>
    </row>
    <row r="1114">
      <c r="A1114" s="1576" t="s">
        <v>3015</v>
      </c>
      <c r="B1114" s="1574" t="s">
        <v>3049</v>
      </c>
      <c r="C1114" s="112" t="s">
        <v>3015</v>
      </c>
      <c r="D1114" s="1575" t="s">
        <v>3015</v>
      </c>
    </row>
    <row r="1115">
      <c r="A1115" s="1576" t="s">
        <v>3015</v>
      </c>
      <c r="B1115" s="1574" t="s">
        <v>3050</v>
      </c>
      <c r="C1115" s="112" t="s">
        <v>3015</v>
      </c>
      <c r="D1115" s="1575" t="s">
        <v>3015</v>
      </c>
    </row>
    <row r="1116">
      <c r="A1116" s="1576" t="s">
        <v>3015</v>
      </c>
      <c r="B1116" s="1574" t="s">
        <v>3051</v>
      </c>
      <c r="C1116" s="112" t="s">
        <v>3015</v>
      </c>
      <c r="D1116" s="1575" t="s">
        <v>3015</v>
      </c>
    </row>
    <row r="1117">
      <c r="A1117" s="1576" t="s">
        <v>3015</v>
      </c>
      <c r="B1117" s="1574" t="s">
        <v>3052</v>
      </c>
      <c r="C1117" s="112" t="s">
        <v>3015</v>
      </c>
      <c r="D1117" s="1575" t="s">
        <v>3015</v>
      </c>
    </row>
    <row r="1118">
      <c r="A1118" s="1576" t="s">
        <v>3015</v>
      </c>
      <c r="B1118" s="1574" t="s">
        <v>3053</v>
      </c>
      <c r="C1118" s="112" t="s">
        <v>3015</v>
      </c>
      <c r="D1118" s="1575" t="s">
        <v>3015</v>
      </c>
    </row>
    <row r="1119">
      <c r="A1119" s="1576" t="s">
        <v>3015</v>
      </c>
      <c r="B1119" s="1574" t="s">
        <v>3054</v>
      </c>
      <c r="C1119" s="112" t="s">
        <v>3015</v>
      </c>
      <c r="D1119" s="1575" t="s">
        <v>3015</v>
      </c>
    </row>
    <row r="1120">
      <c r="A1120" s="1576" t="s">
        <v>3015</v>
      </c>
      <c r="B1120" s="1574" t="s">
        <v>3055</v>
      </c>
      <c r="C1120" s="112" t="s">
        <v>3015</v>
      </c>
      <c r="D1120" s="1575" t="s">
        <v>3015</v>
      </c>
    </row>
    <row r="1121">
      <c r="A1121" s="1576" t="s">
        <v>3015</v>
      </c>
      <c r="B1121" s="1574" t="s">
        <v>3056</v>
      </c>
      <c r="C1121" s="112" t="s">
        <v>3015</v>
      </c>
      <c r="D1121" s="1575" t="s">
        <v>3015</v>
      </c>
    </row>
    <row r="1122">
      <c r="A1122" s="1576" t="s">
        <v>3015</v>
      </c>
      <c r="B1122" s="1574" t="s">
        <v>3057</v>
      </c>
      <c r="C1122" s="112" t="s">
        <v>3015</v>
      </c>
      <c r="D1122" s="1575" t="s">
        <v>3015</v>
      </c>
    </row>
    <row r="1123">
      <c r="A1123" s="1576" t="s">
        <v>3015</v>
      </c>
      <c r="B1123" s="1574" t="s">
        <v>3058</v>
      </c>
      <c r="C1123" s="112" t="s">
        <v>3015</v>
      </c>
      <c r="D1123" s="1575" t="s">
        <v>3015</v>
      </c>
    </row>
    <row r="1124">
      <c r="A1124" s="1576" t="s">
        <v>3015</v>
      </c>
      <c r="B1124" s="1574" t="s">
        <v>3059</v>
      </c>
      <c r="C1124" s="112" t="s">
        <v>3015</v>
      </c>
      <c r="D1124" s="1575" t="s">
        <v>3015</v>
      </c>
    </row>
    <row r="1125">
      <c r="A1125" s="1576" t="s">
        <v>3015</v>
      </c>
      <c r="B1125" s="1574" t="s">
        <v>3060</v>
      </c>
      <c r="C1125" s="112" t="s">
        <v>3015</v>
      </c>
      <c r="D1125" s="1575" t="s">
        <v>3015</v>
      </c>
    </row>
    <row r="1126">
      <c r="A1126" s="1576" t="s">
        <v>3015</v>
      </c>
      <c r="B1126" s="1574" t="s">
        <v>3061</v>
      </c>
      <c r="C1126" s="112" t="s">
        <v>3015</v>
      </c>
      <c r="D1126" s="1575" t="s">
        <v>3015</v>
      </c>
    </row>
    <row r="1127">
      <c r="A1127" s="1576" t="s">
        <v>3015</v>
      </c>
      <c r="B1127" s="1574" t="s">
        <v>3062</v>
      </c>
      <c r="C1127" s="112" t="s">
        <v>3015</v>
      </c>
      <c r="D1127" s="1575" t="s">
        <v>3015</v>
      </c>
    </row>
    <row r="1128">
      <c r="A1128" s="1576" t="s">
        <v>3015</v>
      </c>
      <c r="B1128" s="1574" t="s">
        <v>3063</v>
      </c>
      <c r="C1128" s="112" t="s">
        <v>3015</v>
      </c>
      <c r="D1128" s="1575" t="s">
        <v>3015</v>
      </c>
    </row>
    <row r="1129">
      <c r="A1129" s="1576" t="s">
        <v>3015</v>
      </c>
      <c r="B1129" s="1574" t="s">
        <v>3064</v>
      </c>
      <c r="C1129" s="112" t="s">
        <v>3015</v>
      </c>
      <c r="D1129" s="1575" t="s">
        <v>3015</v>
      </c>
    </row>
    <row r="1130">
      <c r="A1130" s="1576" t="s">
        <v>3015</v>
      </c>
      <c r="B1130" s="1574" t="s">
        <v>3065</v>
      </c>
      <c r="C1130" s="112" t="s">
        <v>3015</v>
      </c>
      <c r="D1130" s="1575" t="s">
        <v>3015</v>
      </c>
    </row>
    <row r="1131">
      <c r="A1131" s="1576" t="s">
        <v>3015</v>
      </c>
      <c r="B1131" s="1574" t="s">
        <v>3066</v>
      </c>
      <c r="C1131" s="112" t="s">
        <v>3015</v>
      </c>
      <c r="D1131" s="1575" t="s">
        <v>3015</v>
      </c>
    </row>
    <row r="1132">
      <c r="A1132" s="1576" t="s">
        <v>3015</v>
      </c>
      <c r="B1132" s="1574" t="s">
        <v>3067</v>
      </c>
      <c r="C1132" s="112" t="s">
        <v>3015</v>
      </c>
      <c r="D1132" s="1575" t="s">
        <v>3015</v>
      </c>
    </row>
    <row r="1133">
      <c r="A1133" s="1576" t="s">
        <v>3015</v>
      </c>
      <c r="B1133" s="1574" t="s">
        <v>3068</v>
      </c>
      <c r="C1133" s="112" t="s">
        <v>3015</v>
      </c>
      <c r="D1133" s="1575" t="s">
        <v>3015</v>
      </c>
    </row>
    <row r="1134">
      <c r="A1134" s="1576" t="s">
        <v>3015</v>
      </c>
      <c r="B1134" s="1574" t="s">
        <v>3069</v>
      </c>
      <c r="C1134" s="112" t="s">
        <v>3015</v>
      </c>
      <c r="D1134" s="1575" t="s">
        <v>3015</v>
      </c>
    </row>
    <row r="1135">
      <c r="A1135" s="1576" t="s">
        <v>3015</v>
      </c>
      <c r="B1135" s="1574" t="s">
        <v>3070</v>
      </c>
      <c r="C1135" s="112" t="s">
        <v>3015</v>
      </c>
      <c r="D1135" s="1575" t="s">
        <v>3015</v>
      </c>
    </row>
    <row r="1136">
      <c r="A1136" s="1576" t="s">
        <v>3015</v>
      </c>
      <c r="B1136" s="1574" t="s">
        <v>3071</v>
      </c>
      <c r="C1136" s="112" t="s">
        <v>3015</v>
      </c>
      <c r="D1136" s="1575" t="s">
        <v>3015</v>
      </c>
    </row>
    <row r="1137">
      <c r="A1137" s="1576" t="s">
        <v>3015</v>
      </c>
      <c r="B1137" s="1574" t="s">
        <v>3072</v>
      </c>
      <c r="C1137" s="112" t="s">
        <v>3015</v>
      </c>
      <c r="D1137" s="1575" t="s">
        <v>3015</v>
      </c>
    </row>
    <row r="1138">
      <c r="A1138" s="1576" t="s">
        <v>3015</v>
      </c>
      <c r="B1138" s="1574" t="s">
        <v>3073</v>
      </c>
      <c r="C1138" s="112" t="s">
        <v>3015</v>
      </c>
      <c r="D1138" s="1575" t="s">
        <v>3015</v>
      </c>
    </row>
    <row r="1139">
      <c r="A1139" s="1576" t="s">
        <v>3015</v>
      </c>
      <c r="B1139" s="1574" t="s">
        <v>3074</v>
      </c>
      <c r="C1139" s="112" t="s">
        <v>3015</v>
      </c>
      <c r="D1139" s="1575" t="s">
        <v>3015</v>
      </c>
    </row>
    <row r="1140">
      <c r="A1140" s="1576" t="s">
        <v>3015</v>
      </c>
      <c r="B1140" s="1574" t="s">
        <v>3075</v>
      </c>
      <c r="C1140" s="112" t="s">
        <v>3015</v>
      </c>
      <c r="D1140" s="1575" t="s">
        <v>3015</v>
      </c>
    </row>
    <row r="1141">
      <c r="A1141" s="1576" t="s">
        <v>3015</v>
      </c>
      <c r="B1141" s="1574" t="s">
        <v>3076</v>
      </c>
      <c r="C1141" s="112" t="s">
        <v>3015</v>
      </c>
      <c r="D1141" s="1575" t="s">
        <v>3015</v>
      </c>
    </row>
    <row r="1142">
      <c r="A1142" s="1576" t="s">
        <v>3015</v>
      </c>
      <c r="B1142" s="1574" t="s">
        <v>3077</v>
      </c>
      <c r="C1142" s="112" t="s">
        <v>3015</v>
      </c>
      <c r="D1142" s="1575" t="s">
        <v>3015</v>
      </c>
    </row>
    <row r="1143">
      <c r="A1143" s="1576" t="s">
        <v>3015</v>
      </c>
      <c r="B1143" s="1574" t="s">
        <v>3078</v>
      </c>
      <c r="C1143" s="112" t="s">
        <v>3015</v>
      </c>
      <c r="D1143" s="1575" t="s">
        <v>3015</v>
      </c>
    </row>
    <row r="1144">
      <c r="A1144" s="1576" t="s">
        <v>3015</v>
      </c>
      <c r="B1144" s="1574" t="s">
        <v>3079</v>
      </c>
      <c r="C1144" s="112" t="s">
        <v>3015</v>
      </c>
      <c r="D1144" s="1575" t="s">
        <v>3015</v>
      </c>
    </row>
    <row r="1145">
      <c r="A1145" s="1576" t="s">
        <v>3015</v>
      </c>
      <c r="B1145" s="1574" t="s">
        <v>3080</v>
      </c>
      <c r="C1145" s="112" t="s">
        <v>3015</v>
      </c>
      <c r="D1145" s="1575" t="s">
        <v>3015</v>
      </c>
    </row>
    <row r="1146">
      <c r="A1146" s="1576" t="s">
        <v>3015</v>
      </c>
      <c r="B1146" s="1574" t="s">
        <v>3081</v>
      </c>
      <c r="C1146" s="112" t="s">
        <v>3015</v>
      </c>
      <c r="D1146" s="1575" t="s">
        <v>3015</v>
      </c>
    </row>
    <row r="1147">
      <c r="A1147" s="1576" t="s">
        <v>3015</v>
      </c>
      <c r="B1147" s="1574" t="s">
        <v>3082</v>
      </c>
      <c r="C1147" s="112" t="s">
        <v>3015</v>
      </c>
      <c r="D1147" s="1575" t="s">
        <v>3015</v>
      </c>
    </row>
    <row r="1148">
      <c r="A1148" s="1576" t="s">
        <v>3015</v>
      </c>
      <c r="B1148" s="1574" t="s">
        <v>3083</v>
      </c>
      <c r="C1148" s="112" t="s">
        <v>3015</v>
      </c>
      <c r="D1148" s="1575" t="s">
        <v>3015</v>
      </c>
    </row>
    <row r="1149">
      <c r="A1149" s="1576" t="s">
        <v>3015</v>
      </c>
      <c r="B1149" s="1574" t="s">
        <v>3084</v>
      </c>
      <c r="C1149" s="112" t="s">
        <v>3015</v>
      </c>
      <c r="D1149" s="1575" t="s">
        <v>3015</v>
      </c>
    </row>
    <row r="1150">
      <c r="A1150" s="1576" t="s">
        <v>3015</v>
      </c>
      <c r="B1150" s="1574" t="s">
        <v>3085</v>
      </c>
      <c r="C1150" s="112" t="s">
        <v>3015</v>
      </c>
      <c r="D1150" s="1575" t="s">
        <v>3015</v>
      </c>
    </row>
    <row r="1151">
      <c r="A1151" s="1576" t="s">
        <v>3015</v>
      </c>
      <c r="B1151" s="1574" t="s">
        <v>3086</v>
      </c>
      <c r="C1151" s="112" t="s">
        <v>3015</v>
      </c>
      <c r="D1151" s="1575" t="s">
        <v>3015</v>
      </c>
    </row>
    <row r="1152">
      <c r="A1152" s="1576" t="s">
        <v>3015</v>
      </c>
      <c r="B1152" s="1574" t="s">
        <v>3087</v>
      </c>
      <c r="C1152" s="112" t="s">
        <v>3015</v>
      </c>
      <c r="D1152" s="1575" t="s">
        <v>3015</v>
      </c>
    </row>
    <row r="1153">
      <c r="A1153" s="1576" t="s">
        <v>3015</v>
      </c>
      <c r="B1153" s="1574" t="s">
        <v>3088</v>
      </c>
      <c r="C1153" s="112" t="s">
        <v>3015</v>
      </c>
      <c r="D1153" s="1575" t="s">
        <v>3015</v>
      </c>
    </row>
    <row r="1154">
      <c r="A1154" s="1576" t="s">
        <v>3015</v>
      </c>
      <c r="B1154" s="1574" t="s">
        <v>3089</v>
      </c>
      <c r="C1154" s="112" t="s">
        <v>3015</v>
      </c>
      <c r="D1154" s="1575" t="s">
        <v>3015</v>
      </c>
    </row>
    <row r="1155">
      <c r="A1155" s="1576" t="s">
        <v>3015</v>
      </c>
      <c r="B1155" s="1574" t="s">
        <v>3090</v>
      </c>
      <c r="C1155" s="112" t="s">
        <v>3015</v>
      </c>
      <c r="D1155" s="1575" t="s">
        <v>3015</v>
      </c>
    </row>
    <row r="1156">
      <c r="A1156" s="1576" t="s">
        <v>3015</v>
      </c>
      <c r="B1156" s="1574" t="s">
        <v>3091</v>
      </c>
      <c r="C1156" s="112" t="s">
        <v>3015</v>
      </c>
      <c r="D1156" s="1575" t="s">
        <v>3015</v>
      </c>
    </row>
    <row r="1157">
      <c r="A1157" s="1576" t="s">
        <v>3015</v>
      </c>
      <c r="B1157" s="1574" t="s">
        <v>3092</v>
      </c>
      <c r="C1157" s="112" t="s">
        <v>3015</v>
      </c>
      <c r="D1157" s="1575" t="s">
        <v>3015</v>
      </c>
    </row>
    <row r="1158">
      <c r="A1158" s="1576" t="s">
        <v>3015</v>
      </c>
      <c r="B1158" s="1574" t="s">
        <v>3093</v>
      </c>
      <c r="C1158" s="112" t="s">
        <v>3015</v>
      </c>
      <c r="D1158" s="1575" t="s">
        <v>3015</v>
      </c>
    </row>
    <row r="1159">
      <c r="A1159" s="1576" t="s">
        <v>3015</v>
      </c>
      <c r="B1159" s="1574" t="s">
        <v>3094</v>
      </c>
      <c r="C1159" s="112" t="s">
        <v>3015</v>
      </c>
      <c r="D1159" s="1575" t="s">
        <v>3015</v>
      </c>
    </row>
    <row r="1160">
      <c r="A1160" s="1576" t="s">
        <v>3015</v>
      </c>
      <c r="B1160" s="1574" t="s">
        <v>3095</v>
      </c>
      <c r="C1160" s="112" t="s">
        <v>3015</v>
      </c>
      <c r="D1160" s="1575" t="s">
        <v>3015</v>
      </c>
    </row>
    <row r="1161">
      <c r="A1161" s="1576" t="s">
        <v>3015</v>
      </c>
      <c r="B1161" s="1574" t="s">
        <v>3096</v>
      </c>
      <c r="C1161" s="112" t="s">
        <v>3015</v>
      </c>
      <c r="D1161" s="1575" t="s">
        <v>3015</v>
      </c>
    </row>
    <row r="1162">
      <c r="A1162" s="1576" t="s">
        <v>3015</v>
      </c>
      <c r="B1162" s="1574" t="s">
        <v>3097</v>
      </c>
      <c r="C1162" s="112" t="s">
        <v>3015</v>
      </c>
      <c r="D1162" s="1575" t="s">
        <v>3015</v>
      </c>
    </row>
    <row r="1163">
      <c r="A1163" s="1576" t="s">
        <v>3015</v>
      </c>
      <c r="B1163" s="1574" t="s">
        <v>3098</v>
      </c>
      <c r="C1163" s="112" t="s">
        <v>3015</v>
      </c>
      <c r="D1163" s="1575" t="s">
        <v>3015</v>
      </c>
    </row>
    <row r="1164">
      <c r="A1164" s="1576" t="s">
        <v>3015</v>
      </c>
      <c r="B1164" s="1574" t="s">
        <v>3099</v>
      </c>
      <c r="C1164" s="112" t="s">
        <v>3015</v>
      </c>
      <c r="D1164" s="1575" t="s">
        <v>3015</v>
      </c>
    </row>
    <row r="1165">
      <c r="A1165" s="1576" t="s">
        <v>3015</v>
      </c>
      <c r="B1165" s="1574" t="s">
        <v>3100</v>
      </c>
      <c r="C1165" s="112" t="s">
        <v>3015</v>
      </c>
      <c r="D1165" s="1575" t="s">
        <v>3015</v>
      </c>
    </row>
    <row r="1166">
      <c r="A1166" s="1576" t="s">
        <v>3015</v>
      </c>
      <c r="B1166" s="1574" t="s">
        <v>3101</v>
      </c>
      <c r="C1166" s="112" t="s">
        <v>3015</v>
      </c>
      <c r="D1166" s="1575" t="s">
        <v>3015</v>
      </c>
    </row>
    <row r="1167">
      <c r="A1167" s="1576" t="s">
        <v>3015</v>
      </c>
      <c r="B1167" s="1574" t="s">
        <v>3102</v>
      </c>
      <c r="C1167" s="112" t="s">
        <v>3015</v>
      </c>
      <c r="D1167" s="1575" t="s">
        <v>3015</v>
      </c>
    </row>
    <row r="1168">
      <c r="A1168" s="1576" t="s">
        <v>3015</v>
      </c>
      <c r="B1168" s="1574" t="s">
        <v>3103</v>
      </c>
      <c r="C1168" s="112" t="s">
        <v>3015</v>
      </c>
      <c r="D1168" s="1575" t="s">
        <v>3015</v>
      </c>
    </row>
    <row r="1169">
      <c r="A1169" s="1576" t="s">
        <v>3015</v>
      </c>
      <c r="B1169" s="1574" t="s">
        <v>3104</v>
      </c>
      <c r="C1169" s="112" t="s">
        <v>3015</v>
      </c>
      <c r="D1169" s="1575" t="s">
        <v>3015</v>
      </c>
    </row>
    <row r="1170">
      <c r="A1170" s="1576" t="s">
        <v>3015</v>
      </c>
      <c r="B1170" s="1574" t="s">
        <v>3105</v>
      </c>
      <c r="C1170" s="112" t="s">
        <v>3015</v>
      </c>
      <c r="D1170" s="1575" t="s">
        <v>3015</v>
      </c>
    </row>
    <row r="1171">
      <c r="A1171" s="1576" t="s">
        <v>3015</v>
      </c>
      <c r="B1171" s="1574" t="s">
        <v>3106</v>
      </c>
      <c r="C1171" s="112" t="s">
        <v>3015</v>
      </c>
      <c r="D1171" s="1575" t="s">
        <v>3015</v>
      </c>
    </row>
    <row r="1172">
      <c r="A1172" s="1576" t="s">
        <v>3015</v>
      </c>
      <c r="B1172" s="1574" t="s">
        <v>3107</v>
      </c>
      <c r="C1172" s="112" t="s">
        <v>3015</v>
      </c>
      <c r="D1172" s="1575" t="s">
        <v>3015</v>
      </c>
    </row>
    <row r="1173">
      <c r="A1173" s="1576" t="s">
        <v>3015</v>
      </c>
      <c r="B1173" s="1574" t="s">
        <v>3108</v>
      </c>
      <c r="C1173" s="112" t="s">
        <v>3015</v>
      </c>
      <c r="D1173" s="1575" t="s">
        <v>3015</v>
      </c>
    </row>
    <row r="1174">
      <c r="A1174" s="1576" t="s">
        <v>3015</v>
      </c>
      <c r="B1174" s="1574" t="s">
        <v>3109</v>
      </c>
      <c r="C1174" s="112" t="s">
        <v>3015</v>
      </c>
      <c r="D1174" s="1575" t="s">
        <v>3015</v>
      </c>
    </row>
    <row r="1175">
      <c r="A1175" s="1576" t="s">
        <v>3015</v>
      </c>
      <c r="B1175" s="1574" t="s">
        <v>3110</v>
      </c>
      <c r="C1175" s="112" t="s">
        <v>3015</v>
      </c>
      <c r="D1175" s="1575" t="s">
        <v>3015</v>
      </c>
    </row>
    <row r="1176">
      <c r="A1176" s="1576" t="s">
        <v>3015</v>
      </c>
      <c r="B1176" s="1574" t="s">
        <v>3111</v>
      </c>
      <c r="C1176" s="112" t="s">
        <v>3015</v>
      </c>
      <c r="D1176" s="1575" t="s">
        <v>3015</v>
      </c>
    </row>
    <row r="1177">
      <c r="A1177" s="1576" t="s">
        <v>3015</v>
      </c>
      <c r="B1177" s="1574" t="s">
        <v>3112</v>
      </c>
      <c r="C1177" s="112" t="s">
        <v>3015</v>
      </c>
      <c r="D1177" s="1575" t="s">
        <v>3015</v>
      </c>
    </row>
    <row r="1178">
      <c r="A1178" s="1576" t="s">
        <v>3015</v>
      </c>
      <c r="B1178" s="1574" t="s">
        <v>3113</v>
      </c>
      <c r="C1178" s="112" t="s">
        <v>3015</v>
      </c>
      <c r="D1178" s="1575" t="s">
        <v>3015</v>
      </c>
    </row>
    <row r="1179">
      <c r="A1179" s="1576" t="s">
        <v>3015</v>
      </c>
      <c r="B1179" s="1574" t="s">
        <v>3114</v>
      </c>
      <c r="C1179" s="112" t="s">
        <v>3015</v>
      </c>
      <c r="D1179" s="1575" t="s">
        <v>3015</v>
      </c>
    </row>
    <row r="1180">
      <c r="A1180" s="1576" t="s">
        <v>3015</v>
      </c>
      <c r="B1180" s="1574" t="s">
        <v>3115</v>
      </c>
      <c r="C1180" s="112" t="s">
        <v>3015</v>
      </c>
      <c r="D1180" s="1575" t="s">
        <v>3015</v>
      </c>
    </row>
    <row r="1181">
      <c r="A1181" s="1576" t="s">
        <v>3015</v>
      </c>
      <c r="B1181" s="1574" t="s">
        <v>3116</v>
      </c>
      <c r="C1181" s="112" t="s">
        <v>3015</v>
      </c>
      <c r="D1181" s="1575" t="s">
        <v>3015</v>
      </c>
    </row>
    <row r="1182">
      <c r="A1182" s="1576" t="s">
        <v>3015</v>
      </c>
      <c r="B1182" s="1574" t="s">
        <v>3117</v>
      </c>
      <c r="C1182" s="112" t="s">
        <v>3015</v>
      </c>
      <c r="D1182" s="1575" t="s">
        <v>3015</v>
      </c>
    </row>
    <row r="1183">
      <c r="A1183" s="1576" t="s">
        <v>3015</v>
      </c>
      <c r="B1183" s="1574" t="s">
        <v>3118</v>
      </c>
      <c r="C1183" s="112" t="s">
        <v>3015</v>
      </c>
      <c r="D1183" s="1575" t="s">
        <v>3015</v>
      </c>
    </row>
    <row r="1184">
      <c r="A1184" s="1576" t="s">
        <v>3015</v>
      </c>
      <c r="B1184" s="1574" t="s">
        <v>3119</v>
      </c>
      <c r="C1184" s="112" t="s">
        <v>3015</v>
      </c>
      <c r="D1184" s="1575" t="s">
        <v>3015</v>
      </c>
    </row>
    <row r="1185">
      <c r="A1185" s="1576" t="s">
        <v>3015</v>
      </c>
      <c r="B1185" s="1574" t="s">
        <v>3120</v>
      </c>
      <c r="C1185" s="112" t="s">
        <v>3015</v>
      </c>
      <c r="D1185" s="1575" t="s">
        <v>3015</v>
      </c>
    </row>
    <row r="1186">
      <c r="A1186" s="1576" t="s">
        <v>3015</v>
      </c>
      <c r="B1186" s="1574" t="s">
        <v>3121</v>
      </c>
      <c r="C1186" s="112" t="s">
        <v>3015</v>
      </c>
      <c r="D1186" s="1575" t="s">
        <v>3015</v>
      </c>
    </row>
    <row r="1187">
      <c r="A1187" s="1576" t="s">
        <v>3015</v>
      </c>
      <c r="B1187" s="1574" t="s">
        <v>3122</v>
      </c>
      <c r="C1187" s="112" t="s">
        <v>3015</v>
      </c>
      <c r="D1187" s="1575" t="s">
        <v>3015</v>
      </c>
    </row>
    <row r="1188">
      <c r="A1188" s="1576" t="s">
        <v>3015</v>
      </c>
      <c r="B1188" s="1574" t="s">
        <v>3123</v>
      </c>
      <c r="C1188" s="112" t="s">
        <v>3015</v>
      </c>
      <c r="D1188" s="1575" t="s">
        <v>3015</v>
      </c>
    </row>
    <row r="1189">
      <c r="A1189" s="1576" t="s">
        <v>3015</v>
      </c>
      <c r="B1189" s="1574" t="s">
        <v>3124</v>
      </c>
      <c r="C1189" s="112" t="s">
        <v>3015</v>
      </c>
      <c r="D1189" s="1575" t="s">
        <v>3015</v>
      </c>
    </row>
    <row r="1190">
      <c r="A1190" s="1576" t="s">
        <v>3015</v>
      </c>
      <c r="B1190" s="1574" t="s">
        <v>3125</v>
      </c>
      <c r="C1190" s="112" t="s">
        <v>3015</v>
      </c>
      <c r="D1190" s="1575" t="s">
        <v>3015</v>
      </c>
    </row>
    <row r="1191">
      <c r="A1191" s="1576" t="s">
        <v>3015</v>
      </c>
      <c r="B1191" s="1574" t="s">
        <v>3126</v>
      </c>
      <c r="C1191" s="112" t="s">
        <v>3015</v>
      </c>
      <c r="D1191" s="1575" t="s">
        <v>3015</v>
      </c>
    </row>
    <row r="1192">
      <c r="A1192" s="1576" t="s">
        <v>3015</v>
      </c>
      <c r="B1192" s="1574" t="s">
        <v>3127</v>
      </c>
      <c r="C1192" s="112" t="s">
        <v>3015</v>
      </c>
      <c r="D1192" s="1575" t="s">
        <v>3015</v>
      </c>
    </row>
    <row r="1193">
      <c r="A1193" s="1576" t="s">
        <v>3015</v>
      </c>
      <c r="B1193" s="1574" t="s">
        <v>3128</v>
      </c>
      <c r="C1193" s="112" t="s">
        <v>3015</v>
      </c>
      <c r="D1193" s="1575" t="s">
        <v>3015</v>
      </c>
    </row>
    <row r="1194">
      <c r="A1194" s="1576" t="s">
        <v>3015</v>
      </c>
      <c r="B1194" s="1574" t="s">
        <v>3129</v>
      </c>
      <c r="C1194" s="112" t="s">
        <v>3015</v>
      </c>
      <c r="D1194" s="1575" t="s">
        <v>3015</v>
      </c>
    </row>
    <row r="1195">
      <c r="A1195" s="1576" t="s">
        <v>3015</v>
      </c>
      <c r="B1195" s="1574" t="s">
        <v>3130</v>
      </c>
      <c r="C1195" s="112" t="s">
        <v>3015</v>
      </c>
      <c r="D1195" s="1575" t="s">
        <v>3015</v>
      </c>
    </row>
    <row r="1196">
      <c r="A1196" s="1576" t="s">
        <v>3015</v>
      </c>
      <c r="B1196" s="1574" t="s">
        <v>3131</v>
      </c>
      <c r="C1196" s="112" t="s">
        <v>3015</v>
      </c>
      <c r="D1196" s="1575" t="s">
        <v>3015</v>
      </c>
    </row>
    <row r="1197">
      <c r="A1197" s="1576" t="s">
        <v>3015</v>
      </c>
      <c r="B1197" s="1574" t="s">
        <v>3132</v>
      </c>
      <c r="C1197" s="112" t="s">
        <v>3015</v>
      </c>
      <c r="D1197" s="1575" t="s">
        <v>3015</v>
      </c>
    </row>
    <row r="1198">
      <c r="A1198" s="1576" t="s">
        <v>3015</v>
      </c>
      <c r="B1198" s="1574" t="s">
        <v>3133</v>
      </c>
      <c r="C1198" s="112" t="s">
        <v>3015</v>
      </c>
      <c r="D1198" s="1575" t="s">
        <v>3015</v>
      </c>
    </row>
    <row r="1199">
      <c r="A1199" s="1576" t="s">
        <v>3015</v>
      </c>
      <c r="B1199" s="1574" t="s">
        <v>3134</v>
      </c>
      <c r="C1199" s="112" t="s">
        <v>3015</v>
      </c>
      <c r="D1199" s="1575" t="s">
        <v>3015</v>
      </c>
    </row>
    <row r="1200">
      <c r="A1200" s="1576" t="s">
        <v>3015</v>
      </c>
      <c r="B1200" s="1574" t="s">
        <v>3135</v>
      </c>
      <c r="C1200" s="112" t="s">
        <v>3015</v>
      </c>
      <c r="D1200" s="1575" t="s">
        <v>3015</v>
      </c>
    </row>
    <row r="1201">
      <c r="A1201" s="1576" t="s">
        <v>3015</v>
      </c>
      <c r="B1201" s="1574" t="s">
        <v>3136</v>
      </c>
      <c r="C1201" s="112" t="s">
        <v>3015</v>
      </c>
      <c r="D1201" s="1575" t="s">
        <v>3015</v>
      </c>
    </row>
    <row r="1202">
      <c r="A1202" s="1576" t="s">
        <v>3015</v>
      </c>
      <c r="B1202" s="1574" t="s">
        <v>3137</v>
      </c>
      <c r="C1202" s="112" t="s">
        <v>3015</v>
      </c>
      <c r="D1202" s="1575" t="s">
        <v>3015</v>
      </c>
    </row>
    <row r="1203">
      <c r="A1203" s="1576" t="s">
        <v>3015</v>
      </c>
      <c r="B1203" s="1574" t="s">
        <v>3138</v>
      </c>
      <c r="C1203" s="112" t="s">
        <v>3015</v>
      </c>
      <c r="D1203" s="1575" t="s">
        <v>3015</v>
      </c>
    </row>
    <row r="1204">
      <c r="A1204" s="1576" t="s">
        <v>3015</v>
      </c>
      <c r="B1204" s="1574" t="s">
        <v>3139</v>
      </c>
      <c r="C1204" s="112" t="s">
        <v>3015</v>
      </c>
      <c r="D1204" s="1575" t="s">
        <v>3015</v>
      </c>
    </row>
    <row r="1205">
      <c r="A1205" s="1576" t="s">
        <v>3015</v>
      </c>
      <c r="B1205" s="1574" t="s">
        <v>3140</v>
      </c>
      <c r="C1205" s="112" t="s">
        <v>3015</v>
      </c>
      <c r="D1205" s="1575" t="s">
        <v>3015</v>
      </c>
    </row>
    <row r="1206">
      <c r="A1206" s="1576" t="s">
        <v>3015</v>
      </c>
      <c r="B1206" s="1574" t="s">
        <v>3141</v>
      </c>
      <c r="C1206" s="112" t="s">
        <v>3015</v>
      </c>
      <c r="D1206" s="1575" t="s">
        <v>3015</v>
      </c>
    </row>
    <row r="1207">
      <c r="A1207" s="1576" t="s">
        <v>3015</v>
      </c>
      <c r="B1207" s="1574" t="s">
        <v>3142</v>
      </c>
      <c r="C1207" s="112" t="s">
        <v>3015</v>
      </c>
      <c r="D1207" s="1575" t="s">
        <v>3015</v>
      </c>
    </row>
    <row r="1208">
      <c r="A1208" s="1576" t="s">
        <v>3015</v>
      </c>
      <c r="B1208" s="1574" t="s">
        <v>3143</v>
      </c>
      <c r="C1208" s="112" t="s">
        <v>3015</v>
      </c>
      <c r="D1208" s="1575" t="s">
        <v>3015</v>
      </c>
    </row>
    <row r="1209">
      <c r="A1209" s="1576" t="s">
        <v>3015</v>
      </c>
      <c r="B1209" s="1574" t="s">
        <v>3144</v>
      </c>
      <c r="C1209" s="112" t="s">
        <v>3015</v>
      </c>
      <c r="D1209" s="1575" t="s">
        <v>3015</v>
      </c>
    </row>
    <row r="1210">
      <c r="A1210" s="1576" t="s">
        <v>3015</v>
      </c>
      <c r="B1210" s="1574" t="s">
        <v>3145</v>
      </c>
      <c r="C1210" s="112" t="s">
        <v>3015</v>
      </c>
      <c r="D1210" s="1575" t="s">
        <v>3015</v>
      </c>
    </row>
    <row r="1211">
      <c r="A1211" s="1576" t="s">
        <v>3015</v>
      </c>
      <c r="B1211" s="1574" t="s">
        <v>3146</v>
      </c>
      <c r="C1211" s="112" t="s">
        <v>3015</v>
      </c>
      <c r="D1211" s="1575" t="s">
        <v>3015</v>
      </c>
    </row>
    <row r="1212">
      <c r="A1212" s="1576" t="s">
        <v>3015</v>
      </c>
      <c r="B1212" s="1574" t="s">
        <v>3147</v>
      </c>
      <c r="C1212" s="112" t="s">
        <v>3015</v>
      </c>
      <c r="D1212" s="1575" t="s">
        <v>3015</v>
      </c>
    </row>
    <row r="1213">
      <c r="A1213" s="1576" t="s">
        <v>3015</v>
      </c>
      <c r="B1213" s="1574" t="s">
        <v>3148</v>
      </c>
      <c r="C1213" s="112" t="s">
        <v>3015</v>
      </c>
      <c r="D1213" s="1575" t="s">
        <v>3015</v>
      </c>
    </row>
    <row r="1214">
      <c r="A1214" s="1576" t="s">
        <v>3015</v>
      </c>
      <c r="B1214" s="1574" t="s">
        <v>3149</v>
      </c>
      <c r="C1214" s="112" t="s">
        <v>3015</v>
      </c>
      <c r="D1214" s="1575" t="s">
        <v>3015</v>
      </c>
    </row>
    <row r="1215">
      <c r="A1215" s="1576" t="s">
        <v>3015</v>
      </c>
      <c r="B1215" s="1574" t="s">
        <v>3150</v>
      </c>
      <c r="C1215" s="112" t="s">
        <v>3015</v>
      </c>
      <c r="D1215" s="1575" t="s">
        <v>3015</v>
      </c>
    </row>
    <row r="1216">
      <c r="A1216" s="1576" t="s">
        <v>3015</v>
      </c>
      <c r="B1216" s="1574" t="s">
        <v>3151</v>
      </c>
      <c r="C1216" s="112" t="s">
        <v>3015</v>
      </c>
      <c r="D1216" s="1575" t="s">
        <v>3015</v>
      </c>
    </row>
    <row r="1217">
      <c r="A1217" s="1576" t="s">
        <v>3015</v>
      </c>
      <c r="B1217" s="1574" t="s">
        <v>3152</v>
      </c>
      <c r="C1217" s="112" t="s">
        <v>3015</v>
      </c>
      <c r="D1217" s="1575" t="s">
        <v>3015</v>
      </c>
    </row>
    <row r="1218">
      <c r="A1218" s="1576" t="s">
        <v>3015</v>
      </c>
      <c r="B1218" s="1574" t="s">
        <v>3153</v>
      </c>
      <c r="C1218" s="112" t="s">
        <v>3015</v>
      </c>
      <c r="D1218" s="1575" t="s">
        <v>3015</v>
      </c>
    </row>
    <row r="1219">
      <c r="A1219" s="1576" t="s">
        <v>3015</v>
      </c>
      <c r="B1219" s="1574" t="s">
        <v>3154</v>
      </c>
      <c r="C1219" s="112" t="s">
        <v>3015</v>
      </c>
      <c r="D1219" s="1575" t="s">
        <v>3015</v>
      </c>
    </row>
    <row r="1220">
      <c r="A1220" s="1576" t="s">
        <v>3015</v>
      </c>
      <c r="B1220" s="1574" t="s">
        <v>3155</v>
      </c>
      <c r="C1220" s="112" t="s">
        <v>3015</v>
      </c>
      <c r="D1220" s="1575" t="s">
        <v>3015</v>
      </c>
    </row>
    <row r="1221">
      <c r="A1221" s="1576" t="s">
        <v>3015</v>
      </c>
      <c r="B1221" s="1574" t="s">
        <v>3156</v>
      </c>
      <c r="C1221" s="112" t="s">
        <v>3015</v>
      </c>
      <c r="D1221" s="1575" t="s">
        <v>3015</v>
      </c>
    </row>
    <row r="1222">
      <c r="A1222" s="1576" t="s">
        <v>3015</v>
      </c>
      <c r="B1222" s="1574" t="s">
        <v>3157</v>
      </c>
      <c r="C1222" s="112" t="s">
        <v>3015</v>
      </c>
      <c r="D1222" s="1575" t="s">
        <v>3015</v>
      </c>
    </row>
    <row r="1223">
      <c r="A1223" s="1576" t="s">
        <v>3015</v>
      </c>
      <c r="B1223" s="1574" t="s">
        <v>3158</v>
      </c>
      <c r="C1223" s="112" t="s">
        <v>3015</v>
      </c>
      <c r="D1223" s="1575" t="s">
        <v>3015</v>
      </c>
    </row>
    <row r="1224">
      <c r="A1224" s="1576" t="s">
        <v>3015</v>
      </c>
      <c r="B1224" s="1574" t="s">
        <v>3159</v>
      </c>
      <c r="C1224" s="112" t="s">
        <v>3015</v>
      </c>
      <c r="D1224" s="1575" t="s">
        <v>3015</v>
      </c>
    </row>
    <row r="1225">
      <c r="A1225" s="1576" t="s">
        <v>3015</v>
      </c>
      <c r="B1225" s="1574" t="s">
        <v>3160</v>
      </c>
      <c r="C1225" s="112" t="s">
        <v>3015</v>
      </c>
      <c r="D1225" s="1575" t="s">
        <v>3015</v>
      </c>
    </row>
    <row r="1226">
      <c r="A1226" s="1576" t="s">
        <v>3015</v>
      </c>
      <c r="B1226" s="1574" t="s">
        <v>3161</v>
      </c>
      <c r="C1226" s="112" t="s">
        <v>3015</v>
      </c>
      <c r="D1226" s="1575" t="s">
        <v>3015</v>
      </c>
    </row>
    <row r="1227">
      <c r="A1227" s="1576" t="s">
        <v>3015</v>
      </c>
      <c r="B1227" s="1574" t="s">
        <v>3162</v>
      </c>
      <c r="C1227" s="112" t="s">
        <v>3015</v>
      </c>
      <c r="D1227" s="1575" t="s">
        <v>3015</v>
      </c>
    </row>
    <row r="1228">
      <c r="A1228" s="1576" t="s">
        <v>3015</v>
      </c>
      <c r="B1228" s="1574" t="s">
        <v>3163</v>
      </c>
      <c r="C1228" s="112" t="s">
        <v>3015</v>
      </c>
      <c r="D1228" s="1575" t="s">
        <v>3015</v>
      </c>
    </row>
    <row r="1229">
      <c r="A1229" s="1576" t="s">
        <v>3015</v>
      </c>
      <c r="B1229" s="1574" t="s">
        <v>3164</v>
      </c>
      <c r="C1229" s="112" t="s">
        <v>3015</v>
      </c>
      <c r="D1229" s="1575" t="s">
        <v>3015</v>
      </c>
    </row>
    <row r="1230">
      <c r="A1230" s="1576" t="s">
        <v>3015</v>
      </c>
      <c r="B1230" s="1574" t="s">
        <v>3165</v>
      </c>
      <c r="C1230" s="112" t="s">
        <v>3015</v>
      </c>
      <c r="D1230" s="1575" t="s">
        <v>3015</v>
      </c>
    </row>
    <row r="1231">
      <c r="A1231" s="1576" t="s">
        <v>3015</v>
      </c>
      <c r="B1231" s="1574" t="s">
        <v>3166</v>
      </c>
      <c r="C1231" s="112" t="s">
        <v>3015</v>
      </c>
      <c r="D1231" s="1575" t="s">
        <v>3015</v>
      </c>
    </row>
    <row r="1232">
      <c r="A1232" s="1576" t="s">
        <v>3015</v>
      </c>
      <c r="B1232" s="1574" t="s">
        <v>3167</v>
      </c>
      <c r="C1232" s="112" t="s">
        <v>3015</v>
      </c>
      <c r="D1232" s="1575" t="s">
        <v>3015</v>
      </c>
    </row>
    <row r="1233">
      <c r="A1233" s="1576" t="s">
        <v>3015</v>
      </c>
      <c r="B1233" s="1574" t="s">
        <v>3168</v>
      </c>
      <c r="C1233" s="112" t="s">
        <v>3015</v>
      </c>
      <c r="D1233" s="1575" t="s">
        <v>3015</v>
      </c>
    </row>
    <row r="1234">
      <c r="A1234" s="1576" t="s">
        <v>3015</v>
      </c>
      <c r="B1234" s="1574" t="s">
        <v>3169</v>
      </c>
      <c r="C1234" s="112" t="s">
        <v>3015</v>
      </c>
      <c r="D1234" s="1575" t="s">
        <v>3015</v>
      </c>
    </row>
    <row r="1235">
      <c r="A1235" s="1576" t="s">
        <v>3015</v>
      </c>
      <c r="B1235" s="1574" t="s">
        <v>3170</v>
      </c>
      <c r="C1235" s="112" t="s">
        <v>3015</v>
      </c>
      <c r="D1235" s="1575" t="s">
        <v>3015</v>
      </c>
    </row>
    <row r="1236">
      <c r="A1236" s="1576" t="s">
        <v>3015</v>
      </c>
      <c r="B1236" s="1574" t="s">
        <v>3171</v>
      </c>
      <c r="C1236" s="112" t="s">
        <v>3015</v>
      </c>
      <c r="D1236" s="1575" t="s">
        <v>3015</v>
      </c>
    </row>
    <row r="1237">
      <c r="A1237" s="1576" t="s">
        <v>3015</v>
      </c>
      <c r="B1237" s="1574" t="s">
        <v>3172</v>
      </c>
      <c r="C1237" s="112" t="s">
        <v>3015</v>
      </c>
      <c r="D1237" s="1575" t="s">
        <v>3015</v>
      </c>
    </row>
    <row r="1238">
      <c r="A1238" s="1576" t="s">
        <v>3015</v>
      </c>
      <c r="B1238" s="1574" t="s">
        <v>3173</v>
      </c>
      <c r="C1238" s="112" t="s">
        <v>3015</v>
      </c>
      <c r="D1238" s="1575" t="s">
        <v>3015</v>
      </c>
    </row>
    <row r="1239">
      <c r="A1239" s="1576" t="s">
        <v>3015</v>
      </c>
      <c r="B1239" s="1574" t="s">
        <v>3174</v>
      </c>
      <c r="C1239" s="112" t="s">
        <v>3015</v>
      </c>
      <c r="D1239" s="1575" t="s">
        <v>3015</v>
      </c>
    </row>
    <row r="1240">
      <c r="A1240" s="1576" t="s">
        <v>3015</v>
      </c>
      <c r="B1240" s="1574" t="s">
        <v>3175</v>
      </c>
      <c r="C1240" s="112" t="s">
        <v>3015</v>
      </c>
      <c r="D1240" s="1575" t="s">
        <v>3015</v>
      </c>
    </row>
    <row r="1241">
      <c r="A1241" s="1576" t="s">
        <v>3015</v>
      </c>
      <c r="B1241" s="1574" t="s">
        <v>3176</v>
      </c>
      <c r="C1241" s="112" t="s">
        <v>3015</v>
      </c>
      <c r="D1241" s="1575" t="s">
        <v>3015</v>
      </c>
    </row>
    <row r="1242">
      <c r="A1242" s="1576" t="s">
        <v>3015</v>
      </c>
      <c r="B1242" s="1574" t="s">
        <v>3177</v>
      </c>
      <c r="C1242" s="112" t="s">
        <v>3015</v>
      </c>
      <c r="D1242" s="1575" t="s">
        <v>3015</v>
      </c>
    </row>
    <row r="1243">
      <c r="A1243" s="1576" t="s">
        <v>3015</v>
      </c>
      <c r="B1243" s="1574" t="s">
        <v>3178</v>
      </c>
      <c r="C1243" s="112" t="s">
        <v>3015</v>
      </c>
      <c r="D1243" s="1575" t="s">
        <v>3015</v>
      </c>
    </row>
    <row r="1244">
      <c r="A1244" s="1576" t="s">
        <v>3015</v>
      </c>
      <c r="B1244" s="1574" t="s">
        <v>3179</v>
      </c>
      <c r="C1244" s="112" t="s">
        <v>3015</v>
      </c>
      <c r="D1244" s="1575" t="s">
        <v>3015</v>
      </c>
    </row>
    <row r="1245">
      <c r="A1245" s="1576" t="s">
        <v>3015</v>
      </c>
      <c r="B1245" s="1574" t="s">
        <v>3180</v>
      </c>
      <c r="C1245" s="112" t="s">
        <v>3015</v>
      </c>
      <c r="D1245" s="1575" t="s">
        <v>3015</v>
      </c>
    </row>
    <row r="1246">
      <c r="A1246" s="1576" t="s">
        <v>3015</v>
      </c>
      <c r="B1246" s="1574" t="s">
        <v>3181</v>
      </c>
      <c r="C1246" s="112" t="s">
        <v>3015</v>
      </c>
      <c r="D1246" s="1575" t="s">
        <v>3015</v>
      </c>
    </row>
    <row r="1247">
      <c r="A1247" s="1576" t="s">
        <v>3015</v>
      </c>
      <c r="B1247" s="1574" t="s">
        <v>3182</v>
      </c>
      <c r="C1247" s="112" t="s">
        <v>3015</v>
      </c>
      <c r="D1247" s="1575" t="s">
        <v>3015</v>
      </c>
    </row>
    <row r="1248">
      <c r="A1248" s="1576" t="s">
        <v>3015</v>
      </c>
      <c r="B1248" s="1574" t="s">
        <v>3183</v>
      </c>
      <c r="C1248" s="112" t="s">
        <v>3015</v>
      </c>
      <c r="D1248" s="1575" t="s">
        <v>3015</v>
      </c>
    </row>
    <row r="1249">
      <c r="A1249" s="1576" t="s">
        <v>3015</v>
      </c>
      <c r="B1249" s="1574" t="s">
        <v>3184</v>
      </c>
      <c r="C1249" s="112" t="s">
        <v>3185</v>
      </c>
      <c r="D1249" s="1575" t="s">
        <v>1834</v>
      </c>
    </row>
    <row r="1250">
      <c r="A1250" s="1576" t="s">
        <v>3015</v>
      </c>
      <c r="B1250" s="1574" t="s">
        <v>3186</v>
      </c>
      <c r="C1250" s="112" t="s">
        <v>3185</v>
      </c>
      <c r="D1250" s="1575" t="s">
        <v>1834</v>
      </c>
    </row>
    <row r="1251">
      <c r="A1251" s="1576" t="s">
        <v>3015</v>
      </c>
      <c r="B1251" s="1574" t="s">
        <v>3187</v>
      </c>
      <c r="C1251" s="112" t="s">
        <v>3185</v>
      </c>
      <c r="D1251" s="1575" t="s">
        <v>1834</v>
      </c>
    </row>
    <row r="1252">
      <c r="A1252" s="1576" t="s">
        <v>3015</v>
      </c>
      <c r="B1252" s="1574" t="s">
        <v>3188</v>
      </c>
      <c r="C1252" s="112" t="s">
        <v>3185</v>
      </c>
      <c r="D1252" s="1575" t="s">
        <v>1834</v>
      </c>
    </row>
    <row r="1253">
      <c r="A1253" s="1576" t="s">
        <v>3015</v>
      </c>
      <c r="B1253" s="1574" t="s">
        <v>3189</v>
      </c>
      <c r="C1253" s="112" t="s">
        <v>3185</v>
      </c>
      <c r="D1253" s="1575" t="s">
        <v>1834</v>
      </c>
    </row>
    <row r="1254">
      <c r="A1254" s="1576" t="s">
        <v>3015</v>
      </c>
      <c r="B1254" s="1574" t="s">
        <v>3190</v>
      </c>
      <c r="C1254" s="112" t="s">
        <v>3185</v>
      </c>
      <c r="D1254" s="1575" t="s">
        <v>1834</v>
      </c>
    </row>
    <row r="1255">
      <c r="A1255" s="1576" t="s">
        <v>3015</v>
      </c>
      <c r="B1255" s="1574" t="s">
        <v>3191</v>
      </c>
      <c r="C1255" s="112" t="s">
        <v>3185</v>
      </c>
      <c r="D1255" s="1575" t="s">
        <v>1834</v>
      </c>
    </row>
    <row r="1256">
      <c r="A1256" s="1576" t="s">
        <v>3015</v>
      </c>
      <c r="B1256" s="1574" t="s">
        <v>3192</v>
      </c>
      <c r="C1256" s="112" t="s">
        <v>3185</v>
      </c>
      <c r="D1256" s="1575" t="s">
        <v>1834</v>
      </c>
    </row>
    <row r="1257">
      <c r="A1257" s="1576" t="s">
        <v>3015</v>
      </c>
      <c r="B1257" s="1574" t="s">
        <v>3193</v>
      </c>
      <c r="C1257" s="112" t="s">
        <v>3185</v>
      </c>
      <c r="D1257" s="1575" t="s">
        <v>1834</v>
      </c>
    </row>
    <row r="1258">
      <c r="A1258" s="1576" t="s">
        <v>3015</v>
      </c>
      <c r="B1258" s="1574" t="s">
        <v>3194</v>
      </c>
      <c r="C1258" s="112" t="s">
        <v>3185</v>
      </c>
      <c r="D1258" s="1575" t="s">
        <v>1834</v>
      </c>
    </row>
    <row r="1259">
      <c r="A1259" s="1576" t="s">
        <v>3015</v>
      </c>
      <c r="B1259" s="1574" t="s">
        <v>3195</v>
      </c>
      <c r="C1259" s="112" t="s">
        <v>3185</v>
      </c>
      <c r="D1259" s="1575" t="s">
        <v>1834</v>
      </c>
    </row>
    <row r="1260">
      <c r="A1260" s="1576" t="s">
        <v>3015</v>
      </c>
      <c r="B1260" s="1574" t="s">
        <v>3196</v>
      </c>
      <c r="C1260" s="112" t="s">
        <v>3185</v>
      </c>
      <c r="D1260" s="1575" t="s">
        <v>1834</v>
      </c>
    </row>
    <row r="1261">
      <c r="A1261" s="1576" t="s">
        <v>3015</v>
      </c>
      <c r="B1261" s="1574" t="s">
        <v>3197</v>
      </c>
      <c r="C1261" s="112" t="s">
        <v>3185</v>
      </c>
      <c r="D1261" s="1575" t="s">
        <v>1834</v>
      </c>
    </row>
    <row r="1262">
      <c r="A1262" s="1576" t="s">
        <v>3015</v>
      </c>
      <c r="B1262" s="1574" t="s">
        <v>3198</v>
      </c>
      <c r="C1262" s="112" t="s">
        <v>3185</v>
      </c>
      <c r="D1262" s="1575" t="s">
        <v>1834</v>
      </c>
    </row>
    <row r="1263">
      <c r="A1263" s="1576" t="s">
        <v>3015</v>
      </c>
      <c r="B1263" s="1574" t="s">
        <v>3199</v>
      </c>
      <c r="C1263" s="112" t="s">
        <v>3200</v>
      </c>
      <c r="D1263" s="1575" t="s">
        <v>3200</v>
      </c>
    </row>
    <row r="1264">
      <c r="A1264" s="1576" t="s">
        <v>3015</v>
      </c>
      <c r="B1264" s="1574" t="s">
        <v>3201</v>
      </c>
      <c r="C1264" s="112" t="s">
        <v>3200</v>
      </c>
      <c r="D1264" s="1575" t="s">
        <v>3200</v>
      </c>
    </row>
    <row r="1265">
      <c r="A1265" s="1576" t="s">
        <v>3015</v>
      </c>
      <c r="B1265" s="1574" t="s">
        <v>3202</v>
      </c>
      <c r="C1265" s="112" t="s">
        <v>3200</v>
      </c>
      <c r="D1265" s="1575" t="s">
        <v>3200</v>
      </c>
    </row>
    <row r="1266">
      <c r="A1266" s="1576" t="s">
        <v>3015</v>
      </c>
      <c r="B1266" s="1574" t="s">
        <v>3203</v>
      </c>
      <c r="C1266" s="112" t="s">
        <v>3200</v>
      </c>
      <c r="D1266" s="1575" t="s">
        <v>3200</v>
      </c>
    </row>
    <row r="1267">
      <c r="A1267" s="1576" t="s">
        <v>3015</v>
      </c>
      <c r="B1267" s="1574" t="s">
        <v>3204</v>
      </c>
      <c r="C1267" s="112" t="s">
        <v>3200</v>
      </c>
      <c r="D1267" s="1575" t="s">
        <v>3200</v>
      </c>
    </row>
    <row r="1268">
      <c r="A1268" s="1576" t="s">
        <v>3015</v>
      </c>
      <c r="B1268" s="1574" t="s">
        <v>3205</v>
      </c>
      <c r="C1268" s="112" t="s">
        <v>3200</v>
      </c>
      <c r="D1268" s="1575" t="s">
        <v>3200</v>
      </c>
    </row>
    <row r="1269">
      <c r="A1269" s="1576" t="s">
        <v>3015</v>
      </c>
      <c r="B1269" s="1574" t="s">
        <v>3206</v>
      </c>
      <c r="C1269" s="112" t="s">
        <v>3200</v>
      </c>
      <c r="D1269" s="1575" t="s">
        <v>3200</v>
      </c>
    </row>
    <row r="1270">
      <c r="A1270" s="1576" t="s">
        <v>3015</v>
      </c>
      <c r="B1270" s="1574" t="s">
        <v>3207</v>
      </c>
      <c r="C1270" s="112" t="s">
        <v>3200</v>
      </c>
      <c r="D1270" s="1575" t="s">
        <v>3200</v>
      </c>
    </row>
    <row r="1271">
      <c r="A1271" s="1576" t="s">
        <v>3015</v>
      </c>
      <c r="B1271" s="1574" t="s">
        <v>3208</v>
      </c>
      <c r="C1271" s="112" t="s">
        <v>3200</v>
      </c>
      <c r="D1271" s="1575" t="s">
        <v>3200</v>
      </c>
    </row>
    <row r="1272">
      <c r="A1272" s="1576" t="s">
        <v>3015</v>
      </c>
      <c r="B1272" s="1574" t="s">
        <v>3209</v>
      </c>
      <c r="C1272" s="112" t="s">
        <v>3200</v>
      </c>
      <c r="D1272" s="1575" t="s">
        <v>3200</v>
      </c>
    </row>
    <row r="1273">
      <c r="A1273" s="1576" t="s">
        <v>3015</v>
      </c>
      <c r="B1273" s="1574" t="s">
        <v>3210</v>
      </c>
      <c r="C1273" s="112" t="s">
        <v>3200</v>
      </c>
      <c r="D1273" s="1575" t="s">
        <v>3200</v>
      </c>
    </row>
    <row r="1274">
      <c r="A1274" s="1576" t="s">
        <v>3015</v>
      </c>
      <c r="B1274" s="1574" t="s">
        <v>3211</v>
      </c>
      <c r="C1274" s="112" t="s">
        <v>3200</v>
      </c>
      <c r="D1274" s="1575" t="s">
        <v>3200</v>
      </c>
    </row>
    <row r="1275">
      <c r="A1275" s="1576" t="s">
        <v>3015</v>
      </c>
      <c r="B1275" s="1574" t="s">
        <v>3212</v>
      </c>
      <c r="C1275" s="112" t="s">
        <v>3200</v>
      </c>
      <c r="D1275" s="1575" t="s">
        <v>3200</v>
      </c>
    </row>
    <row r="1276">
      <c r="A1276" s="1576" t="s">
        <v>3015</v>
      </c>
      <c r="B1276" s="1574" t="s">
        <v>3213</v>
      </c>
      <c r="C1276" s="112" t="s">
        <v>3200</v>
      </c>
      <c r="D1276" s="1575" t="s">
        <v>3200</v>
      </c>
    </row>
    <row r="1277">
      <c r="A1277" s="1576" t="s">
        <v>3015</v>
      </c>
      <c r="B1277" s="1574" t="s">
        <v>3214</v>
      </c>
      <c r="C1277" s="112" t="s">
        <v>3200</v>
      </c>
      <c r="D1277" s="1575" t="s">
        <v>3200</v>
      </c>
    </row>
    <row r="1278">
      <c r="A1278" s="1576" t="s">
        <v>3015</v>
      </c>
      <c r="B1278" s="1574" t="s">
        <v>3215</v>
      </c>
      <c r="C1278" s="112" t="s">
        <v>3200</v>
      </c>
      <c r="D1278" s="1575" t="s">
        <v>3200</v>
      </c>
    </row>
    <row r="1279">
      <c r="A1279" s="1576" t="s">
        <v>3015</v>
      </c>
      <c r="B1279" s="1574" t="s">
        <v>3216</v>
      </c>
      <c r="C1279" s="112" t="s">
        <v>3200</v>
      </c>
      <c r="D1279" s="1575" t="s">
        <v>3200</v>
      </c>
    </row>
    <row r="1280">
      <c r="A1280" s="1576" t="s">
        <v>3015</v>
      </c>
      <c r="B1280" s="1574" t="s">
        <v>3217</v>
      </c>
      <c r="C1280" s="112" t="s">
        <v>3200</v>
      </c>
      <c r="D1280" s="1575" t="s">
        <v>3200</v>
      </c>
    </row>
    <row r="1281">
      <c r="A1281" s="1576" t="s">
        <v>3015</v>
      </c>
      <c r="B1281" s="1574" t="s">
        <v>3218</v>
      </c>
      <c r="C1281" s="112" t="s">
        <v>3200</v>
      </c>
      <c r="D1281" s="1575" t="s">
        <v>3200</v>
      </c>
    </row>
    <row r="1282">
      <c r="A1282" s="1576" t="s">
        <v>3015</v>
      </c>
      <c r="B1282" s="1574" t="s">
        <v>3219</v>
      </c>
      <c r="C1282" s="112" t="s">
        <v>3200</v>
      </c>
      <c r="D1282" s="1575" t="s">
        <v>3200</v>
      </c>
    </row>
    <row r="1283">
      <c r="A1283" s="1576" t="s">
        <v>3015</v>
      </c>
      <c r="B1283" s="1574" t="s">
        <v>3220</v>
      </c>
      <c r="C1283" s="112" t="s">
        <v>3200</v>
      </c>
      <c r="D1283" s="1575" t="s">
        <v>3200</v>
      </c>
    </row>
    <row r="1284">
      <c r="A1284" s="1576" t="s">
        <v>3015</v>
      </c>
      <c r="B1284" s="1574" t="s">
        <v>3221</v>
      </c>
      <c r="C1284" s="112" t="s">
        <v>3200</v>
      </c>
      <c r="D1284" s="1575" t="s">
        <v>3200</v>
      </c>
    </row>
    <row r="1285">
      <c r="A1285" s="1576" t="s">
        <v>3015</v>
      </c>
      <c r="B1285" s="1574" t="s">
        <v>3222</v>
      </c>
      <c r="C1285" s="112" t="s">
        <v>3200</v>
      </c>
      <c r="D1285" s="1575" t="s">
        <v>3200</v>
      </c>
    </row>
    <row r="1286">
      <c r="A1286" s="1576" t="s">
        <v>3015</v>
      </c>
      <c r="B1286" s="1574" t="s">
        <v>3223</v>
      </c>
      <c r="C1286" s="112" t="s">
        <v>3200</v>
      </c>
      <c r="D1286" s="1575" t="s">
        <v>3200</v>
      </c>
    </row>
    <row r="1287">
      <c r="A1287" s="1576" t="s">
        <v>3015</v>
      </c>
      <c r="B1287" s="1574" t="s">
        <v>3224</v>
      </c>
      <c r="C1287" s="112" t="s">
        <v>3200</v>
      </c>
      <c r="D1287" s="1575" t="s">
        <v>3200</v>
      </c>
    </row>
    <row r="1288">
      <c r="A1288" s="1576" t="s">
        <v>3015</v>
      </c>
      <c r="B1288" s="1574" t="s">
        <v>3225</v>
      </c>
      <c r="C1288" s="112" t="s">
        <v>3200</v>
      </c>
      <c r="D1288" s="1575" t="s">
        <v>3200</v>
      </c>
    </row>
    <row r="1289">
      <c r="A1289" s="1576" t="s">
        <v>3015</v>
      </c>
      <c r="B1289" s="1574" t="s">
        <v>3226</v>
      </c>
      <c r="C1289" s="112" t="s">
        <v>3227</v>
      </c>
      <c r="D1289" s="1575" t="s">
        <v>3228</v>
      </c>
    </row>
    <row r="1290">
      <c r="A1290" s="1576" t="s">
        <v>3015</v>
      </c>
      <c r="B1290" s="1574" t="s">
        <v>3229</v>
      </c>
      <c r="C1290" s="112" t="s">
        <v>3230</v>
      </c>
      <c r="D1290" s="1575" t="s">
        <v>3228</v>
      </c>
    </row>
    <row r="1291">
      <c r="A1291" s="1576" t="s">
        <v>3015</v>
      </c>
      <c r="B1291" s="1574" t="s">
        <v>3231</v>
      </c>
      <c r="C1291" s="112" t="s">
        <v>3232</v>
      </c>
      <c r="D1291" s="1575" t="s">
        <v>3228</v>
      </c>
    </row>
    <row r="1292">
      <c r="A1292" s="1576" t="s">
        <v>3015</v>
      </c>
      <c r="B1292" s="1574" t="s">
        <v>3233</v>
      </c>
      <c r="C1292" s="112" t="s">
        <v>3234</v>
      </c>
      <c r="D1292" s="1575" t="s">
        <v>3228</v>
      </c>
    </row>
    <row r="1293">
      <c r="A1293" s="1576" t="s">
        <v>3015</v>
      </c>
      <c r="B1293" s="1574" t="s">
        <v>3235</v>
      </c>
      <c r="C1293" s="112" t="s">
        <v>3236</v>
      </c>
      <c r="D1293" s="1575" t="s">
        <v>3228</v>
      </c>
    </row>
    <row r="1294">
      <c r="A1294" s="1576" t="s">
        <v>3015</v>
      </c>
      <c r="B1294" s="1574" t="s">
        <v>3237</v>
      </c>
      <c r="C1294" s="112" t="s">
        <v>1097</v>
      </c>
      <c r="D1294" s="1575" t="s">
        <v>3228</v>
      </c>
    </row>
    <row r="1295">
      <c r="A1295" s="1576" t="s">
        <v>3015</v>
      </c>
      <c r="B1295" s="1574" t="s">
        <v>3238</v>
      </c>
      <c r="C1295" s="112" t="s">
        <v>3239</v>
      </c>
      <c r="D1295" s="1575" t="s">
        <v>3228</v>
      </c>
    </row>
    <row r="1296">
      <c r="A1296" s="1576" t="s">
        <v>3015</v>
      </c>
      <c r="B1296" s="1574" t="s">
        <v>3240</v>
      </c>
      <c r="C1296" s="112" t="s">
        <v>3241</v>
      </c>
      <c r="D1296" s="1575" t="s">
        <v>3242</v>
      </c>
    </row>
    <row r="1297">
      <c r="A1297" s="1576" t="s">
        <v>3015</v>
      </c>
      <c r="B1297" s="1574" t="s">
        <v>3243</v>
      </c>
      <c r="C1297" s="112" t="s">
        <v>3244</v>
      </c>
      <c r="D1297" s="1575" t="s">
        <v>3228</v>
      </c>
    </row>
    <row r="1298">
      <c r="A1298" s="1576" t="s">
        <v>3015</v>
      </c>
      <c r="B1298" s="1574" t="s">
        <v>3245</v>
      </c>
      <c r="C1298" s="112" t="s">
        <v>3246</v>
      </c>
      <c r="D1298" s="1575" t="s">
        <v>3228</v>
      </c>
    </row>
    <row r="1299">
      <c r="A1299" s="1576" t="s">
        <v>3015</v>
      </c>
      <c r="B1299" s="1574" t="s">
        <v>3247</v>
      </c>
      <c r="C1299" s="112" t="s">
        <v>2488</v>
      </c>
      <c r="D1299" s="1575" t="s">
        <v>3242</v>
      </c>
    </row>
    <row r="1300">
      <c r="A1300" s="1576" t="s">
        <v>3015</v>
      </c>
      <c r="B1300" s="1574" t="s">
        <v>3248</v>
      </c>
      <c r="C1300" s="112" t="s">
        <v>3249</v>
      </c>
      <c r="D1300" s="1575" t="s">
        <v>3228</v>
      </c>
    </row>
    <row r="1301">
      <c r="A1301" s="1576" t="s">
        <v>3015</v>
      </c>
      <c r="B1301" s="1574" t="s">
        <v>3250</v>
      </c>
      <c r="C1301" s="112" t="s">
        <v>3251</v>
      </c>
      <c r="D1301" s="1575" t="s">
        <v>3242</v>
      </c>
    </row>
    <row r="1302">
      <c r="A1302" s="1576" t="s">
        <v>3015</v>
      </c>
      <c r="B1302" s="1574" t="s">
        <v>3252</v>
      </c>
      <c r="C1302" s="112" t="s">
        <v>3253</v>
      </c>
      <c r="D1302" s="1575" t="s">
        <v>3228</v>
      </c>
    </row>
    <row r="1303">
      <c r="A1303" s="1576" t="s">
        <v>3015</v>
      </c>
      <c r="B1303" s="1574" t="s">
        <v>3254</v>
      </c>
      <c r="C1303" s="112" t="s">
        <v>3255</v>
      </c>
      <c r="D1303" s="1575" t="s">
        <v>3228</v>
      </c>
    </row>
    <row r="1304">
      <c r="A1304" s="1576" t="s">
        <v>3015</v>
      </c>
      <c r="B1304" s="1574" t="s">
        <v>3256</v>
      </c>
      <c r="C1304" s="112" t="s">
        <v>3257</v>
      </c>
      <c r="D1304" s="1575" t="s">
        <v>3228</v>
      </c>
    </row>
    <row r="1305">
      <c r="A1305" s="1576" t="s">
        <v>3015</v>
      </c>
      <c r="B1305" s="1574" t="s">
        <v>3258</v>
      </c>
      <c r="C1305" s="112" t="s">
        <v>3259</v>
      </c>
      <c r="D1305" s="1575" t="s">
        <v>3228</v>
      </c>
    </row>
    <row r="1306">
      <c r="A1306" s="1576" t="s">
        <v>3015</v>
      </c>
      <c r="B1306" s="1574" t="s">
        <v>3260</v>
      </c>
      <c r="C1306" s="112" t="s">
        <v>3259</v>
      </c>
      <c r="D1306" s="1575" t="s">
        <v>3228</v>
      </c>
    </row>
    <row r="1307">
      <c r="A1307" s="1576" t="s">
        <v>3015</v>
      </c>
      <c r="B1307" s="1574" t="s">
        <v>3261</v>
      </c>
      <c r="C1307" s="112" t="s">
        <v>3262</v>
      </c>
      <c r="D1307" s="1575" t="s">
        <v>3228</v>
      </c>
    </row>
    <row r="1308">
      <c r="A1308" s="1576" t="s">
        <v>3015</v>
      </c>
      <c r="B1308" s="1574" t="s">
        <v>3263</v>
      </c>
      <c r="C1308" s="112" t="s">
        <v>3264</v>
      </c>
      <c r="D1308" s="1575" t="s">
        <v>3228</v>
      </c>
    </row>
    <row r="1309">
      <c r="A1309" s="1576" t="s">
        <v>3015</v>
      </c>
      <c r="B1309" s="1574" t="s">
        <v>3265</v>
      </c>
      <c r="C1309" s="112" t="s">
        <v>3266</v>
      </c>
      <c r="D1309" s="1575" t="s">
        <v>3242</v>
      </c>
    </row>
    <row r="1310">
      <c r="A1310" s="1576" t="s">
        <v>3015</v>
      </c>
      <c r="B1310" s="1574" t="s">
        <v>3267</v>
      </c>
      <c r="C1310" s="112" t="s">
        <v>3268</v>
      </c>
      <c r="D1310" s="1575" t="s">
        <v>3228</v>
      </c>
    </row>
    <row r="1311">
      <c r="A1311" s="1576" t="s">
        <v>3015</v>
      </c>
      <c r="B1311" s="1574" t="s">
        <v>3269</v>
      </c>
      <c r="C1311" s="112" t="s">
        <v>3270</v>
      </c>
      <c r="D1311" s="1575" t="s">
        <v>3228</v>
      </c>
    </row>
    <row r="1312">
      <c r="A1312" s="1576" t="s">
        <v>3015</v>
      </c>
      <c r="B1312" s="1574" t="s">
        <v>3271</v>
      </c>
      <c r="C1312" s="112" t="s">
        <v>2206</v>
      </c>
      <c r="D1312" s="1575" t="s">
        <v>3228</v>
      </c>
    </row>
    <row r="1313">
      <c r="A1313" s="1576" t="s">
        <v>3015</v>
      </c>
      <c r="B1313" s="1574" t="s">
        <v>3272</v>
      </c>
      <c r="C1313" s="112" t="s">
        <v>3273</v>
      </c>
      <c r="D1313" s="1575" t="s">
        <v>3228</v>
      </c>
    </row>
    <row r="1314">
      <c r="A1314" s="1576" t="s">
        <v>3015</v>
      </c>
      <c r="B1314" s="1574" t="s">
        <v>3274</v>
      </c>
      <c r="C1314" s="112" t="s">
        <v>3275</v>
      </c>
      <c r="D1314" s="1575" t="s">
        <v>3228</v>
      </c>
    </row>
    <row r="1315">
      <c r="A1315" s="1576" t="s">
        <v>3015</v>
      </c>
      <c r="B1315" s="1574" t="s">
        <v>3276</v>
      </c>
      <c r="C1315" s="112" t="s">
        <v>3277</v>
      </c>
      <c r="D1315" s="1575" t="s">
        <v>3228</v>
      </c>
    </row>
    <row r="1316">
      <c r="A1316" s="1576" t="s">
        <v>3015</v>
      </c>
      <c r="B1316" s="1574" t="s">
        <v>3278</v>
      </c>
      <c r="C1316" s="112" t="s">
        <v>3279</v>
      </c>
      <c r="D1316" s="1575" t="s">
        <v>3228</v>
      </c>
    </row>
    <row r="1317">
      <c r="A1317" s="1576" t="s">
        <v>3015</v>
      </c>
      <c r="B1317" s="1574" t="s">
        <v>3280</v>
      </c>
      <c r="C1317" s="112" t="s">
        <v>3281</v>
      </c>
      <c r="D1317" s="1575" t="s">
        <v>3228</v>
      </c>
    </row>
    <row r="1318">
      <c r="A1318" s="1576" t="s">
        <v>3015</v>
      </c>
      <c r="B1318" s="1574" t="s">
        <v>3282</v>
      </c>
      <c r="C1318" s="112" t="s">
        <v>3283</v>
      </c>
      <c r="D1318" s="1575" t="s">
        <v>3242</v>
      </c>
    </row>
    <row r="1319">
      <c r="A1319" s="1576" t="s">
        <v>3015</v>
      </c>
      <c r="B1319" s="1574" t="s">
        <v>3284</v>
      </c>
      <c r="C1319" s="112" t="s">
        <v>3285</v>
      </c>
      <c r="D1319" s="1575" t="s">
        <v>3228</v>
      </c>
    </row>
    <row r="1320">
      <c r="A1320" s="1576" t="s">
        <v>3015</v>
      </c>
      <c r="B1320" s="1574" t="s">
        <v>3286</v>
      </c>
      <c r="C1320" s="112" t="s">
        <v>3287</v>
      </c>
      <c r="D1320" s="1575" t="s">
        <v>3228</v>
      </c>
    </row>
    <row r="1321">
      <c r="A1321" s="1576" t="s">
        <v>3015</v>
      </c>
      <c r="B1321" s="1574" t="s">
        <v>3288</v>
      </c>
      <c r="C1321" s="112" t="s">
        <v>3289</v>
      </c>
      <c r="D1321" s="1575" t="s">
        <v>3242</v>
      </c>
    </row>
    <row r="1322">
      <c r="A1322" s="1576" t="s">
        <v>3015</v>
      </c>
      <c r="B1322" s="1574" t="s">
        <v>3290</v>
      </c>
      <c r="C1322" s="112" t="s">
        <v>3291</v>
      </c>
      <c r="D1322" s="1575" t="s">
        <v>3242</v>
      </c>
    </row>
    <row r="1323">
      <c r="A1323" s="1576" t="s">
        <v>3015</v>
      </c>
      <c r="B1323" s="1574" t="s">
        <v>3292</v>
      </c>
      <c r="C1323" s="112" t="s">
        <v>3293</v>
      </c>
      <c r="D1323" s="1575" t="s">
        <v>3228</v>
      </c>
    </row>
    <row r="1324">
      <c r="A1324" s="1576" t="s">
        <v>3015</v>
      </c>
      <c r="B1324" s="1574" t="s">
        <v>3294</v>
      </c>
      <c r="C1324" s="112" t="s">
        <v>3295</v>
      </c>
      <c r="D1324" s="1575" t="s">
        <v>3228</v>
      </c>
    </row>
    <row r="1325">
      <c r="A1325" s="1576" t="s">
        <v>3015</v>
      </c>
      <c r="B1325" s="1574" t="s">
        <v>3296</v>
      </c>
      <c r="C1325" s="112" t="s">
        <v>3297</v>
      </c>
      <c r="D1325" s="1575" t="s">
        <v>3228</v>
      </c>
    </row>
    <row r="1326">
      <c r="A1326" s="1576" t="s">
        <v>3015</v>
      </c>
      <c r="B1326" s="1574" t="s">
        <v>3298</v>
      </c>
      <c r="C1326" s="112" t="s">
        <v>3299</v>
      </c>
      <c r="D1326" s="1575" t="s">
        <v>3228</v>
      </c>
    </row>
    <row r="1327">
      <c r="A1327" s="1576" t="s">
        <v>3015</v>
      </c>
      <c r="B1327" s="1574" t="s">
        <v>3300</v>
      </c>
      <c r="C1327" s="112" t="s">
        <v>3301</v>
      </c>
      <c r="D1327" s="1575" t="s">
        <v>3228</v>
      </c>
    </row>
    <row r="1328">
      <c r="A1328" s="1576" t="s">
        <v>3015</v>
      </c>
      <c r="B1328" s="1574" t="s">
        <v>3302</v>
      </c>
      <c r="C1328" s="112" t="s">
        <v>3303</v>
      </c>
      <c r="D1328" s="1575" t="s">
        <v>3228</v>
      </c>
    </row>
    <row r="1329">
      <c r="A1329" s="1576" t="s">
        <v>3015</v>
      </c>
      <c r="B1329" s="1574" t="s">
        <v>3304</v>
      </c>
      <c r="C1329" s="112" t="s">
        <v>2445</v>
      </c>
      <c r="D1329" s="1575" t="s">
        <v>3228</v>
      </c>
    </row>
    <row r="1330">
      <c r="A1330" s="1576" t="s">
        <v>3015</v>
      </c>
      <c r="B1330" s="1574" t="s">
        <v>3305</v>
      </c>
      <c r="C1330" s="112" t="s">
        <v>2445</v>
      </c>
      <c r="D1330" s="1575" t="s">
        <v>3228</v>
      </c>
    </row>
    <row r="1331">
      <c r="A1331" s="1576" t="s">
        <v>3015</v>
      </c>
      <c r="B1331" s="1574" t="s">
        <v>3306</v>
      </c>
      <c r="C1331" s="112" t="s">
        <v>2445</v>
      </c>
      <c r="D1331" s="1575" t="s">
        <v>3228</v>
      </c>
    </row>
    <row r="1332">
      <c r="A1332" s="1576" t="s">
        <v>3015</v>
      </c>
      <c r="B1332" s="1574" t="s">
        <v>3307</v>
      </c>
      <c r="C1332" s="112" t="s">
        <v>2445</v>
      </c>
      <c r="D1332" s="1575" t="s">
        <v>3228</v>
      </c>
    </row>
    <row r="1333">
      <c r="A1333" s="1576" t="s">
        <v>3015</v>
      </c>
      <c r="B1333" s="1574" t="s">
        <v>3308</v>
      </c>
      <c r="C1333" s="112" t="s">
        <v>2445</v>
      </c>
      <c r="D1333" s="1575" t="s">
        <v>3228</v>
      </c>
    </row>
    <row r="1334">
      <c r="A1334" s="1576" t="s">
        <v>3015</v>
      </c>
      <c r="B1334" s="1574" t="s">
        <v>3309</v>
      </c>
      <c r="C1334" s="112" t="s">
        <v>2445</v>
      </c>
      <c r="D1334" s="1575" t="s">
        <v>3228</v>
      </c>
    </row>
    <row r="1335">
      <c r="A1335" s="1576" t="s">
        <v>3015</v>
      </c>
      <c r="B1335" s="1574" t="s">
        <v>3310</v>
      </c>
      <c r="C1335" s="112" t="s">
        <v>1070</v>
      </c>
      <c r="D1335" s="1575" t="s">
        <v>3228</v>
      </c>
    </row>
    <row r="1336">
      <c r="A1336" s="1576" t="s">
        <v>3015</v>
      </c>
      <c r="B1336" s="1574" t="s">
        <v>3311</v>
      </c>
      <c r="C1336" s="112" t="s">
        <v>3312</v>
      </c>
      <c r="D1336" s="1575" t="s">
        <v>3228</v>
      </c>
    </row>
    <row r="1337">
      <c r="A1337" s="1576" t="s">
        <v>3015</v>
      </c>
      <c r="B1337" s="1574" t="s">
        <v>3313</v>
      </c>
      <c r="C1337" s="112" t="s">
        <v>3314</v>
      </c>
      <c r="D1337" s="1575" t="s">
        <v>3228</v>
      </c>
    </row>
    <row r="1338">
      <c r="A1338" s="1576" t="s">
        <v>3015</v>
      </c>
      <c r="B1338" s="1574" t="s">
        <v>3315</v>
      </c>
      <c r="C1338" s="112" t="s">
        <v>3316</v>
      </c>
      <c r="D1338" s="1575" t="s">
        <v>3228</v>
      </c>
    </row>
    <row r="1339">
      <c r="A1339" s="1576" t="s">
        <v>3015</v>
      </c>
      <c r="B1339" s="1574" t="s">
        <v>3317</v>
      </c>
      <c r="C1339" s="112" t="s">
        <v>3318</v>
      </c>
      <c r="D1339" s="1575" t="s">
        <v>3228</v>
      </c>
    </row>
    <row r="1340">
      <c r="A1340" s="1576" t="s">
        <v>3015</v>
      </c>
      <c r="B1340" s="1574" t="s">
        <v>3319</v>
      </c>
      <c r="C1340" s="112" t="s">
        <v>3318</v>
      </c>
      <c r="D1340" s="1575" t="s">
        <v>3228</v>
      </c>
    </row>
    <row r="1341">
      <c r="A1341" s="1576" t="s">
        <v>3015</v>
      </c>
      <c r="B1341" s="1574" t="s">
        <v>3320</v>
      </c>
      <c r="C1341" s="112" t="s">
        <v>3318</v>
      </c>
      <c r="D1341" s="1575" t="s">
        <v>3228</v>
      </c>
    </row>
    <row r="1342">
      <c r="A1342" s="1576" t="s">
        <v>3015</v>
      </c>
      <c r="B1342" s="1574" t="s">
        <v>3321</v>
      </c>
      <c r="C1342" s="112" t="s">
        <v>3322</v>
      </c>
      <c r="D1342" s="1575" t="s">
        <v>3228</v>
      </c>
    </row>
    <row r="1343">
      <c r="A1343" s="1576" t="s">
        <v>3015</v>
      </c>
      <c r="B1343" s="1574" t="s">
        <v>3323</v>
      </c>
      <c r="C1343" s="112" t="s">
        <v>3324</v>
      </c>
      <c r="D1343" s="1575" t="s">
        <v>3228</v>
      </c>
    </row>
    <row r="1344">
      <c r="A1344" s="1576" t="s">
        <v>3015</v>
      </c>
      <c r="B1344" s="1574" t="s">
        <v>3325</v>
      </c>
      <c r="C1344" s="112" t="s">
        <v>770</v>
      </c>
      <c r="D1344" s="1575" t="s">
        <v>3228</v>
      </c>
    </row>
    <row r="1345">
      <c r="A1345" s="1576" t="s">
        <v>3015</v>
      </c>
      <c r="B1345" s="1574" t="s">
        <v>3326</v>
      </c>
      <c r="C1345" s="112" t="s">
        <v>3327</v>
      </c>
      <c r="D1345" s="1575" t="s">
        <v>3228</v>
      </c>
    </row>
    <row r="1346">
      <c r="A1346" s="1576" t="s">
        <v>3015</v>
      </c>
      <c r="B1346" s="1574" t="s">
        <v>3328</v>
      </c>
      <c r="C1346" s="112" t="s">
        <v>3329</v>
      </c>
      <c r="D1346" s="1575" t="s">
        <v>3242</v>
      </c>
    </row>
    <row r="1347">
      <c r="A1347" s="1576" t="s">
        <v>3015</v>
      </c>
      <c r="B1347" s="1574" t="s">
        <v>3330</v>
      </c>
      <c r="C1347" s="112" t="s">
        <v>1519</v>
      </c>
      <c r="D1347" s="1575" t="s">
        <v>3228</v>
      </c>
    </row>
    <row r="1348">
      <c r="A1348" s="1576" t="s">
        <v>3015</v>
      </c>
      <c r="B1348" s="1574" t="s">
        <v>3331</v>
      </c>
      <c r="C1348" s="112" t="s">
        <v>3332</v>
      </c>
      <c r="D1348" s="1575" t="s">
        <v>3228</v>
      </c>
    </row>
    <row r="1349">
      <c r="A1349" s="1576" t="s">
        <v>3015</v>
      </c>
      <c r="B1349" s="1574" t="s">
        <v>3333</v>
      </c>
      <c r="C1349" s="112" t="s">
        <v>3334</v>
      </c>
      <c r="D1349" s="1575" t="s">
        <v>3228</v>
      </c>
    </row>
    <row r="1350">
      <c r="A1350" s="1576" t="s">
        <v>3015</v>
      </c>
      <c r="B1350" s="1574" t="s">
        <v>3335</v>
      </c>
      <c r="C1350" s="112" t="s">
        <v>3336</v>
      </c>
      <c r="D1350" s="1575" t="s">
        <v>3228</v>
      </c>
    </row>
    <row r="1351">
      <c r="A1351" s="1576" t="s">
        <v>3015</v>
      </c>
      <c r="B1351" s="1574" t="s">
        <v>3337</v>
      </c>
      <c r="C1351" s="112" t="s">
        <v>3338</v>
      </c>
      <c r="D1351" s="1575" t="s">
        <v>3228</v>
      </c>
    </row>
    <row r="1352">
      <c r="A1352" s="1576" t="s">
        <v>3015</v>
      </c>
      <c r="B1352" s="1574" t="s">
        <v>3339</v>
      </c>
      <c r="C1352" s="112" t="s">
        <v>3340</v>
      </c>
      <c r="D1352" s="1575" t="s">
        <v>3228</v>
      </c>
    </row>
    <row r="1353">
      <c r="A1353" s="1576" t="s">
        <v>3015</v>
      </c>
      <c r="B1353" s="1574" t="s">
        <v>3341</v>
      </c>
      <c r="C1353" s="112" t="s">
        <v>3342</v>
      </c>
      <c r="D1353" s="1575" t="s">
        <v>3228</v>
      </c>
    </row>
    <row r="1354">
      <c r="A1354" s="1576" t="s">
        <v>3015</v>
      </c>
      <c r="B1354" s="1574" t="s">
        <v>3343</v>
      </c>
      <c r="C1354" s="112" t="s">
        <v>3344</v>
      </c>
      <c r="D1354" s="1575" t="s">
        <v>3228</v>
      </c>
    </row>
    <row r="1355">
      <c r="A1355" s="1576" t="s">
        <v>3015</v>
      </c>
      <c r="B1355" s="1574" t="s">
        <v>3345</v>
      </c>
      <c r="C1355" s="112" t="s">
        <v>3346</v>
      </c>
      <c r="D1355" s="1575" t="s">
        <v>3228</v>
      </c>
    </row>
    <row r="1356">
      <c r="A1356" s="1576" t="s">
        <v>3015</v>
      </c>
      <c r="B1356" s="1574" t="s">
        <v>3347</v>
      </c>
      <c r="C1356" s="112" t="s">
        <v>3348</v>
      </c>
      <c r="D1356" s="1575" t="s">
        <v>3228</v>
      </c>
    </row>
    <row r="1357">
      <c r="A1357" s="1576" t="s">
        <v>3015</v>
      </c>
      <c r="B1357" s="1574" t="s">
        <v>3349</v>
      </c>
      <c r="C1357" s="112" t="s">
        <v>3350</v>
      </c>
      <c r="D1357" s="1575" t="s">
        <v>3228</v>
      </c>
    </row>
    <row r="1358">
      <c r="A1358" s="1576" t="s">
        <v>3015</v>
      </c>
      <c r="B1358" s="1574" t="s">
        <v>3351</v>
      </c>
      <c r="C1358" s="112" t="s">
        <v>3352</v>
      </c>
      <c r="D1358" s="1575" t="s">
        <v>3228</v>
      </c>
    </row>
    <row r="1359">
      <c r="A1359" s="1576" t="s">
        <v>3015</v>
      </c>
      <c r="B1359" s="1574" t="s">
        <v>3353</v>
      </c>
      <c r="C1359" s="112" t="s">
        <v>3354</v>
      </c>
      <c r="D1359" s="1575" t="s">
        <v>3228</v>
      </c>
    </row>
    <row r="1360">
      <c r="A1360" s="1576" t="s">
        <v>3015</v>
      </c>
      <c r="B1360" s="1574" t="s">
        <v>3355</v>
      </c>
      <c r="C1360" s="112" t="s">
        <v>3354</v>
      </c>
      <c r="D1360" s="1575" t="s">
        <v>3228</v>
      </c>
    </row>
    <row r="1361">
      <c r="A1361" s="1576" t="s">
        <v>3015</v>
      </c>
      <c r="B1361" s="1574" t="s">
        <v>3356</v>
      </c>
      <c r="C1361" s="112" t="s">
        <v>3354</v>
      </c>
      <c r="D1361" s="1575" t="s">
        <v>3228</v>
      </c>
    </row>
    <row r="1362">
      <c r="A1362" s="1576" t="s">
        <v>3015</v>
      </c>
      <c r="B1362" s="1574" t="s">
        <v>3357</v>
      </c>
      <c r="C1362" s="112" t="s">
        <v>3358</v>
      </c>
      <c r="D1362" s="1575" t="s">
        <v>3228</v>
      </c>
    </row>
    <row r="1363">
      <c r="A1363" s="1576" t="s">
        <v>3015</v>
      </c>
      <c r="B1363" s="1574" t="s">
        <v>3359</v>
      </c>
      <c r="C1363" s="112" t="s">
        <v>3354</v>
      </c>
      <c r="D1363" s="1575" t="s">
        <v>3228</v>
      </c>
    </row>
    <row r="1364">
      <c r="A1364" s="1576" t="s">
        <v>3015</v>
      </c>
      <c r="B1364" s="1574" t="s">
        <v>3360</v>
      </c>
      <c r="C1364" s="112" t="s">
        <v>3354</v>
      </c>
      <c r="D1364" s="1575" t="s">
        <v>3228</v>
      </c>
    </row>
    <row r="1365">
      <c r="A1365" s="1576" t="s">
        <v>3015</v>
      </c>
      <c r="B1365" s="1574" t="s">
        <v>3361</v>
      </c>
      <c r="C1365" s="112" t="s">
        <v>3354</v>
      </c>
      <c r="D1365" s="1575" t="s">
        <v>3228</v>
      </c>
    </row>
    <row r="1366">
      <c r="A1366" s="1576" t="s">
        <v>3015</v>
      </c>
      <c r="B1366" s="1574" t="s">
        <v>3362</v>
      </c>
      <c r="C1366" s="112" t="s">
        <v>3354</v>
      </c>
      <c r="D1366" s="1575" t="s">
        <v>3228</v>
      </c>
    </row>
    <row r="1367">
      <c r="A1367" s="1576" t="s">
        <v>3015</v>
      </c>
      <c r="B1367" s="1574" t="s">
        <v>3363</v>
      </c>
      <c r="C1367" s="112" t="s">
        <v>3364</v>
      </c>
      <c r="D1367" s="1575" t="s">
        <v>3228</v>
      </c>
    </row>
    <row r="1368">
      <c r="A1368" s="1576" t="s">
        <v>3015</v>
      </c>
      <c r="B1368" s="1574" t="s">
        <v>3365</v>
      </c>
      <c r="C1368" s="112" t="s">
        <v>3364</v>
      </c>
      <c r="D1368" s="1575" t="s">
        <v>3228</v>
      </c>
    </row>
    <row r="1369">
      <c r="A1369" s="1576" t="s">
        <v>3015</v>
      </c>
      <c r="B1369" s="1574" t="s">
        <v>3366</v>
      </c>
      <c r="C1369" s="112" t="s">
        <v>3364</v>
      </c>
      <c r="D1369" s="1575" t="s">
        <v>3228</v>
      </c>
    </row>
    <row r="1370">
      <c r="A1370" s="1576" t="s">
        <v>3015</v>
      </c>
      <c r="B1370" s="1574" t="s">
        <v>3367</v>
      </c>
      <c r="C1370" s="112" t="s">
        <v>3364</v>
      </c>
      <c r="D1370" s="1575" t="s">
        <v>3228</v>
      </c>
    </row>
    <row r="1371">
      <c r="A1371" s="1576" t="s">
        <v>3015</v>
      </c>
      <c r="B1371" s="1574" t="s">
        <v>3368</v>
      </c>
      <c r="C1371" s="112" t="s">
        <v>3364</v>
      </c>
      <c r="D1371" s="1575" t="s">
        <v>3228</v>
      </c>
    </row>
    <row r="1372">
      <c r="A1372" s="1576" t="s">
        <v>3015</v>
      </c>
      <c r="B1372" s="1574" t="s">
        <v>3369</v>
      </c>
      <c r="C1372" s="112" t="s">
        <v>3370</v>
      </c>
      <c r="D1372" s="1575" t="s">
        <v>3228</v>
      </c>
    </row>
    <row r="1373">
      <c r="A1373" s="1576" t="s">
        <v>3015</v>
      </c>
      <c r="B1373" s="1574" t="s">
        <v>3371</v>
      </c>
      <c r="C1373" s="112" t="s">
        <v>3372</v>
      </c>
      <c r="D1373" s="1575" t="s">
        <v>3228</v>
      </c>
    </row>
    <row r="1374">
      <c r="A1374" s="1576" t="s">
        <v>3015</v>
      </c>
      <c r="B1374" s="1574" t="s">
        <v>3373</v>
      </c>
      <c r="C1374" s="112" t="s">
        <v>3374</v>
      </c>
      <c r="D1374" s="1575" t="s">
        <v>3228</v>
      </c>
    </row>
    <row r="1375">
      <c r="A1375" s="1576" t="s">
        <v>3015</v>
      </c>
      <c r="B1375" s="1574" t="s">
        <v>3375</v>
      </c>
      <c r="C1375" s="112" t="s">
        <v>3376</v>
      </c>
      <c r="D1375" s="1575" t="s">
        <v>3228</v>
      </c>
    </row>
    <row r="1376">
      <c r="A1376" s="1576" t="s">
        <v>3015</v>
      </c>
      <c r="B1376" s="1574" t="s">
        <v>3377</v>
      </c>
      <c r="C1376" s="112" t="s">
        <v>3364</v>
      </c>
      <c r="D1376" s="1575" t="s">
        <v>3228</v>
      </c>
    </row>
    <row r="1377">
      <c r="A1377" s="1576" t="s">
        <v>3015</v>
      </c>
      <c r="B1377" s="1574" t="s">
        <v>3378</v>
      </c>
      <c r="C1377" s="112" t="s">
        <v>3379</v>
      </c>
      <c r="D1377" s="1575" t="s">
        <v>3228</v>
      </c>
    </row>
    <row r="1378">
      <c r="A1378" s="1576" t="s">
        <v>3015</v>
      </c>
      <c r="B1378" s="1574" t="s">
        <v>3380</v>
      </c>
      <c r="C1378" s="112" t="s">
        <v>3379</v>
      </c>
      <c r="D1378" s="1575" t="s">
        <v>3228</v>
      </c>
    </row>
    <row r="1379">
      <c r="A1379" s="1576" t="s">
        <v>3015</v>
      </c>
      <c r="B1379" s="1574" t="s">
        <v>3381</v>
      </c>
      <c r="C1379" s="112" t="s">
        <v>1072</v>
      </c>
      <c r="D1379" s="1575" t="s">
        <v>3228</v>
      </c>
    </row>
    <row r="1380">
      <c r="A1380" s="1576" t="s">
        <v>3015</v>
      </c>
      <c r="B1380" s="1574" t="s">
        <v>3382</v>
      </c>
      <c r="C1380" s="112" t="s">
        <v>3379</v>
      </c>
      <c r="D1380" s="1575" t="s">
        <v>3228</v>
      </c>
    </row>
    <row r="1381">
      <c r="A1381" s="1576" t="s">
        <v>3015</v>
      </c>
      <c r="B1381" s="1574" t="s">
        <v>3383</v>
      </c>
      <c r="C1381" s="112" t="s">
        <v>3379</v>
      </c>
      <c r="D1381" s="1575" t="s">
        <v>3228</v>
      </c>
    </row>
    <row r="1382">
      <c r="A1382" s="1576" t="s">
        <v>3015</v>
      </c>
      <c r="B1382" s="1574" t="s">
        <v>3384</v>
      </c>
      <c r="C1382" s="112" t="s">
        <v>3385</v>
      </c>
      <c r="D1382" s="1575" t="s">
        <v>2853</v>
      </c>
    </row>
    <row r="1383">
      <c r="A1383" s="1576" t="s">
        <v>3015</v>
      </c>
      <c r="B1383" s="1574" t="s">
        <v>3386</v>
      </c>
      <c r="C1383" s="112" t="s">
        <v>3387</v>
      </c>
      <c r="D1383" s="1575" t="s">
        <v>1563</v>
      </c>
    </row>
    <row r="1384">
      <c r="A1384" s="1576" t="s">
        <v>3015</v>
      </c>
      <c r="B1384" s="1574" t="s">
        <v>3388</v>
      </c>
      <c r="C1384" s="112" t="s">
        <v>3389</v>
      </c>
      <c r="D1384" s="1575" t="s">
        <v>2853</v>
      </c>
    </row>
    <row r="1385">
      <c r="A1385" s="1576" t="s">
        <v>3015</v>
      </c>
      <c r="B1385" s="1574" t="s">
        <v>3390</v>
      </c>
      <c r="C1385" s="112" t="s">
        <v>3391</v>
      </c>
      <c r="D1385" s="1575" t="s">
        <v>1563</v>
      </c>
    </row>
    <row r="1386">
      <c r="A1386" s="1576" t="s">
        <v>3015</v>
      </c>
      <c r="B1386" s="1574" t="s">
        <v>3392</v>
      </c>
      <c r="C1386" s="112" t="s">
        <v>3393</v>
      </c>
      <c r="D1386" s="1575" t="s">
        <v>2853</v>
      </c>
    </row>
    <row r="1387">
      <c r="A1387" s="1576" t="s">
        <v>3015</v>
      </c>
      <c r="B1387" s="1574" t="s">
        <v>3394</v>
      </c>
      <c r="C1387" s="112" t="s">
        <v>3395</v>
      </c>
      <c r="D1387" s="1575" t="s">
        <v>1563</v>
      </c>
    </row>
    <row r="1388">
      <c r="A1388" s="1576" t="s">
        <v>3015</v>
      </c>
      <c r="B1388" s="1574" t="s">
        <v>3396</v>
      </c>
      <c r="C1388" s="112" t="s">
        <v>3397</v>
      </c>
      <c r="D1388" s="1575" t="s">
        <v>1563</v>
      </c>
    </row>
    <row r="1389">
      <c r="A1389" s="1576" t="s">
        <v>3015</v>
      </c>
      <c r="B1389" s="1574" t="s">
        <v>3398</v>
      </c>
      <c r="C1389" s="112" t="s">
        <v>3399</v>
      </c>
      <c r="D1389" s="1575" t="s">
        <v>1563</v>
      </c>
    </row>
    <row r="1390">
      <c r="A1390" s="1576" t="s">
        <v>3015</v>
      </c>
      <c r="B1390" s="1574" t="s">
        <v>3400</v>
      </c>
      <c r="C1390" s="112" t="s">
        <v>3401</v>
      </c>
      <c r="D1390" s="1575" t="s">
        <v>1563</v>
      </c>
    </row>
    <row r="1391">
      <c r="A1391" s="1576" t="s">
        <v>3015</v>
      </c>
      <c r="B1391" s="1574" t="s">
        <v>3402</v>
      </c>
      <c r="C1391" s="112" t="s">
        <v>1022</v>
      </c>
      <c r="D1391" s="1575" t="s">
        <v>1563</v>
      </c>
    </row>
    <row r="1392">
      <c r="A1392" s="1576" t="s">
        <v>3015</v>
      </c>
      <c r="B1392" s="1574" t="s">
        <v>3403</v>
      </c>
      <c r="C1392" s="112" t="s">
        <v>3404</v>
      </c>
      <c r="D1392" s="1575" t="s">
        <v>1563</v>
      </c>
    </row>
    <row r="1393">
      <c r="A1393" s="1576" t="s">
        <v>3015</v>
      </c>
      <c r="B1393" s="1574" t="s">
        <v>3405</v>
      </c>
      <c r="C1393" s="112" t="s">
        <v>3406</v>
      </c>
      <c r="D1393" s="1575" t="s">
        <v>2853</v>
      </c>
    </row>
    <row r="1394">
      <c r="A1394" s="1576" t="s">
        <v>3015</v>
      </c>
      <c r="B1394" s="1574" t="s">
        <v>3407</v>
      </c>
      <c r="C1394" s="112" t="s">
        <v>3408</v>
      </c>
      <c r="D1394" s="1575" t="s">
        <v>1563</v>
      </c>
    </row>
    <row r="1395">
      <c r="A1395" s="1576" t="s">
        <v>3015</v>
      </c>
      <c r="B1395" s="1574" t="s">
        <v>3409</v>
      </c>
      <c r="C1395" s="112" t="s">
        <v>3410</v>
      </c>
      <c r="D1395" s="1575" t="s">
        <v>1563</v>
      </c>
    </row>
    <row r="1396">
      <c r="A1396" s="1576" t="s">
        <v>3015</v>
      </c>
      <c r="B1396" s="1574" t="s">
        <v>3411</v>
      </c>
      <c r="C1396" s="112" t="s">
        <v>3412</v>
      </c>
      <c r="D1396" s="1575" t="s">
        <v>2853</v>
      </c>
    </row>
    <row r="1397">
      <c r="A1397" s="1576" t="s">
        <v>3015</v>
      </c>
      <c r="B1397" s="1574" t="s">
        <v>3413</v>
      </c>
      <c r="C1397" s="112" t="s">
        <v>1368</v>
      </c>
      <c r="D1397" s="1575" t="s">
        <v>1563</v>
      </c>
    </row>
    <row r="1398">
      <c r="A1398" s="1576" t="s">
        <v>3015</v>
      </c>
      <c r="B1398" s="1574" t="s">
        <v>3414</v>
      </c>
      <c r="C1398" s="112" t="s">
        <v>3415</v>
      </c>
      <c r="D1398" s="1575" t="s">
        <v>1563</v>
      </c>
    </row>
    <row r="1399">
      <c r="A1399" s="1576" t="s">
        <v>3015</v>
      </c>
      <c r="B1399" s="1574" t="s">
        <v>3416</v>
      </c>
      <c r="C1399" s="112" t="s">
        <v>3417</v>
      </c>
      <c r="D1399" s="1575" t="s">
        <v>1563</v>
      </c>
    </row>
    <row r="1400">
      <c r="A1400" s="1576" t="s">
        <v>3015</v>
      </c>
      <c r="B1400" s="1574" t="s">
        <v>3418</v>
      </c>
      <c r="C1400" s="112" t="s">
        <v>3419</v>
      </c>
      <c r="D1400" s="1575" t="s">
        <v>2853</v>
      </c>
    </row>
    <row r="1401">
      <c r="A1401" s="1576" t="s">
        <v>3015</v>
      </c>
      <c r="B1401" s="1574" t="s">
        <v>3420</v>
      </c>
      <c r="C1401" s="112" t="s">
        <v>3421</v>
      </c>
      <c r="D1401" s="1575" t="s">
        <v>1563</v>
      </c>
    </row>
    <row r="1402">
      <c r="A1402" s="1576" t="s">
        <v>3015</v>
      </c>
      <c r="B1402" s="1574" t="s">
        <v>3422</v>
      </c>
      <c r="C1402" s="112" t="s">
        <v>3423</v>
      </c>
      <c r="D1402" s="1575" t="s">
        <v>1563</v>
      </c>
    </row>
    <row r="1403">
      <c r="A1403" s="1576" t="s">
        <v>3015</v>
      </c>
      <c r="B1403" s="1574" t="s">
        <v>3424</v>
      </c>
      <c r="C1403" s="112" t="s">
        <v>3425</v>
      </c>
      <c r="D1403" s="1575" t="s">
        <v>2853</v>
      </c>
    </row>
    <row r="1404">
      <c r="A1404" s="1576" t="s">
        <v>3015</v>
      </c>
      <c r="B1404" s="1574" t="s">
        <v>3426</v>
      </c>
      <c r="C1404" s="112" t="s">
        <v>3427</v>
      </c>
      <c r="D1404" s="1575" t="s">
        <v>1563</v>
      </c>
    </row>
    <row r="1405">
      <c r="A1405" s="1576" t="s">
        <v>3015</v>
      </c>
      <c r="B1405" s="1574" t="s">
        <v>3428</v>
      </c>
      <c r="C1405" s="112" t="s">
        <v>1895</v>
      </c>
      <c r="D1405" s="1575" t="s">
        <v>1563</v>
      </c>
    </row>
    <row r="1406">
      <c r="A1406" s="1576" t="s">
        <v>3015</v>
      </c>
      <c r="B1406" s="1574" t="s">
        <v>3429</v>
      </c>
      <c r="C1406" s="112" t="s">
        <v>3430</v>
      </c>
      <c r="D1406" s="1575" t="s">
        <v>1563</v>
      </c>
    </row>
    <row r="1407">
      <c r="A1407" s="1576" t="s">
        <v>3015</v>
      </c>
      <c r="B1407" s="1574" t="s">
        <v>3431</v>
      </c>
      <c r="C1407" s="112" t="s">
        <v>3430</v>
      </c>
      <c r="D1407" s="1575" t="s">
        <v>1563</v>
      </c>
    </row>
    <row r="1408">
      <c r="A1408" s="1576" t="s">
        <v>3015</v>
      </c>
      <c r="B1408" s="1574" t="s">
        <v>3432</v>
      </c>
      <c r="C1408" s="112" t="s">
        <v>3430</v>
      </c>
      <c r="D1408" s="1575" t="s">
        <v>1563</v>
      </c>
    </row>
    <row r="1409">
      <c r="A1409" s="1576" t="s">
        <v>3015</v>
      </c>
      <c r="B1409" s="1574" t="s">
        <v>3433</v>
      </c>
      <c r="C1409" s="112" t="s">
        <v>1387</v>
      </c>
      <c r="D1409" s="1575" t="s">
        <v>1563</v>
      </c>
    </row>
    <row r="1410">
      <c r="A1410" s="1576" t="s">
        <v>3015</v>
      </c>
      <c r="B1410" s="1574" t="s">
        <v>3434</v>
      </c>
      <c r="C1410" s="112" t="s">
        <v>1387</v>
      </c>
      <c r="D1410" s="1575" t="s">
        <v>1563</v>
      </c>
    </row>
    <row r="1411">
      <c r="A1411" s="1576" t="s">
        <v>3015</v>
      </c>
      <c r="B1411" s="1574" t="s">
        <v>3435</v>
      </c>
      <c r="C1411" s="112" t="s">
        <v>3436</v>
      </c>
      <c r="D1411" s="1575" t="s">
        <v>2853</v>
      </c>
    </row>
    <row r="1412">
      <c r="A1412" s="1576" t="s">
        <v>3015</v>
      </c>
      <c r="B1412" s="1574" t="s">
        <v>3437</v>
      </c>
      <c r="C1412" s="112" t="s">
        <v>3438</v>
      </c>
      <c r="D1412" s="1575" t="s">
        <v>1563</v>
      </c>
    </row>
    <row r="1413">
      <c r="A1413" s="1576" t="s">
        <v>3015</v>
      </c>
      <c r="B1413" s="1574" t="s">
        <v>3439</v>
      </c>
      <c r="C1413" s="112" t="s">
        <v>3440</v>
      </c>
      <c r="D1413" s="1575" t="s">
        <v>2853</v>
      </c>
    </row>
    <row r="1414">
      <c r="A1414" s="1576" t="s">
        <v>3015</v>
      </c>
      <c r="B1414" s="1574" t="s">
        <v>3441</v>
      </c>
      <c r="C1414" s="112" t="s">
        <v>3442</v>
      </c>
      <c r="D1414" s="1575" t="s">
        <v>2853</v>
      </c>
    </row>
    <row r="1415">
      <c r="A1415" s="1576" t="s">
        <v>3015</v>
      </c>
      <c r="B1415" s="1574" t="s">
        <v>3443</v>
      </c>
      <c r="C1415" s="112" t="s">
        <v>1167</v>
      </c>
      <c r="D1415" s="1575" t="s">
        <v>1563</v>
      </c>
    </row>
    <row r="1416">
      <c r="A1416" s="1576" t="s">
        <v>3015</v>
      </c>
      <c r="B1416" s="1574" t="s">
        <v>3444</v>
      </c>
      <c r="C1416" s="112" t="s">
        <v>3445</v>
      </c>
      <c r="D1416" s="1575" t="s">
        <v>1563</v>
      </c>
    </row>
    <row r="1417">
      <c r="A1417" s="1576" t="s">
        <v>3015</v>
      </c>
      <c r="B1417" s="1574" t="s">
        <v>3446</v>
      </c>
      <c r="C1417" s="112" t="s">
        <v>3447</v>
      </c>
      <c r="D1417" s="1575" t="s">
        <v>2853</v>
      </c>
    </row>
    <row r="1418">
      <c r="A1418" s="1576" t="s">
        <v>3015</v>
      </c>
      <c r="B1418" s="1574" t="s">
        <v>3448</v>
      </c>
      <c r="C1418" s="112" t="s">
        <v>3449</v>
      </c>
      <c r="D1418" s="1575" t="s">
        <v>2853</v>
      </c>
    </row>
    <row r="1419">
      <c r="A1419" s="1576" t="s">
        <v>3015</v>
      </c>
      <c r="B1419" s="1574" t="s">
        <v>3450</v>
      </c>
      <c r="C1419" s="112" t="s">
        <v>3451</v>
      </c>
      <c r="D1419" s="1575" t="s">
        <v>1563</v>
      </c>
    </row>
    <row r="1420">
      <c r="A1420" s="1576" t="s">
        <v>3015</v>
      </c>
      <c r="B1420" s="1574" t="s">
        <v>3452</v>
      </c>
      <c r="C1420" s="112" t="s">
        <v>3453</v>
      </c>
      <c r="D1420" s="1575" t="s">
        <v>2853</v>
      </c>
    </row>
    <row r="1421">
      <c r="A1421" s="1576" t="s">
        <v>3015</v>
      </c>
      <c r="B1421" s="1574" t="s">
        <v>3454</v>
      </c>
      <c r="C1421" s="112" t="s">
        <v>3455</v>
      </c>
      <c r="D1421" s="1575" t="s">
        <v>2853</v>
      </c>
    </row>
    <row r="1422">
      <c r="A1422" s="1576" t="s">
        <v>3015</v>
      </c>
      <c r="B1422" s="1574" t="s">
        <v>3456</v>
      </c>
      <c r="C1422" s="112" t="s">
        <v>1395</v>
      </c>
      <c r="D1422" s="1575" t="s">
        <v>2853</v>
      </c>
    </row>
    <row r="1423">
      <c r="A1423" s="1576" t="s">
        <v>3015</v>
      </c>
      <c r="B1423" s="1574" t="s">
        <v>3457</v>
      </c>
      <c r="C1423" s="112" t="s">
        <v>3458</v>
      </c>
      <c r="D1423" s="1575" t="s">
        <v>1563</v>
      </c>
    </row>
    <row r="1424">
      <c r="A1424" s="1576" t="s">
        <v>3015</v>
      </c>
      <c r="B1424" s="1574" t="s">
        <v>3459</v>
      </c>
      <c r="C1424" s="112" t="s">
        <v>3460</v>
      </c>
      <c r="D1424" s="1575" t="s">
        <v>2853</v>
      </c>
    </row>
    <row r="1425">
      <c r="A1425" s="1576" t="s">
        <v>3015</v>
      </c>
      <c r="B1425" s="1574" t="s">
        <v>3461</v>
      </c>
      <c r="C1425" s="112" t="s">
        <v>3462</v>
      </c>
      <c r="D1425" s="1575" t="s">
        <v>1563</v>
      </c>
    </row>
    <row r="1426">
      <c r="A1426" s="1576" t="s">
        <v>3015</v>
      </c>
      <c r="B1426" s="1574" t="s">
        <v>3463</v>
      </c>
      <c r="C1426" s="112" t="s">
        <v>3464</v>
      </c>
      <c r="D1426" s="1575" t="s">
        <v>2853</v>
      </c>
    </row>
    <row r="1427">
      <c r="A1427" s="1576" t="s">
        <v>3015</v>
      </c>
      <c r="B1427" s="1574" t="s">
        <v>3465</v>
      </c>
      <c r="C1427" s="112" t="s">
        <v>3466</v>
      </c>
      <c r="D1427" s="1575" t="s">
        <v>1563</v>
      </c>
    </row>
    <row r="1428">
      <c r="A1428" s="1576" t="s">
        <v>3015</v>
      </c>
      <c r="B1428" s="1574" t="s">
        <v>3467</v>
      </c>
      <c r="C1428" s="112" t="s">
        <v>3468</v>
      </c>
      <c r="D1428" s="1575" t="s">
        <v>2853</v>
      </c>
    </row>
    <row r="1429">
      <c r="A1429" s="1576" t="s">
        <v>3015</v>
      </c>
      <c r="B1429" s="1574" t="s">
        <v>3469</v>
      </c>
      <c r="C1429" s="112" t="s">
        <v>3470</v>
      </c>
      <c r="D1429" s="1575" t="s">
        <v>2853</v>
      </c>
    </row>
    <row r="1430">
      <c r="A1430" s="1576" t="s">
        <v>3015</v>
      </c>
      <c r="B1430" s="1574" t="s">
        <v>3471</v>
      </c>
      <c r="C1430" s="112" t="s">
        <v>3472</v>
      </c>
      <c r="D1430" s="1575" t="s">
        <v>1563</v>
      </c>
    </row>
    <row r="1431">
      <c r="A1431" s="1576" t="s">
        <v>3015</v>
      </c>
      <c r="B1431" s="1574" t="s">
        <v>3473</v>
      </c>
      <c r="C1431" s="112" t="s">
        <v>3474</v>
      </c>
      <c r="D1431" s="1575" t="s">
        <v>2853</v>
      </c>
    </row>
    <row r="1432">
      <c r="A1432" s="1576" t="s">
        <v>3015</v>
      </c>
      <c r="B1432" s="1574" t="s">
        <v>3475</v>
      </c>
      <c r="C1432" s="112" t="s">
        <v>3476</v>
      </c>
      <c r="D1432" s="1575" t="s">
        <v>1563</v>
      </c>
    </row>
    <row r="1433">
      <c r="A1433" s="1576" t="s">
        <v>3015</v>
      </c>
      <c r="B1433" s="1574" t="s">
        <v>3477</v>
      </c>
      <c r="C1433" s="112" t="s">
        <v>3478</v>
      </c>
      <c r="D1433" s="1575" t="s">
        <v>2853</v>
      </c>
    </row>
    <row r="1434">
      <c r="A1434" s="1576" t="s">
        <v>3015</v>
      </c>
      <c r="B1434" s="1574" t="s">
        <v>3479</v>
      </c>
      <c r="C1434" s="112" t="s">
        <v>3480</v>
      </c>
      <c r="D1434" s="1575" t="s">
        <v>2853</v>
      </c>
    </row>
    <row r="1435">
      <c r="A1435" s="1576" t="s">
        <v>3015</v>
      </c>
      <c r="B1435" s="1574" t="s">
        <v>3481</v>
      </c>
      <c r="C1435" s="112" t="s">
        <v>3482</v>
      </c>
      <c r="D1435" s="1575" t="s">
        <v>2853</v>
      </c>
    </row>
    <row r="1436">
      <c r="A1436" s="1576" t="s">
        <v>3015</v>
      </c>
      <c r="B1436" s="1574" t="s">
        <v>3483</v>
      </c>
      <c r="C1436" s="112" t="s">
        <v>3484</v>
      </c>
      <c r="D1436" s="1575" t="s">
        <v>1563</v>
      </c>
    </row>
    <row r="1437">
      <c r="A1437" s="1576" t="s">
        <v>3015</v>
      </c>
      <c r="B1437" s="1574" t="s">
        <v>3485</v>
      </c>
      <c r="C1437" s="112" t="s">
        <v>3486</v>
      </c>
      <c r="D1437" s="1575" t="s">
        <v>2853</v>
      </c>
    </row>
    <row r="1438">
      <c r="A1438" s="1576" t="s">
        <v>3015</v>
      </c>
      <c r="B1438" s="1574" t="s">
        <v>3487</v>
      </c>
      <c r="C1438" s="112" t="s">
        <v>3488</v>
      </c>
      <c r="D1438" s="1575" t="s">
        <v>1563</v>
      </c>
    </row>
    <row r="1439">
      <c r="A1439" s="1576" t="s">
        <v>3015</v>
      </c>
      <c r="B1439" s="1574" t="s">
        <v>3489</v>
      </c>
      <c r="C1439" s="112" t="s">
        <v>3490</v>
      </c>
      <c r="D1439" s="1575" t="s">
        <v>1563</v>
      </c>
    </row>
    <row r="1440">
      <c r="A1440" s="1576" t="s">
        <v>3015</v>
      </c>
      <c r="B1440" s="1574" t="s">
        <v>3491</v>
      </c>
      <c r="C1440" s="112" t="s">
        <v>3492</v>
      </c>
      <c r="D1440" s="1575" t="s">
        <v>2853</v>
      </c>
    </row>
    <row r="1441">
      <c r="A1441" s="1576" t="s">
        <v>3015</v>
      </c>
      <c r="B1441" s="1574" t="s">
        <v>3493</v>
      </c>
      <c r="C1441" s="112" t="s">
        <v>3494</v>
      </c>
      <c r="D1441" s="1575" t="s">
        <v>1563</v>
      </c>
    </row>
    <row r="1442">
      <c r="A1442" s="1576" t="s">
        <v>3015</v>
      </c>
      <c r="B1442" s="1574" t="s">
        <v>3495</v>
      </c>
      <c r="C1442" s="112" t="s">
        <v>3496</v>
      </c>
      <c r="D1442" s="1575" t="s">
        <v>1563</v>
      </c>
    </row>
    <row r="1443">
      <c r="A1443" s="1576" t="s">
        <v>3015</v>
      </c>
      <c r="B1443" s="1574" t="s">
        <v>3497</v>
      </c>
      <c r="C1443" s="112" t="s">
        <v>3498</v>
      </c>
      <c r="D1443" s="1575" t="s">
        <v>2853</v>
      </c>
    </row>
    <row r="1444">
      <c r="A1444" s="1576" t="s">
        <v>3015</v>
      </c>
      <c r="B1444" s="1574" t="s">
        <v>3499</v>
      </c>
      <c r="C1444" s="112" t="s">
        <v>3500</v>
      </c>
      <c r="D1444" s="1575" t="s">
        <v>2853</v>
      </c>
    </row>
    <row r="1445">
      <c r="A1445" s="1576" t="s">
        <v>3015</v>
      </c>
      <c r="B1445" s="1574" t="s">
        <v>3501</v>
      </c>
      <c r="C1445" s="112" t="s">
        <v>3502</v>
      </c>
      <c r="D1445" s="1575" t="s">
        <v>1563</v>
      </c>
    </row>
    <row r="1446">
      <c r="A1446" s="1576" t="s">
        <v>3015</v>
      </c>
      <c r="B1446" s="1574" t="s">
        <v>3503</v>
      </c>
      <c r="C1446" s="112" t="s">
        <v>3502</v>
      </c>
      <c r="D1446" s="1575" t="s">
        <v>1563</v>
      </c>
    </row>
    <row r="1447">
      <c r="A1447" s="1576" t="s">
        <v>3015</v>
      </c>
      <c r="B1447" s="1574" t="s">
        <v>3504</v>
      </c>
      <c r="C1447" s="112" t="s">
        <v>3505</v>
      </c>
      <c r="D1447" s="1575" t="s">
        <v>1563</v>
      </c>
    </row>
    <row r="1448">
      <c r="A1448" s="1576" t="s">
        <v>3015</v>
      </c>
      <c r="B1448" s="1574" t="s">
        <v>3506</v>
      </c>
      <c r="C1448" s="112" t="s">
        <v>3507</v>
      </c>
      <c r="D1448" s="1575" t="s">
        <v>3508</v>
      </c>
    </row>
    <row r="1449">
      <c r="A1449" s="1576" t="s">
        <v>3015</v>
      </c>
      <c r="B1449" s="1574" t="s">
        <v>3509</v>
      </c>
      <c r="C1449" s="112" t="s">
        <v>3507</v>
      </c>
      <c r="D1449" s="1575" t="s">
        <v>3508</v>
      </c>
    </row>
    <row r="1450">
      <c r="A1450" s="1576" t="s">
        <v>3015</v>
      </c>
      <c r="B1450" s="1574" t="s">
        <v>3510</v>
      </c>
      <c r="C1450" s="112" t="s">
        <v>3511</v>
      </c>
      <c r="D1450" s="1575" t="s">
        <v>3508</v>
      </c>
    </row>
    <row r="1451">
      <c r="A1451" s="1576" t="s">
        <v>3015</v>
      </c>
      <c r="B1451" s="1574" t="s">
        <v>3512</v>
      </c>
      <c r="C1451" s="112" t="s">
        <v>3513</v>
      </c>
      <c r="D1451" s="1575" t="s">
        <v>3514</v>
      </c>
    </row>
    <row r="1452">
      <c r="A1452" s="1576" t="s">
        <v>3015</v>
      </c>
      <c r="B1452" s="1574" t="s">
        <v>3515</v>
      </c>
      <c r="C1452" s="112" t="s">
        <v>3507</v>
      </c>
      <c r="D1452" s="1575" t="s">
        <v>3514</v>
      </c>
    </row>
    <row r="1453">
      <c r="A1453" s="1576" t="s">
        <v>3015</v>
      </c>
      <c r="B1453" s="1574" t="s">
        <v>3516</v>
      </c>
      <c r="C1453" s="112" t="s">
        <v>3517</v>
      </c>
      <c r="D1453" s="1575" t="s">
        <v>3508</v>
      </c>
    </row>
    <row r="1454">
      <c r="A1454" s="1576" t="s">
        <v>3015</v>
      </c>
      <c r="B1454" s="1574" t="s">
        <v>3518</v>
      </c>
      <c r="C1454" s="112" t="s">
        <v>3519</v>
      </c>
      <c r="D1454" s="1575" t="s">
        <v>3508</v>
      </c>
    </row>
    <row r="1455">
      <c r="A1455" s="1576" t="s">
        <v>3015</v>
      </c>
      <c r="B1455" s="1574" t="s">
        <v>3520</v>
      </c>
      <c r="C1455" s="112" t="s">
        <v>3519</v>
      </c>
      <c r="D1455" s="1575" t="s">
        <v>3508</v>
      </c>
    </row>
    <row r="1456">
      <c r="A1456" s="1576" t="s">
        <v>3015</v>
      </c>
      <c r="B1456" s="1574" t="s">
        <v>3521</v>
      </c>
      <c r="C1456" s="112" t="s">
        <v>3519</v>
      </c>
      <c r="D1456" s="1575" t="s">
        <v>3508</v>
      </c>
    </row>
    <row r="1457">
      <c r="A1457" s="1576" t="s">
        <v>3015</v>
      </c>
      <c r="B1457" s="1574" t="s">
        <v>3522</v>
      </c>
      <c r="C1457" s="112" t="s">
        <v>3519</v>
      </c>
      <c r="D1457" s="1575" t="s">
        <v>3508</v>
      </c>
    </row>
    <row r="1458">
      <c r="A1458" s="1576" t="s">
        <v>3015</v>
      </c>
      <c r="B1458" s="1574" t="s">
        <v>3523</v>
      </c>
      <c r="C1458" s="112" t="s">
        <v>3519</v>
      </c>
      <c r="D1458" s="1575" t="s">
        <v>3508</v>
      </c>
    </row>
    <row r="1459">
      <c r="A1459" s="1576" t="s">
        <v>3015</v>
      </c>
      <c r="B1459" s="1574" t="s">
        <v>3524</v>
      </c>
      <c r="C1459" s="112" t="s">
        <v>3519</v>
      </c>
      <c r="D1459" s="1575" t="s">
        <v>3508</v>
      </c>
    </row>
    <row r="1460">
      <c r="A1460" s="1576" t="s">
        <v>3015</v>
      </c>
      <c r="B1460" s="1574" t="s">
        <v>3525</v>
      </c>
      <c r="C1460" s="112" t="s">
        <v>3519</v>
      </c>
      <c r="D1460" s="1575" t="s">
        <v>3508</v>
      </c>
    </row>
    <row r="1461">
      <c r="A1461" s="1576" t="s">
        <v>3015</v>
      </c>
      <c r="B1461" s="1574" t="s">
        <v>3526</v>
      </c>
      <c r="C1461" s="112" t="s">
        <v>3519</v>
      </c>
      <c r="D1461" s="1575" t="s">
        <v>3508</v>
      </c>
    </row>
    <row r="1462">
      <c r="A1462" s="1576" t="s">
        <v>3015</v>
      </c>
      <c r="B1462" s="1574" t="s">
        <v>3527</v>
      </c>
      <c r="C1462" s="112" t="s">
        <v>3528</v>
      </c>
      <c r="D1462" s="1575" t="s">
        <v>3508</v>
      </c>
    </row>
    <row r="1463">
      <c r="A1463" s="1576" t="s">
        <v>3015</v>
      </c>
      <c r="B1463" s="1574" t="s">
        <v>3529</v>
      </c>
      <c r="C1463" s="112" t="s">
        <v>3530</v>
      </c>
      <c r="D1463" s="1575" t="s">
        <v>3508</v>
      </c>
    </row>
    <row r="1464">
      <c r="A1464" s="1576" t="s">
        <v>3015</v>
      </c>
      <c r="B1464" s="1574" t="s">
        <v>3531</v>
      </c>
      <c r="C1464" s="112" t="s">
        <v>3530</v>
      </c>
      <c r="D1464" s="1575" t="s">
        <v>3508</v>
      </c>
    </row>
    <row r="1465">
      <c r="A1465" s="1576" t="s">
        <v>3015</v>
      </c>
      <c r="B1465" s="1574" t="s">
        <v>3532</v>
      </c>
      <c r="C1465" s="112" t="s">
        <v>3530</v>
      </c>
      <c r="D1465" s="1575" t="s">
        <v>3508</v>
      </c>
    </row>
    <row r="1466">
      <c r="A1466" s="1576" t="s">
        <v>3015</v>
      </c>
      <c r="B1466" s="1574" t="s">
        <v>3533</v>
      </c>
      <c r="C1466" s="112" t="s">
        <v>3530</v>
      </c>
      <c r="D1466" s="1575" t="s">
        <v>3508</v>
      </c>
    </row>
    <row r="1467">
      <c r="A1467" s="1576" t="s">
        <v>3015</v>
      </c>
      <c r="B1467" s="1574" t="s">
        <v>3534</v>
      </c>
      <c r="C1467" s="112" t="s">
        <v>3530</v>
      </c>
      <c r="D1467" s="1575" t="s">
        <v>3508</v>
      </c>
    </row>
    <row r="1468">
      <c r="A1468" s="1576" t="s">
        <v>3015</v>
      </c>
      <c r="B1468" s="1574" t="s">
        <v>3535</v>
      </c>
      <c r="C1468" s="112" t="s">
        <v>3536</v>
      </c>
      <c r="D1468" s="1575" t="s">
        <v>3508</v>
      </c>
    </row>
    <row r="1469">
      <c r="A1469" s="1576" t="s">
        <v>3015</v>
      </c>
      <c r="B1469" s="1574" t="s">
        <v>3537</v>
      </c>
      <c r="C1469" s="112" t="s">
        <v>3536</v>
      </c>
      <c r="D1469" s="1575" t="s">
        <v>3508</v>
      </c>
    </row>
    <row r="1470">
      <c r="A1470" s="1576" t="s">
        <v>3015</v>
      </c>
      <c r="B1470" s="1574" t="s">
        <v>3538</v>
      </c>
      <c r="C1470" s="112" t="s">
        <v>3536</v>
      </c>
      <c r="D1470" s="1575" t="s">
        <v>3508</v>
      </c>
    </row>
    <row r="1471">
      <c r="A1471" s="1576" t="s">
        <v>3015</v>
      </c>
      <c r="B1471" s="1574" t="s">
        <v>3539</v>
      </c>
      <c r="C1471" s="112" t="s">
        <v>3536</v>
      </c>
      <c r="D1471" s="1575" t="s">
        <v>3508</v>
      </c>
    </row>
    <row r="1472">
      <c r="A1472" s="1576" t="s">
        <v>3015</v>
      </c>
      <c r="B1472" s="1574" t="s">
        <v>3540</v>
      </c>
      <c r="C1472" s="112" t="s">
        <v>3536</v>
      </c>
      <c r="D1472" s="1575" t="s">
        <v>3508</v>
      </c>
    </row>
    <row r="1473">
      <c r="A1473" s="1576" t="s">
        <v>3015</v>
      </c>
      <c r="B1473" s="1574" t="s">
        <v>3541</v>
      </c>
      <c r="C1473" s="112" t="s">
        <v>3536</v>
      </c>
      <c r="D1473" s="1575" t="s">
        <v>3508</v>
      </c>
    </row>
    <row r="1474">
      <c r="A1474" s="1576" t="s">
        <v>3015</v>
      </c>
      <c r="B1474" s="1574" t="s">
        <v>3542</v>
      </c>
      <c r="C1474" s="112" t="s">
        <v>3543</v>
      </c>
      <c r="D1474" s="1575" t="s">
        <v>3508</v>
      </c>
    </row>
    <row r="1475">
      <c r="A1475" s="1576" t="s">
        <v>3015</v>
      </c>
      <c r="B1475" s="1574" t="s">
        <v>3544</v>
      </c>
      <c r="C1475" s="112" t="s">
        <v>3530</v>
      </c>
      <c r="D1475" s="1575" t="s">
        <v>3508</v>
      </c>
    </row>
    <row r="1476">
      <c r="A1476" s="1576" t="s">
        <v>3015</v>
      </c>
      <c r="B1476" s="1574" t="s">
        <v>3545</v>
      </c>
      <c r="C1476" s="112" t="s">
        <v>3546</v>
      </c>
      <c r="D1476" s="1575" t="s">
        <v>3514</v>
      </c>
    </row>
    <row r="1477">
      <c r="A1477" s="1576" t="s">
        <v>3015</v>
      </c>
      <c r="B1477" s="1574" t="s">
        <v>3547</v>
      </c>
      <c r="C1477" s="112" t="s">
        <v>3548</v>
      </c>
      <c r="D1477" s="1575" t="s">
        <v>3514</v>
      </c>
    </row>
    <row r="1478">
      <c r="A1478" s="1576" t="s">
        <v>3015</v>
      </c>
      <c r="B1478" s="1574" t="s">
        <v>3549</v>
      </c>
      <c r="C1478" s="112" t="s">
        <v>3548</v>
      </c>
      <c r="D1478" s="1575" t="s">
        <v>3514</v>
      </c>
    </row>
    <row r="1479">
      <c r="A1479" s="1576" t="s">
        <v>3015</v>
      </c>
      <c r="B1479" s="1574" t="s">
        <v>3550</v>
      </c>
      <c r="C1479" s="112" t="s">
        <v>3551</v>
      </c>
      <c r="D1479" s="1575" t="s">
        <v>3514</v>
      </c>
    </row>
    <row r="1480">
      <c r="A1480" s="1576" t="s">
        <v>3015</v>
      </c>
      <c r="B1480" s="1574" t="s">
        <v>3552</v>
      </c>
      <c r="C1480" s="112" t="s">
        <v>3548</v>
      </c>
      <c r="D1480" s="1575" t="s">
        <v>3514</v>
      </c>
    </row>
    <row r="1481">
      <c r="A1481" s="1576" t="s">
        <v>3015</v>
      </c>
      <c r="B1481" s="1574" t="s">
        <v>3553</v>
      </c>
      <c r="C1481" s="112" t="s">
        <v>3548</v>
      </c>
      <c r="D1481" s="1575" t="s">
        <v>3514</v>
      </c>
    </row>
    <row r="1482">
      <c r="A1482" s="1576" t="s">
        <v>3015</v>
      </c>
      <c r="B1482" s="1574" t="s">
        <v>3554</v>
      </c>
      <c r="C1482" s="112" t="s">
        <v>3546</v>
      </c>
      <c r="D1482" s="1575" t="s">
        <v>3514</v>
      </c>
    </row>
    <row r="1483">
      <c r="A1483" s="1576" t="s">
        <v>3015</v>
      </c>
      <c r="B1483" s="1574" t="s">
        <v>3555</v>
      </c>
      <c r="C1483" s="112" t="s">
        <v>3546</v>
      </c>
      <c r="D1483" s="1575" t="s">
        <v>3514</v>
      </c>
    </row>
    <row r="1484">
      <c r="A1484" s="1576" t="s">
        <v>3015</v>
      </c>
      <c r="B1484" s="1574" t="s">
        <v>3556</v>
      </c>
      <c r="C1484" s="112" t="s">
        <v>3557</v>
      </c>
      <c r="D1484" s="1575" t="s">
        <v>3558</v>
      </c>
    </row>
    <row r="1485">
      <c r="A1485" s="1576" t="s">
        <v>3015</v>
      </c>
      <c r="B1485" s="1574" t="s">
        <v>3559</v>
      </c>
      <c r="C1485" s="112" t="s">
        <v>3557</v>
      </c>
      <c r="D1485" s="1575" t="s">
        <v>3558</v>
      </c>
    </row>
    <row r="1486">
      <c r="A1486" s="1576" t="s">
        <v>3015</v>
      </c>
      <c r="B1486" s="1574" t="s">
        <v>3560</v>
      </c>
      <c r="C1486" s="112" t="s">
        <v>3557</v>
      </c>
      <c r="D1486" s="1575" t="s">
        <v>3558</v>
      </c>
    </row>
    <row r="1487">
      <c r="A1487" s="1576" t="s">
        <v>3015</v>
      </c>
      <c r="B1487" s="1574" t="s">
        <v>3561</v>
      </c>
      <c r="C1487" s="112" t="s">
        <v>3557</v>
      </c>
      <c r="D1487" s="1575" t="s">
        <v>3558</v>
      </c>
    </row>
    <row r="1488">
      <c r="A1488" s="1576" t="s">
        <v>3015</v>
      </c>
      <c r="B1488" s="1574" t="s">
        <v>3562</v>
      </c>
      <c r="C1488" s="112" t="s">
        <v>3557</v>
      </c>
      <c r="D1488" s="1575" t="s">
        <v>3558</v>
      </c>
    </row>
    <row r="1489">
      <c r="A1489" s="1576" t="s">
        <v>3015</v>
      </c>
      <c r="B1489" s="1574" t="s">
        <v>3563</v>
      </c>
      <c r="C1489" s="112" t="s">
        <v>3557</v>
      </c>
      <c r="D1489" s="1575" t="s">
        <v>3558</v>
      </c>
    </row>
    <row r="1490">
      <c r="A1490" s="1576" t="s">
        <v>3015</v>
      </c>
      <c r="B1490" s="1574" t="s">
        <v>3564</v>
      </c>
      <c r="C1490" s="112" t="s">
        <v>3557</v>
      </c>
      <c r="D1490" s="1575" t="s">
        <v>3558</v>
      </c>
    </row>
    <row r="1491">
      <c r="A1491" s="1576" t="s">
        <v>3015</v>
      </c>
      <c r="B1491" s="1574" t="s">
        <v>3565</v>
      </c>
      <c r="C1491" s="112" t="s">
        <v>3557</v>
      </c>
      <c r="D1491" s="1575" t="s">
        <v>3558</v>
      </c>
    </row>
    <row r="1492">
      <c r="A1492" s="1576" t="s">
        <v>3015</v>
      </c>
      <c r="B1492" s="1574" t="s">
        <v>3566</v>
      </c>
      <c r="C1492" s="112" t="s">
        <v>3557</v>
      </c>
      <c r="D1492" s="1575" t="s">
        <v>3558</v>
      </c>
    </row>
    <row r="1493">
      <c r="A1493" s="1576" t="s">
        <v>3015</v>
      </c>
      <c r="B1493" s="1574" t="s">
        <v>3567</v>
      </c>
      <c r="C1493" s="112" t="s">
        <v>3557</v>
      </c>
      <c r="D1493" s="1575" t="s">
        <v>3558</v>
      </c>
    </row>
    <row r="1494">
      <c r="A1494" s="1576" t="s">
        <v>3015</v>
      </c>
      <c r="B1494" s="1574" t="s">
        <v>3568</v>
      </c>
      <c r="C1494" s="112" t="s">
        <v>3557</v>
      </c>
      <c r="D1494" s="1575" t="s">
        <v>3558</v>
      </c>
    </row>
    <row r="1495">
      <c r="A1495" s="1576" t="s">
        <v>3015</v>
      </c>
      <c r="B1495" s="1574" t="s">
        <v>3569</v>
      </c>
      <c r="C1495" s="112" t="s">
        <v>3557</v>
      </c>
      <c r="D1495" s="1575" t="s">
        <v>3558</v>
      </c>
    </row>
    <row r="1496">
      <c r="A1496" s="1576" t="s">
        <v>3015</v>
      </c>
      <c r="B1496" s="1574" t="s">
        <v>3570</v>
      </c>
      <c r="C1496" s="112" t="s">
        <v>3557</v>
      </c>
      <c r="D1496" s="1575" t="s">
        <v>3558</v>
      </c>
    </row>
    <row r="1497">
      <c r="A1497" s="1576" t="s">
        <v>3015</v>
      </c>
      <c r="B1497" s="1574" t="s">
        <v>3571</v>
      </c>
      <c r="C1497" s="112" t="s">
        <v>3557</v>
      </c>
      <c r="D1497" s="1575" t="s">
        <v>3558</v>
      </c>
    </row>
    <row r="1498">
      <c r="A1498" s="1576" t="s">
        <v>3015</v>
      </c>
      <c r="B1498" s="1574" t="s">
        <v>3572</v>
      </c>
      <c r="C1498" s="112" t="s">
        <v>3557</v>
      </c>
      <c r="D1498" s="1575" t="s">
        <v>3558</v>
      </c>
    </row>
    <row r="1499">
      <c r="A1499" s="1576" t="s">
        <v>3015</v>
      </c>
      <c r="B1499" s="1574" t="s">
        <v>3573</v>
      </c>
      <c r="C1499" s="112" t="s">
        <v>3557</v>
      </c>
      <c r="D1499" s="1575" t="s">
        <v>3558</v>
      </c>
    </row>
    <row r="1500">
      <c r="A1500" s="1576" t="s">
        <v>3015</v>
      </c>
      <c r="B1500" s="1574" t="s">
        <v>3574</v>
      </c>
      <c r="C1500" s="112" t="s">
        <v>3557</v>
      </c>
      <c r="D1500" s="1575" t="s">
        <v>3558</v>
      </c>
    </row>
    <row r="1501">
      <c r="A1501" s="1576" t="s">
        <v>3015</v>
      </c>
      <c r="B1501" s="1574" t="s">
        <v>3575</v>
      </c>
      <c r="C1501" s="112" t="s">
        <v>3557</v>
      </c>
      <c r="D1501" s="1575" t="s">
        <v>3558</v>
      </c>
    </row>
    <row r="1502">
      <c r="A1502" s="1576" t="s">
        <v>3015</v>
      </c>
      <c r="B1502" s="1574" t="s">
        <v>3576</v>
      </c>
      <c r="C1502" s="112" t="s">
        <v>3557</v>
      </c>
      <c r="D1502" s="1575" t="s">
        <v>3558</v>
      </c>
    </row>
    <row r="1503">
      <c r="A1503" s="1576" t="s">
        <v>3015</v>
      </c>
      <c r="B1503" s="1574" t="s">
        <v>3577</v>
      </c>
      <c r="C1503" s="112" t="s">
        <v>3557</v>
      </c>
      <c r="D1503" s="1575" t="s">
        <v>3558</v>
      </c>
    </row>
    <row r="1504">
      <c r="A1504" s="1576" t="s">
        <v>3015</v>
      </c>
      <c r="B1504" s="1574" t="s">
        <v>3578</v>
      </c>
      <c r="C1504" s="112" t="s">
        <v>3557</v>
      </c>
      <c r="D1504" s="1575" t="s">
        <v>3558</v>
      </c>
    </row>
    <row r="1505">
      <c r="A1505" s="1576" t="s">
        <v>3015</v>
      </c>
      <c r="B1505" s="1574" t="s">
        <v>3579</v>
      </c>
      <c r="C1505" s="112" t="s">
        <v>3557</v>
      </c>
      <c r="D1505" s="1575" t="s">
        <v>3558</v>
      </c>
    </row>
    <row r="1506">
      <c r="A1506" s="1576" t="s">
        <v>3015</v>
      </c>
      <c r="B1506" s="1574" t="s">
        <v>3580</v>
      </c>
      <c r="C1506" s="112" t="s">
        <v>3557</v>
      </c>
      <c r="D1506" s="1575" t="s">
        <v>3558</v>
      </c>
    </row>
    <row r="1507">
      <c r="A1507" s="1576" t="s">
        <v>3015</v>
      </c>
      <c r="B1507" s="1574" t="s">
        <v>3581</v>
      </c>
      <c r="C1507" s="112" t="s">
        <v>3557</v>
      </c>
      <c r="D1507" s="1575" t="s">
        <v>3558</v>
      </c>
    </row>
    <row r="1508">
      <c r="A1508" s="1576" t="s">
        <v>3015</v>
      </c>
      <c r="B1508" s="1574" t="s">
        <v>3582</v>
      </c>
      <c r="C1508" s="112" t="s">
        <v>3557</v>
      </c>
      <c r="D1508" s="1575" t="s">
        <v>3558</v>
      </c>
    </row>
    <row r="1509">
      <c r="A1509" s="1576" t="s">
        <v>3015</v>
      </c>
      <c r="B1509" s="1574" t="s">
        <v>3583</v>
      </c>
      <c r="C1509" s="112" t="s">
        <v>3557</v>
      </c>
      <c r="D1509" s="1575" t="s">
        <v>3558</v>
      </c>
    </row>
    <row r="1510">
      <c r="A1510" s="1576" t="s">
        <v>3015</v>
      </c>
      <c r="B1510" s="1574" t="s">
        <v>3584</v>
      </c>
      <c r="C1510" s="112" t="s">
        <v>3557</v>
      </c>
      <c r="D1510" s="1575" t="s">
        <v>3558</v>
      </c>
    </row>
    <row r="1511">
      <c r="A1511" s="1576" t="s">
        <v>3015</v>
      </c>
      <c r="B1511" s="1574" t="s">
        <v>3585</v>
      </c>
      <c r="C1511" s="112" t="s">
        <v>3557</v>
      </c>
      <c r="D1511" s="1575" t="s">
        <v>3558</v>
      </c>
    </row>
    <row r="1512">
      <c r="A1512" s="1576" t="s">
        <v>3015</v>
      </c>
      <c r="B1512" s="1574" t="s">
        <v>3586</v>
      </c>
      <c r="C1512" s="112" t="s">
        <v>3557</v>
      </c>
      <c r="D1512" s="1575" t="s">
        <v>3558</v>
      </c>
    </row>
    <row r="1513">
      <c r="A1513" s="1576" t="s">
        <v>3015</v>
      </c>
      <c r="B1513" s="1574" t="s">
        <v>3587</v>
      </c>
      <c r="C1513" s="112" t="s">
        <v>3557</v>
      </c>
      <c r="D1513" s="1575" t="s">
        <v>3558</v>
      </c>
    </row>
    <row r="1514">
      <c r="A1514" s="1576" t="s">
        <v>3015</v>
      </c>
      <c r="B1514" s="1574" t="s">
        <v>3588</v>
      </c>
      <c r="C1514" s="112" t="s">
        <v>3557</v>
      </c>
      <c r="D1514" s="1575" t="s">
        <v>3558</v>
      </c>
    </row>
    <row r="1515">
      <c r="A1515" s="1576" t="s">
        <v>3015</v>
      </c>
      <c r="B1515" s="1574" t="s">
        <v>3589</v>
      </c>
      <c r="C1515" s="112" t="s">
        <v>3557</v>
      </c>
      <c r="D1515" s="1575" t="s">
        <v>3558</v>
      </c>
    </row>
    <row r="1516">
      <c r="A1516" s="1576" t="s">
        <v>3015</v>
      </c>
      <c r="B1516" s="1574" t="s">
        <v>3590</v>
      </c>
      <c r="C1516" s="112" t="s">
        <v>3557</v>
      </c>
      <c r="D1516" s="1575" t="s">
        <v>3558</v>
      </c>
    </row>
    <row r="1517">
      <c r="A1517" s="1576" t="s">
        <v>3015</v>
      </c>
      <c r="B1517" s="1574" t="s">
        <v>3591</v>
      </c>
      <c r="C1517" s="112" t="s">
        <v>3557</v>
      </c>
      <c r="D1517" s="1575" t="s">
        <v>3558</v>
      </c>
    </row>
    <row r="1518">
      <c r="A1518" s="1576" t="s">
        <v>3015</v>
      </c>
      <c r="B1518" s="1574" t="s">
        <v>3592</v>
      </c>
      <c r="C1518" s="112" t="s">
        <v>3557</v>
      </c>
      <c r="D1518" s="1575" t="s">
        <v>3558</v>
      </c>
    </row>
    <row r="1519">
      <c r="A1519" s="1576" t="s">
        <v>3015</v>
      </c>
      <c r="B1519" s="1574" t="s">
        <v>3593</v>
      </c>
      <c r="C1519" s="112" t="s">
        <v>3557</v>
      </c>
      <c r="D1519" s="1575" t="s">
        <v>3558</v>
      </c>
    </row>
    <row r="1520">
      <c r="A1520" s="1576" t="s">
        <v>3015</v>
      </c>
      <c r="B1520" s="1574" t="s">
        <v>3594</v>
      </c>
      <c r="C1520" s="112" t="s">
        <v>3557</v>
      </c>
      <c r="D1520" s="1575" t="s">
        <v>3558</v>
      </c>
    </row>
    <row r="1521">
      <c r="A1521" s="1576" t="s">
        <v>3015</v>
      </c>
      <c r="B1521" s="1574" t="s">
        <v>3595</v>
      </c>
      <c r="C1521" s="112" t="s">
        <v>3557</v>
      </c>
      <c r="D1521" s="1575" t="s">
        <v>3558</v>
      </c>
    </row>
    <row r="1522">
      <c r="A1522" s="1576" t="s">
        <v>3015</v>
      </c>
      <c r="B1522" s="1574" t="s">
        <v>3596</v>
      </c>
      <c r="C1522" s="112" t="s">
        <v>3557</v>
      </c>
      <c r="D1522" s="1575" t="s">
        <v>3558</v>
      </c>
    </row>
    <row r="1523">
      <c r="A1523" s="1576" t="s">
        <v>3015</v>
      </c>
      <c r="B1523" s="1574" t="s">
        <v>3597</v>
      </c>
      <c r="C1523" s="112" t="s">
        <v>3557</v>
      </c>
      <c r="D1523" s="1575" t="s">
        <v>3558</v>
      </c>
    </row>
    <row r="1524">
      <c r="A1524" s="1576" t="s">
        <v>3015</v>
      </c>
      <c r="B1524" s="1574" t="s">
        <v>3598</v>
      </c>
      <c r="C1524" s="112" t="s">
        <v>3557</v>
      </c>
      <c r="D1524" s="1575" t="s">
        <v>3558</v>
      </c>
    </row>
    <row r="1525">
      <c r="A1525" s="1576" t="s">
        <v>3015</v>
      </c>
      <c r="B1525" s="1574" t="s">
        <v>3599</v>
      </c>
      <c r="C1525" s="112" t="s">
        <v>3557</v>
      </c>
      <c r="D1525" s="1575" t="s">
        <v>3558</v>
      </c>
    </row>
    <row r="1526">
      <c r="A1526" s="1576" t="s">
        <v>3015</v>
      </c>
      <c r="B1526" s="1574" t="s">
        <v>3600</v>
      </c>
      <c r="C1526" s="112" t="s">
        <v>3557</v>
      </c>
      <c r="D1526" s="1575" t="s">
        <v>3558</v>
      </c>
    </row>
    <row r="1527">
      <c r="A1527" s="1576" t="s">
        <v>3015</v>
      </c>
      <c r="B1527" s="1574" t="s">
        <v>3601</v>
      </c>
      <c r="C1527" s="112" t="s">
        <v>3557</v>
      </c>
      <c r="D1527" s="1575" t="s">
        <v>3558</v>
      </c>
    </row>
    <row r="1528">
      <c r="A1528" s="1576" t="s">
        <v>3015</v>
      </c>
      <c r="B1528" s="1574" t="s">
        <v>3602</v>
      </c>
      <c r="C1528" s="112" t="s">
        <v>3557</v>
      </c>
      <c r="D1528" s="1575" t="s">
        <v>3558</v>
      </c>
    </row>
    <row r="1529">
      <c r="A1529" s="1576" t="s">
        <v>3015</v>
      </c>
      <c r="B1529" s="1574" t="s">
        <v>3603</v>
      </c>
      <c r="C1529" s="112" t="s">
        <v>3557</v>
      </c>
      <c r="D1529" s="1575" t="s">
        <v>3558</v>
      </c>
    </row>
    <row r="1530">
      <c r="A1530" s="1576" t="s">
        <v>3015</v>
      </c>
      <c r="B1530" s="1574" t="s">
        <v>3604</v>
      </c>
      <c r="C1530" s="112" t="s">
        <v>3557</v>
      </c>
      <c r="D1530" s="1575" t="s">
        <v>3558</v>
      </c>
    </row>
    <row r="1531">
      <c r="A1531" s="1576" t="s">
        <v>3015</v>
      </c>
      <c r="B1531" s="1574" t="s">
        <v>3605</v>
      </c>
      <c r="C1531" s="112" t="s">
        <v>3557</v>
      </c>
      <c r="D1531" s="1575" t="s">
        <v>3558</v>
      </c>
    </row>
    <row r="1532">
      <c r="A1532" s="1576" t="s">
        <v>3015</v>
      </c>
      <c r="B1532" s="1574" t="s">
        <v>3606</v>
      </c>
      <c r="C1532" s="112" t="s">
        <v>3557</v>
      </c>
      <c r="D1532" s="1575" t="s">
        <v>3558</v>
      </c>
    </row>
    <row r="1533">
      <c r="A1533" s="1576" t="s">
        <v>3015</v>
      </c>
      <c r="B1533" s="1574" t="s">
        <v>3607</v>
      </c>
      <c r="C1533" s="112" t="s">
        <v>3557</v>
      </c>
      <c r="D1533" s="1575" t="s">
        <v>3558</v>
      </c>
    </row>
    <row r="1534">
      <c r="A1534" s="1576" t="s">
        <v>3015</v>
      </c>
      <c r="B1534" s="1574" t="s">
        <v>3608</v>
      </c>
      <c r="C1534" s="112" t="s">
        <v>3557</v>
      </c>
      <c r="D1534" s="1575" t="s">
        <v>3558</v>
      </c>
    </row>
    <row r="1535">
      <c r="A1535" s="1576" t="s">
        <v>3015</v>
      </c>
      <c r="B1535" s="1574" t="s">
        <v>3609</v>
      </c>
      <c r="C1535" s="112" t="s">
        <v>3557</v>
      </c>
      <c r="D1535" s="1575" t="s">
        <v>3558</v>
      </c>
    </row>
    <row r="1536">
      <c r="A1536" s="1576" t="s">
        <v>3015</v>
      </c>
      <c r="B1536" s="1574" t="s">
        <v>3610</v>
      </c>
      <c r="C1536" s="112" t="s">
        <v>3611</v>
      </c>
      <c r="D1536" s="1575" t="s">
        <v>3514</v>
      </c>
    </row>
    <row r="1537">
      <c r="A1537" s="1576" t="s">
        <v>3015</v>
      </c>
      <c r="B1537" s="1574" t="s">
        <v>3612</v>
      </c>
      <c r="C1537" s="112" t="s">
        <v>3611</v>
      </c>
      <c r="D1537" s="1575" t="s">
        <v>3514</v>
      </c>
    </row>
    <row r="1538">
      <c r="A1538" s="1576" t="s">
        <v>3015</v>
      </c>
      <c r="B1538" s="1574" t="s">
        <v>3613</v>
      </c>
      <c r="C1538" s="112" t="s">
        <v>3611</v>
      </c>
      <c r="D1538" s="1575" t="s">
        <v>3514</v>
      </c>
    </row>
    <row r="1539">
      <c r="A1539" s="1576" t="s">
        <v>3015</v>
      </c>
      <c r="B1539" s="1574" t="s">
        <v>3614</v>
      </c>
      <c r="C1539" s="112" t="s">
        <v>3611</v>
      </c>
      <c r="D1539" s="1575" t="s">
        <v>3514</v>
      </c>
    </row>
    <row r="1540">
      <c r="A1540" s="1576" t="s">
        <v>3015</v>
      </c>
      <c r="B1540" s="1574" t="s">
        <v>3615</v>
      </c>
      <c r="C1540" s="112" t="s">
        <v>3616</v>
      </c>
      <c r="D1540" s="1575" t="s">
        <v>3514</v>
      </c>
    </row>
    <row r="1541">
      <c r="A1541" s="1576" t="s">
        <v>3015</v>
      </c>
      <c r="B1541" s="1574" t="s">
        <v>3617</v>
      </c>
      <c r="C1541" s="112" t="s">
        <v>3618</v>
      </c>
      <c r="D1541" s="1575" t="s">
        <v>3514</v>
      </c>
    </row>
    <row r="1542">
      <c r="A1542" s="1576" t="s">
        <v>3015</v>
      </c>
      <c r="B1542" s="1574" t="s">
        <v>3619</v>
      </c>
      <c r="C1542" s="112" t="s">
        <v>3611</v>
      </c>
      <c r="D1542" s="1575" t="s">
        <v>3514</v>
      </c>
    </row>
    <row r="1543">
      <c r="A1543" s="1576" t="s">
        <v>3015</v>
      </c>
      <c r="B1543" s="1574" t="s">
        <v>3620</v>
      </c>
      <c r="C1543" s="112" t="s">
        <v>3621</v>
      </c>
      <c r="D1543" s="1575" t="s">
        <v>3514</v>
      </c>
    </row>
    <row r="1544">
      <c r="A1544" s="1576" t="s">
        <v>3015</v>
      </c>
      <c r="B1544" s="1574" t="s">
        <v>3622</v>
      </c>
      <c r="C1544" s="112" t="s">
        <v>3621</v>
      </c>
      <c r="D1544" s="1575" t="s">
        <v>3514</v>
      </c>
    </row>
    <row r="1545">
      <c r="A1545" s="1576" t="s">
        <v>3015</v>
      </c>
      <c r="B1545" s="1574" t="s">
        <v>3623</v>
      </c>
      <c r="C1545" s="112" t="s">
        <v>3621</v>
      </c>
      <c r="D1545" s="1575" t="s">
        <v>3514</v>
      </c>
    </row>
    <row r="1546">
      <c r="A1546" s="1576" t="s">
        <v>3015</v>
      </c>
      <c r="B1546" s="1574" t="s">
        <v>3624</v>
      </c>
      <c r="C1546" s="112" t="s">
        <v>3625</v>
      </c>
      <c r="D1546" s="1575" t="s">
        <v>3514</v>
      </c>
    </row>
    <row r="1547">
      <c r="A1547" s="1576" t="s">
        <v>3015</v>
      </c>
      <c r="B1547" s="1574" t="s">
        <v>3626</v>
      </c>
      <c r="C1547" s="112" t="s">
        <v>3625</v>
      </c>
      <c r="D1547" s="1575" t="s">
        <v>3514</v>
      </c>
    </row>
    <row r="1548">
      <c r="A1548" s="1576" t="s">
        <v>3015</v>
      </c>
      <c r="B1548" s="1574" t="s">
        <v>3627</v>
      </c>
      <c r="C1548" s="112" t="s">
        <v>3628</v>
      </c>
      <c r="D1548" s="1575" t="s">
        <v>3514</v>
      </c>
    </row>
    <row r="1549">
      <c r="A1549" s="1576" t="s">
        <v>3015</v>
      </c>
      <c r="B1549" s="1574" t="s">
        <v>3629</v>
      </c>
      <c r="C1549" s="112" t="s">
        <v>3630</v>
      </c>
      <c r="D1549" s="1575" t="s">
        <v>3514</v>
      </c>
    </row>
    <row r="1550">
      <c r="A1550" s="1576" t="s">
        <v>3015</v>
      </c>
      <c r="B1550" s="1574" t="s">
        <v>3631</v>
      </c>
      <c r="C1550" s="112" t="s">
        <v>3630</v>
      </c>
      <c r="D1550" s="1575" t="s">
        <v>3514</v>
      </c>
    </row>
    <row r="1551">
      <c r="A1551" s="1576" t="s">
        <v>3015</v>
      </c>
      <c r="B1551" s="1574" t="s">
        <v>3632</v>
      </c>
      <c r="C1551" s="112" t="s">
        <v>3611</v>
      </c>
      <c r="D1551" s="1575" t="s">
        <v>3514</v>
      </c>
    </row>
    <row r="1552">
      <c r="A1552" s="1576" t="s">
        <v>3015</v>
      </c>
      <c r="B1552" s="1574" t="s">
        <v>3633</v>
      </c>
      <c r="C1552" s="112" t="s">
        <v>3634</v>
      </c>
      <c r="D1552" s="1575" t="s">
        <v>3514</v>
      </c>
    </row>
    <row r="1553">
      <c r="A1553" s="1576" t="s">
        <v>3015</v>
      </c>
      <c r="B1553" s="1574" t="s">
        <v>3635</v>
      </c>
      <c r="C1553" s="112" t="s">
        <v>3636</v>
      </c>
      <c r="D1553" s="1575" t="s">
        <v>3514</v>
      </c>
    </row>
    <row r="1554">
      <c r="A1554" s="1576" t="s">
        <v>3015</v>
      </c>
      <c r="B1554" s="1574" t="s">
        <v>3637</v>
      </c>
      <c r="C1554" s="112" t="s">
        <v>3636</v>
      </c>
      <c r="D1554" s="1575" t="s">
        <v>3514</v>
      </c>
    </row>
    <row r="1555">
      <c r="A1555" s="1576" t="s">
        <v>3015</v>
      </c>
      <c r="B1555" s="1574" t="s">
        <v>3638</v>
      </c>
      <c r="C1555" s="112" t="s">
        <v>3611</v>
      </c>
      <c r="D1555" s="1575" t="s">
        <v>3514</v>
      </c>
    </row>
    <row r="1556">
      <c r="A1556" s="1576" t="s">
        <v>3015</v>
      </c>
      <c r="B1556" s="1574" t="s">
        <v>3639</v>
      </c>
      <c r="C1556" s="112" t="s">
        <v>3640</v>
      </c>
      <c r="D1556" s="1575" t="s">
        <v>3514</v>
      </c>
    </row>
    <row r="1557">
      <c r="A1557" s="1576" t="s">
        <v>3015</v>
      </c>
      <c r="B1557" s="1574" t="s">
        <v>3641</v>
      </c>
      <c r="C1557" s="112" t="s">
        <v>3642</v>
      </c>
      <c r="D1557" s="1575" t="s">
        <v>3514</v>
      </c>
    </row>
    <row r="1558">
      <c r="A1558" s="1576" t="s">
        <v>3015</v>
      </c>
      <c r="B1558" s="1574" t="s">
        <v>3643</v>
      </c>
      <c r="C1558" s="112" t="s">
        <v>3644</v>
      </c>
      <c r="D1558" s="1575" t="s">
        <v>3514</v>
      </c>
    </row>
    <row r="1559">
      <c r="A1559" s="1576" t="s">
        <v>3015</v>
      </c>
      <c r="B1559" s="1574" t="s">
        <v>3645</v>
      </c>
      <c r="C1559" s="112" t="s">
        <v>3646</v>
      </c>
      <c r="D1559" s="1575" t="s">
        <v>3514</v>
      </c>
    </row>
    <row r="1560">
      <c r="A1560" s="1576" t="s">
        <v>3015</v>
      </c>
      <c r="B1560" s="1574" t="s">
        <v>3647</v>
      </c>
      <c r="C1560" s="112" t="s">
        <v>3648</v>
      </c>
      <c r="D1560" s="1575" t="s">
        <v>3514</v>
      </c>
    </row>
    <row r="1561">
      <c r="A1561" s="1576" t="s">
        <v>3015</v>
      </c>
      <c r="B1561" s="1574" t="s">
        <v>3649</v>
      </c>
      <c r="C1561" s="112" t="s">
        <v>3650</v>
      </c>
      <c r="D1561" s="1575" t="s">
        <v>3514</v>
      </c>
    </row>
    <row r="1562">
      <c r="A1562" s="1576" t="s">
        <v>3015</v>
      </c>
      <c r="B1562" s="1574" t="s">
        <v>3651</v>
      </c>
      <c r="C1562" s="112" t="s">
        <v>3652</v>
      </c>
      <c r="D1562" s="1575" t="s">
        <v>3514</v>
      </c>
    </row>
    <row r="1563">
      <c r="A1563" s="1576" t="s">
        <v>3015</v>
      </c>
      <c r="B1563" s="1574" t="s">
        <v>3653</v>
      </c>
      <c r="C1563" s="112" t="s">
        <v>3642</v>
      </c>
      <c r="D1563" s="1575" t="s">
        <v>3514</v>
      </c>
    </row>
    <row r="1564">
      <c r="A1564" s="1576" t="s">
        <v>3015</v>
      </c>
      <c r="B1564" s="1574" t="s">
        <v>3654</v>
      </c>
      <c r="C1564" s="112" t="s">
        <v>3611</v>
      </c>
      <c r="D1564" s="1575" t="s">
        <v>3514</v>
      </c>
    </row>
    <row r="1565">
      <c r="A1565" s="1576" t="s">
        <v>3015</v>
      </c>
      <c r="B1565" s="1574" t="s">
        <v>3655</v>
      </c>
      <c r="C1565" s="112" t="s">
        <v>3656</v>
      </c>
      <c r="D1565" s="1575" t="s">
        <v>3514</v>
      </c>
    </row>
    <row r="1566">
      <c r="A1566" s="1576" t="s">
        <v>3015</v>
      </c>
      <c r="B1566" s="1574" t="s">
        <v>3657</v>
      </c>
      <c r="C1566" s="112" t="s">
        <v>3656</v>
      </c>
      <c r="D1566" s="1575" t="s">
        <v>3514</v>
      </c>
    </row>
    <row r="1567">
      <c r="A1567" s="1576" t="s">
        <v>3015</v>
      </c>
      <c r="B1567" s="1574" t="s">
        <v>3658</v>
      </c>
      <c r="C1567" s="112" t="s">
        <v>3611</v>
      </c>
      <c r="D1567" s="1575" t="s">
        <v>3514</v>
      </c>
    </row>
    <row r="1568">
      <c r="A1568" s="1576" t="s">
        <v>3015</v>
      </c>
      <c r="B1568" s="1574" t="s">
        <v>3659</v>
      </c>
      <c r="C1568" s="112" t="s">
        <v>1719</v>
      </c>
      <c r="D1568" s="1575" t="s">
        <v>3514</v>
      </c>
    </row>
    <row r="1569">
      <c r="A1569" s="1576" t="s">
        <v>3015</v>
      </c>
      <c r="B1569" s="1574" t="s">
        <v>3660</v>
      </c>
      <c r="C1569" s="112" t="s">
        <v>3661</v>
      </c>
      <c r="D1569" s="1575" t="s">
        <v>3514</v>
      </c>
    </row>
    <row r="1570">
      <c r="A1570" s="1576" t="s">
        <v>3015</v>
      </c>
      <c r="B1570" s="1574" t="s">
        <v>3662</v>
      </c>
      <c r="C1570" s="112" t="s">
        <v>1836</v>
      </c>
      <c r="D1570" s="1575" t="s">
        <v>3514</v>
      </c>
    </row>
    <row r="1571">
      <c r="A1571" s="1576" t="s">
        <v>3015</v>
      </c>
      <c r="B1571" s="1574" t="s">
        <v>3663</v>
      </c>
      <c r="C1571" s="112" t="s">
        <v>3664</v>
      </c>
      <c r="D1571" s="1575" t="s">
        <v>3514</v>
      </c>
    </row>
    <row r="1572">
      <c r="A1572" s="1576" t="s">
        <v>3015</v>
      </c>
      <c r="B1572" s="1574" t="s">
        <v>3665</v>
      </c>
      <c r="C1572" s="112" t="s">
        <v>3666</v>
      </c>
      <c r="D1572" s="1575" t="s">
        <v>3514</v>
      </c>
    </row>
    <row r="1573">
      <c r="A1573" s="1576" t="s">
        <v>3015</v>
      </c>
      <c r="B1573" s="1574" t="s">
        <v>3667</v>
      </c>
      <c r="C1573" s="112" t="s">
        <v>3668</v>
      </c>
      <c r="D1573" s="1575" t="s">
        <v>3514</v>
      </c>
    </row>
    <row r="1574">
      <c r="A1574" s="1576" t="s">
        <v>3015</v>
      </c>
      <c r="B1574" s="1574" t="s">
        <v>3669</v>
      </c>
      <c r="C1574" s="112" t="s">
        <v>3670</v>
      </c>
      <c r="D1574" s="1575" t="s">
        <v>3514</v>
      </c>
    </row>
    <row r="1575">
      <c r="A1575" s="1576" t="s">
        <v>3015</v>
      </c>
      <c r="B1575" s="1574" t="s">
        <v>3671</v>
      </c>
      <c r="C1575" s="112" t="s">
        <v>3670</v>
      </c>
      <c r="D1575" s="1575" t="s">
        <v>3514</v>
      </c>
    </row>
    <row r="1576">
      <c r="A1576" s="1576" t="s">
        <v>3015</v>
      </c>
      <c r="B1576" s="1574" t="s">
        <v>3672</v>
      </c>
      <c r="C1576" s="112" t="s">
        <v>3673</v>
      </c>
      <c r="D1576" s="1575" t="s">
        <v>3514</v>
      </c>
    </row>
    <row r="1577">
      <c r="A1577" s="1576" t="s">
        <v>3015</v>
      </c>
      <c r="B1577" s="1574" t="s">
        <v>3674</v>
      </c>
      <c r="C1577" s="112" t="s">
        <v>3675</v>
      </c>
      <c r="D1577" s="1575" t="s">
        <v>3514</v>
      </c>
    </row>
    <row r="1578">
      <c r="A1578" s="1576" t="s">
        <v>3015</v>
      </c>
      <c r="B1578" s="1574" t="s">
        <v>3676</v>
      </c>
      <c r="C1578" s="112" t="s">
        <v>3677</v>
      </c>
      <c r="D1578" s="1575" t="s">
        <v>3514</v>
      </c>
    </row>
    <row r="1579">
      <c r="A1579" s="1576" t="s">
        <v>3015</v>
      </c>
      <c r="B1579" s="1574" t="s">
        <v>3678</v>
      </c>
      <c r="C1579" s="112" t="s">
        <v>3679</v>
      </c>
      <c r="D1579" s="1575" t="s">
        <v>3514</v>
      </c>
    </row>
    <row r="1580">
      <c r="A1580" s="1576" t="s">
        <v>3015</v>
      </c>
      <c r="B1580" s="1574" t="s">
        <v>3680</v>
      </c>
      <c r="C1580" s="112" t="s">
        <v>3681</v>
      </c>
      <c r="D1580" s="1575" t="s">
        <v>3514</v>
      </c>
    </row>
    <row r="1581">
      <c r="A1581" s="1576" t="s">
        <v>3015</v>
      </c>
      <c r="B1581" s="1574" t="s">
        <v>3682</v>
      </c>
      <c r="C1581" s="112" t="s">
        <v>1047</v>
      </c>
      <c r="D1581" s="1575" t="s">
        <v>3514</v>
      </c>
    </row>
    <row r="1582">
      <c r="A1582" s="1576" t="s">
        <v>3015</v>
      </c>
      <c r="B1582" s="1574" t="s">
        <v>3683</v>
      </c>
      <c r="C1582" s="112" t="s">
        <v>1719</v>
      </c>
      <c r="D1582" s="1575" t="s">
        <v>3514</v>
      </c>
    </row>
    <row r="1583">
      <c r="A1583" s="1576" t="s">
        <v>3015</v>
      </c>
      <c r="B1583" s="1574" t="s">
        <v>3684</v>
      </c>
      <c r="C1583" s="112" t="s">
        <v>1719</v>
      </c>
      <c r="D1583" s="1575" t="s">
        <v>3514</v>
      </c>
    </row>
    <row r="1584">
      <c r="A1584" s="1576" t="s">
        <v>3015</v>
      </c>
      <c r="B1584" s="1574" t="s">
        <v>3685</v>
      </c>
      <c r="C1584" s="112" t="s">
        <v>3686</v>
      </c>
      <c r="D1584" s="1575" t="s">
        <v>3514</v>
      </c>
    </row>
    <row r="1585">
      <c r="A1585" s="1576" t="s">
        <v>3015</v>
      </c>
      <c r="B1585" s="1574" t="s">
        <v>3687</v>
      </c>
      <c r="C1585" s="112" t="s">
        <v>3688</v>
      </c>
      <c r="D1585" s="1575" t="s">
        <v>3514</v>
      </c>
    </row>
    <row r="1586">
      <c r="A1586" s="1576" t="s">
        <v>3015</v>
      </c>
      <c r="B1586" s="1574" t="s">
        <v>3689</v>
      </c>
      <c r="C1586" s="112" t="s">
        <v>3688</v>
      </c>
      <c r="D1586" s="1575" t="s">
        <v>3514</v>
      </c>
    </row>
    <row r="1587">
      <c r="A1587" s="1576" t="s">
        <v>3015</v>
      </c>
      <c r="B1587" s="1574" t="s">
        <v>3690</v>
      </c>
      <c r="C1587" s="112" t="s">
        <v>3688</v>
      </c>
      <c r="D1587" s="1575" t="s">
        <v>3514</v>
      </c>
    </row>
    <row r="1588">
      <c r="A1588" s="1576" t="s">
        <v>3015</v>
      </c>
      <c r="B1588" s="1574" t="s">
        <v>3691</v>
      </c>
      <c r="C1588" s="112" t="s">
        <v>1719</v>
      </c>
      <c r="D1588" s="1575" t="s">
        <v>3514</v>
      </c>
    </row>
    <row r="1589">
      <c r="A1589" s="1576" t="s">
        <v>3015</v>
      </c>
      <c r="B1589" s="1574" t="s">
        <v>3692</v>
      </c>
      <c r="C1589" s="112" t="s">
        <v>1719</v>
      </c>
      <c r="D1589" s="1575" t="s">
        <v>3514</v>
      </c>
    </row>
    <row r="1590">
      <c r="A1590" s="1576" t="s">
        <v>3015</v>
      </c>
      <c r="B1590" s="1574" t="s">
        <v>3693</v>
      </c>
      <c r="C1590" s="112" t="s">
        <v>1719</v>
      </c>
      <c r="D1590" s="1575" t="s">
        <v>3514</v>
      </c>
    </row>
    <row r="1591">
      <c r="A1591" s="1576" t="s">
        <v>3015</v>
      </c>
      <c r="B1591" s="1574" t="s">
        <v>3694</v>
      </c>
      <c r="C1591" s="112" t="s">
        <v>1719</v>
      </c>
      <c r="D1591" s="1575" t="s">
        <v>3514</v>
      </c>
    </row>
    <row r="1592">
      <c r="A1592" s="1576" t="s">
        <v>3015</v>
      </c>
      <c r="B1592" s="1574" t="s">
        <v>3695</v>
      </c>
      <c r="C1592" s="112" t="s">
        <v>1719</v>
      </c>
      <c r="D1592" s="1575" t="s">
        <v>3514</v>
      </c>
    </row>
    <row r="1593">
      <c r="A1593" s="1576" t="s">
        <v>3015</v>
      </c>
      <c r="B1593" s="1574" t="s">
        <v>3696</v>
      </c>
      <c r="C1593" s="112" t="s">
        <v>1719</v>
      </c>
      <c r="D1593" s="1575" t="s">
        <v>3514</v>
      </c>
    </row>
    <row r="1594">
      <c r="A1594" s="1576" t="s">
        <v>3015</v>
      </c>
      <c r="B1594" s="1574" t="s">
        <v>3697</v>
      </c>
      <c r="C1594" s="112" t="s">
        <v>1719</v>
      </c>
      <c r="D1594" s="1575" t="s">
        <v>3514</v>
      </c>
    </row>
    <row r="1595">
      <c r="A1595" s="1576" t="s">
        <v>3015</v>
      </c>
      <c r="B1595" s="1574" t="s">
        <v>3698</v>
      </c>
      <c r="C1595" s="112" t="s">
        <v>1719</v>
      </c>
      <c r="D1595" s="1575" t="s">
        <v>3514</v>
      </c>
    </row>
    <row r="1596">
      <c r="A1596" s="1576" t="s">
        <v>3015</v>
      </c>
      <c r="B1596" s="1574" t="s">
        <v>3699</v>
      </c>
      <c r="C1596" s="112" t="s">
        <v>1719</v>
      </c>
      <c r="D1596" s="1575" t="s">
        <v>3514</v>
      </c>
    </row>
    <row r="1597">
      <c r="A1597" s="1576" t="s">
        <v>3015</v>
      </c>
      <c r="B1597" s="1574" t="s">
        <v>3700</v>
      </c>
      <c r="C1597" s="112" t="s">
        <v>1719</v>
      </c>
      <c r="D1597" s="1575" t="s">
        <v>3514</v>
      </c>
    </row>
    <row r="1598">
      <c r="A1598" s="1576" t="s">
        <v>3015</v>
      </c>
      <c r="B1598" s="1574" t="s">
        <v>3701</v>
      </c>
      <c r="C1598" s="112" t="s">
        <v>3702</v>
      </c>
      <c r="D1598" s="1575" t="s">
        <v>3508</v>
      </c>
    </row>
    <row r="1599">
      <c r="A1599" s="1576" t="s">
        <v>3015</v>
      </c>
      <c r="B1599" s="1574" t="s">
        <v>3703</v>
      </c>
      <c r="C1599" s="112" t="s">
        <v>3704</v>
      </c>
      <c r="D1599" s="1575" t="s">
        <v>3508</v>
      </c>
    </row>
    <row r="1600">
      <c r="A1600" s="1576" t="s">
        <v>3015</v>
      </c>
      <c r="B1600" s="1574" t="s">
        <v>3705</v>
      </c>
      <c r="C1600" s="112" t="s">
        <v>3706</v>
      </c>
      <c r="D1600" s="1575" t="s">
        <v>3508</v>
      </c>
    </row>
    <row r="1601">
      <c r="A1601" s="1576" t="s">
        <v>3015</v>
      </c>
      <c r="B1601" s="1574" t="s">
        <v>3707</v>
      </c>
      <c r="C1601" s="112" t="s">
        <v>3708</v>
      </c>
      <c r="D1601" s="1575" t="s">
        <v>3508</v>
      </c>
    </row>
    <row r="1602">
      <c r="A1602" s="1576" t="s">
        <v>3015</v>
      </c>
      <c r="B1602" s="1574" t="s">
        <v>3709</v>
      </c>
      <c r="C1602" s="112" t="s">
        <v>3710</v>
      </c>
      <c r="D1602" s="1575" t="s">
        <v>3508</v>
      </c>
    </row>
    <row r="1603">
      <c r="A1603" s="1576" t="s">
        <v>3015</v>
      </c>
      <c r="B1603" s="1574" t="s">
        <v>3711</v>
      </c>
      <c r="C1603" s="112" t="s">
        <v>3712</v>
      </c>
      <c r="D1603" s="1575" t="s">
        <v>3508</v>
      </c>
    </row>
    <row r="1604">
      <c r="A1604" s="1576" t="s">
        <v>3015</v>
      </c>
      <c r="B1604" s="1574" t="s">
        <v>3713</v>
      </c>
      <c r="C1604" s="112" t="s">
        <v>3714</v>
      </c>
      <c r="D1604" s="1575" t="s">
        <v>3508</v>
      </c>
    </row>
    <row r="1605">
      <c r="A1605" s="1576" t="s">
        <v>3015</v>
      </c>
      <c r="B1605" s="1574" t="s">
        <v>3715</v>
      </c>
      <c r="C1605" s="112" t="s">
        <v>2198</v>
      </c>
      <c r="D1605" s="1575" t="s">
        <v>3508</v>
      </c>
    </row>
    <row r="1606">
      <c r="A1606" s="1576" t="s">
        <v>3015</v>
      </c>
      <c r="B1606" s="1574" t="s">
        <v>3716</v>
      </c>
      <c r="C1606" s="112" t="s">
        <v>3717</v>
      </c>
      <c r="D1606" s="1575" t="s">
        <v>3508</v>
      </c>
    </row>
    <row r="1607">
      <c r="A1607" s="1576" t="s">
        <v>3015</v>
      </c>
      <c r="B1607" s="1574" t="s">
        <v>3718</v>
      </c>
      <c r="C1607" s="112" t="s">
        <v>3717</v>
      </c>
      <c r="D1607" s="1575" t="s">
        <v>3508</v>
      </c>
    </row>
    <row r="1608">
      <c r="A1608" s="1576" t="s">
        <v>3015</v>
      </c>
      <c r="B1608" s="1574" t="s">
        <v>3719</v>
      </c>
      <c r="C1608" s="112" t="s">
        <v>3717</v>
      </c>
      <c r="D1608" s="1575" t="s">
        <v>3508</v>
      </c>
    </row>
    <row r="1609">
      <c r="A1609" s="1576" t="s">
        <v>3015</v>
      </c>
      <c r="B1609" s="1574" t="s">
        <v>3720</v>
      </c>
      <c r="C1609" s="112" t="s">
        <v>3717</v>
      </c>
      <c r="D1609" s="1575" t="s">
        <v>3508</v>
      </c>
    </row>
    <row r="1610">
      <c r="A1610" s="1576" t="s">
        <v>3015</v>
      </c>
      <c r="B1610" s="1574" t="s">
        <v>3721</v>
      </c>
      <c r="C1610" s="112" t="s">
        <v>2857</v>
      </c>
      <c r="D1610" s="1575" t="s">
        <v>3508</v>
      </c>
    </row>
    <row r="1611">
      <c r="A1611" s="1576" t="s">
        <v>3015</v>
      </c>
      <c r="B1611" s="1574" t="s">
        <v>3722</v>
      </c>
      <c r="C1611" s="112" t="s">
        <v>3723</v>
      </c>
      <c r="D1611" s="1575" t="s">
        <v>3508</v>
      </c>
    </row>
    <row r="1612">
      <c r="A1612" s="1576" t="s">
        <v>3015</v>
      </c>
      <c r="B1612" s="1574" t="s">
        <v>3724</v>
      </c>
      <c r="C1612" s="112" t="s">
        <v>3725</v>
      </c>
      <c r="D1612" s="1575" t="s">
        <v>3508</v>
      </c>
    </row>
    <row r="1613">
      <c r="A1613" s="1576" t="s">
        <v>3015</v>
      </c>
      <c r="B1613" s="1574" t="s">
        <v>3726</v>
      </c>
      <c r="C1613" s="112" t="s">
        <v>3727</v>
      </c>
      <c r="D1613" s="1575" t="s">
        <v>3508</v>
      </c>
    </row>
    <row r="1614">
      <c r="A1614" s="1576" t="s">
        <v>3015</v>
      </c>
      <c r="B1614" s="1574" t="s">
        <v>3728</v>
      </c>
      <c r="C1614" s="112" t="s">
        <v>3729</v>
      </c>
      <c r="D1614" s="1575" t="s">
        <v>3508</v>
      </c>
    </row>
    <row r="1615">
      <c r="A1615" s="1576" t="s">
        <v>3015</v>
      </c>
      <c r="B1615" s="1574" t="s">
        <v>3730</v>
      </c>
      <c r="C1615" s="112" t="s">
        <v>3729</v>
      </c>
      <c r="D1615" s="1575" t="s">
        <v>3508</v>
      </c>
    </row>
    <row r="1616">
      <c r="A1616" s="1576" t="s">
        <v>3015</v>
      </c>
      <c r="B1616" s="1574" t="s">
        <v>3731</v>
      </c>
      <c r="C1616" s="112" t="s">
        <v>3729</v>
      </c>
      <c r="D1616" s="1575" t="s">
        <v>3508</v>
      </c>
    </row>
    <row r="1617">
      <c r="A1617" s="1576" t="s">
        <v>3015</v>
      </c>
      <c r="B1617" s="1574" t="s">
        <v>3732</v>
      </c>
      <c r="C1617" s="112" t="s">
        <v>3733</v>
      </c>
      <c r="D1617" s="1575" t="s">
        <v>3508</v>
      </c>
    </row>
    <row r="1618">
      <c r="A1618" s="1576" t="s">
        <v>3015</v>
      </c>
      <c r="B1618" s="1574" t="s">
        <v>3734</v>
      </c>
      <c r="C1618" s="112" t="s">
        <v>3735</v>
      </c>
      <c r="D1618" s="1575" t="s">
        <v>3508</v>
      </c>
    </row>
    <row r="1619">
      <c r="A1619" s="1576" t="s">
        <v>3015</v>
      </c>
      <c r="B1619" s="1574" t="s">
        <v>3736</v>
      </c>
      <c r="C1619" s="112" t="s">
        <v>3737</v>
      </c>
      <c r="D1619" s="1575" t="s">
        <v>3508</v>
      </c>
    </row>
    <row r="1620">
      <c r="A1620" s="1576" t="s">
        <v>3015</v>
      </c>
      <c r="B1620" s="1574" t="s">
        <v>3738</v>
      </c>
      <c r="C1620" s="112" t="s">
        <v>3735</v>
      </c>
      <c r="D1620" s="1575" t="s">
        <v>3508</v>
      </c>
    </row>
    <row r="1621">
      <c r="A1621" s="1576" t="s">
        <v>3015</v>
      </c>
      <c r="B1621" s="1574" t="s">
        <v>3739</v>
      </c>
      <c r="C1621" s="112" t="s">
        <v>3735</v>
      </c>
      <c r="D1621" s="1575" t="s">
        <v>3508</v>
      </c>
    </row>
    <row r="1622">
      <c r="A1622" s="1576" t="s">
        <v>3015</v>
      </c>
      <c r="B1622" s="1574" t="s">
        <v>3740</v>
      </c>
      <c r="C1622" s="112" t="s">
        <v>3741</v>
      </c>
      <c r="D1622" s="1575" t="s">
        <v>3508</v>
      </c>
    </row>
    <row r="1623">
      <c r="A1623" s="1576" t="s">
        <v>3015</v>
      </c>
      <c r="B1623" s="1574" t="s">
        <v>3742</v>
      </c>
      <c r="C1623" s="112" t="s">
        <v>3743</v>
      </c>
      <c r="D1623" s="1575" t="s">
        <v>3508</v>
      </c>
    </row>
    <row r="1624">
      <c r="A1624" s="1576" t="s">
        <v>3015</v>
      </c>
      <c r="B1624" s="1574" t="s">
        <v>3744</v>
      </c>
      <c r="C1624" s="112" t="s">
        <v>3745</v>
      </c>
      <c r="D1624" s="1575" t="s">
        <v>3508</v>
      </c>
    </row>
    <row r="1625">
      <c r="A1625" s="1576" t="s">
        <v>3015</v>
      </c>
      <c r="B1625" s="1574" t="s">
        <v>3746</v>
      </c>
      <c r="C1625" s="112" t="s">
        <v>3747</v>
      </c>
      <c r="D1625" s="1575" t="s">
        <v>3508</v>
      </c>
    </row>
    <row r="1626">
      <c r="A1626" s="1576" t="s">
        <v>3015</v>
      </c>
      <c r="B1626" s="1574" t="s">
        <v>3748</v>
      </c>
      <c r="C1626" s="112" t="s">
        <v>3749</v>
      </c>
      <c r="D1626" s="1575" t="s">
        <v>3508</v>
      </c>
    </row>
    <row r="1627">
      <c r="A1627" s="1576" t="s">
        <v>3015</v>
      </c>
      <c r="B1627" s="1574" t="s">
        <v>3750</v>
      </c>
      <c r="C1627" s="112" t="s">
        <v>3751</v>
      </c>
      <c r="D1627" s="1575" t="s">
        <v>3508</v>
      </c>
    </row>
    <row r="1628">
      <c r="A1628" s="1576" t="s">
        <v>3015</v>
      </c>
      <c r="B1628" s="1574" t="s">
        <v>3752</v>
      </c>
      <c r="C1628" s="112" t="s">
        <v>3753</v>
      </c>
      <c r="D1628" s="1575" t="s">
        <v>3508</v>
      </c>
    </row>
    <row r="1629">
      <c r="A1629" s="1576" t="s">
        <v>3015</v>
      </c>
      <c r="B1629" s="1574" t="s">
        <v>3754</v>
      </c>
      <c r="C1629" s="112" t="s">
        <v>3755</v>
      </c>
      <c r="D1629" s="1575" t="s">
        <v>3508</v>
      </c>
    </row>
    <row r="1630">
      <c r="A1630" s="1576" t="s">
        <v>3015</v>
      </c>
      <c r="B1630" s="1574" t="s">
        <v>3756</v>
      </c>
      <c r="C1630" s="112" t="s">
        <v>3757</v>
      </c>
      <c r="D1630" s="1575" t="s">
        <v>3508</v>
      </c>
    </row>
    <row r="1631">
      <c r="A1631" s="1576" t="s">
        <v>3015</v>
      </c>
      <c r="B1631" s="1574" t="s">
        <v>3758</v>
      </c>
      <c r="C1631" s="112" t="s">
        <v>3759</v>
      </c>
      <c r="D1631" s="1575" t="s">
        <v>3508</v>
      </c>
    </row>
    <row r="1632">
      <c r="A1632" s="1576" t="s">
        <v>3015</v>
      </c>
      <c r="B1632" s="1574" t="s">
        <v>3760</v>
      </c>
      <c r="C1632" s="112" t="s">
        <v>3761</v>
      </c>
      <c r="D1632" s="1575" t="s">
        <v>3508</v>
      </c>
    </row>
    <row r="1633">
      <c r="A1633" s="1576" t="s">
        <v>3015</v>
      </c>
      <c r="B1633" s="1574" t="s">
        <v>3762</v>
      </c>
      <c r="C1633" s="112" t="s">
        <v>3761</v>
      </c>
      <c r="D1633" s="1575" t="s">
        <v>3508</v>
      </c>
    </row>
    <row r="1634">
      <c r="A1634" s="1576" t="s">
        <v>3015</v>
      </c>
      <c r="B1634" s="1574" t="s">
        <v>3763</v>
      </c>
      <c r="C1634" s="112" t="s">
        <v>3764</v>
      </c>
      <c r="D1634" s="1575" t="s">
        <v>3508</v>
      </c>
    </row>
    <row r="1635">
      <c r="A1635" s="1576" t="s">
        <v>3015</v>
      </c>
      <c r="B1635" s="1574" t="s">
        <v>3765</v>
      </c>
      <c r="C1635" s="112" t="s">
        <v>3766</v>
      </c>
      <c r="D1635" s="1575" t="s">
        <v>3508</v>
      </c>
    </row>
    <row r="1636">
      <c r="A1636" s="1576" t="s">
        <v>3015</v>
      </c>
      <c r="B1636" s="1574" t="s">
        <v>3767</v>
      </c>
      <c r="C1636" s="112" t="s">
        <v>3768</v>
      </c>
      <c r="D1636" s="1575" t="s">
        <v>3508</v>
      </c>
    </row>
    <row r="1637">
      <c r="A1637" s="1576" t="s">
        <v>3015</v>
      </c>
      <c r="B1637" s="1574" t="s">
        <v>3769</v>
      </c>
      <c r="C1637" s="112" t="s">
        <v>3770</v>
      </c>
      <c r="D1637" s="1575" t="s">
        <v>3508</v>
      </c>
    </row>
    <row r="1638">
      <c r="A1638" s="1576" t="s">
        <v>3015</v>
      </c>
      <c r="B1638" s="1574" t="s">
        <v>3771</v>
      </c>
      <c r="C1638" s="112" t="s">
        <v>3772</v>
      </c>
      <c r="D1638" s="1575" t="s">
        <v>3508</v>
      </c>
    </row>
    <row r="1639">
      <c r="A1639" s="1576" t="s">
        <v>3015</v>
      </c>
      <c r="B1639" s="1574" t="s">
        <v>3773</v>
      </c>
      <c r="C1639" s="112" t="s">
        <v>3774</v>
      </c>
      <c r="D1639" s="1575" t="s">
        <v>3508</v>
      </c>
    </row>
    <row r="1640">
      <c r="A1640" s="1576" t="s">
        <v>3015</v>
      </c>
      <c r="B1640" s="1574" t="s">
        <v>3775</v>
      </c>
      <c r="C1640" s="112" t="s">
        <v>3774</v>
      </c>
      <c r="D1640" s="1575" t="s">
        <v>3508</v>
      </c>
    </row>
    <row r="1641">
      <c r="A1641" s="1576" t="s">
        <v>3015</v>
      </c>
      <c r="B1641" s="1574" t="s">
        <v>3776</v>
      </c>
      <c r="C1641" s="112" t="s">
        <v>3774</v>
      </c>
      <c r="D1641" s="1575" t="s">
        <v>3508</v>
      </c>
    </row>
    <row r="1642">
      <c r="A1642" s="1576" t="s">
        <v>3015</v>
      </c>
      <c r="B1642" s="1574" t="s">
        <v>3777</v>
      </c>
      <c r="C1642" s="112" t="s">
        <v>3778</v>
      </c>
      <c r="D1642" s="1575" t="s">
        <v>3508</v>
      </c>
    </row>
    <row r="1643">
      <c r="A1643" s="1576" t="s">
        <v>3015</v>
      </c>
      <c r="B1643" s="1574" t="s">
        <v>3779</v>
      </c>
      <c r="C1643" s="112" t="s">
        <v>3761</v>
      </c>
      <c r="D1643" s="1575" t="s">
        <v>3508</v>
      </c>
    </row>
    <row r="1644">
      <c r="A1644" s="1576" t="s">
        <v>3015</v>
      </c>
      <c r="B1644" s="1574" t="s">
        <v>3780</v>
      </c>
      <c r="C1644" s="112" t="s">
        <v>3778</v>
      </c>
      <c r="D1644" s="1575" t="s">
        <v>3508</v>
      </c>
    </row>
    <row r="1645">
      <c r="A1645" s="1576" t="s">
        <v>3015</v>
      </c>
      <c r="B1645" s="1574" t="s">
        <v>3781</v>
      </c>
      <c r="C1645" s="112" t="s">
        <v>3778</v>
      </c>
      <c r="D1645" s="1575" t="s">
        <v>3508</v>
      </c>
    </row>
    <row r="1646">
      <c r="A1646" s="1576" t="s">
        <v>3015</v>
      </c>
      <c r="B1646" s="1574" t="s">
        <v>3782</v>
      </c>
      <c r="C1646" s="112" t="s">
        <v>3783</v>
      </c>
      <c r="D1646" s="1575" t="s">
        <v>3508</v>
      </c>
    </row>
    <row r="1647">
      <c r="A1647" s="1576" t="s">
        <v>3015</v>
      </c>
      <c r="B1647" s="1574" t="s">
        <v>3784</v>
      </c>
      <c r="C1647" s="112" t="s">
        <v>3778</v>
      </c>
      <c r="D1647" s="1575" t="s">
        <v>3508</v>
      </c>
    </row>
    <row r="1648">
      <c r="A1648" s="1576" t="s">
        <v>3015</v>
      </c>
      <c r="B1648" s="1574" t="s">
        <v>3785</v>
      </c>
      <c r="C1648" s="112" t="s">
        <v>3786</v>
      </c>
      <c r="D1648" s="1575" t="s">
        <v>3508</v>
      </c>
    </row>
    <row r="1649">
      <c r="A1649" s="1576" t="s">
        <v>3015</v>
      </c>
      <c r="B1649" s="1574" t="s">
        <v>3787</v>
      </c>
      <c r="C1649" s="112" t="s">
        <v>3717</v>
      </c>
      <c r="D1649" s="1575" t="s">
        <v>3508</v>
      </c>
    </row>
    <row r="1650">
      <c r="A1650" s="1576" t="s">
        <v>3015</v>
      </c>
      <c r="B1650" s="1574" t="s">
        <v>3788</v>
      </c>
      <c r="C1650" s="112" t="s">
        <v>3789</v>
      </c>
      <c r="D1650" s="1575" t="s">
        <v>3514</v>
      </c>
    </row>
    <row r="1651">
      <c r="A1651" s="1576" t="s">
        <v>3015</v>
      </c>
      <c r="B1651" s="1574" t="s">
        <v>3790</v>
      </c>
      <c r="C1651" s="112" t="s">
        <v>3789</v>
      </c>
      <c r="D1651" s="1575" t="s">
        <v>3514</v>
      </c>
    </row>
    <row r="1652">
      <c r="A1652" s="1576" t="s">
        <v>3015</v>
      </c>
      <c r="B1652" s="1574" t="s">
        <v>3791</v>
      </c>
      <c r="C1652" s="112" t="s">
        <v>3792</v>
      </c>
      <c r="D1652" s="1575" t="s">
        <v>3514</v>
      </c>
    </row>
    <row r="1653">
      <c r="A1653" s="1576" t="s">
        <v>3015</v>
      </c>
      <c r="B1653" s="1574" t="s">
        <v>3793</v>
      </c>
      <c r="C1653" s="112" t="s">
        <v>3789</v>
      </c>
      <c r="D1653" s="1575" t="s">
        <v>3514</v>
      </c>
    </row>
    <row r="1654">
      <c r="A1654" s="1576" t="s">
        <v>3015</v>
      </c>
      <c r="B1654" s="1574" t="s">
        <v>3794</v>
      </c>
      <c r="C1654" s="112" t="s">
        <v>3795</v>
      </c>
      <c r="D1654" s="1575" t="s">
        <v>3514</v>
      </c>
    </row>
    <row r="1655">
      <c r="A1655" s="1576" t="s">
        <v>3015</v>
      </c>
      <c r="B1655" s="1574" t="s">
        <v>3796</v>
      </c>
      <c r="C1655" s="112" t="s">
        <v>3789</v>
      </c>
      <c r="D1655" s="1575" t="s">
        <v>3514</v>
      </c>
    </row>
    <row r="1656">
      <c r="A1656" s="1576" t="s">
        <v>3015</v>
      </c>
      <c r="B1656" s="1574" t="s">
        <v>3797</v>
      </c>
      <c r="C1656" s="112" t="s">
        <v>3798</v>
      </c>
      <c r="D1656" s="1575" t="s">
        <v>3514</v>
      </c>
    </row>
    <row r="1657">
      <c r="A1657" s="1576" t="s">
        <v>3015</v>
      </c>
      <c r="B1657" s="1574" t="s">
        <v>3799</v>
      </c>
      <c r="C1657" s="112" t="s">
        <v>3800</v>
      </c>
      <c r="D1657" s="1575" t="s">
        <v>3018</v>
      </c>
    </row>
    <row r="1658">
      <c r="A1658" s="1576" t="s">
        <v>3015</v>
      </c>
      <c r="B1658" s="1574" t="s">
        <v>3801</v>
      </c>
      <c r="C1658" s="112" t="s">
        <v>3802</v>
      </c>
      <c r="D1658" s="1575" t="s">
        <v>3018</v>
      </c>
    </row>
    <row r="1659">
      <c r="A1659" s="1576" t="s">
        <v>3015</v>
      </c>
      <c r="B1659" s="1574" t="s">
        <v>3803</v>
      </c>
      <c r="C1659" s="112" t="s">
        <v>3804</v>
      </c>
      <c r="D1659" s="1575" t="s">
        <v>3018</v>
      </c>
    </row>
    <row r="1660">
      <c r="A1660" s="1576" t="s">
        <v>3015</v>
      </c>
      <c r="B1660" s="1574" t="s">
        <v>3805</v>
      </c>
      <c r="C1660" s="112" t="s">
        <v>3806</v>
      </c>
      <c r="D1660" s="1575" t="s">
        <v>3018</v>
      </c>
    </row>
    <row r="1661">
      <c r="A1661" s="1576" t="s">
        <v>3015</v>
      </c>
      <c r="B1661" s="1574" t="s">
        <v>3807</v>
      </c>
      <c r="C1661" s="112" t="s">
        <v>3808</v>
      </c>
      <c r="D1661" s="1575" t="s">
        <v>3018</v>
      </c>
    </row>
    <row r="1662">
      <c r="A1662" s="1576" t="s">
        <v>3015</v>
      </c>
      <c r="B1662" s="1574" t="s">
        <v>3809</v>
      </c>
      <c r="C1662" s="112" t="s">
        <v>3810</v>
      </c>
      <c r="D1662" s="1575" t="s">
        <v>3018</v>
      </c>
    </row>
    <row r="1663">
      <c r="A1663" s="1576" t="s">
        <v>3015</v>
      </c>
      <c r="B1663" s="1574" t="s">
        <v>3811</v>
      </c>
      <c r="C1663" s="112" t="s">
        <v>3806</v>
      </c>
      <c r="D1663" s="1575" t="s">
        <v>3018</v>
      </c>
    </row>
    <row r="1664">
      <c r="A1664" s="1576" t="s">
        <v>3015</v>
      </c>
      <c r="B1664" s="1574" t="s">
        <v>3812</v>
      </c>
      <c r="C1664" s="112" t="s">
        <v>3800</v>
      </c>
      <c r="D1664" s="1575" t="s">
        <v>3018</v>
      </c>
    </row>
    <row r="1665">
      <c r="A1665" s="1576" t="s">
        <v>3015</v>
      </c>
      <c r="B1665" s="1574" t="s">
        <v>3813</v>
      </c>
      <c r="C1665" s="112" t="s">
        <v>3814</v>
      </c>
      <c r="D1665" s="1575" t="s">
        <v>3508</v>
      </c>
    </row>
    <row r="1666">
      <c r="A1666" s="1576" t="s">
        <v>3015</v>
      </c>
      <c r="B1666" s="1574" t="s">
        <v>3815</v>
      </c>
      <c r="C1666" s="112" t="s">
        <v>3816</v>
      </c>
      <c r="D1666" s="1575" t="s">
        <v>3508</v>
      </c>
    </row>
    <row r="1667">
      <c r="A1667" s="1576" t="s">
        <v>3015</v>
      </c>
      <c r="B1667" s="1574" t="s">
        <v>3817</v>
      </c>
      <c r="C1667" s="112" t="s">
        <v>3818</v>
      </c>
      <c r="D1667" s="1575" t="s">
        <v>3018</v>
      </c>
    </row>
    <row r="1668">
      <c r="A1668" s="1576" t="s">
        <v>3015</v>
      </c>
      <c r="B1668" s="1574" t="s">
        <v>3819</v>
      </c>
      <c r="C1668" s="112" t="s">
        <v>3820</v>
      </c>
      <c r="D1668" s="1575" t="s">
        <v>3508</v>
      </c>
    </row>
    <row r="1669">
      <c r="A1669" s="1576" t="s">
        <v>3015</v>
      </c>
      <c r="B1669" s="1574" t="s">
        <v>3821</v>
      </c>
      <c r="C1669" s="112" t="s">
        <v>3822</v>
      </c>
      <c r="D1669" s="1575" t="s">
        <v>3018</v>
      </c>
    </row>
    <row r="1670">
      <c r="A1670" s="1576" t="s">
        <v>3015</v>
      </c>
      <c r="B1670" s="1574" t="s">
        <v>3823</v>
      </c>
      <c r="C1670" s="112" t="s">
        <v>3824</v>
      </c>
      <c r="D1670" s="1575" t="s">
        <v>3018</v>
      </c>
    </row>
    <row r="1671">
      <c r="A1671" s="1576" t="s">
        <v>3015</v>
      </c>
      <c r="B1671" s="1574" t="s">
        <v>3825</v>
      </c>
      <c r="C1671" s="112" t="s">
        <v>3826</v>
      </c>
      <c r="D1671" s="1575" t="s">
        <v>3018</v>
      </c>
    </row>
    <row r="1672">
      <c r="A1672" s="1576" t="s">
        <v>3015</v>
      </c>
      <c r="B1672" s="1574" t="s">
        <v>3827</v>
      </c>
      <c r="C1672" s="112" t="s">
        <v>3828</v>
      </c>
      <c r="D1672" s="1575" t="s">
        <v>3018</v>
      </c>
    </row>
    <row r="1673">
      <c r="A1673" s="1576" t="s">
        <v>3015</v>
      </c>
      <c r="B1673" s="1574" t="s">
        <v>3829</v>
      </c>
      <c r="C1673" s="112" t="s">
        <v>3830</v>
      </c>
      <c r="D1673" s="1575" t="s">
        <v>3018</v>
      </c>
    </row>
    <row r="1674">
      <c r="A1674" s="1576" t="s">
        <v>3015</v>
      </c>
      <c r="B1674" s="1574" t="s">
        <v>3831</v>
      </c>
      <c r="C1674" s="112" t="s">
        <v>3832</v>
      </c>
      <c r="D1674" s="1575" t="s">
        <v>3018</v>
      </c>
    </row>
    <row r="1675">
      <c r="A1675" s="1576" t="s">
        <v>3015</v>
      </c>
      <c r="B1675" s="1574" t="s">
        <v>3833</v>
      </c>
      <c r="C1675" s="112" t="s">
        <v>3834</v>
      </c>
      <c r="D1675" s="1575" t="s">
        <v>3018</v>
      </c>
    </row>
    <row r="1676">
      <c r="A1676" s="1576" t="s">
        <v>3015</v>
      </c>
      <c r="B1676" s="1574" t="s">
        <v>3835</v>
      </c>
      <c r="C1676" s="112" t="s">
        <v>3836</v>
      </c>
      <c r="D1676" s="1575" t="s">
        <v>3018</v>
      </c>
    </row>
    <row r="1677">
      <c r="A1677" s="1576" t="s">
        <v>3015</v>
      </c>
      <c r="B1677" s="1574" t="s">
        <v>3837</v>
      </c>
      <c r="C1677" s="112" t="s">
        <v>3838</v>
      </c>
      <c r="D1677" s="1575" t="s">
        <v>3018</v>
      </c>
    </row>
    <row r="1678">
      <c r="A1678" s="1576" t="s">
        <v>3015</v>
      </c>
      <c r="B1678" s="1574" t="s">
        <v>3839</v>
      </c>
      <c r="C1678" s="112" t="s">
        <v>3840</v>
      </c>
      <c r="D1678" s="1575" t="s">
        <v>3018</v>
      </c>
    </row>
    <row r="1679">
      <c r="A1679" s="1576" t="s">
        <v>3015</v>
      </c>
      <c r="B1679" s="1574" t="s">
        <v>3841</v>
      </c>
      <c r="C1679" s="112" t="s">
        <v>3842</v>
      </c>
      <c r="D1679" s="1575" t="s">
        <v>3018</v>
      </c>
    </row>
    <row r="1680">
      <c r="A1680" s="1576" t="s">
        <v>3015</v>
      </c>
      <c r="B1680" s="1574" t="s">
        <v>3843</v>
      </c>
      <c r="C1680" s="112" t="s">
        <v>3844</v>
      </c>
      <c r="D1680" s="1575" t="s">
        <v>3018</v>
      </c>
    </row>
    <row r="1681">
      <c r="A1681" s="1576" t="s">
        <v>3015</v>
      </c>
      <c r="B1681" s="1574" t="s">
        <v>3845</v>
      </c>
      <c r="C1681" s="112" t="s">
        <v>3846</v>
      </c>
      <c r="D1681" s="1575" t="s">
        <v>3018</v>
      </c>
    </row>
    <row r="1682">
      <c r="A1682" s="1576" t="s">
        <v>3015</v>
      </c>
      <c r="B1682" s="1574" t="s">
        <v>3847</v>
      </c>
      <c r="C1682" s="112" t="s">
        <v>3848</v>
      </c>
      <c r="D1682" s="1575" t="s">
        <v>3018</v>
      </c>
    </row>
    <row r="1683">
      <c r="A1683" s="1576" t="s">
        <v>3015</v>
      </c>
      <c r="B1683" s="1574" t="s">
        <v>3849</v>
      </c>
      <c r="C1683" s="112" t="s">
        <v>3850</v>
      </c>
      <c r="D1683" s="1575" t="s">
        <v>3018</v>
      </c>
    </row>
    <row r="1684">
      <c r="A1684" s="1576" t="s">
        <v>3015</v>
      </c>
      <c r="B1684" s="1574" t="s">
        <v>3851</v>
      </c>
      <c r="C1684" s="112" t="s">
        <v>3852</v>
      </c>
      <c r="D1684" s="1575" t="s">
        <v>3508</v>
      </c>
    </row>
    <row r="1685">
      <c r="A1685" s="1576" t="s">
        <v>3015</v>
      </c>
      <c r="B1685" s="1574" t="s">
        <v>3853</v>
      </c>
      <c r="C1685" s="112" t="s">
        <v>3854</v>
      </c>
      <c r="D1685" s="1575" t="s">
        <v>3018</v>
      </c>
    </row>
    <row r="1686">
      <c r="A1686" s="1576" t="s">
        <v>3015</v>
      </c>
      <c r="B1686" s="1574" t="s">
        <v>3855</v>
      </c>
      <c r="C1686" s="112" t="s">
        <v>2433</v>
      </c>
      <c r="D1686" s="1575" t="s">
        <v>3508</v>
      </c>
    </row>
    <row r="1687">
      <c r="A1687" s="1576" t="s">
        <v>3015</v>
      </c>
      <c r="B1687" s="1574" t="s">
        <v>3856</v>
      </c>
      <c r="C1687" s="112" t="s">
        <v>2433</v>
      </c>
      <c r="D1687" s="1575" t="s">
        <v>3508</v>
      </c>
    </row>
    <row r="1688">
      <c r="A1688" s="1576" t="s">
        <v>3015</v>
      </c>
      <c r="B1688" s="1574" t="s">
        <v>3857</v>
      </c>
      <c r="C1688" s="112" t="s">
        <v>2433</v>
      </c>
      <c r="D1688" s="1575" t="s">
        <v>3508</v>
      </c>
    </row>
    <row r="1689">
      <c r="A1689" s="1576" t="s">
        <v>3015</v>
      </c>
      <c r="B1689" s="1574" t="s">
        <v>3858</v>
      </c>
      <c r="C1689" s="112" t="s">
        <v>3859</v>
      </c>
      <c r="D1689" s="1575" t="s">
        <v>3018</v>
      </c>
    </row>
    <row r="1690">
      <c r="A1690" s="1576" t="s">
        <v>3015</v>
      </c>
      <c r="B1690" s="1574" t="s">
        <v>3860</v>
      </c>
      <c r="C1690" s="112" t="s">
        <v>3861</v>
      </c>
      <c r="D1690" s="1575" t="s">
        <v>3018</v>
      </c>
    </row>
    <row r="1691">
      <c r="A1691" s="1576" t="s">
        <v>3015</v>
      </c>
      <c r="B1691" s="1574" t="s">
        <v>3862</v>
      </c>
      <c r="C1691" s="112" t="s">
        <v>3863</v>
      </c>
      <c r="D1691" s="1575" t="s">
        <v>3018</v>
      </c>
    </row>
    <row r="1692">
      <c r="A1692" s="1576" t="s">
        <v>3015</v>
      </c>
      <c r="B1692" s="1574" t="s">
        <v>3864</v>
      </c>
      <c r="C1692" s="112" t="s">
        <v>3865</v>
      </c>
      <c r="D1692" s="1575" t="s">
        <v>3018</v>
      </c>
    </row>
    <row r="1693">
      <c r="A1693" s="1576" t="s">
        <v>3015</v>
      </c>
      <c r="B1693" s="1574" t="s">
        <v>3866</v>
      </c>
      <c r="C1693" s="112" t="s">
        <v>3017</v>
      </c>
      <c r="D1693" s="1575" t="s">
        <v>3018</v>
      </c>
    </row>
    <row r="1694">
      <c r="A1694" s="1576" t="s">
        <v>3015</v>
      </c>
      <c r="B1694" s="1574" t="s">
        <v>3867</v>
      </c>
      <c r="C1694" s="112" t="s">
        <v>82</v>
      </c>
      <c r="D1694" s="1575" t="s">
        <v>3018</v>
      </c>
    </row>
    <row r="1695">
      <c r="A1695" s="1576" t="s">
        <v>3015</v>
      </c>
      <c r="B1695" s="1574" t="s">
        <v>3868</v>
      </c>
      <c r="C1695" s="112" t="s">
        <v>3869</v>
      </c>
      <c r="D1695" s="1575" t="s">
        <v>3018</v>
      </c>
    </row>
    <row r="1696">
      <c r="A1696" s="1576" t="s">
        <v>3015</v>
      </c>
      <c r="B1696" s="1574" t="s">
        <v>3870</v>
      </c>
      <c r="C1696" s="112" t="s">
        <v>3871</v>
      </c>
      <c r="D1696" s="1575" t="s">
        <v>3018</v>
      </c>
    </row>
    <row r="1697">
      <c r="A1697" s="1576" t="s">
        <v>3015</v>
      </c>
      <c r="B1697" s="1574" t="s">
        <v>3872</v>
      </c>
      <c r="C1697" s="112" t="s">
        <v>3873</v>
      </c>
      <c r="D1697" s="1575" t="s">
        <v>3018</v>
      </c>
    </row>
    <row r="1698">
      <c r="A1698" s="1576" t="s">
        <v>3015</v>
      </c>
      <c r="B1698" s="1574" t="s">
        <v>3874</v>
      </c>
      <c r="C1698" s="112" t="s">
        <v>3869</v>
      </c>
      <c r="D1698" s="1575" t="s">
        <v>3018</v>
      </c>
    </row>
    <row r="1699">
      <c r="A1699" s="1576" t="s">
        <v>3015</v>
      </c>
      <c r="B1699" s="1574" t="s">
        <v>3875</v>
      </c>
      <c r="C1699" s="112" t="s">
        <v>3876</v>
      </c>
      <c r="D1699" s="1575" t="s">
        <v>3018</v>
      </c>
    </row>
    <row r="1700">
      <c r="A1700" s="1576" t="s">
        <v>3015</v>
      </c>
      <c r="B1700" s="1574" t="s">
        <v>3877</v>
      </c>
      <c r="C1700" s="112" t="s">
        <v>3878</v>
      </c>
      <c r="D1700" s="1575" t="s">
        <v>3018</v>
      </c>
    </row>
    <row r="1701">
      <c r="A1701" s="1576" t="s">
        <v>3015</v>
      </c>
      <c r="B1701" s="1574" t="s">
        <v>3879</v>
      </c>
      <c r="C1701" s="112" t="s">
        <v>1815</v>
      </c>
      <c r="D1701" s="1575" t="s">
        <v>3508</v>
      </c>
    </row>
    <row r="1702">
      <c r="A1702" s="1576" t="s">
        <v>3015</v>
      </c>
      <c r="B1702" s="1574" t="s">
        <v>3880</v>
      </c>
      <c r="C1702" s="112" t="s">
        <v>3881</v>
      </c>
      <c r="D1702" s="1575" t="s">
        <v>3018</v>
      </c>
    </row>
    <row r="1703">
      <c r="A1703" s="1576" t="s">
        <v>3015</v>
      </c>
      <c r="B1703" s="1574" t="s">
        <v>3882</v>
      </c>
      <c r="C1703" s="112" t="s">
        <v>3883</v>
      </c>
      <c r="D1703" s="1575" t="s">
        <v>3018</v>
      </c>
    </row>
    <row r="1704">
      <c r="A1704" s="1576" t="s">
        <v>3015</v>
      </c>
      <c r="B1704" s="1574" t="s">
        <v>3884</v>
      </c>
      <c r="C1704" s="112" t="s">
        <v>3885</v>
      </c>
      <c r="D1704" s="1575" t="s">
        <v>3508</v>
      </c>
    </row>
    <row r="1705">
      <c r="A1705" s="1576" t="s">
        <v>3015</v>
      </c>
      <c r="B1705" s="1574" t="s">
        <v>3886</v>
      </c>
      <c r="C1705" s="112" t="s">
        <v>3887</v>
      </c>
      <c r="D1705" s="1575" t="s">
        <v>3018</v>
      </c>
    </row>
    <row r="1706">
      <c r="A1706" s="1576" t="s">
        <v>3015</v>
      </c>
      <c r="B1706" s="1574" t="s">
        <v>3888</v>
      </c>
      <c r="C1706" s="112" t="s">
        <v>3889</v>
      </c>
      <c r="D1706" s="1575" t="s">
        <v>3508</v>
      </c>
    </row>
    <row r="1707">
      <c r="A1707" s="1576" t="s">
        <v>3015</v>
      </c>
      <c r="B1707" s="1574" t="s">
        <v>3890</v>
      </c>
      <c r="C1707" s="112" t="s">
        <v>3873</v>
      </c>
      <c r="D1707" s="1575" t="s">
        <v>3018</v>
      </c>
    </row>
    <row r="1708">
      <c r="A1708" s="1576" t="s">
        <v>3015</v>
      </c>
      <c r="B1708" s="1574" t="s">
        <v>3891</v>
      </c>
      <c r="C1708" s="112" t="s">
        <v>3892</v>
      </c>
      <c r="D1708" s="1575" t="s">
        <v>3508</v>
      </c>
    </row>
    <row r="1709">
      <c r="A1709" s="1576" t="s">
        <v>3015</v>
      </c>
      <c r="B1709" s="1574" t="s">
        <v>3893</v>
      </c>
      <c r="C1709" s="112" t="s">
        <v>3894</v>
      </c>
      <c r="D1709" s="1575" t="s">
        <v>3018</v>
      </c>
    </row>
    <row r="1710">
      <c r="A1710" s="1576" t="s">
        <v>3015</v>
      </c>
      <c r="B1710" s="1574" t="s">
        <v>3895</v>
      </c>
      <c r="C1710" s="112" t="s">
        <v>3896</v>
      </c>
      <c r="D1710" s="1575" t="s">
        <v>3018</v>
      </c>
    </row>
    <row r="1711">
      <c r="A1711" s="1576" t="s">
        <v>3015</v>
      </c>
      <c r="B1711" s="1574" t="s">
        <v>3897</v>
      </c>
      <c r="C1711" s="112" t="s">
        <v>3898</v>
      </c>
      <c r="D1711" s="1575" t="s">
        <v>3508</v>
      </c>
    </row>
    <row r="1712">
      <c r="A1712" s="1576" t="s">
        <v>3015</v>
      </c>
      <c r="B1712" s="1574" t="s">
        <v>3899</v>
      </c>
      <c r="C1712" s="112" t="s">
        <v>3900</v>
      </c>
      <c r="D1712" s="1575" t="s">
        <v>3018</v>
      </c>
    </row>
    <row r="1713">
      <c r="A1713" s="1576" t="s">
        <v>3015</v>
      </c>
      <c r="B1713" s="1574" t="s">
        <v>3901</v>
      </c>
      <c r="C1713" s="112" t="s">
        <v>3902</v>
      </c>
      <c r="D1713" s="1575" t="s">
        <v>3018</v>
      </c>
    </row>
    <row r="1714">
      <c r="A1714" s="1576" t="s">
        <v>3015</v>
      </c>
      <c r="B1714" s="1574" t="s">
        <v>3903</v>
      </c>
      <c r="C1714" s="112" t="s">
        <v>3904</v>
      </c>
      <c r="D1714" s="1575" t="s">
        <v>3018</v>
      </c>
    </row>
    <row r="1715">
      <c r="A1715" s="1576" t="s">
        <v>3015</v>
      </c>
      <c r="B1715" s="1574" t="s">
        <v>3905</v>
      </c>
      <c r="C1715" s="112" t="s">
        <v>3906</v>
      </c>
      <c r="D1715" s="1575" t="s">
        <v>3018</v>
      </c>
    </row>
    <row r="1716">
      <c r="A1716" s="1576" t="s">
        <v>3015</v>
      </c>
      <c r="B1716" s="1574" t="s">
        <v>3907</v>
      </c>
      <c r="C1716" s="112" t="s">
        <v>3908</v>
      </c>
      <c r="D1716" s="1575" t="s">
        <v>3018</v>
      </c>
    </row>
    <row r="1717">
      <c r="A1717" s="1576" t="s">
        <v>3015</v>
      </c>
      <c r="B1717" s="1574" t="s">
        <v>3909</v>
      </c>
      <c r="C1717" s="112" t="s">
        <v>3910</v>
      </c>
      <c r="D1717" s="1575" t="s">
        <v>3508</v>
      </c>
    </row>
    <row r="1718">
      <c r="A1718" s="1576" t="s">
        <v>3015</v>
      </c>
      <c r="B1718" s="1574" t="s">
        <v>3911</v>
      </c>
      <c r="C1718" s="112" t="s">
        <v>3912</v>
      </c>
      <c r="D1718" s="1575" t="s">
        <v>3018</v>
      </c>
    </row>
    <row r="1719">
      <c r="A1719" s="1576" t="s">
        <v>3015</v>
      </c>
      <c r="B1719" s="1574" t="s">
        <v>3913</v>
      </c>
      <c r="C1719" s="112" t="s">
        <v>3914</v>
      </c>
      <c r="D1719" s="1575" t="s">
        <v>3508</v>
      </c>
    </row>
    <row r="1720">
      <c r="A1720" s="1576" t="s">
        <v>3015</v>
      </c>
      <c r="B1720" s="1574" t="s">
        <v>3915</v>
      </c>
      <c r="C1720" s="112" t="s">
        <v>2433</v>
      </c>
      <c r="D1720" s="1575" t="s">
        <v>3508</v>
      </c>
    </row>
    <row r="1721">
      <c r="A1721" s="1576" t="s">
        <v>3015</v>
      </c>
      <c r="B1721" s="1574" t="s">
        <v>3916</v>
      </c>
      <c r="C1721" s="112" t="s">
        <v>3871</v>
      </c>
      <c r="D1721" s="1575" t="s">
        <v>3018</v>
      </c>
    </row>
    <row r="1722">
      <c r="A1722" s="1576" t="s">
        <v>3015</v>
      </c>
      <c r="B1722" s="1574" t="s">
        <v>3917</v>
      </c>
      <c r="C1722" s="112" t="s">
        <v>3918</v>
      </c>
      <c r="D1722" s="1575" t="s">
        <v>3018</v>
      </c>
    </row>
    <row r="1723">
      <c r="A1723" s="1576" t="s">
        <v>3015</v>
      </c>
      <c r="B1723" s="1574" t="s">
        <v>3919</v>
      </c>
      <c r="C1723" s="112" t="s">
        <v>3920</v>
      </c>
      <c r="D1723" s="1575" t="s">
        <v>3018</v>
      </c>
    </row>
    <row r="1724">
      <c r="A1724" s="1576" t="s">
        <v>3015</v>
      </c>
      <c r="B1724" s="1574" t="s">
        <v>3921</v>
      </c>
      <c r="C1724" s="112" t="s">
        <v>3922</v>
      </c>
      <c r="D1724" s="1575" t="s">
        <v>3018</v>
      </c>
    </row>
    <row r="1725">
      <c r="A1725" s="1576" t="s">
        <v>3015</v>
      </c>
      <c r="B1725" s="1574" t="s">
        <v>3923</v>
      </c>
      <c r="C1725" s="112" t="s">
        <v>3924</v>
      </c>
      <c r="D1725" s="1575" t="s">
        <v>3018</v>
      </c>
    </row>
    <row r="1726">
      <c r="A1726" s="1576" t="s">
        <v>3015</v>
      </c>
      <c r="B1726" s="1574" t="s">
        <v>3925</v>
      </c>
      <c r="C1726" s="112" t="s">
        <v>3926</v>
      </c>
      <c r="D1726" s="1575" t="s">
        <v>3018</v>
      </c>
    </row>
    <row r="1727">
      <c r="A1727" s="1576" t="s">
        <v>3015</v>
      </c>
      <c r="B1727" s="1574" t="s">
        <v>3927</v>
      </c>
      <c r="C1727" s="112" t="s">
        <v>3928</v>
      </c>
      <c r="D1727" s="1575" t="s">
        <v>3018</v>
      </c>
    </row>
    <row r="1728">
      <c r="A1728" s="1576" t="s">
        <v>3015</v>
      </c>
      <c r="B1728" s="1574" t="s">
        <v>3929</v>
      </c>
      <c r="C1728" s="112" t="s">
        <v>3930</v>
      </c>
      <c r="D1728" s="1575" t="s">
        <v>3508</v>
      </c>
    </row>
    <row r="1729">
      <c r="A1729" s="1576" t="s">
        <v>3015</v>
      </c>
      <c r="B1729" s="1574" t="s">
        <v>3931</v>
      </c>
      <c r="C1729" s="112" t="s">
        <v>3932</v>
      </c>
      <c r="D1729" s="1575" t="s">
        <v>3018</v>
      </c>
    </row>
    <row r="1730">
      <c r="A1730" s="1576" t="s">
        <v>3015</v>
      </c>
      <c r="B1730" s="1574" t="s">
        <v>3933</v>
      </c>
      <c r="C1730" s="112" t="s">
        <v>2008</v>
      </c>
      <c r="D1730" s="1575" t="s">
        <v>3018</v>
      </c>
    </row>
    <row r="1731">
      <c r="A1731" s="1576" t="s">
        <v>3015</v>
      </c>
      <c r="B1731" s="1574" t="s">
        <v>3934</v>
      </c>
      <c r="C1731" s="112" t="s">
        <v>3935</v>
      </c>
      <c r="D1731" s="1575" t="s">
        <v>3018</v>
      </c>
    </row>
    <row r="1732">
      <c r="A1732" s="1576" t="s">
        <v>3015</v>
      </c>
      <c r="B1732" s="1574" t="s">
        <v>3936</v>
      </c>
      <c r="C1732" s="112" t="s">
        <v>3937</v>
      </c>
      <c r="D1732" s="1575" t="s">
        <v>3018</v>
      </c>
    </row>
    <row r="1733">
      <c r="A1733" s="1576" t="s">
        <v>3015</v>
      </c>
      <c r="B1733" s="1574" t="s">
        <v>3938</v>
      </c>
      <c r="C1733" s="112" t="s">
        <v>3939</v>
      </c>
      <c r="D1733" s="1575" t="s">
        <v>3018</v>
      </c>
    </row>
    <row r="1734">
      <c r="A1734" s="1576" t="s">
        <v>3015</v>
      </c>
      <c r="B1734" s="1574" t="s">
        <v>3940</v>
      </c>
      <c r="C1734" s="112" t="s">
        <v>3941</v>
      </c>
      <c r="D1734" s="1575" t="s">
        <v>3018</v>
      </c>
    </row>
    <row r="1735">
      <c r="A1735" s="1576" t="s">
        <v>3015</v>
      </c>
      <c r="B1735" s="1574" t="s">
        <v>3942</v>
      </c>
      <c r="C1735" s="112" t="s">
        <v>3914</v>
      </c>
      <c r="D1735" s="1575" t="s">
        <v>3508</v>
      </c>
    </row>
    <row r="1736">
      <c r="A1736" s="1576" t="s">
        <v>3015</v>
      </c>
      <c r="B1736" s="1574" t="s">
        <v>3943</v>
      </c>
      <c r="C1736" s="112" t="s">
        <v>3944</v>
      </c>
      <c r="D1736" s="1575" t="s">
        <v>3018</v>
      </c>
    </row>
    <row r="1737">
      <c r="A1737" s="1576" t="s">
        <v>3015</v>
      </c>
      <c r="B1737" s="1574" t="s">
        <v>3945</v>
      </c>
      <c r="C1737" s="112" t="s">
        <v>3946</v>
      </c>
      <c r="D1737" s="1575" t="s">
        <v>3508</v>
      </c>
    </row>
    <row r="1738">
      <c r="A1738" s="1576" t="s">
        <v>3015</v>
      </c>
      <c r="B1738" s="1574" t="s">
        <v>3947</v>
      </c>
      <c r="C1738" s="112" t="s">
        <v>3941</v>
      </c>
      <c r="D1738" s="1575" t="s">
        <v>3018</v>
      </c>
    </row>
    <row r="1739">
      <c r="A1739" s="1576" t="s">
        <v>3015</v>
      </c>
      <c r="B1739" s="1574" t="s">
        <v>3948</v>
      </c>
      <c r="C1739" s="112" t="s">
        <v>3949</v>
      </c>
      <c r="D1739" s="1575" t="s">
        <v>3018</v>
      </c>
    </row>
    <row r="1740">
      <c r="A1740" s="1576" t="s">
        <v>3015</v>
      </c>
      <c r="B1740" s="1574" t="s">
        <v>3950</v>
      </c>
      <c r="C1740" s="112" t="s">
        <v>3951</v>
      </c>
      <c r="D1740" s="1575" t="s">
        <v>3018</v>
      </c>
    </row>
    <row r="1741">
      <c r="A1741" s="1576" t="s">
        <v>3015</v>
      </c>
      <c r="B1741" s="1574" t="s">
        <v>3952</v>
      </c>
      <c r="C1741" s="112" t="s">
        <v>1937</v>
      </c>
      <c r="D1741" s="1575" t="s">
        <v>3508</v>
      </c>
    </row>
    <row r="1742">
      <c r="A1742" s="1576" t="s">
        <v>3015</v>
      </c>
      <c r="B1742" s="1574" t="s">
        <v>3953</v>
      </c>
      <c r="C1742" s="112" t="s">
        <v>3954</v>
      </c>
      <c r="D1742" s="1575" t="s">
        <v>3018</v>
      </c>
    </row>
    <row r="1743">
      <c r="A1743" s="1576" t="s">
        <v>3015</v>
      </c>
      <c r="B1743" s="1574" t="s">
        <v>3955</v>
      </c>
      <c r="C1743" s="112" t="s">
        <v>3956</v>
      </c>
      <c r="D1743" s="1575" t="s">
        <v>3508</v>
      </c>
    </row>
    <row r="1744">
      <c r="A1744" s="1576" t="s">
        <v>3015</v>
      </c>
      <c r="B1744" s="1574" t="s">
        <v>3957</v>
      </c>
      <c r="C1744" s="112" t="s">
        <v>3956</v>
      </c>
      <c r="D1744" s="1575" t="s">
        <v>3508</v>
      </c>
    </row>
    <row r="1745">
      <c r="A1745" s="1576" t="s">
        <v>3015</v>
      </c>
      <c r="B1745" s="1574" t="s">
        <v>3958</v>
      </c>
      <c r="C1745" s="112" t="s">
        <v>3959</v>
      </c>
      <c r="D1745" s="1575" t="s">
        <v>3508</v>
      </c>
    </row>
    <row r="1746">
      <c r="A1746" s="1576" t="s">
        <v>3015</v>
      </c>
      <c r="B1746" s="1574" t="s">
        <v>3960</v>
      </c>
      <c r="C1746" s="112" t="s">
        <v>3961</v>
      </c>
      <c r="D1746" s="1575" t="s">
        <v>3508</v>
      </c>
    </row>
    <row r="1747">
      <c r="A1747" s="1576" t="s">
        <v>3015</v>
      </c>
      <c r="B1747" s="1574" t="s">
        <v>3962</v>
      </c>
      <c r="C1747" s="112" t="s">
        <v>3956</v>
      </c>
      <c r="D1747" s="1575" t="s">
        <v>3508</v>
      </c>
    </row>
    <row r="1748">
      <c r="A1748" s="1576" t="s">
        <v>3015</v>
      </c>
      <c r="B1748" s="1574" t="s">
        <v>3963</v>
      </c>
      <c r="C1748" s="112" t="s">
        <v>3956</v>
      </c>
      <c r="D1748" s="1575" t="s">
        <v>3508</v>
      </c>
    </row>
    <row r="1749">
      <c r="A1749" s="1576" t="s">
        <v>3015</v>
      </c>
      <c r="B1749" s="1574" t="s">
        <v>3964</v>
      </c>
      <c r="C1749" s="112" t="s">
        <v>1815</v>
      </c>
      <c r="D1749" s="1575" t="s">
        <v>3508</v>
      </c>
    </row>
    <row r="1750">
      <c r="A1750" s="1576" t="s">
        <v>3015</v>
      </c>
      <c r="B1750" s="1574" t="s">
        <v>3965</v>
      </c>
      <c r="C1750" s="112" t="s">
        <v>3956</v>
      </c>
      <c r="D1750" s="1575" t="s">
        <v>3508</v>
      </c>
    </row>
    <row r="1751">
      <c r="A1751" s="1576" t="s">
        <v>3015</v>
      </c>
      <c r="B1751" s="1574" t="s">
        <v>3966</v>
      </c>
      <c r="C1751" s="112" t="s">
        <v>3956</v>
      </c>
      <c r="D1751" s="1575" t="s">
        <v>3508</v>
      </c>
    </row>
    <row r="1752">
      <c r="A1752" s="1576" t="s">
        <v>3015</v>
      </c>
      <c r="B1752" s="1574" t="s">
        <v>3967</v>
      </c>
      <c r="C1752" s="112" t="s">
        <v>3968</v>
      </c>
      <c r="D1752" s="1575" t="s">
        <v>3018</v>
      </c>
    </row>
    <row r="1753">
      <c r="A1753" s="1576" t="s">
        <v>3015</v>
      </c>
      <c r="B1753" s="1574" t="s">
        <v>3969</v>
      </c>
      <c r="C1753" s="112" t="s">
        <v>3970</v>
      </c>
      <c r="D1753" s="1575" t="s">
        <v>3018</v>
      </c>
    </row>
    <row r="1754">
      <c r="A1754" s="1576" t="s">
        <v>3015</v>
      </c>
      <c r="B1754" s="1574" t="s">
        <v>3971</v>
      </c>
      <c r="C1754" s="112" t="s">
        <v>3972</v>
      </c>
      <c r="D1754" s="1575" t="s">
        <v>3018</v>
      </c>
    </row>
    <row r="1755">
      <c r="A1755" s="1576" t="s">
        <v>3015</v>
      </c>
      <c r="B1755" s="1574" t="s">
        <v>3973</v>
      </c>
      <c r="C1755" s="112" t="s">
        <v>3974</v>
      </c>
      <c r="D1755" s="1575" t="s">
        <v>3018</v>
      </c>
    </row>
    <row r="1756">
      <c r="A1756" s="1576" t="s">
        <v>3015</v>
      </c>
      <c r="B1756" s="1574" t="s">
        <v>3975</v>
      </c>
      <c r="C1756" s="112" t="s">
        <v>3976</v>
      </c>
      <c r="D1756" s="1575" t="s">
        <v>3018</v>
      </c>
    </row>
    <row r="1757">
      <c r="A1757" s="1576" t="s">
        <v>3015</v>
      </c>
      <c r="B1757" s="1574" t="s">
        <v>3977</v>
      </c>
      <c r="C1757" s="112" t="s">
        <v>3978</v>
      </c>
      <c r="D1757" s="1575" t="s">
        <v>3018</v>
      </c>
    </row>
    <row r="1758">
      <c r="A1758" s="1576" t="s">
        <v>3015</v>
      </c>
      <c r="B1758" s="1574" t="s">
        <v>3979</v>
      </c>
      <c r="C1758" s="112" t="s">
        <v>3980</v>
      </c>
      <c r="D1758" s="1575" t="s">
        <v>3018</v>
      </c>
    </row>
    <row r="1759">
      <c r="A1759" s="1576" t="s">
        <v>3015</v>
      </c>
      <c r="B1759" s="1574" t="s">
        <v>3981</v>
      </c>
      <c r="C1759" s="112" t="s">
        <v>3982</v>
      </c>
      <c r="D1759" s="1575" t="s">
        <v>3018</v>
      </c>
    </row>
    <row r="1760">
      <c r="A1760" s="1576" t="s">
        <v>3015</v>
      </c>
      <c r="B1760" s="1574" t="s">
        <v>3983</v>
      </c>
      <c r="C1760" s="112" t="s">
        <v>3984</v>
      </c>
      <c r="D1760" s="1575" t="s">
        <v>3018</v>
      </c>
    </row>
    <row r="1761">
      <c r="A1761" s="1576" t="s">
        <v>3015</v>
      </c>
      <c r="B1761" s="1574" t="s">
        <v>3985</v>
      </c>
      <c r="C1761" s="112" t="s">
        <v>3986</v>
      </c>
      <c r="D1761" s="1575" t="s">
        <v>3018</v>
      </c>
    </row>
    <row r="1762">
      <c r="A1762" s="1576" t="s">
        <v>3015</v>
      </c>
      <c r="B1762" s="1574" t="s">
        <v>3987</v>
      </c>
      <c r="C1762" s="112" t="s">
        <v>2688</v>
      </c>
      <c r="D1762" s="1575" t="s">
        <v>3018</v>
      </c>
    </row>
    <row r="1763">
      <c r="A1763" s="1576" t="s">
        <v>3015</v>
      </c>
      <c r="B1763" s="1574" t="s">
        <v>3988</v>
      </c>
      <c r="C1763" s="112" t="s">
        <v>3989</v>
      </c>
      <c r="D1763" s="1575" t="s">
        <v>3018</v>
      </c>
    </row>
    <row r="1764">
      <c r="A1764" s="1576" t="s">
        <v>3015</v>
      </c>
      <c r="B1764" s="1574" t="s">
        <v>3990</v>
      </c>
      <c r="C1764" s="112" t="s">
        <v>3991</v>
      </c>
      <c r="D1764" s="1575" t="s">
        <v>3018</v>
      </c>
    </row>
    <row r="1765">
      <c r="A1765" s="1576" t="s">
        <v>3015</v>
      </c>
      <c r="B1765" s="1574" t="s">
        <v>3992</v>
      </c>
      <c r="C1765" s="112" t="s">
        <v>3993</v>
      </c>
      <c r="D1765" s="1575" t="s">
        <v>3018</v>
      </c>
    </row>
    <row r="1766">
      <c r="A1766" s="1576" t="s">
        <v>3015</v>
      </c>
      <c r="B1766" s="1574" t="s">
        <v>3994</v>
      </c>
      <c r="C1766" s="112" t="s">
        <v>3995</v>
      </c>
      <c r="D1766" s="1575" t="s">
        <v>3018</v>
      </c>
    </row>
    <row r="1767">
      <c r="A1767" s="1576" t="s">
        <v>3015</v>
      </c>
      <c r="B1767" s="1574" t="s">
        <v>3996</v>
      </c>
      <c r="C1767" s="112" t="s">
        <v>3997</v>
      </c>
      <c r="D1767" s="1575" t="s">
        <v>3018</v>
      </c>
    </row>
    <row r="1768">
      <c r="A1768" s="1576" t="s">
        <v>3015</v>
      </c>
      <c r="B1768" s="1574" t="s">
        <v>3998</v>
      </c>
      <c r="C1768" s="112" t="s">
        <v>3999</v>
      </c>
      <c r="D1768" s="1575" t="s">
        <v>3018</v>
      </c>
    </row>
    <row r="1769">
      <c r="A1769" s="1576" t="s">
        <v>3015</v>
      </c>
      <c r="B1769" s="1574" t="s">
        <v>4000</v>
      </c>
      <c r="C1769" s="112" t="s">
        <v>4001</v>
      </c>
      <c r="D1769" s="1575" t="s">
        <v>3018</v>
      </c>
    </row>
    <row r="1770">
      <c r="A1770" s="1576" t="s">
        <v>3015</v>
      </c>
      <c r="B1770" s="1574" t="s">
        <v>4002</v>
      </c>
      <c r="C1770" s="112" t="s">
        <v>4003</v>
      </c>
      <c r="D1770" s="1575" t="s">
        <v>3018</v>
      </c>
    </row>
    <row r="1771">
      <c r="A1771" s="1576" t="s">
        <v>3015</v>
      </c>
      <c r="B1771" s="1574" t="s">
        <v>4004</v>
      </c>
      <c r="C1771" s="112" t="s">
        <v>4005</v>
      </c>
      <c r="D1771" s="1575" t="s">
        <v>3018</v>
      </c>
    </row>
    <row r="1772">
      <c r="A1772" s="1576" t="s">
        <v>3015</v>
      </c>
      <c r="B1772" s="1574" t="s">
        <v>4006</v>
      </c>
      <c r="C1772" s="112" t="s">
        <v>4007</v>
      </c>
      <c r="D1772" s="1575" t="s">
        <v>3018</v>
      </c>
    </row>
    <row r="1773">
      <c r="A1773" s="1576" t="s">
        <v>3015</v>
      </c>
      <c r="B1773" s="1574" t="s">
        <v>4008</v>
      </c>
      <c r="C1773" s="112" t="s">
        <v>4009</v>
      </c>
      <c r="D1773" s="1575" t="s">
        <v>3018</v>
      </c>
    </row>
    <row r="1774">
      <c r="A1774" s="1576" t="s">
        <v>3015</v>
      </c>
      <c r="B1774" s="1574" t="s">
        <v>4010</v>
      </c>
      <c r="C1774" s="112" t="s">
        <v>4011</v>
      </c>
      <c r="D1774" s="1575" t="s">
        <v>3018</v>
      </c>
    </row>
    <row r="1775">
      <c r="A1775" s="1576" t="s">
        <v>3015</v>
      </c>
      <c r="B1775" s="1574" t="s">
        <v>4012</v>
      </c>
      <c r="C1775" s="112" t="s">
        <v>4013</v>
      </c>
      <c r="D1775" s="1575" t="s">
        <v>3018</v>
      </c>
    </row>
    <row r="1776">
      <c r="A1776" s="1576" t="s">
        <v>3015</v>
      </c>
      <c r="B1776" s="1574" t="s">
        <v>4014</v>
      </c>
      <c r="C1776" s="112" t="s">
        <v>2552</v>
      </c>
      <c r="D1776" s="1575" t="s">
        <v>3018</v>
      </c>
    </row>
    <row r="1777">
      <c r="A1777" s="1576" t="s">
        <v>3015</v>
      </c>
      <c r="B1777" s="1574" t="s">
        <v>4015</v>
      </c>
      <c r="C1777" s="112" t="s">
        <v>4016</v>
      </c>
      <c r="D1777" s="1575" t="s">
        <v>3018</v>
      </c>
    </row>
    <row r="1778">
      <c r="A1778" s="1576" t="s">
        <v>3015</v>
      </c>
      <c r="B1778" s="1574" t="s">
        <v>4017</v>
      </c>
      <c r="C1778" s="112" t="s">
        <v>4018</v>
      </c>
      <c r="D1778" s="1575" t="s">
        <v>3018</v>
      </c>
    </row>
    <row r="1779">
      <c r="A1779" s="1576" t="s">
        <v>3015</v>
      </c>
      <c r="B1779" s="1574" t="s">
        <v>4019</v>
      </c>
      <c r="C1779" s="112" t="s">
        <v>4020</v>
      </c>
      <c r="D1779" s="1575" t="s">
        <v>3018</v>
      </c>
    </row>
    <row r="1780">
      <c r="A1780" s="1576" t="s">
        <v>3015</v>
      </c>
      <c r="B1780" s="1574" t="s">
        <v>4021</v>
      </c>
      <c r="C1780" s="112" t="s">
        <v>4022</v>
      </c>
      <c r="D1780" s="1575" t="s">
        <v>3018</v>
      </c>
    </row>
    <row r="1781">
      <c r="A1781" s="1576" t="s">
        <v>3015</v>
      </c>
      <c r="B1781" s="1574" t="s">
        <v>4023</v>
      </c>
      <c r="C1781" s="112" t="s">
        <v>4024</v>
      </c>
      <c r="D1781" s="1575" t="s">
        <v>3018</v>
      </c>
    </row>
    <row r="1782">
      <c r="A1782" s="1576" t="s">
        <v>3015</v>
      </c>
      <c r="B1782" s="1574" t="s">
        <v>4025</v>
      </c>
      <c r="C1782" s="112" t="s">
        <v>4026</v>
      </c>
      <c r="D1782" s="1575" t="s">
        <v>3018</v>
      </c>
    </row>
    <row r="1783">
      <c r="A1783" s="1576" t="s">
        <v>3015</v>
      </c>
      <c r="B1783" s="1574" t="s">
        <v>4027</v>
      </c>
      <c r="C1783" s="112" t="s">
        <v>4028</v>
      </c>
      <c r="D1783" s="1575" t="s">
        <v>3018</v>
      </c>
    </row>
    <row r="1784">
      <c r="A1784" s="1576" t="s">
        <v>3015</v>
      </c>
      <c r="B1784" s="1574" t="s">
        <v>4029</v>
      </c>
      <c r="C1784" s="112" t="s">
        <v>4030</v>
      </c>
      <c r="D1784" s="1575" t="s">
        <v>3018</v>
      </c>
    </row>
    <row r="1785">
      <c r="A1785" s="1576" t="s">
        <v>3015</v>
      </c>
      <c r="B1785" s="1574" t="s">
        <v>4031</v>
      </c>
      <c r="C1785" s="112" t="s">
        <v>4032</v>
      </c>
      <c r="D1785" s="1575" t="s">
        <v>3018</v>
      </c>
    </row>
    <row r="1786">
      <c r="A1786" s="1576" t="s">
        <v>3015</v>
      </c>
      <c r="B1786" s="1574" t="s">
        <v>4033</v>
      </c>
      <c r="C1786" s="112" t="s">
        <v>4034</v>
      </c>
      <c r="D1786" s="1575" t="s">
        <v>3018</v>
      </c>
    </row>
    <row r="1787">
      <c r="A1787" s="1576" t="s">
        <v>3015</v>
      </c>
      <c r="B1787" s="1574" t="s">
        <v>4035</v>
      </c>
      <c r="C1787" s="112" t="s">
        <v>4034</v>
      </c>
      <c r="D1787" s="1575" t="s">
        <v>3018</v>
      </c>
    </row>
    <row r="1788">
      <c r="A1788" s="1576" t="s">
        <v>3015</v>
      </c>
      <c r="B1788" s="1574" t="s">
        <v>4036</v>
      </c>
      <c r="C1788" s="112" t="s">
        <v>4037</v>
      </c>
      <c r="D1788" s="1575" t="s">
        <v>3018</v>
      </c>
    </row>
    <row r="1789">
      <c r="A1789" s="1576" t="s">
        <v>3015</v>
      </c>
      <c r="B1789" s="1574" t="s">
        <v>4038</v>
      </c>
      <c r="C1789" s="112" t="s">
        <v>4039</v>
      </c>
      <c r="D1789" s="1575" t="s">
        <v>3018</v>
      </c>
    </row>
    <row r="1790">
      <c r="A1790" s="1576" t="s">
        <v>3015</v>
      </c>
      <c r="B1790" s="1574" t="s">
        <v>4040</v>
      </c>
      <c r="C1790" s="112" t="s">
        <v>4041</v>
      </c>
      <c r="D1790" s="1575" t="s">
        <v>3018</v>
      </c>
    </row>
    <row r="1791">
      <c r="A1791" s="1576" t="s">
        <v>3015</v>
      </c>
      <c r="B1791" s="1574" t="s">
        <v>4042</v>
      </c>
      <c r="C1791" s="112" t="s">
        <v>4043</v>
      </c>
      <c r="D1791" s="1575" t="s">
        <v>3018</v>
      </c>
    </row>
    <row r="1792">
      <c r="A1792" s="1576" t="s">
        <v>3015</v>
      </c>
      <c r="B1792" s="1574" t="s">
        <v>4044</v>
      </c>
      <c r="C1792" s="112" t="s">
        <v>4045</v>
      </c>
      <c r="D1792" s="1575" t="s">
        <v>3018</v>
      </c>
    </row>
    <row r="1793">
      <c r="A1793" s="1576" t="s">
        <v>3015</v>
      </c>
      <c r="B1793" s="1574" t="s">
        <v>4046</v>
      </c>
      <c r="C1793" s="112" t="s">
        <v>4047</v>
      </c>
      <c r="D1793" s="1575" t="s">
        <v>3018</v>
      </c>
    </row>
    <row r="1794">
      <c r="A1794" s="1576" t="s">
        <v>3015</v>
      </c>
      <c r="B1794" s="1574" t="s">
        <v>4048</v>
      </c>
      <c r="C1794" s="112" t="s">
        <v>4049</v>
      </c>
      <c r="D1794" s="1575" t="s">
        <v>3018</v>
      </c>
    </row>
    <row r="1795">
      <c r="A1795" s="1576" t="s">
        <v>3015</v>
      </c>
      <c r="B1795" s="1574" t="s">
        <v>4050</v>
      </c>
      <c r="C1795" s="112" t="s">
        <v>4051</v>
      </c>
      <c r="D1795" s="1575" t="s">
        <v>3018</v>
      </c>
    </row>
    <row r="1796">
      <c r="A1796" s="1576" t="s">
        <v>3015</v>
      </c>
      <c r="B1796" s="1574" t="s">
        <v>4052</v>
      </c>
      <c r="C1796" s="112" t="s">
        <v>4053</v>
      </c>
      <c r="D1796" s="1575" t="s">
        <v>3018</v>
      </c>
    </row>
    <row r="1797">
      <c r="A1797" s="1576" t="s">
        <v>3015</v>
      </c>
      <c r="B1797" s="1574" t="s">
        <v>4054</v>
      </c>
      <c r="C1797" s="112" t="s">
        <v>4055</v>
      </c>
      <c r="D1797" s="1575" t="s">
        <v>2026</v>
      </c>
    </row>
    <row r="1798">
      <c r="A1798" s="1576" t="s">
        <v>3015</v>
      </c>
      <c r="B1798" s="1574" t="s">
        <v>4056</v>
      </c>
      <c r="C1798" s="112" t="s">
        <v>4057</v>
      </c>
      <c r="D1798" s="1575" t="s">
        <v>4058</v>
      </c>
    </row>
    <row r="1799">
      <c r="A1799" s="1576" t="s">
        <v>3015</v>
      </c>
      <c r="B1799" s="1574" t="s">
        <v>4059</v>
      </c>
      <c r="C1799" s="112" t="s">
        <v>4060</v>
      </c>
      <c r="D1799" s="1575" t="s">
        <v>2026</v>
      </c>
    </row>
    <row r="1800">
      <c r="A1800" s="1576" t="s">
        <v>3015</v>
      </c>
      <c r="B1800" s="1574" t="s">
        <v>4061</v>
      </c>
      <c r="C1800" s="112" t="s">
        <v>4062</v>
      </c>
      <c r="D1800" s="1575" t="s">
        <v>1822</v>
      </c>
    </row>
    <row r="1801">
      <c r="A1801" s="1576" t="s">
        <v>3015</v>
      </c>
      <c r="B1801" s="1574" t="s">
        <v>4063</v>
      </c>
      <c r="C1801" s="112" t="s">
        <v>2899</v>
      </c>
      <c r="D1801" s="1575" t="s">
        <v>2343</v>
      </c>
    </row>
    <row r="1802">
      <c r="A1802" s="1576" t="s">
        <v>3015</v>
      </c>
      <c r="B1802" s="1574" t="s">
        <v>4064</v>
      </c>
      <c r="C1802" s="112" t="s">
        <v>4065</v>
      </c>
      <c r="D1802" s="1575" t="s">
        <v>1822</v>
      </c>
    </row>
    <row r="1803">
      <c r="A1803" s="1576" t="s">
        <v>3015</v>
      </c>
      <c r="B1803" s="1574" t="s">
        <v>4066</v>
      </c>
      <c r="C1803" s="112" t="s">
        <v>4067</v>
      </c>
      <c r="D1803" s="1575" t="s">
        <v>4068</v>
      </c>
    </row>
    <row r="1804">
      <c r="A1804" s="1576" t="s">
        <v>3015</v>
      </c>
      <c r="B1804" s="1574" t="s">
        <v>4069</v>
      </c>
      <c r="C1804" s="112" t="s">
        <v>4070</v>
      </c>
      <c r="D1804" s="1575" t="s">
        <v>4071</v>
      </c>
    </row>
    <row r="1805">
      <c r="A1805" s="1576" t="s">
        <v>3015</v>
      </c>
      <c r="B1805" s="1574" t="s">
        <v>4072</v>
      </c>
      <c r="C1805" s="112" t="s">
        <v>4073</v>
      </c>
      <c r="D1805" s="1575" t="s">
        <v>4074</v>
      </c>
    </row>
    <row r="1806">
      <c r="A1806" s="1576" t="s">
        <v>3015</v>
      </c>
      <c r="B1806" s="1574" t="s">
        <v>4075</v>
      </c>
      <c r="C1806" s="112" t="s">
        <v>4076</v>
      </c>
      <c r="D1806" s="1575" t="s">
        <v>4074</v>
      </c>
    </row>
    <row r="1807">
      <c r="A1807" s="1576" t="s">
        <v>3015</v>
      </c>
      <c r="B1807" s="1574" t="s">
        <v>4077</v>
      </c>
      <c r="C1807" s="112" t="s">
        <v>1292</v>
      </c>
      <c r="D1807" s="1575" t="s">
        <v>4071</v>
      </c>
    </row>
    <row r="1808">
      <c r="A1808" s="1576" t="s">
        <v>3015</v>
      </c>
      <c r="B1808" s="1574" t="s">
        <v>4078</v>
      </c>
      <c r="C1808" s="112" t="s">
        <v>4079</v>
      </c>
      <c r="D1808" s="1575" t="s">
        <v>2026</v>
      </c>
    </row>
    <row r="1809">
      <c r="A1809" s="1576" t="s">
        <v>3015</v>
      </c>
      <c r="B1809" s="1574" t="s">
        <v>4080</v>
      </c>
      <c r="C1809" s="112" t="s">
        <v>4081</v>
      </c>
      <c r="D1809" s="1575" t="s">
        <v>4071</v>
      </c>
    </row>
    <row r="1810">
      <c r="A1810" s="1576" t="s">
        <v>3015</v>
      </c>
      <c r="B1810" s="1574" t="s">
        <v>4082</v>
      </c>
      <c r="C1810" s="112" t="s">
        <v>4083</v>
      </c>
      <c r="D1810" s="1575" t="s">
        <v>4084</v>
      </c>
    </row>
    <row r="1811">
      <c r="A1811" s="1576" t="s">
        <v>3015</v>
      </c>
      <c r="B1811" s="1574" t="s">
        <v>4085</v>
      </c>
      <c r="C1811" s="112" t="s">
        <v>4086</v>
      </c>
      <c r="D1811" s="1575" t="s">
        <v>4074</v>
      </c>
    </row>
    <row r="1812">
      <c r="A1812" s="1576" t="s">
        <v>3015</v>
      </c>
      <c r="B1812" s="1574" t="s">
        <v>4087</v>
      </c>
      <c r="C1812" s="112" t="s">
        <v>4088</v>
      </c>
      <c r="D1812" s="1575" t="s">
        <v>4071</v>
      </c>
    </row>
    <row r="1813">
      <c r="A1813" s="1576" t="s">
        <v>3015</v>
      </c>
      <c r="B1813" s="1574" t="s">
        <v>4089</v>
      </c>
      <c r="C1813" s="112" t="s">
        <v>1352</v>
      </c>
      <c r="D1813" s="1575" t="s">
        <v>4068</v>
      </c>
    </row>
    <row r="1814">
      <c r="A1814" s="1576" t="s">
        <v>3015</v>
      </c>
      <c r="B1814" s="1574" t="s">
        <v>4090</v>
      </c>
      <c r="C1814" s="112" t="s">
        <v>4091</v>
      </c>
      <c r="D1814" s="1575" t="s">
        <v>4092</v>
      </c>
    </row>
    <row r="1815">
      <c r="A1815" s="1576" t="s">
        <v>3015</v>
      </c>
      <c r="B1815" s="1574" t="s">
        <v>4093</v>
      </c>
      <c r="C1815" s="112" t="s">
        <v>4094</v>
      </c>
      <c r="D1815" s="1575" t="s">
        <v>4084</v>
      </c>
    </row>
    <row r="1816">
      <c r="A1816" s="1576" t="s">
        <v>3015</v>
      </c>
      <c r="B1816" s="1574" t="s">
        <v>4095</v>
      </c>
      <c r="C1816" s="112" t="s">
        <v>4096</v>
      </c>
      <c r="D1816" s="1575" t="s">
        <v>4071</v>
      </c>
    </row>
    <row r="1817">
      <c r="A1817" s="1576" t="s">
        <v>3015</v>
      </c>
      <c r="B1817" s="1574" t="s">
        <v>4097</v>
      </c>
      <c r="C1817" s="112" t="s">
        <v>4098</v>
      </c>
      <c r="D1817" s="1575" t="s">
        <v>4092</v>
      </c>
    </row>
    <row r="1818">
      <c r="A1818" s="1576" t="s">
        <v>3015</v>
      </c>
      <c r="B1818" s="1574" t="s">
        <v>4099</v>
      </c>
      <c r="C1818" s="112" t="s">
        <v>4100</v>
      </c>
      <c r="D1818" s="1575" t="s">
        <v>4092</v>
      </c>
    </row>
    <row r="1819">
      <c r="A1819" s="1576" t="s">
        <v>3015</v>
      </c>
      <c r="B1819" s="1574" t="s">
        <v>4101</v>
      </c>
      <c r="C1819" s="112" t="s">
        <v>4102</v>
      </c>
      <c r="D1819" s="1575" t="s">
        <v>4068</v>
      </c>
    </row>
    <row r="1820">
      <c r="A1820" s="1576" t="s">
        <v>3015</v>
      </c>
      <c r="B1820" s="1574" t="s">
        <v>4103</v>
      </c>
      <c r="C1820" s="112" t="s">
        <v>4104</v>
      </c>
      <c r="D1820" s="1575" t="s">
        <v>4071</v>
      </c>
    </row>
    <row r="1821">
      <c r="A1821" s="1576" t="s">
        <v>3015</v>
      </c>
      <c r="B1821" s="1574" t="s">
        <v>4105</v>
      </c>
      <c r="C1821" s="112" t="s">
        <v>4106</v>
      </c>
      <c r="D1821" s="1575" t="s">
        <v>2026</v>
      </c>
    </row>
    <row r="1822">
      <c r="A1822" s="1576" t="s">
        <v>3015</v>
      </c>
      <c r="B1822" s="1574" t="s">
        <v>4107</v>
      </c>
      <c r="C1822" s="112" t="s">
        <v>4108</v>
      </c>
      <c r="D1822" s="1575" t="s">
        <v>2343</v>
      </c>
    </row>
    <row r="1823">
      <c r="A1823" s="1576" t="s">
        <v>3015</v>
      </c>
      <c r="B1823" s="1574" t="s">
        <v>4109</v>
      </c>
      <c r="C1823" s="112" t="s">
        <v>4110</v>
      </c>
      <c r="D1823" s="1575" t="s">
        <v>4092</v>
      </c>
    </row>
    <row r="1824">
      <c r="A1824" s="1576" t="s">
        <v>3015</v>
      </c>
      <c r="B1824" s="1574" t="s">
        <v>4111</v>
      </c>
      <c r="C1824" s="112" t="s">
        <v>4112</v>
      </c>
      <c r="D1824" s="1575" t="s">
        <v>2026</v>
      </c>
    </row>
    <row r="1825">
      <c r="A1825" s="1576" t="s">
        <v>3015</v>
      </c>
      <c r="B1825" s="1574" t="s">
        <v>4113</v>
      </c>
      <c r="C1825" s="112" t="s">
        <v>4114</v>
      </c>
      <c r="D1825" s="1575" t="s">
        <v>2026</v>
      </c>
    </row>
    <row r="1826">
      <c r="A1826" s="1576" t="s">
        <v>3015</v>
      </c>
      <c r="B1826" s="1574" t="s">
        <v>4115</v>
      </c>
      <c r="C1826" s="112" t="s">
        <v>4116</v>
      </c>
      <c r="D1826" s="1575" t="s">
        <v>2026</v>
      </c>
    </row>
    <row r="1827">
      <c r="A1827" s="1576" t="s">
        <v>3015</v>
      </c>
      <c r="B1827" s="1574" t="s">
        <v>4117</v>
      </c>
      <c r="C1827" s="112" t="s">
        <v>4118</v>
      </c>
      <c r="D1827" s="1575" t="s">
        <v>4068</v>
      </c>
    </row>
    <row r="1828">
      <c r="A1828" s="1576" t="s">
        <v>3015</v>
      </c>
      <c r="B1828" s="1574" t="s">
        <v>4119</v>
      </c>
      <c r="C1828" s="112" t="s">
        <v>4120</v>
      </c>
      <c r="D1828" s="1575" t="s">
        <v>2343</v>
      </c>
    </row>
    <row r="1829">
      <c r="A1829" s="1576" t="s">
        <v>3015</v>
      </c>
      <c r="B1829" s="1574" t="s">
        <v>4121</v>
      </c>
      <c r="C1829" s="112" t="s">
        <v>4122</v>
      </c>
      <c r="D1829" s="1575" t="s">
        <v>4071</v>
      </c>
    </row>
    <row r="1830">
      <c r="A1830" s="1576" t="s">
        <v>3015</v>
      </c>
      <c r="B1830" s="1574" t="s">
        <v>4123</v>
      </c>
      <c r="C1830" s="112" t="s">
        <v>4124</v>
      </c>
      <c r="D1830" s="1575" t="s">
        <v>4058</v>
      </c>
    </row>
    <row r="1831">
      <c r="A1831" s="1576" t="s">
        <v>3015</v>
      </c>
      <c r="B1831" s="1574" t="s">
        <v>4125</v>
      </c>
      <c r="C1831" s="112" t="s">
        <v>4126</v>
      </c>
      <c r="D1831" s="1575" t="s">
        <v>2026</v>
      </c>
    </row>
    <row r="1832">
      <c r="A1832" s="1576" t="s">
        <v>3015</v>
      </c>
      <c r="B1832" s="1574" t="s">
        <v>4127</v>
      </c>
      <c r="C1832" s="112" t="s">
        <v>4128</v>
      </c>
      <c r="D1832" s="1575" t="s">
        <v>2026</v>
      </c>
    </row>
    <row r="1833">
      <c r="A1833" s="1576" t="s">
        <v>3015</v>
      </c>
      <c r="B1833" s="1574" t="s">
        <v>4129</v>
      </c>
      <c r="C1833" s="112" t="s">
        <v>4130</v>
      </c>
      <c r="D1833" s="1575" t="s">
        <v>4058</v>
      </c>
    </row>
    <row r="1834">
      <c r="A1834" s="1576" t="s">
        <v>3015</v>
      </c>
      <c r="B1834" s="1574" t="s">
        <v>4131</v>
      </c>
      <c r="C1834" s="112" t="s">
        <v>4132</v>
      </c>
      <c r="D1834" s="1575" t="s">
        <v>4071</v>
      </c>
    </row>
    <row r="1835">
      <c r="A1835" s="1576" t="s">
        <v>3015</v>
      </c>
      <c r="B1835" s="1574" t="s">
        <v>4133</v>
      </c>
      <c r="C1835" s="112" t="s">
        <v>4134</v>
      </c>
      <c r="D1835" s="1575" t="s">
        <v>2343</v>
      </c>
    </row>
    <row r="1836">
      <c r="A1836" s="1576" t="s">
        <v>3015</v>
      </c>
      <c r="B1836" s="1574" t="s">
        <v>4135</v>
      </c>
      <c r="C1836" s="112" t="s">
        <v>4136</v>
      </c>
      <c r="D1836" s="1575" t="s">
        <v>2026</v>
      </c>
    </row>
    <row r="1837">
      <c r="A1837" s="1576" t="s">
        <v>3015</v>
      </c>
      <c r="B1837" s="1574" t="s">
        <v>4137</v>
      </c>
      <c r="C1837" s="112" t="s">
        <v>4138</v>
      </c>
      <c r="D1837" s="1575" t="s">
        <v>4068</v>
      </c>
    </row>
    <row r="1838">
      <c r="A1838" s="1576" t="s">
        <v>3015</v>
      </c>
      <c r="B1838" s="1574" t="s">
        <v>4139</v>
      </c>
      <c r="C1838" s="112" t="s">
        <v>4140</v>
      </c>
      <c r="D1838" s="1575" t="s">
        <v>4071</v>
      </c>
    </row>
    <row r="1839">
      <c r="A1839" s="1576" t="s">
        <v>3015</v>
      </c>
      <c r="B1839" s="1574" t="s">
        <v>4141</v>
      </c>
      <c r="C1839" s="112" t="s">
        <v>4142</v>
      </c>
      <c r="D1839" s="1575" t="s">
        <v>4071</v>
      </c>
    </row>
    <row r="1840">
      <c r="A1840" s="1576" t="s">
        <v>3015</v>
      </c>
      <c r="B1840" s="1574" t="s">
        <v>4143</v>
      </c>
      <c r="C1840" s="112" t="s">
        <v>4144</v>
      </c>
      <c r="D1840" s="1575" t="s">
        <v>4071</v>
      </c>
    </row>
    <row r="1841">
      <c r="A1841" s="1576" t="s">
        <v>3015</v>
      </c>
      <c r="B1841" s="1574" t="s">
        <v>4145</v>
      </c>
      <c r="C1841" s="112" t="s">
        <v>4146</v>
      </c>
      <c r="D1841" s="1575" t="s">
        <v>4147</v>
      </c>
    </row>
    <row r="1842">
      <c r="A1842" s="1576" t="s">
        <v>3015</v>
      </c>
      <c r="B1842" s="1574" t="s">
        <v>4148</v>
      </c>
      <c r="C1842" s="112" t="s">
        <v>4149</v>
      </c>
      <c r="D1842" s="1575" t="s">
        <v>4074</v>
      </c>
    </row>
    <row r="1843">
      <c r="A1843" s="1576" t="s">
        <v>3015</v>
      </c>
      <c r="B1843" s="1574" t="s">
        <v>4150</v>
      </c>
      <c r="C1843" s="112" t="s">
        <v>4151</v>
      </c>
      <c r="D1843" s="1575" t="s">
        <v>1822</v>
      </c>
    </row>
    <row r="1844">
      <c r="A1844" s="1576" t="s">
        <v>3015</v>
      </c>
      <c r="B1844" s="1574" t="s">
        <v>4152</v>
      </c>
      <c r="C1844" s="112" t="s">
        <v>4153</v>
      </c>
      <c r="D1844" s="1575" t="s">
        <v>2026</v>
      </c>
    </row>
    <row r="1845">
      <c r="A1845" s="1576" t="s">
        <v>3015</v>
      </c>
      <c r="B1845" s="1574" t="s">
        <v>4154</v>
      </c>
      <c r="C1845" s="112" t="s">
        <v>4155</v>
      </c>
      <c r="D1845" s="1575" t="s">
        <v>1822</v>
      </c>
    </row>
    <row r="1846">
      <c r="A1846" s="1576" t="s">
        <v>3015</v>
      </c>
      <c r="B1846" s="1574" t="s">
        <v>4156</v>
      </c>
      <c r="C1846" s="112" t="s">
        <v>4157</v>
      </c>
      <c r="D1846" s="1575" t="s">
        <v>1822</v>
      </c>
    </row>
    <row r="1847">
      <c r="A1847" s="1576" t="s">
        <v>3015</v>
      </c>
      <c r="B1847" s="1574" t="s">
        <v>4158</v>
      </c>
      <c r="C1847" s="112" t="s">
        <v>4159</v>
      </c>
      <c r="D1847" s="1575" t="s">
        <v>1822</v>
      </c>
    </row>
    <row r="1848">
      <c r="A1848" s="1576" t="s">
        <v>3015</v>
      </c>
      <c r="B1848" s="1574" t="s">
        <v>4160</v>
      </c>
      <c r="C1848" s="112" t="s">
        <v>4161</v>
      </c>
      <c r="D1848" s="1575" t="s">
        <v>4092</v>
      </c>
    </row>
    <row r="1849">
      <c r="A1849" s="1576" t="s">
        <v>3015</v>
      </c>
      <c r="B1849" s="1574" t="s">
        <v>4162</v>
      </c>
      <c r="C1849" s="112" t="s">
        <v>4163</v>
      </c>
      <c r="D1849" s="1575" t="s">
        <v>1822</v>
      </c>
    </row>
    <row r="1850">
      <c r="A1850" s="1576" t="s">
        <v>3015</v>
      </c>
      <c r="B1850" s="1574" t="s">
        <v>4164</v>
      </c>
      <c r="C1850" s="112" t="s">
        <v>4165</v>
      </c>
      <c r="D1850" s="1575" t="s">
        <v>4092</v>
      </c>
    </row>
    <row r="1851">
      <c r="A1851" s="1576" t="s">
        <v>3015</v>
      </c>
      <c r="B1851" s="1574" t="s">
        <v>4166</v>
      </c>
      <c r="C1851" s="112" t="s">
        <v>4167</v>
      </c>
      <c r="D1851" s="1575" t="s">
        <v>4074</v>
      </c>
    </row>
    <row r="1852">
      <c r="A1852" s="1576" t="s">
        <v>3015</v>
      </c>
      <c r="B1852" s="1574" t="s">
        <v>4168</v>
      </c>
      <c r="C1852" s="112" t="s">
        <v>4169</v>
      </c>
      <c r="D1852" s="1575" t="s">
        <v>4068</v>
      </c>
    </row>
    <row r="1853">
      <c r="A1853" s="1576" t="s">
        <v>3015</v>
      </c>
      <c r="B1853" s="1574" t="s">
        <v>4170</v>
      </c>
      <c r="C1853" s="112" t="s">
        <v>4171</v>
      </c>
      <c r="D1853" s="1575" t="s">
        <v>4092</v>
      </c>
    </row>
    <row r="1854">
      <c r="A1854" s="1576" t="s">
        <v>3015</v>
      </c>
      <c r="B1854" s="1574" t="s">
        <v>4172</v>
      </c>
      <c r="C1854" s="112" t="s">
        <v>4173</v>
      </c>
      <c r="D1854" s="1575" t="s">
        <v>2026</v>
      </c>
    </row>
    <row r="1855">
      <c r="A1855" s="1576" t="s">
        <v>3015</v>
      </c>
      <c r="B1855" s="1574" t="s">
        <v>4174</v>
      </c>
      <c r="C1855" s="112" t="s">
        <v>4175</v>
      </c>
      <c r="D1855" s="1575" t="s">
        <v>4084</v>
      </c>
    </row>
    <row r="1856">
      <c r="A1856" s="1576" t="s">
        <v>3015</v>
      </c>
      <c r="B1856" s="1574" t="s">
        <v>4176</v>
      </c>
      <c r="C1856" s="112" t="s">
        <v>1101</v>
      </c>
      <c r="D1856" s="1575" t="s">
        <v>4071</v>
      </c>
    </row>
    <row r="1857">
      <c r="A1857" s="1576" t="s">
        <v>3015</v>
      </c>
      <c r="B1857" s="1574" t="s">
        <v>4177</v>
      </c>
      <c r="C1857" s="112" t="s">
        <v>1045</v>
      </c>
      <c r="D1857" s="1575" t="s">
        <v>2343</v>
      </c>
    </row>
    <row r="1858">
      <c r="A1858" s="1576" t="s">
        <v>3015</v>
      </c>
      <c r="B1858" s="1574" t="s">
        <v>4178</v>
      </c>
      <c r="C1858" s="112" t="s">
        <v>4179</v>
      </c>
      <c r="D1858" s="1575" t="s">
        <v>2026</v>
      </c>
    </row>
    <row r="1859">
      <c r="A1859" s="1576" t="s">
        <v>3015</v>
      </c>
      <c r="B1859" s="1574" t="s">
        <v>4180</v>
      </c>
      <c r="C1859" s="112" t="s">
        <v>4181</v>
      </c>
      <c r="D1859" s="1575" t="s">
        <v>2026</v>
      </c>
    </row>
    <row r="1860">
      <c r="A1860" s="1576" t="s">
        <v>3015</v>
      </c>
      <c r="B1860" s="1574" t="s">
        <v>4182</v>
      </c>
      <c r="C1860" s="112" t="s">
        <v>4183</v>
      </c>
      <c r="D1860" s="1575" t="s">
        <v>1822</v>
      </c>
    </row>
    <row r="1861">
      <c r="A1861" s="1576" t="s">
        <v>3015</v>
      </c>
      <c r="B1861" s="1574" t="s">
        <v>4184</v>
      </c>
      <c r="C1861" s="112" t="s">
        <v>4185</v>
      </c>
      <c r="D1861" s="1575" t="s">
        <v>2343</v>
      </c>
    </row>
    <row r="1862">
      <c r="A1862" s="1576" t="s">
        <v>3015</v>
      </c>
      <c r="B1862" s="1574" t="s">
        <v>4186</v>
      </c>
      <c r="C1862" s="112" t="s">
        <v>4187</v>
      </c>
      <c r="D1862" s="1575" t="s">
        <v>4071</v>
      </c>
    </row>
    <row r="1863">
      <c r="A1863" s="1576" t="s">
        <v>3015</v>
      </c>
      <c r="B1863" s="1574" t="s">
        <v>4188</v>
      </c>
      <c r="C1863" s="112" t="s">
        <v>4189</v>
      </c>
      <c r="D1863" s="1575" t="s">
        <v>4071</v>
      </c>
    </row>
    <row r="1864">
      <c r="A1864" s="1576" t="s">
        <v>3015</v>
      </c>
      <c r="B1864" s="1574" t="s">
        <v>4190</v>
      </c>
      <c r="C1864" s="112" t="s">
        <v>4191</v>
      </c>
      <c r="D1864" s="1575" t="s">
        <v>4092</v>
      </c>
    </row>
    <row r="1865">
      <c r="A1865" s="1576" t="s">
        <v>3015</v>
      </c>
      <c r="B1865" s="1574" t="s">
        <v>4192</v>
      </c>
      <c r="C1865" s="112" t="s">
        <v>1310</v>
      </c>
      <c r="D1865" s="1575" t="s">
        <v>4092</v>
      </c>
    </row>
    <row r="1866">
      <c r="A1866" s="1576" t="s">
        <v>3015</v>
      </c>
      <c r="B1866" s="1574" t="s">
        <v>4193</v>
      </c>
      <c r="C1866" s="112" t="s">
        <v>4194</v>
      </c>
      <c r="D1866" s="1575" t="s">
        <v>4071</v>
      </c>
    </row>
    <row r="1867">
      <c r="A1867" s="1576" t="s">
        <v>3015</v>
      </c>
      <c r="B1867" s="1574" t="s">
        <v>4195</v>
      </c>
      <c r="C1867" s="112" t="s">
        <v>4196</v>
      </c>
      <c r="D1867" s="1575" t="s">
        <v>4084</v>
      </c>
    </row>
    <row r="1868">
      <c r="A1868" s="1576" t="s">
        <v>3015</v>
      </c>
      <c r="B1868" s="1574" t="s">
        <v>4197</v>
      </c>
      <c r="C1868" s="112" t="s">
        <v>4198</v>
      </c>
      <c r="D1868" s="1575" t="s">
        <v>4068</v>
      </c>
    </row>
    <row r="1869">
      <c r="A1869" s="1576" t="s">
        <v>3015</v>
      </c>
      <c r="B1869" s="1574" t="s">
        <v>4199</v>
      </c>
      <c r="C1869" s="112" t="s">
        <v>2606</v>
      </c>
      <c r="D1869" s="1575" t="s">
        <v>2026</v>
      </c>
    </row>
    <row r="1870">
      <c r="A1870" s="1576" t="s">
        <v>3015</v>
      </c>
      <c r="B1870" s="1574" t="s">
        <v>4200</v>
      </c>
      <c r="C1870" s="112" t="s">
        <v>4201</v>
      </c>
      <c r="D1870" s="1575" t="s">
        <v>4202</v>
      </c>
    </row>
    <row r="1871">
      <c r="A1871" s="1576" t="s">
        <v>3015</v>
      </c>
      <c r="B1871" s="1574" t="s">
        <v>4203</v>
      </c>
      <c r="C1871" s="112" t="s">
        <v>4204</v>
      </c>
      <c r="D1871" s="1575" t="s">
        <v>2026</v>
      </c>
    </row>
    <row r="1872">
      <c r="A1872" s="1576" t="s">
        <v>3015</v>
      </c>
      <c r="B1872" s="1574" t="s">
        <v>4205</v>
      </c>
      <c r="C1872" s="112" t="s">
        <v>4206</v>
      </c>
      <c r="D1872" s="1575" t="s">
        <v>4068</v>
      </c>
    </row>
    <row r="1873">
      <c r="A1873" s="1576" t="s">
        <v>3015</v>
      </c>
      <c r="B1873" s="1574" t="s">
        <v>4207</v>
      </c>
      <c r="C1873" s="112" t="s">
        <v>4208</v>
      </c>
      <c r="D1873" s="1575" t="s">
        <v>4147</v>
      </c>
    </row>
    <row r="1874">
      <c r="A1874" s="1576" t="s">
        <v>3015</v>
      </c>
      <c r="B1874" s="1574" t="s">
        <v>4209</v>
      </c>
      <c r="C1874" s="112" t="s">
        <v>4210</v>
      </c>
      <c r="D1874" s="1575" t="s">
        <v>4084</v>
      </c>
    </row>
    <row r="1875">
      <c r="A1875" s="1576" t="s">
        <v>3015</v>
      </c>
      <c r="B1875" s="1574" t="s">
        <v>4211</v>
      </c>
      <c r="C1875" s="112" t="s">
        <v>4212</v>
      </c>
      <c r="D1875" s="1575" t="s">
        <v>4074</v>
      </c>
    </row>
    <row r="1876">
      <c r="A1876" s="1576" t="s">
        <v>3015</v>
      </c>
      <c r="B1876" s="1574" t="s">
        <v>4213</v>
      </c>
      <c r="C1876" s="112" t="s">
        <v>4214</v>
      </c>
      <c r="D1876" s="1575" t="s">
        <v>2026</v>
      </c>
    </row>
    <row r="1877">
      <c r="A1877" s="1576" t="s">
        <v>3015</v>
      </c>
      <c r="B1877" s="1574" t="s">
        <v>4215</v>
      </c>
      <c r="C1877" s="112" t="s">
        <v>4216</v>
      </c>
      <c r="D1877" s="1575" t="s">
        <v>4071</v>
      </c>
    </row>
    <row r="1878">
      <c r="A1878" s="1576" t="s">
        <v>3015</v>
      </c>
      <c r="B1878" s="1574" t="s">
        <v>4217</v>
      </c>
      <c r="C1878" s="112" t="s">
        <v>4218</v>
      </c>
      <c r="D1878" s="1575" t="s">
        <v>4092</v>
      </c>
    </row>
    <row r="1879">
      <c r="A1879" s="1576" t="s">
        <v>3015</v>
      </c>
      <c r="B1879" s="1574" t="s">
        <v>4219</v>
      </c>
      <c r="C1879" s="112" t="s">
        <v>3508</v>
      </c>
      <c r="D1879" s="1575" t="s">
        <v>4071</v>
      </c>
    </row>
    <row r="1880">
      <c r="A1880" s="1576" t="s">
        <v>3015</v>
      </c>
      <c r="B1880" s="1574" t="s">
        <v>4220</v>
      </c>
      <c r="C1880" s="112" t="s">
        <v>4221</v>
      </c>
      <c r="D1880" s="1575" t="s">
        <v>2343</v>
      </c>
    </row>
    <row r="1881">
      <c r="A1881" s="1576" t="s">
        <v>3015</v>
      </c>
      <c r="B1881" s="1574" t="s">
        <v>4222</v>
      </c>
      <c r="C1881" s="112" t="s">
        <v>4223</v>
      </c>
      <c r="D1881" s="1575" t="s">
        <v>4068</v>
      </c>
    </row>
    <row r="1882">
      <c r="A1882" s="1576" t="s">
        <v>3015</v>
      </c>
      <c r="B1882" s="1574" t="s">
        <v>4224</v>
      </c>
      <c r="C1882" s="112" t="s">
        <v>4225</v>
      </c>
      <c r="D1882" s="1575" t="s">
        <v>2026</v>
      </c>
    </row>
    <row r="1883">
      <c r="A1883" s="1576" t="s">
        <v>3015</v>
      </c>
      <c r="B1883" s="1574" t="s">
        <v>4226</v>
      </c>
      <c r="C1883" s="112" t="s">
        <v>4227</v>
      </c>
      <c r="D1883" s="1575" t="s">
        <v>4068</v>
      </c>
    </row>
    <row r="1884">
      <c r="A1884" s="1576" t="s">
        <v>3015</v>
      </c>
      <c r="B1884" s="1574" t="s">
        <v>4228</v>
      </c>
      <c r="C1884" s="112" t="s">
        <v>4229</v>
      </c>
      <c r="D1884" s="1575" t="s">
        <v>4092</v>
      </c>
    </row>
    <row r="1885">
      <c r="A1885" s="1576" t="s">
        <v>3015</v>
      </c>
      <c r="B1885" s="1574" t="s">
        <v>4230</v>
      </c>
      <c r="C1885" s="112" t="s">
        <v>4231</v>
      </c>
      <c r="D1885" s="1575" t="s">
        <v>4068</v>
      </c>
    </row>
    <row r="1886">
      <c r="A1886" s="1576" t="s">
        <v>3015</v>
      </c>
      <c r="B1886" s="1574" t="s">
        <v>4232</v>
      </c>
      <c r="C1886" s="112" t="s">
        <v>4233</v>
      </c>
      <c r="D1886" s="1575" t="s">
        <v>4071</v>
      </c>
    </row>
    <row r="1887">
      <c r="A1887" s="1576" t="s">
        <v>3015</v>
      </c>
      <c r="B1887" s="1574" t="s">
        <v>4234</v>
      </c>
      <c r="C1887" s="112" t="s">
        <v>4235</v>
      </c>
      <c r="D1887" s="1575" t="s">
        <v>4084</v>
      </c>
    </row>
    <row r="1888">
      <c r="A1888" s="1576" t="s">
        <v>3015</v>
      </c>
      <c r="B1888" s="1574" t="s">
        <v>4236</v>
      </c>
      <c r="C1888" s="112" t="s">
        <v>4237</v>
      </c>
      <c r="D1888" s="1575" t="s">
        <v>4068</v>
      </c>
    </row>
    <row r="1889">
      <c r="A1889" s="1576" t="s">
        <v>3015</v>
      </c>
      <c r="B1889" s="1574" t="s">
        <v>4238</v>
      </c>
      <c r="C1889" s="112" t="s">
        <v>4239</v>
      </c>
      <c r="D1889" s="1575" t="s">
        <v>4058</v>
      </c>
    </row>
    <row r="1890">
      <c r="A1890" s="1576" t="s">
        <v>3015</v>
      </c>
      <c r="B1890" s="1574" t="s">
        <v>4240</v>
      </c>
      <c r="C1890" s="112" t="s">
        <v>4241</v>
      </c>
      <c r="D1890" s="1575" t="s">
        <v>4071</v>
      </c>
    </row>
    <row r="1891">
      <c r="A1891" s="1576" t="s">
        <v>3015</v>
      </c>
      <c r="B1891" s="1574" t="s">
        <v>4242</v>
      </c>
      <c r="C1891" s="112" t="s">
        <v>4243</v>
      </c>
      <c r="D1891" s="1575" t="s">
        <v>4202</v>
      </c>
    </row>
    <row r="1892">
      <c r="A1892" s="1576" t="s">
        <v>3015</v>
      </c>
      <c r="B1892" s="1574" t="s">
        <v>4244</v>
      </c>
      <c r="C1892" s="112" t="s">
        <v>4245</v>
      </c>
      <c r="D1892" s="1575" t="s">
        <v>4071</v>
      </c>
    </row>
    <row r="1893">
      <c r="A1893" s="1576" t="s">
        <v>3015</v>
      </c>
      <c r="B1893" s="1574" t="s">
        <v>4246</v>
      </c>
      <c r="C1893" s="112" t="s">
        <v>4247</v>
      </c>
      <c r="D1893" s="1575" t="s">
        <v>4058</v>
      </c>
    </row>
    <row r="1894">
      <c r="A1894" s="1576" t="s">
        <v>3015</v>
      </c>
      <c r="B1894" s="1574" t="s">
        <v>4248</v>
      </c>
      <c r="C1894" s="112" t="s">
        <v>4249</v>
      </c>
      <c r="D1894" s="1575" t="s">
        <v>2026</v>
      </c>
    </row>
    <row r="1895">
      <c r="A1895" s="1576" t="s">
        <v>3015</v>
      </c>
      <c r="B1895" s="1574" t="s">
        <v>4250</v>
      </c>
      <c r="C1895" s="112" t="s">
        <v>4071</v>
      </c>
      <c r="D1895" s="1575" t="s">
        <v>4071</v>
      </c>
    </row>
    <row r="1896">
      <c r="A1896" s="1576" t="s">
        <v>3015</v>
      </c>
      <c r="B1896" s="1574" t="s">
        <v>4251</v>
      </c>
      <c r="C1896" s="112" t="s">
        <v>4252</v>
      </c>
      <c r="D1896" s="1575" t="s">
        <v>2026</v>
      </c>
    </row>
    <row r="1897">
      <c r="A1897" s="1576" t="s">
        <v>3015</v>
      </c>
      <c r="B1897" s="1574" t="s">
        <v>4253</v>
      </c>
      <c r="C1897" s="112" t="s">
        <v>4254</v>
      </c>
      <c r="D1897" s="1575" t="s">
        <v>4074</v>
      </c>
    </row>
    <row r="1898">
      <c r="A1898" s="1576" t="s">
        <v>3015</v>
      </c>
      <c r="B1898" s="1574" t="s">
        <v>4255</v>
      </c>
      <c r="C1898" s="112" t="s">
        <v>4256</v>
      </c>
      <c r="D1898" s="1575" t="s">
        <v>4092</v>
      </c>
    </row>
    <row r="1899">
      <c r="A1899" s="1576" t="s">
        <v>3015</v>
      </c>
      <c r="B1899" s="1574" t="s">
        <v>4257</v>
      </c>
      <c r="C1899" s="112" t="s">
        <v>4258</v>
      </c>
      <c r="D1899" s="1575" t="s">
        <v>4058</v>
      </c>
    </row>
    <row r="1900">
      <c r="A1900" s="1576" t="s">
        <v>3015</v>
      </c>
      <c r="B1900" s="1574" t="s">
        <v>4259</v>
      </c>
      <c r="C1900" s="112" t="s">
        <v>4260</v>
      </c>
      <c r="D1900" s="1575" t="s">
        <v>4074</v>
      </c>
    </row>
    <row r="1901">
      <c r="A1901" s="1576" t="s">
        <v>3015</v>
      </c>
      <c r="B1901" s="1574" t="s">
        <v>4261</v>
      </c>
      <c r="C1901" s="112" t="s">
        <v>4262</v>
      </c>
      <c r="D1901" s="1575" t="s">
        <v>4071</v>
      </c>
    </row>
    <row r="1902">
      <c r="A1902" s="1576" t="s">
        <v>3015</v>
      </c>
      <c r="B1902" s="1574" t="s">
        <v>4263</v>
      </c>
      <c r="C1902" s="112" t="s">
        <v>4264</v>
      </c>
      <c r="D1902" s="1575" t="s">
        <v>4071</v>
      </c>
    </row>
    <row r="1903">
      <c r="A1903" s="1576" t="s">
        <v>3015</v>
      </c>
      <c r="B1903" s="1574" t="s">
        <v>4265</v>
      </c>
      <c r="C1903" s="112" t="s">
        <v>4266</v>
      </c>
      <c r="D1903" s="1575" t="s">
        <v>4147</v>
      </c>
    </row>
    <row r="1904">
      <c r="A1904" s="1576" t="s">
        <v>3015</v>
      </c>
      <c r="B1904" s="1574" t="s">
        <v>4267</v>
      </c>
      <c r="C1904" s="112" t="s">
        <v>4268</v>
      </c>
      <c r="D1904" s="1575" t="s">
        <v>4071</v>
      </c>
    </row>
    <row r="1905">
      <c r="A1905" s="1576" t="s">
        <v>3015</v>
      </c>
      <c r="B1905" s="1574" t="s">
        <v>4269</v>
      </c>
      <c r="C1905" s="112" t="s">
        <v>4092</v>
      </c>
      <c r="D1905" s="1575" t="s">
        <v>4092</v>
      </c>
    </row>
    <row r="1906">
      <c r="A1906" s="1576" t="s">
        <v>3015</v>
      </c>
      <c r="B1906" s="1574" t="s">
        <v>4270</v>
      </c>
      <c r="C1906" s="112" t="s">
        <v>4271</v>
      </c>
      <c r="D1906" s="1575" t="s">
        <v>2026</v>
      </c>
    </row>
    <row r="1907">
      <c r="A1907" s="1576" t="s">
        <v>3015</v>
      </c>
      <c r="B1907" s="1574" t="s">
        <v>4272</v>
      </c>
      <c r="C1907" s="112" t="s">
        <v>4273</v>
      </c>
      <c r="D1907" s="1575" t="s">
        <v>2026</v>
      </c>
    </row>
    <row r="1908">
      <c r="A1908" s="1576" t="s">
        <v>3015</v>
      </c>
      <c r="B1908" s="1574" t="s">
        <v>4274</v>
      </c>
      <c r="C1908" s="112" t="s">
        <v>4275</v>
      </c>
      <c r="D1908" s="1575" t="s">
        <v>4092</v>
      </c>
    </row>
    <row r="1909">
      <c r="A1909" s="1576" t="s">
        <v>3015</v>
      </c>
      <c r="B1909" s="1574" t="s">
        <v>4276</v>
      </c>
      <c r="C1909" s="112" t="s">
        <v>4277</v>
      </c>
      <c r="D1909" s="1575" t="s">
        <v>2026</v>
      </c>
    </row>
    <row r="1910">
      <c r="A1910" s="1576" t="s">
        <v>3015</v>
      </c>
      <c r="B1910" s="1574" t="s">
        <v>4278</v>
      </c>
      <c r="C1910" s="112" t="s">
        <v>4279</v>
      </c>
      <c r="D1910" s="1575" t="s">
        <v>4202</v>
      </c>
    </row>
    <row r="1911">
      <c r="A1911" s="1576" t="s">
        <v>3015</v>
      </c>
      <c r="B1911" s="1574" t="s">
        <v>4280</v>
      </c>
      <c r="C1911" s="112" t="s">
        <v>4281</v>
      </c>
      <c r="D1911" s="1575" t="s">
        <v>4068</v>
      </c>
    </row>
    <row r="1912">
      <c r="A1912" s="1576" t="s">
        <v>3015</v>
      </c>
      <c r="B1912" s="1574" t="s">
        <v>4282</v>
      </c>
      <c r="C1912" s="112" t="s">
        <v>4283</v>
      </c>
      <c r="D1912" s="1575" t="s">
        <v>1822</v>
      </c>
    </row>
    <row r="1913">
      <c r="A1913" s="1576" t="s">
        <v>3015</v>
      </c>
      <c r="B1913" s="1574" t="s">
        <v>4284</v>
      </c>
      <c r="C1913" s="112" t="s">
        <v>1731</v>
      </c>
      <c r="D1913" s="1575" t="s">
        <v>4285</v>
      </c>
    </row>
    <row r="1914">
      <c r="A1914" s="1576" t="s">
        <v>3015</v>
      </c>
      <c r="B1914" s="1574" t="s">
        <v>4286</v>
      </c>
      <c r="C1914" s="112" t="s">
        <v>4287</v>
      </c>
      <c r="D1914" s="1575" t="s">
        <v>4071</v>
      </c>
    </row>
    <row r="1915">
      <c r="A1915" s="1576" t="s">
        <v>3015</v>
      </c>
      <c r="B1915" s="1574" t="s">
        <v>4288</v>
      </c>
      <c r="C1915" s="112" t="s">
        <v>4287</v>
      </c>
      <c r="D1915" s="1575" t="s">
        <v>4071</v>
      </c>
    </row>
    <row r="1916">
      <c r="A1916" s="1576" t="s">
        <v>3015</v>
      </c>
      <c r="B1916" s="1574" t="s">
        <v>4289</v>
      </c>
      <c r="C1916" s="112" t="s">
        <v>2575</v>
      </c>
      <c r="D1916" s="1575" t="s">
        <v>4074</v>
      </c>
    </row>
    <row r="1917">
      <c r="A1917" s="1576" t="s">
        <v>3015</v>
      </c>
      <c r="B1917" s="1574" t="s">
        <v>4290</v>
      </c>
      <c r="C1917" s="112" t="s">
        <v>4291</v>
      </c>
      <c r="D1917" s="1575" t="s">
        <v>4068</v>
      </c>
    </row>
    <row r="1918">
      <c r="A1918" s="1576" t="s">
        <v>3015</v>
      </c>
      <c r="B1918" s="1574" t="s">
        <v>4292</v>
      </c>
      <c r="C1918" s="112" t="s">
        <v>4293</v>
      </c>
      <c r="D1918" s="1575" t="s">
        <v>4068</v>
      </c>
    </row>
    <row r="1919">
      <c r="A1919" s="1576" t="s">
        <v>3015</v>
      </c>
      <c r="B1919" s="1574" t="s">
        <v>4294</v>
      </c>
      <c r="C1919" s="112" t="s">
        <v>4295</v>
      </c>
      <c r="D1919" s="1575" t="s">
        <v>4068</v>
      </c>
    </row>
    <row r="1920">
      <c r="A1920" s="1576" t="s">
        <v>3015</v>
      </c>
      <c r="B1920" s="1574" t="s">
        <v>4296</v>
      </c>
      <c r="C1920" s="112" t="s">
        <v>4297</v>
      </c>
      <c r="D1920" s="1575" t="s">
        <v>4092</v>
      </c>
    </row>
    <row r="1921">
      <c r="A1921" s="1576" t="s">
        <v>3015</v>
      </c>
      <c r="B1921" s="1574" t="s">
        <v>4298</v>
      </c>
      <c r="C1921" s="112" t="s">
        <v>4299</v>
      </c>
      <c r="D1921" s="1575" t="s">
        <v>2343</v>
      </c>
    </row>
    <row r="1922">
      <c r="A1922" s="1576" t="s">
        <v>3015</v>
      </c>
      <c r="B1922" s="1574" t="s">
        <v>4300</v>
      </c>
      <c r="C1922" s="112" t="s">
        <v>4301</v>
      </c>
      <c r="D1922" s="1575" t="s">
        <v>1822</v>
      </c>
    </row>
    <row r="1923">
      <c r="A1923" s="1576" t="s">
        <v>3015</v>
      </c>
      <c r="B1923" s="1574" t="s">
        <v>4302</v>
      </c>
      <c r="C1923" s="112" t="s">
        <v>1278</v>
      </c>
      <c r="D1923" s="1575" t="s">
        <v>4071</v>
      </c>
    </row>
    <row r="1924">
      <c r="A1924" s="1576" t="s">
        <v>3015</v>
      </c>
      <c r="B1924" s="1574" t="s">
        <v>4303</v>
      </c>
      <c r="C1924" s="112" t="s">
        <v>1278</v>
      </c>
      <c r="D1924" s="1575" t="s">
        <v>4071</v>
      </c>
    </row>
    <row r="1925">
      <c r="A1925" s="1576" t="s">
        <v>3015</v>
      </c>
      <c r="B1925" s="1574" t="s">
        <v>4304</v>
      </c>
      <c r="C1925" s="112" t="s">
        <v>1278</v>
      </c>
      <c r="D1925" s="1575" t="s">
        <v>4071</v>
      </c>
    </row>
    <row r="1926">
      <c r="A1926" s="1576" t="s">
        <v>3015</v>
      </c>
      <c r="B1926" s="1574" t="s">
        <v>4305</v>
      </c>
      <c r="C1926" s="112" t="s">
        <v>1278</v>
      </c>
      <c r="D1926" s="1575" t="s">
        <v>2026</v>
      </c>
    </row>
    <row r="1927">
      <c r="A1927" s="1576" t="s">
        <v>3015</v>
      </c>
      <c r="B1927" s="1574" t="s">
        <v>4306</v>
      </c>
      <c r="C1927" s="112" t="s">
        <v>4307</v>
      </c>
      <c r="D1927" s="1575" t="s">
        <v>4068</v>
      </c>
    </row>
    <row r="1928">
      <c r="A1928" s="1576" t="s">
        <v>3015</v>
      </c>
      <c r="B1928" s="1574" t="s">
        <v>4308</v>
      </c>
      <c r="C1928" s="112" t="s">
        <v>4309</v>
      </c>
      <c r="D1928" s="1575" t="s">
        <v>4071</v>
      </c>
    </row>
    <row r="1929">
      <c r="A1929" s="1576" t="s">
        <v>3015</v>
      </c>
      <c r="B1929" s="1574" t="s">
        <v>4310</v>
      </c>
      <c r="C1929" s="112" t="s">
        <v>4311</v>
      </c>
      <c r="D1929" s="1575" t="s">
        <v>2026</v>
      </c>
    </row>
    <row r="1930">
      <c r="A1930" s="1576" t="s">
        <v>3015</v>
      </c>
      <c r="B1930" s="1574" t="s">
        <v>4312</v>
      </c>
      <c r="C1930" s="112" t="s">
        <v>4313</v>
      </c>
      <c r="D1930" s="1575" t="s">
        <v>4092</v>
      </c>
    </row>
    <row r="1931">
      <c r="A1931" s="1576" t="s">
        <v>3015</v>
      </c>
      <c r="B1931" s="1574" t="s">
        <v>4314</v>
      </c>
      <c r="C1931" s="112" t="s">
        <v>2275</v>
      </c>
      <c r="D1931" s="1575" t="s">
        <v>4074</v>
      </c>
    </row>
    <row r="1932">
      <c r="A1932" s="1576" t="s">
        <v>3015</v>
      </c>
      <c r="B1932" s="1574" t="s">
        <v>4315</v>
      </c>
      <c r="C1932" s="112" t="s">
        <v>4316</v>
      </c>
      <c r="D1932" s="1575" t="s">
        <v>2026</v>
      </c>
    </row>
    <row r="1933">
      <c r="A1933" s="1576" t="s">
        <v>3015</v>
      </c>
      <c r="B1933" s="1574" t="s">
        <v>4317</v>
      </c>
      <c r="C1933" s="112" t="s">
        <v>2014</v>
      </c>
      <c r="D1933" s="1575" t="s">
        <v>4202</v>
      </c>
    </row>
    <row r="1934">
      <c r="A1934" s="1576" t="s">
        <v>3015</v>
      </c>
      <c r="B1934" s="1574" t="s">
        <v>4318</v>
      </c>
      <c r="C1934" s="112" t="s">
        <v>4319</v>
      </c>
      <c r="D1934" s="1575" t="s">
        <v>2343</v>
      </c>
    </row>
    <row r="1935">
      <c r="A1935" s="1576" t="s">
        <v>3015</v>
      </c>
      <c r="B1935" s="1574" t="s">
        <v>4320</v>
      </c>
      <c r="C1935" s="112" t="s">
        <v>4321</v>
      </c>
      <c r="D1935" s="1575" t="s">
        <v>2026</v>
      </c>
    </row>
    <row r="1936">
      <c r="A1936" s="1576" t="s">
        <v>3015</v>
      </c>
      <c r="B1936" s="1574" t="s">
        <v>4322</v>
      </c>
      <c r="C1936" s="112" t="s">
        <v>4323</v>
      </c>
      <c r="D1936" s="1575" t="s">
        <v>4092</v>
      </c>
    </row>
    <row r="1937">
      <c r="A1937" s="1576" t="s">
        <v>3015</v>
      </c>
      <c r="B1937" s="1574" t="s">
        <v>4324</v>
      </c>
      <c r="C1937" s="112" t="s">
        <v>1403</v>
      </c>
      <c r="D1937" s="1575" t="s">
        <v>4068</v>
      </c>
    </row>
    <row r="1938">
      <c r="A1938" s="1576" t="s">
        <v>3015</v>
      </c>
      <c r="B1938" s="1574" t="s">
        <v>4325</v>
      </c>
      <c r="C1938" s="112" t="s">
        <v>4326</v>
      </c>
      <c r="D1938" s="1575" t="s">
        <v>4071</v>
      </c>
    </row>
    <row r="1939">
      <c r="A1939" s="1576" t="s">
        <v>3015</v>
      </c>
      <c r="B1939" s="1574" t="s">
        <v>4327</v>
      </c>
      <c r="C1939" s="112" t="s">
        <v>1939</v>
      </c>
      <c r="D1939" s="1575" t="s">
        <v>4147</v>
      </c>
    </row>
    <row r="1940">
      <c r="A1940" s="1576" t="s">
        <v>3015</v>
      </c>
      <c r="B1940" s="1574" t="s">
        <v>4328</v>
      </c>
      <c r="C1940" s="112" t="s">
        <v>4329</v>
      </c>
      <c r="D1940" s="1575" t="s">
        <v>4071</v>
      </c>
    </row>
    <row r="1941">
      <c r="A1941" s="1576" t="s">
        <v>3015</v>
      </c>
      <c r="B1941" s="1574" t="s">
        <v>4330</v>
      </c>
      <c r="C1941" s="112" t="s">
        <v>2026</v>
      </c>
      <c r="D1941" s="1575" t="s">
        <v>2026</v>
      </c>
    </row>
    <row r="1942">
      <c r="A1942" s="1576" t="s">
        <v>3015</v>
      </c>
      <c r="B1942" s="1574" t="s">
        <v>4331</v>
      </c>
      <c r="C1942" s="112" t="s">
        <v>2026</v>
      </c>
      <c r="D1942" s="1575" t="s">
        <v>2026</v>
      </c>
    </row>
    <row r="1943">
      <c r="A1943" s="1576" t="s">
        <v>3015</v>
      </c>
      <c r="B1943" s="1574" t="s">
        <v>4332</v>
      </c>
      <c r="C1943" s="112" t="s">
        <v>2026</v>
      </c>
      <c r="D1943" s="1575" t="s">
        <v>2026</v>
      </c>
    </row>
    <row r="1944">
      <c r="A1944" s="1576" t="s">
        <v>3015</v>
      </c>
      <c r="B1944" s="1574" t="s">
        <v>4333</v>
      </c>
      <c r="C1944" s="112" t="s">
        <v>2026</v>
      </c>
      <c r="D1944" s="1575" t="s">
        <v>2026</v>
      </c>
    </row>
    <row r="1945">
      <c r="A1945" s="1576" t="s">
        <v>3015</v>
      </c>
      <c r="B1945" s="1574" t="s">
        <v>4334</v>
      </c>
      <c r="C1945" s="112" t="s">
        <v>2026</v>
      </c>
      <c r="D1945" s="1575" t="s">
        <v>2026</v>
      </c>
    </row>
    <row r="1946">
      <c r="A1946" s="1576" t="s">
        <v>3015</v>
      </c>
      <c r="B1946" s="1574" t="s">
        <v>4335</v>
      </c>
      <c r="C1946" s="112" t="s">
        <v>2026</v>
      </c>
      <c r="D1946" s="1575" t="s">
        <v>2026</v>
      </c>
    </row>
    <row r="1947">
      <c r="A1947" s="1576" t="s">
        <v>3015</v>
      </c>
      <c r="B1947" s="1574" t="s">
        <v>4336</v>
      </c>
      <c r="C1947" s="112" t="s">
        <v>2026</v>
      </c>
      <c r="D1947" s="1575" t="s">
        <v>2026</v>
      </c>
    </row>
    <row r="1948">
      <c r="A1948" s="1576" t="s">
        <v>3015</v>
      </c>
      <c r="B1948" s="1574" t="s">
        <v>4337</v>
      </c>
      <c r="C1948" s="112" t="s">
        <v>2026</v>
      </c>
      <c r="D1948" s="1575" t="s">
        <v>2026</v>
      </c>
    </row>
    <row r="1949">
      <c r="A1949" s="1576" t="s">
        <v>3015</v>
      </c>
      <c r="B1949" s="1574" t="s">
        <v>4338</v>
      </c>
      <c r="C1949" s="112" t="s">
        <v>2026</v>
      </c>
      <c r="D1949" s="1575" t="s">
        <v>2026</v>
      </c>
    </row>
    <row r="1950">
      <c r="A1950" s="1576" t="s">
        <v>3015</v>
      </c>
      <c r="B1950" s="1574" t="s">
        <v>4339</v>
      </c>
      <c r="C1950" s="112" t="s">
        <v>2026</v>
      </c>
      <c r="D1950" s="1575" t="s">
        <v>2026</v>
      </c>
    </row>
    <row r="1951">
      <c r="A1951" s="1576" t="s">
        <v>3015</v>
      </c>
      <c r="B1951" s="1574" t="s">
        <v>4340</v>
      </c>
      <c r="C1951" s="112" t="s">
        <v>2026</v>
      </c>
      <c r="D1951" s="1575" t="s">
        <v>2026</v>
      </c>
    </row>
    <row r="1952">
      <c r="A1952" s="1576" t="s">
        <v>3015</v>
      </c>
      <c r="B1952" s="1574" t="s">
        <v>4341</v>
      </c>
      <c r="C1952" s="112" t="s">
        <v>2026</v>
      </c>
      <c r="D1952" s="1575" t="s">
        <v>2026</v>
      </c>
    </row>
    <row r="1953">
      <c r="A1953" s="1576" t="s">
        <v>3015</v>
      </c>
      <c r="B1953" s="1574" t="s">
        <v>4342</v>
      </c>
      <c r="C1953" s="112" t="s">
        <v>2026</v>
      </c>
      <c r="D1953" s="1575" t="s">
        <v>2026</v>
      </c>
    </row>
    <row r="1954">
      <c r="A1954" s="1576" t="s">
        <v>3015</v>
      </c>
      <c r="B1954" s="1574" t="s">
        <v>4343</v>
      </c>
      <c r="C1954" s="112" t="s">
        <v>2026</v>
      </c>
      <c r="D1954" s="1575" t="s">
        <v>2026</v>
      </c>
    </row>
    <row r="1955">
      <c r="A1955" s="1576" t="s">
        <v>3015</v>
      </c>
      <c r="B1955" s="1574" t="s">
        <v>4344</v>
      </c>
      <c r="C1955" s="112" t="s">
        <v>2026</v>
      </c>
      <c r="D1955" s="1575" t="s">
        <v>2026</v>
      </c>
    </row>
    <row r="1956">
      <c r="A1956" s="1576" t="s">
        <v>3015</v>
      </c>
      <c r="B1956" s="1574" t="s">
        <v>4345</v>
      </c>
      <c r="C1956" s="112" t="s">
        <v>2026</v>
      </c>
      <c r="D1956" s="1575" t="s">
        <v>2026</v>
      </c>
    </row>
    <row r="1957">
      <c r="A1957" s="1576" t="s">
        <v>3015</v>
      </c>
      <c r="B1957" s="1574" t="s">
        <v>4346</v>
      </c>
      <c r="C1957" s="112" t="s">
        <v>2026</v>
      </c>
      <c r="D1957" s="1575" t="s">
        <v>2026</v>
      </c>
    </row>
    <row r="1958">
      <c r="A1958" s="1576" t="s">
        <v>3015</v>
      </c>
      <c r="B1958" s="1574" t="s">
        <v>4347</v>
      </c>
      <c r="C1958" s="112" t="s">
        <v>2026</v>
      </c>
      <c r="D1958" s="1575" t="s">
        <v>2026</v>
      </c>
    </row>
    <row r="1959">
      <c r="A1959" s="1576" t="s">
        <v>3015</v>
      </c>
      <c r="B1959" s="1574" t="s">
        <v>4348</v>
      </c>
      <c r="C1959" s="112" t="s">
        <v>2026</v>
      </c>
      <c r="D1959" s="1575" t="s">
        <v>2026</v>
      </c>
    </row>
    <row r="1960">
      <c r="A1960" s="1576" t="s">
        <v>3015</v>
      </c>
      <c r="B1960" s="1574" t="s">
        <v>4349</v>
      </c>
      <c r="C1960" s="112" t="s">
        <v>2026</v>
      </c>
      <c r="D1960" s="1575" t="s">
        <v>2026</v>
      </c>
    </row>
    <row r="1961">
      <c r="A1961" s="1576" t="s">
        <v>3015</v>
      </c>
      <c r="B1961" s="1574" t="s">
        <v>4350</v>
      </c>
      <c r="C1961" s="112" t="s">
        <v>2026</v>
      </c>
      <c r="D1961" s="1575" t="s">
        <v>2026</v>
      </c>
    </row>
    <row r="1962">
      <c r="A1962" s="1576" t="s">
        <v>3015</v>
      </c>
      <c r="B1962" s="1574" t="s">
        <v>4351</v>
      </c>
      <c r="C1962" s="112" t="s">
        <v>2026</v>
      </c>
      <c r="D1962" s="1575" t="s">
        <v>2026</v>
      </c>
    </row>
    <row r="1963">
      <c r="A1963" s="1576" t="s">
        <v>3015</v>
      </c>
      <c r="B1963" s="1574" t="s">
        <v>4352</v>
      </c>
      <c r="C1963" s="112" t="s">
        <v>2026</v>
      </c>
      <c r="D1963" s="1575" t="s">
        <v>2026</v>
      </c>
    </row>
    <row r="1964">
      <c r="A1964" s="1576" t="s">
        <v>3015</v>
      </c>
      <c r="B1964" s="1574" t="s">
        <v>4353</v>
      </c>
      <c r="C1964" s="112" t="s">
        <v>2026</v>
      </c>
      <c r="D1964" s="1575" t="s">
        <v>2026</v>
      </c>
    </row>
    <row r="1965">
      <c r="A1965" s="1576" t="s">
        <v>3015</v>
      </c>
      <c r="B1965" s="1574" t="s">
        <v>4354</v>
      </c>
      <c r="C1965" s="112" t="s">
        <v>2026</v>
      </c>
      <c r="D1965" s="1575" t="s">
        <v>2026</v>
      </c>
    </row>
    <row r="1966">
      <c r="A1966" s="1576" t="s">
        <v>3015</v>
      </c>
      <c r="B1966" s="1574" t="s">
        <v>4355</v>
      </c>
      <c r="C1966" s="112" t="s">
        <v>2026</v>
      </c>
      <c r="D1966" s="1575" t="s">
        <v>2026</v>
      </c>
    </row>
    <row r="1967">
      <c r="A1967" s="1576" t="s">
        <v>3015</v>
      </c>
      <c r="B1967" s="1574" t="s">
        <v>4356</v>
      </c>
      <c r="C1967" s="112" t="s">
        <v>2026</v>
      </c>
      <c r="D1967" s="1575" t="s">
        <v>2026</v>
      </c>
    </row>
    <row r="1968">
      <c r="A1968" s="1576" t="s">
        <v>3015</v>
      </c>
      <c r="B1968" s="1574" t="s">
        <v>4357</v>
      </c>
      <c r="C1968" s="112" t="s">
        <v>2026</v>
      </c>
      <c r="D1968" s="1575" t="s">
        <v>2026</v>
      </c>
    </row>
    <row r="1969">
      <c r="A1969" s="1576" t="s">
        <v>3015</v>
      </c>
      <c r="B1969" s="1574" t="s">
        <v>4358</v>
      </c>
      <c r="C1969" s="112" t="s">
        <v>2026</v>
      </c>
      <c r="D1969" s="1575" t="s">
        <v>2026</v>
      </c>
    </row>
    <row r="1970">
      <c r="A1970" s="1576" t="s">
        <v>3015</v>
      </c>
      <c r="B1970" s="1574" t="s">
        <v>4359</v>
      </c>
      <c r="C1970" s="112" t="s">
        <v>2026</v>
      </c>
      <c r="D1970" s="1575" t="s">
        <v>2026</v>
      </c>
    </row>
    <row r="1971">
      <c r="A1971" s="1576" t="s">
        <v>3015</v>
      </c>
      <c r="B1971" s="1574" t="s">
        <v>4360</v>
      </c>
      <c r="C1971" s="112" t="s">
        <v>2026</v>
      </c>
      <c r="D1971" s="1575" t="s">
        <v>2026</v>
      </c>
    </row>
    <row r="1972">
      <c r="A1972" s="1576" t="s">
        <v>3015</v>
      </c>
      <c r="B1972" s="1574" t="s">
        <v>4361</v>
      </c>
      <c r="C1972" s="112" t="s">
        <v>2026</v>
      </c>
      <c r="D1972" s="1575" t="s">
        <v>2026</v>
      </c>
    </row>
    <row r="1973">
      <c r="A1973" s="1576" t="s">
        <v>3015</v>
      </c>
      <c r="B1973" s="1574" t="s">
        <v>4362</v>
      </c>
      <c r="C1973" s="112" t="s">
        <v>2026</v>
      </c>
      <c r="D1973" s="1575" t="s">
        <v>2026</v>
      </c>
    </row>
    <row r="1974">
      <c r="A1974" s="1576" t="s">
        <v>3015</v>
      </c>
      <c r="B1974" s="1574" t="s">
        <v>4363</v>
      </c>
      <c r="C1974" s="112" t="s">
        <v>2026</v>
      </c>
      <c r="D1974" s="1575" t="s">
        <v>2026</v>
      </c>
    </row>
    <row r="1975">
      <c r="A1975" s="1576" t="s">
        <v>3015</v>
      </c>
      <c r="B1975" s="1574" t="s">
        <v>4364</v>
      </c>
      <c r="C1975" s="112" t="s">
        <v>2026</v>
      </c>
      <c r="D1975" s="1575" t="s">
        <v>2026</v>
      </c>
    </row>
    <row r="1976">
      <c r="A1976" s="1576" t="s">
        <v>3015</v>
      </c>
      <c r="B1976" s="1574" t="s">
        <v>4365</v>
      </c>
      <c r="C1976" s="112" t="s">
        <v>2026</v>
      </c>
      <c r="D1976" s="1575" t="s">
        <v>2026</v>
      </c>
    </row>
    <row r="1977">
      <c r="A1977" s="1576" t="s">
        <v>3015</v>
      </c>
      <c r="B1977" s="1574" t="s">
        <v>4366</v>
      </c>
      <c r="C1977" s="112" t="s">
        <v>2026</v>
      </c>
      <c r="D1977" s="1575" t="s">
        <v>2026</v>
      </c>
    </row>
    <row r="1978">
      <c r="A1978" s="1576" t="s">
        <v>3015</v>
      </c>
      <c r="B1978" s="1574" t="s">
        <v>4367</v>
      </c>
      <c r="C1978" s="112" t="s">
        <v>2026</v>
      </c>
      <c r="D1978" s="1575" t="s">
        <v>2026</v>
      </c>
    </row>
    <row r="1979">
      <c r="A1979" s="1576" t="s">
        <v>3015</v>
      </c>
      <c r="B1979" s="1574" t="s">
        <v>4368</v>
      </c>
      <c r="C1979" s="112" t="s">
        <v>2026</v>
      </c>
      <c r="D1979" s="1575" t="s">
        <v>2026</v>
      </c>
    </row>
    <row r="1980">
      <c r="A1980" s="1576" t="s">
        <v>3015</v>
      </c>
      <c r="B1980" s="1574" t="s">
        <v>4369</v>
      </c>
      <c r="C1980" s="112" t="s">
        <v>2026</v>
      </c>
      <c r="D1980" s="1575" t="s">
        <v>2026</v>
      </c>
    </row>
    <row r="1981">
      <c r="A1981" s="1576" t="s">
        <v>3015</v>
      </c>
      <c r="B1981" s="1574" t="s">
        <v>4370</v>
      </c>
      <c r="C1981" s="112" t="s">
        <v>2026</v>
      </c>
      <c r="D1981" s="1575" t="s">
        <v>2026</v>
      </c>
    </row>
    <row r="1982">
      <c r="A1982" s="1576" t="s">
        <v>3015</v>
      </c>
      <c r="B1982" s="1574" t="s">
        <v>4371</v>
      </c>
      <c r="C1982" s="112" t="s">
        <v>2026</v>
      </c>
      <c r="D1982" s="1575" t="s">
        <v>2026</v>
      </c>
    </row>
    <row r="1983">
      <c r="A1983" s="1576" t="s">
        <v>3015</v>
      </c>
      <c r="B1983" s="1574" t="s">
        <v>4372</v>
      </c>
      <c r="C1983" s="112" t="s">
        <v>2026</v>
      </c>
      <c r="D1983" s="1575" t="s">
        <v>2026</v>
      </c>
    </row>
    <row r="1984">
      <c r="A1984" s="1576" t="s">
        <v>3015</v>
      </c>
      <c r="B1984" s="1574" t="s">
        <v>4373</v>
      </c>
      <c r="C1984" s="112" t="s">
        <v>2026</v>
      </c>
      <c r="D1984" s="1575" t="s">
        <v>2026</v>
      </c>
    </row>
    <row r="1985">
      <c r="A1985" s="1576" t="s">
        <v>3015</v>
      </c>
      <c r="B1985" s="1574" t="s">
        <v>4374</v>
      </c>
      <c r="C1985" s="112" t="s">
        <v>2026</v>
      </c>
      <c r="D1985" s="1575" t="s">
        <v>2026</v>
      </c>
    </row>
    <row r="1986">
      <c r="A1986" s="1576" t="s">
        <v>3015</v>
      </c>
      <c r="B1986" s="1574" t="s">
        <v>4375</v>
      </c>
      <c r="C1986" s="112" t="s">
        <v>2026</v>
      </c>
      <c r="D1986" s="1575" t="s">
        <v>2026</v>
      </c>
    </row>
    <row r="1987">
      <c r="A1987" s="1576" t="s">
        <v>3015</v>
      </c>
      <c r="B1987" s="1574" t="s">
        <v>4376</v>
      </c>
      <c r="C1987" s="112" t="s">
        <v>2026</v>
      </c>
      <c r="D1987" s="1575" t="s">
        <v>2026</v>
      </c>
    </row>
    <row r="1988">
      <c r="A1988" s="1576" t="s">
        <v>3015</v>
      </c>
      <c r="B1988" s="1574" t="s">
        <v>4377</v>
      </c>
      <c r="C1988" s="112" t="s">
        <v>2026</v>
      </c>
      <c r="D1988" s="1575" t="s">
        <v>2026</v>
      </c>
    </row>
    <row r="1989">
      <c r="A1989" s="1576" t="s">
        <v>3015</v>
      </c>
      <c r="B1989" s="1574" t="s">
        <v>4378</v>
      </c>
      <c r="C1989" s="112" t="s">
        <v>2026</v>
      </c>
      <c r="D1989" s="1575" t="s">
        <v>2026</v>
      </c>
    </row>
    <row r="1990">
      <c r="A1990" s="1576" t="s">
        <v>3015</v>
      </c>
      <c r="B1990" s="1574" t="s">
        <v>4379</v>
      </c>
      <c r="C1990" s="112" t="s">
        <v>2026</v>
      </c>
      <c r="D1990" s="1575" t="s">
        <v>2026</v>
      </c>
    </row>
    <row r="1991">
      <c r="A1991" s="1576" t="s">
        <v>3015</v>
      </c>
      <c r="B1991" s="1574" t="s">
        <v>4380</v>
      </c>
      <c r="C1991" s="112" t="s">
        <v>4058</v>
      </c>
      <c r="D1991" s="1575" t="s">
        <v>4058</v>
      </c>
    </row>
    <row r="1992">
      <c r="A1992" s="1576" t="s">
        <v>3015</v>
      </c>
      <c r="B1992" s="1574" t="s">
        <v>4381</v>
      </c>
      <c r="C1992" s="112" t="s">
        <v>4058</v>
      </c>
      <c r="D1992" s="1575" t="s">
        <v>4058</v>
      </c>
    </row>
    <row r="1993">
      <c r="A1993" s="1576" t="s">
        <v>3015</v>
      </c>
      <c r="B1993" s="1574" t="s">
        <v>4382</v>
      </c>
      <c r="C1993" s="112" t="s">
        <v>4058</v>
      </c>
      <c r="D1993" s="1575" t="s">
        <v>4058</v>
      </c>
    </row>
    <row r="1994">
      <c r="A1994" s="1576" t="s">
        <v>3015</v>
      </c>
      <c r="B1994" s="1574" t="s">
        <v>4383</v>
      </c>
      <c r="C1994" s="112" t="s">
        <v>4058</v>
      </c>
      <c r="D1994" s="1575" t="s">
        <v>4058</v>
      </c>
    </row>
    <row r="1995">
      <c r="A1995" s="1576" t="s">
        <v>3015</v>
      </c>
      <c r="B1995" s="1574" t="s">
        <v>4384</v>
      </c>
      <c r="C1995" s="112" t="s">
        <v>4058</v>
      </c>
      <c r="D1995" s="1575" t="s">
        <v>4058</v>
      </c>
    </row>
    <row r="1996">
      <c r="A1996" s="1576" t="s">
        <v>3015</v>
      </c>
      <c r="B1996" s="1574" t="s">
        <v>4385</v>
      </c>
      <c r="C1996" s="112" t="s">
        <v>4058</v>
      </c>
      <c r="D1996" s="1575" t="s">
        <v>4058</v>
      </c>
    </row>
    <row r="1997">
      <c r="A1997" s="1576" t="s">
        <v>3015</v>
      </c>
      <c r="B1997" s="1574" t="s">
        <v>4386</v>
      </c>
      <c r="C1997" s="112" t="s">
        <v>4058</v>
      </c>
      <c r="D1997" s="1575" t="s">
        <v>4058</v>
      </c>
    </row>
    <row r="1998">
      <c r="A1998" s="1576" t="s">
        <v>3015</v>
      </c>
      <c r="B1998" s="1574" t="s">
        <v>4387</v>
      </c>
      <c r="C1998" s="112" t="s">
        <v>4058</v>
      </c>
      <c r="D1998" s="1575" t="s">
        <v>4058</v>
      </c>
    </row>
    <row r="1999">
      <c r="A1999" s="1576" t="s">
        <v>3015</v>
      </c>
      <c r="B1999" s="1574" t="s">
        <v>4388</v>
      </c>
      <c r="C1999" s="112" t="s">
        <v>4058</v>
      </c>
      <c r="D1999" s="1575" t="s">
        <v>4058</v>
      </c>
    </row>
    <row r="2000">
      <c r="A2000" s="1576" t="s">
        <v>3015</v>
      </c>
      <c r="B2000" s="1574" t="s">
        <v>4389</v>
      </c>
      <c r="C2000" s="112" t="s">
        <v>4058</v>
      </c>
      <c r="D2000" s="1575" t="s">
        <v>4058</v>
      </c>
    </row>
    <row r="2001">
      <c r="A2001" s="1576" t="s">
        <v>3015</v>
      </c>
      <c r="B2001" s="1574" t="s">
        <v>4390</v>
      </c>
      <c r="C2001" s="112" t="s">
        <v>4058</v>
      </c>
      <c r="D2001" s="1575" t="s">
        <v>4058</v>
      </c>
    </row>
    <row r="2002">
      <c r="A2002" s="1576" t="s">
        <v>3015</v>
      </c>
      <c r="B2002" s="1574" t="s">
        <v>4391</v>
      </c>
      <c r="C2002" s="112" t="s">
        <v>1482</v>
      </c>
      <c r="D2002" s="1575" t="s">
        <v>4392</v>
      </c>
    </row>
    <row r="2003">
      <c r="A2003" s="1576" t="s">
        <v>3015</v>
      </c>
      <c r="B2003" s="1574" t="s">
        <v>4393</v>
      </c>
      <c r="C2003" s="112" t="s">
        <v>1482</v>
      </c>
      <c r="D2003" s="1575" t="s">
        <v>4392</v>
      </c>
    </row>
    <row r="2004">
      <c r="A2004" s="1576" t="s">
        <v>3015</v>
      </c>
      <c r="B2004" s="1574" t="s">
        <v>4394</v>
      </c>
      <c r="C2004" s="112" t="s">
        <v>328</v>
      </c>
      <c r="D2004" s="1575" t="s">
        <v>4392</v>
      </c>
    </row>
    <row r="2005">
      <c r="A2005" s="1576" t="s">
        <v>3015</v>
      </c>
      <c r="B2005" s="1574" t="s">
        <v>4395</v>
      </c>
      <c r="C2005" s="112" t="s">
        <v>4396</v>
      </c>
      <c r="D2005" s="1575" t="s">
        <v>2343</v>
      </c>
    </row>
    <row r="2006">
      <c r="A2006" s="1576" t="s">
        <v>3015</v>
      </c>
      <c r="B2006" s="1574" t="s">
        <v>4397</v>
      </c>
      <c r="C2006" s="112" t="s">
        <v>4398</v>
      </c>
      <c r="D2006" s="1575" t="s">
        <v>4285</v>
      </c>
    </row>
    <row r="2007">
      <c r="A2007" s="1576" t="s">
        <v>3015</v>
      </c>
      <c r="B2007" s="1574" t="s">
        <v>4399</v>
      </c>
      <c r="C2007" s="112" t="s">
        <v>1105</v>
      </c>
      <c r="D2007" s="1575" t="s">
        <v>2343</v>
      </c>
    </row>
    <row r="2008">
      <c r="A2008" s="1576" t="s">
        <v>3015</v>
      </c>
      <c r="B2008" s="1574" t="s">
        <v>4400</v>
      </c>
      <c r="C2008" s="112" t="s">
        <v>4401</v>
      </c>
      <c r="D2008" s="1575" t="s">
        <v>4392</v>
      </c>
    </row>
    <row r="2009">
      <c r="A2009" s="1576" t="s">
        <v>3015</v>
      </c>
      <c r="B2009" s="1574" t="s">
        <v>4402</v>
      </c>
      <c r="C2009" s="112" t="s">
        <v>4403</v>
      </c>
      <c r="D2009" s="1575" t="s">
        <v>4392</v>
      </c>
    </row>
    <row r="2010">
      <c r="A2010" s="1576" t="s">
        <v>3015</v>
      </c>
      <c r="B2010" s="1574" t="s">
        <v>4404</v>
      </c>
      <c r="C2010" s="112" t="s">
        <v>4405</v>
      </c>
      <c r="D2010" s="1575" t="s">
        <v>4392</v>
      </c>
    </row>
    <row r="2011">
      <c r="A2011" s="1576" t="s">
        <v>3015</v>
      </c>
      <c r="B2011" s="1574" t="s">
        <v>4406</v>
      </c>
      <c r="C2011" s="112" t="s">
        <v>4407</v>
      </c>
      <c r="D2011" s="1575" t="s">
        <v>4392</v>
      </c>
    </row>
    <row r="2012">
      <c r="A2012" s="1576" t="s">
        <v>3015</v>
      </c>
      <c r="B2012" s="1574" t="s">
        <v>4408</v>
      </c>
      <c r="C2012" s="112" t="s">
        <v>4409</v>
      </c>
      <c r="D2012" s="1575" t="s">
        <v>2343</v>
      </c>
    </row>
    <row r="2013">
      <c r="A2013" s="1576" t="s">
        <v>3015</v>
      </c>
      <c r="B2013" s="1574" t="s">
        <v>4410</v>
      </c>
      <c r="C2013" s="112" t="s">
        <v>4411</v>
      </c>
      <c r="D2013" s="1575" t="s">
        <v>2343</v>
      </c>
    </row>
    <row r="2014">
      <c r="A2014" s="1576" t="s">
        <v>3015</v>
      </c>
      <c r="B2014" s="1574" t="s">
        <v>4412</v>
      </c>
      <c r="C2014" s="112" t="s">
        <v>1171</v>
      </c>
      <c r="D2014" s="1575" t="s">
        <v>4392</v>
      </c>
    </row>
    <row r="2015">
      <c r="A2015" s="1576" t="s">
        <v>3015</v>
      </c>
      <c r="B2015" s="1574" t="s">
        <v>4413</v>
      </c>
      <c r="C2015" s="112" t="s">
        <v>4414</v>
      </c>
      <c r="D2015" s="1575" t="s">
        <v>4392</v>
      </c>
    </row>
    <row r="2016">
      <c r="A2016" s="1576" t="s">
        <v>3015</v>
      </c>
      <c r="B2016" s="1574" t="s">
        <v>4415</v>
      </c>
      <c r="C2016" s="112" t="s">
        <v>4416</v>
      </c>
      <c r="D2016" s="1575" t="s">
        <v>2343</v>
      </c>
    </row>
    <row r="2017">
      <c r="A2017" s="1576" t="s">
        <v>3015</v>
      </c>
      <c r="B2017" s="1574" t="s">
        <v>4417</v>
      </c>
      <c r="C2017" s="112" t="s">
        <v>4418</v>
      </c>
      <c r="D2017" s="1575" t="s">
        <v>4392</v>
      </c>
    </row>
    <row r="2018">
      <c r="A2018" s="1576" t="s">
        <v>3015</v>
      </c>
      <c r="B2018" s="1574" t="s">
        <v>4419</v>
      </c>
      <c r="C2018" s="112" t="s">
        <v>4420</v>
      </c>
      <c r="D2018" s="1575" t="s">
        <v>4392</v>
      </c>
    </row>
    <row r="2019">
      <c r="A2019" s="1576" t="s">
        <v>3015</v>
      </c>
      <c r="B2019" s="1574" t="s">
        <v>4421</v>
      </c>
      <c r="C2019" s="112" t="s">
        <v>4422</v>
      </c>
      <c r="D2019" s="1575" t="s">
        <v>4285</v>
      </c>
    </row>
    <row r="2020">
      <c r="A2020" s="1576" t="s">
        <v>3015</v>
      </c>
      <c r="B2020" s="1574" t="s">
        <v>4423</v>
      </c>
      <c r="C2020" s="112" t="s">
        <v>1443</v>
      </c>
      <c r="D2020" s="1575" t="s">
        <v>2343</v>
      </c>
    </row>
    <row r="2021">
      <c r="A2021" s="1576" t="s">
        <v>3015</v>
      </c>
      <c r="B2021" s="1574" t="s">
        <v>4424</v>
      </c>
      <c r="C2021" s="112" t="s">
        <v>4425</v>
      </c>
      <c r="D2021" s="1575" t="s">
        <v>2343</v>
      </c>
    </row>
    <row r="2022">
      <c r="A2022" s="1576" t="s">
        <v>3015</v>
      </c>
      <c r="B2022" s="1574" t="s">
        <v>4426</v>
      </c>
      <c r="C2022" s="112" t="s">
        <v>4427</v>
      </c>
      <c r="D2022" s="1575" t="s">
        <v>2343</v>
      </c>
    </row>
    <row r="2023">
      <c r="A2023" s="1576" t="s">
        <v>3015</v>
      </c>
      <c r="B2023" s="1574" t="s">
        <v>4428</v>
      </c>
      <c r="C2023" s="112" t="s">
        <v>4429</v>
      </c>
      <c r="D2023" s="1575" t="s">
        <v>2343</v>
      </c>
    </row>
    <row r="2024">
      <c r="A2024" s="1576" t="s">
        <v>3015</v>
      </c>
      <c r="B2024" s="1574" t="s">
        <v>4430</v>
      </c>
      <c r="C2024" s="112" t="s">
        <v>4431</v>
      </c>
      <c r="D2024" s="1575" t="s">
        <v>4392</v>
      </c>
    </row>
    <row r="2025">
      <c r="A2025" s="1576" t="s">
        <v>3015</v>
      </c>
      <c r="B2025" s="1574" t="s">
        <v>4432</v>
      </c>
      <c r="C2025" s="112" t="s">
        <v>4433</v>
      </c>
      <c r="D2025" s="1575" t="s">
        <v>4392</v>
      </c>
    </row>
    <row r="2026">
      <c r="A2026" s="1576" t="s">
        <v>3015</v>
      </c>
      <c r="B2026" s="1574" t="s">
        <v>4434</v>
      </c>
      <c r="C2026" s="112" t="s">
        <v>4435</v>
      </c>
      <c r="D2026" s="1575" t="s">
        <v>4285</v>
      </c>
    </row>
    <row r="2027">
      <c r="A2027" s="1576" t="s">
        <v>3015</v>
      </c>
      <c r="B2027" s="1574" t="s">
        <v>4436</v>
      </c>
      <c r="C2027" s="112" t="s">
        <v>4437</v>
      </c>
      <c r="D2027" s="1575" t="s">
        <v>2343</v>
      </c>
    </row>
    <row r="2028">
      <c r="A2028" s="1576" t="s">
        <v>3015</v>
      </c>
      <c r="B2028" s="1574" t="s">
        <v>4438</v>
      </c>
      <c r="C2028" s="112" t="s">
        <v>4439</v>
      </c>
      <c r="D2028" s="1575" t="s">
        <v>4392</v>
      </c>
    </row>
    <row r="2029">
      <c r="A2029" s="1576" t="s">
        <v>3015</v>
      </c>
      <c r="B2029" s="1574" t="s">
        <v>4440</v>
      </c>
      <c r="C2029" s="112" t="s">
        <v>4441</v>
      </c>
      <c r="D2029" s="1575" t="s">
        <v>4392</v>
      </c>
    </row>
    <row r="2030">
      <c r="A2030" s="1576" t="s">
        <v>3015</v>
      </c>
      <c r="B2030" s="1574" t="s">
        <v>4442</v>
      </c>
      <c r="C2030" s="112" t="s">
        <v>4443</v>
      </c>
      <c r="D2030" s="1575" t="s">
        <v>4285</v>
      </c>
    </row>
    <row r="2031">
      <c r="A2031" s="1576" t="s">
        <v>3015</v>
      </c>
      <c r="B2031" s="1574" t="s">
        <v>4444</v>
      </c>
      <c r="C2031" s="112" t="s">
        <v>4445</v>
      </c>
      <c r="D2031" s="1575" t="s">
        <v>4392</v>
      </c>
    </row>
    <row r="2032">
      <c r="A2032" s="1576" t="s">
        <v>3015</v>
      </c>
      <c r="B2032" s="1574" t="s">
        <v>4446</v>
      </c>
      <c r="C2032" s="112" t="s">
        <v>4447</v>
      </c>
      <c r="D2032" s="1575" t="s">
        <v>2343</v>
      </c>
    </row>
    <row r="2033">
      <c r="A2033" s="1576" t="s">
        <v>3015</v>
      </c>
      <c r="B2033" s="1574" t="s">
        <v>4448</v>
      </c>
      <c r="C2033" s="112" t="s">
        <v>4449</v>
      </c>
      <c r="D2033" s="1575" t="s">
        <v>4285</v>
      </c>
    </row>
    <row r="2034">
      <c r="A2034" s="1576" t="s">
        <v>3015</v>
      </c>
      <c r="B2034" s="1574" t="s">
        <v>4450</v>
      </c>
      <c r="C2034" s="112" t="s">
        <v>4451</v>
      </c>
      <c r="D2034" s="1575" t="s">
        <v>2343</v>
      </c>
    </row>
    <row r="2035">
      <c r="A2035" s="1576" t="s">
        <v>3015</v>
      </c>
      <c r="B2035" s="1574" t="s">
        <v>4452</v>
      </c>
      <c r="C2035" s="112" t="s">
        <v>4453</v>
      </c>
      <c r="D2035" s="1575" t="s">
        <v>4392</v>
      </c>
    </row>
    <row r="2036">
      <c r="A2036" s="1576" t="s">
        <v>3015</v>
      </c>
      <c r="B2036" s="1574" t="s">
        <v>4454</v>
      </c>
      <c r="C2036" s="112" t="s">
        <v>4455</v>
      </c>
      <c r="D2036" s="1575" t="s">
        <v>4392</v>
      </c>
    </row>
    <row r="2037">
      <c r="A2037" s="1576" t="s">
        <v>3015</v>
      </c>
      <c r="B2037" s="1574" t="s">
        <v>4456</v>
      </c>
      <c r="C2037" s="112" t="s">
        <v>4457</v>
      </c>
      <c r="D2037" s="1575" t="s">
        <v>2343</v>
      </c>
    </row>
    <row r="2038">
      <c r="A2038" s="1576" t="s">
        <v>3015</v>
      </c>
      <c r="B2038" s="1574" t="s">
        <v>4458</v>
      </c>
      <c r="C2038" s="112" t="s">
        <v>4459</v>
      </c>
      <c r="D2038" s="1575" t="s">
        <v>4392</v>
      </c>
    </row>
    <row r="2039">
      <c r="A2039" s="1576" t="s">
        <v>3015</v>
      </c>
      <c r="B2039" s="1574" t="s">
        <v>4460</v>
      </c>
      <c r="C2039" s="112" t="s">
        <v>4461</v>
      </c>
      <c r="D2039" s="1575" t="s">
        <v>2343</v>
      </c>
    </row>
    <row r="2040">
      <c r="A2040" s="1576" t="s">
        <v>3015</v>
      </c>
      <c r="B2040" s="1574" t="s">
        <v>4462</v>
      </c>
      <c r="C2040" s="112" t="s">
        <v>4463</v>
      </c>
      <c r="D2040" s="1575" t="s">
        <v>4392</v>
      </c>
    </row>
    <row r="2041">
      <c r="A2041" s="1576" t="s">
        <v>3015</v>
      </c>
      <c r="B2041" s="1574" t="s">
        <v>4464</v>
      </c>
      <c r="C2041" s="112" t="s">
        <v>4465</v>
      </c>
      <c r="D2041" s="1575" t="s">
        <v>4392</v>
      </c>
    </row>
    <row r="2042">
      <c r="A2042" s="1576" t="s">
        <v>3015</v>
      </c>
      <c r="B2042" s="1574" t="s">
        <v>4466</v>
      </c>
      <c r="C2042" s="112" t="s">
        <v>4467</v>
      </c>
      <c r="D2042" s="1575" t="s">
        <v>4392</v>
      </c>
    </row>
    <row r="2043">
      <c r="A2043" s="1576" t="s">
        <v>3015</v>
      </c>
      <c r="B2043" s="1574" t="s">
        <v>4468</v>
      </c>
      <c r="C2043" s="112" t="s">
        <v>4469</v>
      </c>
      <c r="D2043" s="1575" t="s">
        <v>2343</v>
      </c>
    </row>
    <row r="2044">
      <c r="A2044" s="1576" t="s">
        <v>3015</v>
      </c>
      <c r="B2044" s="1574" t="s">
        <v>4470</v>
      </c>
      <c r="C2044" s="112" t="s">
        <v>2377</v>
      </c>
      <c r="D2044" s="1575" t="s">
        <v>2343</v>
      </c>
    </row>
    <row r="2045">
      <c r="A2045" s="1576" t="s">
        <v>3015</v>
      </c>
      <c r="B2045" s="1574" t="s">
        <v>4471</v>
      </c>
      <c r="C2045" s="112" t="s">
        <v>4472</v>
      </c>
      <c r="D2045" s="1575" t="s">
        <v>2343</v>
      </c>
    </row>
    <row r="2046">
      <c r="A2046" s="1576" t="s">
        <v>3015</v>
      </c>
      <c r="B2046" s="1574" t="s">
        <v>4473</v>
      </c>
      <c r="C2046" s="112" t="s">
        <v>4474</v>
      </c>
      <c r="D2046" s="1575" t="s">
        <v>4392</v>
      </c>
    </row>
    <row r="2047">
      <c r="A2047" s="1576" t="s">
        <v>3015</v>
      </c>
      <c r="B2047" s="1574" t="s">
        <v>4475</v>
      </c>
      <c r="C2047" s="112" t="s">
        <v>4476</v>
      </c>
      <c r="D2047" s="1575" t="s">
        <v>2343</v>
      </c>
    </row>
    <row r="2048">
      <c r="A2048" s="1576" t="s">
        <v>3015</v>
      </c>
      <c r="B2048" s="1574" t="s">
        <v>4477</v>
      </c>
      <c r="C2048" s="112" t="s">
        <v>4478</v>
      </c>
      <c r="D2048" s="1575" t="s">
        <v>4285</v>
      </c>
    </row>
    <row r="2049">
      <c r="A2049" s="1576" t="s">
        <v>3015</v>
      </c>
      <c r="B2049" s="1574" t="s">
        <v>4479</v>
      </c>
      <c r="C2049" s="112" t="s">
        <v>4480</v>
      </c>
      <c r="D2049" s="1575" t="s">
        <v>4392</v>
      </c>
    </row>
    <row r="2050">
      <c r="A2050" s="1576" t="s">
        <v>3015</v>
      </c>
      <c r="B2050" s="1574" t="s">
        <v>4481</v>
      </c>
      <c r="C2050" s="112" t="s">
        <v>4482</v>
      </c>
      <c r="D2050" s="1575" t="s">
        <v>4392</v>
      </c>
    </row>
    <row r="2051">
      <c r="A2051" s="1576" t="s">
        <v>3015</v>
      </c>
      <c r="B2051" s="1574" t="s">
        <v>4483</v>
      </c>
      <c r="C2051" s="112" t="s">
        <v>4484</v>
      </c>
      <c r="D2051" s="1575" t="s">
        <v>4392</v>
      </c>
    </row>
    <row r="2052">
      <c r="A2052" s="1576" t="s">
        <v>3015</v>
      </c>
      <c r="B2052" s="1574" t="s">
        <v>4485</v>
      </c>
      <c r="C2052" s="112" t="s">
        <v>4486</v>
      </c>
      <c r="D2052" s="1575" t="s">
        <v>4285</v>
      </c>
    </row>
    <row r="2053">
      <c r="A2053" s="1576" t="s">
        <v>3015</v>
      </c>
      <c r="B2053" s="1574" t="s">
        <v>4487</v>
      </c>
      <c r="C2053" s="112" t="s">
        <v>4488</v>
      </c>
      <c r="D2053" s="1575" t="s">
        <v>2343</v>
      </c>
    </row>
    <row r="2054">
      <c r="A2054" s="1576" t="s">
        <v>3015</v>
      </c>
      <c r="B2054" s="1574" t="s">
        <v>4489</v>
      </c>
      <c r="C2054" s="112" t="s">
        <v>4490</v>
      </c>
      <c r="D2054" s="1575" t="s">
        <v>4392</v>
      </c>
    </row>
    <row r="2055">
      <c r="A2055" s="1576" t="s">
        <v>3015</v>
      </c>
      <c r="B2055" s="1574" t="s">
        <v>4491</v>
      </c>
      <c r="C2055" s="112" t="s">
        <v>4492</v>
      </c>
      <c r="D2055" s="1575" t="s">
        <v>2343</v>
      </c>
    </row>
    <row r="2056">
      <c r="A2056" s="1576" t="s">
        <v>3015</v>
      </c>
      <c r="B2056" s="1574" t="s">
        <v>4493</v>
      </c>
      <c r="C2056" s="112" t="s">
        <v>4494</v>
      </c>
      <c r="D2056" s="1575" t="s">
        <v>4392</v>
      </c>
    </row>
    <row r="2057">
      <c r="A2057" s="1576" t="s">
        <v>3015</v>
      </c>
      <c r="B2057" s="1574" t="s">
        <v>4495</v>
      </c>
      <c r="C2057" s="112" t="s">
        <v>4496</v>
      </c>
      <c r="D2057" s="1575" t="s">
        <v>4392</v>
      </c>
    </row>
    <row r="2058">
      <c r="A2058" s="1576" t="s">
        <v>3015</v>
      </c>
      <c r="B2058" s="1574" t="s">
        <v>4497</v>
      </c>
      <c r="C2058" s="112" t="s">
        <v>4498</v>
      </c>
      <c r="D2058" s="1575" t="s">
        <v>4392</v>
      </c>
    </row>
    <row r="2059">
      <c r="A2059" s="1576" t="s">
        <v>3015</v>
      </c>
      <c r="B2059" s="1574" t="s">
        <v>4499</v>
      </c>
      <c r="C2059" s="112" t="s">
        <v>4500</v>
      </c>
      <c r="D2059" s="1575" t="s">
        <v>2343</v>
      </c>
    </row>
    <row r="2060">
      <c r="A2060" s="1576" t="s">
        <v>3015</v>
      </c>
      <c r="B2060" s="1574" t="s">
        <v>4501</v>
      </c>
      <c r="C2060" s="112" t="s">
        <v>4502</v>
      </c>
      <c r="D2060" s="1575" t="s">
        <v>2026</v>
      </c>
    </row>
    <row r="2061">
      <c r="A2061" s="1576" t="s">
        <v>3015</v>
      </c>
      <c r="B2061" s="1574" t="s">
        <v>4503</v>
      </c>
      <c r="C2061" s="112" t="s">
        <v>4504</v>
      </c>
      <c r="D2061" s="1575" t="s">
        <v>2343</v>
      </c>
    </row>
    <row r="2062">
      <c r="A2062" s="1576" t="s">
        <v>3015</v>
      </c>
      <c r="B2062" s="1574" t="s">
        <v>4505</v>
      </c>
      <c r="C2062" s="112" t="s">
        <v>4506</v>
      </c>
      <c r="D2062" s="1575" t="s">
        <v>4392</v>
      </c>
    </row>
    <row r="2063">
      <c r="A2063" s="1576" t="s">
        <v>3015</v>
      </c>
      <c r="B2063" s="1574" t="s">
        <v>4507</v>
      </c>
      <c r="C2063" s="112" t="s">
        <v>4508</v>
      </c>
      <c r="D2063" s="1575" t="s">
        <v>4392</v>
      </c>
    </row>
    <row r="2064">
      <c r="A2064" s="1576" t="s">
        <v>3015</v>
      </c>
      <c r="B2064" s="1574" t="s">
        <v>4509</v>
      </c>
      <c r="C2064" s="112" t="s">
        <v>4510</v>
      </c>
      <c r="D2064" s="1575" t="s">
        <v>2343</v>
      </c>
    </row>
    <row r="2065">
      <c r="A2065" s="1576" t="s">
        <v>3015</v>
      </c>
      <c r="B2065" s="1574" t="s">
        <v>4511</v>
      </c>
      <c r="C2065" s="112" t="s">
        <v>1916</v>
      </c>
      <c r="D2065" s="1575" t="s">
        <v>4285</v>
      </c>
    </row>
    <row r="2066">
      <c r="A2066" s="1576" t="s">
        <v>3015</v>
      </c>
      <c r="B2066" s="1574" t="s">
        <v>4512</v>
      </c>
      <c r="C2066" s="112" t="s">
        <v>4513</v>
      </c>
      <c r="D2066" s="1575" t="s">
        <v>4392</v>
      </c>
    </row>
    <row r="2067">
      <c r="A2067" s="1576" t="s">
        <v>3015</v>
      </c>
      <c r="B2067" s="1574" t="s">
        <v>4514</v>
      </c>
      <c r="C2067" s="112" t="s">
        <v>4515</v>
      </c>
      <c r="D2067" s="1575" t="s">
        <v>4392</v>
      </c>
    </row>
    <row r="2068">
      <c r="A2068" s="1576" t="s">
        <v>3015</v>
      </c>
      <c r="B2068" s="1574" t="s">
        <v>4516</v>
      </c>
      <c r="C2068" s="112" t="s">
        <v>4517</v>
      </c>
      <c r="D2068" s="1575" t="s">
        <v>4392</v>
      </c>
    </row>
    <row r="2069">
      <c r="A2069" s="1576" t="s">
        <v>3015</v>
      </c>
      <c r="B2069" s="1574" t="s">
        <v>4518</v>
      </c>
      <c r="C2069" s="112" t="s">
        <v>4519</v>
      </c>
      <c r="D2069" s="1575" t="s">
        <v>4392</v>
      </c>
    </row>
    <row r="2070">
      <c r="A2070" s="1576" t="s">
        <v>3015</v>
      </c>
      <c r="B2070" s="1574" t="s">
        <v>4520</v>
      </c>
      <c r="C2070" s="112" t="s">
        <v>4521</v>
      </c>
      <c r="D2070" s="1575" t="s">
        <v>2343</v>
      </c>
    </row>
    <row r="2071">
      <c r="A2071" s="1576" t="s">
        <v>3015</v>
      </c>
      <c r="B2071" s="1574" t="s">
        <v>4522</v>
      </c>
      <c r="C2071" s="112" t="s">
        <v>4523</v>
      </c>
      <c r="D2071" s="1575" t="s">
        <v>4392</v>
      </c>
    </row>
    <row r="2072">
      <c r="A2072" s="1576" t="s">
        <v>3015</v>
      </c>
      <c r="B2072" s="1574" t="s">
        <v>4524</v>
      </c>
      <c r="C2072" s="112" t="s">
        <v>4525</v>
      </c>
      <c r="D2072" s="1575" t="s">
        <v>4392</v>
      </c>
    </row>
    <row r="2073">
      <c r="A2073" s="1576" t="s">
        <v>3015</v>
      </c>
      <c r="B2073" s="1574" t="s">
        <v>4526</v>
      </c>
      <c r="C2073" s="112" t="s">
        <v>4527</v>
      </c>
      <c r="D2073" s="1575" t="s">
        <v>2343</v>
      </c>
    </row>
    <row r="2074">
      <c r="A2074" s="1576" t="s">
        <v>3015</v>
      </c>
      <c r="B2074" s="1574" t="s">
        <v>4528</v>
      </c>
      <c r="C2074" s="112" t="s">
        <v>4529</v>
      </c>
      <c r="D2074" s="1575" t="s">
        <v>4392</v>
      </c>
    </row>
    <row r="2075">
      <c r="A2075" s="1576" t="s">
        <v>3015</v>
      </c>
      <c r="B2075" s="1574" t="s">
        <v>4530</v>
      </c>
      <c r="C2075" s="112" t="s">
        <v>4531</v>
      </c>
      <c r="D2075" s="1575" t="s">
        <v>4392</v>
      </c>
    </row>
    <row r="2076">
      <c r="A2076" s="1576" t="s">
        <v>3015</v>
      </c>
      <c r="B2076" s="1574" t="s">
        <v>4532</v>
      </c>
      <c r="C2076" s="112" t="s">
        <v>4533</v>
      </c>
      <c r="D2076" s="1575" t="s">
        <v>4392</v>
      </c>
    </row>
    <row r="2077">
      <c r="A2077" s="1576" t="s">
        <v>3015</v>
      </c>
      <c r="B2077" s="1574" t="s">
        <v>4534</v>
      </c>
      <c r="C2077" s="112" t="s">
        <v>4535</v>
      </c>
      <c r="D2077" s="1575" t="s">
        <v>4392</v>
      </c>
    </row>
    <row r="2078">
      <c r="A2078" s="1576" t="s">
        <v>3015</v>
      </c>
      <c r="B2078" s="1574" t="s">
        <v>4536</v>
      </c>
      <c r="C2078" s="112" t="s">
        <v>4537</v>
      </c>
      <c r="D2078" s="1575" t="s">
        <v>4392</v>
      </c>
    </row>
    <row r="2079">
      <c r="A2079" s="1576" t="s">
        <v>3015</v>
      </c>
      <c r="B2079" s="1574" t="s">
        <v>4538</v>
      </c>
      <c r="C2079" s="112" t="s">
        <v>4539</v>
      </c>
      <c r="D2079" s="1575" t="s">
        <v>2343</v>
      </c>
    </row>
    <row r="2080">
      <c r="A2080" s="1576" t="s">
        <v>3015</v>
      </c>
      <c r="B2080" s="1574" t="s">
        <v>4540</v>
      </c>
      <c r="C2080" s="112" t="s">
        <v>4541</v>
      </c>
      <c r="D2080" s="1575" t="s">
        <v>4392</v>
      </c>
    </row>
    <row r="2081">
      <c r="A2081" s="1576" t="s">
        <v>3015</v>
      </c>
      <c r="B2081" s="1574" t="s">
        <v>4542</v>
      </c>
      <c r="C2081" s="112" t="s">
        <v>4543</v>
      </c>
      <c r="D2081" s="1575" t="s">
        <v>4392</v>
      </c>
    </row>
    <row r="2082">
      <c r="A2082" s="1576" t="s">
        <v>3015</v>
      </c>
      <c r="B2082" s="1574" t="s">
        <v>4544</v>
      </c>
      <c r="C2082" s="112" t="s">
        <v>4545</v>
      </c>
      <c r="D2082" s="1575" t="s">
        <v>4392</v>
      </c>
    </row>
    <row r="2083">
      <c r="A2083" s="1576" t="s">
        <v>3015</v>
      </c>
      <c r="B2083" s="1574" t="s">
        <v>4546</v>
      </c>
      <c r="C2083" s="112" t="s">
        <v>1084</v>
      </c>
      <c r="D2083" s="1575" t="s">
        <v>2343</v>
      </c>
    </row>
    <row r="2084">
      <c r="A2084" s="1576" t="s">
        <v>3015</v>
      </c>
      <c r="B2084" s="1574" t="s">
        <v>4547</v>
      </c>
      <c r="C2084" s="112" t="s">
        <v>1222</v>
      </c>
      <c r="D2084" s="1575" t="s">
        <v>4392</v>
      </c>
    </row>
    <row r="2085">
      <c r="A2085" s="1576" t="s">
        <v>3015</v>
      </c>
      <c r="B2085" s="1574" t="s">
        <v>4548</v>
      </c>
      <c r="C2085" s="112" t="s">
        <v>4549</v>
      </c>
      <c r="D2085" s="1575" t="s">
        <v>4550</v>
      </c>
    </row>
    <row r="2086">
      <c r="A2086" s="1576" t="s">
        <v>3015</v>
      </c>
      <c r="B2086" s="1574" t="s">
        <v>4551</v>
      </c>
      <c r="C2086" s="112" t="s">
        <v>4552</v>
      </c>
      <c r="D2086" s="1575" t="s">
        <v>4068</v>
      </c>
    </row>
    <row r="2087">
      <c r="A2087" s="1576" t="s">
        <v>3015</v>
      </c>
      <c r="B2087" s="1574" t="s">
        <v>4553</v>
      </c>
      <c r="C2087" s="112" t="s">
        <v>4554</v>
      </c>
      <c r="D2087" s="1575" t="s">
        <v>4068</v>
      </c>
    </row>
    <row r="2088">
      <c r="A2088" s="1576" t="s">
        <v>3015</v>
      </c>
      <c r="B2088" s="1574" t="s">
        <v>4555</v>
      </c>
      <c r="C2088" s="112" t="s">
        <v>4556</v>
      </c>
      <c r="D2088" s="1575" t="s">
        <v>4550</v>
      </c>
    </row>
    <row r="2089">
      <c r="A2089" s="1576" t="s">
        <v>3015</v>
      </c>
      <c r="B2089" s="1574" t="s">
        <v>4557</v>
      </c>
      <c r="C2089" s="112" t="s">
        <v>4558</v>
      </c>
      <c r="D2089" s="1575" t="s">
        <v>4550</v>
      </c>
    </row>
    <row r="2090">
      <c r="A2090" s="1576" t="s">
        <v>3015</v>
      </c>
      <c r="B2090" s="1574" t="s">
        <v>4559</v>
      </c>
      <c r="C2090" s="112" t="s">
        <v>4560</v>
      </c>
      <c r="D2090" s="1575" t="s">
        <v>4550</v>
      </c>
    </row>
    <row r="2091">
      <c r="A2091" s="1576" t="s">
        <v>3015</v>
      </c>
      <c r="B2091" s="1574" t="s">
        <v>4561</v>
      </c>
      <c r="C2091" s="112" t="s">
        <v>4562</v>
      </c>
      <c r="D2091" s="1575" t="s">
        <v>4550</v>
      </c>
    </row>
    <row r="2092">
      <c r="A2092" s="1576" t="s">
        <v>3015</v>
      </c>
      <c r="B2092" s="1574" t="s">
        <v>4563</v>
      </c>
      <c r="C2092" s="112" t="s">
        <v>4564</v>
      </c>
      <c r="D2092" s="1575" t="s">
        <v>4550</v>
      </c>
    </row>
    <row r="2093">
      <c r="A2093" s="1576" t="s">
        <v>3015</v>
      </c>
      <c r="B2093" s="1574" t="s">
        <v>4565</v>
      </c>
      <c r="C2093" s="112" t="s">
        <v>4566</v>
      </c>
      <c r="D2093" s="1575" t="s">
        <v>4550</v>
      </c>
    </row>
    <row r="2094">
      <c r="A2094" s="1576" t="s">
        <v>3015</v>
      </c>
      <c r="B2094" s="1574" t="s">
        <v>4567</v>
      </c>
      <c r="C2094" s="112" t="s">
        <v>1573</v>
      </c>
      <c r="D2094" s="1575" t="s">
        <v>4550</v>
      </c>
    </row>
    <row r="2095">
      <c r="A2095" s="1576" t="s">
        <v>3015</v>
      </c>
      <c r="B2095" s="1574" t="s">
        <v>4568</v>
      </c>
      <c r="C2095" s="112" t="s">
        <v>4569</v>
      </c>
      <c r="D2095" s="1575" t="s">
        <v>4068</v>
      </c>
    </row>
    <row r="2096">
      <c r="A2096" s="1576" t="s">
        <v>3015</v>
      </c>
      <c r="B2096" s="1574" t="s">
        <v>4570</v>
      </c>
      <c r="C2096" s="112" t="s">
        <v>4571</v>
      </c>
      <c r="D2096" s="1575" t="s">
        <v>4550</v>
      </c>
    </row>
    <row r="2097">
      <c r="A2097" s="1576" t="s">
        <v>3015</v>
      </c>
      <c r="B2097" s="1574" t="s">
        <v>4572</v>
      </c>
      <c r="C2097" s="112" t="s">
        <v>4573</v>
      </c>
      <c r="D2097" s="1575" t="s">
        <v>4392</v>
      </c>
    </row>
    <row r="2098">
      <c r="A2098" s="1576" t="s">
        <v>3015</v>
      </c>
      <c r="B2098" s="1574" t="s">
        <v>4574</v>
      </c>
      <c r="C2098" s="112" t="s">
        <v>4575</v>
      </c>
      <c r="D2098" s="1575" t="s">
        <v>4068</v>
      </c>
    </row>
    <row r="2099">
      <c r="A2099" s="1576" t="s">
        <v>3015</v>
      </c>
      <c r="B2099" s="1574" t="s">
        <v>4576</v>
      </c>
      <c r="C2099" s="112" t="s">
        <v>4577</v>
      </c>
      <c r="D2099" s="1575" t="s">
        <v>4068</v>
      </c>
    </row>
    <row r="2100">
      <c r="A2100" s="1576" t="s">
        <v>3015</v>
      </c>
      <c r="B2100" s="1574" t="s">
        <v>4578</v>
      </c>
      <c r="C2100" s="112" t="s">
        <v>4579</v>
      </c>
      <c r="D2100" s="1575" t="s">
        <v>1563</v>
      </c>
    </row>
    <row r="2101">
      <c r="A2101" s="1576" t="s">
        <v>3015</v>
      </c>
      <c r="B2101" s="1574" t="s">
        <v>4580</v>
      </c>
      <c r="C2101" s="112" t="s">
        <v>4581</v>
      </c>
      <c r="D2101" s="1575" t="s">
        <v>1563</v>
      </c>
    </row>
    <row r="2102">
      <c r="A2102" s="1576" t="s">
        <v>3015</v>
      </c>
      <c r="B2102" s="1574" t="s">
        <v>4582</v>
      </c>
      <c r="C2102" s="112" t="s">
        <v>4583</v>
      </c>
      <c r="D2102" s="1575" t="s">
        <v>4068</v>
      </c>
    </row>
    <row r="2103">
      <c r="A2103" s="1576" t="s">
        <v>3015</v>
      </c>
      <c r="B2103" s="1574" t="s">
        <v>4584</v>
      </c>
      <c r="C2103" s="112" t="s">
        <v>4585</v>
      </c>
      <c r="D2103" s="1575" t="s">
        <v>4550</v>
      </c>
    </row>
    <row r="2104">
      <c r="A2104" s="1576" t="s">
        <v>3015</v>
      </c>
      <c r="B2104" s="1574" t="s">
        <v>4586</v>
      </c>
      <c r="C2104" s="112" t="s">
        <v>4587</v>
      </c>
      <c r="D2104" s="1575" t="s">
        <v>4068</v>
      </c>
    </row>
    <row r="2105">
      <c r="A2105" s="1576" t="s">
        <v>3015</v>
      </c>
      <c r="B2105" s="1574" t="s">
        <v>4588</v>
      </c>
      <c r="C2105" s="112" t="s">
        <v>4589</v>
      </c>
      <c r="D2105" s="1575" t="s">
        <v>4550</v>
      </c>
    </row>
    <row r="2106">
      <c r="A2106" s="1576" t="s">
        <v>3015</v>
      </c>
      <c r="B2106" s="1574" t="s">
        <v>4590</v>
      </c>
      <c r="C2106" s="112" t="s">
        <v>2435</v>
      </c>
      <c r="D2106" s="1575" t="s">
        <v>4392</v>
      </c>
    </row>
    <row r="2107">
      <c r="A2107" s="1576" t="s">
        <v>3015</v>
      </c>
      <c r="B2107" s="1574" t="s">
        <v>4591</v>
      </c>
      <c r="C2107" s="112" t="s">
        <v>4592</v>
      </c>
      <c r="D2107" s="1575" t="s">
        <v>4068</v>
      </c>
    </row>
    <row r="2108">
      <c r="A2108" s="1576" t="s">
        <v>3015</v>
      </c>
      <c r="B2108" s="1574" t="s">
        <v>4593</v>
      </c>
      <c r="C2108" s="112" t="s">
        <v>4594</v>
      </c>
      <c r="D2108" s="1575" t="s">
        <v>4550</v>
      </c>
    </row>
    <row r="2109">
      <c r="A2109" s="1576" t="s">
        <v>3015</v>
      </c>
      <c r="B2109" s="1574" t="s">
        <v>4595</v>
      </c>
      <c r="C2109" s="112" t="s">
        <v>4596</v>
      </c>
      <c r="D2109" s="1575" t="s">
        <v>4392</v>
      </c>
    </row>
    <row r="2110">
      <c r="A2110" s="1576" t="s">
        <v>3015</v>
      </c>
      <c r="B2110" s="1574" t="s">
        <v>4597</v>
      </c>
      <c r="C2110" s="112" t="s">
        <v>4598</v>
      </c>
      <c r="D2110" s="1575" t="s">
        <v>4068</v>
      </c>
    </row>
    <row r="2111">
      <c r="A2111" s="1576" t="s">
        <v>3015</v>
      </c>
      <c r="B2111" s="1574" t="s">
        <v>4599</v>
      </c>
      <c r="C2111" s="112" t="s">
        <v>4600</v>
      </c>
      <c r="D2111" s="1575" t="s">
        <v>4068</v>
      </c>
    </row>
    <row r="2112">
      <c r="A2112" s="1576" t="s">
        <v>3015</v>
      </c>
      <c r="B2112" s="1574" t="s">
        <v>4601</v>
      </c>
      <c r="C2112" s="112" t="s">
        <v>4602</v>
      </c>
      <c r="D2112" s="1575" t="s">
        <v>4550</v>
      </c>
    </row>
    <row r="2113">
      <c r="A2113" s="1576" t="s">
        <v>3015</v>
      </c>
      <c r="B2113" s="1574" t="s">
        <v>4603</v>
      </c>
      <c r="C2113" s="112" t="s">
        <v>4604</v>
      </c>
      <c r="D2113" s="1575" t="s">
        <v>4550</v>
      </c>
    </row>
    <row r="2114">
      <c r="A2114" s="1576" t="s">
        <v>3015</v>
      </c>
      <c r="B2114" s="1574" t="s">
        <v>4605</v>
      </c>
      <c r="C2114" s="112" t="s">
        <v>1049</v>
      </c>
      <c r="D2114" s="1575" t="s">
        <v>4068</v>
      </c>
    </row>
    <row r="2115">
      <c r="A2115" s="1576" t="s">
        <v>3015</v>
      </c>
      <c r="B2115" s="1574" t="s">
        <v>4606</v>
      </c>
      <c r="C2115" s="112" t="s">
        <v>4607</v>
      </c>
      <c r="D2115" s="1575" t="s">
        <v>4550</v>
      </c>
    </row>
    <row r="2116">
      <c r="A2116" s="1576" t="s">
        <v>3015</v>
      </c>
      <c r="B2116" s="1574" t="s">
        <v>4608</v>
      </c>
      <c r="C2116" s="112" t="s">
        <v>1893</v>
      </c>
      <c r="D2116" s="1575" t="s">
        <v>4550</v>
      </c>
    </row>
    <row r="2117">
      <c r="A2117" s="1576" t="s">
        <v>3015</v>
      </c>
      <c r="B2117" s="1574" t="s">
        <v>4609</v>
      </c>
      <c r="C2117" s="112" t="s">
        <v>4610</v>
      </c>
      <c r="D2117" s="1575" t="s">
        <v>4550</v>
      </c>
    </row>
    <row r="2118">
      <c r="A2118" s="1576" t="s">
        <v>3015</v>
      </c>
      <c r="B2118" s="1574" t="s">
        <v>4611</v>
      </c>
      <c r="C2118" s="112" t="s">
        <v>4612</v>
      </c>
      <c r="D2118" s="1575" t="s">
        <v>4068</v>
      </c>
    </row>
    <row r="2119">
      <c r="A2119" s="1576" t="s">
        <v>3015</v>
      </c>
      <c r="B2119" s="1574" t="s">
        <v>4613</v>
      </c>
      <c r="C2119" s="112" t="s">
        <v>1721</v>
      </c>
      <c r="D2119" s="1575" t="s">
        <v>4392</v>
      </c>
    </row>
    <row r="2120">
      <c r="A2120" s="1576" t="s">
        <v>3015</v>
      </c>
      <c r="B2120" s="1574" t="s">
        <v>4614</v>
      </c>
      <c r="C2120" s="112" t="s">
        <v>4615</v>
      </c>
      <c r="D2120" s="1575" t="s">
        <v>1563</v>
      </c>
    </row>
    <row r="2121">
      <c r="A2121" s="1576" t="s">
        <v>3015</v>
      </c>
      <c r="B2121" s="1574" t="s">
        <v>4616</v>
      </c>
      <c r="C2121" s="112" t="s">
        <v>4617</v>
      </c>
      <c r="D2121" s="1575" t="s">
        <v>4068</v>
      </c>
    </row>
    <row r="2122">
      <c r="A2122" s="1576" t="s">
        <v>3015</v>
      </c>
      <c r="B2122" s="1574" t="s">
        <v>4618</v>
      </c>
      <c r="C2122" s="112" t="s">
        <v>4619</v>
      </c>
      <c r="D2122" s="1575" t="s">
        <v>4550</v>
      </c>
    </row>
    <row r="2123">
      <c r="A2123" s="1576" t="s">
        <v>3015</v>
      </c>
      <c r="B2123" s="1574" t="s">
        <v>4620</v>
      </c>
      <c r="C2123" s="112" t="s">
        <v>4621</v>
      </c>
      <c r="D2123" s="1575" t="s">
        <v>4550</v>
      </c>
    </row>
    <row r="2124">
      <c r="A2124" s="1576" t="s">
        <v>3015</v>
      </c>
      <c r="B2124" s="1574" t="s">
        <v>4622</v>
      </c>
      <c r="C2124" s="112" t="s">
        <v>1488</v>
      </c>
      <c r="D2124" s="1575" t="s">
        <v>4392</v>
      </c>
    </row>
    <row r="2125">
      <c r="A2125" s="1576" t="s">
        <v>3015</v>
      </c>
      <c r="B2125" s="1574" t="s">
        <v>4623</v>
      </c>
      <c r="C2125" s="112" t="s">
        <v>4624</v>
      </c>
      <c r="D2125" s="1575" t="s">
        <v>4392</v>
      </c>
    </row>
    <row r="2126">
      <c r="A2126" s="1576" t="s">
        <v>3015</v>
      </c>
      <c r="B2126" s="1574" t="s">
        <v>4625</v>
      </c>
      <c r="C2126" s="112" t="s">
        <v>1822</v>
      </c>
      <c r="D2126" s="1575" t="s">
        <v>1563</v>
      </c>
    </row>
    <row r="2127">
      <c r="A2127" s="1576" t="s">
        <v>3015</v>
      </c>
      <c r="B2127" s="1574" t="s">
        <v>4626</v>
      </c>
      <c r="C2127" s="112" t="s">
        <v>4627</v>
      </c>
      <c r="D2127" s="1575" t="s">
        <v>1563</v>
      </c>
    </row>
    <row r="2128">
      <c r="A2128" s="1576" t="s">
        <v>3015</v>
      </c>
      <c r="B2128" s="1574" t="s">
        <v>4628</v>
      </c>
      <c r="C2128" s="112" t="s">
        <v>4627</v>
      </c>
      <c r="D2128" s="1575" t="s">
        <v>1563</v>
      </c>
    </row>
    <row r="2129">
      <c r="A2129" s="1576" t="s">
        <v>3015</v>
      </c>
      <c r="B2129" s="1574" t="s">
        <v>4629</v>
      </c>
      <c r="C2129" s="112" t="s">
        <v>4627</v>
      </c>
      <c r="D2129" s="1575" t="s">
        <v>1563</v>
      </c>
    </row>
    <row r="2130">
      <c r="A2130" s="1576" t="s">
        <v>3015</v>
      </c>
      <c r="B2130" s="1574" t="s">
        <v>4630</v>
      </c>
      <c r="C2130" s="112" t="s">
        <v>4631</v>
      </c>
      <c r="D2130" s="1575" t="s">
        <v>1563</v>
      </c>
    </row>
    <row r="2131">
      <c r="A2131" s="1576" t="s">
        <v>3015</v>
      </c>
      <c r="B2131" s="1574" t="s">
        <v>4632</v>
      </c>
      <c r="C2131" s="112" t="s">
        <v>4627</v>
      </c>
      <c r="D2131" s="1575" t="s">
        <v>1563</v>
      </c>
    </row>
    <row r="2132">
      <c r="A2132" s="1576" t="s">
        <v>3015</v>
      </c>
      <c r="B2132" s="1574" t="s">
        <v>4633</v>
      </c>
      <c r="C2132" s="112" t="s">
        <v>4634</v>
      </c>
      <c r="D2132" s="1575" t="s">
        <v>4392</v>
      </c>
    </row>
    <row r="2133">
      <c r="A2133" s="1576" t="s">
        <v>3015</v>
      </c>
      <c r="B2133" s="1574" t="s">
        <v>4635</v>
      </c>
      <c r="C2133" s="112" t="s">
        <v>4636</v>
      </c>
      <c r="D2133" s="1575" t="s">
        <v>3242</v>
      </c>
    </row>
    <row r="2134">
      <c r="A2134" s="1576" t="s">
        <v>3015</v>
      </c>
      <c r="B2134" s="1574" t="s">
        <v>4637</v>
      </c>
      <c r="C2134" s="112" t="s">
        <v>4638</v>
      </c>
      <c r="D2134" s="1575" t="s">
        <v>4550</v>
      </c>
    </row>
    <row r="2135">
      <c r="A2135" s="1576" t="s">
        <v>3015</v>
      </c>
      <c r="B2135" s="1574" t="s">
        <v>4639</v>
      </c>
      <c r="C2135" s="112" t="s">
        <v>4640</v>
      </c>
      <c r="D2135" s="1575" t="s">
        <v>4068</v>
      </c>
    </row>
    <row r="2136">
      <c r="A2136" s="1576" t="s">
        <v>3015</v>
      </c>
      <c r="B2136" s="1574" t="s">
        <v>4641</v>
      </c>
      <c r="C2136" s="112" t="s">
        <v>4642</v>
      </c>
      <c r="D2136" s="1575" t="s">
        <v>1563</v>
      </c>
    </row>
    <row r="2137">
      <c r="A2137" s="1576" t="s">
        <v>3015</v>
      </c>
      <c r="B2137" s="1574" t="s">
        <v>4643</v>
      </c>
      <c r="C2137" s="112" t="s">
        <v>4644</v>
      </c>
      <c r="D2137" s="1575" t="s">
        <v>4550</v>
      </c>
    </row>
    <row r="2138">
      <c r="A2138" s="1576" t="s">
        <v>3015</v>
      </c>
      <c r="B2138" s="1574" t="s">
        <v>4645</v>
      </c>
      <c r="C2138" s="112" t="s">
        <v>4646</v>
      </c>
      <c r="D2138" s="1575" t="s">
        <v>4392</v>
      </c>
    </row>
    <row r="2139">
      <c r="A2139" s="1576" t="s">
        <v>3015</v>
      </c>
      <c r="B2139" s="1574" t="s">
        <v>4647</v>
      </c>
      <c r="C2139" s="112" t="s">
        <v>4648</v>
      </c>
      <c r="D2139" s="1575" t="s">
        <v>4550</v>
      </c>
    </row>
    <row r="2140">
      <c r="A2140" s="1576" t="s">
        <v>3015</v>
      </c>
      <c r="B2140" s="1574" t="s">
        <v>4649</v>
      </c>
      <c r="C2140" s="112" t="s">
        <v>4650</v>
      </c>
      <c r="D2140" s="1575" t="s">
        <v>4550</v>
      </c>
    </row>
    <row r="2141">
      <c r="A2141" s="1576" t="s">
        <v>3015</v>
      </c>
      <c r="B2141" s="1574" t="s">
        <v>4651</v>
      </c>
      <c r="C2141" s="112" t="s">
        <v>4652</v>
      </c>
      <c r="D2141" s="1575" t="s">
        <v>4550</v>
      </c>
    </row>
    <row r="2142">
      <c r="A2142" s="1576" t="s">
        <v>3015</v>
      </c>
      <c r="B2142" s="1574" t="s">
        <v>4653</v>
      </c>
      <c r="C2142" s="112" t="s">
        <v>4654</v>
      </c>
      <c r="D2142" s="1575" t="s">
        <v>4550</v>
      </c>
    </row>
    <row r="2143">
      <c r="A2143" s="1576" t="s">
        <v>3015</v>
      </c>
      <c r="B2143" s="1574" t="s">
        <v>4655</v>
      </c>
      <c r="C2143" s="112" t="s">
        <v>4656</v>
      </c>
      <c r="D2143" s="1575" t="s">
        <v>4550</v>
      </c>
    </row>
    <row r="2144">
      <c r="A2144" s="1576" t="s">
        <v>3015</v>
      </c>
      <c r="B2144" s="1574" t="s">
        <v>4657</v>
      </c>
      <c r="C2144" s="112" t="s">
        <v>4658</v>
      </c>
      <c r="D2144" s="1575" t="s">
        <v>1563</v>
      </c>
    </row>
    <row r="2145">
      <c r="A2145" s="1576" t="s">
        <v>3015</v>
      </c>
      <c r="B2145" s="1574" t="s">
        <v>4659</v>
      </c>
      <c r="C2145" s="112" t="s">
        <v>4660</v>
      </c>
      <c r="D2145" s="1575" t="s">
        <v>1563</v>
      </c>
    </row>
    <row r="2146">
      <c r="A2146" s="1576" t="s">
        <v>3015</v>
      </c>
      <c r="B2146" s="1574" t="s">
        <v>4661</v>
      </c>
      <c r="C2146" s="112" t="s">
        <v>4662</v>
      </c>
      <c r="D2146" s="1575" t="s">
        <v>4550</v>
      </c>
    </row>
    <row r="2147">
      <c r="A2147" s="1576" t="s">
        <v>3015</v>
      </c>
      <c r="B2147" s="1574" t="s">
        <v>4663</v>
      </c>
      <c r="C2147" s="112" t="s">
        <v>4664</v>
      </c>
      <c r="D2147" s="1575" t="s">
        <v>4550</v>
      </c>
    </row>
    <row r="2148">
      <c r="A2148" s="1576" t="s">
        <v>3015</v>
      </c>
      <c r="B2148" s="1574" t="s">
        <v>4665</v>
      </c>
      <c r="C2148" s="112" t="s">
        <v>4666</v>
      </c>
      <c r="D2148" s="1575" t="s">
        <v>4550</v>
      </c>
    </row>
    <row r="2149">
      <c r="A2149" s="1576" t="s">
        <v>3015</v>
      </c>
      <c r="B2149" s="1574" t="s">
        <v>4667</v>
      </c>
      <c r="C2149" s="112" t="s">
        <v>4668</v>
      </c>
      <c r="D2149" s="1575" t="s">
        <v>4550</v>
      </c>
    </row>
    <row r="2150">
      <c r="A2150" s="1576" t="s">
        <v>3015</v>
      </c>
      <c r="B2150" s="1574" t="s">
        <v>4669</v>
      </c>
      <c r="C2150" s="112" t="s">
        <v>4670</v>
      </c>
      <c r="D2150" s="1575" t="s">
        <v>4550</v>
      </c>
    </row>
    <row r="2151">
      <c r="A2151" s="1576" t="s">
        <v>3015</v>
      </c>
      <c r="B2151" s="1574" t="s">
        <v>4671</v>
      </c>
      <c r="C2151" s="112" t="s">
        <v>4672</v>
      </c>
      <c r="D2151" s="1575" t="s">
        <v>1563</v>
      </c>
    </row>
    <row r="2152">
      <c r="A2152" s="1576" t="s">
        <v>3015</v>
      </c>
      <c r="B2152" s="1574" t="s">
        <v>4673</v>
      </c>
      <c r="C2152" s="112" t="s">
        <v>4674</v>
      </c>
      <c r="D2152" s="1575" t="s">
        <v>4550</v>
      </c>
    </row>
    <row r="2153">
      <c r="A2153" s="1576" t="s">
        <v>3015</v>
      </c>
      <c r="B2153" s="1574" t="s">
        <v>4675</v>
      </c>
      <c r="C2153" s="112" t="s">
        <v>4676</v>
      </c>
      <c r="D2153" s="1575" t="s">
        <v>1563</v>
      </c>
    </row>
    <row r="2154">
      <c r="A2154" s="1576" t="s">
        <v>3015</v>
      </c>
      <c r="B2154" s="1574" t="s">
        <v>4677</v>
      </c>
      <c r="C2154" s="112" t="s">
        <v>4678</v>
      </c>
      <c r="D2154" s="1575" t="s">
        <v>4392</v>
      </c>
    </row>
    <row r="2155">
      <c r="A2155" s="1576" t="s">
        <v>3015</v>
      </c>
      <c r="B2155" s="1574" t="s">
        <v>4679</v>
      </c>
      <c r="C2155" s="112" t="s">
        <v>4680</v>
      </c>
      <c r="D2155" s="1575" t="s">
        <v>4392</v>
      </c>
    </row>
    <row r="2156">
      <c r="A2156" s="1576" t="s">
        <v>3015</v>
      </c>
      <c r="B2156" s="1574" t="s">
        <v>4681</v>
      </c>
      <c r="C2156" s="112" t="s">
        <v>4682</v>
      </c>
      <c r="D2156" s="1575" t="s">
        <v>4550</v>
      </c>
    </row>
    <row r="2157">
      <c r="A2157" s="1576" t="s">
        <v>3015</v>
      </c>
      <c r="B2157" s="1574" t="s">
        <v>4683</v>
      </c>
      <c r="C2157" s="112" t="s">
        <v>4684</v>
      </c>
      <c r="D2157" s="1575" t="s">
        <v>4550</v>
      </c>
    </row>
    <row r="2158">
      <c r="A2158" s="1576" t="s">
        <v>3015</v>
      </c>
      <c r="B2158" s="1574" t="s">
        <v>4685</v>
      </c>
      <c r="C2158" s="112" t="s">
        <v>4686</v>
      </c>
      <c r="D2158" s="1575" t="s">
        <v>4068</v>
      </c>
    </row>
    <row r="2159">
      <c r="A2159" s="1576" t="s">
        <v>3015</v>
      </c>
      <c r="B2159" s="1574" t="s">
        <v>4687</v>
      </c>
      <c r="C2159" s="112" t="s">
        <v>4688</v>
      </c>
      <c r="D2159" s="1575" t="s">
        <v>4550</v>
      </c>
    </row>
    <row r="2160">
      <c r="A2160" s="1576" t="s">
        <v>3015</v>
      </c>
      <c r="B2160" s="1574" t="s">
        <v>4689</v>
      </c>
      <c r="C2160" s="112" t="s">
        <v>4690</v>
      </c>
      <c r="D2160" s="1575" t="s">
        <v>4550</v>
      </c>
    </row>
    <row r="2161">
      <c r="A2161" s="1576" t="s">
        <v>3015</v>
      </c>
      <c r="B2161" s="1574" t="s">
        <v>4691</v>
      </c>
      <c r="C2161" s="112" t="s">
        <v>4690</v>
      </c>
      <c r="D2161" s="1575" t="s">
        <v>4550</v>
      </c>
    </row>
    <row r="2162">
      <c r="A2162" s="1576" t="s">
        <v>3015</v>
      </c>
      <c r="B2162" s="1574" t="s">
        <v>4692</v>
      </c>
      <c r="C2162" s="112" t="s">
        <v>4690</v>
      </c>
      <c r="D2162" s="1575" t="s">
        <v>4550</v>
      </c>
    </row>
    <row r="2163">
      <c r="A2163" s="1576" t="s">
        <v>3015</v>
      </c>
      <c r="B2163" s="1574" t="s">
        <v>4693</v>
      </c>
      <c r="C2163" s="112" t="s">
        <v>4690</v>
      </c>
      <c r="D2163" s="1575" t="s">
        <v>4550</v>
      </c>
    </row>
    <row r="2164">
      <c r="A2164" s="1576" t="s">
        <v>3015</v>
      </c>
      <c r="B2164" s="1574" t="s">
        <v>4694</v>
      </c>
      <c r="C2164" s="112" t="s">
        <v>2810</v>
      </c>
      <c r="D2164" s="1575" t="s">
        <v>1206</v>
      </c>
    </row>
    <row r="2165">
      <c r="A2165" s="1576" t="s">
        <v>3015</v>
      </c>
      <c r="B2165" s="1574" t="s">
        <v>4695</v>
      </c>
      <c r="C2165" s="112" t="s">
        <v>4696</v>
      </c>
      <c r="D2165" s="1575" t="s">
        <v>1206</v>
      </c>
    </row>
    <row r="2166">
      <c r="A2166" s="1576" t="s">
        <v>3015</v>
      </c>
      <c r="B2166" s="1574" t="s">
        <v>4697</v>
      </c>
      <c r="C2166" s="112" t="s">
        <v>1561</v>
      </c>
      <c r="D2166" s="1575" t="s">
        <v>1206</v>
      </c>
    </row>
    <row r="2167">
      <c r="A2167" s="1576" t="s">
        <v>3015</v>
      </c>
      <c r="B2167" s="1574" t="s">
        <v>4698</v>
      </c>
      <c r="C2167" s="112" t="s">
        <v>4699</v>
      </c>
      <c r="D2167" s="1575" t="s">
        <v>1206</v>
      </c>
    </row>
    <row r="2168">
      <c r="A2168" s="1576" t="s">
        <v>3015</v>
      </c>
      <c r="B2168" s="1574" t="s">
        <v>4700</v>
      </c>
      <c r="C2168" s="112" t="s">
        <v>4701</v>
      </c>
      <c r="D2168" s="1575" t="s">
        <v>1206</v>
      </c>
    </row>
    <row r="2169">
      <c r="A2169" s="1576" t="s">
        <v>3015</v>
      </c>
      <c r="B2169" s="1574" t="s">
        <v>4702</v>
      </c>
      <c r="C2169" s="112" t="s">
        <v>4703</v>
      </c>
      <c r="D2169" s="1575" t="s">
        <v>1206</v>
      </c>
    </row>
    <row r="2170">
      <c r="A2170" s="1576" t="s">
        <v>3015</v>
      </c>
      <c r="B2170" s="1574" t="s">
        <v>4704</v>
      </c>
      <c r="C2170" s="112" t="s">
        <v>4705</v>
      </c>
      <c r="D2170" s="1575" t="s">
        <v>1206</v>
      </c>
    </row>
    <row r="2171">
      <c r="A2171" s="1576" t="s">
        <v>3015</v>
      </c>
      <c r="B2171" s="1574" t="s">
        <v>4706</v>
      </c>
      <c r="C2171" s="112" t="s">
        <v>4707</v>
      </c>
      <c r="D2171" s="1575" t="s">
        <v>1206</v>
      </c>
    </row>
    <row r="2172">
      <c r="A2172" s="1576" t="s">
        <v>3015</v>
      </c>
      <c r="B2172" s="1574" t="s">
        <v>4708</v>
      </c>
      <c r="C2172" s="112" t="s">
        <v>4709</v>
      </c>
      <c r="D2172" s="1575" t="s">
        <v>1206</v>
      </c>
    </row>
    <row r="2173">
      <c r="A2173" s="1576" t="s">
        <v>3015</v>
      </c>
      <c r="B2173" s="1574" t="s">
        <v>4710</v>
      </c>
      <c r="C2173" s="112" t="s">
        <v>4711</v>
      </c>
      <c r="D2173" s="1575" t="s">
        <v>1206</v>
      </c>
    </row>
    <row r="2174">
      <c r="A2174" s="1576" t="s">
        <v>3015</v>
      </c>
      <c r="B2174" s="1574" t="s">
        <v>4712</v>
      </c>
      <c r="C2174" s="112" t="s">
        <v>4713</v>
      </c>
      <c r="D2174" s="1575" t="s">
        <v>1563</v>
      </c>
    </row>
    <row r="2175">
      <c r="A2175" s="1576" t="s">
        <v>3015</v>
      </c>
      <c r="B2175" s="1574" t="s">
        <v>4714</v>
      </c>
      <c r="C2175" s="112" t="s">
        <v>4715</v>
      </c>
      <c r="D2175" s="1575" t="s">
        <v>1206</v>
      </c>
    </row>
    <row r="2176">
      <c r="A2176" s="1576" t="s">
        <v>3015</v>
      </c>
      <c r="B2176" s="1574" t="s">
        <v>4716</v>
      </c>
      <c r="C2176" s="112" t="s">
        <v>4717</v>
      </c>
      <c r="D2176" s="1575" t="s">
        <v>1206</v>
      </c>
    </row>
    <row r="2177">
      <c r="A2177" s="1576" t="s">
        <v>3015</v>
      </c>
      <c r="B2177" s="1574" t="s">
        <v>4718</v>
      </c>
      <c r="C2177" s="112" t="s">
        <v>4719</v>
      </c>
      <c r="D2177" s="1575" t="s">
        <v>1206</v>
      </c>
    </row>
    <row r="2178">
      <c r="A2178" s="1576" t="s">
        <v>3015</v>
      </c>
      <c r="B2178" s="1574" t="s">
        <v>4720</v>
      </c>
      <c r="C2178" s="112" t="s">
        <v>4721</v>
      </c>
      <c r="D2178" s="1575" t="s">
        <v>1206</v>
      </c>
    </row>
    <row r="2179">
      <c r="A2179" s="1576" t="s">
        <v>3015</v>
      </c>
      <c r="B2179" s="1574" t="s">
        <v>4722</v>
      </c>
      <c r="C2179" s="112" t="s">
        <v>4723</v>
      </c>
      <c r="D2179" s="1575" t="s">
        <v>1206</v>
      </c>
    </row>
    <row r="2180">
      <c r="A2180" s="1576" t="s">
        <v>3015</v>
      </c>
      <c r="B2180" s="1574" t="s">
        <v>4724</v>
      </c>
      <c r="C2180" s="112" t="s">
        <v>4725</v>
      </c>
      <c r="D2180" s="1575" t="s">
        <v>1206</v>
      </c>
    </row>
    <row r="2181">
      <c r="A2181" s="1576" t="s">
        <v>3015</v>
      </c>
      <c r="B2181" s="1574" t="s">
        <v>4726</v>
      </c>
      <c r="C2181" s="112" t="s">
        <v>4727</v>
      </c>
      <c r="D2181" s="1575" t="s">
        <v>1206</v>
      </c>
    </row>
    <row r="2182">
      <c r="A2182" s="1576" t="s">
        <v>3015</v>
      </c>
      <c r="B2182" s="1574" t="s">
        <v>4728</v>
      </c>
      <c r="C2182" s="112" t="s">
        <v>4729</v>
      </c>
      <c r="D2182" s="1575" t="s">
        <v>1206</v>
      </c>
    </row>
    <row r="2183">
      <c r="A2183" s="1576" t="s">
        <v>3015</v>
      </c>
      <c r="B2183" s="1574" t="s">
        <v>4730</v>
      </c>
      <c r="C2183" s="112" t="s">
        <v>4731</v>
      </c>
      <c r="D2183" s="1575" t="s">
        <v>1206</v>
      </c>
    </row>
    <row r="2184">
      <c r="A2184" s="1576" t="s">
        <v>3015</v>
      </c>
      <c r="B2184" s="1574" t="s">
        <v>4732</v>
      </c>
      <c r="C2184" s="112" t="s">
        <v>4733</v>
      </c>
      <c r="D2184" s="1575" t="s">
        <v>1206</v>
      </c>
    </row>
    <row r="2185">
      <c r="A2185" s="1576" t="s">
        <v>3015</v>
      </c>
      <c r="B2185" s="1574" t="s">
        <v>4734</v>
      </c>
      <c r="C2185" s="112" t="s">
        <v>4735</v>
      </c>
      <c r="D2185" s="1575" t="s">
        <v>1206</v>
      </c>
    </row>
    <row r="2186">
      <c r="A2186" s="1576" t="s">
        <v>3015</v>
      </c>
      <c r="B2186" s="1574" t="s">
        <v>4736</v>
      </c>
      <c r="C2186" s="112" t="s">
        <v>4737</v>
      </c>
      <c r="D2186" s="1575" t="s">
        <v>1563</v>
      </c>
    </row>
    <row r="2187">
      <c r="A2187" s="1576" t="s">
        <v>3015</v>
      </c>
      <c r="B2187" s="1574" t="s">
        <v>4738</v>
      </c>
      <c r="C2187" s="112" t="s">
        <v>4739</v>
      </c>
      <c r="D2187" s="1575" t="s">
        <v>1206</v>
      </c>
    </row>
    <row r="2188">
      <c r="A2188" s="1576" t="s">
        <v>3015</v>
      </c>
      <c r="B2188" s="1574" t="s">
        <v>4740</v>
      </c>
      <c r="C2188" s="112" t="s">
        <v>1813</v>
      </c>
      <c r="D2188" s="1575" t="s">
        <v>1206</v>
      </c>
    </row>
    <row r="2189">
      <c r="A2189" s="1576" t="s">
        <v>3015</v>
      </c>
      <c r="B2189" s="1574" t="s">
        <v>4741</v>
      </c>
      <c r="C2189" s="112" t="s">
        <v>4742</v>
      </c>
      <c r="D2189" s="1575" t="s">
        <v>1206</v>
      </c>
    </row>
    <row r="2190">
      <c r="A2190" s="1576" t="s">
        <v>3015</v>
      </c>
      <c r="B2190" s="1574" t="s">
        <v>4743</v>
      </c>
      <c r="C2190" s="112" t="s">
        <v>4744</v>
      </c>
      <c r="D2190" s="1575" t="s">
        <v>1206</v>
      </c>
    </row>
    <row r="2191">
      <c r="A2191" s="1576" t="s">
        <v>3015</v>
      </c>
      <c r="B2191" s="1574" t="s">
        <v>4745</v>
      </c>
      <c r="C2191" s="112" t="s">
        <v>4746</v>
      </c>
      <c r="D2191" s="1575" t="s">
        <v>1206</v>
      </c>
    </row>
    <row r="2192">
      <c r="A2192" s="1576" t="s">
        <v>3015</v>
      </c>
      <c r="B2192" s="1574" t="s">
        <v>4747</v>
      </c>
      <c r="C2192" s="112" t="s">
        <v>4748</v>
      </c>
      <c r="D2192" s="1575" t="s">
        <v>1206</v>
      </c>
    </row>
    <row r="2193">
      <c r="A2193" s="1576" t="s">
        <v>3015</v>
      </c>
      <c r="B2193" s="1574" t="s">
        <v>4749</v>
      </c>
      <c r="C2193" s="112" t="s">
        <v>2951</v>
      </c>
      <c r="D2193" s="1575" t="s">
        <v>1206</v>
      </c>
    </row>
    <row r="2194">
      <c r="A2194" s="1576" t="s">
        <v>3015</v>
      </c>
      <c r="B2194" s="1574" t="s">
        <v>4750</v>
      </c>
      <c r="C2194" s="112" t="s">
        <v>4751</v>
      </c>
      <c r="D2194" s="1575" t="s">
        <v>1206</v>
      </c>
    </row>
    <row r="2195">
      <c r="A2195" s="1576" t="s">
        <v>3015</v>
      </c>
      <c r="B2195" s="1574" t="s">
        <v>4752</v>
      </c>
      <c r="C2195" s="112" t="s">
        <v>4753</v>
      </c>
      <c r="D2195" s="1575" t="s">
        <v>1206</v>
      </c>
    </row>
    <row r="2196">
      <c r="A2196" s="1576" t="s">
        <v>3015</v>
      </c>
      <c r="B2196" s="1574" t="s">
        <v>4754</v>
      </c>
      <c r="C2196" s="112" t="s">
        <v>4755</v>
      </c>
      <c r="D2196" s="1575" t="s">
        <v>1206</v>
      </c>
    </row>
    <row r="2197">
      <c r="A2197" s="1576" t="s">
        <v>3015</v>
      </c>
      <c r="B2197" s="1574" t="s">
        <v>4756</v>
      </c>
      <c r="C2197" s="112" t="s">
        <v>4757</v>
      </c>
      <c r="D2197" s="1575" t="s">
        <v>1206</v>
      </c>
    </row>
    <row r="2198">
      <c r="A2198" s="1576" t="s">
        <v>3015</v>
      </c>
      <c r="B2198" s="1574" t="s">
        <v>4758</v>
      </c>
      <c r="C2198" s="112" t="s">
        <v>4759</v>
      </c>
      <c r="D2198" s="1575" t="s">
        <v>1206</v>
      </c>
    </row>
    <row r="2199">
      <c r="A2199" s="1576" t="s">
        <v>3015</v>
      </c>
      <c r="B2199" s="1574" t="s">
        <v>4760</v>
      </c>
      <c r="C2199" s="112" t="s">
        <v>4761</v>
      </c>
      <c r="D2199" s="1575" t="s">
        <v>1206</v>
      </c>
    </row>
    <row r="2200">
      <c r="A2200" s="1576" t="s">
        <v>3015</v>
      </c>
      <c r="B2200" s="1574" t="s">
        <v>4762</v>
      </c>
      <c r="C2200" s="112" t="s">
        <v>4763</v>
      </c>
      <c r="D2200" s="1575" t="s">
        <v>1206</v>
      </c>
    </row>
    <row r="2201">
      <c r="A2201" s="1576" t="s">
        <v>3015</v>
      </c>
      <c r="B2201" s="1574" t="s">
        <v>4764</v>
      </c>
      <c r="C2201" s="112" t="s">
        <v>4765</v>
      </c>
      <c r="D2201" s="1575" t="s">
        <v>1206</v>
      </c>
    </row>
    <row r="2202">
      <c r="A2202" s="1576" t="s">
        <v>3015</v>
      </c>
      <c r="B2202" s="1574" t="s">
        <v>4766</v>
      </c>
      <c r="C2202" s="112" t="s">
        <v>4767</v>
      </c>
      <c r="D2202" s="1575" t="s">
        <v>1206</v>
      </c>
    </row>
    <row r="2203">
      <c r="A2203" s="1576" t="s">
        <v>3015</v>
      </c>
      <c r="B2203" s="1574" t="s">
        <v>4768</v>
      </c>
      <c r="C2203" s="112" t="s">
        <v>4769</v>
      </c>
      <c r="D2203" s="1575" t="s">
        <v>1206</v>
      </c>
    </row>
    <row r="2204">
      <c r="A2204" s="1576" t="s">
        <v>3015</v>
      </c>
      <c r="B2204" s="1574" t="s">
        <v>4770</v>
      </c>
      <c r="C2204" s="112" t="s">
        <v>4771</v>
      </c>
      <c r="D2204" s="1575" t="s">
        <v>1206</v>
      </c>
    </row>
    <row r="2205">
      <c r="A2205" s="1576" t="s">
        <v>3015</v>
      </c>
      <c r="B2205" s="1574" t="s">
        <v>4772</v>
      </c>
      <c r="C2205" s="112" t="s">
        <v>4773</v>
      </c>
      <c r="D2205" s="1575" t="s">
        <v>1206</v>
      </c>
    </row>
    <row r="2206">
      <c r="A2206" s="1576" t="s">
        <v>3015</v>
      </c>
      <c r="B2206" s="1574" t="s">
        <v>4774</v>
      </c>
      <c r="C2206" s="112" t="s">
        <v>4775</v>
      </c>
      <c r="D2206" s="1575" t="s">
        <v>1563</v>
      </c>
    </row>
    <row r="2207">
      <c r="A2207" s="1576" t="s">
        <v>3015</v>
      </c>
      <c r="B2207" s="1574" t="s">
        <v>4776</v>
      </c>
      <c r="C2207" s="112" t="s">
        <v>4777</v>
      </c>
      <c r="D2207" s="1575" t="s">
        <v>1206</v>
      </c>
    </row>
    <row r="2208">
      <c r="A2208" s="1576" t="s">
        <v>3015</v>
      </c>
      <c r="B2208" s="1574" t="s">
        <v>4778</v>
      </c>
      <c r="C2208" s="112" t="s">
        <v>4779</v>
      </c>
      <c r="D2208" s="1575" t="s">
        <v>1206</v>
      </c>
    </row>
    <row r="2209">
      <c r="A2209" s="1576" t="s">
        <v>3015</v>
      </c>
      <c r="B2209" s="1574" t="s">
        <v>4780</v>
      </c>
      <c r="C2209" s="112" t="s">
        <v>4781</v>
      </c>
      <c r="D2209" s="1575" t="s">
        <v>1206</v>
      </c>
    </row>
    <row r="2210">
      <c r="A2210" s="1576" t="s">
        <v>3015</v>
      </c>
      <c r="B2210" s="1574" t="s">
        <v>4782</v>
      </c>
      <c r="C2210" s="112" t="s">
        <v>4783</v>
      </c>
      <c r="D2210" s="1575" t="s">
        <v>1206</v>
      </c>
    </row>
    <row r="2211">
      <c r="A2211" s="1576" t="s">
        <v>3015</v>
      </c>
      <c r="B2211" s="1574" t="s">
        <v>4784</v>
      </c>
      <c r="C2211" s="112" t="s">
        <v>4785</v>
      </c>
      <c r="D2211" s="1575" t="s">
        <v>1206</v>
      </c>
    </row>
    <row r="2212">
      <c r="A2212" s="1576" t="s">
        <v>3015</v>
      </c>
      <c r="B2212" s="1574" t="s">
        <v>4786</v>
      </c>
      <c r="C2212" s="112" t="s">
        <v>4787</v>
      </c>
      <c r="D2212" s="1575" t="s">
        <v>1563</v>
      </c>
    </row>
    <row r="2213">
      <c r="A2213" s="1576" t="s">
        <v>3015</v>
      </c>
      <c r="B2213" s="1574" t="s">
        <v>4788</v>
      </c>
      <c r="C2213" s="112" t="s">
        <v>4789</v>
      </c>
      <c r="D2213" s="1575" t="s">
        <v>1206</v>
      </c>
    </row>
    <row r="2214">
      <c r="A2214" s="1576" t="s">
        <v>3015</v>
      </c>
      <c r="B2214" s="1574" t="s">
        <v>4790</v>
      </c>
      <c r="C2214" s="112" t="s">
        <v>4791</v>
      </c>
      <c r="D2214" s="1575" t="s">
        <v>1206</v>
      </c>
    </row>
    <row r="2215">
      <c r="A2215" s="1576" t="s">
        <v>3015</v>
      </c>
      <c r="B2215" s="1574" t="s">
        <v>4792</v>
      </c>
      <c r="C2215" s="112" t="s">
        <v>4793</v>
      </c>
      <c r="D2215" s="1575" t="s">
        <v>1206</v>
      </c>
    </row>
    <row r="2216">
      <c r="A2216" s="1576" t="s">
        <v>3015</v>
      </c>
      <c r="B2216" s="1574" t="s">
        <v>4794</v>
      </c>
      <c r="C2216" s="112" t="s">
        <v>4795</v>
      </c>
      <c r="D2216" s="1575" t="s">
        <v>1206</v>
      </c>
    </row>
    <row r="2217">
      <c r="A2217" s="1576" t="s">
        <v>3015</v>
      </c>
      <c r="B2217" s="1574" t="s">
        <v>4796</v>
      </c>
      <c r="C2217" s="112" t="s">
        <v>4797</v>
      </c>
      <c r="D2217" s="1575" t="s">
        <v>1206</v>
      </c>
    </row>
    <row r="2218">
      <c r="A2218" s="1576" t="s">
        <v>3015</v>
      </c>
      <c r="B2218" s="1574" t="s">
        <v>4798</v>
      </c>
      <c r="C2218" s="112" t="s">
        <v>4799</v>
      </c>
      <c r="D2218" s="1575" t="s">
        <v>1206</v>
      </c>
    </row>
    <row r="2219">
      <c r="A2219" s="1576" t="s">
        <v>3015</v>
      </c>
      <c r="B2219" s="1574" t="s">
        <v>4800</v>
      </c>
      <c r="C2219" s="112" t="s">
        <v>4801</v>
      </c>
      <c r="D2219" s="1575" t="s">
        <v>1206</v>
      </c>
    </row>
    <row r="2220">
      <c r="A2220" s="1576" t="s">
        <v>3015</v>
      </c>
      <c r="B2220" s="1574" t="s">
        <v>4802</v>
      </c>
      <c r="C2220" s="112" t="s">
        <v>4803</v>
      </c>
      <c r="D2220" s="1575" t="s">
        <v>1206</v>
      </c>
    </row>
    <row r="2221">
      <c r="A2221" s="1576" t="s">
        <v>3015</v>
      </c>
      <c r="B2221" s="1574" t="s">
        <v>4804</v>
      </c>
      <c r="C2221" s="112" t="s">
        <v>4805</v>
      </c>
      <c r="D2221" s="1575" t="s">
        <v>1206</v>
      </c>
    </row>
    <row r="2222">
      <c r="A2222" s="1576" t="s">
        <v>3015</v>
      </c>
      <c r="B2222" s="1574" t="s">
        <v>4806</v>
      </c>
      <c r="C2222" s="112" t="s">
        <v>4807</v>
      </c>
      <c r="D2222" s="1575" t="s">
        <v>1206</v>
      </c>
    </row>
    <row r="2223">
      <c r="A2223" s="1576" t="s">
        <v>3015</v>
      </c>
      <c r="B2223" s="1574" t="s">
        <v>4808</v>
      </c>
      <c r="C2223" s="112" t="s">
        <v>4809</v>
      </c>
      <c r="D2223" s="1575" t="s">
        <v>1206</v>
      </c>
    </row>
    <row r="2224">
      <c r="A2224" s="1576" t="s">
        <v>3015</v>
      </c>
      <c r="B2224" s="1574" t="s">
        <v>4810</v>
      </c>
      <c r="C2224" s="112" t="s">
        <v>4811</v>
      </c>
      <c r="D2224" s="1575" t="s">
        <v>1203</v>
      </c>
    </row>
    <row r="2225">
      <c r="A2225" s="1576" t="s">
        <v>3015</v>
      </c>
      <c r="B2225" s="1574" t="s">
        <v>4812</v>
      </c>
      <c r="C2225" s="112" t="s">
        <v>4813</v>
      </c>
      <c r="D2225" s="1575" t="s">
        <v>4074</v>
      </c>
    </row>
    <row r="2226">
      <c r="A2226" s="1576" t="s">
        <v>3015</v>
      </c>
      <c r="B2226" s="1574" t="s">
        <v>4814</v>
      </c>
      <c r="C2226" s="112" t="s">
        <v>4815</v>
      </c>
      <c r="D2226" s="1575" t="s">
        <v>1203</v>
      </c>
    </row>
    <row r="2227">
      <c r="A2227" s="1576" t="s">
        <v>3015</v>
      </c>
      <c r="B2227" s="1574" t="s">
        <v>4816</v>
      </c>
      <c r="C2227" s="112" t="s">
        <v>4817</v>
      </c>
      <c r="D2227" s="1575" t="s">
        <v>1203</v>
      </c>
    </row>
    <row r="2228">
      <c r="A2228" s="1576" t="s">
        <v>3015</v>
      </c>
      <c r="B2228" s="1574" t="s">
        <v>4818</v>
      </c>
      <c r="C2228" s="112" t="s">
        <v>4819</v>
      </c>
      <c r="D2228" s="1575" t="s">
        <v>1205</v>
      </c>
    </row>
    <row r="2229">
      <c r="A2229" s="1576" t="s">
        <v>3015</v>
      </c>
      <c r="B2229" s="1574" t="s">
        <v>4820</v>
      </c>
      <c r="C2229" s="112" t="s">
        <v>4821</v>
      </c>
      <c r="D2229" s="1575" t="s">
        <v>1203</v>
      </c>
    </row>
    <row r="2230">
      <c r="A2230" s="1576" t="s">
        <v>3015</v>
      </c>
      <c r="B2230" s="1574" t="s">
        <v>4822</v>
      </c>
      <c r="C2230" s="112" t="s">
        <v>4823</v>
      </c>
      <c r="D2230" s="1575" t="s">
        <v>1203</v>
      </c>
    </row>
    <row r="2231">
      <c r="A2231" s="1576" t="s">
        <v>3015</v>
      </c>
      <c r="B2231" s="1574" t="s">
        <v>4824</v>
      </c>
      <c r="C2231" s="112" t="s">
        <v>4825</v>
      </c>
      <c r="D2231" s="1575" t="s">
        <v>4202</v>
      </c>
    </row>
    <row r="2232">
      <c r="A2232" s="1576" t="s">
        <v>3015</v>
      </c>
      <c r="B2232" s="1574" t="s">
        <v>4826</v>
      </c>
      <c r="C2232" s="112" t="s">
        <v>4827</v>
      </c>
      <c r="D2232" s="1575" t="s">
        <v>1203</v>
      </c>
    </row>
    <row r="2233">
      <c r="A2233" s="1576" t="s">
        <v>3015</v>
      </c>
      <c r="B2233" s="1574" t="s">
        <v>4828</v>
      </c>
      <c r="C2233" s="112" t="s">
        <v>4829</v>
      </c>
      <c r="D2233" s="1575" t="s">
        <v>1203</v>
      </c>
    </row>
    <row r="2234">
      <c r="A2234" s="1576" t="s">
        <v>3015</v>
      </c>
      <c r="B2234" s="1574" t="s">
        <v>4830</v>
      </c>
      <c r="C2234" s="112" t="s">
        <v>1779</v>
      </c>
      <c r="D2234" s="1575" t="s">
        <v>1205</v>
      </c>
    </row>
    <row r="2235">
      <c r="A2235" s="1576" t="s">
        <v>3015</v>
      </c>
      <c r="B2235" s="1574" t="s">
        <v>4831</v>
      </c>
      <c r="C2235" s="112" t="s">
        <v>4832</v>
      </c>
      <c r="D2235" s="1575" t="s">
        <v>1203</v>
      </c>
    </row>
    <row r="2236">
      <c r="A2236" s="1576" t="s">
        <v>3015</v>
      </c>
      <c r="B2236" s="1574" t="s">
        <v>4833</v>
      </c>
      <c r="C2236" s="112" t="s">
        <v>4834</v>
      </c>
      <c r="D2236" s="1575" t="s">
        <v>1205</v>
      </c>
    </row>
    <row r="2237">
      <c r="A2237" s="1576" t="s">
        <v>3015</v>
      </c>
      <c r="B2237" s="1574" t="s">
        <v>4835</v>
      </c>
      <c r="C2237" s="112" t="s">
        <v>4836</v>
      </c>
      <c r="D2237" s="1575" t="s">
        <v>1203</v>
      </c>
    </row>
    <row r="2238">
      <c r="A2238" s="1576" t="s">
        <v>3015</v>
      </c>
      <c r="B2238" s="1574" t="s">
        <v>4837</v>
      </c>
      <c r="C2238" s="112" t="s">
        <v>4838</v>
      </c>
      <c r="D2238" s="1575" t="s">
        <v>1205</v>
      </c>
    </row>
    <row r="2239">
      <c r="A2239" s="1576" t="s">
        <v>3015</v>
      </c>
      <c r="B2239" s="1574" t="s">
        <v>4839</v>
      </c>
      <c r="C2239" s="112" t="s">
        <v>1575</v>
      </c>
      <c r="D2239" s="1575" t="s">
        <v>4074</v>
      </c>
    </row>
    <row r="2240">
      <c r="A2240" s="1576" t="s">
        <v>3015</v>
      </c>
      <c r="B2240" s="1574" t="s">
        <v>4840</v>
      </c>
      <c r="C2240" s="112" t="s">
        <v>4841</v>
      </c>
      <c r="D2240" s="1575" t="s">
        <v>1205</v>
      </c>
    </row>
    <row r="2241">
      <c r="A2241" s="1576" t="s">
        <v>3015</v>
      </c>
      <c r="B2241" s="1574" t="s">
        <v>4842</v>
      </c>
      <c r="C2241" s="112" t="s">
        <v>4843</v>
      </c>
      <c r="D2241" s="1575" t="s">
        <v>1203</v>
      </c>
    </row>
    <row r="2242">
      <c r="A2242" s="1576" t="s">
        <v>3015</v>
      </c>
      <c r="B2242" s="1574" t="s">
        <v>4844</v>
      </c>
      <c r="C2242" s="112" t="s">
        <v>4845</v>
      </c>
      <c r="D2242" s="1575" t="s">
        <v>1205</v>
      </c>
    </row>
    <row r="2243">
      <c r="A2243" s="1576" t="s">
        <v>3015</v>
      </c>
      <c r="B2243" s="1574" t="s">
        <v>4846</v>
      </c>
      <c r="C2243" s="112" t="s">
        <v>4847</v>
      </c>
      <c r="D2243" s="1575" t="s">
        <v>1205</v>
      </c>
    </row>
    <row r="2244">
      <c r="A2244" s="1576" t="s">
        <v>3015</v>
      </c>
      <c r="B2244" s="1574" t="s">
        <v>4848</v>
      </c>
      <c r="C2244" s="112" t="s">
        <v>4849</v>
      </c>
      <c r="D2244" s="1575" t="s">
        <v>4074</v>
      </c>
    </row>
    <row r="2245">
      <c r="A2245" s="1576" t="s">
        <v>3015</v>
      </c>
      <c r="B2245" s="1574" t="s">
        <v>4850</v>
      </c>
      <c r="C2245" s="112" t="s">
        <v>1976</v>
      </c>
      <c r="D2245" s="1575" t="s">
        <v>1205</v>
      </c>
    </row>
    <row r="2246">
      <c r="A2246" s="1576" t="s">
        <v>3015</v>
      </c>
      <c r="B2246" s="1574" t="s">
        <v>4851</v>
      </c>
      <c r="C2246" s="112" t="s">
        <v>4852</v>
      </c>
      <c r="D2246" s="1575" t="s">
        <v>4074</v>
      </c>
    </row>
    <row r="2247">
      <c r="A2247" s="1576" t="s">
        <v>3015</v>
      </c>
      <c r="B2247" s="1574" t="s">
        <v>4853</v>
      </c>
      <c r="C2247" s="112" t="s">
        <v>4854</v>
      </c>
      <c r="D2247" s="1575" t="s">
        <v>1205</v>
      </c>
    </row>
    <row r="2248">
      <c r="A2248" s="1576" t="s">
        <v>3015</v>
      </c>
      <c r="B2248" s="1574" t="s">
        <v>4855</v>
      </c>
      <c r="C2248" s="112" t="s">
        <v>4856</v>
      </c>
      <c r="D2248" s="1575" t="s">
        <v>4074</v>
      </c>
    </row>
    <row r="2249">
      <c r="A2249" s="1576" t="s">
        <v>3015</v>
      </c>
      <c r="B2249" s="1574" t="s">
        <v>4857</v>
      </c>
      <c r="C2249" s="112" t="s">
        <v>4858</v>
      </c>
      <c r="D2249" s="1575" t="s">
        <v>1203</v>
      </c>
    </row>
    <row r="2250">
      <c r="A2250" s="1576" t="s">
        <v>3015</v>
      </c>
      <c r="B2250" s="1574" t="s">
        <v>4859</v>
      </c>
      <c r="C2250" s="112" t="s">
        <v>1471</v>
      </c>
      <c r="D2250" s="1575" t="s">
        <v>1205</v>
      </c>
    </row>
    <row r="2251">
      <c r="A2251" s="1576" t="s">
        <v>3015</v>
      </c>
      <c r="B2251" s="1574" t="s">
        <v>4860</v>
      </c>
      <c r="C2251" s="112" t="s">
        <v>1590</v>
      </c>
      <c r="D2251" s="1575" t="s">
        <v>1205</v>
      </c>
    </row>
    <row r="2252">
      <c r="A2252" s="1576" t="s">
        <v>3015</v>
      </c>
      <c r="B2252" s="1574" t="s">
        <v>4861</v>
      </c>
      <c r="C2252" s="112" t="s">
        <v>4862</v>
      </c>
      <c r="D2252" s="1575" t="s">
        <v>1205</v>
      </c>
    </row>
    <row r="2253">
      <c r="A2253" s="1576" t="s">
        <v>3015</v>
      </c>
      <c r="B2253" s="1574" t="s">
        <v>4863</v>
      </c>
      <c r="C2253" s="112" t="s">
        <v>4864</v>
      </c>
      <c r="D2253" s="1575" t="s">
        <v>1205</v>
      </c>
    </row>
    <row r="2254">
      <c r="A2254" s="1576" t="s">
        <v>3015</v>
      </c>
      <c r="B2254" s="1574" t="s">
        <v>4865</v>
      </c>
      <c r="C2254" s="112" t="s">
        <v>4866</v>
      </c>
      <c r="D2254" s="1575" t="s">
        <v>4202</v>
      </c>
    </row>
    <row r="2255">
      <c r="A2255" s="1576" t="s">
        <v>3015</v>
      </c>
      <c r="B2255" s="1574" t="s">
        <v>4867</v>
      </c>
      <c r="C2255" s="112" t="s">
        <v>4868</v>
      </c>
      <c r="D2255" s="1575" t="s">
        <v>1203</v>
      </c>
    </row>
    <row r="2256">
      <c r="A2256" s="1576" t="s">
        <v>3015</v>
      </c>
      <c r="B2256" s="1574" t="s">
        <v>4869</v>
      </c>
      <c r="C2256" s="112" t="s">
        <v>4870</v>
      </c>
      <c r="D2256" s="1575" t="s">
        <v>1203</v>
      </c>
    </row>
    <row r="2257">
      <c r="A2257" s="1576" t="s">
        <v>3015</v>
      </c>
      <c r="B2257" s="1574" t="s">
        <v>4871</v>
      </c>
      <c r="C2257" s="112" t="s">
        <v>4872</v>
      </c>
      <c r="D2257" s="1575" t="s">
        <v>1203</v>
      </c>
    </row>
    <row r="2258">
      <c r="A2258" s="1576" t="s">
        <v>3015</v>
      </c>
      <c r="B2258" s="1574" t="s">
        <v>4873</v>
      </c>
      <c r="C2258" s="112" t="s">
        <v>4874</v>
      </c>
      <c r="D2258" s="1575" t="s">
        <v>1203</v>
      </c>
    </row>
    <row r="2259">
      <c r="A2259" s="1576" t="s">
        <v>3015</v>
      </c>
      <c r="B2259" s="1574" t="s">
        <v>4875</v>
      </c>
      <c r="C2259" s="112" t="s">
        <v>4876</v>
      </c>
      <c r="D2259" s="1575" t="s">
        <v>4202</v>
      </c>
    </row>
    <row r="2260">
      <c r="A2260" s="1576" t="s">
        <v>3015</v>
      </c>
      <c r="B2260" s="1574" t="s">
        <v>4877</v>
      </c>
      <c r="C2260" s="112" t="s">
        <v>4878</v>
      </c>
      <c r="D2260" s="1575" t="s">
        <v>1205</v>
      </c>
    </row>
    <row r="2261">
      <c r="A2261" s="1576" t="s">
        <v>3015</v>
      </c>
      <c r="B2261" s="1574" t="s">
        <v>4879</v>
      </c>
      <c r="C2261" s="112" t="s">
        <v>4880</v>
      </c>
      <c r="D2261" s="1575" t="s">
        <v>1205</v>
      </c>
    </row>
    <row r="2262">
      <c r="A2262" s="1576" t="s">
        <v>3015</v>
      </c>
      <c r="B2262" s="1574" t="s">
        <v>4881</v>
      </c>
      <c r="C2262" s="112" t="s">
        <v>4882</v>
      </c>
      <c r="D2262" s="1575" t="s">
        <v>4074</v>
      </c>
    </row>
    <row r="2263">
      <c r="A2263" s="1576" t="s">
        <v>3015</v>
      </c>
      <c r="B2263" s="1574" t="s">
        <v>4883</v>
      </c>
      <c r="C2263" s="112" t="s">
        <v>4884</v>
      </c>
      <c r="D2263" s="1575" t="s">
        <v>1791</v>
      </c>
    </row>
    <row r="2264">
      <c r="A2264" s="1576" t="s">
        <v>3015</v>
      </c>
      <c r="B2264" s="1574" t="s">
        <v>4885</v>
      </c>
      <c r="C2264" s="112" t="s">
        <v>4886</v>
      </c>
      <c r="D2264" s="1575" t="s">
        <v>1791</v>
      </c>
    </row>
    <row r="2265">
      <c r="A2265" s="1576" t="s">
        <v>3015</v>
      </c>
      <c r="B2265" s="1574" t="s">
        <v>4887</v>
      </c>
      <c r="C2265" s="112" t="s">
        <v>4888</v>
      </c>
      <c r="D2265" s="1575" t="s">
        <v>1203</v>
      </c>
    </row>
    <row r="2266">
      <c r="A2266" s="1576" t="s">
        <v>3015</v>
      </c>
      <c r="B2266" s="1574" t="s">
        <v>4889</v>
      </c>
      <c r="C2266" s="112" t="s">
        <v>4890</v>
      </c>
      <c r="D2266" s="1575" t="s">
        <v>1205</v>
      </c>
    </row>
    <row r="2267">
      <c r="A2267" s="1576" t="s">
        <v>3015</v>
      </c>
      <c r="B2267" s="1574" t="s">
        <v>4891</v>
      </c>
      <c r="C2267" s="112" t="s">
        <v>4892</v>
      </c>
      <c r="D2267" s="1575" t="s">
        <v>1791</v>
      </c>
    </row>
    <row r="2268">
      <c r="A2268" s="1576" t="s">
        <v>3015</v>
      </c>
      <c r="B2268" s="1574" t="s">
        <v>4893</v>
      </c>
      <c r="C2268" s="112" t="s">
        <v>4894</v>
      </c>
      <c r="D2268" s="1575" t="s">
        <v>1203</v>
      </c>
    </row>
    <row r="2269">
      <c r="A2269" s="1576" t="s">
        <v>3015</v>
      </c>
      <c r="B2269" s="1574" t="s">
        <v>4895</v>
      </c>
      <c r="C2269" s="112" t="s">
        <v>4896</v>
      </c>
      <c r="D2269" s="1575" t="s">
        <v>1791</v>
      </c>
    </row>
    <row r="2270">
      <c r="A2270" s="1576" t="s">
        <v>3015</v>
      </c>
      <c r="B2270" s="1574" t="s">
        <v>4897</v>
      </c>
      <c r="C2270" s="112" t="s">
        <v>4898</v>
      </c>
      <c r="D2270" s="1575" t="s">
        <v>1791</v>
      </c>
    </row>
    <row r="2271">
      <c r="A2271" s="1576" t="s">
        <v>3015</v>
      </c>
      <c r="B2271" s="1574" t="s">
        <v>4899</v>
      </c>
      <c r="C2271" s="112" t="s">
        <v>4900</v>
      </c>
      <c r="D2271" s="1575" t="s">
        <v>4074</v>
      </c>
    </row>
    <row r="2272">
      <c r="A2272" s="1576" t="s">
        <v>3015</v>
      </c>
      <c r="B2272" s="1574" t="s">
        <v>4901</v>
      </c>
      <c r="C2272" s="112" t="s">
        <v>4902</v>
      </c>
      <c r="D2272" s="1575" t="s">
        <v>1203</v>
      </c>
    </row>
    <row r="2273">
      <c r="A2273" s="1576" t="s">
        <v>3015</v>
      </c>
      <c r="B2273" s="1574" t="s">
        <v>4903</v>
      </c>
      <c r="C2273" s="112" t="s">
        <v>4904</v>
      </c>
      <c r="D2273" s="1575" t="s">
        <v>1205</v>
      </c>
    </row>
    <row r="2274">
      <c r="A2274" s="1576" t="s">
        <v>3015</v>
      </c>
      <c r="B2274" s="1574" t="s">
        <v>4905</v>
      </c>
      <c r="C2274" s="112" t="s">
        <v>4906</v>
      </c>
      <c r="D2274" s="1575" t="s">
        <v>1203</v>
      </c>
    </row>
    <row r="2275">
      <c r="A2275" s="1576" t="s">
        <v>3015</v>
      </c>
      <c r="B2275" s="1574" t="s">
        <v>4907</v>
      </c>
      <c r="C2275" s="112" t="s">
        <v>4908</v>
      </c>
      <c r="D2275" s="1575" t="s">
        <v>4074</v>
      </c>
    </row>
    <row r="2276">
      <c r="A2276" s="1576" t="s">
        <v>3015</v>
      </c>
      <c r="B2276" s="1574" t="s">
        <v>4909</v>
      </c>
      <c r="C2276" s="112" t="s">
        <v>4910</v>
      </c>
      <c r="D2276" s="1575" t="s">
        <v>4202</v>
      </c>
    </row>
    <row r="2277">
      <c r="A2277" s="1576" t="s">
        <v>3015</v>
      </c>
      <c r="B2277" s="1574" t="s">
        <v>4911</v>
      </c>
      <c r="C2277" s="112" t="s">
        <v>1076</v>
      </c>
      <c r="D2277" s="1575" t="s">
        <v>1205</v>
      </c>
    </row>
    <row r="2278">
      <c r="A2278" s="1576" t="s">
        <v>3015</v>
      </c>
      <c r="B2278" s="1574" t="s">
        <v>4912</v>
      </c>
      <c r="C2278" s="112" t="s">
        <v>4913</v>
      </c>
      <c r="D2278" s="1575" t="s">
        <v>4074</v>
      </c>
    </row>
    <row r="2279">
      <c r="A2279" s="1576" t="s">
        <v>3015</v>
      </c>
      <c r="B2279" s="1574" t="s">
        <v>4914</v>
      </c>
      <c r="C2279" s="112" t="s">
        <v>4915</v>
      </c>
      <c r="D2279" s="1575" t="s">
        <v>1791</v>
      </c>
    </row>
    <row r="2280">
      <c r="A2280" s="1576" t="s">
        <v>3015</v>
      </c>
      <c r="B2280" s="1574" t="s">
        <v>4916</v>
      </c>
      <c r="C2280" s="112" t="s">
        <v>4917</v>
      </c>
      <c r="D2280" s="1575" t="s">
        <v>4074</v>
      </c>
    </row>
    <row r="2281">
      <c r="A2281" s="1576" t="s">
        <v>3015</v>
      </c>
      <c r="B2281" s="1574" t="s">
        <v>4918</v>
      </c>
      <c r="C2281" s="112" t="s">
        <v>4919</v>
      </c>
      <c r="D2281" s="1575" t="s">
        <v>1791</v>
      </c>
    </row>
    <row r="2282">
      <c r="A2282" s="1576" t="s">
        <v>3015</v>
      </c>
      <c r="B2282" s="1574" t="s">
        <v>4920</v>
      </c>
      <c r="C2282" s="112" t="s">
        <v>4921</v>
      </c>
      <c r="D2282" s="1575" t="s">
        <v>1205</v>
      </c>
    </row>
    <row r="2283">
      <c r="A2283" s="1576" t="s">
        <v>3015</v>
      </c>
      <c r="B2283" s="1574" t="s">
        <v>4922</v>
      </c>
      <c r="C2283" s="112" t="s">
        <v>4923</v>
      </c>
      <c r="D2283" s="1575" t="s">
        <v>1203</v>
      </c>
    </row>
    <row r="2284">
      <c r="A2284" s="1576" t="s">
        <v>3015</v>
      </c>
      <c r="B2284" s="1574" t="s">
        <v>4924</v>
      </c>
      <c r="C2284" s="112" t="s">
        <v>4925</v>
      </c>
      <c r="D2284" s="1575" t="s">
        <v>1203</v>
      </c>
    </row>
    <row r="2285">
      <c r="A2285" s="1576" t="s">
        <v>3015</v>
      </c>
      <c r="B2285" s="1574" t="s">
        <v>4926</v>
      </c>
      <c r="C2285" s="112" t="s">
        <v>4886</v>
      </c>
      <c r="D2285" s="1575" t="s">
        <v>1791</v>
      </c>
    </row>
    <row r="2286">
      <c r="A2286" s="1576" t="s">
        <v>3015</v>
      </c>
      <c r="B2286" s="1574" t="s">
        <v>4927</v>
      </c>
      <c r="C2286" s="112" t="s">
        <v>4928</v>
      </c>
      <c r="D2286" s="1575" t="s">
        <v>1791</v>
      </c>
    </row>
    <row r="2287">
      <c r="A2287" s="1576" t="s">
        <v>3015</v>
      </c>
      <c r="B2287" s="1574" t="s">
        <v>4929</v>
      </c>
      <c r="C2287" s="112" t="s">
        <v>4930</v>
      </c>
      <c r="D2287" s="1575" t="s">
        <v>4074</v>
      </c>
    </row>
    <row r="2288">
      <c r="A2288" s="1576" t="s">
        <v>3015</v>
      </c>
      <c r="B2288" s="1574" t="s">
        <v>4931</v>
      </c>
      <c r="C2288" s="112" t="s">
        <v>4932</v>
      </c>
      <c r="D2288" s="1575" t="s">
        <v>1203</v>
      </c>
    </row>
    <row r="2289">
      <c r="A2289" s="1576" t="s">
        <v>3015</v>
      </c>
      <c r="B2289" s="1574" t="s">
        <v>4933</v>
      </c>
      <c r="C2289" s="112" t="s">
        <v>4934</v>
      </c>
      <c r="D2289" s="1575" t="s">
        <v>1203</v>
      </c>
    </row>
    <row r="2290">
      <c r="A2290" s="1576" t="s">
        <v>3015</v>
      </c>
      <c r="B2290" s="1574" t="s">
        <v>4935</v>
      </c>
      <c r="C2290" s="112" t="s">
        <v>4936</v>
      </c>
      <c r="D2290" s="1575" t="s">
        <v>1205</v>
      </c>
    </row>
    <row r="2291">
      <c r="A2291" s="1576" t="s">
        <v>3015</v>
      </c>
      <c r="B2291" s="1574" t="s">
        <v>4937</v>
      </c>
      <c r="C2291" s="112" t="s">
        <v>4938</v>
      </c>
      <c r="D2291" s="1575" t="s">
        <v>2919</v>
      </c>
    </row>
    <row r="2292">
      <c r="A2292" s="1576" t="s">
        <v>3015</v>
      </c>
      <c r="B2292" s="1574" t="s">
        <v>4939</v>
      </c>
      <c r="C2292" s="112" t="s">
        <v>4938</v>
      </c>
      <c r="D2292" s="1575" t="s">
        <v>2919</v>
      </c>
    </row>
    <row r="2293">
      <c r="A2293" s="1576" t="s">
        <v>3015</v>
      </c>
      <c r="B2293" s="1574" t="s">
        <v>4940</v>
      </c>
      <c r="C2293" s="112" t="s">
        <v>4941</v>
      </c>
      <c r="D2293" s="1575" t="s">
        <v>2919</v>
      </c>
    </row>
    <row r="2294">
      <c r="A2294" s="1576" t="s">
        <v>3015</v>
      </c>
      <c r="B2294" s="1574" t="s">
        <v>4942</v>
      </c>
      <c r="C2294" s="112" t="s">
        <v>4943</v>
      </c>
      <c r="D2294" s="1575" t="s">
        <v>2919</v>
      </c>
    </row>
    <row r="2295">
      <c r="A2295" s="1576" t="s">
        <v>3015</v>
      </c>
      <c r="B2295" s="1574" t="s">
        <v>4944</v>
      </c>
      <c r="C2295" s="112" t="s">
        <v>4945</v>
      </c>
      <c r="D2295" s="1575" t="s">
        <v>2919</v>
      </c>
    </row>
    <row r="2296">
      <c r="A2296" s="1576" t="s">
        <v>3015</v>
      </c>
      <c r="B2296" s="1574" t="s">
        <v>4946</v>
      </c>
      <c r="C2296" s="112" t="s">
        <v>4947</v>
      </c>
      <c r="D2296" s="1575" t="s">
        <v>1791</v>
      </c>
    </row>
    <row r="2297">
      <c r="A2297" s="1576" t="s">
        <v>3015</v>
      </c>
      <c r="B2297" s="1574" t="s">
        <v>4948</v>
      </c>
      <c r="C2297" s="112" t="s">
        <v>4949</v>
      </c>
      <c r="D2297" s="1575" t="s">
        <v>1137</v>
      </c>
    </row>
    <row r="2298">
      <c r="A2298" s="1576" t="s">
        <v>3015</v>
      </c>
      <c r="B2298" s="1574" t="s">
        <v>4950</v>
      </c>
      <c r="C2298" s="112" t="s">
        <v>4951</v>
      </c>
      <c r="D2298" s="1575" t="s">
        <v>1137</v>
      </c>
    </row>
    <row r="2299">
      <c r="A2299" s="1576" t="s">
        <v>3015</v>
      </c>
      <c r="B2299" s="1574" t="s">
        <v>4952</v>
      </c>
      <c r="C2299" s="112" t="s">
        <v>4953</v>
      </c>
      <c r="D2299" s="1575" t="s">
        <v>1137</v>
      </c>
    </row>
    <row r="2300">
      <c r="A2300" s="1576" t="s">
        <v>3015</v>
      </c>
      <c r="B2300" s="1574" t="s">
        <v>4954</v>
      </c>
      <c r="C2300" s="112" t="s">
        <v>4955</v>
      </c>
      <c r="D2300" s="1575" t="s">
        <v>1137</v>
      </c>
    </row>
    <row r="2301">
      <c r="A2301" s="1576" t="s">
        <v>3015</v>
      </c>
      <c r="B2301" s="1574" t="s">
        <v>4956</v>
      </c>
      <c r="C2301" s="112" t="s">
        <v>4957</v>
      </c>
      <c r="D2301" s="1575" t="s">
        <v>2919</v>
      </c>
    </row>
    <row r="2302">
      <c r="A2302" s="1576" t="s">
        <v>3015</v>
      </c>
      <c r="B2302" s="1574" t="s">
        <v>4958</v>
      </c>
      <c r="C2302" s="112" t="s">
        <v>4959</v>
      </c>
      <c r="D2302" s="1575" t="s">
        <v>2919</v>
      </c>
    </row>
    <row r="2303">
      <c r="A2303" s="1576" t="s">
        <v>3015</v>
      </c>
      <c r="B2303" s="1574" t="s">
        <v>4960</v>
      </c>
      <c r="C2303" s="112" t="s">
        <v>4961</v>
      </c>
      <c r="D2303" s="1575" t="s">
        <v>1137</v>
      </c>
    </row>
    <row r="2304">
      <c r="A2304" s="1576" t="s">
        <v>3015</v>
      </c>
      <c r="B2304" s="1574" t="s">
        <v>4962</v>
      </c>
      <c r="C2304" s="112" t="s">
        <v>4963</v>
      </c>
      <c r="D2304" s="1575" t="s">
        <v>2919</v>
      </c>
    </row>
    <row r="2305">
      <c r="A2305" s="1576" t="s">
        <v>3015</v>
      </c>
      <c r="B2305" s="1574" t="s">
        <v>4964</v>
      </c>
      <c r="C2305" s="112" t="s">
        <v>4965</v>
      </c>
      <c r="D2305" s="1575" t="s">
        <v>4966</v>
      </c>
    </row>
    <row r="2306">
      <c r="A2306" s="1576" t="s">
        <v>3015</v>
      </c>
      <c r="B2306" s="1574" t="s">
        <v>4967</v>
      </c>
      <c r="C2306" s="112" t="s">
        <v>4968</v>
      </c>
      <c r="D2306" s="1575" t="s">
        <v>2919</v>
      </c>
    </row>
    <row r="2307">
      <c r="A2307" s="1576" t="s">
        <v>3015</v>
      </c>
      <c r="B2307" s="1574" t="s">
        <v>4969</v>
      </c>
      <c r="C2307" s="112" t="s">
        <v>4943</v>
      </c>
      <c r="D2307" s="1575" t="s">
        <v>2919</v>
      </c>
    </row>
    <row r="2308">
      <c r="A2308" s="1576" t="s">
        <v>3015</v>
      </c>
      <c r="B2308" s="1574" t="s">
        <v>4970</v>
      </c>
      <c r="C2308" s="112" t="s">
        <v>4971</v>
      </c>
      <c r="D2308" s="1575" t="s">
        <v>1137</v>
      </c>
    </row>
    <row r="2309">
      <c r="A2309" s="1576" t="s">
        <v>3015</v>
      </c>
      <c r="B2309" s="1574" t="s">
        <v>4972</v>
      </c>
      <c r="C2309" s="112" t="s">
        <v>4973</v>
      </c>
      <c r="D2309" s="1575" t="s">
        <v>4966</v>
      </c>
    </row>
    <row r="2310">
      <c r="A2310" s="1576" t="s">
        <v>3015</v>
      </c>
      <c r="B2310" s="1574" t="s">
        <v>4974</v>
      </c>
      <c r="C2310" s="112" t="s">
        <v>4975</v>
      </c>
      <c r="D2310" s="1575" t="s">
        <v>1791</v>
      </c>
    </row>
    <row r="2311">
      <c r="A2311" s="1576" t="s">
        <v>3015</v>
      </c>
      <c r="B2311" s="1574" t="s">
        <v>4976</v>
      </c>
      <c r="C2311" s="112" t="s">
        <v>4977</v>
      </c>
      <c r="D2311" s="1575" t="s">
        <v>2919</v>
      </c>
    </row>
    <row r="2312">
      <c r="A2312" s="1576" t="s">
        <v>3015</v>
      </c>
      <c r="B2312" s="1574" t="s">
        <v>4978</v>
      </c>
      <c r="C2312" s="112" t="s">
        <v>4979</v>
      </c>
      <c r="D2312" s="1575" t="s">
        <v>1137</v>
      </c>
    </row>
    <row r="2313">
      <c r="A2313" s="1576" t="s">
        <v>3015</v>
      </c>
      <c r="B2313" s="1574" t="s">
        <v>4980</v>
      </c>
      <c r="C2313" s="112" t="s">
        <v>4981</v>
      </c>
      <c r="D2313" s="1575" t="s">
        <v>1791</v>
      </c>
    </row>
    <row r="2314">
      <c r="A2314" s="1576" t="s">
        <v>3015</v>
      </c>
      <c r="B2314" s="1574" t="s">
        <v>4982</v>
      </c>
      <c r="C2314" s="112" t="s">
        <v>4983</v>
      </c>
      <c r="D2314" s="1575" t="s">
        <v>2919</v>
      </c>
    </row>
    <row r="2315">
      <c r="A2315" s="1576" t="s">
        <v>3015</v>
      </c>
      <c r="B2315" s="1574" t="s">
        <v>4984</v>
      </c>
      <c r="C2315" s="112" t="s">
        <v>4985</v>
      </c>
      <c r="D2315" s="1575" t="s">
        <v>2919</v>
      </c>
    </row>
    <row r="2316">
      <c r="A2316" s="1576" t="s">
        <v>3015</v>
      </c>
      <c r="B2316" s="1574" t="s">
        <v>4986</v>
      </c>
      <c r="C2316" s="112" t="s">
        <v>4987</v>
      </c>
      <c r="D2316" s="1575" t="s">
        <v>2919</v>
      </c>
    </row>
    <row r="2317">
      <c r="A2317" s="1576" t="s">
        <v>3015</v>
      </c>
      <c r="B2317" s="1574" t="s">
        <v>4988</v>
      </c>
      <c r="C2317" s="112" t="s">
        <v>1791</v>
      </c>
      <c r="D2317" s="1575" t="s">
        <v>1791</v>
      </c>
    </row>
    <row r="2318">
      <c r="A2318" s="1576" t="s">
        <v>3015</v>
      </c>
      <c r="B2318" s="1574" t="s">
        <v>4989</v>
      </c>
      <c r="C2318" s="112" t="s">
        <v>4990</v>
      </c>
      <c r="D2318" s="1575" t="s">
        <v>1137</v>
      </c>
    </row>
    <row r="2319">
      <c r="A2319" s="1576" t="s">
        <v>3015</v>
      </c>
      <c r="B2319" s="1574" t="s">
        <v>4991</v>
      </c>
      <c r="C2319" s="112" t="s">
        <v>4992</v>
      </c>
      <c r="D2319" s="1575" t="s">
        <v>1137</v>
      </c>
    </row>
    <row r="2320">
      <c r="A2320" s="1576" t="s">
        <v>3015</v>
      </c>
      <c r="B2320" s="1574" t="s">
        <v>4993</v>
      </c>
      <c r="C2320" s="112" t="s">
        <v>2347</v>
      </c>
      <c r="D2320" s="1575" t="s">
        <v>1791</v>
      </c>
    </row>
    <row r="2321">
      <c r="A2321" s="1576" t="s">
        <v>3015</v>
      </c>
      <c r="B2321" s="1574" t="s">
        <v>4994</v>
      </c>
      <c r="C2321" s="112" t="s">
        <v>1235</v>
      </c>
      <c r="D2321" s="1575" t="s">
        <v>1791</v>
      </c>
    </row>
    <row r="2322">
      <c r="A2322" s="1576" t="s">
        <v>3015</v>
      </c>
      <c r="B2322" s="1574" t="s">
        <v>4995</v>
      </c>
      <c r="C2322" s="112" t="s">
        <v>4996</v>
      </c>
      <c r="D2322" s="1575" t="s">
        <v>1791</v>
      </c>
    </row>
    <row r="2323">
      <c r="A2323" s="1576" t="s">
        <v>3015</v>
      </c>
      <c r="B2323" s="1574" t="s">
        <v>4997</v>
      </c>
      <c r="C2323" s="112" t="s">
        <v>4943</v>
      </c>
      <c r="D2323" s="1575" t="s">
        <v>2919</v>
      </c>
    </row>
    <row r="2324">
      <c r="A2324" s="1576" t="s">
        <v>3015</v>
      </c>
      <c r="B2324" s="1574" t="s">
        <v>4998</v>
      </c>
      <c r="C2324" s="112" t="s">
        <v>4999</v>
      </c>
      <c r="D2324" s="1575" t="s">
        <v>1137</v>
      </c>
    </row>
    <row r="2325">
      <c r="A2325" s="1576" t="s">
        <v>3015</v>
      </c>
      <c r="B2325" s="1574" t="s">
        <v>5000</v>
      </c>
      <c r="C2325" s="112" t="s">
        <v>5001</v>
      </c>
      <c r="D2325" s="1575" t="s">
        <v>1791</v>
      </c>
    </row>
    <row r="2326">
      <c r="A2326" s="1576" t="s">
        <v>3015</v>
      </c>
      <c r="B2326" s="1574" t="s">
        <v>5002</v>
      </c>
      <c r="C2326" s="112" t="s">
        <v>5003</v>
      </c>
      <c r="D2326" s="1575" t="s">
        <v>4966</v>
      </c>
    </row>
    <row r="2327">
      <c r="A2327" s="1576" t="s">
        <v>3015</v>
      </c>
      <c r="B2327" s="1574" t="s">
        <v>5004</v>
      </c>
      <c r="C2327" s="112" t="s">
        <v>5005</v>
      </c>
      <c r="D2327" s="1575" t="s">
        <v>1791</v>
      </c>
    </row>
    <row r="2328">
      <c r="A2328" s="1576" t="s">
        <v>3015</v>
      </c>
      <c r="B2328" s="1574" t="s">
        <v>5006</v>
      </c>
      <c r="C2328" s="112" t="s">
        <v>5007</v>
      </c>
      <c r="D2328" s="1575" t="s">
        <v>2919</v>
      </c>
    </row>
    <row r="2329">
      <c r="A2329" s="1576" t="s">
        <v>3015</v>
      </c>
      <c r="B2329" s="1574" t="s">
        <v>5008</v>
      </c>
      <c r="C2329" s="112" t="s">
        <v>5009</v>
      </c>
      <c r="D2329" s="1575" t="s">
        <v>1137</v>
      </c>
    </row>
    <row r="2330">
      <c r="A2330" s="1576" t="s">
        <v>3015</v>
      </c>
      <c r="B2330" s="1574" t="s">
        <v>5010</v>
      </c>
      <c r="C2330" s="112" t="s">
        <v>5007</v>
      </c>
      <c r="D2330" s="1575" t="s">
        <v>2919</v>
      </c>
    </row>
    <row r="2331">
      <c r="A2331" s="1576" t="s">
        <v>3015</v>
      </c>
      <c r="B2331" s="1574" t="s">
        <v>5011</v>
      </c>
      <c r="C2331" s="112" t="s">
        <v>5012</v>
      </c>
      <c r="D2331" s="1575" t="s">
        <v>1791</v>
      </c>
    </row>
    <row r="2332">
      <c r="A2332" s="1576" t="s">
        <v>3015</v>
      </c>
      <c r="B2332" s="1574" t="s">
        <v>5013</v>
      </c>
      <c r="C2332" s="112" t="s">
        <v>5014</v>
      </c>
      <c r="D2332" s="1575" t="s">
        <v>1137</v>
      </c>
    </row>
    <row r="2333">
      <c r="A2333" s="1576" t="s">
        <v>3015</v>
      </c>
      <c r="B2333" s="1574" t="s">
        <v>5015</v>
      </c>
      <c r="C2333" s="112" t="s">
        <v>5016</v>
      </c>
      <c r="D2333" s="1575" t="s">
        <v>2919</v>
      </c>
    </row>
    <row r="2334">
      <c r="A2334" s="1576" t="s">
        <v>3015</v>
      </c>
      <c r="B2334" s="1574" t="s">
        <v>5017</v>
      </c>
      <c r="C2334" s="112" t="s">
        <v>5018</v>
      </c>
      <c r="D2334" s="1575" t="s">
        <v>2919</v>
      </c>
    </row>
    <row r="2335">
      <c r="A2335" s="1576" t="s">
        <v>3015</v>
      </c>
      <c r="B2335" s="1574" t="s">
        <v>5019</v>
      </c>
      <c r="C2335" s="112" t="s">
        <v>5020</v>
      </c>
      <c r="D2335" s="1575" t="s">
        <v>1791</v>
      </c>
    </row>
    <row r="2336">
      <c r="A2336" s="1576" t="s">
        <v>3015</v>
      </c>
      <c r="B2336" s="1574" t="s">
        <v>5021</v>
      </c>
      <c r="C2336" s="112" t="s">
        <v>5022</v>
      </c>
      <c r="D2336" s="1575" t="s">
        <v>1791</v>
      </c>
    </row>
    <row r="2337">
      <c r="A2337" s="1576" t="s">
        <v>3015</v>
      </c>
      <c r="B2337" s="1574" t="s">
        <v>5023</v>
      </c>
      <c r="C2337" s="112" t="s">
        <v>5024</v>
      </c>
      <c r="D2337" s="1575" t="s">
        <v>2919</v>
      </c>
    </row>
    <row r="2338">
      <c r="A2338" s="1576" t="s">
        <v>3015</v>
      </c>
      <c r="B2338" s="1574" t="s">
        <v>5025</v>
      </c>
      <c r="C2338" s="112" t="s">
        <v>5026</v>
      </c>
      <c r="D2338" s="1575" t="s">
        <v>1791</v>
      </c>
    </row>
    <row r="2339">
      <c r="A2339" s="1576" t="s">
        <v>3015</v>
      </c>
      <c r="B2339" s="1574" t="s">
        <v>5027</v>
      </c>
      <c r="C2339" s="112" t="s">
        <v>5028</v>
      </c>
      <c r="D2339" s="1575" t="s">
        <v>4966</v>
      </c>
    </row>
    <row r="2340">
      <c r="A2340" s="1576" t="s">
        <v>3015</v>
      </c>
      <c r="B2340" s="1574" t="s">
        <v>5029</v>
      </c>
      <c r="C2340" s="112" t="s">
        <v>5030</v>
      </c>
      <c r="D2340" s="1575" t="s">
        <v>1137</v>
      </c>
    </row>
    <row r="2341">
      <c r="A2341" s="1576" t="s">
        <v>3015</v>
      </c>
      <c r="B2341" s="1574" t="s">
        <v>5031</v>
      </c>
      <c r="C2341" s="112" t="s">
        <v>5032</v>
      </c>
      <c r="D2341" s="1575" t="s">
        <v>4966</v>
      </c>
    </row>
    <row r="2342">
      <c r="A2342" s="1576" t="s">
        <v>3015</v>
      </c>
      <c r="B2342" s="1574" t="s">
        <v>5033</v>
      </c>
      <c r="C2342" s="112" t="s">
        <v>2873</v>
      </c>
      <c r="D2342" s="1575" t="s">
        <v>1137</v>
      </c>
    </row>
    <row r="2343">
      <c r="A2343" s="1576" t="s">
        <v>3015</v>
      </c>
      <c r="B2343" s="1574" t="s">
        <v>5034</v>
      </c>
      <c r="C2343" s="112" t="s">
        <v>5035</v>
      </c>
      <c r="D2343" s="1575" t="s">
        <v>1137</v>
      </c>
    </row>
    <row r="2344">
      <c r="A2344" s="1576" t="s">
        <v>3015</v>
      </c>
      <c r="B2344" s="1574" t="s">
        <v>5036</v>
      </c>
      <c r="C2344" s="112" t="s">
        <v>1673</v>
      </c>
      <c r="D2344" s="1575" t="s">
        <v>2919</v>
      </c>
    </row>
    <row r="2345">
      <c r="A2345" s="1576" t="s">
        <v>3015</v>
      </c>
      <c r="B2345" s="1574" t="s">
        <v>5037</v>
      </c>
      <c r="C2345" s="112" t="s">
        <v>5038</v>
      </c>
      <c r="D2345" s="1575" t="s">
        <v>4966</v>
      </c>
    </row>
    <row r="2346">
      <c r="A2346" s="1576" t="s">
        <v>3015</v>
      </c>
      <c r="B2346" s="1574" t="s">
        <v>5039</v>
      </c>
      <c r="C2346" s="112" t="s">
        <v>5040</v>
      </c>
      <c r="D2346" s="1575" t="s">
        <v>1791</v>
      </c>
    </row>
    <row r="2347">
      <c r="A2347" s="1576" t="s">
        <v>3015</v>
      </c>
      <c r="B2347" s="1574" t="s">
        <v>5041</v>
      </c>
      <c r="C2347" s="112" t="s">
        <v>5042</v>
      </c>
      <c r="D2347" s="1575" t="s">
        <v>1791</v>
      </c>
    </row>
    <row r="2348">
      <c r="A2348" s="1576" t="s">
        <v>3015</v>
      </c>
      <c r="B2348" s="1574" t="s">
        <v>5043</v>
      </c>
      <c r="C2348" s="112" t="s">
        <v>5044</v>
      </c>
      <c r="D2348" s="1575" t="s">
        <v>1137</v>
      </c>
    </row>
    <row r="2349">
      <c r="A2349" s="1576" t="s">
        <v>3015</v>
      </c>
      <c r="B2349" s="1574" t="s">
        <v>5045</v>
      </c>
      <c r="C2349" s="112" t="s">
        <v>5046</v>
      </c>
      <c r="D2349" s="1575" t="s">
        <v>1791</v>
      </c>
    </row>
    <row r="2350">
      <c r="A2350" s="1576" t="s">
        <v>3015</v>
      </c>
      <c r="B2350" s="1574" t="s">
        <v>5047</v>
      </c>
      <c r="C2350" s="112" t="s">
        <v>5048</v>
      </c>
      <c r="D2350" s="1575" t="s">
        <v>2919</v>
      </c>
    </row>
    <row r="2351">
      <c r="A2351" s="1576" t="s">
        <v>3015</v>
      </c>
      <c r="B2351" s="1574" t="s">
        <v>5049</v>
      </c>
      <c r="C2351" s="112" t="s">
        <v>5050</v>
      </c>
      <c r="D2351" s="1575" t="s">
        <v>2919</v>
      </c>
    </row>
    <row r="2352">
      <c r="A2352" s="1576" t="s">
        <v>3015</v>
      </c>
      <c r="B2352" s="1574" t="s">
        <v>5051</v>
      </c>
      <c r="C2352" s="112" t="s">
        <v>5052</v>
      </c>
      <c r="D2352" s="1575" t="s">
        <v>1137</v>
      </c>
    </row>
    <row r="2353">
      <c r="A2353" s="1576" t="s">
        <v>3015</v>
      </c>
      <c r="B2353" s="1574" t="s">
        <v>5053</v>
      </c>
      <c r="C2353" s="112" t="s">
        <v>5054</v>
      </c>
      <c r="D2353" s="1575" t="s">
        <v>2919</v>
      </c>
    </row>
    <row r="2354">
      <c r="A2354" s="1576" t="s">
        <v>3015</v>
      </c>
      <c r="B2354" s="1574" t="s">
        <v>5055</v>
      </c>
      <c r="C2354" s="112" t="s">
        <v>5056</v>
      </c>
      <c r="D2354" s="1575" t="s">
        <v>1137</v>
      </c>
    </row>
    <row r="2355">
      <c r="A2355" s="1576" t="s">
        <v>3015</v>
      </c>
      <c r="B2355" s="1574" t="s">
        <v>5057</v>
      </c>
      <c r="C2355" s="112" t="s">
        <v>5058</v>
      </c>
      <c r="D2355" s="1575" t="s">
        <v>2919</v>
      </c>
    </row>
    <row r="2356">
      <c r="A2356" s="1576" t="s">
        <v>3015</v>
      </c>
      <c r="B2356" s="1574" t="s">
        <v>5059</v>
      </c>
      <c r="C2356" s="112" t="s">
        <v>5060</v>
      </c>
      <c r="D2356" s="1575" t="s">
        <v>1137</v>
      </c>
    </row>
    <row r="2357">
      <c r="A2357" s="1576" t="s">
        <v>3015</v>
      </c>
      <c r="B2357" s="1574" t="s">
        <v>5061</v>
      </c>
      <c r="C2357" s="112" t="s">
        <v>5062</v>
      </c>
      <c r="D2357" s="1575" t="s">
        <v>1791</v>
      </c>
    </row>
    <row r="2358">
      <c r="A2358" s="1576" t="s">
        <v>3015</v>
      </c>
      <c r="B2358" s="1574" t="s">
        <v>5063</v>
      </c>
      <c r="C2358" s="112" t="s">
        <v>5064</v>
      </c>
      <c r="D2358" s="1575" t="s">
        <v>1137</v>
      </c>
    </row>
    <row r="2359">
      <c r="A2359" s="1576" t="s">
        <v>3015</v>
      </c>
      <c r="B2359" s="1574" t="s">
        <v>5065</v>
      </c>
      <c r="C2359" s="112" t="s">
        <v>5066</v>
      </c>
      <c r="D2359" s="1575" t="s">
        <v>2919</v>
      </c>
    </row>
    <row r="2360">
      <c r="A2360" s="1576" t="s">
        <v>3015</v>
      </c>
      <c r="B2360" s="1574" t="s">
        <v>5067</v>
      </c>
      <c r="C2360" s="112" t="s">
        <v>5068</v>
      </c>
      <c r="D2360" s="1575" t="s">
        <v>1791</v>
      </c>
    </row>
    <row r="2361">
      <c r="A2361" s="1576" t="s">
        <v>3015</v>
      </c>
      <c r="B2361" s="1574" t="s">
        <v>5069</v>
      </c>
      <c r="C2361" s="112" t="s">
        <v>5070</v>
      </c>
      <c r="D2361" s="1575" t="s">
        <v>1137</v>
      </c>
    </row>
    <row r="2362">
      <c r="A2362" s="1576" t="s">
        <v>3015</v>
      </c>
      <c r="B2362" s="1574" t="s">
        <v>5071</v>
      </c>
      <c r="C2362" s="112" t="s">
        <v>5072</v>
      </c>
      <c r="D2362" s="1575" t="s">
        <v>1791</v>
      </c>
    </row>
    <row r="2363">
      <c r="A2363" s="1576" t="s">
        <v>3015</v>
      </c>
      <c r="B2363" s="1574" t="s">
        <v>5073</v>
      </c>
      <c r="C2363" s="112" t="s">
        <v>1753</v>
      </c>
      <c r="D2363" s="1575" t="s">
        <v>1791</v>
      </c>
    </row>
    <row r="2364">
      <c r="A2364" s="1576" t="s">
        <v>3015</v>
      </c>
      <c r="B2364" s="1574" t="s">
        <v>5074</v>
      </c>
      <c r="C2364" s="112" t="s">
        <v>5075</v>
      </c>
      <c r="D2364" s="1575" t="s">
        <v>1791</v>
      </c>
    </row>
    <row r="2365">
      <c r="A2365" s="1576" t="s">
        <v>3015</v>
      </c>
      <c r="B2365" s="1574" t="s">
        <v>5076</v>
      </c>
      <c r="C2365" s="112" t="s">
        <v>5077</v>
      </c>
      <c r="D2365" s="1575" t="s">
        <v>5078</v>
      </c>
    </row>
    <row r="2366">
      <c r="A2366" s="1576" t="s">
        <v>3015</v>
      </c>
      <c r="B2366" s="1574" t="s">
        <v>5079</v>
      </c>
      <c r="C2366" s="112" t="s">
        <v>1015</v>
      </c>
      <c r="D2366" s="1575" t="s">
        <v>5080</v>
      </c>
    </row>
    <row r="2367">
      <c r="A2367" s="1576" t="s">
        <v>3015</v>
      </c>
      <c r="B2367" s="1574" t="s">
        <v>5081</v>
      </c>
      <c r="C2367" s="112" t="s">
        <v>1015</v>
      </c>
      <c r="D2367" s="1575" t="s">
        <v>5080</v>
      </c>
    </row>
    <row r="2368">
      <c r="A2368" s="1576" t="s">
        <v>3015</v>
      </c>
      <c r="B2368" s="1574" t="s">
        <v>5082</v>
      </c>
      <c r="C2368" s="112" t="s">
        <v>1015</v>
      </c>
      <c r="D2368" s="1575" t="s">
        <v>5080</v>
      </c>
    </row>
    <row r="2369">
      <c r="A2369" s="1576" t="s">
        <v>3015</v>
      </c>
      <c r="B2369" s="1574" t="s">
        <v>5083</v>
      </c>
      <c r="C2369" s="112" t="s">
        <v>2470</v>
      </c>
      <c r="D2369" s="1575" t="s">
        <v>5080</v>
      </c>
    </row>
    <row r="2370">
      <c r="A2370" s="1576" t="s">
        <v>3015</v>
      </c>
      <c r="B2370" s="1574" t="s">
        <v>5084</v>
      </c>
      <c r="C2370" s="112" t="s">
        <v>5085</v>
      </c>
      <c r="D2370" s="1575" t="s">
        <v>5078</v>
      </c>
    </row>
    <row r="2371">
      <c r="A2371" s="1576" t="s">
        <v>3015</v>
      </c>
      <c r="B2371" s="1574" t="s">
        <v>5086</v>
      </c>
      <c r="C2371" s="112" t="s">
        <v>5087</v>
      </c>
      <c r="D2371" s="1575" t="s">
        <v>5088</v>
      </c>
    </row>
    <row r="2372">
      <c r="A2372" s="1576" t="s">
        <v>3015</v>
      </c>
      <c r="B2372" s="1574" t="s">
        <v>5089</v>
      </c>
      <c r="C2372" s="112" t="s">
        <v>5090</v>
      </c>
      <c r="D2372" s="1575" t="s">
        <v>5078</v>
      </c>
    </row>
    <row r="2373">
      <c r="A2373" s="1576" t="s">
        <v>3015</v>
      </c>
      <c r="B2373" s="1574" t="s">
        <v>5091</v>
      </c>
      <c r="C2373" s="112" t="s">
        <v>5092</v>
      </c>
      <c r="D2373" s="1575" t="s">
        <v>5078</v>
      </c>
    </row>
    <row r="2374">
      <c r="A2374" s="1576" t="s">
        <v>3015</v>
      </c>
      <c r="B2374" s="1574" t="s">
        <v>5093</v>
      </c>
      <c r="C2374" s="112" t="s">
        <v>5094</v>
      </c>
      <c r="D2374" s="1575" t="s">
        <v>5078</v>
      </c>
    </row>
    <row r="2375">
      <c r="A2375" s="1576" t="s">
        <v>3015</v>
      </c>
      <c r="B2375" s="1574" t="s">
        <v>5095</v>
      </c>
      <c r="C2375" s="112" t="s">
        <v>5096</v>
      </c>
      <c r="D2375" s="1575" t="s">
        <v>1484</v>
      </c>
    </row>
    <row r="2376">
      <c r="A2376" s="1576" t="s">
        <v>3015</v>
      </c>
      <c r="B2376" s="1574" t="s">
        <v>5097</v>
      </c>
      <c r="C2376" s="112" t="s">
        <v>5098</v>
      </c>
      <c r="D2376" s="1575" t="s">
        <v>5080</v>
      </c>
    </row>
    <row r="2377">
      <c r="A2377" s="1576" t="s">
        <v>3015</v>
      </c>
      <c r="B2377" s="1574" t="s">
        <v>5099</v>
      </c>
      <c r="C2377" s="112" t="s">
        <v>5080</v>
      </c>
      <c r="D2377" s="1575" t="s">
        <v>5080</v>
      </c>
    </row>
    <row r="2378">
      <c r="A2378" s="1576" t="s">
        <v>3015</v>
      </c>
      <c r="B2378" s="1574" t="s">
        <v>5100</v>
      </c>
      <c r="C2378" s="112" t="s">
        <v>5101</v>
      </c>
      <c r="D2378" s="1575" t="s">
        <v>1484</v>
      </c>
    </row>
    <row r="2379">
      <c r="A2379" s="1576" t="s">
        <v>3015</v>
      </c>
      <c r="B2379" s="1574" t="s">
        <v>5102</v>
      </c>
      <c r="C2379" s="112" t="s">
        <v>5103</v>
      </c>
      <c r="D2379" s="1575" t="s">
        <v>5088</v>
      </c>
    </row>
    <row r="2380">
      <c r="A2380" s="1576" t="s">
        <v>3015</v>
      </c>
      <c r="B2380" s="1574" t="s">
        <v>5104</v>
      </c>
      <c r="C2380" s="112" t="s">
        <v>5105</v>
      </c>
      <c r="D2380" s="1575" t="s">
        <v>1484</v>
      </c>
    </row>
    <row r="2381">
      <c r="A2381" s="1576" t="s">
        <v>3015</v>
      </c>
      <c r="B2381" s="1574" t="s">
        <v>5106</v>
      </c>
      <c r="C2381" s="112" t="s">
        <v>5107</v>
      </c>
      <c r="D2381" s="1575" t="s">
        <v>5078</v>
      </c>
    </row>
    <row r="2382">
      <c r="A2382" s="1576" t="s">
        <v>3015</v>
      </c>
      <c r="B2382" s="1574" t="s">
        <v>5108</v>
      </c>
      <c r="C2382" s="112" t="s">
        <v>5109</v>
      </c>
      <c r="D2382" s="1575" t="s">
        <v>5110</v>
      </c>
    </row>
    <row r="2383">
      <c r="A2383" s="1576" t="s">
        <v>3015</v>
      </c>
      <c r="B2383" s="1574" t="s">
        <v>5111</v>
      </c>
      <c r="C2383" s="112" t="s">
        <v>5112</v>
      </c>
      <c r="D2383" s="1575" t="s">
        <v>5078</v>
      </c>
    </row>
    <row r="2384">
      <c r="A2384" s="1576" t="s">
        <v>3015</v>
      </c>
      <c r="B2384" s="1574" t="s">
        <v>5113</v>
      </c>
      <c r="C2384" s="112" t="s">
        <v>5114</v>
      </c>
      <c r="D2384" s="1575" t="s">
        <v>5088</v>
      </c>
    </row>
    <row r="2385">
      <c r="A2385" s="1576" t="s">
        <v>3015</v>
      </c>
      <c r="B2385" s="1574" t="s">
        <v>5115</v>
      </c>
      <c r="C2385" s="112" t="s">
        <v>5116</v>
      </c>
      <c r="D2385" s="1575" t="s">
        <v>1484</v>
      </c>
    </row>
    <row r="2386">
      <c r="A2386" s="1576" t="s">
        <v>3015</v>
      </c>
      <c r="B2386" s="1574" t="s">
        <v>5117</v>
      </c>
      <c r="C2386" s="112" t="s">
        <v>5118</v>
      </c>
      <c r="D2386" s="1575" t="s">
        <v>5088</v>
      </c>
    </row>
    <row r="2387">
      <c r="A2387" s="1576" t="s">
        <v>3015</v>
      </c>
      <c r="B2387" s="1574" t="s">
        <v>5119</v>
      </c>
      <c r="C2387" s="112" t="s">
        <v>5110</v>
      </c>
      <c r="D2387" s="1575" t="s">
        <v>5110</v>
      </c>
    </row>
    <row r="2388">
      <c r="A2388" s="1576" t="s">
        <v>3015</v>
      </c>
      <c r="B2388" s="1574" t="s">
        <v>5120</v>
      </c>
      <c r="C2388" s="112" t="s">
        <v>5121</v>
      </c>
      <c r="D2388" s="1575" t="s">
        <v>5078</v>
      </c>
    </row>
    <row r="2389">
      <c r="A2389" s="1576" t="s">
        <v>3015</v>
      </c>
      <c r="B2389" s="1574" t="s">
        <v>5122</v>
      </c>
      <c r="C2389" s="112" t="s">
        <v>5123</v>
      </c>
      <c r="D2389" s="1575" t="s">
        <v>1484</v>
      </c>
    </row>
    <row r="2390">
      <c r="A2390" s="1576" t="s">
        <v>3015</v>
      </c>
      <c r="B2390" s="1574" t="s">
        <v>5124</v>
      </c>
      <c r="C2390" s="112" t="s">
        <v>2330</v>
      </c>
      <c r="D2390" s="1575" t="s">
        <v>5125</v>
      </c>
    </row>
    <row r="2391">
      <c r="A2391" s="1576" t="s">
        <v>3015</v>
      </c>
      <c r="B2391" s="1574" t="s">
        <v>5126</v>
      </c>
      <c r="C2391" s="112" t="s">
        <v>5127</v>
      </c>
      <c r="D2391" s="1575" t="s">
        <v>5128</v>
      </c>
    </row>
    <row r="2392">
      <c r="A2392" s="1576" t="s">
        <v>3015</v>
      </c>
      <c r="B2392" s="1574" t="s">
        <v>5129</v>
      </c>
      <c r="C2392" s="112" t="s">
        <v>5130</v>
      </c>
      <c r="D2392" s="1575" t="s">
        <v>5110</v>
      </c>
    </row>
    <row r="2393">
      <c r="A2393" s="1576" t="s">
        <v>3015</v>
      </c>
      <c r="B2393" s="1574" t="s">
        <v>5131</v>
      </c>
      <c r="C2393" s="112" t="s">
        <v>5132</v>
      </c>
      <c r="D2393" s="1575" t="s">
        <v>5078</v>
      </c>
    </row>
    <row r="2394">
      <c r="A2394" s="1576" t="s">
        <v>3015</v>
      </c>
      <c r="B2394" s="1574" t="s">
        <v>5133</v>
      </c>
      <c r="C2394" s="112" t="s">
        <v>5134</v>
      </c>
      <c r="D2394" s="1575" t="s">
        <v>5078</v>
      </c>
    </row>
    <row r="2395">
      <c r="A2395" s="1576" t="s">
        <v>3015</v>
      </c>
      <c r="B2395" s="1574" t="s">
        <v>5135</v>
      </c>
      <c r="C2395" s="112" t="s">
        <v>5136</v>
      </c>
      <c r="D2395" s="1575" t="s">
        <v>1484</v>
      </c>
    </row>
    <row r="2396">
      <c r="A2396" s="1576" t="s">
        <v>3015</v>
      </c>
      <c r="B2396" s="1574" t="s">
        <v>5137</v>
      </c>
      <c r="C2396" s="112" t="s">
        <v>1364</v>
      </c>
      <c r="D2396" s="1575" t="s">
        <v>5125</v>
      </c>
    </row>
    <row r="2397">
      <c r="A2397" s="1576" t="s">
        <v>3015</v>
      </c>
      <c r="B2397" s="1574" t="s">
        <v>5138</v>
      </c>
      <c r="C2397" s="112" t="s">
        <v>5139</v>
      </c>
      <c r="D2397" s="1575" t="s">
        <v>5078</v>
      </c>
    </row>
    <row r="2398">
      <c r="A2398" s="1576" t="s">
        <v>3015</v>
      </c>
      <c r="B2398" s="1574" t="s">
        <v>5140</v>
      </c>
      <c r="C2398" s="112" t="s">
        <v>1968</v>
      </c>
      <c r="D2398" s="1575" t="s">
        <v>5080</v>
      </c>
    </row>
    <row r="2399">
      <c r="A2399" s="1576" t="s">
        <v>3015</v>
      </c>
      <c r="B2399" s="1574" t="s">
        <v>5141</v>
      </c>
      <c r="C2399" s="112" t="s">
        <v>5142</v>
      </c>
      <c r="D2399" s="1575" t="s">
        <v>5143</v>
      </c>
    </row>
    <row r="2400">
      <c r="A2400" s="1576" t="s">
        <v>3015</v>
      </c>
      <c r="B2400" s="1574" t="s">
        <v>5144</v>
      </c>
      <c r="C2400" s="112" t="s">
        <v>5145</v>
      </c>
      <c r="D2400" s="1575" t="s">
        <v>5078</v>
      </c>
    </row>
    <row r="2401">
      <c r="A2401" s="1576" t="s">
        <v>3015</v>
      </c>
      <c r="B2401" s="1574" t="s">
        <v>5146</v>
      </c>
      <c r="C2401" s="112" t="s">
        <v>5147</v>
      </c>
      <c r="D2401" s="1575" t="s">
        <v>5125</v>
      </c>
    </row>
    <row r="2402">
      <c r="A2402" s="1576" t="s">
        <v>3015</v>
      </c>
      <c r="B2402" s="1574" t="s">
        <v>5148</v>
      </c>
      <c r="C2402" s="112" t="s">
        <v>4084</v>
      </c>
      <c r="D2402" s="1575" t="s">
        <v>5088</v>
      </c>
    </row>
    <row r="2403">
      <c r="A2403" s="1576" t="s">
        <v>3015</v>
      </c>
      <c r="B2403" s="1574" t="s">
        <v>5149</v>
      </c>
      <c r="C2403" s="112" t="s">
        <v>5150</v>
      </c>
      <c r="D2403" s="1575" t="s">
        <v>5080</v>
      </c>
    </row>
    <row r="2404">
      <c r="A2404" s="1576" t="s">
        <v>3015</v>
      </c>
      <c r="B2404" s="1574" t="s">
        <v>5151</v>
      </c>
      <c r="C2404" s="112" t="s">
        <v>2608</v>
      </c>
      <c r="D2404" s="1575" t="s">
        <v>1484</v>
      </c>
    </row>
    <row r="2405">
      <c r="A2405" s="1576" t="s">
        <v>3015</v>
      </c>
      <c r="B2405" s="1574" t="s">
        <v>5152</v>
      </c>
      <c r="C2405" s="112" t="s">
        <v>1588</v>
      </c>
      <c r="D2405" s="1575" t="s">
        <v>5125</v>
      </c>
    </row>
    <row r="2406">
      <c r="A2406" s="1576" t="s">
        <v>3015</v>
      </c>
      <c r="B2406" s="1574" t="s">
        <v>5153</v>
      </c>
      <c r="C2406" s="112" t="s">
        <v>5154</v>
      </c>
      <c r="D2406" s="1575" t="s">
        <v>5088</v>
      </c>
    </row>
    <row r="2407">
      <c r="A2407" s="1576" t="s">
        <v>3015</v>
      </c>
      <c r="B2407" s="1574" t="s">
        <v>5155</v>
      </c>
      <c r="C2407" s="112" t="s">
        <v>5156</v>
      </c>
      <c r="D2407" s="1575" t="s">
        <v>5088</v>
      </c>
    </row>
    <row r="2408">
      <c r="A2408" s="1576" t="s">
        <v>3015</v>
      </c>
      <c r="B2408" s="1574" t="s">
        <v>5157</v>
      </c>
      <c r="C2408" s="112" t="s">
        <v>5158</v>
      </c>
      <c r="D2408" s="1575" t="s">
        <v>5110</v>
      </c>
    </row>
    <row r="2409">
      <c r="A2409" s="1576" t="s">
        <v>3015</v>
      </c>
      <c r="B2409" s="1574" t="s">
        <v>5159</v>
      </c>
      <c r="C2409" s="112" t="s">
        <v>5160</v>
      </c>
      <c r="D2409" s="1575" t="s">
        <v>5078</v>
      </c>
    </row>
    <row r="2410">
      <c r="A2410" s="1576" t="s">
        <v>3015</v>
      </c>
      <c r="B2410" s="1574" t="s">
        <v>5161</v>
      </c>
      <c r="C2410" s="112" t="s">
        <v>5162</v>
      </c>
      <c r="D2410" s="1575" t="s">
        <v>5078</v>
      </c>
    </row>
    <row r="2411">
      <c r="A2411" s="1576" t="s">
        <v>3015</v>
      </c>
      <c r="B2411" s="1574" t="s">
        <v>5163</v>
      </c>
      <c r="C2411" s="112" t="s">
        <v>5164</v>
      </c>
      <c r="D2411" s="1575" t="s">
        <v>5080</v>
      </c>
    </row>
    <row r="2412">
      <c r="A2412" s="1576" t="s">
        <v>3015</v>
      </c>
      <c r="B2412" s="1574" t="s">
        <v>5165</v>
      </c>
      <c r="C2412" s="112" t="s">
        <v>5166</v>
      </c>
      <c r="D2412" s="1575" t="s">
        <v>5078</v>
      </c>
    </row>
    <row r="2413">
      <c r="A2413" s="1576" t="s">
        <v>3015</v>
      </c>
      <c r="B2413" s="1574" t="s">
        <v>5167</v>
      </c>
      <c r="C2413" s="112" t="s">
        <v>5168</v>
      </c>
      <c r="D2413" s="1575" t="s">
        <v>5088</v>
      </c>
    </row>
    <row r="2414">
      <c r="A2414" s="1576" t="s">
        <v>3015</v>
      </c>
      <c r="B2414" s="1574" t="s">
        <v>5169</v>
      </c>
      <c r="C2414" s="112" t="s">
        <v>5170</v>
      </c>
      <c r="D2414" s="1575" t="s">
        <v>5078</v>
      </c>
    </row>
    <row r="2415">
      <c r="A2415" s="1576" t="s">
        <v>3015</v>
      </c>
      <c r="B2415" s="1574" t="s">
        <v>5171</v>
      </c>
      <c r="C2415" s="112" t="s">
        <v>5172</v>
      </c>
      <c r="D2415" s="1575" t="s">
        <v>5110</v>
      </c>
    </row>
    <row r="2416">
      <c r="A2416" s="1576" t="s">
        <v>3015</v>
      </c>
      <c r="B2416" s="1574" t="s">
        <v>5173</v>
      </c>
      <c r="C2416" s="112" t="s">
        <v>5174</v>
      </c>
      <c r="D2416" s="1575" t="s">
        <v>5078</v>
      </c>
    </row>
    <row r="2417">
      <c r="A2417" s="1576" t="s">
        <v>3015</v>
      </c>
      <c r="B2417" s="1574" t="s">
        <v>5175</v>
      </c>
      <c r="C2417" s="112" t="s">
        <v>5174</v>
      </c>
      <c r="D2417" s="1575" t="s">
        <v>5078</v>
      </c>
    </row>
    <row r="2418">
      <c r="A2418" s="1576" t="s">
        <v>3015</v>
      </c>
      <c r="B2418" s="1574" t="s">
        <v>5176</v>
      </c>
      <c r="C2418" s="112" t="s">
        <v>5174</v>
      </c>
      <c r="D2418" s="1575" t="s">
        <v>5078</v>
      </c>
    </row>
    <row r="2419">
      <c r="A2419" s="1576" t="s">
        <v>3015</v>
      </c>
      <c r="B2419" s="1574" t="s">
        <v>5177</v>
      </c>
      <c r="C2419" s="112" t="s">
        <v>5178</v>
      </c>
      <c r="D2419" s="1575" t="s">
        <v>5125</v>
      </c>
    </row>
    <row r="2420">
      <c r="A2420" s="1576" t="s">
        <v>3015</v>
      </c>
      <c r="B2420" s="1574" t="s">
        <v>5179</v>
      </c>
      <c r="C2420" s="112" t="s">
        <v>5180</v>
      </c>
      <c r="D2420" s="1575" t="s">
        <v>5088</v>
      </c>
    </row>
    <row r="2421">
      <c r="A2421" s="1576" t="s">
        <v>3015</v>
      </c>
      <c r="B2421" s="1574" t="s">
        <v>5181</v>
      </c>
      <c r="C2421" s="112" t="s">
        <v>5182</v>
      </c>
      <c r="D2421" s="1575" t="s">
        <v>5110</v>
      </c>
    </row>
    <row r="2422">
      <c r="A2422" s="1576" t="s">
        <v>3015</v>
      </c>
      <c r="B2422" s="1574" t="s">
        <v>5183</v>
      </c>
      <c r="C2422" s="112" t="s">
        <v>5184</v>
      </c>
      <c r="D2422" s="1575" t="s">
        <v>5125</v>
      </c>
    </row>
    <row r="2423">
      <c r="A2423" s="1576" t="s">
        <v>3015</v>
      </c>
      <c r="B2423" s="1574" t="s">
        <v>5185</v>
      </c>
      <c r="C2423" s="112" t="s">
        <v>5186</v>
      </c>
      <c r="D2423" s="1575" t="s">
        <v>5088</v>
      </c>
    </row>
    <row r="2424">
      <c r="A2424" s="1576" t="s">
        <v>3015</v>
      </c>
      <c r="B2424" s="1574" t="s">
        <v>5187</v>
      </c>
      <c r="C2424" s="112" t="s">
        <v>5188</v>
      </c>
      <c r="D2424" s="1575" t="s">
        <v>5078</v>
      </c>
    </row>
    <row r="2425">
      <c r="A2425" s="1576" t="s">
        <v>3015</v>
      </c>
      <c r="B2425" s="1574" t="s">
        <v>5189</v>
      </c>
      <c r="C2425" s="112" t="s">
        <v>5190</v>
      </c>
      <c r="D2425" s="1575" t="s">
        <v>5088</v>
      </c>
    </row>
    <row r="2426">
      <c r="A2426" s="1576" t="s">
        <v>3015</v>
      </c>
      <c r="B2426" s="1574" t="s">
        <v>5191</v>
      </c>
      <c r="C2426" s="112" t="s">
        <v>5192</v>
      </c>
      <c r="D2426" s="1575" t="s">
        <v>5078</v>
      </c>
    </row>
    <row r="2427">
      <c r="A2427" s="1576" t="s">
        <v>3015</v>
      </c>
      <c r="B2427" s="1574" t="s">
        <v>5193</v>
      </c>
      <c r="C2427" s="112" t="s">
        <v>5194</v>
      </c>
      <c r="D2427" s="1575" t="s">
        <v>5078</v>
      </c>
    </row>
    <row r="2428">
      <c r="A2428" s="1576" t="s">
        <v>3015</v>
      </c>
      <c r="B2428" s="1574" t="s">
        <v>5195</v>
      </c>
      <c r="C2428" s="112" t="s">
        <v>5196</v>
      </c>
      <c r="D2428" s="1575" t="s">
        <v>5080</v>
      </c>
    </row>
    <row r="2429">
      <c r="A2429" s="1576" t="s">
        <v>3015</v>
      </c>
      <c r="B2429" s="1574" t="s">
        <v>5197</v>
      </c>
      <c r="C2429" s="112" t="s">
        <v>5198</v>
      </c>
      <c r="D2429" s="1575" t="s">
        <v>5078</v>
      </c>
    </row>
    <row r="2430">
      <c r="A2430" s="1576" t="s">
        <v>3015</v>
      </c>
      <c r="B2430" s="1574" t="s">
        <v>5199</v>
      </c>
      <c r="C2430" s="112" t="s">
        <v>5200</v>
      </c>
      <c r="D2430" s="1575" t="s">
        <v>5080</v>
      </c>
    </row>
    <row r="2431">
      <c r="A2431" s="1576" t="s">
        <v>3015</v>
      </c>
      <c r="B2431" s="1574" t="s">
        <v>5201</v>
      </c>
      <c r="C2431" s="112" t="s">
        <v>2364</v>
      </c>
      <c r="D2431" s="1575" t="s">
        <v>5088</v>
      </c>
    </row>
    <row r="2432">
      <c r="A2432" s="1576" t="s">
        <v>3015</v>
      </c>
      <c r="B2432" s="1574" t="s">
        <v>5202</v>
      </c>
      <c r="C2432" s="112" t="s">
        <v>5203</v>
      </c>
      <c r="D2432" s="1575" t="s">
        <v>5088</v>
      </c>
    </row>
    <row r="2433">
      <c r="A2433" s="1576" t="s">
        <v>3015</v>
      </c>
      <c r="B2433" s="1574" t="s">
        <v>5204</v>
      </c>
      <c r="C2433" s="112" t="s">
        <v>5205</v>
      </c>
      <c r="D2433" s="1575" t="s">
        <v>5078</v>
      </c>
    </row>
    <row r="2434">
      <c r="A2434" s="1576" t="s">
        <v>3015</v>
      </c>
      <c r="B2434" s="1574" t="s">
        <v>5206</v>
      </c>
      <c r="C2434" s="112" t="s">
        <v>5207</v>
      </c>
      <c r="D2434" s="1575" t="s">
        <v>5080</v>
      </c>
    </row>
    <row r="2435">
      <c r="A2435" s="1576" t="s">
        <v>3015</v>
      </c>
      <c r="B2435" s="1574" t="s">
        <v>5208</v>
      </c>
      <c r="C2435" s="112" t="s">
        <v>5209</v>
      </c>
      <c r="D2435" s="1575" t="s">
        <v>5080</v>
      </c>
    </row>
    <row r="2436">
      <c r="A2436" s="1576" t="s">
        <v>3015</v>
      </c>
      <c r="B2436" s="1574" t="s">
        <v>5210</v>
      </c>
      <c r="C2436" s="112" t="s">
        <v>5211</v>
      </c>
      <c r="D2436" s="1575" t="s">
        <v>5078</v>
      </c>
    </row>
    <row r="2437">
      <c r="A2437" s="1576" t="s">
        <v>3015</v>
      </c>
      <c r="B2437" s="1574" t="s">
        <v>5212</v>
      </c>
      <c r="C2437" s="112" t="s">
        <v>5213</v>
      </c>
      <c r="D2437" s="1575" t="s">
        <v>5078</v>
      </c>
    </row>
    <row r="2438">
      <c r="A2438" s="1576" t="s">
        <v>3015</v>
      </c>
      <c r="B2438" s="1574" t="s">
        <v>5214</v>
      </c>
      <c r="C2438" s="112" t="s">
        <v>1826</v>
      </c>
      <c r="D2438" s="1575" t="s">
        <v>5088</v>
      </c>
    </row>
    <row r="2439">
      <c r="A2439" s="1576" t="s">
        <v>3015</v>
      </c>
      <c r="B2439" s="1574" t="s">
        <v>5215</v>
      </c>
      <c r="C2439" s="112" t="s">
        <v>5216</v>
      </c>
      <c r="D2439" s="1575" t="s">
        <v>1484</v>
      </c>
    </row>
    <row r="2440">
      <c r="A2440" s="1576" t="s">
        <v>3015</v>
      </c>
      <c r="B2440" s="1574" t="s">
        <v>5217</v>
      </c>
      <c r="C2440" s="112" t="s">
        <v>5218</v>
      </c>
      <c r="D2440" s="1575" t="s">
        <v>5128</v>
      </c>
    </row>
    <row r="2441">
      <c r="A2441" s="1576" t="s">
        <v>3015</v>
      </c>
      <c r="B2441" s="1574" t="s">
        <v>5219</v>
      </c>
      <c r="C2441" s="112" t="s">
        <v>5220</v>
      </c>
      <c r="D2441" s="1575" t="s">
        <v>5221</v>
      </c>
    </row>
    <row r="2442">
      <c r="A2442" s="1576" t="s">
        <v>3015</v>
      </c>
      <c r="B2442" s="1574" t="s">
        <v>5222</v>
      </c>
      <c r="C2442" s="112" t="s">
        <v>5088</v>
      </c>
      <c r="D2442" s="1575" t="s">
        <v>5088</v>
      </c>
    </row>
    <row r="2443">
      <c r="A2443" s="1576" t="s">
        <v>3015</v>
      </c>
      <c r="B2443" s="1574" t="s">
        <v>5223</v>
      </c>
      <c r="C2443" s="112" t="s">
        <v>5224</v>
      </c>
      <c r="D2443" s="1575" t="s">
        <v>5088</v>
      </c>
    </row>
    <row r="2444">
      <c r="A2444" s="1576" t="s">
        <v>3015</v>
      </c>
      <c r="B2444" s="1574" t="s">
        <v>5225</v>
      </c>
      <c r="C2444" s="112" t="s">
        <v>5226</v>
      </c>
      <c r="D2444" s="1575" t="s">
        <v>5088</v>
      </c>
    </row>
    <row r="2445">
      <c r="A2445" s="1576" t="s">
        <v>3015</v>
      </c>
      <c r="B2445" s="1574" t="s">
        <v>5227</v>
      </c>
      <c r="C2445" s="112" t="s">
        <v>5228</v>
      </c>
      <c r="D2445" s="1575" t="s">
        <v>1484</v>
      </c>
    </row>
    <row r="2446">
      <c r="A2446" s="1576" t="s">
        <v>3015</v>
      </c>
      <c r="B2446" s="1574" t="s">
        <v>5229</v>
      </c>
      <c r="C2446" s="112" t="s">
        <v>5230</v>
      </c>
      <c r="D2446" s="1575" t="s">
        <v>5088</v>
      </c>
    </row>
    <row r="2447">
      <c r="A2447" s="1576" t="s">
        <v>3015</v>
      </c>
      <c r="B2447" s="1574" t="s">
        <v>5231</v>
      </c>
      <c r="C2447" s="112" t="s">
        <v>5232</v>
      </c>
      <c r="D2447" s="1575" t="s">
        <v>5221</v>
      </c>
    </row>
    <row r="2448">
      <c r="A2448" s="1576" t="s">
        <v>3015</v>
      </c>
      <c r="B2448" s="1574" t="s">
        <v>5233</v>
      </c>
      <c r="C2448" s="112" t="s">
        <v>5234</v>
      </c>
      <c r="D2448" s="1575" t="s">
        <v>5078</v>
      </c>
    </row>
    <row r="2449">
      <c r="A2449" s="1576" t="s">
        <v>3015</v>
      </c>
      <c r="B2449" s="1574" t="s">
        <v>5235</v>
      </c>
      <c r="C2449" s="112" t="s">
        <v>5236</v>
      </c>
      <c r="D2449" s="1575" t="s">
        <v>5078</v>
      </c>
    </row>
    <row r="2450">
      <c r="A2450" s="1576" t="s">
        <v>3015</v>
      </c>
      <c r="B2450" s="1574" t="s">
        <v>5237</v>
      </c>
      <c r="C2450" s="112" t="s">
        <v>5238</v>
      </c>
      <c r="D2450" s="1575" t="s">
        <v>5080</v>
      </c>
    </row>
    <row r="2451">
      <c r="A2451" s="1576" t="s">
        <v>3015</v>
      </c>
      <c r="B2451" s="1574" t="s">
        <v>5239</v>
      </c>
      <c r="C2451" s="112" t="s">
        <v>5240</v>
      </c>
      <c r="D2451" s="1575" t="s">
        <v>5080</v>
      </c>
    </row>
    <row r="2452">
      <c r="A2452" s="1576" t="s">
        <v>3015</v>
      </c>
      <c r="B2452" s="1574" t="s">
        <v>5241</v>
      </c>
      <c r="C2452" s="112" t="s">
        <v>5242</v>
      </c>
      <c r="D2452" s="1575" t="s">
        <v>5110</v>
      </c>
    </row>
    <row r="2453">
      <c r="A2453" s="1576" t="s">
        <v>3015</v>
      </c>
      <c r="B2453" s="1574" t="s">
        <v>5243</v>
      </c>
      <c r="C2453" s="112" t="s">
        <v>5244</v>
      </c>
      <c r="D2453" s="1575" t="s">
        <v>5088</v>
      </c>
    </row>
    <row r="2454">
      <c r="A2454" s="1576" t="s">
        <v>3015</v>
      </c>
      <c r="B2454" s="1574" t="s">
        <v>5245</v>
      </c>
      <c r="C2454" s="112" t="s">
        <v>5246</v>
      </c>
      <c r="D2454" s="1575" t="s">
        <v>2403</v>
      </c>
    </row>
    <row r="2455">
      <c r="A2455" s="1576" t="s">
        <v>3015</v>
      </c>
      <c r="B2455" s="1574" t="s">
        <v>5247</v>
      </c>
      <c r="C2455" s="112" t="s">
        <v>5248</v>
      </c>
      <c r="D2455" s="1575" t="s">
        <v>5088</v>
      </c>
    </row>
    <row r="2456">
      <c r="A2456" s="1576" t="s">
        <v>3015</v>
      </c>
      <c r="B2456" s="1574" t="s">
        <v>5249</v>
      </c>
      <c r="C2456" s="112" t="s">
        <v>5250</v>
      </c>
      <c r="D2456" s="1575" t="s">
        <v>5088</v>
      </c>
    </row>
    <row r="2457">
      <c r="A2457" s="1576" t="s">
        <v>3015</v>
      </c>
      <c r="B2457" s="1574" t="s">
        <v>5251</v>
      </c>
      <c r="C2457" s="112" t="s">
        <v>5252</v>
      </c>
      <c r="D2457" s="1575" t="s">
        <v>2403</v>
      </c>
    </row>
    <row r="2458">
      <c r="A2458" s="1576" t="s">
        <v>3015</v>
      </c>
      <c r="B2458" s="1574" t="s">
        <v>5253</v>
      </c>
      <c r="C2458" s="112" t="s">
        <v>5254</v>
      </c>
      <c r="D2458" s="1575" t="s">
        <v>5080</v>
      </c>
    </row>
    <row r="2459">
      <c r="A2459" s="1576" t="s">
        <v>3015</v>
      </c>
      <c r="B2459" s="1574" t="s">
        <v>5255</v>
      </c>
      <c r="C2459" s="112" t="s">
        <v>5256</v>
      </c>
      <c r="D2459" s="1575" t="s">
        <v>5143</v>
      </c>
    </row>
    <row r="2460">
      <c r="A2460" s="1576" t="s">
        <v>3015</v>
      </c>
      <c r="B2460" s="1574" t="s">
        <v>5257</v>
      </c>
      <c r="C2460" s="112" t="s">
        <v>5258</v>
      </c>
      <c r="D2460" s="1575" t="s">
        <v>5078</v>
      </c>
    </row>
    <row r="2461">
      <c r="A2461" s="1576" t="s">
        <v>3015</v>
      </c>
      <c r="B2461" s="1574" t="s">
        <v>5259</v>
      </c>
      <c r="C2461" s="112" t="s">
        <v>5260</v>
      </c>
      <c r="D2461" s="1575" t="s">
        <v>5078</v>
      </c>
    </row>
    <row r="2462">
      <c r="A2462" s="1576" t="s">
        <v>3015</v>
      </c>
      <c r="B2462" s="1574" t="s">
        <v>5261</v>
      </c>
      <c r="C2462" s="112" t="s">
        <v>5262</v>
      </c>
      <c r="D2462" s="1575" t="s">
        <v>2403</v>
      </c>
    </row>
    <row r="2463">
      <c r="A2463" s="1576" t="s">
        <v>3015</v>
      </c>
      <c r="B2463" s="1574" t="s">
        <v>5263</v>
      </c>
      <c r="C2463" s="112" t="s">
        <v>5264</v>
      </c>
      <c r="D2463" s="1575" t="s">
        <v>5221</v>
      </c>
    </row>
    <row r="2464">
      <c r="A2464" s="1576" t="s">
        <v>3015</v>
      </c>
      <c r="B2464" s="1574" t="s">
        <v>5265</v>
      </c>
      <c r="C2464" s="112" t="s">
        <v>5266</v>
      </c>
      <c r="D2464" s="1575" t="s">
        <v>5080</v>
      </c>
    </row>
    <row r="2465">
      <c r="A2465" s="1576" t="s">
        <v>3015</v>
      </c>
      <c r="B2465" s="1574" t="s">
        <v>5267</v>
      </c>
      <c r="C2465" s="112" t="s">
        <v>5268</v>
      </c>
      <c r="D2465" s="1575" t="s">
        <v>5128</v>
      </c>
    </row>
    <row r="2466">
      <c r="A2466" s="1576" t="s">
        <v>3015</v>
      </c>
      <c r="B2466" s="1574" t="s">
        <v>5269</v>
      </c>
      <c r="C2466" s="112" t="s">
        <v>5270</v>
      </c>
      <c r="D2466" s="1575" t="s">
        <v>5110</v>
      </c>
    </row>
    <row r="2467">
      <c r="A2467" s="1576" t="s">
        <v>3015</v>
      </c>
      <c r="B2467" s="1574" t="s">
        <v>5271</v>
      </c>
      <c r="C2467" s="112" t="s">
        <v>5272</v>
      </c>
      <c r="D2467" s="1575" t="s">
        <v>5078</v>
      </c>
    </row>
    <row r="2468">
      <c r="A2468" s="1576" t="s">
        <v>3015</v>
      </c>
      <c r="B2468" s="1574" t="s">
        <v>5273</v>
      </c>
      <c r="C2468" s="112" t="s">
        <v>5274</v>
      </c>
      <c r="D2468" s="1575" t="s">
        <v>5080</v>
      </c>
    </row>
    <row r="2469">
      <c r="A2469" s="1576" t="s">
        <v>3015</v>
      </c>
      <c r="B2469" s="1574" t="s">
        <v>5275</v>
      </c>
      <c r="C2469" s="112" t="s">
        <v>5276</v>
      </c>
      <c r="D2469" s="1575" t="s">
        <v>5128</v>
      </c>
    </row>
    <row r="2470">
      <c r="A2470" s="1576" t="s">
        <v>3015</v>
      </c>
      <c r="B2470" s="1574" t="s">
        <v>5277</v>
      </c>
      <c r="C2470" s="112" t="s">
        <v>5278</v>
      </c>
      <c r="D2470" s="1575" t="s">
        <v>1484</v>
      </c>
    </row>
    <row r="2471">
      <c r="A2471" s="1576" t="s">
        <v>3015</v>
      </c>
      <c r="B2471" s="1574" t="s">
        <v>5279</v>
      </c>
      <c r="C2471" s="112" t="s">
        <v>5280</v>
      </c>
      <c r="D2471" s="1575" t="s">
        <v>5078</v>
      </c>
    </row>
    <row r="2472">
      <c r="A2472" s="1576" t="s">
        <v>3015</v>
      </c>
      <c r="B2472" s="1574" t="s">
        <v>5281</v>
      </c>
      <c r="C2472" s="112" t="s">
        <v>5282</v>
      </c>
      <c r="D2472" s="1575" t="s">
        <v>5143</v>
      </c>
    </row>
    <row r="2473">
      <c r="A2473" s="1576" t="s">
        <v>3015</v>
      </c>
      <c r="B2473" s="1574" t="s">
        <v>5283</v>
      </c>
      <c r="C2473" s="112" t="s">
        <v>5284</v>
      </c>
      <c r="D2473" s="1575" t="s">
        <v>5080</v>
      </c>
    </row>
    <row r="2474">
      <c r="A2474" s="1576" t="s">
        <v>3015</v>
      </c>
      <c r="B2474" s="1574" t="s">
        <v>5285</v>
      </c>
      <c r="C2474" s="112" t="s">
        <v>5286</v>
      </c>
      <c r="D2474" s="1575" t="s">
        <v>5088</v>
      </c>
    </row>
    <row r="2475">
      <c r="A2475" s="1576" t="s">
        <v>3015</v>
      </c>
      <c r="B2475" s="1574" t="s">
        <v>5287</v>
      </c>
      <c r="C2475" s="112" t="s">
        <v>5288</v>
      </c>
      <c r="D2475" s="1575" t="s">
        <v>5078</v>
      </c>
    </row>
    <row r="2476">
      <c r="A2476" s="1576" t="s">
        <v>3015</v>
      </c>
      <c r="B2476" s="1574" t="s">
        <v>5289</v>
      </c>
      <c r="C2476" s="112" t="s">
        <v>5288</v>
      </c>
      <c r="D2476" s="1575" t="s">
        <v>5078</v>
      </c>
    </row>
    <row r="2477">
      <c r="A2477" s="1576" t="s">
        <v>3015</v>
      </c>
      <c r="B2477" s="1574" t="s">
        <v>5290</v>
      </c>
      <c r="C2477" s="112" t="s">
        <v>5288</v>
      </c>
      <c r="D2477" s="1575" t="s">
        <v>5078</v>
      </c>
    </row>
    <row r="2478">
      <c r="A2478" s="1576" t="s">
        <v>3015</v>
      </c>
      <c r="B2478" s="1574" t="s">
        <v>5291</v>
      </c>
      <c r="C2478" s="112" t="s">
        <v>5288</v>
      </c>
      <c r="D2478" s="1575" t="s">
        <v>5078</v>
      </c>
    </row>
    <row r="2479">
      <c r="A2479" s="1576" t="s">
        <v>3015</v>
      </c>
      <c r="B2479" s="1574" t="s">
        <v>5292</v>
      </c>
      <c r="C2479" s="112" t="s">
        <v>5288</v>
      </c>
      <c r="D2479" s="1575" t="s">
        <v>5078</v>
      </c>
    </row>
    <row r="2480">
      <c r="A2480" s="1576" t="s">
        <v>3015</v>
      </c>
      <c r="B2480" s="1574" t="s">
        <v>5293</v>
      </c>
      <c r="C2480" s="112" t="s">
        <v>5288</v>
      </c>
      <c r="D2480" s="1575" t="s">
        <v>5078</v>
      </c>
    </row>
    <row r="2481">
      <c r="A2481" s="1576" t="s">
        <v>3015</v>
      </c>
      <c r="B2481" s="1574" t="s">
        <v>5294</v>
      </c>
      <c r="C2481" s="112" t="s">
        <v>5288</v>
      </c>
      <c r="D2481" s="1575" t="s">
        <v>5078</v>
      </c>
    </row>
    <row r="2482">
      <c r="A2482" s="1576" t="s">
        <v>3015</v>
      </c>
      <c r="B2482" s="1574" t="s">
        <v>5295</v>
      </c>
      <c r="C2482" s="112" t="s">
        <v>5288</v>
      </c>
      <c r="D2482" s="1575" t="s">
        <v>5078</v>
      </c>
    </row>
    <row r="2483">
      <c r="A2483" s="1576" t="s">
        <v>3015</v>
      </c>
      <c r="B2483" s="1574" t="s">
        <v>5296</v>
      </c>
      <c r="C2483" s="112" t="s">
        <v>5288</v>
      </c>
      <c r="D2483" s="1575" t="s">
        <v>5078</v>
      </c>
    </row>
    <row r="2484">
      <c r="A2484" s="1576" t="s">
        <v>3015</v>
      </c>
      <c r="B2484" s="1574" t="s">
        <v>5297</v>
      </c>
      <c r="C2484" s="112" t="s">
        <v>5288</v>
      </c>
      <c r="D2484" s="1575" t="s">
        <v>5078</v>
      </c>
    </row>
    <row r="2485">
      <c r="A2485" s="1576" t="s">
        <v>3015</v>
      </c>
      <c r="B2485" s="1574" t="s">
        <v>5298</v>
      </c>
      <c r="C2485" s="112" t="s">
        <v>5288</v>
      </c>
      <c r="D2485" s="1575" t="s">
        <v>5078</v>
      </c>
    </row>
    <row r="2486">
      <c r="A2486" s="1576" t="s">
        <v>3015</v>
      </c>
      <c r="B2486" s="1574" t="s">
        <v>5299</v>
      </c>
      <c r="C2486" s="112" t="s">
        <v>5288</v>
      </c>
      <c r="D2486" s="1575" t="s">
        <v>5078</v>
      </c>
    </row>
    <row r="2487">
      <c r="A2487" s="1576" t="s">
        <v>3015</v>
      </c>
      <c r="B2487" s="1574" t="s">
        <v>5300</v>
      </c>
      <c r="C2487" s="112" t="s">
        <v>5288</v>
      </c>
      <c r="D2487" s="1575" t="s">
        <v>5078</v>
      </c>
    </row>
    <row r="2488">
      <c r="A2488" s="1576" t="s">
        <v>3015</v>
      </c>
      <c r="B2488" s="1574" t="s">
        <v>5301</v>
      </c>
      <c r="C2488" s="112" t="s">
        <v>5288</v>
      </c>
      <c r="D2488" s="1575" t="s">
        <v>5078</v>
      </c>
    </row>
    <row r="2489">
      <c r="A2489" s="1576" t="s">
        <v>3015</v>
      </c>
      <c r="B2489" s="1574" t="s">
        <v>5302</v>
      </c>
      <c r="C2489" s="112" t="s">
        <v>5288</v>
      </c>
      <c r="D2489" s="1575" t="s">
        <v>5078</v>
      </c>
    </row>
    <row r="2490">
      <c r="A2490" s="1576" t="s">
        <v>3015</v>
      </c>
      <c r="B2490" s="1574" t="s">
        <v>5303</v>
      </c>
      <c r="C2490" s="112" t="s">
        <v>5288</v>
      </c>
      <c r="D2490" s="1575" t="s">
        <v>5078</v>
      </c>
    </row>
    <row r="2491">
      <c r="A2491" s="1576" t="s">
        <v>3015</v>
      </c>
      <c r="B2491" s="1574" t="s">
        <v>5304</v>
      </c>
      <c r="C2491" s="112" t="s">
        <v>5288</v>
      </c>
      <c r="D2491" s="1575" t="s">
        <v>5078</v>
      </c>
    </row>
    <row r="2492">
      <c r="A2492" s="1576" t="s">
        <v>3015</v>
      </c>
      <c r="B2492" s="1574" t="s">
        <v>5305</v>
      </c>
      <c r="C2492" s="112" t="s">
        <v>5288</v>
      </c>
      <c r="D2492" s="1575" t="s">
        <v>5078</v>
      </c>
    </row>
    <row r="2493">
      <c r="A2493" s="1576" t="s">
        <v>3015</v>
      </c>
      <c r="B2493" s="1574" t="s">
        <v>5306</v>
      </c>
      <c r="C2493" s="112" t="s">
        <v>5288</v>
      </c>
      <c r="D2493" s="1575" t="s">
        <v>5078</v>
      </c>
    </row>
    <row r="2494">
      <c r="A2494" s="1576" t="s">
        <v>3015</v>
      </c>
      <c r="B2494" s="1574" t="s">
        <v>5307</v>
      </c>
      <c r="C2494" s="112" t="s">
        <v>5288</v>
      </c>
      <c r="D2494" s="1575" t="s">
        <v>5078</v>
      </c>
    </row>
    <row r="2495">
      <c r="A2495" s="1576" t="s">
        <v>3015</v>
      </c>
      <c r="B2495" s="1574" t="s">
        <v>5308</v>
      </c>
      <c r="C2495" s="112" t="s">
        <v>5288</v>
      </c>
      <c r="D2495" s="1575" t="s">
        <v>5078</v>
      </c>
    </row>
    <row r="2496">
      <c r="A2496" s="1576" t="s">
        <v>3015</v>
      </c>
      <c r="B2496" s="1574" t="s">
        <v>5309</v>
      </c>
      <c r="C2496" s="112" t="s">
        <v>5288</v>
      </c>
      <c r="D2496" s="1575" t="s">
        <v>5078</v>
      </c>
    </row>
    <row r="2497">
      <c r="A2497" s="1576" t="s">
        <v>3015</v>
      </c>
      <c r="B2497" s="1574" t="s">
        <v>5310</v>
      </c>
      <c r="C2497" s="112" t="s">
        <v>5288</v>
      </c>
      <c r="D2497" s="1575" t="s">
        <v>5078</v>
      </c>
    </row>
    <row r="2498">
      <c r="A2498" s="1576" t="s">
        <v>3015</v>
      </c>
      <c r="B2498" s="1574" t="s">
        <v>5311</v>
      </c>
      <c r="C2498" s="112" t="s">
        <v>5288</v>
      </c>
      <c r="D2498" s="1575" t="s">
        <v>5078</v>
      </c>
    </row>
    <row r="2499">
      <c r="A2499" s="1576" t="s">
        <v>3015</v>
      </c>
      <c r="B2499" s="1574" t="s">
        <v>5312</v>
      </c>
      <c r="C2499" s="112" t="s">
        <v>5288</v>
      </c>
      <c r="D2499" s="1575" t="s">
        <v>5078</v>
      </c>
    </row>
    <row r="2500">
      <c r="A2500" s="1576" t="s">
        <v>3015</v>
      </c>
      <c r="B2500" s="1574" t="s">
        <v>5313</v>
      </c>
      <c r="C2500" s="112" t="s">
        <v>5288</v>
      </c>
      <c r="D2500" s="1575" t="s">
        <v>5078</v>
      </c>
    </row>
    <row r="2501">
      <c r="A2501" s="1576" t="s">
        <v>3015</v>
      </c>
      <c r="B2501" s="1574" t="s">
        <v>5314</v>
      </c>
      <c r="C2501" s="112" t="s">
        <v>5288</v>
      </c>
      <c r="D2501" s="1575" t="s">
        <v>5078</v>
      </c>
    </row>
    <row r="2502">
      <c r="A2502" s="1576" t="s">
        <v>3015</v>
      </c>
      <c r="B2502" s="1574" t="s">
        <v>5315</v>
      </c>
      <c r="C2502" s="112" t="s">
        <v>5288</v>
      </c>
      <c r="D2502" s="1575" t="s">
        <v>5078</v>
      </c>
    </row>
    <row r="2503">
      <c r="A2503" s="1576" t="s">
        <v>3015</v>
      </c>
      <c r="B2503" s="1574" t="s">
        <v>5316</v>
      </c>
      <c r="C2503" s="112" t="s">
        <v>5317</v>
      </c>
      <c r="D2503" s="1575" t="s">
        <v>5128</v>
      </c>
    </row>
    <row r="2504">
      <c r="A2504" s="1576" t="s">
        <v>3015</v>
      </c>
      <c r="B2504" s="1574" t="s">
        <v>5318</v>
      </c>
      <c r="C2504" s="112" t="s">
        <v>5319</v>
      </c>
      <c r="D2504" s="1575" t="s">
        <v>5088</v>
      </c>
    </row>
    <row r="2505">
      <c r="A2505" s="1576" t="s">
        <v>3015</v>
      </c>
      <c r="B2505" s="1574" t="s">
        <v>5320</v>
      </c>
      <c r="C2505" s="112" t="s">
        <v>5321</v>
      </c>
      <c r="D2505" s="1575" t="s">
        <v>5128</v>
      </c>
    </row>
    <row r="2506">
      <c r="A2506" s="1576" t="s">
        <v>3015</v>
      </c>
      <c r="B2506" s="1574" t="s">
        <v>5322</v>
      </c>
      <c r="C2506" s="112" t="s">
        <v>5323</v>
      </c>
      <c r="D2506" s="1575" t="s">
        <v>5128</v>
      </c>
    </row>
    <row r="2507">
      <c r="A2507" s="1576" t="s">
        <v>3015</v>
      </c>
      <c r="B2507" s="1574" t="s">
        <v>5324</v>
      </c>
      <c r="C2507" s="112" t="s">
        <v>5325</v>
      </c>
      <c r="D2507" s="1575" t="s">
        <v>5005</v>
      </c>
    </row>
    <row r="2508">
      <c r="A2508" s="1576" t="s">
        <v>3015</v>
      </c>
      <c r="B2508" s="1574" t="s">
        <v>5326</v>
      </c>
      <c r="C2508" s="112" t="s">
        <v>5327</v>
      </c>
      <c r="D2508" s="1575" t="s">
        <v>5128</v>
      </c>
    </row>
    <row r="2509">
      <c r="A2509" s="1576" t="s">
        <v>3015</v>
      </c>
      <c r="B2509" s="1574" t="s">
        <v>5328</v>
      </c>
      <c r="C2509" s="112" t="s">
        <v>5329</v>
      </c>
      <c r="D2509" s="1575" t="s">
        <v>5128</v>
      </c>
    </row>
    <row r="2510">
      <c r="A2510" s="1576" t="s">
        <v>3015</v>
      </c>
      <c r="B2510" s="1574" t="s">
        <v>5330</v>
      </c>
      <c r="C2510" s="112" t="s">
        <v>5331</v>
      </c>
      <c r="D2510" s="1575" t="s">
        <v>1484</v>
      </c>
    </row>
    <row r="2511">
      <c r="A2511" s="1576" t="s">
        <v>3015</v>
      </c>
      <c r="B2511" s="1574" t="s">
        <v>5332</v>
      </c>
      <c r="C2511" s="112" t="s">
        <v>5333</v>
      </c>
      <c r="D2511" s="1575" t="s">
        <v>5005</v>
      </c>
    </row>
    <row r="2512">
      <c r="A2512" s="1576" t="s">
        <v>3015</v>
      </c>
      <c r="B2512" s="1574" t="s">
        <v>5334</v>
      </c>
      <c r="C2512" s="112" t="s">
        <v>1565</v>
      </c>
      <c r="D2512" s="1575" t="s">
        <v>5128</v>
      </c>
    </row>
    <row r="2513">
      <c r="A2513" s="1576" t="s">
        <v>3015</v>
      </c>
      <c r="B2513" s="1574" t="s">
        <v>5335</v>
      </c>
      <c r="C2513" s="112" t="s">
        <v>1569</v>
      </c>
      <c r="D2513" s="1575" t="s">
        <v>1484</v>
      </c>
    </row>
    <row r="2514">
      <c r="A2514" s="1576" t="s">
        <v>3015</v>
      </c>
      <c r="B2514" s="1574" t="s">
        <v>5336</v>
      </c>
      <c r="C2514" s="112" t="s">
        <v>5337</v>
      </c>
      <c r="D2514" s="1575" t="s">
        <v>4147</v>
      </c>
    </row>
    <row r="2515">
      <c r="A2515" s="1576" t="s">
        <v>3015</v>
      </c>
      <c r="B2515" s="1574" t="s">
        <v>5338</v>
      </c>
      <c r="C2515" s="112" t="s">
        <v>2855</v>
      </c>
      <c r="D2515" s="1575" t="s">
        <v>5128</v>
      </c>
    </row>
    <row r="2516">
      <c r="A2516" s="1576" t="s">
        <v>3015</v>
      </c>
      <c r="B2516" s="1574" t="s">
        <v>5339</v>
      </c>
      <c r="C2516" s="112" t="s">
        <v>5340</v>
      </c>
      <c r="D2516" s="1575" t="s">
        <v>1822</v>
      </c>
    </row>
    <row r="2517">
      <c r="A2517" s="1576" t="s">
        <v>3015</v>
      </c>
      <c r="B2517" s="1574" t="s">
        <v>5341</v>
      </c>
      <c r="C2517" s="112" t="s">
        <v>5342</v>
      </c>
      <c r="D2517" s="1575" t="s">
        <v>5128</v>
      </c>
    </row>
    <row r="2518">
      <c r="A2518" s="1576" t="s">
        <v>3015</v>
      </c>
      <c r="B2518" s="1574" t="s">
        <v>5343</v>
      </c>
      <c r="C2518" s="112" t="s">
        <v>5344</v>
      </c>
      <c r="D2518" s="1575" t="s">
        <v>5128</v>
      </c>
    </row>
    <row r="2519">
      <c r="A2519" s="1576" t="s">
        <v>3015</v>
      </c>
      <c r="B2519" s="1574" t="s">
        <v>5345</v>
      </c>
      <c r="C2519" s="112" t="s">
        <v>5346</v>
      </c>
      <c r="D2519" s="1575" t="s">
        <v>1822</v>
      </c>
    </row>
    <row r="2520">
      <c r="A2520" s="1576" t="s">
        <v>3015</v>
      </c>
      <c r="B2520" s="1574" t="s">
        <v>5347</v>
      </c>
      <c r="C2520" s="112" t="s">
        <v>5348</v>
      </c>
      <c r="D2520" s="1575" t="s">
        <v>5128</v>
      </c>
    </row>
    <row r="2521">
      <c r="A2521" s="1576" t="s">
        <v>3015</v>
      </c>
      <c r="B2521" s="1574" t="s">
        <v>5349</v>
      </c>
      <c r="C2521" s="112" t="s">
        <v>5350</v>
      </c>
      <c r="D2521" s="1575" t="s">
        <v>5128</v>
      </c>
    </row>
    <row r="2522">
      <c r="A2522" s="1576" t="s">
        <v>3015</v>
      </c>
      <c r="B2522" s="1574" t="s">
        <v>5351</v>
      </c>
      <c r="C2522" s="112" t="s">
        <v>2919</v>
      </c>
      <c r="D2522" s="1575" t="s">
        <v>5128</v>
      </c>
    </row>
    <row r="2523">
      <c r="A2523" s="1576" t="s">
        <v>3015</v>
      </c>
      <c r="B2523" s="1574" t="s">
        <v>5352</v>
      </c>
      <c r="C2523" s="112" t="s">
        <v>5353</v>
      </c>
      <c r="D2523" s="1575" t="s">
        <v>5354</v>
      </c>
    </row>
    <row r="2524">
      <c r="A2524" s="1576" t="s">
        <v>3015</v>
      </c>
      <c r="B2524" s="1574" t="s">
        <v>5355</v>
      </c>
      <c r="C2524" s="112" t="s">
        <v>5356</v>
      </c>
      <c r="D2524" s="1575" t="s">
        <v>5005</v>
      </c>
    </row>
    <row r="2525">
      <c r="A2525" s="1576" t="s">
        <v>3015</v>
      </c>
      <c r="B2525" s="1574" t="s">
        <v>5357</v>
      </c>
      <c r="C2525" s="112" t="s">
        <v>5358</v>
      </c>
      <c r="D2525" s="1575" t="s">
        <v>4147</v>
      </c>
    </row>
    <row r="2526">
      <c r="A2526" s="1576" t="s">
        <v>3015</v>
      </c>
      <c r="B2526" s="1574" t="s">
        <v>5359</v>
      </c>
      <c r="C2526" s="112" t="s">
        <v>5360</v>
      </c>
      <c r="D2526" s="1575" t="s">
        <v>5005</v>
      </c>
    </row>
    <row r="2527">
      <c r="A2527" s="1576" t="s">
        <v>3015</v>
      </c>
      <c r="B2527" s="1574" t="s">
        <v>5361</v>
      </c>
      <c r="C2527" s="112" t="s">
        <v>5362</v>
      </c>
      <c r="D2527" s="1575" t="s">
        <v>5128</v>
      </c>
    </row>
    <row r="2528">
      <c r="A2528" s="1576" t="s">
        <v>3015</v>
      </c>
      <c r="B2528" s="1574" t="s">
        <v>5363</v>
      </c>
      <c r="C2528" s="112" t="s">
        <v>5364</v>
      </c>
      <c r="D2528" s="1575" t="s">
        <v>5354</v>
      </c>
    </row>
    <row r="2529">
      <c r="A2529" s="1576" t="s">
        <v>3015</v>
      </c>
      <c r="B2529" s="1574" t="s">
        <v>5365</v>
      </c>
      <c r="C2529" s="112" t="s">
        <v>5366</v>
      </c>
      <c r="D2529" s="1575" t="s">
        <v>5354</v>
      </c>
    </row>
    <row r="2530">
      <c r="A2530" s="1576" t="s">
        <v>3015</v>
      </c>
      <c r="B2530" s="1574" t="s">
        <v>5367</v>
      </c>
      <c r="C2530" s="112" t="s">
        <v>5368</v>
      </c>
      <c r="D2530" s="1575" t="s">
        <v>5221</v>
      </c>
    </row>
    <row r="2531">
      <c r="A2531" s="1576" t="s">
        <v>3015</v>
      </c>
      <c r="B2531" s="1574" t="s">
        <v>5369</v>
      </c>
      <c r="C2531" s="112" t="s">
        <v>5370</v>
      </c>
      <c r="D2531" s="1575" t="s">
        <v>4147</v>
      </c>
    </row>
    <row r="2532">
      <c r="A2532" s="1576" t="s">
        <v>3015</v>
      </c>
      <c r="B2532" s="1574" t="s">
        <v>5371</v>
      </c>
      <c r="C2532" s="112" t="s">
        <v>5372</v>
      </c>
      <c r="D2532" s="1575" t="s">
        <v>1484</v>
      </c>
    </row>
    <row r="2533">
      <c r="A2533" s="1576" t="s">
        <v>3015</v>
      </c>
      <c r="B2533" s="1574" t="s">
        <v>5373</v>
      </c>
      <c r="C2533" s="112" t="s">
        <v>5374</v>
      </c>
      <c r="D2533" s="1575" t="s">
        <v>4147</v>
      </c>
    </row>
    <row r="2534">
      <c r="A2534" s="1576" t="s">
        <v>3015</v>
      </c>
      <c r="B2534" s="1574" t="s">
        <v>5375</v>
      </c>
      <c r="C2534" s="112" t="s">
        <v>5376</v>
      </c>
      <c r="D2534" s="1575" t="s">
        <v>4147</v>
      </c>
    </row>
    <row r="2535">
      <c r="A2535" s="1576" t="s">
        <v>3015</v>
      </c>
      <c r="B2535" s="1574" t="s">
        <v>5377</v>
      </c>
      <c r="C2535" s="112" t="s">
        <v>5378</v>
      </c>
      <c r="D2535" s="1575" t="s">
        <v>5128</v>
      </c>
    </row>
    <row r="2536">
      <c r="A2536" s="1576" t="s">
        <v>3015</v>
      </c>
      <c r="B2536" s="1574" t="s">
        <v>5379</v>
      </c>
      <c r="C2536" s="112" t="s">
        <v>5380</v>
      </c>
      <c r="D2536" s="1575" t="s">
        <v>1822</v>
      </c>
    </row>
    <row r="2537">
      <c r="A2537" s="1576" t="s">
        <v>3015</v>
      </c>
      <c r="B2537" s="1574" t="s">
        <v>5381</v>
      </c>
      <c r="C2537" s="112" t="s">
        <v>2510</v>
      </c>
      <c r="D2537" s="1575" t="s">
        <v>5354</v>
      </c>
    </row>
    <row r="2538">
      <c r="A2538" s="1576" t="s">
        <v>3015</v>
      </c>
      <c r="B2538" s="1574" t="s">
        <v>5382</v>
      </c>
      <c r="C2538" s="112" t="s">
        <v>5383</v>
      </c>
      <c r="D2538" s="1575" t="s">
        <v>5128</v>
      </c>
    </row>
    <row r="2539">
      <c r="A2539" s="1576" t="s">
        <v>3015</v>
      </c>
      <c r="B2539" s="1574" t="s">
        <v>5384</v>
      </c>
      <c r="C2539" s="112" t="s">
        <v>5385</v>
      </c>
      <c r="D2539" s="1575" t="s">
        <v>4147</v>
      </c>
    </row>
    <row r="2540">
      <c r="A2540" s="1576" t="s">
        <v>3015</v>
      </c>
      <c r="B2540" s="1574" t="s">
        <v>5386</v>
      </c>
      <c r="C2540" s="112" t="s">
        <v>5387</v>
      </c>
      <c r="D2540" s="1575" t="s">
        <v>5005</v>
      </c>
    </row>
    <row r="2541">
      <c r="A2541" s="1576" t="s">
        <v>3015</v>
      </c>
      <c r="B2541" s="1574" t="s">
        <v>5388</v>
      </c>
      <c r="C2541" s="112" t="s">
        <v>5389</v>
      </c>
      <c r="D2541" s="1575" t="s">
        <v>5005</v>
      </c>
    </row>
    <row r="2542">
      <c r="A2542" s="1576" t="s">
        <v>3015</v>
      </c>
      <c r="B2542" s="1574" t="s">
        <v>5390</v>
      </c>
      <c r="C2542" s="112" t="s">
        <v>4202</v>
      </c>
      <c r="D2542" s="1575" t="s">
        <v>1484</v>
      </c>
    </row>
    <row r="2543">
      <c r="A2543" s="1576" t="s">
        <v>3015</v>
      </c>
      <c r="B2543" s="1574" t="s">
        <v>5391</v>
      </c>
      <c r="C2543" s="112" t="s">
        <v>5392</v>
      </c>
      <c r="D2543" s="1575" t="s">
        <v>4147</v>
      </c>
    </row>
    <row r="2544">
      <c r="A2544" s="1576" t="s">
        <v>3015</v>
      </c>
      <c r="B2544" s="1574" t="s">
        <v>5393</v>
      </c>
      <c r="C2544" s="112" t="s">
        <v>5354</v>
      </c>
      <c r="D2544" s="1575" t="s">
        <v>5354</v>
      </c>
    </row>
    <row r="2545">
      <c r="A2545" s="1576" t="s">
        <v>3015</v>
      </c>
      <c r="B2545" s="1574" t="s">
        <v>5394</v>
      </c>
      <c r="C2545" s="112" t="s">
        <v>2945</v>
      </c>
      <c r="D2545" s="1575" t="s">
        <v>5128</v>
      </c>
    </row>
    <row r="2546">
      <c r="A2546" s="1576" t="s">
        <v>3015</v>
      </c>
      <c r="B2546" s="1574" t="s">
        <v>5395</v>
      </c>
      <c r="C2546" s="112" t="s">
        <v>5396</v>
      </c>
      <c r="D2546" s="1575" t="s">
        <v>4202</v>
      </c>
    </row>
    <row r="2547">
      <c r="A2547" s="1576" t="s">
        <v>3015</v>
      </c>
      <c r="B2547" s="1574" t="s">
        <v>5397</v>
      </c>
      <c r="C2547" s="112" t="s">
        <v>5398</v>
      </c>
      <c r="D2547" s="1575" t="s">
        <v>5128</v>
      </c>
    </row>
    <row r="2548">
      <c r="A2548" s="1576" t="s">
        <v>3015</v>
      </c>
      <c r="B2548" s="1574" t="s">
        <v>5399</v>
      </c>
      <c r="C2548" s="112" t="s">
        <v>5400</v>
      </c>
      <c r="D2548" s="1575" t="s">
        <v>1484</v>
      </c>
    </row>
    <row r="2549">
      <c r="A2549" s="1576" t="s">
        <v>3015</v>
      </c>
      <c r="B2549" s="1574" t="s">
        <v>5401</v>
      </c>
      <c r="C2549" s="112" t="s">
        <v>5402</v>
      </c>
      <c r="D2549" s="1575" t="s">
        <v>5354</v>
      </c>
    </row>
    <row r="2550">
      <c r="A2550" s="1576" t="s">
        <v>3015</v>
      </c>
      <c r="B2550" s="1574" t="s">
        <v>5403</v>
      </c>
      <c r="C2550" s="112" t="s">
        <v>5404</v>
      </c>
      <c r="D2550" s="1575" t="s">
        <v>4202</v>
      </c>
    </row>
    <row r="2551">
      <c r="A2551" s="1576" t="s">
        <v>3015</v>
      </c>
      <c r="B2551" s="1574" t="s">
        <v>5405</v>
      </c>
      <c r="C2551" s="112" t="s">
        <v>5406</v>
      </c>
      <c r="D2551" s="1575" t="s">
        <v>5354</v>
      </c>
    </row>
    <row r="2552">
      <c r="A2552" s="1576" t="s">
        <v>3015</v>
      </c>
      <c r="B2552" s="1574" t="s">
        <v>5407</v>
      </c>
      <c r="C2552" s="112" t="s">
        <v>5408</v>
      </c>
      <c r="D2552" s="1575" t="s">
        <v>5128</v>
      </c>
    </row>
    <row r="2553">
      <c r="A2553" s="1576" t="s">
        <v>3015</v>
      </c>
      <c r="B2553" s="1574" t="s">
        <v>5409</v>
      </c>
      <c r="C2553" s="112" t="s">
        <v>5410</v>
      </c>
      <c r="D2553" s="1575" t="s">
        <v>5128</v>
      </c>
    </row>
    <row r="2554">
      <c r="A2554" s="1576" t="s">
        <v>3015</v>
      </c>
      <c r="B2554" s="1574" t="s">
        <v>5411</v>
      </c>
      <c r="C2554" s="112" t="s">
        <v>5412</v>
      </c>
      <c r="D2554" s="1575" t="s">
        <v>1484</v>
      </c>
    </row>
    <row r="2555">
      <c r="A2555" s="1576" t="s">
        <v>3015</v>
      </c>
      <c r="B2555" s="1574" t="s">
        <v>5413</v>
      </c>
      <c r="C2555" s="112" t="s">
        <v>5414</v>
      </c>
      <c r="D2555" s="1575" t="s">
        <v>5354</v>
      </c>
    </row>
    <row r="2556">
      <c r="A2556" s="1576" t="s">
        <v>3015</v>
      </c>
      <c r="B2556" s="1574" t="s">
        <v>5415</v>
      </c>
      <c r="C2556" s="112" t="s">
        <v>5416</v>
      </c>
      <c r="D2556" s="1575" t="s">
        <v>5005</v>
      </c>
    </row>
    <row r="2557">
      <c r="A2557" s="1576" t="s">
        <v>3015</v>
      </c>
      <c r="B2557" s="1574" t="s">
        <v>5417</v>
      </c>
      <c r="C2557" s="112" t="s">
        <v>5418</v>
      </c>
      <c r="D2557" s="1575" t="s">
        <v>5005</v>
      </c>
    </row>
    <row r="2558">
      <c r="A2558" s="1576" t="s">
        <v>3015</v>
      </c>
      <c r="B2558" s="1574" t="s">
        <v>5419</v>
      </c>
      <c r="C2558" s="112" t="s">
        <v>5420</v>
      </c>
      <c r="D2558" s="1575" t="s">
        <v>5128</v>
      </c>
    </row>
    <row r="2559">
      <c r="A2559" s="1576" t="s">
        <v>3015</v>
      </c>
      <c r="B2559" s="1574" t="s">
        <v>5421</v>
      </c>
      <c r="C2559" s="112" t="s">
        <v>1484</v>
      </c>
      <c r="D2559" s="1575" t="s">
        <v>1484</v>
      </c>
    </row>
    <row r="2560">
      <c r="A2560" s="1576" t="s">
        <v>3015</v>
      </c>
      <c r="B2560" s="1574" t="s">
        <v>5422</v>
      </c>
      <c r="C2560" s="112" t="s">
        <v>5423</v>
      </c>
      <c r="D2560" s="1575" t="s">
        <v>5128</v>
      </c>
    </row>
    <row r="2561">
      <c r="A2561" s="1576" t="s">
        <v>3015</v>
      </c>
      <c r="B2561" s="1574" t="s">
        <v>5424</v>
      </c>
      <c r="C2561" s="112" t="s">
        <v>5425</v>
      </c>
      <c r="D2561" s="1575" t="s">
        <v>5005</v>
      </c>
    </row>
    <row r="2562">
      <c r="A2562" s="1576" t="s">
        <v>3015</v>
      </c>
      <c r="B2562" s="1574" t="s">
        <v>5426</v>
      </c>
      <c r="C2562" s="112" t="s">
        <v>5427</v>
      </c>
      <c r="D2562" s="1575" t="s">
        <v>5354</v>
      </c>
    </row>
    <row r="2563">
      <c r="A2563" s="1576" t="s">
        <v>3015</v>
      </c>
      <c r="B2563" s="1574" t="s">
        <v>5428</v>
      </c>
      <c r="C2563" s="112" t="s">
        <v>5429</v>
      </c>
      <c r="D2563" s="1575" t="s">
        <v>5354</v>
      </c>
    </row>
    <row r="2564">
      <c r="A2564" s="1576" t="s">
        <v>3015</v>
      </c>
      <c r="B2564" s="1574" t="s">
        <v>5430</v>
      </c>
      <c r="C2564" s="112" t="s">
        <v>1903</v>
      </c>
      <c r="D2564" s="1575" t="s">
        <v>1484</v>
      </c>
    </row>
    <row r="2565">
      <c r="A2565" s="1576" t="s">
        <v>3015</v>
      </c>
      <c r="B2565" s="1574" t="s">
        <v>5431</v>
      </c>
      <c r="C2565" s="112" t="s">
        <v>5432</v>
      </c>
      <c r="D2565" s="1575" t="s">
        <v>1484</v>
      </c>
    </row>
    <row r="2566">
      <c r="A2566" s="1576" t="s">
        <v>3015</v>
      </c>
      <c r="B2566" s="1574" t="s">
        <v>5433</v>
      </c>
      <c r="C2566" s="112" t="s">
        <v>5434</v>
      </c>
      <c r="D2566" s="1575" t="s">
        <v>1822</v>
      </c>
    </row>
    <row r="2567">
      <c r="A2567" s="1576" t="s">
        <v>3015</v>
      </c>
      <c r="B2567" s="1574" t="s">
        <v>5435</v>
      </c>
      <c r="C2567" s="112" t="s">
        <v>5436</v>
      </c>
      <c r="D2567" s="1575" t="s">
        <v>5221</v>
      </c>
    </row>
    <row r="2568">
      <c r="A2568" s="1576" t="s">
        <v>3015</v>
      </c>
      <c r="B2568" s="1574" t="s">
        <v>5437</v>
      </c>
      <c r="C2568" s="112" t="s">
        <v>5438</v>
      </c>
      <c r="D2568" s="1575" t="s">
        <v>5128</v>
      </c>
    </row>
    <row r="2569">
      <c r="A2569" s="1576" t="s">
        <v>3015</v>
      </c>
      <c r="B2569" s="1574" t="s">
        <v>5439</v>
      </c>
      <c r="C2569" s="112" t="s">
        <v>5440</v>
      </c>
      <c r="D2569" s="1575" t="s">
        <v>4147</v>
      </c>
    </row>
    <row r="2570">
      <c r="A2570" s="1576" t="s">
        <v>3015</v>
      </c>
      <c r="B2570" s="1574" t="s">
        <v>5441</v>
      </c>
      <c r="C2570" s="112" t="s">
        <v>1389</v>
      </c>
      <c r="D2570" s="1575" t="s">
        <v>5354</v>
      </c>
    </row>
    <row r="2571">
      <c r="A2571" s="1576" t="s">
        <v>3015</v>
      </c>
      <c r="B2571" s="1574" t="s">
        <v>5442</v>
      </c>
      <c r="C2571" s="112" t="s">
        <v>5443</v>
      </c>
      <c r="D2571" s="1575" t="s">
        <v>5128</v>
      </c>
    </row>
    <row r="2572">
      <c r="A2572" s="1576" t="s">
        <v>3015</v>
      </c>
      <c r="B2572" s="1574" t="s">
        <v>5444</v>
      </c>
      <c r="C2572" s="112" t="s">
        <v>5445</v>
      </c>
      <c r="D2572" s="1575" t="s">
        <v>1484</v>
      </c>
    </row>
    <row r="2573">
      <c r="A2573" s="1576" t="s">
        <v>3015</v>
      </c>
      <c r="B2573" s="1574" t="s">
        <v>5446</v>
      </c>
      <c r="C2573" s="112" t="s">
        <v>5447</v>
      </c>
      <c r="D2573" s="1575" t="s">
        <v>5354</v>
      </c>
    </row>
    <row r="2574">
      <c r="A2574" s="1576" t="s">
        <v>3015</v>
      </c>
      <c r="B2574" s="1574" t="s">
        <v>5448</v>
      </c>
      <c r="C2574" s="112" t="s">
        <v>5128</v>
      </c>
      <c r="D2574" s="1575" t="s">
        <v>1484</v>
      </c>
    </row>
    <row r="2575">
      <c r="A2575" s="1576" t="s">
        <v>3015</v>
      </c>
      <c r="B2575" s="1574" t="s">
        <v>5449</v>
      </c>
      <c r="C2575" s="112" t="s">
        <v>5450</v>
      </c>
      <c r="D2575" s="1575" t="s">
        <v>5128</v>
      </c>
    </row>
    <row r="2576">
      <c r="A2576" s="1576" t="s">
        <v>3015</v>
      </c>
      <c r="B2576" s="1574" t="s">
        <v>5451</v>
      </c>
      <c r="C2576" s="112" t="s">
        <v>5452</v>
      </c>
      <c r="D2576" s="1575" t="s">
        <v>5128</v>
      </c>
    </row>
    <row r="2577">
      <c r="A2577" s="1576" t="s">
        <v>3015</v>
      </c>
      <c r="B2577" s="1574" t="s">
        <v>5453</v>
      </c>
      <c r="C2577" s="112" t="s">
        <v>1991</v>
      </c>
      <c r="D2577" s="1575" t="s">
        <v>5088</v>
      </c>
    </row>
    <row r="2578">
      <c r="A2578" s="1576" t="s">
        <v>3015</v>
      </c>
      <c r="B2578" s="1574" t="s">
        <v>5454</v>
      </c>
      <c r="C2578" s="112" t="s">
        <v>5455</v>
      </c>
      <c r="D2578" s="1575" t="s">
        <v>1822</v>
      </c>
    </row>
    <row r="2579">
      <c r="A2579" s="1576" t="s">
        <v>3015</v>
      </c>
      <c r="B2579" s="1574" t="s">
        <v>5456</v>
      </c>
      <c r="C2579" s="112" t="s">
        <v>2390</v>
      </c>
      <c r="D2579" s="1575" t="s">
        <v>5354</v>
      </c>
    </row>
    <row r="2580">
      <c r="A2580" s="1576" t="s">
        <v>3015</v>
      </c>
      <c r="B2580" s="1574" t="s">
        <v>5457</v>
      </c>
      <c r="C2580" s="112" t="s">
        <v>5458</v>
      </c>
      <c r="D2580" s="1575" t="s">
        <v>5005</v>
      </c>
    </row>
    <row r="2581">
      <c r="A2581" s="1576" t="s">
        <v>3015</v>
      </c>
      <c r="B2581" s="1574" t="s">
        <v>5459</v>
      </c>
      <c r="C2581" s="112" t="s">
        <v>5460</v>
      </c>
      <c r="D2581" s="1575" t="s">
        <v>5128</v>
      </c>
    </row>
    <row r="2582">
      <c r="A2582" s="1576" t="s">
        <v>3015</v>
      </c>
      <c r="B2582" s="1574" t="s">
        <v>5461</v>
      </c>
      <c r="C2582" s="112" t="s">
        <v>5462</v>
      </c>
      <c r="D2582" s="1575" t="s">
        <v>4202</v>
      </c>
    </row>
    <row r="2583">
      <c r="A2583" s="1576" t="s">
        <v>3015</v>
      </c>
      <c r="B2583" s="1574" t="s">
        <v>5463</v>
      </c>
      <c r="C2583" s="112" t="s">
        <v>5464</v>
      </c>
      <c r="D2583" s="1575" t="s">
        <v>5088</v>
      </c>
    </row>
    <row r="2584">
      <c r="A2584" s="1576" t="s">
        <v>3015</v>
      </c>
      <c r="B2584" s="1574" t="s">
        <v>5465</v>
      </c>
      <c r="C2584" s="112" t="s">
        <v>5466</v>
      </c>
      <c r="D2584" s="1575" t="s">
        <v>5128</v>
      </c>
    </row>
    <row r="2585">
      <c r="A2585" s="1576" t="s">
        <v>3015</v>
      </c>
      <c r="B2585" s="1574" t="s">
        <v>5467</v>
      </c>
      <c r="C2585" s="112" t="s">
        <v>5468</v>
      </c>
      <c r="D2585" s="1575" t="s">
        <v>4147</v>
      </c>
    </row>
    <row r="2586">
      <c r="A2586" s="1576" t="s">
        <v>3015</v>
      </c>
      <c r="B2586" s="1574" t="s">
        <v>5469</v>
      </c>
      <c r="C2586" s="112" t="s">
        <v>5470</v>
      </c>
      <c r="D2586" s="1575" t="s">
        <v>5128</v>
      </c>
    </row>
    <row r="2587">
      <c r="A2587" s="1576" t="s">
        <v>3015</v>
      </c>
      <c r="B2587" s="1574" t="s">
        <v>5471</v>
      </c>
      <c r="C2587" s="112" t="s">
        <v>5470</v>
      </c>
      <c r="D2587" s="1575" t="s">
        <v>5128</v>
      </c>
    </row>
    <row r="2588">
      <c r="A2588" s="1576" t="s">
        <v>3015</v>
      </c>
      <c r="B2588" s="1574" t="s">
        <v>5472</v>
      </c>
      <c r="C2588" s="112" t="s">
        <v>5470</v>
      </c>
      <c r="D2588" s="1575" t="s">
        <v>5128</v>
      </c>
    </row>
    <row r="2589">
      <c r="A2589" s="1576" t="s">
        <v>3015</v>
      </c>
      <c r="B2589" s="1574" t="s">
        <v>5473</v>
      </c>
      <c r="C2589" s="112" t="s">
        <v>5470</v>
      </c>
      <c r="D2589" s="1575" t="s">
        <v>5128</v>
      </c>
    </row>
    <row r="2590">
      <c r="A2590" s="1576" t="s">
        <v>3015</v>
      </c>
      <c r="B2590" s="1574" t="s">
        <v>5474</v>
      </c>
      <c r="C2590" s="112" t="s">
        <v>5475</v>
      </c>
      <c r="D2590" s="1575" t="s">
        <v>4147</v>
      </c>
    </row>
    <row r="2591">
      <c r="A2591" s="1576" t="s">
        <v>3015</v>
      </c>
      <c r="B2591" s="1574" t="s">
        <v>5476</v>
      </c>
      <c r="C2591" s="112" t="s">
        <v>5477</v>
      </c>
      <c r="D2591" s="1575" t="s">
        <v>1822</v>
      </c>
    </row>
    <row r="2592">
      <c r="A2592" s="1576" t="s">
        <v>3015</v>
      </c>
      <c r="B2592" s="1574" t="s">
        <v>5478</v>
      </c>
      <c r="C2592" s="112" t="s">
        <v>5479</v>
      </c>
      <c r="D2592" s="1575" t="s">
        <v>5354</v>
      </c>
    </row>
    <row r="2593">
      <c r="A2593" s="1576" t="s">
        <v>3015</v>
      </c>
      <c r="B2593" s="1574" t="s">
        <v>5480</v>
      </c>
      <c r="C2593" s="112" t="s">
        <v>5481</v>
      </c>
      <c r="D2593" s="1575" t="s">
        <v>5128</v>
      </c>
    </row>
    <row r="2594">
      <c r="A2594" s="1576" t="s">
        <v>3015</v>
      </c>
      <c r="B2594" s="1574" t="s">
        <v>5482</v>
      </c>
      <c r="C2594" s="112" t="s">
        <v>5483</v>
      </c>
      <c r="D2594" s="1575" t="s">
        <v>5128</v>
      </c>
    </row>
    <row r="2595">
      <c r="A2595" s="1576" t="s">
        <v>3015</v>
      </c>
      <c r="B2595" s="1574" t="s">
        <v>5484</v>
      </c>
      <c r="C2595" s="112" t="s">
        <v>5485</v>
      </c>
      <c r="D2595" s="1575" t="s">
        <v>4147</v>
      </c>
    </row>
    <row r="2596">
      <c r="A2596" s="1576" t="s">
        <v>3015</v>
      </c>
      <c r="B2596" s="1574" t="s">
        <v>5486</v>
      </c>
      <c r="C2596" s="112" t="s">
        <v>5487</v>
      </c>
      <c r="D2596" s="1575" t="s">
        <v>4092</v>
      </c>
    </row>
    <row r="2597">
      <c r="A2597" s="1576" t="s">
        <v>3015</v>
      </c>
      <c r="B2597" s="1574" t="s">
        <v>5488</v>
      </c>
      <c r="C2597" s="112" t="s">
        <v>5489</v>
      </c>
      <c r="D2597" s="1575" t="s">
        <v>5221</v>
      </c>
    </row>
    <row r="2598">
      <c r="A2598" s="1576" t="s">
        <v>3015</v>
      </c>
      <c r="B2598" s="1574" t="s">
        <v>5490</v>
      </c>
      <c r="C2598" s="112" t="s">
        <v>5491</v>
      </c>
      <c r="D2598" s="1575" t="s">
        <v>5128</v>
      </c>
    </row>
    <row r="2599">
      <c r="A2599" s="1576" t="s">
        <v>3015</v>
      </c>
      <c r="B2599" s="1574" t="s">
        <v>5492</v>
      </c>
      <c r="C2599" s="112" t="s">
        <v>5493</v>
      </c>
      <c r="D2599" s="1575" t="s">
        <v>5221</v>
      </c>
    </row>
    <row r="2600">
      <c r="A2600" s="1576" t="s">
        <v>3015</v>
      </c>
      <c r="B2600" s="1574" t="s">
        <v>5494</v>
      </c>
      <c r="C2600" s="112" t="s">
        <v>5495</v>
      </c>
      <c r="D2600" s="1575" t="s">
        <v>1484</v>
      </c>
    </row>
    <row r="2601">
      <c r="A2601" s="1576" t="s">
        <v>3015</v>
      </c>
      <c r="B2601" s="1574" t="s">
        <v>5496</v>
      </c>
      <c r="C2601" s="112" t="s">
        <v>5497</v>
      </c>
      <c r="D2601" s="1575" t="s">
        <v>4147</v>
      </c>
    </row>
    <row r="2602">
      <c r="A2602" s="1576" t="s">
        <v>3015</v>
      </c>
      <c r="B2602" s="1574" t="s">
        <v>5498</v>
      </c>
      <c r="C2602" s="112" t="s">
        <v>5499</v>
      </c>
      <c r="D2602" s="1575" t="s">
        <v>5128</v>
      </c>
    </row>
    <row r="2603">
      <c r="A2603" s="1576" t="s">
        <v>3015</v>
      </c>
      <c r="B2603" s="1574" t="s">
        <v>5500</v>
      </c>
      <c r="C2603" s="112" t="s">
        <v>5501</v>
      </c>
      <c r="D2603" s="1575" t="s">
        <v>4084</v>
      </c>
    </row>
    <row r="2604">
      <c r="A2604" s="1576" t="s">
        <v>3015</v>
      </c>
      <c r="B2604" s="1574" t="s">
        <v>5502</v>
      </c>
      <c r="C2604" s="112" t="s">
        <v>5503</v>
      </c>
      <c r="D2604" s="1575" t="s">
        <v>5128</v>
      </c>
    </row>
    <row r="2605">
      <c r="A2605" s="1576" t="s">
        <v>3015</v>
      </c>
      <c r="B2605" s="1574" t="s">
        <v>5504</v>
      </c>
      <c r="C2605" s="112" t="s">
        <v>5505</v>
      </c>
      <c r="D2605" s="1575" t="s">
        <v>5354</v>
      </c>
    </row>
    <row r="2606">
      <c r="A2606" s="1576" t="s">
        <v>3015</v>
      </c>
      <c r="B2606" s="1574" t="s">
        <v>5506</v>
      </c>
      <c r="C2606" s="112" t="s">
        <v>5507</v>
      </c>
      <c r="D2606" s="1575" t="s">
        <v>5005</v>
      </c>
    </row>
    <row r="2607">
      <c r="A2607" s="1576" t="s">
        <v>3015</v>
      </c>
      <c r="B2607" s="1574" t="s">
        <v>5508</v>
      </c>
      <c r="C2607" s="112" t="s">
        <v>5509</v>
      </c>
      <c r="D2607" s="1575" t="s">
        <v>5354</v>
      </c>
    </row>
    <row r="2608">
      <c r="A2608" s="1576" t="s">
        <v>3015</v>
      </c>
      <c r="B2608" s="1574" t="s">
        <v>5510</v>
      </c>
      <c r="C2608" s="112" t="s">
        <v>1735</v>
      </c>
      <c r="D2608" s="1575" t="s">
        <v>5128</v>
      </c>
    </row>
    <row r="2609">
      <c r="A2609" s="1576" t="s">
        <v>3015</v>
      </c>
      <c r="B2609" s="1574" t="s">
        <v>5511</v>
      </c>
      <c r="C2609" s="112" t="s">
        <v>5512</v>
      </c>
      <c r="D2609" s="1575" t="s">
        <v>5128</v>
      </c>
    </row>
    <row r="2610">
      <c r="A2610" s="1576" t="s">
        <v>3015</v>
      </c>
      <c r="B2610" s="1574" t="s">
        <v>5513</v>
      </c>
      <c r="C2610" s="112" t="s">
        <v>5514</v>
      </c>
      <c r="D2610" s="1575" t="s">
        <v>5128</v>
      </c>
    </row>
    <row r="2611">
      <c r="A2611" s="1576" t="s">
        <v>3015</v>
      </c>
      <c r="B2611" s="1574" t="s">
        <v>5515</v>
      </c>
      <c r="C2611" s="112" t="s">
        <v>5516</v>
      </c>
      <c r="D2611" s="1575" t="s">
        <v>5128</v>
      </c>
    </row>
    <row r="2612">
      <c r="A2612" s="1576" t="s">
        <v>3015</v>
      </c>
      <c r="B2612" s="1574" t="s">
        <v>5517</v>
      </c>
      <c r="C2612" s="112" t="s">
        <v>1859</v>
      </c>
      <c r="D2612" s="1575" t="s">
        <v>5128</v>
      </c>
    </row>
    <row r="2613">
      <c r="A2613" s="1576" t="s">
        <v>3015</v>
      </c>
      <c r="B2613" s="1574" t="s">
        <v>5518</v>
      </c>
      <c r="C2613" s="112" t="s">
        <v>5519</v>
      </c>
      <c r="D2613" s="1575" t="s">
        <v>4147</v>
      </c>
    </row>
    <row r="2614">
      <c r="A2614" s="1576" t="s">
        <v>3015</v>
      </c>
      <c r="B2614" s="1574" t="s">
        <v>5520</v>
      </c>
      <c r="C2614" s="112" t="s">
        <v>5521</v>
      </c>
      <c r="D2614" s="1575" t="s">
        <v>5128</v>
      </c>
    </row>
    <row r="2615">
      <c r="A2615" s="1576" t="s">
        <v>3015</v>
      </c>
      <c r="B2615" s="1574" t="s">
        <v>5522</v>
      </c>
      <c r="C2615" s="112" t="s">
        <v>5523</v>
      </c>
      <c r="D2615" s="1575" t="s">
        <v>1484</v>
      </c>
    </row>
    <row r="2616">
      <c r="A2616" s="1576" t="s">
        <v>3015</v>
      </c>
      <c r="B2616" s="1574" t="s">
        <v>5524</v>
      </c>
      <c r="C2616" s="112" t="s">
        <v>5525</v>
      </c>
      <c r="D2616" s="1575" t="s">
        <v>1484</v>
      </c>
    </row>
    <row r="2617">
      <c r="A2617" s="1576" t="s">
        <v>3015</v>
      </c>
      <c r="B2617" s="1574" t="s">
        <v>5526</v>
      </c>
      <c r="C2617" s="112" t="s">
        <v>5527</v>
      </c>
      <c r="D2617" s="1575" t="s">
        <v>5128</v>
      </c>
    </row>
    <row r="2618">
      <c r="A2618" s="1576" t="s">
        <v>3015</v>
      </c>
      <c r="B2618" s="1574" t="s">
        <v>5528</v>
      </c>
      <c r="C2618" s="112" t="s">
        <v>1861</v>
      </c>
      <c r="D2618" s="1575" t="s">
        <v>4147</v>
      </c>
    </row>
    <row r="2619">
      <c r="A2619" s="1576" t="s">
        <v>3015</v>
      </c>
      <c r="B2619" s="1574" t="s">
        <v>5529</v>
      </c>
      <c r="C2619" s="112" t="s">
        <v>5530</v>
      </c>
      <c r="D2619" s="1575" t="s">
        <v>5005</v>
      </c>
    </row>
    <row r="2620">
      <c r="A2620" s="1576" t="s">
        <v>3015</v>
      </c>
      <c r="B2620" s="1574" t="s">
        <v>5531</v>
      </c>
      <c r="C2620" s="112" t="s">
        <v>1282</v>
      </c>
      <c r="D2620" s="1575" t="s">
        <v>5128</v>
      </c>
    </row>
    <row r="2621">
      <c r="A2621" s="1576" t="s">
        <v>3015</v>
      </c>
      <c r="B2621" s="1574" t="s">
        <v>5532</v>
      </c>
      <c r="C2621" s="112" t="s">
        <v>5533</v>
      </c>
      <c r="D2621" s="1575" t="s">
        <v>5354</v>
      </c>
    </row>
    <row r="2622">
      <c r="A2622" s="1576" t="s">
        <v>3015</v>
      </c>
      <c r="B2622" s="1574" t="s">
        <v>5534</v>
      </c>
      <c r="C2622" s="112" t="s">
        <v>5535</v>
      </c>
      <c r="D2622" s="1575" t="s">
        <v>5128</v>
      </c>
    </row>
    <row r="2623">
      <c r="A2623" s="1576" t="s">
        <v>3015</v>
      </c>
      <c r="B2623" s="1574" t="s">
        <v>5536</v>
      </c>
      <c r="C2623" s="112" t="s">
        <v>1933</v>
      </c>
      <c r="D2623" s="1575" t="s">
        <v>5088</v>
      </c>
    </row>
    <row r="2624">
      <c r="A2624" s="1576" t="s">
        <v>3015</v>
      </c>
      <c r="B2624" s="1574" t="s">
        <v>5537</v>
      </c>
      <c r="C2624" s="112" t="s">
        <v>5538</v>
      </c>
      <c r="D2624" s="1575" t="s">
        <v>5128</v>
      </c>
    </row>
    <row r="2625">
      <c r="A2625" s="1576" t="s">
        <v>3015</v>
      </c>
      <c r="B2625" s="1574" t="s">
        <v>5539</v>
      </c>
      <c r="C2625" s="112" t="s">
        <v>5540</v>
      </c>
      <c r="D2625" s="1575" t="s">
        <v>5128</v>
      </c>
    </row>
    <row r="2626">
      <c r="A2626" s="1576" t="s">
        <v>3015</v>
      </c>
      <c r="B2626" s="1574" t="s">
        <v>5541</v>
      </c>
      <c r="C2626" s="112" t="s">
        <v>5542</v>
      </c>
      <c r="D2626" s="1575" t="s">
        <v>5128</v>
      </c>
    </row>
    <row r="2627">
      <c r="A2627" s="1576" t="s">
        <v>3015</v>
      </c>
      <c r="B2627" s="1574" t="s">
        <v>5543</v>
      </c>
      <c r="C2627" s="112" t="s">
        <v>5542</v>
      </c>
      <c r="D2627" s="1575" t="s">
        <v>5128</v>
      </c>
    </row>
    <row r="2628">
      <c r="A2628" s="1576" t="s">
        <v>3015</v>
      </c>
      <c r="B2628" s="1574" t="s">
        <v>5544</v>
      </c>
      <c r="C2628" s="112" t="s">
        <v>5542</v>
      </c>
      <c r="D2628" s="1575" t="s">
        <v>5128</v>
      </c>
    </row>
    <row r="2629">
      <c r="A2629" s="1576" t="s">
        <v>3015</v>
      </c>
      <c r="B2629" s="1574" t="s">
        <v>5545</v>
      </c>
      <c r="C2629" s="112" t="s">
        <v>5542</v>
      </c>
      <c r="D2629" s="1575" t="s">
        <v>5128</v>
      </c>
    </row>
    <row r="2630">
      <c r="A2630" s="1576" t="s">
        <v>3015</v>
      </c>
      <c r="B2630" s="1574" t="s">
        <v>5546</v>
      </c>
      <c r="C2630" s="112" t="s">
        <v>5542</v>
      </c>
      <c r="D2630" s="1575" t="s">
        <v>5128</v>
      </c>
    </row>
    <row r="2631">
      <c r="A2631" s="1576" t="s">
        <v>3015</v>
      </c>
      <c r="B2631" s="1574" t="s">
        <v>5547</v>
      </c>
      <c r="C2631" s="112" t="s">
        <v>5542</v>
      </c>
      <c r="D2631" s="1575" t="s">
        <v>5128</v>
      </c>
    </row>
    <row r="2632">
      <c r="A2632" s="1576" t="s">
        <v>3015</v>
      </c>
      <c r="B2632" s="1574" t="s">
        <v>5548</v>
      </c>
      <c r="C2632" s="112" t="s">
        <v>5549</v>
      </c>
      <c r="D2632" s="1575" t="s">
        <v>1310</v>
      </c>
    </row>
    <row r="2633">
      <c r="A2633" s="1576" t="s">
        <v>3015</v>
      </c>
      <c r="B2633" s="1574" t="s">
        <v>5550</v>
      </c>
      <c r="C2633" s="112" t="s">
        <v>5551</v>
      </c>
      <c r="D2633" s="1575" t="s">
        <v>1310</v>
      </c>
    </row>
    <row r="2634">
      <c r="A2634" s="1576" t="s">
        <v>3015</v>
      </c>
      <c r="B2634" s="1574" t="s">
        <v>5552</v>
      </c>
      <c r="C2634" s="112" t="s">
        <v>5549</v>
      </c>
      <c r="D2634" s="1575" t="s">
        <v>1310</v>
      </c>
    </row>
    <row r="2635">
      <c r="A2635" s="1576" t="s">
        <v>3015</v>
      </c>
      <c r="B2635" s="1574" t="s">
        <v>5553</v>
      </c>
      <c r="C2635" s="112" t="s">
        <v>5554</v>
      </c>
      <c r="D2635" s="1575" t="s">
        <v>1310</v>
      </c>
    </row>
    <row r="2636">
      <c r="A2636" s="1576" t="s">
        <v>3015</v>
      </c>
      <c r="B2636" s="1574" t="s">
        <v>5555</v>
      </c>
      <c r="C2636" s="112" t="s">
        <v>5556</v>
      </c>
      <c r="D2636" s="1575" t="s">
        <v>1310</v>
      </c>
    </row>
    <row r="2637">
      <c r="A2637" s="1576" t="s">
        <v>3015</v>
      </c>
      <c r="B2637" s="1574" t="s">
        <v>5557</v>
      </c>
      <c r="C2637" s="112" t="s">
        <v>5558</v>
      </c>
      <c r="D2637" s="1575" t="s">
        <v>1310</v>
      </c>
    </row>
    <row r="2638">
      <c r="A2638" s="1576" t="s">
        <v>3015</v>
      </c>
      <c r="B2638" s="1574" t="s">
        <v>5559</v>
      </c>
      <c r="C2638" s="112" t="s">
        <v>5560</v>
      </c>
      <c r="D2638" s="1575" t="s">
        <v>1310</v>
      </c>
    </row>
    <row r="2639">
      <c r="A2639" s="1576" t="s">
        <v>3015</v>
      </c>
      <c r="B2639" s="1574" t="s">
        <v>5561</v>
      </c>
      <c r="C2639" s="112" t="s">
        <v>5562</v>
      </c>
      <c r="D2639" s="1575" t="s">
        <v>1310</v>
      </c>
    </row>
    <row r="2640">
      <c r="A2640" s="1576" t="s">
        <v>3015</v>
      </c>
      <c r="B2640" s="1574" t="s">
        <v>5563</v>
      </c>
      <c r="C2640" s="112" t="s">
        <v>5564</v>
      </c>
      <c r="D2640" s="1575" t="s">
        <v>1310</v>
      </c>
    </row>
    <row r="2641">
      <c r="A2641" s="1576" t="s">
        <v>3015</v>
      </c>
      <c r="B2641" s="1574" t="s">
        <v>5565</v>
      </c>
      <c r="C2641" s="112" t="s">
        <v>5566</v>
      </c>
      <c r="D2641" s="1575" t="s">
        <v>4966</v>
      </c>
    </row>
    <row r="2642">
      <c r="A2642" s="1576" t="s">
        <v>3015</v>
      </c>
      <c r="B2642" s="1574" t="s">
        <v>5567</v>
      </c>
      <c r="C2642" s="112" t="s">
        <v>5568</v>
      </c>
      <c r="D2642" s="1575" t="s">
        <v>4966</v>
      </c>
    </row>
    <row r="2643">
      <c r="A2643" s="1576" t="s">
        <v>3015</v>
      </c>
      <c r="B2643" s="1574" t="s">
        <v>5569</v>
      </c>
      <c r="C2643" s="112" t="s">
        <v>2479</v>
      </c>
      <c r="D2643" s="1575" t="s">
        <v>1310</v>
      </c>
    </row>
    <row r="2644">
      <c r="A2644" s="1576" t="s">
        <v>3015</v>
      </c>
      <c r="B2644" s="1574" t="s">
        <v>5570</v>
      </c>
      <c r="C2644" s="112" t="s">
        <v>5571</v>
      </c>
      <c r="D2644" s="1575" t="s">
        <v>1310</v>
      </c>
    </row>
    <row r="2645">
      <c r="A2645" s="1576" t="s">
        <v>3015</v>
      </c>
      <c r="B2645" s="1574" t="s">
        <v>5572</v>
      </c>
      <c r="C2645" s="112" t="s">
        <v>2324</v>
      </c>
      <c r="D2645" s="1575" t="s">
        <v>4966</v>
      </c>
    </row>
    <row r="2646">
      <c r="A2646" s="1576" t="s">
        <v>3015</v>
      </c>
      <c r="B2646" s="1574" t="s">
        <v>5573</v>
      </c>
      <c r="C2646" s="112" t="s">
        <v>5574</v>
      </c>
      <c r="D2646" s="1575" t="s">
        <v>1310</v>
      </c>
    </row>
    <row r="2647">
      <c r="A2647" s="1576" t="s">
        <v>3015</v>
      </c>
      <c r="B2647" s="1574" t="s">
        <v>5575</v>
      </c>
      <c r="C2647" s="112" t="s">
        <v>5576</v>
      </c>
      <c r="D2647" s="1575" t="s">
        <v>1310</v>
      </c>
    </row>
    <row r="2648">
      <c r="A2648" s="1576" t="s">
        <v>3015</v>
      </c>
      <c r="B2648" s="1574" t="s">
        <v>5577</v>
      </c>
      <c r="C2648" s="112" t="s">
        <v>5578</v>
      </c>
      <c r="D2648" s="1575" t="s">
        <v>5005</v>
      </c>
    </row>
    <row r="2649">
      <c r="A2649" s="1576" t="s">
        <v>3015</v>
      </c>
      <c r="B2649" s="1574" t="s">
        <v>5579</v>
      </c>
      <c r="C2649" s="112" t="s">
        <v>5580</v>
      </c>
      <c r="D2649" s="1575" t="s">
        <v>4966</v>
      </c>
    </row>
    <row r="2650">
      <c r="A2650" s="1576" t="s">
        <v>3015</v>
      </c>
      <c r="B2650" s="1574" t="s">
        <v>5581</v>
      </c>
      <c r="C2650" s="112" t="s">
        <v>5582</v>
      </c>
      <c r="D2650" s="1575" t="s">
        <v>1310</v>
      </c>
    </row>
    <row r="2651">
      <c r="A2651" s="1576" t="s">
        <v>3015</v>
      </c>
      <c r="B2651" s="1574" t="s">
        <v>5583</v>
      </c>
      <c r="C2651" s="112" t="s">
        <v>5584</v>
      </c>
      <c r="D2651" s="1575" t="s">
        <v>4966</v>
      </c>
    </row>
    <row r="2652">
      <c r="A2652" s="1576" t="s">
        <v>3015</v>
      </c>
      <c r="B2652" s="1574" t="s">
        <v>5585</v>
      </c>
      <c r="C2652" s="112" t="s">
        <v>5586</v>
      </c>
      <c r="D2652" s="1575" t="s">
        <v>1310</v>
      </c>
    </row>
    <row r="2653">
      <c r="A2653" s="1576" t="s">
        <v>3015</v>
      </c>
      <c r="B2653" s="1574" t="s">
        <v>5587</v>
      </c>
      <c r="C2653" s="112" t="s">
        <v>5588</v>
      </c>
      <c r="D2653" s="1575" t="s">
        <v>4966</v>
      </c>
    </row>
    <row r="2654">
      <c r="A2654" s="1576" t="s">
        <v>3015</v>
      </c>
      <c r="B2654" s="1574" t="s">
        <v>5589</v>
      </c>
      <c r="C2654" s="112" t="s">
        <v>5590</v>
      </c>
      <c r="D2654" s="1575" t="s">
        <v>5005</v>
      </c>
    </row>
    <row r="2655">
      <c r="A2655" s="1576" t="s">
        <v>3015</v>
      </c>
      <c r="B2655" s="1574" t="s">
        <v>5591</v>
      </c>
      <c r="C2655" s="112" t="s">
        <v>5592</v>
      </c>
      <c r="D2655" s="1575" t="s">
        <v>5005</v>
      </c>
    </row>
    <row r="2656">
      <c r="A2656" s="1576" t="s">
        <v>3015</v>
      </c>
      <c r="B2656" s="1574" t="s">
        <v>5593</v>
      </c>
      <c r="C2656" s="112" t="s">
        <v>5594</v>
      </c>
      <c r="D2656" s="1575" t="s">
        <v>1310</v>
      </c>
    </row>
    <row r="2657">
      <c r="A2657" s="1576" t="s">
        <v>3015</v>
      </c>
      <c r="B2657" s="1574" t="s">
        <v>5595</v>
      </c>
      <c r="C2657" s="112" t="s">
        <v>5596</v>
      </c>
      <c r="D2657" s="1575" t="s">
        <v>4966</v>
      </c>
    </row>
    <row r="2658">
      <c r="A2658" s="1576" t="s">
        <v>3015</v>
      </c>
      <c r="B2658" s="1574" t="s">
        <v>5597</v>
      </c>
      <c r="C2658" s="112" t="s">
        <v>2187</v>
      </c>
      <c r="D2658" s="1575" t="s">
        <v>5005</v>
      </c>
    </row>
    <row r="2659">
      <c r="A2659" s="1576" t="s">
        <v>3015</v>
      </c>
      <c r="B2659" s="1574" t="s">
        <v>5598</v>
      </c>
      <c r="C2659" s="112" t="s">
        <v>5599</v>
      </c>
      <c r="D2659" s="1575" t="s">
        <v>1310</v>
      </c>
    </row>
    <row r="2660">
      <c r="A2660" s="1576" t="s">
        <v>3015</v>
      </c>
      <c r="B2660" s="1574" t="s">
        <v>5600</v>
      </c>
      <c r="C2660" s="112" t="s">
        <v>5601</v>
      </c>
      <c r="D2660" s="1575" t="s">
        <v>4966</v>
      </c>
    </row>
    <row r="2661">
      <c r="A2661" s="1576" t="s">
        <v>3015</v>
      </c>
      <c r="B2661" s="1574" t="s">
        <v>5602</v>
      </c>
      <c r="C2661" s="112" t="s">
        <v>2925</v>
      </c>
      <c r="D2661" s="1575" t="s">
        <v>1310</v>
      </c>
    </row>
    <row r="2662">
      <c r="A2662" s="1576" t="s">
        <v>3015</v>
      </c>
      <c r="B2662" s="1574" t="s">
        <v>5603</v>
      </c>
      <c r="C2662" s="112" t="s">
        <v>5604</v>
      </c>
      <c r="D2662" s="1575" t="s">
        <v>4966</v>
      </c>
    </row>
    <row r="2663">
      <c r="A2663" s="1576" t="s">
        <v>3015</v>
      </c>
      <c r="B2663" s="1574" t="s">
        <v>5605</v>
      </c>
      <c r="C2663" s="112" t="s">
        <v>5606</v>
      </c>
      <c r="D2663" s="1575" t="s">
        <v>1310</v>
      </c>
    </row>
    <row r="2664">
      <c r="A2664" s="1576" t="s">
        <v>3015</v>
      </c>
      <c r="B2664" s="1574" t="s">
        <v>5607</v>
      </c>
      <c r="C2664" s="112" t="s">
        <v>5608</v>
      </c>
      <c r="D2664" s="1575" t="s">
        <v>1310</v>
      </c>
    </row>
    <row r="2665">
      <c r="A2665" s="1576" t="s">
        <v>3015</v>
      </c>
      <c r="B2665" s="1574" t="s">
        <v>5609</v>
      </c>
      <c r="C2665" s="112" t="s">
        <v>5610</v>
      </c>
      <c r="D2665" s="1575" t="s">
        <v>1310</v>
      </c>
    </row>
    <row r="2666">
      <c r="A2666" s="1576" t="s">
        <v>3015</v>
      </c>
      <c r="B2666" s="1574" t="s">
        <v>5611</v>
      </c>
      <c r="C2666" s="112" t="s">
        <v>5612</v>
      </c>
      <c r="D2666" s="1575" t="s">
        <v>4966</v>
      </c>
    </row>
    <row r="2667">
      <c r="A2667" s="1576" t="s">
        <v>3015</v>
      </c>
      <c r="B2667" s="1574" t="s">
        <v>5613</v>
      </c>
      <c r="C2667" s="112" t="s">
        <v>5614</v>
      </c>
      <c r="D2667" s="1575" t="s">
        <v>1310</v>
      </c>
    </row>
    <row r="2668">
      <c r="A2668" s="1576" t="s">
        <v>3015</v>
      </c>
      <c r="B2668" s="1574" t="s">
        <v>5615</v>
      </c>
      <c r="C2668" s="112" t="s">
        <v>5616</v>
      </c>
      <c r="D2668" s="1575" t="s">
        <v>1310</v>
      </c>
    </row>
    <row r="2669">
      <c r="A2669" s="1576" t="s">
        <v>3015</v>
      </c>
      <c r="B2669" s="1574" t="s">
        <v>5617</v>
      </c>
      <c r="C2669" s="112" t="s">
        <v>5618</v>
      </c>
      <c r="D2669" s="1575" t="s">
        <v>4966</v>
      </c>
    </row>
    <row r="2670">
      <c r="A2670" s="1576" t="s">
        <v>3015</v>
      </c>
      <c r="B2670" s="1574" t="s">
        <v>5619</v>
      </c>
      <c r="C2670" s="112" t="s">
        <v>5620</v>
      </c>
      <c r="D2670" s="1575" t="s">
        <v>1310</v>
      </c>
    </row>
    <row r="2671">
      <c r="A2671" s="1576" t="s">
        <v>3015</v>
      </c>
      <c r="B2671" s="1574" t="s">
        <v>5621</v>
      </c>
      <c r="C2671" s="112" t="s">
        <v>5622</v>
      </c>
      <c r="D2671" s="1575" t="s">
        <v>4966</v>
      </c>
    </row>
    <row r="2672">
      <c r="A2672" s="1576" t="s">
        <v>3015</v>
      </c>
      <c r="B2672" s="1574" t="s">
        <v>5623</v>
      </c>
      <c r="C2672" s="112" t="s">
        <v>5624</v>
      </c>
      <c r="D2672" s="1575" t="s">
        <v>4966</v>
      </c>
    </row>
    <row r="2673">
      <c r="A2673" s="1576" t="s">
        <v>3015</v>
      </c>
      <c r="B2673" s="1574" t="s">
        <v>5625</v>
      </c>
      <c r="C2673" s="112" t="s">
        <v>5626</v>
      </c>
      <c r="D2673" s="1575" t="s">
        <v>4966</v>
      </c>
    </row>
    <row r="2674">
      <c r="A2674" s="1576" t="s">
        <v>3015</v>
      </c>
      <c r="B2674" s="1574" t="s">
        <v>5627</v>
      </c>
      <c r="C2674" s="112" t="s">
        <v>1258</v>
      </c>
      <c r="D2674" s="1575" t="s">
        <v>5005</v>
      </c>
    </row>
    <row r="2675">
      <c r="A2675" s="1576" t="s">
        <v>3015</v>
      </c>
      <c r="B2675" s="1574" t="s">
        <v>5628</v>
      </c>
      <c r="C2675" s="112" t="s">
        <v>5629</v>
      </c>
      <c r="D2675" s="1575" t="s">
        <v>4966</v>
      </c>
    </row>
    <row r="2676">
      <c r="A2676" s="1576" t="s">
        <v>3015</v>
      </c>
      <c r="B2676" s="1574" t="s">
        <v>5630</v>
      </c>
      <c r="C2676" s="112" t="s">
        <v>5631</v>
      </c>
      <c r="D2676" s="1575" t="s">
        <v>1310</v>
      </c>
    </row>
    <row r="2677">
      <c r="A2677" s="1576" t="s">
        <v>3015</v>
      </c>
      <c r="B2677" s="1574" t="s">
        <v>5632</v>
      </c>
      <c r="C2677" s="112" t="s">
        <v>5633</v>
      </c>
      <c r="D2677" s="1575" t="s">
        <v>1310</v>
      </c>
    </row>
    <row r="2678">
      <c r="A2678" s="1576" t="s">
        <v>3015</v>
      </c>
      <c r="B2678" s="1574" t="s">
        <v>5634</v>
      </c>
      <c r="C2678" s="112" t="s">
        <v>5635</v>
      </c>
      <c r="D2678" s="1575" t="s">
        <v>4966</v>
      </c>
    </row>
    <row r="2679">
      <c r="A2679" s="1576" t="s">
        <v>3015</v>
      </c>
      <c r="B2679" s="1574" t="s">
        <v>5636</v>
      </c>
      <c r="C2679" s="112" t="s">
        <v>5637</v>
      </c>
      <c r="D2679" s="1575" t="s">
        <v>4966</v>
      </c>
    </row>
    <row r="2680">
      <c r="A2680" s="1576" t="s">
        <v>3015</v>
      </c>
      <c r="B2680" s="1574" t="s">
        <v>5638</v>
      </c>
      <c r="C2680" s="112" t="s">
        <v>5639</v>
      </c>
      <c r="D2680" s="1575" t="s">
        <v>1137</v>
      </c>
    </row>
    <row r="2681">
      <c r="A2681" s="1576" t="s">
        <v>3015</v>
      </c>
      <c r="B2681" s="1574" t="s">
        <v>5640</v>
      </c>
      <c r="C2681" s="112" t="s">
        <v>5641</v>
      </c>
      <c r="D2681" s="1575" t="s">
        <v>1310</v>
      </c>
    </row>
    <row r="2682">
      <c r="A2682" s="1576" t="s">
        <v>3015</v>
      </c>
      <c r="B2682" s="1574" t="s">
        <v>5642</v>
      </c>
      <c r="C2682" s="112" t="s">
        <v>2218</v>
      </c>
      <c r="D2682" s="1575" t="s">
        <v>1310</v>
      </c>
    </row>
    <row r="2683">
      <c r="A2683" s="1576" t="s">
        <v>3015</v>
      </c>
      <c r="B2683" s="1574" t="s">
        <v>5643</v>
      </c>
      <c r="C2683" s="112" t="s">
        <v>1314</v>
      </c>
      <c r="D2683" s="1575" t="s">
        <v>4966</v>
      </c>
    </row>
    <row r="2684">
      <c r="A2684" s="1576" t="s">
        <v>3015</v>
      </c>
      <c r="B2684" s="1574" t="s">
        <v>5644</v>
      </c>
      <c r="C2684" s="112" t="s">
        <v>5645</v>
      </c>
      <c r="D2684" s="1575" t="s">
        <v>1310</v>
      </c>
    </row>
    <row r="2685">
      <c r="A2685" s="1576" t="s">
        <v>3015</v>
      </c>
      <c r="B2685" s="1574" t="s">
        <v>5646</v>
      </c>
      <c r="C2685" s="112" t="s">
        <v>5647</v>
      </c>
      <c r="D2685" s="1575" t="s">
        <v>4966</v>
      </c>
    </row>
    <row r="2686">
      <c r="A2686" s="1576" t="s">
        <v>3015</v>
      </c>
      <c r="B2686" s="1574" t="s">
        <v>5648</v>
      </c>
      <c r="C2686" s="112" t="s">
        <v>5649</v>
      </c>
      <c r="D2686" s="1575" t="s">
        <v>1310</v>
      </c>
    </row>
    <row r="2687">
      <c r="A2687" s="1576" t="s">
        <v>3015</v>
      </c>
      <c r="B2687" s="1574" t="s">
        <v>5650</v>
      </c>
      <c r="C2687" s="112" t="s">
        <v>5651</v>
      </c>
      <c r="D2687" s="1575" t="s">
        <v>4966</v>
      </c>
    </row>
    <row r="2688">
      <c r="A2688" s="1576" t="s">
        <v>3015</v>
      </c>
      <c r="B2688" s="1574" t="s">
        <v>5652</v>
      </c>
      <c r="C2688" s="112" t="s">
        <v>5653</v>
      </c>
      <c r="D2688" s="1575" t="s">
        <v>4966</v>
      </c>
    </row>
    <row r="2689">
      <c r="A2689" s="1576" t="s">
        <v>3015</v>
      </c>
      <c r="B2689" s="1574" t="s">
        <v>5654</v>
      </c>
      <c r="C2689" s="112" t="s">
        <v>5655</v>
      </c>
      <c r="D2689" s="1575" t="s">
        <v>1310</v>
      </c>
    </row>
    <row r="2690">
      <c r="A2690" s="1576" t="s">
        <v>3015</v>
      </c>
      <c r="B2690" s="1574" t="s">
        <v>5656</v>
      </c>
      <c r="C2690" s="112" t="s">
        <v>5657</v>
      </c>
      <c r="D2690" s="1575" t="s">
        <v>4966</v>
      </c>
    </row>
    <row r="2691">
      <c r="A2691" s="1576" t="s">
        <v>3015</v>
      </c>
      <c r="B2691" s="1574" t="s">
        <v>5658</v>
      </c>
      <c r="C2691" s="112" t="s">
        <v>5659</v>
      </c>
      <c r="D2691" s="1575" t="s">
        <v>4966</v>
      </c>
    </row>
    <row r="2692">
      <c r="A2692" s="1576" t="s">
        <v>3015</v>
      </c>
      <c r="B2692" s="1574" t="s">
        <v>5660</v>
      </c>
      <c r="C2692" s="112" t="s">
        <v>5661</v>
      </c>
      <c r="D2692" s="1575" t="s">
        <v>4966</v>
      </c>
    </row>
    <row r="2693">
      <c r="A2693" s="1576" t="s">
        <v>3015</v>
      </c>
      <c r="B2693" s="1574" t="s">
        <v>5662</v>
      </c>
      <c r="C2693" s="112" t="s">
        <v>5663</v>
      </c>
      <c r="D2693" s="1575" t="s">
        <v>4966</v>
      </c>
    </row>
    <row r="2694">
      <c r="A2694" s="1576" t="s">
        <v>3015</v>
      </c>
      <c r="B2694" s="1574" t="s">
        <v>5664</v>
      </c>
      <c r="C2694" s="112" t="s">
        <v>5665</v>
      </c>
      <c r="D2694" s="1575" t="s">
        <v>4966</v>
      </c>
    </row>
    <row r="2695">
      <c r="A2695" s="1576" t="s">
        <v>3015</v>
      </c>
      <c r="B2695" s="1574" t="s">
        <v>5666</v>
      </c>
      <c r="C2695" s="112" t="s">
        <v>2818</v>
      </c>
      <c r="D2695" s="1575" t="s">
        <v>1310</v>
      </c>
    </row>
    <row r="2696">
      <c r="A2696" s="1576" t="s">
        <v>3015</v>
      </c>
      <c r="B2696" s="1574" t="s">
        <v>5667</v>
      </c>
      <c r="C2696" s="112" t="s">
        <v>5668</v>
      </c>
      <c r="D2696" s="1575" t="s">
        <v>4966</v>
      </c>
    </row>
    <row r="2697">
      <c r="A2697" s="1576" t="s">
        <v>3015</v>
      </c>
      <c r="B2697" s="1574" t="s">
        <v>5669</v>
      </c>
      <c r="C2697" s="112" t="s">
        <v>5670</v>
      </c>
      <c r="D2697" s="1575" t="s">
        <v>1310</v>
      </c>
    </row>
    <row r="2698">
      <c r="A2698" s="1576" t="s">
        <v>3015</v>
      </c>
      <c r="B2698" s="1574" t="s">
        <v>5671</v>
      </c>
      <c r="C2698" s="112" t="s">
        <v>5672</v>
      </c>
      <c r="D2698" s="1575" t="s">
        <v>1310</v>
      </c>
    </row>
    <row r="2699">
      <c r="A2699" s="1576" t="s">
        <v>3015</v>
      </c>
      <c r="B2699" s="1574" t="s">
        <v>5673</v>
      </c>
      <c r="C2699" s="112" t="s">
        <v>5674</v>
      </c>
      <c r="D2699" s="1575" t="s">
        <v>1310</v>
      </c>
    </row>
    <row r="2700">
      <c r="A2700" s="1576" t="s">
        <v>3015</v>
      </c>
      <c r="B2700" s="1574" t="s">
        <v>5675</v>
      </c>
      <c r="C2700" s="112" t="s">
        <v>5676</v>
      </c>
      <c r="D2700" s="1575" t="s">
        <v>4966</v>
      </c>
    </row>
    <row r="2701">
      <c r="A2701" s="1576" t="s">
        <v>3015</v>
      </c>
      <c r="B2701" s="1574" t="s">
        <v>5677</v>
      </c>
      <c r="C2701" s="112" t="s">
        <v>5678</v>
      </c>
      <c r="D2701" s="1575" t="s">
        <v>4966</v>
      </c>
    </row>
    <row r="2702">
      <c r="A2702" s="1576" t="s">
        <v>3015</v>
      </c>
      <c r="B2702" s="1574" t="s">
        <v>5679</v>
      </c>
      <c r="C2702" s="112" t="s">
        <v>5680</v>
      </c>
      <c r="D2702" s="1575" t="s">
        <v>4966</v>
      </c>
    </row>
    <row r="2703">
      <c r="A2703" s="1576" t="s">
        <v>3015</v>
      </c>
      <c r="B2703" s="1574" t="s">
        <v>5681</v>
      </c>
      <c r="C2703" s="112" t="s">
        <v>5682</v>
      </c>
      <c r="D2703" s="1575" t="s">
        <v>1310</v>
      </c>
    </row>
    <row r="2704">
      <c r="A2704" s="1576" t="s">
        <v>3015</v>
      </c>
      <c r="B2704" s="1574" t="s">
        <v>5683</v>
      </c>
      <c r="C2704" s="112" t="s">
        <v>5684</v>
      </c>
      <c r="D2704" s="1575" t="s">
        <v>4966</v>
      </c>
    </row>
    <row r="2705">
      <c r="A2705" s="1576" t="s">
        <v>3015</v>
      </c>
      <c r="B2705" s="1574" t="s">
        <v>5685</v>
      </c>
      <c r="C2705" s="112" t="s">
        <v>5686</v>
      </c>
      <c r="D2705" s="1575" t="s">
        <v>4966</v>
      </c>
    </row>
    <row r="2706">
      <c r="A2706" s="1576" t="s">
        <v>3015</v>
      </c>
      <c r="B2706" s="1574" t="s">
        <v>5687</v>
      </c>
      <c r="C2706" s="112" t="s">
        <v>5688</v>
      </c>
      <c r="D2706" s="1575" t="s">
        <v>1310</v>
      </c>
    </row>
    <row r="2707">
      <c r="A2707" s="1576" t="s">
        <v>3015</v>
      </c>
      <c r="B2707" s="1574" t="s">
        <v>5689</v>
      </c>
      <c r="C2707" s="112" t="s">
        <v>5690</v>
      </c>
      <c r="D2707" s="1575" t="s">
        <v>4966</v>
      </c>
    </row>
    <row r="2708">
      <c r="A2708" s="1576" t="s">
        <v>3015</v>
      </c>
      <c r="B2708" s="1574" t="s">
        <v>5691</v>
      </c>
      <c r="C2708" s="112" t="s">
        <v>5692</v>
      </c>
      <c r="D2708" s="1575" t="s">
        <v>4966</v>
      </c>
    </row>
    <row r="2709">
      <c r="A2709" s="1576" t="s">
        <v>3015</v>
      </c>
      <c r="B2709" s="1574" t="s">
        <v>5693</v>
      </c>
      <c r="C2709" s="112" t="s">
        <v>5694</v>
      </c>
      <c r="D2709" s="1575" t="s">
        <v>1310</v>
      </c>
    </row>
    <row r="2710">
      <c r="A2710" s="1576" t="s">
        <v>3015</v>
      </c>
      <c r="B2710" s="1574" t="s">
        <v>5695</v>
      </c>
      <c r="C2710" s="112" t="s">
        <v>5696</v>
      </c>
      <c r="D2710" s="1575" t="s">
        <v>4966</v>
      </c>
    </row>
    <row r="2711">
      <c r="A2711" s="1576" t="s">
        <v>3015</v>
      </c>
      <c r="B2711" s="1574" t="s">
        <v>5697</v>
      </c>
      <c r="C2711" s="112" t="s">
        <v>5698</v>
      </c>
      <c r="D2711" s="1575" t="s">
        <v>4966</v>
      </c>
    </row>
    <row r="2712">
      <c r="A2712" s="1576" t="s">
        <v>3015</v>
      </c>
      <c r="B2712" s="1574" t="s">
        <v>5699</v>
      </c>
      <c r="C2712" s="112" t="s">
        <v>5700</v>
      </c>
      <c r="D2712" s="1575" t="s">
        <v>1310</v>
      </c>
    </row>
    <row r="2713">
      <c r="A2713" s="1576" t="s">
        <v>3015</v>
      </c>
      <c r="B2713" s="1574" t="s">
        <v>5701</v>
      </c>
      <c r="C2713" s="112" t="s">
        <v>5702</v>
      </c>
      <c r="D2713" s="1575" t="s">
        <v>1310</v>
      </c>
    </row>
    <row r="2714">
      <c r="A2714" s="1576" t="s">
        <v>3015</v>
      </c>
      <c r="B2714" s="1574" t="s">
        <v>5703</v>
      </c>
      <c r="C2714" s="112" t="s">
        <v>5704</v>
      </c>
      <c r="D2714" s="1575" t="s">
        <v>1310</v>
      </c>
    </row>
    <row r="2715">
      <c r="A2715" s="1576" t="s">
        <v>3015</v>
      </c>
      <c r="B2715" s="1574" t="s">
        <v>5705</v>
      </c>
      <c r="C2715" s="112" t="s">
        <v>5706</v>
      </c>
      <c r="D2715" s="1575" t="s">
        <v>4966</v>
      </c>
    </row>
    <row r="2716">
      <c r="A2716" s="1576" t="s">
        <v>3015</v>
      </c>
      <c r="B2716" s="1574" t="s">
        <v>5707</v>
      </c>
      <c r="C2716" s="112" t="s">
        <v>5708</v>
      </c>
      <c r="D2716" s="1575" t="s">
        <v>4966</v>
      </c>
    </row>
    <row r="2717">
      <c r="A2717" s="1576" t="s">
        <v>3015</v>
      </c>
      <c r="B2717" s="1574" t="s">
        <v>5709</v>
      </c>
      <c r="C2717" s="112" t="s">
        <v>5710</v>
      </c>
      <c r="D2717" s="1575" t="s">
        <v>4966</v>
      </c>
    </row>
    <row r="2718">
      <c r="A2718" s="1576" t="s">
        <v>3015</v>
      </c>
      <c r="B2718" s="1574" t="s">
        <v>5711</v>
      </c>
      <c r="C2718" s="112" t="s">
        <v>2461</v>
      </c>
      <c r="D2718" s="1575" t="s">
        <v>4966</v>
      </c>
    </row>
    <row r="2719">
      <c r="A2719" s="1576" t="s">
        <v>3015</v>
      </c>
      <c r="B2719" s="1574" t="s">
        <v>5712</v>
      </c>
      <c r="C2719" s="112" t="s">
        <v>5676</v>
      </c>
      <c r="D2719" s="1575" t="s">
        <v>4966</v>
      </c>
    </row>
    <row r="2720">
      <c r="A2720" s="1576" t="s">
        <v>3015</v>
      </c>
      <c r="B2720" s="1574" t="s">
        <v>5713</v>
      </c>
      <c r="C2720" s="112" t="s">
        <v>5714</v>
      </c>
      <c r="D2720" s="1575" t="s">
        <v>5221</v>
      </c>
    </row>
    <row r="2721">
      <c r="A2721" s="1576" t="s">
        <v>3015</v>
      </c>
      <c r="B2721" s="1574" t="s">
        <v>5715</v>
      </c>
      <c r="C2721" s="112" t="s">
        <v>5716</v>
      </c>
      <c r="D2721" s="1575" t="s">
        <v>4285</v>
      </c>
    </row>
    <row r="2722">
      <c r="A2722" s="1576" t="s">
        <v>3015</v>
      </c>
      <c r="B2722" s="1574" t="s">
        <v>5717</v>
      </c>
      <c r="C2722" s="112" t="s">
        <v>5718</v>
      </c>
      <c r="D2722" s="1575" t="s">
        <v>5719</v>
      </c>
    </row>
    <row r="2723">
      <c r="A2723" s="1576" t="s">
        <v>3015</v>
      </c>
      <c r="B2723" s="1574" t="s">
        <v>5720</v>
      </c>
      <c r="C2723" s="112" t="s">
        <v>5721</v>
      </c>
      <c r="D2723" s="1575" t="s">
        <v>5221</v>
      </c>
    </row>
    <row r="2724">
      <c r="A2724" s="1576" t="s">
        <v>3015</v>
      </c>
      <c r="B2724" s="1574" t="s">
        <v>5722</v>
      </c>
      <c r="C2724" s="112" t="s">
        <v>2031</v>
      </c>
      <c r="D2724" s="1575" t="s">
        <v>5719</v>
      </c>
    </row>
    <row r="2725">
      <c r="A2725" s="1576" t="s">
        <v>3015</v>
      </c>
      <c r="B2725" s="1574" t="s">
        <v>5723</v>
      </c>
      <c r="C2725" s="112" t="s">
        <v>5724</v>
      </c>
      <c r="D2725" s="1575" t="s">
        <v>5719</v>
      </c>
    </row>
    <row r="2726">
      <c r="A2726" s="1576" t="s">
        <v>3015</v>
      </c>
      <c r="B2726" s="1574" t="s">
        <v>5725</v>
      </c>
      <c r="C2726" s="112" t="s">
        <v>5726</v>
      </c>
      <c r="D2726" s="1575" t="s">
        <v>5727</v>
      </c>
    </row>
    <row r="2727">
      <c r="A2727" s="1576" t="s">
        <v>3015</v>
      </c>
      <c r="B2727" s="1574" t="s">
        <v>5728</v>
      </c>
      <c r="C2727" s="112" t="s">
        <v>5729</v>
      </c>
      <c r="D2727" s="1575" t="s">
        <v>5110</v>
      </c>
    </row>
    <row r="2728">
      <c r="A2728" s="1576" t="s">
        <v>3015</v>
      </c>
      <c r="B2728" s="1574" t="s">
        <v>5730</v>
      </c>
      <c r="C2728" s="112" t="s">
        <v>5731</v>
      </c>
      <c r="D2728" s="1575" t="s">
        <v>4285</v>
      </c>
    </row>
    <row r="2729">
      <c r="A2729" s="1576" t="s">
        <v>3015</v>
      </c>
      <c r="B2729" s="1574" t="s">
        <v>5732</v>
      </c>
      <c r="C2729" s="112" t="s">
        <v>5733</v>
      </c>
      <c r="D2729" s="1575" t="s">
        <v>4285</v>
      </c>
    </row>
    <row r="2730">
      <c r="A2730" s="1576" t="s">
        <v>3015</v>
      </c>
      <c r="B2730" s="1574" t="s">
        <v>5734</v>
      </c>
      <c r="C2730" s="112" t="s">
        <v>5735</v>
      </c>
      <c r="D2730" s="1575" t="s">
        <v>5719</v>
      </c>
    </row>
    <row r="2731">
      <c r="A2731" s="1576" t="s">
        <v>3015</v>
      </c>
      <c r="B2731" s="1574" t="s">
        <v>5736</v>
      </c>
      <c r="C2731" s="112" t="s">
        <v>5737</v>
      </c>
      <c r="D2731" s="1575" t="s">
        <v>5727</v>
      </c>
    </row>
    <row r="2732">
      <c r="A2732" s="1576" t="s">
        <v>3015</v>
      </c>
      <c r="B2732" s="1574" t="s">
        <v>5738</v>
      </c>
      <c r="C2732" s="112" t="s">
        <v>5739</v>
      </c>
      <c r="D2732" s="1575" t="s">
        <v>5727</v>
      </c>
    </row>
    <row r="2733">
      <c r="A2733" s="1576" t="s">
        <v>3015</v>
      </c>
      <c r="B2733" s="1574" t="s">
        <v>5740</v>
      </c>
      <c r="C2733" s="112" t="s">
        <v>5741</v>
      </c>
      <c r="D2733" s="1575" t="s">
        <v>5727</v>
      </c>
    </row>
    <row r="2734">
      <c r="A2734" s="1576" t="s">
        <v>3015</v>
      </c>
      <c r="B2734" s="1574" t="s">
        <v>5742</v>
      </c>
      <c r="C2734" s="112" t="s">
        <v>5743</v>
      </c>
      <c r="D2734" s="1575" t="s">
        <v>4147</v>
      </c>
    </row>
    <row r="2735">
      <c r="A2735" s="1576" t="s">
        <v>3015</v>
      </c>
      <c r="B2735" s="1574" t="s">
        <v>5744</v>
      </c>
      <c r="C2735" s="112" t="s">
        <v>5745</v>
      </c>
      <c r="D2735" s="1575" t="s">
        <v>5727</v>
      </c>
    </row>
    <row r="2736">
      <c r="A2736" s="1576" t="s">
        <v>3015</v>
      </c>
      <c r="B2736" s="1574" t="s">
        <v>5746</v>
      </c>
      <c r="C2736" s="112" t="s">
        <v>5747</v>
      </c>
      <c r="D2736" s="1575" t="s">
        <v>5727</v>
      </c>
    </row>
    <row r="2737">
      <c r="A2737" s="1576" t="s">
        <v>3015</v>
      </c>
      <c r="B2737" s="1574" t="s">
        <v>5748</v>
      </c>
      <c r="C2737" s="112" t="s">
        <v>5749</v>
      </c>
      <c r="D2737" s="1575" t="s">
        <v>4285</v>
      </c>
    </row>
    <row r="2738">
      <c r="A2738" s="1576" t="s">
        <v>3015</v>
      </c>
      <c r="B2738" s="1574" t="s">
        <v>5750</v>
      </c>
      <c r="C2738" s="112" t="s">
        <v>5751</v>
      </c>
      <c r="D2738" s="1575" t="s">
        <v>4285</v>
      </c>
    </row>
    <row r="2739">
      <c r="A2739" s="1576" t="s">
        <v>3015</v>
      </c>
      <c r="B2739" s="1574" t="s">
        <v>5752</v>
      </c>
      <c r="C2739" s="112" t="s">
        <v>5753</v>
      </c>
      <c r="D2739" s="1575" t="s">
        <v>4285</v>
      </c>
    </row>
    <row r="2740">
      <c r="A2740" s="1576" t="s">
        <v>3015</v>
      </c>
      <c r="B2740" s="1574" t="s">
        <v>5754</v>
      </c>
      <c r="C2740" s="112" t="s">
        <v>5755</v>
      </c>
      <c r="D2740" s="1575" t="s">
        <v>4285</v>
      </c>
    </row>
    <row r="2741">
      <c r="A2741" s="1576" t="s">
        <v>3015</v>
      </c>
      <c r="B2741" s="1574" t="s">
        <v>5756</v>
      </c>
      <c r="C2741" s="112" t="s">
        <v>5757</v>
      </c>
      <c r="D2741" s="1575" t="s">
        <v>5727</v>
      </c>
    </row>
    <row r="2742">
      <c r="A2742" s="1576" t="s">
        <v>3015</v>
      </c>
      <c r="B2742" s="1574" t="s">
        <v>5758</v>
      </c>
      <c r="C2742" s="112" t="s">
        <v>5759</v>
      </c>
      <c r="D2742" s="1575" t="s">
        <v>4285</v>
      </c>
    </row>
    <row r="2743">
      <c r="A2743" s="1576" t="s">
        <v>3015</v>
      </c>
      <c r="B2743" s="1574" t="s">
        <v>5760</v>
      </c>
      <c r="C2743" s="112" t="s">
        <v>5761</v>
      </c>
      <c r="D2743" s="1575" t="s">
        <v>4285</v>
      </c>
    </row>
    <row r="2744">
      <c r="A2744" s="1576" t="s">
        <v>3015</v>
      </c>
      <c r="B2744" s="1574" t="s">
        <v>5762</v>
      </c>
      <c r="C2744" s="112" t="s">
        <v>5763</v>
      </c>
      <c r="D2744" s="1575" t="s">
        <v>4285</v>
      </c>
    </row>
    <row r="2745">
      <c r="A2745" s="1576" t="s">
        <v>3015</v>
      </c>
      <c r="B2745" s="1574" t="s">
        <v>5764</v>
      </c>
      <c r="C2745" s="112" t="s">
        <v>5765</v>
      </c>
      <c r="D2745" s="1575" t="s">
        <v>5221</v>
      </c>
    </row>
    <row r="2746">
      <c r="A2746" s="1576" t="s">
        <v>3015</v>
      </c>
      <c r="B2746" s="1574" t="s">
        <v>5766</v>
      </c>
      <c r="C2746" s="112" t="s">
        <v>5767</v>
      </c>
      <c r="D2746" s="1575" t="s">
        <v>5727</v>
      </c>
    </row>
    <row r="2747">
      <c r="A2747" s="1576" t="s">
        <v>3015</v>
      </c>
      <c r="B2747" s="1574" t="s">
        <v>5768</v>
      </c>
      <c r="C2747" s="112" t="s">
        <v>5767</v>
      </c>
      <c r="D2747" s="1575" t="s">
        <v>5727</v>
      </c>
    </row>
    <row r="2748">
      <c r="A2748" s="1576" t="s">
        <v>3015</v>
      </c>
      <c r="B2748" s="1574" t="s">
        <v>5769</v>
      </c>
      <c r="C2748" s="112" t="s">
        <v>5770</v>
      </c>
      <c r="D2748" s="1575" t="s">
        <v>5727</v>
      </c>
    </row>
    <row r="2749">
      <c r="A2749" s="1576" t="s">
        <v>3015</v>
      </c>
      <c r="B2749" s="1574" t="s">
        <v>5771</v>
      </c>
      <c r="C2749" s="112" t="s">
        <v>5767</v>
      </c>
      <c r="D2749" s="1575" t="s">
        <v>5727</v>
      </c>
    </row>
    <row r="2750">
      <c r="A2750" s="1576" t="s">
        <v>3015</v>
      </c>
      <c r="B2750" s="1574" t="s">
        <v>5772</v>
      </c>
      <c r="C2750" s="112" t="s">
        <v>5773</v>
      </c>
      <c r="D2750" s="1575" t="s">
        <v>4285</v>
      </c>
    </row>
    <row r="2751">
      <c r="A2751" s="1576" t="s">
        <v>3015</v>
      </c>
      <c r="B2751" s="1574" t="s">
        <v>5774</v>
      </c>
      <c r="C2751" s="112" t="s">
        <v>1137</v>
      </c>
      <c r="D2751" s="1575" t="s">
        <v>4285</v>
      </c>
    </row>
    <row r="2752">
      <c r="A2752" s="1576" t="s">
        <v>3015</v>
      </c>
      <c r="B2752" s="1574" t="s">
        <v>5775</v>
      </c>
      <c r="C2752" s="112" t="s">
        <v>5776</v>
      </c>
      <c r="D2752" s="1575" t="s">
        <v>4147</v>
      </c>
    </row>
    <row r="2753">
      <c r="A2753" s="1576" t="s">
        <v>3015</v>
      </c>
      <c r="B2753" s="1574" t="s">
        <v>5777</v>
      </c>
      <c r="C2753" s="112" t="s">
        <v>5778</v>
      </c>
      <c r="D2753" s="1575" t="s">
        <v>5727</v>
      </c>
    </row>
    <row r="2754">
      <c r="A2754" s="1576" t="s">
        <v>3015</v>
      </c>
      <c r="B2754" s="1574" t="s">
        <v>5779</v>
      </c>
      <c r="C2754" s="112" t="s">
        <v>2343</v>
      </c>
      <c r="D2754" s="1575" t="s">
        <v>5221</v>
      </c>
    </row>
    <row r="2755">
      <c r="A2755" s="1576" t="s">
        <v>3015</v>
      </c>
      <c r="B2755" s="1574" t="s">
        <v>5780</v>
      </c>
      <c r="C2755" s="112" t="s">
        <v>2515</v>
      </c>
      <c r="D2755" s="1575" t="s">
        <v>5221</v>
      </c>
    </row>
    <row r="2756">
      <c r="A2756" s="1576" t="s">
        <v>3015</v>
      </c>
      <c r="B2756" s="1574" t="s">
        <v>5781</v>
      </c>
      <c r="C2756" s="112" t="s">
        <v>5782</v>
      </c>
      <c r="D2756" s="1575" t="s">
        <v>4285</v>
      </c>
    </row>
    <row r="2757">
      <c r="A2757" s="1576" t="s">
        <v>3015</v>
      </c>
      <c r="B2757" s="1574" t="s">
        <v>5783</v>
      </c>
      <c r="C2757" s="112" t="s">
        <v>1256</v>
      </c>
      <c r="D2757" s="1575" t="s">
        <v>4285</v>
      </c>
    </row>
    <row r="2758">
      <c r="A2758" s="1576" t="s">
        <v>3015</v>
      </c>
      <c r="B2758" s="1574" t="s">
        <v>5784</v>
      </c>
      <c r="C2758" s="112" t="s">
        <v>5785</v>
      </c>
      <c r="D2758" s="1575" t="s">
        <v>5110</v>
      </c>
    </row>
    <row r="2759">
      <c r="A2759" s="1576" t="s">
        <v>3015</v>
      </c>
      <c r="B2759" s="1574" t="s">
        <v>5786</v>
      </c>
      <c r="C2759" s="112" t="s">
        <v>5787</v>
      </c>
      <c r="D2759" s="1575" t="s">
        <v>4285</v>
      </c>
    </row>
    <row r="2760">
      <c r="A2760" s="1576" t="s">
        <v>3015</v>
      </c>
      <c r="B2760" s="1574" t="s">
        <v>5788</v>
      </c>
      <c r="C2760" s="112" t="s">
        <v>5789</v>
      </c>
      <c r="D2760" s="1575" t="s">
        <v>5727</v>
      </c>
    </row>
    <row r="2761">
      <c r="A2761" s="1576" t="s">
        <v>3015</v>
      </c>
      <c r="B2761" s="1574" t="s">
        <v>5790</v>
      </c>
      <c r="C2761" s="112" t="s">
        <v>5791</v>
      </c>
      <c r="D2761" s="1575" t="s">
        <v>4285</v>
      </c>
    </row>
    <row r="2762">
      <c r="A2762" s="1576" t="s">
        <v>3015</v>
      </c>
      <c r="B2762" s="1574" t="s">
        <v>5792</v>
      </c>
      <c r="C2762" s="112" t="s">
        <v>5793</v>
      </c>
      <c r="D2762" s="1575" t="s">
        <v>5727</v>
      </c>
    </row>
    <row r="2763">
      <c r="A2763" s="1576" t="s">
        <v>3015</v>
      </c>
      <c r="B2763" s="1574" t="s">
        <v>5794</v>
      </c>
      <c r="C2763" s="112" t="s">
        <v>5795</v>
      </c>
      <c r="D2763" s="1575" t="s">
        <v>5727</v>
      </c>
    </row>
    <row r="2764">
      <c r="A2764" s="1576" t="s">
        <v>3015</v>
      </c>
      <c r="B2764" s="1574" t="s">
        <v>5796</v>
      </c>
      <c r="C2764" s="112" t="s">
        <v>5797</v>
      </c>
      <c r="D2764" s="1575" t="s">
        <v>5727</v>
      </c>
    </row>
    <row r="2765">
      <c r="A2765" s="1576" t="s">
        <v>3015</v>
      </c>
      <c r="B2765" s="1574" t="s">
        <v>5798</v>
      </c>
      <c r="C2765" s="112" t="s">
        <v>5799</v>
      </c>
      <c r="D2765" s="1575" t="s">
        <v>4147</v>
      </c>
    </row>
    <row r="2766">
      <c r="A2766" s="1576" t="s">
        <v>3015</v>
      </c>
      <c r="B2766" s="1574" t="s">
        <v>5800</v>
      </c>
      <c r="C2766" s="112" t="s">
        <v>5801</v>
      </c>
      <c r="D2766" s="1575" t="s">
        <v>5727</v>
      </c>
    </row>
    <row r="2767">
      <c r="A2767" s="1576" t="s">
        <v>3015</v>
      </c>
      <c r="B2767" s="1574" t="s">
        <v>5802</v>
      </c>
      <c r="C2767" s="112" t="s">
        <v>5803</v>
      </c>
      <c r="D2767" s="1575" t="s">
        <v>5221</v>
      </c>
    </row>
    <row r="2768">
      <c r="A2768" s="1576" t="s">
        <v>3015</v>
      </c>
      <c r="B2768" s="1574" t="s">
        <v>5804</v>
      </c>
      <c r="C2768" s="112" t="s">
        <v>2124</v>
      </c>
      <c r="D2768" s="1575" t="s">
        <v>5727</v>
      </c>
    </row>
    <row r="2769">
      <c r="A2769" s="1576" t="s">
        <v>3015</v>
      </c>
      <c r="B2769" s="1574" t="s">
        <v>5805</v>
      </c>
      <c r="C2769" s="112" t="s">
        <v>5806</v>
      </c>
      <c r="D2769" s="1575" t="s">
        <v>5110</v>
      </c>
    </row>
    <row r="2770">
      <c r="A2770" s="1576" t="s">
        <v>3015</v>
      </c>
      <c r="B2770" s="1574" t="s">
        <v>5807</v>
      </c>
      <c r="C2770" s="112" t="s">
        <v>5808</v>
      </c>
      <c r="D2770" s="1575" t="s">
        <v>4285</v>
      </c>
    </row>
    <row r="2771">
      <c r="A2771" s="1576" t="s">
        <v>3015</v>
      </c>
      <c r="B2771" s="1574" t="s">
        <v>5809</v>
      </c>
      <c r="C2771" s="112" t="s">
        <v>5810</v>
      </c>
      <c r="D2771" s="1575" t="s">
        <v>4285</v>
      </c>
    </row>
    <row r="2772">
      <c r="A2772" s="1576" t="s">
        <v>3015</v>
      </c>
      <c r="B2772" s="1574" t="s">
        <v>5811</v>
      </c>
      <c r="C2772" s="112" t="s">
        <v>1056</v>
      </c>
      <c r="D2772" s="1575" t="s">
        <v>4147</v>
      </c>
    </row>
    <row r="2773">
      <c r="A2773" s="1576" t="s">
        <v>3015</v>
      </c>
      <c r="B2773" s="1574" t="s">
        <v>5812</v>
      </c>
      <c r="C2773" s="112" t="s">
        <v>5813</v>
      </c>
      <c r="D2773" s="1575" t="s">
        <v>4147</v>
      </c>
    </row>
    <row r="2774">
      <c r="A2774" s="1576" t="s">
        <v>3015</v>
      </c>
      <c r="B2774" s="1574" t="s">
        <v>5814</v>
      </c>
      <c r="C2774" s="112" t="s">
        <v>5815</v>
      </c>
      <c r="D2774" s="1575" t="s">
        <v>5221</v>
      </c>
    </row>
    <row r="2775">
      <c r="A2775" s="1576" t="s">
        <v>3015</v>
      </c>
      <c r="B2775" s="1574" t="s">
        <v>5816</v>
      </c>
      <c r="C2775" s="112" t="s">
        <v>5817</v>
      </c>
      <c r="D2775" s="1575" t="s">
        <v>4147</v>
      </c>
    </row>
    <row r="2776">
      <c r="A2776" s="1576" t="s">
        <v>3015</v>
      </c>
      <c r="B2776" s="1574" t="s">
        <v>5818</v>
      </c>
      <c r="C2776" s="112" t="s">
        <v>5819</v>
      </c>
      <c r="D2776" s="1575" t="s">
        <v>5719</v>
      </c>
    </row>
    <row r="2777">
      <c r="A2777" s="1576" t="s">
        <v>3015</v>
      </c>
      <c r="B2777" s="1574" t="s">
        <v>5820</v>
      </c>
      <c r="C2777" s="112" t="s">
        <v>5821</v>
      </c>
      <c r="D2777" s="1575" t="s">
        <v>5719</v>
      </c>
    </row>
    <row r="2778">
      <c r="A2778" s="1576" t="s">
        <v>3015</v>
      </c>
      <c r="B2778" s="1574" t="s">
        <v>5822</v>
      </c>
      <c r="C2778" s="112" t="s">
        <v>5823</v>
      </c>
      <c r="D2778" s="1575" t="s">
        <v>5727</v>
      </c>
    </row>
    <row r="2779">
      <c r="A2779" s="1576" t="s">
        <v>3015</v>
      </c>
      <c r="B2779" s="1574" t="s">
        <v>5824</v>
      </c>
      <c r="C2779" s="112" t="s">
        <v>5825</v>
      </c>
      <c r="D2779" s="1575" t="s">
        <v>5221</v>
      </c>
    </row>
    <row r="2780">
      <c r="A2780" s="1576" t="s">
        <v>3015</v>
      </c>
      <c r="B2780" s="1574" t="s">
        <v>5826</v>
      </c>
      <c r="C2780" s="112" t="s">
        <v>1605</v>
      </c>
      <c r="D2780" s="1575" t="s">
        <v>5221</v>
      </c>
    </row>
    <row r="2781">
      <c r="A2781" s="1576" t="s">
        <v>3015</v>
      </c>
      <c r="B2781" s="1574" t="s">
        <v>5827</v>
      </c>
      <c r="C2781" s="112" t="s">
        <v>5828</v>
      </c>
      <c r="D2781" s="1575" t="s">
        <v>4147</v>
      </c>
    </row>
    <row r="2782">
      <c r="A2782" s="1576" t="s">
        <v>3015</v>
      </c>
      <c r="B2782" s="1574" t="s">
        <v>5829</v>
      </c>
      <c r="C2782" s="112" t="s">
        <v>5830</v>
      </c>
      <c r="D2782" s="1575" t="s">
        <v>4147</v>
      </c>
    </row>
    <row r="2783">
      <c r="A2783" s="1576" t="s">
        <v>3015</v>
      </c>
      <c r="B2783" s="1574" t="s">
        <v>5831</v>
      </c>
      <c r="C2783" s="112" t="s">
        <v>5832</v>
      </c>
      <c r="D2783" s="1575" t="s">
        <v>5727</v>
      </c>
    </row>
    <row r="2784">
      <c r="A2784" s="1576" t="s">
        <v>3015</v>
      </c>
      <c r="B2784" s="1574" t="s">
        <v>5833</v>
      </c>
      <c r="C2784" s="112" t="s">
        <v>5834</v>
      </c>
      <c r="D2784" s="1575" t="s">
        <v>5719</v>
      </c>
    </row>
    <row r="2785">
      <c r="A2785" s="1576" t="s">
        <v>3015</v>
      </c>
      <c r="B2785" s="1574" t="s">
        <v>5835</v>
      </c>
      <c r="C2785" s="112" t="s">
        <v>2168</v>
      </c>
      <c r="D2785" s="1575" t="s">
        <v>5221</v>
      </c>
    </row>
    <row r="2786">
      <c r="A2786" s="1576" t="s">
        <v>3015</v>
      </c>
      <c r="B2786" s="1574" t="s">
        <v>5836</v>
      </c>
      <c r="C2786" s="112" t="s">
        <v>1183</v>
      </c>
      <c r="D2786" s="1575" t="s">
        <v>5221</v>
      </c>
    </row>
    <row r="2787">
      <c r="A2787" s="1576" t="s">
        <v>3015</v>
      </c>
      <c r="B2787" s="1574" t="s">
        <v>5837</v>
      </c>
      <c r="C2787" s="112" t="s">
        <v>5838</v>
      </c>
      <c r="D2787" s="1575" t="s">
        <v>5727</v>
      </c>
    </row>
    <row r="2788">
      <c r="A2788" s="1576" t="s">
        <v>3015</v>
      </c>
      <c r="B2788" s="1574" t="s">
        <v>5839</v>
      </c>
      <c r="C2788" s="112" t="s">
        <v>5840</v>
      </c>
      <c r="D2788" s="1575" t="s">
        <v>4147</v>
      </c>
    </row>
    <row r="2789">
      <c r="A2789" s="1576" t="s">
        <v>3015</v>
      </c>
      <c r="B2789" s="1574" t="s">
        <v>5841</v>
      </c>
      <c r="C2789" s="112" t="s">
        <v>1832</v>
      </c>
      <c r="D2789" s="1575" t="s">
        <v>5719</v>
      </c>
    </row>
    <row r="2790">
      <c r="A2790" s="1576" t="s">
        <v>3015</v>
      </c>
      <c r="B2790" s="1574" t="s">
        <v>5842</v>
      </c>
      <c r="C2790" s="112" t="s">
        <v>5843</v>
      </c>
      <c r="D2790" s="1575" t="s">
        <v>4285</v>
      </c>
    </row>
    <row r="2791">
      <c r="A2791" s="1576" t="s">
        <v>3015</v>
      </c>
      <c r="B2791" s="1574" t="s">
        <v>5844</v>
      </c>
      <c r="C2791" s="112" t="s">
        <v>5845</v>
      </c>
      <c r="D2791" s="1575" t="s">
        <v>4285</v>
      </c>
    </row>
    <row r="2792">
      <c r="A2792" s="1576" t="s">
        <v>3015</v>
      </c>
      <c r="B2792" s="1574" t="s">
        <v>5846</v>
      </c>
      <c r="C2792" s="112" t="s">
        <v>5847</v>
      </c>
      <c r="D2792" s="1575" t="s">
        <v>4285</v>
      </c>
    </row>
    <row r="2793">
      <c r="A2793" s="1576" t="s">
        <v>3015</v>
      </c>
      <c r="B2793" s="1574" t="s">
        <v>5848</v>
      </c>
      <c r="C2793" s="112" t="s">
        <v>5849</v>
      </c>
      <c r="D2793" s="1575" t="s">
        <v>5719</v>
      </c>
    </row>
    <row r="2794">
      <c r="A2794" s="1576" t="s">
        <v>3015</v>
      </c>
      <c r="B2794" s="1574" t="s">
        <v>5850</v>
      </c>
      <c r="C2794" s="112" t="s">
        <v>5851</v>
      </c>
      <c r="D2794" s="1575" t="s">
        <v>5221</v>
      </c>
    </row>
    <row r="2795">
      <c r="A2795" s="1576" t="s">
        <v>3015</v>
      </c>
      <c r="B2795" s="1574" t="s">
        <v>5852</v>
      </c>
      <c r="C2795" s="112" t="s">
        <v>5853</v>
      </c>
      <c r="D2795" s="1575" t="s">
        <v>4285</v>
      </c>
    </row>
    <row r="2796">
      <c r="A2796" s="1576" t="s">
        <v>3015</v>
      </c>
      <c r="B2796" s="1574" t="s">
        <v>5854</v>
      </c>
      <c r="C2796" s="112" t="s">
        <v>5855</v>
      </c>
      <c r="D2796" s="1575" t="s">
        <v>5221</v>
      </c>
    </row>
    <row r="2797">
      <c r="A2797" s="1576" t="s">
        <v>3015</v>
      </c>
      <c r="B2797" s="1574" t="s">
        <v>5856</v>
      </c>
      <c r="C2797" s="112" t="s">
        <v>5857</v>
      </c>
      <c r="D2797" s="1575" t="s">
        <v>5221</v>
      </c>
    </row>
    <row r="2798">
      <c r="A2798" s="1576" t="s">
        <v>3015</v>
      </c>
      <c r="B2798" s="1574" t="s">
        <v>5858</v>
      </c>
      <c r="C2798" s="112" t="s">
        <v>5859</v>
      </c>
      <c r="D2798" s="1575" t="s">
        <v>5719</v>
      </c>
    </row>
    <row r="2799">
      <c r="A2799" s="1576" t="s">
        <v>3015</v>
      </c>
      <c r="B2799" s="1574" t="s">
        <v>5860</v>
      </c>
      <c r="C2799" s="112" t="s">
        <v>5861</v>
      </c>
      <c r="D2799" s="1575" t="s">
        <v>4285</v>
      </c>
    </row>
    <row r="2800">
      <c r="A2800" s="1576" t="s">
        <v>3015</v>
      </c>
      <c r="B2800" s="1574" t="s">
        <v>5862</v>
      </c>
      <c r="C2800" s="112" t="s">
        <v>5863</v>
      </c>
      <c r="D2800" s="1575" t="s">
        <v>4285</v>
      </c>
    </row>
    <row r="2801">
      <c r="A2801" s="1576" t="s">
        <v>3015</v>
      </c>
      <c r="B2801" s="1574" t="s">
        <v>5864</v>
      </c>
      <c r="C2801" s="112" t="s">
        <v>5865</v>
      </c>
      <c r="D2801" s="1575" t="s">
        <v>5727</v>
      </c>
    </row>
    <row r="2802">
      <c r="A2802" s="1576" t="s">
        <v>3015</v>
      </c>
      <c r="B2802" s="1574" t="s">
        <v>5866</v>
      </c>
      <c r="C2802" s="112" t="s">
        <v>5867</v>
      </c>
      <c r="D2802" s="1575" t="s">
        <v>4147</v>
      </c>
    </row>
    <row r="2803">
      <c r="A2803" s="1576" t="s">
        <v>3015</v>
      </c>
      <c r="B2803" s="1574" t="s">
        <v>5868</v>
      </c>
      <c r="C2803" s="112" t="s">
        <v>5869</v>
      </c>
      <c r="D2803" s="1575" t="s">
        <v>5727</v>
      </c>
    </row>
    <row r="2804">
      <c r="A2804" s="1576" t="s">
        <v>3015</v>
      </c>
      <c r="B2804" s="1574" t="s">
        <v>5870</v>
      </c>
      <c r="C2804" s="112" t="s">
        <v>5869</v>
      </c>
      <c r="D2804" s="1575" t="s">
        <v>5727</v>
      </c>
    </row>
    <row r="2805">
      <c r="A2805" s="1576" t="s">
        <v>3015</v>
      </c>
      <c r="B2805" s="1574" t="s">
        <v>5871</v>
      </c>
      <c r="C2805" s="112" t="s">
        <v>5872</v>
      </c>
      <c r="D2805" s="1575" t="s">
        <v>4285</v>
      </c>
    </row>
    <row r="2806">
      <c r="A2806" s="1576" t="s">
        <v>3015</v>
      </c>
      <c r="B2806" s="1574" t="s">
        <v>5873</v>
      </c>
      <c r="C2806" s="112" t="s">
        <v>5874</v>
      </c>
      <c r="D2806" s="1575" t="s">
        <v>4147</v>
      </c>
    </row>
    <row r="2807">
      <c r="A2807" s="1576" t="s">
        <v>3015</v>
      </c>
      <c r="B2807" s="1574" t="s">
        <v>5875</v>
      </c>
      <c r="C2807" s="112" t="s">
        <v>5876</v>
      </c>
      <c r="D2807" s="1575" t="s">
        <v>4285</v>
      </c>
    </row>
    <row r="2808">
      <c r="A2808" s="1576" t="s">
        <v>3015</v>
      </c>
      <c r="B2808" s="1574" t="s">
        <v>5877</v>
      </c>
      <c r="C2808" s="112" t="s">
        <v>5878</v>
      </c>
      <c r="D2808" s="1575" t="s">
        <v>4147</v>
      </c>
    </row>
    <row r="2809">
      <c r="A2809" s="1576" t="s">
        <v>3015</v>
      </c>
      <c r="B2809" s="1574" t="s">
        <v>5879</v>
      </c>
      <c r="C2809" s="112" t="s">
        <v>5880</v>
      </c>
      <c r="D2809" s="1575" t="s">
        <v>5727</v>
      </c>
    </row>
    <row r="2810">
      <c r="A2810" s="1576" t="s">
        <v>3015</v>
      </c>
      <c r="B2810" s="1574" t="s">
        <v>5881</v>
      </c>
      <c r="C2810" s="112" t="s">
        <v>5882</v>
      </c>
      <c r="D2810" s="1575" t="s">
        <v>5110</v>
      </c>
    </row>
    <row r="2811">
      <c r="A2811" s="1576" t="s">
        <v>3015</v>
      </c>
      <c r="B2811" s="1574" t="s">
        <v>5883</v>
      </c>
      <c r="C2811" s="112" t="s">
        <v>5884</v>
      </c>
      <c r="D2811" s="1575" t="s">
        <v>5719</v>
      </c>
    </row>
    <row r="2812">
      <c r="A2812" s="1576" t="s">
        <v>3015</v>
      </c>
      <c r="B2812" s="1574" t="s">
        <v>5885</v>
      </c>
      <c r="C2812" s="112" t="s">
        <v>1554</v>
      </c>
      <c r="D2812" s="1575" t="s">
        <v>5727</v>
      </c>
    </row>
    <row r="2813">
      <c r="A2813" s="1576" t="s">
        <v>3015</v>
      </c>
      <c r="B2813" s="1574" t="s">
        <v>5886</v>
      </c>
      <c r="C2813" s="112" t="s">
        <v>5887</v>
      </c>
      <c r="D2813" s="1575" t="s">
        <v>5727</v>
      </c>
    </row>
    <row r="2814">
      <c r="A2814" s="1576" t="s">
        <v>3015</v>
      </c>
      <c r="B2814" s="1574" t="s">
        <v>5888</v>
      </c>
      <c r="C2814" s="112" t="s">
        <v>5887</v>
      </c>
      <c r="D2814" s="1575" t="s">
        <v>5727</v>
      </c>
    </row>
    <row r="2815">
      <c r="A2815" s="1576" t="s">
        <v>3015</v>
      </c>
      <c r="B2815" s="1574" t="s">
        <v>5889</v>
      </c>
      <c r="C2815" s="112" t="s">
        <v>5887</v>
      </c>
      <c r="D2815" s="1575" t="s">
        <v>5727</v>
      </c>
    </row>
    <row r="2816">
      <c r="A2816" s="1576" t="s">
        <v>3015</v>
      </c>
      <c r="B2816" s="1574" t="s">
        <v>5890</v>
      </c>
      <c r="C2816" s="112" t="s">
        <v>5887</v>
      </c>
      <c r="D2816" s="1575" t="s">
        <v>5727</v>
      </c>
    </row>
    <row r="2817">
      <c r="A2817" s="1576" t="s">
        <v>3015</v>
      </c>
      <c r="B2817" s="1574" t="s">
        <v>5891</v>
      </c>
      <c r="C2817" s="112" t="s">
        <v>5887</v>
      </c>
      <c r="D2817" s="1575" t="s">
        <v>5727</v>
      </c>
    </row>
    <row r="2818">
      <c r="A2818" s="1576" t="s">
        <v>3015</v>
      </c>
      <c r="B2818" s="1574" t="s">
        <v>5892</v>
      </c>
      <c r="C2818" s="112" t="s">
        <v>5893</v>
      </c>
      <c r="D2818" s="1575" t="s">
        <v>5894</v>
      </c>
    </row>
    <row r="2819">
      <c r="A2819" s="1576" t="s">
        <v>3015</v>
      </c>
      <c r="B2819" s="1574" t="s">
        <v>5895</v>
      </c>
      <c r="C2819" s="112" t="s">
        <v>5896</v>
      </c>
      <c r="D2819" s="1575" t="s">
        <v>5894</v>
      </c>
    </row>
    <row r="2820">
      <c r="A2820" s="1576" t="s">
        <v>3015</v>
      </c>
      <c r="B2820" s="1574" t="s">
        <v>5897</v>
      </c>
      <c r="C2820" s="112" t="s">
        <v>5898</v>
      </c>
      <c r="D2820" s="1575" t="s">
        <v>5899</v>
      </c>
    </row>
    <row r="2821">
      <c r="A2821" s="1576" t="s">
        <v>3015</v>
      </c>
      <c r="B2821" s="1574" t="s">
        <v>5900</v>
      </c>
      <c r="C2821" s="112" t="s">
        <v>5901</v>
      </c>
      <c r="D2821" s="1575" t="s">
        <v>5894</v>
      </c>
    </row>
    <row r="2822">
      <c r="A2822" s="1576" t="s">
        <v>3015</v>
      </c>
      <c r="B2822" s="1574" t="s">
        <v>5902</v>
      </c>
      <c r="C2822" s="112" t="s">
        <v>5903</v>
      </c>
      <c r="D2822" s="1575" t="s">
        <v>5904</v>
      </c>
    </row>
    <row r="2823">
      <c r="A2823" s="1576" t="s">
        <v>3015</v>
      </c>
      <c r="B2823" s="1574" t="s">
        <v>5905</v>
      </c>
      <c r="C2823" s="112" t="s">
        <v>5906</v>
      </c>
      <c r="D2823" s="1575" t="s">
        <v>5907</v>
      </c>
    </row>
    <row r="2824">
      <c r="A2824" s="1576" t="s">
        <v>3015</v>
      </c>
      <c r="B2824" s="1574" t="s">
        <v>5908</v>
      </c>
      <c r="C2824" s="112" t="s">
        <v>5909</v>
      </c>
      <c r="D2824" s="1575" t="s">
        <v>5894</v>
      </c>
    </row>
    <row r="2825">
      <c r="A2825" s="1576" t="s">
        <v>3015</v>
      </c>
      <c r="B2825" s="1574" t="s">
        <v>5910</v>
      </c>
      <c r="C2825" s="112" t="s">
        <v>5911</v>
      </c>
      <c r="D2825" s="1575" t="s">
        <v>5907</v>
      </c>
    </row>
    <row r="2826">
      <c r="A2826" s="1576" t="s">
        <v>3015</v>
      </c>
      <c r="B2826" s="1574" t="s">
        <v>5912</v>
      </c>
      <c r="C2826" s="112" t="s">
        <v>5913</v>
      </c>
      <c r="D2826" s="1575" t="s">
        <v>5904</v>
      </c>
    </row>
    <row r="2827">
      <c r="A2827" s="1576" t="s">
        <v>3015</v>
      </c>
      <c r="B2827" s="1574" t="s">
        <v>5914</v>
      </c>
      <c r="C2827" s="112" t="s">
        <v>5915</v>
      </c>
      <c r="D2827" s="1575" t="s">
        <v>5899</v>
      </c>
    </row>
    <row r="2828">
      <c r="A2828" s="1576" t="s">
        <v>3015</v>
      </c>
      <c r="B2828" s="1574" t="s">
        <v>5916</v>
      </c>
      <c r="C2828" s="112" t="s">
        <v>5917</v>
      </c>
      <c r="D2828" s="1575" t="s">
        <v>5899</v>
      </c>
    </row>
    <row r="2829">
      <c r="A2829" s="1576" t="s">
        <v>3015</v>
      </c>
      <c r="B2829" s="1574" t="s">
        <v>5918</v>
      </c>
      <c r="C2829" s="112" t="s">
        <v>5917</v>
      </c>
      <c r="D2829" s="1575" t="s">
        <v>5899</v>
      </c>
    </row>
    <row r="2830">
      <c r="A2830" s="1576" t="s">
        <v>3015</v>
      </c>
      <c r="B2830" s="1574" t="s">
        <v>5919</v>
      </c>
      <c r="C2830" s="112" t="s">
        <v>5920</v>
      </c>
      <c r="D2830" s="1575" t="s">
        <v>5907</v>
      </c>
    </row>
    <row r="2831">
      <c r="A2831" s="1576" t="s">
        <v>3015</v>
      </c>
      <c r="B2831" s="1574" t="s">
        <v>5921</v>
      </c>
      <c r="C2831" s="112" t="s">
        <v>5922</v>
      </c>
      <c r="D2831" s="1575" t="s">
        <v>5894</v>
      </c>
    </row>
    <row r="2832">
      <c r="A2832" s="1576" t="s">
        <v>3015</v>
      </c>
      <c r="B2832" s="1574" t="s">
        <v>5923</v>
      </c>
      <c r="C2832" s="112" t="s">
        <v>5924</v>
      </c>
      <c r="D2832" s="1575" t="s">
        <v>5894</v>
      </c>
    </row>
    <row r="2833">
      <c r="A2833" s="1576" t="s">
        <v>3015</v>
      </c>
      <c r="B2833" s="1574" t="s">
        <v>5925</v>
      </c>
      <c r="C2833" s="112" t="s">
        <v>5926</v>
      </c>
      <c r="D2833" s="1575" t="s">
        <v>5894</v>
      </c>
    </row>
    <row r="2834">
      <c r="A2834" s="1576" t="s">
        <v>3015</v>
      </c>
      <c r="B2834" s="1574" t="s">
        <v>5927</v>
      </c>
      <c r="C2834" s="112" t="s">
        <v>5928</v>
      </c>
      <c r="D2834" s="1575" t="s">
        <v>5904</v>
      </c>
    </row>
    <row r="2835">
      <c r="A2835" s="1576" t="s">
        <v>3015</v>
      </c>
      <c r="B2835" s="1574" t="s">
        <v>5929</v>
      </c>
      <c r="C2835" s="112" t="s">
        <v>5930</v>
      </c>
      <c r="D2835" s="1575" t="s">
        <v>5931</v>
      </c>
    </row>
    <row r="2836">
      <c r="A2836" s="1576" t="s">
        <v>3015</v>
      </c>
      <c r="B2836" s="1574" t="s">
        <v>5932</v>
      </c>
      <c r="C2836" s="112" t="s">
        <v>5933</v>
      </c>
      <c r="D2836" s="1575" t="s">
        <v>5894</v>
      </c>
    </row>
    <row r="2837">
      <c r="A2837" s="1576" t="s">
        <v>3015</v>
      </c>
      <c r="B2837" s="1574" t="s">
        <v>5934</v>
      </c>
      <c r="C2837" s="112" t="s">
        <v>5935</v>
      </c>
      <c r="D2837" s="1575" t="s">
        <v>5894</v>
      </c>
    </row>
    <row r="2838">
      <c r="A2838" s="1576" t="s">
        <v>3015</v>
      </c>
      <c r="B2838" s="1574" t="s">
        <v>5936</v>
      </c>
      <c r="C2838" s="112" t="s">
        <v>5937</v>
      </c>
      <c r="D2838" s="1575" t="s">
        <v>5894</v>
      </c>
    </row>
    <row r="2839">
      <c r="A2839" s="1576" t="s">
        <v>3015</v>
      </c>
      <c r="B2839" s="1574" t="s">
        <v>5938</v>
      </c>
      <c r="C2839" s="112" t="s">
        <v>5939</v>
      </c>
      <c r="D2839" s="1575" t="s">
        <v>5894</v>
      </c>
    </row>
    <row r="2840">
      <c r="A2840" s="1576" t="s">
        <v>3015</v>
      </c>
      <c r="B2840" s="1574" t="s">
        <v>5940</v>
      </c>
      <c r="C2840" s="112" t="s">
        <v>5941</v>
      </c>
      <c r="D2840" s="1575" t="s">
        <v>5894</v>
      </c>
    </row>
    <row r="2841">
      <c r="A2841" s="1576" t="s">
        <v>3015</v>
      </c>
      <c r="B2841" s="1574" t="s">
        <v>5942</v>
      </c>
      <c r="C2841" s="112" t="s">
        <v>5943</v>
      </c>
      <c r="D2841" s="1575" t="s">
        <v>5894</v>
      </c>
    </row>
    <row r="2842">
      <c r="A2842" s="1576" t="s">
        <v>3015</v>
      </c>
      <c r="B2842" s="1574" t="s">
        <v>5944</v>
      </c>
      <c r="C2842" s="112" t="s">
        <v>5945</v>
      </c>
      <c r="D2842" s="1575" t="s">
        <v>5899</v>
      </c>
    </row>
    <row r="2843">
      <c r="A2843" s="1576" t="s">
        <v>3015</v>
      </c>
      <c r="B2843" s="1574" t="s">
        <v>5946</v>
      </c>
      <c r="C2843" s="112" t="s">
        <v>5947</v>
      </c>
      <c r="D2843" s="1575" t="s">
        <v>5907</v>
      </c>
    </row>
    <row r="2844">
      <c r="A2844" s="1576" t="s">
        <v>3015</v>
      </c>
      <c r="B2844" s="1574" t="s">
        <v>5948</v>
      </c>
      <c r="C2844" s="112" t="s">
        <v>5949</v>
      </c>
      <c r="D2844" s="1575" t="s">
        <v>5894</v>
      </c>
    </row>
    <row r="2845">
      <c r="A2845" s="1576" t="s">
        <v>3015</v>
      </c>
      <c r="B2845" s="1574" t="s">
        <v>5950</v>
      </c>
      <c r="C2845" s="112" t="s">
        <v>5951</v>
      </c>
      <c r="D2845" s="1575" t="s">
        <v>5907</v>
      </c>
    </row>
    <row r="2846">
      <c r="A2846" s="1576" t="s">
        <v>3015</v>
      </c>
      <c r="B2846" s="1574" t="s">
        <v>5952</v>
      </c>
      <c r="C2846" s="112" t="s">
        <v>5953</v>
      </c>
      <c r="D2846" s="1575" t="s">
        <v>5899</v>
      </c>
    </row>
    <row r="2847">
      <c r="A2847" s="1576" t="s">
        <v>3015</v>
      </c>
      <c r="B2847" s="1574" t="s">
        <v>5954</v>
      </c>
      <c r="C2847" s="112" t="s">
        <v>5955</v>
      </c>
      <c r="D2847" s="1575" t="s">
        <v>5956</v>
      </c>
    </row>
    <row r="2848">
      <c r="A2848" s="1576" t="s">
        <v>3015</v>
      </c>
      <c r="B2848" s="1574" t="s">
        <v>5957</v>
      </c>
      <c r="C2848" s="112" t="s">
        <v>5958</v>
      </c>
      <c r="D2848" s="1575" t="s">
        <v>5956</v>
      </c>
    </row>
    <row r="2849">
      <c r="A2849" s="1576" t="s">
        <v>3015</v>
      </c>
      <c r="B2849" s="1574" t="s">
        <v>5959</v>
      </c>
      <c r="C2849" s="112" t="s">
        <v>5960</v>
      </c>
      <c r="D2849" s="1575" t="s">
        <v>5894</v>
      </c>
    </row>
    <row r="2850">
      <c r="A2850" s="1576" t="s">
        <v>3015</v>
      </c>
      <c r="B2850" s="1574" t="s">
        <v>5961</v>
      </c>
      <c r="C2850" s="112" t="s">
        <v>2043</v>
      </c>
      <c r="D2850" s="1575" t="s">
        <v>5894</v>
      </c>
    </row>
    <row r="2851">
      <c r="A2851" s="1576" t="s">
        <v>3015</v>
      </c>
      <c r="B2851" s="1574" t="s">
        <v>5962</v>
      </c>
      <c r="C2851" s="112" t="s">
        <v>5963</v>
      </c>
      <c r="D2851" s="1575" t="s">
        <v>5964</v>
      </c>
    </row>
    <row r="2852">
      <c r="A2852" s="1576" t="s">
        <v>3015</v>
      </c>
      <c r="B2852" s="1574" t="s">
        <v>5965</v>
      </c>
      <c r="C2852" s="112" t="s">
        <v>5966</v>
      </c>
      <c r="D2852" s="1575" t="s">
        <v>5894</v>
      </c>
    </row>
    <row r="2853">
      <c r="A2853" s="1576" t="s">
        <v>3015</v>
      </c>
      <c r="B2853" s="1574" t="s">
        <v>5967</v>
      </c>
      <c r="C2853" s="112" t="s">
        <v>5968</v>
      </c>
      <c r="D2853" s="1575" t="s">
        <v>5894</v>
      </c>
    </row>
    <row r="2854">
      <c r="A2854" s="1576" t="s">
        <v>3015</v>
      </c>
      <c r="B2854" s="1574" t="s">
        <v>5969</v>
      </c>
      <c r="C2854" s="112" t="s">
        <v>5970</v>
      </c>
      <c r="D2854" s="1575" t="s">
        <v>5899</v>
      </c>
    </row>
    <row r="2855">
      <c r="A2855" s="1576" t="s">
        <v>3015</v>
      </c>
      <c r="B2855" s="1574" t="s">
        <v>5971</v>
      </c>
      <c r="C2855" s="112" t="s">
        <v>5972</v>
      </c>
      <c r="D2855" s="1575" t="s">
        <v>5894</v>
      </c>
    </row>
    <row r="2856">
      <c r="A2856" s="1576" t="s">
        <v>3015</v>
      </c>
      <c r="B2856" s="1574" t="s">
        <v>5973</v>
      </c>
      <c r="C2856" s="112" t="s">
        <v>5974</v>
      </c>
      <c r="D2856" s="1575" t="s">
        <v>5899</v>
      </c>
    </row>
    <row r="2857">
      <c r="A2857" s="1576" t="s">
        <v>3015</v>
      </c>
      <c r="B2857" s="1574" t="s">
        <v>5975</v>
      </c>
      <c r="C2857" s="112" t="s">
        <v>1887</v>
      </c>
      <c r="D2857" s="1575" t="s">
        <v>5894</v>
      </c>
    </row>
    <row r="2858">
      <c r="A2858" s="1576" t="s">
        <v>3015</v>
      </c>
      <c r="B2858" s="1574" t="s">
        <v>5976</v>
      </c>
      <c r="C2858" s="112" t="s">
        <v>5977</v>
      </c>
      <c r="D2858" s="1575" t="s">
        <v>5899</v>
      </c>
    </row>
    <row r="2859">
      <c r="A2859" s="1576" t="s">
        <v>3015</v>
      </c>
      <c r="B2859" s="1574" t="s">
        <v>5978</v>
      </c>
      <c r="C2859" s="112" t="s">
        <v>5979</v>
      </c>
      <c r="D2859" s="1575" t="s">
        <v>5894</v>
      </c>
    </row>
    <row r="2860">
      <c r="A2860" s="1576" t="s">
        <v>3015</v>
      </c>
      <c r="B2860" s="1574" t="s">
        <v>5980</v>
      </c>
      <c r="C2860" s="112" t="s">
        <v>5981</v>
      </c>
      <c r="D2860" s="1575" t="s">
        <v>5956</v>
      </c>
    </row>
    <row r="2861">
      <c r="A2861" s="1576" t="s">
        <v>3015</v>
      </c>
      <c r="B2861" s="1574" t="s">
        <v>5982</v>
      </c>
      <c r="C2861" s="112" t="s">
        <v>5983</v>
      </c>
      <c r="D2861" s="1575" t="s">
        <v>5894</v>
      </c>
    </row>
    <row r="2862">
      <c r="A2862" s="1576" t="s">
        <v>3015</v>
      </c>
      <c r="B2862" s="1574" t="s">
        <v>5984</v>
      </c>
      <c r="C2862" s="112" t="s">
        <v>5985</v>
      </c>
      <c r="D2862" s="1575" t="s">
        <v>5964</v>
      </c>
    </row>
    <row r="2863">
      <c r="A2863" s="1576" t="s">
        <v>3015</v>
      </c>
      <c r="B2863" s="1574" t="s">
        <v>5986</v>
      </c>
      <c r="C2863" s="112" t="s">
        <v>5987</v>
      </c>
      <c r="D2863" s="1575" t="s">
        <v>5964</v>
      </c>
    </row>
    <row r="2864">
      <c r="A2864" s="1576" t="s">
        <v>3015</v>
      </c>
      <c r="B2864" s="1574" t="s">
        <v>5988</v>
      </c>
      <c r="C2864" s="112" t="s">
        <v>1459</v>
      </c>
      <c r="D2864" s="1575" t="s">
        <v>5956</v>
      </c>
    </row>
    <row r="2865">
      <c r="A2865" s="1576" t="s">
        <v>3015</v>
      </c>
      <c r="B2865" s="1574" t="s">
        <v>5989</v>
      </c>
      <c r="C2865" s="112" t="s">
        <v>5990</v>
      </c>
      <c r="D2865" s="1575" t="s">
        <v>5907</v>
      </c>
    </row>
    <row r="2866">
      <c r="A2866" s="1576" t="s">
        <v>3015</v>
      </c>
      <c r="B2866" s="1574" t="s">
        <v>5991</v>
      </c>
      <c r="C2866" s="112" t="s">
        <v>5992</v>
      </c>
      <c r="D2866" s="1575" t="s">
        <v>5904</v>
      </c>
    </row>
    <row r="2867">
      <c r="A2867" s="1576" t="s">
        <v>3015</v>
      </c>
      <c r="B2867" s="1574" t="s">
        <v>5993</v>
      </c>
      <c r="C2867" s="112" t="s">
        <v>5994</v>
      </c>
      <c r="D2867" s="1575" t="s">
        <v>5894</v>
      </c>
    </row>
    <row r="2868">
      <c r="A2868" s="1576" t="s">
        <v>3015</v>
      </c>
      <c r="B2868" s="1574" t="s">
        <v>5995</v>
      </c>
      <c r="C2868" s="112" t="s">
        <v>5996</v>
      </c>
      <c r="D2868" s="1575" t="s">
        <v>5894</v>
      </c>
    </row>
    <row r="2869">
      <c r="A2869" s="1576" t="s">
        <v>3015</v>
      </c>
      <c r="B2869" s="1574" t="s">
        <v>5997</v>
      </c>
      <c r="C2869" s="112" t="s">
        <v>5998</v>
      </c>
      <c r="D2869" s="1575" t="s">
        <v>5956</v>
      </c>
    </row>
    <row r="2870">
      <c r="A2870" s="1576" t="s">
        <v>3015</v>
      </c>
      <c r="B2870" s="1574" t="s">
        <v>5999</v>
      </c>
      <c r="C2870" s="112" t="s">
        <v>6000</v>
      </c>
      <c r="D2870" s="1575" t="s">
        <v>5894</v>
      </c>
    </row>
    <row r="2871">
      <c r="A2871" s="1576" t="s">
        <v>3015</v>
      </c>
      <c r="B2871" s="1574" t="s">
        <v>6001</v>
      </c>
      <c r="C2871" s="112" t="s">
        <v>6002</v>
      </c>
      <c r="D2871" s="1575" t="s">
        <v>5894</v>
      </c>
    </row>
    <row r="2872">
      <c r="A2872" s="1576" t="s">
        <v>3015</v>
      </c>
      <c r="B2872" s="1574" t="s">
        <v>6003</v>
      </c>
      <c r="C2872" s="112" t="s">
        <v>6004</v>
      </c>
      <c r="D2872" s="1575" t="s">
        <v>5894</v>
      </c>
    </row>
    <row r="2873">
      <c r="A2873" s="1576" t="s">
        <v>3015</v>
      </c>
      <c r="B2873" s="1574" t="s">
        <v>6005</v>
      </c>
      <c r="C2873" s="112" t="s">
        <v>6006</v>
      </c>
      <c r="D2873" s="1575" t="s">
        <v>5964</v>
      </c>
    </row>
    <row r="2874">
      <c r="A2874" s="1576" t="s">
        <v>3015</v>
      </c>
      <c r="B2874" s="1574" t="s">
        <v>6007</v>
      </c>
      <c r="C2874" s="112" t="s">
        <v>6008</v>
      </c>
      <c r="D2874" s="1575" t="s">
        <v>5907</v>
      </c>
    </row>
    <row r="2875">
      <c r="A2875" s="1576" t="s">
        <v>3015</v>
      </c>
      <c r="B2875" s="1574" t="s">
        <v>6009</v>
      </c>
      <c r="C2875" s="112" t="s">
        <v>6010</v>
      </c>
      <c r="D2875" s="1575" t="s">
        <v>5907</v>
      </c>
    </row>
    <row r="2876">
      <c r="A2876" s="1576" t="s">
        <v>3015</v>
      </c>
      <c r="B2876" s="1574" t="s">
        <v>6011</v>
      </c>
      <c r="C2876" s="112" t="s">
        <v>6012</v>
      </c>
      <c r="D2876" s="1575" t="s">
        <v>5894</v>
      </c>
    </row>
    <row r="2877">
      <c r="A2877" s="1576" t="s">
        <v>3015</v>
      </c>
      <c r="B2877" s="1574" t="s">
        <v>6013</v>
      </c>
      <c r="C2877" s="112" t="s">
        <v>1312</v>
      </c>
      <c r="D2877" s="1575" t="s">
        <v>5894</v>
      </c>
    </row>
    <row r="2878">
      <c r="A2878" s="1576" t="s">
        <v>3015</v>
      </c>
      <c r="B2878" s="1574" t="s">
        <v>6014</v>
      </c>
      <c r="C2878" s="112" t="s">
        <v>6015</v>
      </c>
      <c r="D2878" s="1575" t="s">
        <v>5894</v>
      </c>
    </row>
    <row r="2879">
      <c r="A2879" s="1576" t="s">
        <v>3015</v>
      </c>
      <c r="B2879" s="1574" t="s">
        <v>6016</v>
      </c>
      <c r="C2879" s="112" t="s">
        <v>2349</v>
      </c>
      <c r="D2879" s="1575" t="s">
        <v>5904</v>
      </c>
    </row>
    <row r="2880">
      <c r="A2880" s="1576" t="s">
        <v>3015</v>
      </c>
      <c r="B2880" s="1574" t="s">
        <v>6017</v>
      </c>
      <c r="C2880" s="112" t="s">
        <v>6018</v>
      </c>
      <c r="D2880" s="1575" t="s">
        <v>5904</v>
      </c>
    </row>
    <row r="2881">
      <c r="A2881" s="1576" t="s">
        <v>3015</v>
      </c>
      <c r="B2881" s="1574" t="s">
        <v>6019</v>
      </c>
      <c r="C2881" s="112" t="s">
        <v>6018</v>
      </c>
      <c r="D2881" s="1575" t="s">
        <v>5904</v>
      </c>
    </row>
    <row r="2882">
      <c r="A2882" s="1576" t="s">
        <v>3015</v>
      </c>
      <c r="B2882" s="1574" t="s">
        <v>6020</v>
      </c>
      <c r="C2882" s="112" t="s">
        <v>2079</v>
      </c>
      <c r="D2882" s="1575" t="s">
        <v>2027</v>
      </c>
    </row>
    <row r="2883">
      <c r="A2883" s="1576" t="s">
        <v>3015</v>
      </c>
      <c r="B2883" s="1574" t="s">
        <v>6021</v>
      </c>
      <c r="C2883" s="112" t="s">
        <v>2716</v>
      </c>
      <c r="D2883" s="1575" t="s">
        <v>5956</v>
      </c>
    </row>
    <row r="2884">
      <c r="A2884" s="1576" t="s">
        <v>3015</v>
      </c>
      <c r="B2884" s="1574" t="s">
        <v>6022</v>
      </c>
      <c r="C2884" s="112" t="s">
        <v>6023</v>
      </c>
      <c r="D2884" s="1575" t="s">
        <v>5894</v>
      </c>
    </row>
    <row r="2885">
      <c r="A2885" s="1576" t="s">
        <v>3015</v>
      </c>
      <c r="B2885" s="1574" t="s">
        <v>6024</v>
      </c>
      <c r="C2885" s="112" t="s">
        <v>6025</v>
      </c>
      <c r="D2885" s="1575" t="s">
        <v>2027</v>
      </c>
    </row>
    <row r="2886">
      <c r="A2886" s="1576" t="s">
        <v>3015</v>
      </c>
      <c r="B2886" s="1574" t="s">
        <v>6026</v>
      </c>
      <c r="C2886" s="112" t="s">
        <v>6027</v>
      </c>
      <c r="D2886" s="1575" t="s">
        <v>5904</v>
      </c>
    </row>
    <row r="2887">
      <c r="A2887" s="1576" t="s">
        <v>3015</v>
      </c>
      <c r="B2887" s="1574" t="s">
        <v>6028</v>
      </c>
      <c r="C2887" s="112" t="s">
        <v>6029</v>
      </c>
      <c r="D2887" s="1575" t="s">
        <v>5904</v>
      </c>
    </row>
    <row r="2888">
      <c r="A2888" s="1576" t="s">
        <v>3015</v>
      </c>
      <c r="B2888" s="1574" t="s">
        <v>6030</v>
      </c>
      <c r="C2888" s="112" t="s">
        <v>1723</v>
      </c>
      <c r="D2888" s="1575" t="s">
        <v>5904</v>
      </c>
    </row>
    <row r="2889">
      <c r="A2889" s="1576" t="s">
        <v>3015</v>
      </c>
      <c r="B2889" s="1574" t="s">
        <v>6031</v>
      </c>
      <c r="C2889" s="112" t="s">
        <v>6032</v>
      </c>
      <c r="D2889" s="1575" t="s">
        <v>5904</v>
      </c>
    </row>
    <row r="2890">
      <c r="A2890" s="1576" t="s">
        <v>3015</v>
      </c>
      <c r="B2890" s="1574" t="s">
        <v>6033</v>
      </c>
      <c r="C2890" s="112" t="s">
        <v>6034</v>
      </c>
      <c r="D2890" s="1575" t="s">
        <v>5894</v>
      </c>
    </row>
    <row r="2891">
      <c r="A2891" s="1576" t="s">
        <v>3015</v>
      </c>
      <c r="B2891" s="1574" t="s">
        <v>6035</v>
      </c>
      <c r="C2891" s="112" t="s">
        <v>6036</v>
      </c>
      <c r="D2891" s="1575" t="s">
        <v>5894</v>
      </c>
    </row>
    <row r="2892">
      <c r="A2892" s="1576" t="s">
        <v>3015</v>
      </c>
      <c r="B2892" s="1574" t="s">
        <v>6037</v>
      </c>
      <c r="C2892" s="112" t="s">
        <v>6038</v>
      </c>
      <c r="D2892" s="1575" t="s">
        <v>5894</v>
      </c>
    </row>
    <row r="2893">
      <c r="A2893" s="1576" t="s">
        <v>3015</v>
      </c>
      <c r="B2893" s="1574" t="s">
        <v>6039</v>
      </c>
      <c r="C2893" s="112" t="s">
        <v>6040</v>
      </c>
      <c r="D2893" s="1575" t="s">
        <v>5907</v>
      </c>
    </row>
    <row r="2894">
      <c r="A2894" s="1576" t="s">
        <v>3015</v>
      </c>
      <c r="B2894" s="1574" t="s">
        <v>6041</v>
      </c>
      <c r="C2894" s="112" t="s">
        <v>6042</v>
      </c>
      <c r="D2894" s="1575" t="s">
        <v>5904</v>
      </c>
    </row>
    <row r="2895">
      <c r="A2895" s="1576" t="s">
        <v>3015</v>
      </c>
      <c r="B2895" s="1574" t="s">
        <v>6043</v>
      </c>
      <c r="C2895" s="112" t="s">
        <v>2816</v>
      </c>
      <c r="D2895" s="1575" t="s">
        <v>5899</v>
      </c>
    </row>
    <row r="2896">
      <c r="A2896" s="1576" t="s">
        <v>3015</v>
      </c>
      <c r="B2896" s="1574" t="s">
        <v>6044</v>
      </c>
      <c r="C2896" s="112" t="s">
        <v>6045</v>
      </c>
      <c r="D2896" s="1575" t="s">
        <v>5904</v>
      </c>
    </row>
    <row r="2897">
      <c r="A2897" s="1576" t="s">
        <v>3015</v>
      </c>
      <c r="B2897" s="1574" t="s">
        <v>6046</v>
      </c>
      <c r="C2897" s="112" t="s">
        <v>6047</v>
      </c>
      <c r="D2897" s="1575" t="s">
        <v>5894</v>
      </c>
    </row>
    <row r="2898">
      <c r="A2898" s="1576" t="s">
        <v>3015</v>
      </c>
      <c r="B2898" s="1574" t="s">
        <v>6048</v>
      </c>
      <c r="C2898" s="112" t="s">
        <v>6049</v>
      </c>
      <c r="D2898" s="1575" t="s">
        <v>5956</v>
      </c>
    </row>
    <row r="2899">
      <c r="A2899" s="1576" t="s">
        <v>3015</v>
      </c>
      <c r="B2899" s="1574" t="s">
        <v>6050</v>
      </c>
      <c r="C2899" s="112" t="s">
        <v>1397</v>
      </c>
      <c r="D2899" s="1575" t="s">
        <v>5907</v>
      </c>
    </row>
    <row r="2900">
      <c r="A2900" s="1576" t="s">
        <v>3015</v>
      </c>
      <c r="B2900" s="1574" t="s">
        <v>6051</v>
      </c>
      <c r="C2900" s="112" t="s">
        <v>6052</v>
      </c>
      <c r="D2900" s="1575" t="s">
        <v>5904</v>
      </c>
    </row>
    <row r="2901">
      <c r="A2901" s="1576" t="s">
        <v>3015</v>
      </c>
      <c r="B2901" s="1574" t="s">
        <v>6053</v>
      </c>
      <c r="C2901" s="112" t="s">
        <v>6054</v>
      </c>
      <c r="D2901" s="1575" t="s">
        <v>5904</v>
      </c>
    </row>
    <row r="2902">
      <c r="A2902" s="1576" t="s">
        <v>3015</v>
      </c>
      <c r="B2902" s="1574" t="s">
        <v>6055</v>
      </c>
      <c r="C2902" s="112" t="s">
        <v>6056</v>
      </c>
      <c r="D2902" s="1575" t="s">
        <v>5956</v>
      </c>
    </row>
    <row r="2903">
      <c r="A2903" s="1576" t="s">
        <v>3015</v>
      </c>
      <c r="B2903" s="1574" t="s">
        <v>6057</v>
      </c>
      <c r="C2903" s="112" t="s">
        <v>6058</v>
      </c>
      <c r="D2903" s="1575" t="s">
        <v>5894</v>
      </c>
    </row>
    <row r="2904">
      <c r="A2904" s="1576" t="s">
        <v>3015</v>
      </c>
      <c r="B2904" s="1574" t="s">
        <v>6059</v>
      </c>
      <c r="C2904" s="112" t="s">
        <v>2834</v>
      </c>
      <c r="D2904" s="1575" t="s">
        <v>5964</v>
      </c>
    </row>
    <row r="2905">
      <c r="A2905" s="1576" t="s">
        <v>3015</v>
      </c>
      <c r="B2905" s="1574" t="s">
        <v>6060</v>
      </c>
      <c r="C2905" s="112" t="s">
        <v>6061</v>
      </c>
      <c r="D2905" s="1575" t="s">
        <v>5964</v>
      </c>
    </row>
    <row r="2906">
      <c r="A2906" s="1576" t="s">
        <v>3015</v>
      </c>
      <c r="B2906" s="1574" t="s">
        <v>6062</v>
      </c>
      <c r="C2906" s="112" t="s">
        <v>6063</v>
      </c>
      <c r="D2906" s="1575" t="s">
        <v>5956</v>
      </c>
    </row>
    <row r="2907">
      <c r="A2907" s="1576" t="s">
        <v>3015</v>
      </c>
      <c r="B2907" s="1574" t="s">
        <v>6064</v>
      </c>
      <c r="C2907" s="112" t="s">
        <v>6065</v>
      </c>
      <c r="D2907" s="1575" t="s">
        <v>5894</v>
      </c>
    </row>
    <row r="2908">
      <c r="A2908" s="1576" t="s">
        <v>3015</v>
      </c>
      <c r="B2908" s="1574" t="s">
        <v>6066</v>
      </c>
      <c r="C2908" s="112" t="s">
        <v>6067</v>
      </c>
      <c r="D2908" s="1575" t="s">
        <v>5894</v>
      </c>
    </row>
    <row r="2909">
      <c r="A2909" s="1576" t="s">
        <v>3015</v>
      </c>
      <c r="B2909" s="1574" t="s">
        <v>6068</v>
      </c>
      <c r="C2909" s="112" t="s">
        <v>6069</v>
      </c>
      <c r="D2909" s="1575" t="s">
        <v>5894</v>
      </c>
    </row>
    <row r="2910">
      <c r="A2910" s="1576" t="s">
        <v>3015</v>
      </c>
      <c r="B2910" s="1574" t="s">
        <v>6070</v>
      </c>
      <c r="C2910" s="112" t="s">
        <v>6071</v>
      </c>
      <c r="D2910" s="1575" t="s">
        <v>5899</v>
      </c>
    </row>
    <row r="2911">
      <c r="A2911" s="1576" t="s">
        <v>3015</v>
      </c>
      <c r="B2911" s="1574" t="s">
        <v>6072</v>
      </c>
      <c r="C2911" s="112" t="s">
        <v>6073</v>
      </c>
      <c r="D2911" s="1575" t="s">
        <v>5904</v>
      </c>
    </row>
    <row r="2912">
      <c r="A2912" s="1576" t="s">
        <v>3015</v>
      </c>
      <c r="B2912" s="1574" t="s">
        <v>6074</v>
      </c>
      <c r="C2912" s="112" t="s">
        <v>6075</v>
      </c>
      <c r="D2912" s="1575" t="s">
        <v>5907</v>
      </c>
    </row>
    <row r="2913">
      <c r="A2913" s="1576" t="s">
        <v>3015</v>
      </c>
      <c r="B2913" s="1574" t="s">
        <v>6076</v>
      </c>
      <c r="C2913" s="112" t="s">
        <v>6077</v>
      </c>
      <c r="D2913" s="1575" t="s">
        <v>5894</v>
      </c>
    </row>
    <row r="2914">
      <c r="A2914" s="1576" t="s">
        <v>3015</v>
      </c>
      <c r="B2914" s="1574" t="s">
        <v>6078</v>
      </c>
      <c r="C2914" s="112" t="s">
        <v>6077</v>
      </c>
      <c r="D2914" s="1575" t="s">
        <v>5894</v>
      </c>
    </row>
    <row r="2915">
      <c r="A2915" s="1576" t="s">
        <v>3015</v>
      </c>
      <c r="B2915" s="1574" t="s">
        <v>6079</v>
      </c>
      <c r="C2915" s="112" t="s">
        <v>6080</v>
      </c>
      <c r="D2915" s="1575" t="s">
        <v>5964</v>
      </c>
    </row>
    <row r="2916">
      <c r="A2916" s="1576" t="s">
        <v>3015</v>
      </c>
      <c r="B2916" s="1574" t="s">
        <v>6081</v>
      </c>
      <c r="C2916" s="112" t="s">
        <v>6082</v>
      </c>
      <c r="D2916" s="1575" t="s">
        <v>5907</v>
      </c>
    </row>
    <row r="2917">
      <c r="A2917" s="1576" t="s">
        <v>3015</v>
      </c>
      <c r="B2917" s="1574" t="s">
        <v>6083</v>
      </c>
      <c r="C2917" s="112" t="s">
        <v>6084</v>
      </c>
      <c r="D2917" s="1575" t="s">
        <v>5956</v>
      </c>
    </row>
    <row r="2918">
      <c r="A2918" s="1576" t="s">
        <v>3015</v>
      </c>
      <c r="B2918" s="1574" t="s">
        <v>6085</v>
      </c>
      <c r="C2918" s="112" t="s">
        <v>6086</v>
      </c>
      <c r="D2918" s="1575" t="s">
        <v>5894</v>
      </c>
    </row>
    <row r="2919">
      <c r="A2919" s="1576" t="s">
        <v>3015</v>
      </c>
      <c r="B2919" s="1574" t="s">
        <v>6087</v>
      </c>
      <c r="C2919" s="112" t="s">
        <v>6088</v>
      </c>
      <c r="D2919" s="1575" t="s">
        <v>5894</v>
      </c>
    </row>
    <row r="2920">
      <c r="A2920" s="1576" t="s">
        <v>3015</v>
      </c>
      <c r="B2920" s="1574" t="s">
        <v>6089</v>
      </c>
      <c r="C2920" s="112" t="s">
        <v>6090</v>
      </c>
      <c r="D2920" s="1575" t="s">
        <v>5956</v>
      </c>
    </row>
    <row r="2921">
      <c r="A2921" s="1576" t="s">
        <v>3015</v>
      </c>
      <c r="B2921" s="1574" t="s">
        <v>6091</v>
      </c>
      <c r="C2921" s="112" t="s">
        <v>6092</v>
      </c>
      <c r="D2921" s="1575" t="s">
        <v>5904</v>
      </c>
    </row>
    <row r="2922">
      <c r="A2922" s="1576" t="s">
        <v>3015</v>
      </c>
      <c r="B2922" s="1574" t="s">
        <v>6093</v>
      </c>
      <c r="C2922" s="112" t="s">
        <v>6094</v>
      </c>
      <c r="D2922" s="1575" t="s">
        <v>5956</v>
      </c>
    </row>
    <row r="2923">
      <c r="A2923" s="1576" t="s">
        <v>3015</v>
      </c>
      <c r="B2923" s="1574" t="s">
        <v>6095</v>
      </c>
      <c r="C2923" s="112" t="s">
        <v>6096</v>
      </c>
      <c r="D2923" s="1575" t="s">
        <v>5904</v>
      </c>
    </row>
    <row r="2924">
      <c r="A2924" s="1576" t="s">
        <v>3015</v>
      </c>
      <c r="B2924" s="1574" t="s">
        <v>6097</v>
      </c>
      <c r="C2924" s="112" t="s">
        <v>6098</v>
      </c>
      <c r="D2924" s="1575" t="s">
        <v>5894</v>
      </c>
    </row>
    <row r="2925">
      <c r="A2925" s="1576" t="s">
        <v>3015</v>
      </c>
      <c r="B2925" s="1574" t="s">
        <v>6099</v>
      </c>
      <c r="C2925" s="112" t="s">
        <v>6098</v>
      </c>
      <c r="D2925" s="1575" t="s">
        <v>5894</v>
      </c>
    </row>
    <row r="2926">
      <c r="A2926" s="1576" t="s">
        <v>3015</v>
      </c>
      <c r="B2926" s="1574" t="s">
        <v>6100</v>
      </c>
      <c r="C2926" s="112" t="s">
        <v>6098</v>
      </c>
      <c r="D2926" s="1575" t="s">
        <v>5894</v>
      </c>
    </row>
    <row r="2927">
      <c r="A2927" s="1576" t="s">
        <v>3015</v>
      </c>
      <c r="B2927" s="1574" t="s">
        <v>6101</v>
      </c>
      <c r="C2927" s="112" t="s">
        <v>6098</v>
      </c>
      <c r="D2927" s="1575" t="s">
        <v>5894</v>
      </c>
    </row>
    <row r="2928">
      <c r="A2928" s="1576" t="s">
        <v>3015</v>
      </c>
      <c r="B2928" s="1574" t="s">
        <v>6102</v>
      </c>
      <c r="C2928" s="112" t="s">
        <v>6098</v>
      </c>
      <c r="D2928" s="1575" t="s">
        <v>5894</v>
      </c>
    </row>
    <row r="2929">
      <c r="A2929" s="1576" t="s">
        <v>3015</v>
      </c>
      <c r="B2929" s="1574" t="s">
        <v>6103</v>
      </c>
      <c r="C2929" s="112" t="s">
        <v>6098</v>
      </c>
      <c r="D2929" s="1575" t="s">
        <v>5894</v>
      </c>
    </row>
    <row r="2930">
      <c r="A2930" s="1576" t="s">
        <v>3015</v>
      </c>
      <c r="B2930" s="1574" t="s">
        <v>6104</v>
      </c>
      <c r="C2930" s="112" t="s">
        <v>6098</v>
      </c>
      <c r="D2930" s="1575" t="s">
        <v>5894</v>
      </c>
    </row>
    <row r="2931">
      <c r="A2931" s="1576" t="s">
        <v>3015</v>
      </c>
      <c r="B2931" s="1574" t="s">
        <v>6105</v>
      </c>
      <c r="C2931" s="112" t="s">
        <v>6098</v>
      </c>
      <c r="D2931" s="1575" t="s">
        <v>5894</v>
      </c>
    </row>
    <row r="2932">
      <c r="A2932" s="1576" t="s">
        <v>3015</v>
      </c>
      <c r="B2932" s="1574" t="s">
        <v>6106</v>
      </c>
      <c r="C2932" s="112" t="s">
        <v>6098</v>
      </c>
      <c r="D2932" s="1575" t="s">
        <v>5894</v>
      </c>
    </row>
    <row r="2933">
      <c r="A2933" s="1576" t="s">
        <v>3015</v>
      </c>
      <c r="B2933" s="1574" t="s">
        <v>6107</v>
      </c>
      <c r="C2933" s="112" t="s">
        <v>6098</v>
      </c>
      <c r="D2933" s="1575" t="s">
        <v>5894</v>
      </c>
    </row>
    <row r="2934">
      <c r="A2934" s="1576" t="s">
        <v>3015</v>
      </c>
      <c r="B2934" s="1574" t="s">
        <v>6108</v>
      </c>
      <c r="C2934" s="112" t="s">
        <v>6098</v>
      </c>
      <c r="D2934" s="1575" t="s">
        <v>5894</v>
      </c>
    </row>
    <row r="2935">
      <c r="A2935" s="1576" t="s">
        <v>3015</v>
      </c>
      <c r="B2935" s="1574" t="s">
        <v>6109</v>
      </c>
      <c r="C2935" s="112" t="s">
        <v>6098</v>
      </c>
      <c r="D2935" s="1575" t="s">
        <v>5894</v>
      </c>
    </row>
    <row r="2936">
      <c r="A2936" s="1576" t="s">
        <v>3015</v>
      </c>
      <c r="B2936" s="1574" t="s">
        <v>6110</v>
      </c>
      <c r="C2936" s="112" t="s">
        <v>6098</v>
      </c>
      <c r="D2936" s="1575" t="s">
        <v>5894</v>
      </c>
    </row>
    <row r="2937">
      <c r="A2937" s="1576" t="s">
        <v>3015</v>
      </c>
      <c r="B2937" s="1574" t="s">
        <v>6111</v>
      </c>
      <c r="C2937" s="112" t="s">
        <v>6098</v>
      </c>
      <c r="D2937" s="1575" t="s">
        <v>5894</v>
      </c>
    </row>
    <row r="2938">
      <c r="A2938" s="1576" t="s">
        <v>3015</v>
      </c>
      <c r="B2938" s="1574" t="s">
        <v>6112</v>
      </c>
      <c r="C2938" s="112" t="s">
        <v>6098</v>
      </c>
      <c r="D2938" s="1575" t="s">
        <v>5894</v>
      </c>
    </row>
    <row r="2939">
      <c r="A2939" s="1576" t="s">
        <v>3015</v>
      </c>
      <c r="B2939" s="1574" t="s">
        <v>6113</v>
      </c>
      <c r="C2939" s="112" t="s">
        <v>6098</v>
      </c>
      <c r="D2939" s="1575" t="s">
        <v>5894</v>
      </c>
    </row>
    <row r="2940">
      <c r="A2940" s="1576" t="s">
        <v>3015</v>
      </c>
      <c r="B2940" s="1574" t="s">
        <v>6114</v>
      </c>
      <c r="C2940" s="112" t="s">
        <v>6098</v>
      </c>
      <c r="D2940" s="1575" t="s">
        <v>5894</v>
      </c>
    </row>
    <row r="2941">
      <c r="A2941" s="1576" t="s">
        <v>3015</v>
      </c>
      <c r="B2941" s="1574" t="s">
        <v>6115</v>
      </c>
      <c r="C2941" s="112" t="s">
        <v>6098</v>
      </c>
      <c r="D2941" s="1575" t="s">
        <v>5894</v>
      </c>
    </row>
    <row r="2942">
      <c r="A2942" s="1576" t="s">
        <v>3015</v>
      </c>
      <c r="B2942" s="1574" t="s">
        <v>6116</v>
      </c>
      <c r="C2942" s="112" t="s">
        <v>6098</v>
      </c>
      <c r="D2942" s="1575" t="s">
        <v>5894</v>
      </c>
    </row>
    <row r="2943">
      <c r="A2943" s="1576" t="s">
        <v>3015</v>
      </c>
      <c r="B2943" s="1574" t="s">
        <v>6117</v>
      </c>
      <c r="C2943" s="112" t="s">
        <v>6098</v>
      </c>
      <c r="D2943" s="1575" t="s">
        <v>5894</v>
      </c>
    </row>
    <row r="2944">
      <c r="A2944" s="1576" t="s">
        <v>3015</v>
      </c>
      <c r="B2944" s="1574" t="s">
        <v>6118</v>
      </c>
      <c r="C2944" s="112" t="s">
        <v>6098</v>
      </c>
      <c r="D2944" s="1575" t="s">
        <v>5894</v>
      </c>
    </row>
    <row r="2945">
      <c r="A2945" s="1576" t="s">
        <v>3015</v>
      </c>
      <c r="B2945" s="1574" t="s">
        <v>6119</v>
      </c>
      <c r="C2945" s="112" t="s">
        <v>6098</v>
      </c>
      <c r="D2945" s="1575" t="s">
        <v>5894</v>
      </c>
    </row>
    <row r="2946">
      <c r="A2946" s="1576" t="s">
        <v>3015</v>
      </c>
      <c r="B2946" s="1574" t="s">
        <v>6120</v>
      </c>
      <c r="C2946" s="112" t="s">
        <v>6098</v>
      </c>
      <c r="D2946" s="1575" t="s">
        <v>5894</v>
      </c>
    </row>
    <row r="2947">
      <c r="A2947" s="1576" t="s">
        <v>3015</v>
      </c>
      <c r="B2947" s="1574" t="s">
        <v>6121</v>
      </c>
      <c r="C2947" s="112" t="s">
        <v>6098</v>
      </c>
      <c r="D2947" s="1575" t="s">
        <v>5894</v>
      </c>
    </row>
    <row r="2948">
      <c r="A2948" s="1576" t="s">
        <v>3015</v>
      </c>
      <c r="B2948" s="1574" t="s">
        <v>6122</v>
      </c>
      <c r="C2948" s="112" t="s">
        <v>6098</v>
      </c>
      <c r="D2948" s="1575" t="s">
        <v>5894</v>
      </c>
    </row>
    <row r="2949">
      <c r="A2949" s="1576" t="s">
        <v>3015</v>
      </c>
      <c r="B2949" s="1574" t="s">
        <v>6123</v>
      </c>
      <c r="C2949" s="112" t="s">
        <v>6098</v>
      </c>
      <c r="D2949" s="1575" t="s">
        <v>5894</v>
      </c>
    </row>
    <row r="2950">
      <c r="A2950" s="1576" t="s">
        <v>3015</v>
      </c>
      <c r="B2950" s="1574" t="s">
        <v>6124</v>
      </c>
      <c r="C2950" s="112" t="s">
        <v>6098</v>
      </c>
      <c r="D2950" s="1575" t="s">
        <v>5894</v>
      </c>
    </row>
    <row r="2951">
      <c r="A2951" s="1576" t="s">
        <v>3015</v>
      </c>
      <c r="B2951" s="1574" t="s">
        <v>6125</v>
      </c>
      <c r="C2951" s="112" t="s">
        <v>6098</v>
      </c>
      <c r="D2951" s="1575" t="s">
        <v>5894</v>
      </c>
    </row>
    <row r="2952">
      <c r="A2952" s="1576" t="s">
        <v>3015</v>
      </c>
      <c r="B2952" s="1574" t="s">
        <v>6126</v>
      </c>
      <c r="C2952" s="112" t="s">
        <v>6098</v>
      </c>
      <c r="D2952" s="1575" t="s">
        <v>5894</v>
      </c>
    </row>
    <row r="2953">
      <c r="A2953" s="1576" t="s">
        <v>3015</v>
      </c>
      <c r="B2953" s="1574" t="s">
        <v>6127</v>
      </c>
      <c r="C2953" s="112" t="s">
        <v>6098</v>
      </c>
      <c r="D2953" s="1575" t="s">
        <v>5894</v>
      </c>
    </row>
    <row r="2954">
      <c r="A2954" s="1576" t="s">
        <v>3015</v>
      </c>
      <c r="B2954" s="1574" t="s">
        <v>6128</v>
      </c>
      <c r="C2954" s="112" t="s">
        <v>6098</v>
      </c>
      <c r="D2954" s="1575" t="s">
        <v>5894</v>
      </c>
    </row>
    <row r="2955">
      <c r="A2955" s="1576" t="s">
        <v>3015</v>
      </c>
      <c r="B2955" s="1574" t="s">
        <v>6129</v>
      </c>
      <c r="C2955" s="112" t="s">
        <v>6098</v>
      </c>
      <c r="D2955" s="1575" t="s">
        <v>5894</v>
      </c>
    </row>
    <row r="2956">
      <c r="A2956" s="1576" t="s">
        <v>3015</v>
      </c>
      <c r="B2956" s="1574" t="s">
        <v>6130</v>
      </c>
      <c r="C2956" s="112" t="s">
        <v>6098</v>
      </c>
      <c r="D2956" s="1575" t="s">
        <v>5894</v>
      </c>
    </row>
    <row r="2957">
      <c r="A2957" s="1576" t="s">
        <v>3015</v>
      </c>
      <c r="B2957" s="1574" t="s">
        <v>6131</v>
      </c>
      <c r="C2957" s="112" t="s">
        <v>6098</v>
      </c>
      <c r="D2957" s="1575" t="s">
        <v>5894</v>
      </c>
    </row>
    <row r="2958">
      <c r="A2958" s="1576" t="s">
        <v>3015</v>
      </c>
      <c r="B2958" s="1574" t="s">
        <v>6132</v>
      </c>
      <c r="C2958" s="112" t="s">
        <v>6098</v>
      </c>
      <c r="D2958" s="1575" t="s">
        <v>5894</v>
      </c>
    </row>
    <row r="2959">
      <c r="A2959" s="1576" t="s">
        <v>3015</v>
      </c>
      <c r="B2959" s="1574" t="s">
        <v>6133</v>
      </c>
      <c r="C2959" s="112" t="s">
        <v>6098</v>
      </c>
      <c r="D2959" s="1575" t="s">
        <v>5894</v>
      </c>
    </row>
    <row r="2960">
      <c r="A2960" s="1576" t="s">
        <v>3015</v>
      </c>
      <c r="B2960" s="1574" t="s">
        <v>6134</v>
      </c>
      <c r="C2960" s="112" t="s">
        <v>6098</v>
      </c>
      <c r="D2960" s="1575" t="s">
        <v>5894</v>
      </c>
    </row>
    <row r="2961">
      <c r="A2961" s="1576" t="s">
        <v>3015</v>
      </c>
      <c r="B2961" s="1574" t="s">
        <v>6135</v>
      </c>
      <c r="C2961" s="112" t="s">
        <v>6098</v>
      </c>
      <c r="D2961" s="1575" t="s">
        <v>5894</v>
      </c>
    </row>
    <row r="2962">
      <c r="A2962" s="1576" t="s">
        <v>3015</v>
      </c>
      <c r="B2962" s="1574" t="s">
        <v>6136</v>
      </c>
      <c r="C2962" s="112" t="s">
        <v>6098</v>
      </c>
      <c r="D2962" s="1575" t="s">
        <v>5894</v>
      </c>
    </row>
    <row r="2963">
      <c r="A2963" s="1576" t="s">
        <v>3015</v>
      </c>
      <c r="B2963" s="1574" t="s">
        <v>6137</v>
      </c>
      <c r="C2963" s="112" t="s">
        <v>6098</v>
      </c>
      <c r="D2963" s="1575" t="s">
        <v>5894</v>
      </c>
    </row>
    <row r="2964">
      <c r="A2964" s="1576" t="s">
        <v>3015</v>
      </c>
      <c r="B2964" s="1574" t="s">
        <v>6138</v>
      </c>
      <c r="C2964" s="112" t="s">
        <v>6098</v>
      </c>
      <c r="D2964" s="1575" t="s">
        <v>5894</v>
      </c>
    </row>
    <row r="2965">
      <c r="A2965" s="1576" t="s">
        <v>3015</v>
      </c>
      <c r="B2965" s="1574" t="s">
        <v>6139</v>
      </c>
      <c r="C2965" s="112" t="s">
        <v>6098</v>
      </c>
      <c r="D2965" s="1575" t="s">
        <v>5894</v>
      </c>
    </row>
    <row r="2966">
      <c r="A2966" s="1576" t="s">
        <v>3015</v>
      </c>
      <c r="B2966" s="1574" t="s">
        <v>6140</v>
      </c>
      <c r="C2966" s="112" t="s">
        <v>6098</v>
      </c>
      <c r="D2966" s="1575" t="s">
        <v>5894</v>
      </c>
    </row>
    <row r="2967">
      <c r="A2967" s="1576" t="s">
        <v>3015</v>
      </c>
      <c r="B2967" s="1574" t="s">
        <v>6141</v>
      </c>
      <c r="C2967" s="112" t="s">
        <v>6098</v>
      </c>
      <c r="D2967" s="1575" t="s">
        <v>5894</v>
      </c>
    </row>
    <row r="2968">
      <c r="A2968" s="1576" t="s">
        <v>3015</v>
      </c>
      <c r="B2968" s="1574" t="s">
        <v>6142</v>
      </c>
      <c r="C2968" s="112" t="s">
        <v>6143</v>
      </c>
      <c r="D2968" s="1575" t="s">
        <v>5904</v>
      </c>
    </row>
    <row r="2969">
      <c r="A2969" s="1576" t="s">
        <v>3015</v>
      </c>
      <c r="B2969" s="1574" t="s">
        <v>6144</v>
      </c>
      <c r="C2969" s="112" t="s">
        <v>6143</v>
      </c>
      <c r="D2969" s="1575" t="s">
        <v>5904</v>
      </c>
    </row>
    <row r="2970">
      <c r="A2970" s="1576" t="s">
        <v>3015</v>
      </c>
      <c r="B2970" s="1574" t="s">
        <v>6145</v>
      </c>
      <c r="C2970" s="112" t="s">
        <v>6143</v>
      </c>
      <c r="D2970" s="1575" t="s">
        <v>5904</v>
      </c>
    </row>
    <row r="2971">
      <c r="A2971" s="1576" t="s">
        <v>3015</v>
      </c>
      <c r="B2971" s="1574" t="s">
        <v>6146</v>
      </c>
      <c r="C2971" s="112" t="s">
        <v>6143</v>
      </c>
      <c r="D2971" s="1575" t="s">
        <v>5904</v>
      </c>
    </row>
    <row r="2972">
      <c r="A2972" s="1576" t="s">
        <v>3015</v>
      </c>
      <c r="B2972" s="1574" t="s">
        <v>6147</v>
      </c>
      <c r="C2972" s="112" t="s">
        <v>6143</v>
      </c>
      <c r="D2972" s="1575" t="s">
        <v>5904</v>
      </c>
    </row>
    <row r="2973">
      <c r="A2973" s="1576" t="s">
        <v>3015</v>
      </c>
      <c r="B2973" s="1574" t="s">
        <v>6148</v>
      </c>
      <c r="C2973" s="112" t="s">
        <v>6149</v>
      </c>
      <c r="D2973" s="1575" t="s">
        <v>1387</v>
      </c>
    </row>
    <row r="2974">
      <c r="A2974" s="1576" t="s">
        <v>3015</v>
      </c>
      <c r="B2974" s="1574" t="s">
        <v>6150</v>
      </c>
      <c r="C2974" s="112" t="s">
        <v>2895</v>
      </c>
      <c r="D2974" s="1575" t="s">
        <v>2027</v>
      </c>
    </row>
    <row r="2975">
      <c r="A2975" s="1576" t="s">
        <v>3015</v>
      </c>
      <c r="B2975" s="1574" t="s">
        <v>6151</v>
      </c>
      <c r="C2975" s="112" t="s">
        <v>1415</v>
      </c>
      <c r="D2975" s="1575" t="s">
        <v>2403</v>
      </c>
    </row>
    <row r="2976">
      <c r="A2976" s="1576" t="s">
        <v>3015</v>
      </c>
      <c r="B2976" s="1574" t="s">
        <v>6152</v>
      </c>
      <c r="C2976" s="112" t="s">
        <v>6153</v>
      </c>
      <c r="D2976" s="1575" t="s">
        <v>4612</v>
      </c>
    </row>
    <row r="2977">
      <c r="A2977" s="1576" t="s">
        <v>3015</v>
      </c>
      <c r="B2977" s="1574" t="s">
        <v>6154</v>
      </c>
      <c r="C2977" s="112" t="s">
        <v>6155</v>
      </c>
      <c r="D2977" s="1575" t="s">
        <v>6156</v>
      </c>
    </row>
    <row r="2978">
      <c r="A2978" s="1576" t="s">
        <v>3015</v>
      </c>
      <c r="B2978" s="1574" t="s">
        <v>6157</v>
      </c>
      <c r="C2978" s="112" t="s">
        <v>6158</v>
      </c>
      <c r="D2978" s="1575" t="s">
        <v>5899</v>
      </c>
    </row>
    <row r="2979">
      <c r="A2979" s="1576" t="s">
        <v>3015</v>
      </c>
      <c r="B2979" s="1574" t="s">
        <v>6159</v>
      </c>
      <c r="C2979" s="112" t="s">
        <v>6160</v>
      </c>
      <c r="D2979" s="1575" t="s">
        <v>6156</v>
      </c>
    </row>
    <row r="2980">
      <c r="A2980" s="1576" t="s">
        <v>3015</v>
      </c>
      <c r="B2980" s="1574" t="s">
        <v>6161</v>
      </c>
      <c r="C2980" s="112" t="s">
        <v>6162</v>
      </c>
      <c r="D2980" s="1575" t="s">
        <v>1387</v>
      </c>
    </row>
    <row r="2981">
      <c r="A2981" s="1576" t="s">
        <v>3015</v>
      </c>
      <c r="B2981" s="1574" t="s">
        <v>6163</v>
      </c>
      <c r="C2981" s="112" t="s">
        <v>6164</v>
      </c>
      <c r="D2981" s="1575" t="s">
        <v>5899</v>
      </c>
    </row>
    <row r="2982">
      <c r="A2982" s="1576" t="s">
        <v>3015</v>
      </c>
      <c r="B2982" s="1574" t="s">
        <v>6165</v>
      </c>
      <c r="C2982" s="112" t="s">
        <v>1582</v>
      </c>
      <c r="D2982" s="1575" t="s">
        <v>4612</v>
      </c>
    </row>
    <row r="2983">
      <c r="A2983" s="1576" t="s">
        <v>3015</v>
      </c>
      <c r="B2983" s="1574" t="s">
        <v>6166</v>
      </c>
      <c r="C2983" s="112" t="s">
        <v>6167</v>
      </c>
      <c r="D2983" s="1575" t="s">
        <v>6168</v>
      </c>
    </row>
    <row r="2984">
      <c r="A2984" s="1576" t="s">
        <v>3015</v>
      </c>
      <c r="B2984" s="1574" t="s">
        <v>6169</v>
      </c>
      <c r="C2984" s="112" t="s">
        <v>1457</v>
      </c>
      <c r="D2984" s="1575" t="s">
        <v>6168</v>
      </c>
    </row>
    <row r="2985">
      <c r="A2985" s="1576" t="s">
        <v>3015</v>
      </c>
      <c r="B2985" s="1574" t="s">
        <v>6170</v>
      </c>
      <c r="C2985" s="112" t="s">
        <v>6171</v>
      </c>
      <c r="D2985" s="1575" t="s">
        <v>5907</v>
      </c>
    </row>
    <row r="2986">
      <c r="A2986" s="1576" t="s">
        <v>3015</v>
      </c>
      <c r="B2986" s="1574" t="s">
        <v>6172</v>
      </c>
      <c r="C2986" s="112" t="s">
        <v>6173</v>
      </c>
      <c r="D2986" s="1575" t="s">
        <v>1387</v>
      </c>
    </row>
    <row r="2987">
      <c r="A2987" s="1576" t="s">
        <v>3015</v>
      </c>
      <c r="B2987" s="1574" t="s">
        <v>6174</v>
      </c>
      <c r="C2987" s="112" t="s">
        <v>6175</v>
      </c>
      <c r="D2987" s="1575" t="s">
        <v>2027</v>
      </c>
    </row>
    <row r="2988">
      <c r="A2988" s="1576" t="s">
        <v>3015</v>
      </c>
      <c r="B2988" s="1574" t="s">
        <v>6176</v>
      </c>
      <c r="C2988" s="112" t="s">
        <v>6177</v>
      </c>
      <c r="D2988" s="1575" t="s">
        <v>1387</v>
      </c>
    </row>
    <row r="2989">
      <c r="A2989" s="1576" t="s">
        <v>3015</v>
      </c>
      <c r="B2989" s="1574" t="s">
        <v>6178</v>
      </c>
      <c r="C2989" s="112" t="s">
        <v>6179</v>
      </c>
      <c r="D2989" s="1575" t="s">
        <v>6168</v>
      </c>
    </row>
    <row r="2990">
      <c r="A2990" s="1576" t="s">
        <v>3015</v>
      </c>
      <c r="B2990" s="1574" t="s">
        <v>6180</v>
      </c>
      <c r="C2990" s="112" t="s">
        <v>6181</v>
      </c>
      <c r="D2990" s="1575" t="s">
        <v>2403</v>
      </c>
    </row>
    <row r="2991">
      <c r="A2991" s="1576" t="s">
        <v>3015</v>
      </c>
      <c r="B2991" s="1574" t="s">
        <v>6182</v>
      </c>
      <c r="C2991" s="112" t="s">
        <v>6183</v>
      </c>
      <c r="D2991" s="1575" t="s">
        <v>4612</v>
      </c>
    </row>
    <row r="2992">
      <c r="A2992" s="1576" t="s">
        <v>3015</v>
      </c>
      <c r="B2992" s="1574" t="s">
        <v>6184</v>
      </c>
      <c r="C2992" s="112" t="s">
        <v>6185</v>
      </c>
      <c r="D2992" s="1575" t="s">
        <v>4612</v>
      </c>
    </row>
    <row r="2993">
      <c r="A2993" s="1576" t="s">
        <v>3015</v>
      </c>
      <c r="B2993" s="1574" t="s">
        <v>6186</v>
      </c>
      <c r="C2993" s="112" t="s">
        <v>2429</v>
      </c>
      <c r="D2993" s="1575" t="s">
        <v>6156</v>
      </c>
    </row>
    <row r="2994">
      <c r="A2994" s="1576" t="s">
        <v>3015</v>
      </c>
      <c r="B2994" s="1574" t="s">
        <v>6187</v>
      </c>
      <c r="C2994" s="112" t="s">
        <v>6188</v>
      </c>
      <c r="D2994" s="1575" t="s">
        <v>6168</v>
      </c>
    </row>
    <row r="2995">
      <c r="A2995" s="1576" t="s">
        <v>3015</v>
      </c>
      <c r="B2995" s="1574" t="s">
        <v>6189</v>
      </c>
      <c r="C2995" s="112" t="s">
        <v>6190</v>
      </c>
      <c r="D2995" s="1575" t="s">
        <v>1387</v>
      </c>
    </row>
    <row r="2996">
      <c r="A2996" s="1576" t="s">
        <v>3015</v>
      </c>
      <c r="B2996" s="1574" t="s">
        <v>6191</v>
      </c>
      <c r="C2996" s="112" t="s">
        <v>6192</v>
      </c>
      <c r="D2996" s="1575" t="s">
        <v>2403</v>
      </c>
    </row>
    <row r="2997">
      <c r="A2997" s="1576" t="s">
        <v>3015</v>
      </c>
      <c r="B2997" s="1574" t="s">
        <v>6193</v>
      </c>
      <c r="C2997" s="112" t="s">
        <v>6194</v>
      </c>
      <c r="D2997" s="1575" t="s">
        <v>1387</v>
      </c>
    </row>
    <row r="2998">
      <c r="A2998" s="1576" t="s">
        <v>3015</v>
      </c>
      <c r="B2998" s="1574" t="s">
        <v>6195</v>
      </c>
      <c r="C2998" s="112" t="s">
        <v>6196</v>
      </c>
      <c r="D2998" s="1575" t="s">
        <v>2027</v>
      </c>
    </row>
    <row r="2999">
      <c r="A2999" s="1576" t="s">
        <v>3015</v>
      </c>
      <c r="B2999" s="1574" t="s">
        <v>6197</v>
      </c>
      <c r="C2999" s="112" t="s">
        <v>6198</v>
      </c>
      <c r="D2999" s="1575" t="s">
        <v>6168</v>
      </c>
    </row>
    <row r="3000">
      <c r="A3000" s="1576" t="s">
        <v>3015</v>
      </c>
      <c r="B3000" s="1574" t="s">
        <v>6199</v>
      </c>
      <c r="C3000" s="112" t="s">
        <v>6200</v>
      </c>
      <c r="D3000" s="1575" t="s">
        <v>4612</v>
      </c>
    </row>
    <row r="3001">
      <c r="A3001" s="1576" t="s">
        <v>3015</v>
      </c>
      <c r="B3001" s="1574" t="s">
        <v>6201</v>
      </c>
      <c r="C3001" s="112" t="s">
        <v>6202</v>
      </c>
      <c r="D3001" s="1575" t="s">
        <v>6168</v>
      </c>
    </row>
    <row r="3002">
      <c r="A3002" s="1576" t="s">
        <v>3015</v>
      </c>
      <c r="B3002" s="1574" t="s">
        <v>6203</v>
      </c>
      <c r="C3002" s="112" t="s">
        <v>1305</v>
      </c>
      <c r="D3002" s="1575" t="s">
        <v>6168</v>
      </c>
    </row>
    <row r="3003">
      <c r="A3003" s="1576" t="s">
        <v>3015</v>
      </c>
      <c r="B3003" s="1574" t="s">
        <v>6204</v>
      </c>
      <c r="C3003" s="112" t="s">
        <v>6205</v>
      </c>
      <c r="D3003" s="1575" t="s">
        <v>4612</v>
      </c>
    </row>
    <row r="3004">
      <c r="A3004" s="1576" t="s">
        <v>3015</v>
      </c>
      <c r="B3004" s="1574" t="s">
        <v>6206</v>
      </c>
      <c r="C3004" s="112" t="s">
        <v>6207</v>
      </c>
      <c r="D3004" s="1575" t="s">
        <v>6168</v>
      </c>
    </row>
    <row r="3005">
      <c r="A3005" s="1576" t="s">
        <v>3015</v>
      </c>
      <c r="B3005" s="1574" t="s">
        <v>6208</v>
      </c>
      <c r="C3005" s="112" t="s">
        <v>6209</v>
      </c>
      <c r="D3005" s="1575" t="s">
        <v>1387</v>
      </c>
    </row>
    <row r="3006">
      <c r="A3006" s="1576" t="s">
        <v>3015</v>
      </c>
      <c r="B3006" s="1574" t="s">
        <v>6210</v>
      </c>
      <c r="C3006" s="112" t="s">
        <v>6211</v>
      </c>
      <c r="D3006" s="1575" t="s">
        <v>4612</v>
      </c>
    </row>
    <row r="3007">
      <c r="A3007" s="1576" t="s">
        <v>3015</v>
      </c>
      <c r="B3007" s="1574" t="s">
        <v>6212</v>
      </c>
      <c r="C3007" s="112" t="s">
        <v>6213</v>
      </c>
      <c r="D3007" s="1575" t="s">
        <v>1387</v>
      </c>
    </row>
    <row r="3008">
      <c r="A3008" s="1576" t="s">
        <v>3015</v>
      </c>
      <c r="B3008" s="1574" t="s">
        <v>6214</v>
      </c>
      <c r="C3008" s="112" t="s">
        <v>6215</v>
      </c>
      <c r="D3008" s="1575" t="s">
        <v>1387</v>
      </c>
    </row>
    <row r="3009">
      <c r="A3009" s="1576" t="s">
        <v>3015</v>
      </c>
      <c r="B3009" s="1574" t="s">
        <v>6216</v>
      </c>
      <c r="C3009" s="112" t="s">
        <v>6217</v>
      </c>
      <c r="D3009" s="1575" t="s">
        <v>6168</v>
      </c>
    </row>
    <row r="3010">
      <c r="A3010" s="1576" t="s">
        <v>3015</v>
      </c>
      <c r="B3010" s="1574" t="s">
        <v>6218</v>
      </c>
      <c r="C3010" s="112" t="s">
        <v>6219</v>
      </c>
      <c r="D3010" s="1575" t="s">
        <v>2027</v>
      </c>
    </row>
    <row r="3011">
      <c r="A3011" s="1576" t="s">
        <v>3015</v>
      </c>
      <c r="B3011" s="1574" t="s">
        <v>6220</v>
      </c>
      <c r="C3011" s="112" t="s">
        <v>6221</v>
      </c>
      <c r="D3011" s="1575" t="s">
        <v>6168</v>
      </c>
    </row>
    <row r="3012">
      <c r="A3012" s="1576" t="s">
        <v>3015</v>
      </c>
      <c r="B3012" s="1574" t="s">
        <v>6222</v>
      </c>
      <c r="C3012" s="112" t="s">
        <v>6223</v>
      </c>
      <c r="D3012" s="1575" t="s">
        <v>1387</v>
      </c>
    </row>
    <row r="3013">
      <c r="A3013" s="1576" t="s">
        <v>3015</v>
      </c>
      <c r="B3013" s="1574" t="s">
        <v>6224</v>
      </c>
      <c r="C3013" s="112" t="s">
        <v>6225</v>
      </c>
      <c r="D3013" s="1575" t="s">
        <v>6168</v>
      </c>
    </row>
    <row r="3014">
      <c r="A3014" s="1576" t="s">
        <v>3015</v>
      </c>
      <c r="B3014" s="1574" t="s">
        <v>6226</v>
      </c>
      <c r="C3014" s="112" t="s">
        <v>6227</v>
      </c>
      <c r="D3014" s="1575" t="s">
        <v>2027</v>
      </c>
    </row>
    <row r="3015">
      <c r="A3015" s="1576" t="s">
        <v>3015</v>
      </c>
      <c r="B3015" s="1574" t="s">
        <v>6228</v>
      </c>
      <c r="C3015" s="112" t="s">
        <v>6229</v>
      </c>
      <c r="D3015" s="1575" t="s">
        <v>2027</v>
      </c>
    </row>
    <row r="3016">
      <c r="A3016" s="1576" t="s">
        <v>3015</v>
      </c>
      <c r="B3016" s="1574" t="s">
        <v>6230</v>
      </c>
      <c r="C3016" s="112" t="s">
        <v>6231</v>
      </c>
      <c r="D3016" s="1575" t="s">
        <v>6156</v>
      </c>
    </row>
    <row r="3017">
      <c r="A3017" s="1576" t="s">
        <v>3015</v>
      </c>
      <c r="B3017" s="1574" t="s">
        <v>6232</v>
      </c>
      <c r="C3017" s="112" t="s">
        <v>6233</v>
      </c>
      <c r="D3017" s="1575" t="s">
        <v>2027</v>
      </c>
    </row>
    <row r="3018">
      <c r="A3018" s="1576" t="s">
        <v>3015</v>
      </c>
      <c r="B3018" s="1574" t="s">
        <v>6234</v>
      </c>
      <c r="C3018" s="112" t="s">
        <v>6235</v>
      </c>
      <c r="D3018" s="1575" t="s">
        <v>4612</v>
      </c>
    </row>
    <row r="3019">
      <c r="A3019" s="1576" t="s">
        <v>3015</v>
      </c>
      <c r="B3019" s="1574" t="s">
        <v>6236</v>
      </c>
      <c r="C3019" s="112" t="s">
        <v>6237</v>
      </c>
      <c r="D3019" s="1575" t="s">
        <v>4612</v>
      </c>
    </row>
    <row r="3020">
      <c r="A3020" s="1576" t="s">
        <v>3015</v>
      </c>
      <c r="B3020" s="1574" t="s">
        <v>6238</v>
      </c>
      <c r="C3020" s="112" t="s">
        <v>6239</v>
      </c>
      <c r="D3020" s="1575" t="s">
        <v>5899</v>
      </c>
    </row>
    <row r="3021">
      <c r="A3021" s="1576" t="s">
        <v>3015</v>
      </c>
      <c r="B3021" s="1574" t="s">
        <v>6240</v>
      </c>
      <c r="C3021" s="112" t="s">
        <v>6241</v>
      </c>
      <c r="D3021" s="1575" t="s">
        <v>4612</v>
      </c>
    </row>
    <row r="3022">
      <c r="A3022" s="1576" t="s">
        <v>3015</v>
      </c>
      <c r="B3022" s="1574" t="s">
        <v>6242</v>
      </c>
      <c r="C3022" s="112" t="s">
        <v>6243</v>
      </c>
      <c r="D3022" s="1575" t="s">
        <v>5899</v>
      </c>
    </row>
    <row r="3023">
      <c r="A3023" s="1576" t="s">
        <v>3015</v>
      </c>
      <c r="B3023" s="1574" t="s">
        <v>6244</v>
      </c>
      <c r="C3023" s="112" t="s">
        <v>6245</v>
      </c>
      <c r="D3023" s="1575" t="s">
        <v>4612</v>
      </c>
    </row>
    <row r="3024">
      <c r="A3024" s="1576" t="s">
        <v>3015</v>
      </c>
      <c r="B3024" s="1574" t="s">
        <v>6246</v>
      </c>
      <c r="C3024" s="112" t="s">
        <v>6247</v>
      </c>
      <c r="D3024" s="1575" t="s">
        <v>4612</v>
      </c>
    </row>
    <row r="3025">
      <c r="A3025" s="1576" t="s">
        <v>3015</v>
      </c>
      <c r="B3025" s="1574" t="s">
        <v>6248</v>
      </c>
      <c r="C3025" s="112" t="s">
        <v>6249</v>
      </c>
      <c r="D3025" s="1575" t="s">
        <v>2403</v>
      </c>
    </row>
    <row r="3026">
      <c r="A3026" s="1576" t="s">
        <v>3015</v>
      </c>
      <c r="B3026" s="1574" t="s">
        <v>6250</v>
      </c>
      <c r="C3026" s="112" t="s">
        <v>6251</v>
      </c>
      <c r="D3026" s="1575" t="s">
        <v>2403</v>
      </c>
    </row>
    <row r="3027">
      <c r="A3027" s="1576" t="s">
        <v>3015</v>
      </c>
      <c r="B3027" s="1574" t="s">
        <v>6252</v>
      </c>
      <c r="C3027" s="112" t="s">
        <v>1086</v>
      </c>
      <c r="D3027" s="1575" t="s">
        <v>6168</v>
      </c>
    </row>
    <row r="3028">
      <c r="A3028" s="1576" t="s">
        <v>3015</v>
      </c>
      <c r="B3028" s="1574" t="s">
        <v>6253</v>
      </c>
      <c r="C3028" s="112" t="s">
        <v>6254</v>
      </c>
      <c r="D3028" s="1575" t="s">
        <v>2403</v>
      </c>
    </row>
    <row r="3029">
      <c r="A3029" s="1576" t="s">
        <v>3015</v>
      </c>
      <c r="B3029" s="1574" t="s">
        <v>6255</v>
      </c>
      <c r="C3029" s="112" t="s">
        <v>6256</v>
      </c>
      <c r="D3029" s="1575" t="s">
        <v>1387</v>
      </c>
    </row>
    <row r="3030">
      <c r="A3030" s="1576" t="s">
        <v>3015</v>
      </c>
      <c r="B3030" s="1574" t="s">
        <v>6257</v>
      </c>
      <c r="C3030" s="112" t="s">
        <v>6258</v>
      </c>
      <c r="D3030" s="1575" t="s">
        <v>6156</v>
      </c>
    </row>
    <row r="3031">
      <c r="A3031" s="1576" t="s">
        <v>3015</v>
      </c>
      <c r="B3031" s="1574" t="s">
        <v>6259</v>
      </c>
      <c r="C3031" s="112" t="s">
        <v>6260</v>
      </c>
      <c r="D3031" s="1575" t="s">
        <v>1387</v>
      </c>
    </row>
    <row r="3032">
      <c r="A3032" s="1576" t="s">
        <v>3015</v>
      </c>
      <c r="B3032" s="1574" t="s">
        <v>6261</v>
      </c>
      <c r="C3032" s="112" t="s">
        <v>6262</v>
      </c>
      <c r="D3032" s="1575" t="s">
        <v>4612</v>
      </c>
    </row>
    <row r="3033">
      <c r="A3033" s="1576" t="s">
        <v>3015</v>
      </c>
      <c r="B3033" s="1574" t="s">
        <v>6263</v>
      </c>
      <c r="C3033" s="112" t="s">
        <v>6264</v>
      </c>
      <c r="D3033" s="1575" t="s">
        <v>1387</v>
      </c>
    </row>
    <row r="3034">
      <c r="A3034" s="1576" t="s">
        <v>3015</v>
      </c>
      <c r="B3034" s="1574" t="s">
        <v>6265</v>
      </c>
      <c r="C3034" s="112" t="s">
        <v>2228</v>
      </c>
      <c r="D3034" s="1575" t="s">
        <v>6168</v>
      </c>
    </row>
    <row r="3035">
      <c r="A3035" s="1576" t="s">
        <v>3015</v>
      </c>
      <c r="B3035" s="1574" t="s">
        <v>6266</v>
      </c>
      <c r="C3035" s="112" t="s">
        <v>6267</v>
      </c>
      <c r="D3035" s="1575" t="s">
        <v>2403</v>
      </c>
    </row>
    <row r="3036">
      <c r="A3036" s="1576" t="s">
        <v>3015</v>
      </c>
      <c r="B3036" s="1574" t="s">
        <v>6268</v>
      </c>
      <c r="C3036" s="112" t="s">
        <v>6269</v>
      </c>
      <c r="D3036" s="1575" t="s">
        <v>1387</v>
      </c>
    </row>
    <row r="3037">
      <c r="A3037" s="1576" t="s">
        <v>3015</v>
      </c>
      <c r="B3037" s="1574" t="s">
        <v>6270</v>
      </c>
      <c r="C3037" s="112" t="s">
        <v>6271</v>
      </c>
      <c r="D3037" s="1575" t="s">
        <v>1387</v>
      </c>
    </row>
    <row r="3038">
      <c r="A3038" s="1576" t="s">
        <v>3015</v>
      </c>
      <c r="B3038" s="1574" t="s">
        <v>6272</v>
      </c>
      <c r="C3038" s="112" t="s">
        <v>6273</v>
      </c>
      <c r="D3038" s="1575" t="s">
        <v>2403</v>
      </c>
    </row>
    <row r="3039">
      <c r="A3039" s="1576" t="s">
        <v>3015</v>
      </c>
      <c r="B3039" s="1574" t="s">
        <v>6274</v>
      </c>
      <c r="C3039" s="112" t="s">
        <v>6275</v>
      </c>
      <c r="D3039" s="1575" t="s">
        <v>4612</v>
      </c>
    </row>
    <row r="3040">
      <c r="A3040" s="1576" t="s">
        <v>3015</v>
      </c>
      <c r="B3040" s="1574" t="s">
        <v>6276</v>
      </c>
      <c r="C3040" s="112" t="s">
        <v>6277</v>
      </c>
      <c r="D3040" s="1575" t="s">
        <v>6168</v>
      </c>
    </row>
    <row r="3041">
      <c r="A3041" s="1576" t="s">
        <v>3015</v>
      </c>
      <c r="B3041" s="1574" t="s">
        <v>6278</v>
      </c>
      <c r="C3041" s="112" t="s">
        <v>6168</v>
      </c>
      <c r="D3041" s="1575" t="s">
        <v>2403</v>
      </c>
    </row>
    <row r="3042">
      <c r="A3042" s="1576" t="s">
        <v>3015</v>
      </c>
      <c r="B3042" s="1574" t="s">
        <v>6279</v>
      </c>
      <c r="C3042" s="112" t="s">
        <v>6280</v>
      </c>
      <c r="D3042" s="1575" t="s">
        <v>2403</v>
      </c>
    </row>
    <row r="3043">
      <c r="A3043" s="1576" t="s">
        <v>3015</v>
      </c>
      <c r="B3043" s="1574" t="s">
        <v>6281</v>
      </c>
      <c r="C3043" s="112" t="s">
        <v>6282</v>
      </c>
      <c r="D3043" s="1575" t="s">
        <v>5143</v>
      </c>
    </row>
    <row r="3044">
      <c r="A3044" s="1576" t="s">
        <v>3015</v>
      </c>
      <c r="B3044" s="1574" t="s">
        <v>6283</v>
      </c>
      <c r="C3044" s="112" t="s">
        <v>2975</v>
      </c>
      <c r="D3044" s="1575" t="s">
        <v>2403</v>
      </c>
    </row>
    <row r="3045">
      <c r="A3045" s="1576" t="s">
        <v>3015</v>
      </c>
      <c r="B3045" s="1574" t="s">
        <v>6284</v>
      </c>
      <c r="C3045" s="112" t="s">
        <v>6285</v>
      </c>
      <c r="D3045" s="1575" t="s">
        <v>5899</v>
      </c>
    </row>
    <row r="3046">
      <c r="A3046" s="1576" t="s">
        <v>3015</v>
      </c>
      <c r="B3046" s="1574" t="s">
        <v>6286</v>
      </c>
      <c r="C3046" s="112" t="s">
        <v>6287</v>
      </c>
      <c r="D3046" s="1575" t="s">
        <v>1387</v>
      </c>
    </row>
    <row r="3047">
      <c r="A3047" s="1576" t="s">
        <v>3015</v>
      </c>
      <c r="B3047" s="1574" t="s">
        <v>6288</v>
      </c>
      <c r="C3047" s="112" t="s">
        <v>6289</v>
      </c>
      <c r="D3047" s="1575" t="s">
        <v>6156</v>
      </c>
    </row>
    <row r="3048">
      <c r="A3048" s="1576" t="s">
        <v>3015</v>
      </c>
      <c r="B3048" s="1574" t="s">
        <v>6290</v>
      </c>
      <c r="C3048" s="112" t="s">
        <v>1671</v>
      </c>
      <c r="D3048" s="1575" t="s">
        <v>2753</v>
      </c>
    </row>
    <row r="3049">
      <c r="A3049" s="1576" t="s">
        <v>3015</v>
      </c>
      <c r="B3049" s="1574" t="s">
        <v>6291</v>
      </c>
      <c r="C3049" s="112" t="s">
        <v>2731</v>
      </c>
      <c r="D3049" s="1575" t="s">
        <v>5907</v>
      </c>
    </row>
    <row r="3050">
      <c r="A3050" s="1576" t="s">
        <v>3015</v>
      </c>
      <c r="B3050" s="1574" t="s">
        <v>6292</v>
      </c>
      <c r="C3050" s="112" t="s">
        <v>6293</v>
      </c>
      <c r="D3050" s="1575" t="s">
        <v>6168</v>
      </c>
    </row>
    <row r="3051">
      <c r="A3051" s="1576" t="s">
        <v>3015</v>
      </c>
      <c r="B3051" s="1574" t="s">
        <v>6294</v>
      </c>
      <c r="C3051" s="112" t="s">
        <v>6295</v>
      </c>
      <c r="D3051" s="1575" t="s">
        <v>4612</v>
      </c>
    </row>
    <row r="3052">
      <c r="A3052" s="1576" t="s">
        <v>3015</v>
      </c>
      <c r="B3052" s="1574" t="s">
        <v>6296</v>
      </c>
      <c r="C3052" s="112" t="s">
        <v>1996</v>
      </c>
      <c r="D3052" s="1575" t="s">
        <v>1387</v>
      </c>
    </row>
    <row r="3053">
      <c r="A3053" s="1576" t="s">
        <v>3015</v>
      </c>
      <c r="B3053" s="1574" t="s">
        <v>6297</v>
      </c>
      <c r="C3053" s="112" t="s">
        <v>6298</v>
      </c>
      <c r="D3053" s="1575" t="s">
        <v>5907</v>
      </c>
    </row>
    <row r="3054">
      <c r="A3054" s="1576" t="s">
        <v>3015</v>
      </c>
      <c r="B3054" s="1574" t="s">
        <v>6299</v>
      </c>
      <c r="C3054" s="112" t="s">
        <v>6300</v>
      </c>
      <c r="D3054" s="1575" t="s">
        <v>6168</v>
      </c>
    </row>
    <row r="3055">
      <c r="A3055" s="1576" t="s">
        <v>3015</v>
      </c>
      <c r="B3055" s="1574" t="s">
        <v>6301</v>
      </c>
      <c r="C3055" s="112" t="s">
        <v>6302</v>
      </c>
      <c r="D3055" s="1575" t="s">
        <v>2403</v>
      </c>
    </row>
    <row r="3056">
      <c r="A3056" s="1576" t="s">
        <v>3015</v>
      </c>
      <c r="B3056" s="1574" t="s">
        <v>6303</v>
      </c>
      <c r="C3056" s="112" t="s">
        <v>6304</v>
      </c>
      <c r="D3056" s="1575" t="s">
        <v>4612</v>
      </c>
    </row>
    <row r="3057">
      <c r="A3057" s="1576" t="s">
        <v>3015</v>
      </c>
      <c r="B3057" s="1574" t="s">
        <v>6305</v>
      </c>
      <c r="C3057" s="112" t="s">
        <v>6306</v>
      </c>
      <c r="D3057" s="1575" t="s">
        <v>5143</v>
      </c>
    </row>
    <row r="3058">
      <c r="A3058" s="1576" t="s">
        <v>3015</v>
      </c>
      <c r="B3058" s="1574" t="s">
        <v>6307</v>
      </c>
      <c r="C3058" s="112" t="s">
        <v>6308</v>
      </c>
      <c r="D3058" s="1575" t="s">
        <v>2403</v>
      </c>
    </row>
    <row r="3059">
      <c r="A3059" s="1576" t="s">
        <v>3015</v>
      </c>
      <c r="B3059" s="1574" t="s">
        <v>6309</v>
      </c>
      <c r="C3059" s="112" t="s">
        <v>6310</v>
      </c>
      <c r="D3059" s="1575" t="s">
        <v>1387</v>
      </c>
    </row>
    <row r="3060">
      <c r="A3060" s="1576" t="s">
        <v>3015</v>
      </c>
      <c r="B3060" s="1574" t="s">
        <v>6311</v>
      </c>
      <c r="C3060" s="112" t="s">
        <v>6312</v>
      </c>
      <c r="D3060" s="1575" t="s">
        <v>6156</v>
      </c>
    </row>
    <row r="3061">
      <c r="A3061" s="1576" t="s">
        <v>3015</v>
      </c>
      <c r="B3061" s="1574" t="s">
        <v>6313</v>
      </c>
      <c r="C3061" s="112" t="s">
        <v>6314</v>
      </c>
      <c r="D3061" s="1575" t="s">
        <v>4612</v>
      </c>
    </row>
    <row r="3062">
      <c r="A3062" s="1576" t="s">
        <v>3015</v>
      </c>
      <c r="B3062" s="1574" t="s">
        <v>6315</v>
      </c>
      <c r="C3062" s="112" t="s">
        <v>6316</v>
      </c>
      <c r="D3062" s="1575" t="s">
        <v>1387</v>
      </c>
    </row>
    <row r="3063">
      <c r="A3063" s="1576" t="s">
        <v>3015</v>
      </c>
      <c r="B3063" s="1574" t="s">
        <v>6317</v>
      </c>
      <c r="C3063" s="112" t="s">
        <v>6318</v>
      </c>
      <c r="D3063" s="1575" t="s">
        <v>6168</v>
      </c>
    </row>
    <row r="3064">
      <c r="A3064" s="1576" t="s">
        <v>3015</v>
      </c>
      <c r="B3064" s="1574" t="s">
        <v>6319</v>
      </c>
      <c r="C3064" s="112" t="s">
        <v>6320</v>
      </c>
      <c r="D3064" s="1575" t="s">
        <v>6168</v>
      </c>
    </row>
    <row r="3065">
      <c r="A3065" s="1576" t="s">
        <v>3015</v>
      </c>
      <c r="B3065" s="1574" t="s">
        <v>6321</v>
      </c>
      <c r="C3065" s="112" t="s">
        <v>1529</v>
      </c>
      <c r="D3065" s="1575" t="s">
        <v>5907</v>
      </c>
    </row>
    <row r="3066">
      <c r="A3066" s="1576" t="s">
        <v>3015</v>
      </c>
      <c r="B3066" s="1574" t="s">
        <v>6322</v>
      </c>
      <c r="C3066" s="112" t="s">
        <v>6323</v>
      </c>
      <c r="D3066" s="1575" t="s">
        <v>5907</v>
      </c>
    </row>
    <row r="3067">
      <c r="A3067" s="1576" t="s">
        <v>3015</v>
      </c>
      <c r="B3067" s="1574" t="s">
        <v>6324</v>
      </c>
      <c r="C3067" s="112" t="s">
        <v>6325</v>
      </c>
      <c r="D3067" s="1575" t="s">
        <v>2403</v>
      </c>
    </row>
    <row r="3068">
      <c r="A3068" s="1576" t="s">
        <v>3015</v>
      </c>
      <c r="B3068" s="1574" t="s">
        <v>6326</v>
      </c>
      <c r="C3068" s="112" t="s">
        <v>6327</v>
      </c>
      <c r="D3068" s="1575" t="s">
        <v>2403</v>
      </c>
    </row>
    <row r="3069">
      <c r="A3069" s="1576" t="s">
        <v>3015</v>
      </c>
      <c r="B3069" s="1574" t="s">
        <v>6328</v>
      </c>
      <c r="C3069" s="112" t="s">
        <v>6329</v>
      </c>
      <c r="D3069" s="1575" t="s">
        <v>4612</v>
      </c>
    </row>
    <row r="3070">
      <c r="A3070" s="1576" t="s">
        <v>3015</v>
      </c>
      <c r="B3070" s="1574" t="s">
        <v>6330</v>
      </c>
      <c r="C3070" s="112" t="s">
        <v>6331</v>
      </c>
      <c r="D3070" s="1575" t="s">
        <v>5899</v>
      </c>
    </row>
    <row r="3071">
      <c r="A3071" s="1576" t="s">
        <v>3015</v>
      </c>
      <c r="B3071" s="1574" t="s">
        <v>6332</v>
      </c>
      <c r="C3071" s="112" t="s">
        <v>6333</v>
      </c>
      <c r="D3071" s="1575" t="s">
        <v>4612</v>
      </c>
    </row>
    <row r="3072">
      <c r="A3072" s="1576" t="s">
        <v>3015</v>
      </c>
      <c r="B3072" s="1574" t="s">
        <v>6334</v>
      </c>
      <c r="C3072" s="112" t="s">
        <v>6335</v>
      </c>
      <c r="D3072" s="1575" t="s">
        <v>1387</v>
      </c>
    </row>
    <row r="3073">
      <c r="A3073" s="1576" t="s">
        <v>3015</v>
      </c>
      <c r="B3073" s="1574" t="s">
        <v>6336</v>
      </c>
      <c r="C3073" s="112" t="s">
        <v>6337</v>
      </c>
      <c r="D3073" s="1575" t="s">
        <v>4612</v>
      </c>
    </row>
    <row r="3074">
      <c r="A3074" s="1576" t="s">
        <v>3015</v>
      </c>
      <c r="B3074" s="1574" t="s">
        <v>6338</v>
      </c>
      <c r="C3074" s="112" t="s">
        <v>6339</v>
      </c>
      <c r="D3074" s="1575" t="s">
        <v>6168</v>
      </c>
    </row>
    <row r="3075">
      <c r="A3075" s="1576" t="s">
        <v>3015</v>
      </c>
      <c r="B3075" s="1574" t="s">
        <v>6340</v>
      </c>
      <c r="C3075" s="112" t="s">
        <v>6341</v>
      </c>
      <c r="D3075" s="1575" t="s">
        <v>2403</v>
      </c>
    </row>
    <row r="3076">
      <c r="A3076" s="1576" t="s">
        <v>3015</v>
      </c>
      <c r="B3076" s="1574" t="s">
        <v>6342</v>
      </c>
      <c r="C3076" s="112" t="s">
        <v>6343</v>
      </c>
      <c r="D3076" s="1575" t="s">
        <v>6168</v>
      </c>
    </row>
    <row r="3077">
      <c r="A3077" s="1576" t="s">
        <v>3015</v>
      </c>
      <c r="B3077" s="1574" t="s">
        <v>6344</v>
      </c>
      <c r="C3077" s="112" t="s">
        <v>6345</v>
      </c>
      <c r="D3077" s="1575" t="s">
        <v>2403</v>
      </c>
    </row>
    <row r="3078">
      <c r="A3078" s="1576" t="s">
        <v>3015</v>
      </c>
      <c r="B3078" s="1574" t="s">
        <v>6346</v>
      </c>
      <c r="C3078" s="112" t="s">
        <v>6347</v>
      </c>
      <c r="D3078" s="1575" t="s">
        <v>5907</v>
      </c>
    </row>
    <row r="3079">
      <c r="A3079" s="1576" t="s">
        <v>3015</v>
      </c>
      <c r="B3079" s="1574" t="s">
        <v>6348</v>
      </c>
      <c r="C3079" s="112" t="s">
        <v>6349</v>
      </c>
      <c r="D3079" s="1575" t="s">
        <v>2027</v>
      </c>
    </row>
    <row r="3080">
      <c r="A3080" s="1576" t="s">
        <v>3015</v>
      </c>
      <c r="B3080" s="1574" t="s">
        <v>6350</v>
      </c>
      <c r="C3080" s="112" t="s">
        <v>6351</v>
      </c>
      <c r="D3080" s="1575" t="s">
        <v>2753</v>
      </c>
    </row>
    <row r="3081">
      <c r="A3081" s="1576" t="s">
        <v>3015</v>
      </c>
      <c r="B3081" s="1574" t="s">
        <v>6352</v>
      </c>
      <c r="C3081" s="112" t="s">
        <v>6353</v>
      </c>
      <c r="D3081" s="1575" t="s">
        <v>1387</v>
      </c>
    </row>
    <row r="3082">
      <c r="A3082" s="1576" t="s">
        <v>3015</v>
      </c>
      <c r="B3082" s="1574" t="s">
        <v>6354</v>
      </c>
      <c r="C3082" s="112" t="s">
        <v>6355</v>
      </c>
      <c r="D3082" s="1575" t="s">
        <v>6168</v>
      </c>
    </row>
    <row r="3083">
      <c r="A3083" s="1576" t="s">
        <v>3015</v>
      </c>
      <c r="B3083" s="1574" t="s">
        <v>6356</v>
      </c>
      <c r="C3083" s="112" t="s">
        <v>6357</v>
      </c>
      <c r="D3083" s="1575" t="s">
        <v>1387</v>
      </c>
    </row>
    <row r="3084">
      <c r="A3084" s="1576" t="s">
        <v>3015</v>
      </c>
      <c r="B3084" s="1574" t="s">
        <v>6358</v>
      </c>
      <c r="C3084" s="112" t="s">
        <v>6359</v>
      </c>
      <c r="D3084" s="1575" t="s">
        <v>5143</v>
      </c>
    </row>
    <row r="3085">
      <c r="A3085" s="1576" t="s">
        <v>3015</v>
      </c>
      <c r="B3085" s="1574" t="s">
        <v>6360</v>
      </c>
      <c r="C3085" s="112" t="s">
        <v>6361</v>
      </c>
      <c r="D3085" s="1575" t="s">
        <v>2403</v>
      </c>
    </row>
    <row r="3086">
      <c r="A3086" s="1576" t="s">
        <v>3015</v>
      </c>
      <c r="B3086" s="1574" t="s">
        <v>6362</v>
      </c>
      <c r="C3086" s="112" t="s">
        <v>1935</v>
      </c>
      <c r="D3086" s="1575" t="s">
        <v>2403</v>
      </c>
    </row>
    <row r="3087">
      <c r="A3087" s="1576" t="s">
        <v>3015</v>
      </c>
      <c r="B3087" s="1574" t="s">
        <v>6363</v>
      </c>
      <c r="C3087" s="112" t="s">
        <v>5907</v>
      </c>
      <c r="D3087" s="1575" t="s">
        <v>5907</v>
      </c>
    </row>
    <row r="3088">
      <c r="A3088" s="1576" t="s">
        <v>3015</v>
      </c>
      <c r="B3088" s="1574" t="s">
        <v>6364</v>
      </c>
      <c r="C3088" s="112" t="s">
        <v>2127</v>
      </c>
      <c r="D3088" s="1575" t="s">
        <v>4612</v>
      </c>
    </row>
    <row r="3089">
      <c r="A3089" s="1576" t="s">
        <v>3015</v>
      </c>
      <c r="B3089" s="1574" t="s">
        <v>6365</v>
      </c>
      <c r="C3089" s="112" t="s">
        <v>1465</v>
      </c>
      <c r="D3089" s="1575" t="s">
        <v>1387</v>
      </c>
    </row>
    <row r="3090">
      <c r="A3090" s="1576" t="s">
        <v>3015</v>
      </c>
      <c r="B3090" s="1574" t="s">
        <v>6366</v>
      </c>
      <c r="C3090" s="112" t="s">
        <v>1465</v>
      </c>
      <c r="D3090" s="1575" t="s">
        <v>1387</v>
      </c>
    </row>
    <row r="3091">
      <c r="A3091" s="1576" t="s">
        <v>3015</v>
      </c>
      <c r="B3091" s="1574" t="s">
        <v>6367</v>
      </c>
      <c r="C3091" s="112" t="s">
        <v>1465</v>
      </c>
      <c r="D3091" s="1575" t="s">
        <v>1387</v>
      </c>
    </row>
    <row r="3092">
      <c r="A3092" s="1576" t="s">
        <v>3015</v>
      </c>
      <c r="B3092" s="1574" t="s">
        <v>6368</v>
      </c>
      <c r="C3092" s="112" t="s">
        <v>1465</v>
      </c>
      <c r="D3092" s="1575" t="s">
        <v>1387</v>
      </c>
    </row>
    <row r="3093">
      <c r="A3093" s="1576" t="s">
        <v>3015</v>
      </c>
      <c r="B3093" s="1574" t="s">
        <v>6369</v>
      </c>
      <c r="C3093" s="112" t="s">
        <v>1465</v>
      </c>
      <c r="D3093" s="1575" t="s">
        <v>1387</v>
      </c>
    </row>
    <row r="3094">
      <c r="A3094" s="1576" t="s">
        <v>3015</v>
      </c>
      <c r="B3094" s="1574" t="s">
        <v>6370</v>
      </c>
      <c r="C3094" s="112" t="s">
        <v>1465</v>
      </c>
      <c r="D3094" s="1575" t="s">
        <v>1387</v>
      </c>
    </row>
    <row r="3095">
      <c r="A3095" s="1576" t="s">
        <v>3015</v>
      </c>
      <c r="B3095" s="1574" t="s">
        <v>6371</v>
      </c>
      <c r="C3095" s="112" t="s">
        <v>1465</v>
      </c>
      <c r="D3095" s="1575" t="s">
        <v>1387</v>
      </c>
    </row>
    <row r="3096">
      <c r="A3096" s="1576" t="s">
        <v>3015</v>
      </c>
      <c r="B3096" s="1574" t="s">
        <v>6372</v>
      </c>
      <c r="C3096" s="112" t="s">
        <v>1465</v>
      </c>
      <c r="D3096" s="1575" t="s">
        <v>1387</v>
      </c>
    </row>
    <row r="3097">
      <c r="A3097" s="1576" t="s">
        <v>3015</v>
      </c>
      <c r="B3097" s="1574" t="s">
        <v>6373</v>
      </c>
      <c r="C3097" s="112" t="s">
        <v>1465</v>
      </c>
      <c r="D3097" s="1575" t="s">
        <v>1387</v>
      </c>
    </row>
    <row r="3098">
      <c r="A3098" s="1576" t="s">
        <v>3015</v>
      </c>
      <c r="B3098" s="1574" t="s">
        <v>6374</v>
      </c>
      <c r="C3098" s="112" t="s">
        <v>1465</v>
      </c>
      <c r="D3098" s="1575" t="s">
        <v>1387</v>
      </c>
    </row>
    <row r="3099">
      <c r="A3099" s="1576" t="s">
        <v>3015</v>
      </c>
      <c r="B3099" s="1574" t="s">
        <v>6375</v>
      </c>
      <c r="C3099" s="112" t="s">
        <v>1465</v>
      </c>
      <c r="D3099" s="1575" t="s">
        <v>1387</v>
      </c>
    </row>
    <row r="3100">
      <c r="A3100" s="1576" t="s">
        <v>3015</v>
      </c>
      <c r="B3100" s="1574" t="s">
        <v>6376</v>
      </c>
      <c r="C3100" s="112" t="s">
        <v>1465</v>
      </c>
      <c r="D3100" s="1575" t="s">
        <v>1387</v>
      </c>
    </row>
    <row r="3101">
      <c r="A3101" s="1576" t="s">
        <v>3015</v>
      </c>
      <c r="B3101" s="1574" t="s">
        <v>6377</v>
      </c>
      <c r="C3101" s="112" t="s">
        <v>1465</v>
      </c>
      <c r="D3101" s="1575" t="s">
        <v>1387</v>
      </c>
    </row>
    <row r="3102">
      <c r="A3102" s="1576" t="s">
        <v>3015</v>
      </c>
      <c r="B3102" s="1574" t="s">
        <v>6378</v>
      </c>
      <c r="C3102" s="112" t="s">
        <v>1465</v>
      </c>
      <c r="D3102" s="1575" t="s">
        <v>1387</v>
      </c>
    </row>
    <row r="3103">
      <c r="A3103" s="1576" t="s">
        <v>3015</v>
      </c>
      <c r="B3103" s="1574" t="s">
        <v>6379</v>
      </c>
      <c r="C3103" s="112" t="s">
        <v>1465</v>
      </c>
      <c r="D3103" s="1575" t="s">
        <v>1387</v>
      </c>
    </row>
    <row r="3104">
      <c r="A3104" s="1576" t="s">
        <v>3015</v>
      </c>
      <c r="B3104" s="1574" t="s">
        <v>6380</v>
      </c>
      <c r="C3104" s="112" t="s">
        <v>1465</v>
      </c>
      <c r="D3104" s="1575" t="s">
        <v>1387</v>
      </c>
    </row>
    <row r="3105">
      <c r="A3105" s="1576" t="s">
        <v>3015</v>
      </c>
      <c r="B3105" s="1574" t="s">
        <v>6381</v>
      </c>
      <c r="C3105" s="112" t="s">
        <v>1465</v>
      </c>
      <c r="D3105" s="1575" t="s">
        <v>1387</v>
      </c>
    </row>
    <row r="3106">
      <c r="A3106" s="1576" t="s">
        <v>3015</v>
      </c>
      <c r="B3106" s="1574" t="s">
        <v>6382</v>
      </c>
      <c r="C3106" s="112" t="s">
        <v>1465</v>
      </c>
      <c r="D3106" s="1575" t="s">
        <v>1387</v>
      </c>
    </row>
    <row r="3107">
      <c r="A3107" s="1576" t="s">
        <v>3015</v>
      </c>
      <c r="B3107" s="1574" t="s">
        <v>6383</v>
      </c>
      <c r="C3107" s="112" t="s">
        <v>1465</v>
      </c>
      <c r="D3107" s="1575" t="s">
        <v>1387</v>
      </c>
    </row>
    <row r="3108">
      <c r="A3108" s="1576" t="s">
        <v>3015</v>
      </c>
      <c r="B3108" s="1574" t="s">
        <v>6384</v>
      </c>
      <c r="C3108" s="112" t="s">
        <v>1465</v>
      </c>
      <c r="D3108" s="1575" t="s">
        <v>1387</v>
      </c>
    </row>
    <row r="3109">
      <c r="A3109" s="1576" t="s">
        <v>3015</v>
      </c>
      <c r="B3109" s="1574" t="s">
        <v>6385</v>
      </c>
      <c r="C3109" s="112" t="s">
        <v>1465</v>
      </c>
      <c r="D3109" s="1575" t="s">
        <v>1387</v>
      </c>
    </row>
    <row r="3110">
      <c r="A3110" s="1576" t="s">
        <v>3015</v>
      </c>
      <c r="B3110" s="1574" t="s">
        <v>6386</v>
      </c>
      <c r="C3110" s="112" t="s">
        <v>1465</v>
      </c>
      <c r="D3110" s="1575" t="s">
        <v>1387</v>
      </c>
    </row>
    <row r="3111">
      <c r="A3111" s="1576" t="s">
        <v>3015</v>
      </c>
      <c r="B3111" s="1574" t="s">
        <v>6387</v>
      </c>
      <c r="C3111" s="112" t="s">
        <v>1465</v>
      </c>
      <c r="D3111" s="1575" t="s">
        <v>1387</v>
      </c>
    </row>
    <row r="3112">
      <c r="A3112" s="1576" t="s">
        <v>3015</v>
      </c>
      <c r="B3112" s="1574" t="s">
        <v>6388</v>
      </c>
      <c r="C3112" s="112" t="s">
        <v>1465</v>
      </c>
      <c r="D3112" s="1575" t="s">
        <v>1387</v>
      </c>
    </row>
    <row r="3113">
      <c r="A3113" s="1576" t="s">
        <v>3015</v>
      </c>
      <c r="B3113" s="1574" t="s">
        <v>6389</v>
      </c>
      <c r="C3113" s="112" t="s">
        <v>1465</v>
      </c>
      <c r="D3113" s="1575" t="s">
        <v>1387</v>
      </c>
    </row>
    <row r="3114">
      <c r="A3114" s="1576" t="s">
        <v>3015</v>
      </c>
      <c r="B3114" s="1574" t="s">
        <v>6390</v>
      </c>
      <c r="C3114" s="112" t="s">
        <v>1465</v>
      </c>
      <c r="D3114" s="1575" t="s">
        <v>1387</v>
      </c>
    </row>
    <row r="3115">
      <c r="A3115" s="1576" t="s">
        <v>3015</v>
      </c>
      <c r="B3115" s="1574" t="s">
        <v>6391</v>
      </c>
      <c r="C3115" s="112" t="s">
        <v>1465</v>
      </c>
      <c r="D3115" s="1575" t="s">
        <v>1387</v>
      </c>
    </row>
    <row r="3116">
      <c r="A3116" s="1576" t="s">
        <v>3015</v>
      </c>
      <c r="B3116" s="1574" t="s">
        <v>6392</v>
      </c>
      <c r="C3116" s="112" t="s">
        <v>1465</v>
      </c>
      <c r="D3116" s="1575" t="s">
        <v>1387</v>
      </c>
    </row>
    <row r="3117">
      <c r="A3117" s="1576" t="s">
        <v>3015</v>
      </c>
      <c r="B3117" s="1574" t="s">
        <v>6393</v>
      </c>
      <c r="C3117" s="112" t="s">
        <v>1465</v>
      </c>
      <c r="D3117" s="1575" t="s">
        <v>1387</v>
      </c>
    </row>
    <row r="3118">
      <c r="A3118" s="1576" t="s">
        <v>3015</v>
      </c>
      <c r="B3118" s="1574" t="s">
        <v>6394</v>
      </c>
      <c r="C3118" s="112" t="s">
        <v>1465</v>
      </c>
      <c r="D3118" s="1575" t="s">
        <v>1387</v>
      </c>
    </row>
    <row r="3119">
      <c r="A3119" s="1576" t="s">
        <v>3015</v>
      </c>
      <c r="B3119" s="1574" t="s">
        <v>6395</v>
      </c>
      <c r="C3119" s="112" t="s">
        <v>1465</v>
      </c>
      <c r="D3119" s="1575" t="s">
        <v>1387</v>
      </c>
    </row>
    <row r="3120">
      <c r="A3120" s="1576" t="s">
        <v>3015</v>
      </c>
      <c r="B3120" s="1574" t="s">
        <v>6396</v>
      </c>
      <c r="C3120" s="112" t="s">
        <v>1465</v>
      </c>
      <c r="D3120" s="1575" t="s">
        <v>1387</v>
      </c>
    </row>
    <row r="3121">
      <c r="A3121" s="1576" t="s">
        <v>3015</v>
      </c>
      <c r="B3121" s="1574" t="s">
        <v>6397</v>
      </c>
      <c r="C3121" s="112" t="s">
        <v>1465</v>
      </c>
      <c r="D3121" s="1575" t="s">
        <v>1387</v>
      </c>
    </row>
    <row r="3122">
      <c r="A3122" s="1576" t="s">
        <v>3015</v>
      </c>
      <c r="B3122" s="1574" t="s">
        <v>6398</v>
      </c>
      <c r="C3122" s="112" t="s">
        <v>1465</v>
      </c>
      <c r="D3122" s="1575" t="s">
        <v>1387</v>
      </c>
    </row>
    <row r="3123">
      <c r="A3123" s="1576" t="s">
        <v>3015</v>
      </c>
      <c r="B3123" s="1574" t="s">
        <v>6399</v>
      </c>
      <c r="C3123" s="112" t="s">
        <v>1465</v>
      </c>
      <c r="D3123" s="1575" t="s">
        <v>1387</v>
      </c>
    </row>
    <row r="3124">
      <c r="A3124" s="1576" t="s">
        <v>3015</v>
      </c>
      <c r="B3124" s="1574" t="s">
        <v>6400</v>
      </c>
      <c r="C3124" s="112" t="s">
        <v>1465</v>
      </c>
      <c r="D3124" s="1575" t="s">
        <v>1387</v>
      </c>
    </row>
    <row r="3125">
      <c r="A3125" s="1576" t="s">
        <v>3015</v>
      </c>
      <c r="B3125" s="1574" t="s">
        <v>6401</v>
      </c>
      <c r="C3125" s="112" t="s">
        <v>1465</v>
      </c>
      <c r="D3125" s="1575" t="s">
        <v>1387</v>
      </c>
    </row>
    <row r="3126">
      <c r="A3126" s="1576" t="s">
        <v>3015</v>
      </c>
      <c r="B3126" s="1574" t="s">
        <v>6402</v>
      </c>
      <c r="C3126" s="112" t="s">
        <v>1465</v>
      </c>
      <c r="D3126" s="1575" t="s">
        <v>1387</v>
      </c>
    </row>
    <row r="3127">
      <c r="A3127" s="1576" t="s">
        <v>3015</v>
      </c>
      <c r="B3127" s="1574" t="s">
        <v>6403</v>
      </c>
      <c r="C3127" s="112" t="s">
        <v>1465</v>
      </c>
      <c r="D3127" s="1575" t="s">
        <v>1387</v>
      </c>
    </row>
    <row r="3128">
      <c r="A3128" s="1576" t="s">
        <v>3015</v>
      </c>
      <c r="B3128" s="1574" t="s">
        <v>6404</v>
      </c>
      <c r="C3128" s="112" t="s">
        <v>1465</v>
      </c>
      <c r="D3128" s="1575" t="s">
        <v>1387</v>
      </c>
    </row>
    <row r="3129">
      <c r="A3129" s="1576" t="s">
        <v>3015</v>
      </c>
      <c r="B3129" s="1574" t="s">
        <v>6405</v>
      </c>
      <c r="C3129" s="112" t="s">
        <v>1465</v>
      </c>
      <c r="D3129" s="1575" t="s">
        <v>1387</v>
      </c>
    </row>
    <row r="3130">
      <c r="A3130" s="1576" t="s">
        <v>3015</v>
      </c>
      <c r="B3130" s="1574" t="s">
        <v>6406</v>
      </c>
      <c r="C3130" s="112" t="s">
        <v>1465</v>
      </c>
      <c r="D3130" s="1575" t="s">
        <v>1387</v>
      </c>
    </row>
    <row r="3131">
      <c r="A3131" s="1576" t="s">
        <v>3015</v>
      </c>
      <c r="B3131" s="1574" t="s">
        <v>6407</v>
      </c>
      <c r="C3131" s="112" t="s">
        <v>1465</v>
      </c>
      <c r="D3131" s="1575" t="s">
        <v>1387</v>
      </c>
    </row>
    <row r="3132">
      <c r="A3132" s="1576" t="s">
        <v>3015</v>
      </c>
      <c r="B3132" s="1574" t="s">
        <v>6408</v>
      </c>
      <c r="C3132" s="112" t="s">
        <v>1465</v>
      </c>
      <c r="D3132" s="1575" t="s">
        <v>1387</v>
      </c>
    </row>
    <row r="3133">
      <c r="A3133" s="1576" t="s">
        <v>3015</v>
      </c>
      <c r="B3133" s="1574" t="s">
        <v>6409</v>
      </c>
      <c r="C3133" s="112" t="s">
        <v>6410</v>
      </c>
      <c r="D3133" s="1575" t="s">
        <v>5964</v>
      </c>
    </row>
    <row r="3134">
      <c r="A3134" s="1576" t="s">
        <v>3015</v>
      </c>
      <c r="B3134" s="1574" t="s">
        <v>6411</v>
      </c>
      <c r="C3134" s="112" t="s">
        <v>6410</v>
      </c>
      <c r="D3134" s="1575" t="s">
        <v>5964</v>
      </c>
    </row>
    <row r="3135">
      <c r="A3135" s="1576" t="s">
        <v>3015</v>
      </c>
      <c r="B3135" s="1574" t="s">
        <v>6412</v>
      </c>
      <c r="C3135" s="112" t="s">
        <v>5931</v>
      </c>
      <c r="D3135" s="1575" t="s">
        <v>5956</v>
      </c>
    </row>
    <row r="3136">
      <c r="A3136" s="1576" t="s">
        <v>3015</v>
      </c>
      <c r="B3136" s="1574" t="s">
        <v>6413</v>
      </c>
      <c r="C3136" s="112" t="s">
        <v>6414</v>
      </c>
      <c r="D3136" s="1575" t="s">
        <v>5931</v>
      </c>
    </row>
    <row r="3137">
      <c r="A3137" s="1576" t="s">
        <v>3015</v>
      </c>
      <c r="B3137" s="1574" t="s">
        <v>6415</v>
      </c>
      <c r="C3137" s="112" t="s">
        <v>6416</v>
      </c>
      <c r="D3137" s="1575" t="s">
        <v>5931</v>
      </c>
    </row>
    <row r="3138">
      <c r="A3138" s="1576" t="s">
        <v>3015</v>
      </c>
      <c r="B3138" s="1574" t="s">
        <v>6417</v>
      </c>
      <c r="C3138" s="112" t="s">
        <v>6418</v>
      </c>
      <c r="D3138" s="1575" t="s">
        <v>5931</v>
      </c>
    </row>
    <row r="3139">
      <c r="A3139" s="1576" t="s">
        <v>3015</v>
      </c>
      <c r="B3139" s="1574" t="s">
        <v>6419</v>
      </c>
      <c r="C3139" s="112" t="s">
        <v>6420</v>
      </c>
      <c r="D3139" s="1575" t="s">
        <v>5964</v>
      </c>
    </row>
    <row r="3140">
      <c r="A3140" s="1576" t="s">
        <v>3015</v>
      </c>
      <c r="B3140" s="1574" t="s">
        <v>6421</v>
      </c>
      <c r="C3140" s="112" t="s">
        <v>2901</v>
      </c>
      <c r="D3140" s="1575" t="s">
        <v>5931</v>
      </c>
    </row>
    <row r="3141">
      <c r="A3141" s="1576" t="s">
        <v>3015</v>
      </c>
      <c r="B3141" s="1574" t="s">
        <v>6422</v>
      </c>
      <c r="C3141" s="112" t="s">
        <v>6423</v>
      </c>
      <c r="D3141" s="1575" t="s">
        <v>5964</v>
      </c>
    </row>
    <row r="3142">
      <c r="A3142" s="1576" t="s">
        <v>3015</v>
      </c>
      <c r="B3142" s="1574" t="s">
        <v>6424</v>
      </c>
      <c r="C3142" s="112" t="s">
        <v>6425</v>
      </c>
      <c r="D3142" s="1575" t="s">
        <v>5931</v>
      </c>
    </row>
    <row r="3143">
      <c r="A3143" s="1576" t="s">
        <v>3015</v>
      </c>
      <c r="B3143" s="1574" t="s">
        <v>6426</v>
      </c>
      <c r="C3143" s="112" t="s">
        <v>6427</v>
      </c>
      <c r="D3143" s="1575" t="s">
        <v>5931</v>
      </c>
    </row>
    <row r="3144">
      <c r="A3144" s="1576" t="s">
        <v>3015</v>
      </c>
      <c r="B3144" s="1574" t="s">
        <v>6428</v>
      </c>
      <c r="C3144" s="112" t="s">
        <v>6429</v>
      </c>
      <c r="D3144" s="1575" t="s">
        <v>5964</v>
      </c>
    </row>
    <row r="3145">
      <c r="A3145" s="1576" t="s">
        <v>3015</v>
      </c>
      <c r="B3145" s="1574" t="s">
        <v>6430</v>
      </c>
      <c r="C3145" s="112" t="s">
        <v>6431</v>
      </c>
      <c r="D3145" s="1575" t="s">
        <v>5931</v>
      </c>
    </row>
    <row r="3146">
      <c r="A3146" s="1576" t="s">
        <v>3015</v>
      </c>
      <c r="B3146" s="1574" t="s">
        <v>6432</v>
      </c>
      <c r="C3146" s="112" t="s">
        <v>6433</v>
      </c>
      <c r="D3146" s="1575" t="s">
        <v>5964</v>
      </c>
    </row>
    <row r="3147">
      <c r="A3147" s="1576" t="s">
        <v>3015</v>
      </c>
      <c r="B3147" s="1574" t="s">
        <v>6434</v>
      </c>
      <c r="C3147" s="112" t="s">
        <v>5956</v>
      </c>
      <c r="D3147" s="1575" t="s">
        <v>5956</v>
      </c>
    </row>
    <row r="3148">
      <c r="A3148" s="1576" t="s">
        <v>3015</v>
      </c>
      <c r="B3148" s="1574" t="s">
        <v>6435</v>
      </c>
      <c r="C3148" s="112" t="s">
        <v>6436</v>
      </c>
      <c r="D3148" s="1575" t="s">
        <v>5964</v>
      </c>
    </row>
    <row r="3149">
      <c r="A3149" s="1576" t="s">
        <v>3015</v>
      </c>
      <c r="B3149" s="1574" t="s">
        <v>6437</v>
      </c>
      <c r="C3149" s="112" t="s">
        <v>6438</v>
      </c>
      <c r="D3149" s="1575" t="s">
        <v>5931</v>
      </c>
    </row>
    <row r="3150">
      <c r="A3150" s="1576" t="s">
        <v>3015</v>
      </c>
      <c r="B3150" s="1574" t="s">
        <v>6439</v>
      </c>
      <c r="C3150" s="112" t="s">
        <v>5964</v>
      </c>
      <c r="D3150" s="1575" t="s">
        <v>5964</v>
      </c>
    </row>
    <row r="3151">
      <c r="A3151" s="1576" t="s">
        <v>3015</v>
      </c>
      <c r="B3151" s="1574" t="s">
        <v>6440</v>
      </c>
      <c r="C3151" s="112" t="s">
        <v>6441</v>
      </c>
      <c r="D3151" s="1575" t="s">
        <v>5964</v>
      </c>
    </row>
    <row r="3152">
      <c r="A3152" s="1576" t="s">
        <v>3015</v>
      </c>
      <c r="B3152" s="1574" t="s">
        <v>6442</v>
      </c>
      <c r="C3152" s="112" t="s">
        <v>6443</v>
      </c>
      <c r="D3152" s="1575" t="s">
        <v>5964</v>
      </c>
    </row>
    <row r="3153">
      <c r="A3153" s="1576" t="s">
        <v>3015</v>
      </c>
      <c r="B3153" s="1574" t="s">
        <v>6444</v>
      </c>
      <c r="C3153" s="112" t="s">
        <v>6445</v>
      </c>
      <c r="D3153" s="1575" t="s">
        <v>5956</v>
      </c>
    </row>
    <row r="3154">
      <c r="A3154" s="1576" t="s">
        <v>3015</v>
      </c>
      <c r="B3154" s="1574" t="s">
        <v>6446</v>
      </c>
      <c r="C3154" s="112" t="s">
        <v>6447</v>
      </c>
      <c r="D3154" s="1575" t="s">
        <v>5931</v>
      </c>
    </row>
    <row r="3155">
      <c r="A3155" s="1576" t="s">
        <v>3015</v>
      </c>
      <c r="B3155" s="1574" t="s">
        <v>6448</v>
      </c>
      <c r="C3155" s="112" t="s">
        <v>6449</v>
      </c>
      <c r="D3155" s="1575" t="s">
        <v>5964</v>
      </c>
    </row>
    <row r="3156">
      <c r="A3156" s="1576" t="s">
        <v>3015</v>
      </c>
      <c r="B3156" s="1574" t="s">
        <v>6450</v>
      </c>
      <c r="C3156" s="112" t="s">
        <v>6451</v>
      </c>
      <c r="D3156" s="1575" t="s">
        <v>5956</v>
      </c>
    </row>
    <row r="3157">
      <c r="A3157" s="1576" t="s">
        <v>3015</v>
      </c>
      <c r="B3157" s="1574" t="s">
        <v>6452</v>
      </c>
      <c r="C3157" s="112" t="s">
        <v>1579</v>
      </c>
      <c r="D3157" s="1575" t="s">
        <v>5956</v>
      </c>
    </row>
    <row r="3158">
      <c r="A3158" s="1576" t="s">
        <v>3015</v>
      </c>
      <c r="B3158" s="1574" t="s">
        <v>6453</v>
      </c>
      <c r="C3158" s="112" t="s">
        <v>6454</v>
      </c>
      <c r="D3158" s="1575" t="s">
        <v>5956</v>
      </c>
    </row>
    <row r="3159">
      <c r="A3159" s="1576" t="s">
        <v>3015</v>
      </c>
      <c r="B3159" s="1574" t="s">
        <v>6455</v>
      </c>
      <c r="C3159" s="112" t="s">
        <v>6456</v>
      </c>
      <c r="D3159" s="1575" t="s">
        <v>5964</v>
      </c>
    </row>
    <row r="3160">
      <c r="A3160" s="1576" t="s">
        <v>3015</v>
      </c>
      <c r="B3160" s="1574" t="s">
        <v>6457</v>
      </c>
      <c r="C3160" s="112" t="s">
        <v>6458</v>
      </c>
      <c r="D3160" s="1575" t="s">
        <v>5964</v>
      </c>
    </row>
    <row r="3161">
      <c r="A3161" s="1576" t="s">
        <v>3015</v>
      </c>
      <c r="B3161" s="1574" t="s">
        <v>6459</v>
      </c>
      <c r="C3161" s="112" t="s">
        <v>6460</v>
      </c>
      <c r="D3161" s="1575" t="s">
        <v>5931</v>
      </c>
    </row>
    <row r="3162">
      <c r="A3162" s="1576" t="s">
        <v>3015</v>
      </c>
      <c r="B3162" s="1574" t="s">
        <v>6461</v>
      </c>
      <c r="C3162" s="112" t="s">
        <v>6462</v>
      </c>
      <c r="D3162" s="1575" t="s">
        <v>5964</v>
      </c>
    </row>
    <row r="3163">
      <c r="A3163" s="1576" t="s">
        <v>3015</v>
      </c>
      <c r="B3163" s="1574" t="s">
        <v>6463</v>
      </c>
      <c r="C3163" s="112" t="s">
        <v>6464</v>
      </c>
      <c r="D3163" s="1575" t="s">
        <v>5956</v>
      </c>
    </row>
    <row r="3164">
      <c r="A3164" s="1576" t="s">
        <v>3015</v>
      </c>
      <c r="B3164" s="1574" t="s">
        <v>6465</v>
      </c>
      <c r="C3164" s="112" t="s">
        <v>6466</v>
      </c>
      <c r="D3164" s="1575" t="s">
        <v>5964</v>
      </c>
    </row>
    <row r="3165">
      <c r="A3165" s="1576" t="s">
        <v>3015</v>
      </c>
      <c r="B3165" s="1574" t="s">
        <v>6467</v>
      </c>
      <c r="C3165" s="112" t="s">
        <v>2605</v>
      </c>
      <c r="D3165" s="1575" t="s">
        <v>5931</v>
      </c>
    </row>
    <row r="3166">
      <c r="A3166" s="1576" t="s">
        <v>3015</v>
      </c>
      <c r="B3166" s="1574" t="s">
        <v>6468</v>
      </c>
      <c r="C3166" s="112" t="s">
        <v>6469</v>
      </c>
      <c r="D3166" s="1575" t="s">
        <v>5964</v>
      </c>
    </row>
    <row r="3167">
      <c r="A3167" s="1576" t="s">
        <v>3015</v>
      </c>
      <c r="B3167" s="1574" t="s">
        <v>6470</v>
      </c>
      <c r="C3167" s="112" t="s">
        <v>6471</v>
      </c>
      <c r="D3167" s="1575" t="s">
        <v>5956</v>
      </c>
    </row>
    <row r="3168">
      <c r="A3168" s="1576" t="s">
        <v>3015</v>
      </c>
      <c r="B3168" s="1574" t="s">
        <v>6472</v>
      </c>
      <c r="C3168" s="112" t="s">
        <v>6473</v>
      </c>
      <c r="D3168" s="1575" t="s">
        <v>5964</v>
      </c>
    </row>
    <row r="3169">
      <c r="A3169" s="1576" t="s">
        <v>3015</v>
      </c>
      <c r="B3169" s="1574" t="s">
        <v>6474</v>
      </c>
      <c r="C3169" s="112" t="s">
        <v>1260</v>
      </c>
      <c r="D3169" s="1575" t="s">
        <v>5956</v>
      </c>
    </row>
    <row r="3170">
      <c r="A3170" s="1576" t="s">
        <v>3015</v>
      </c>
      <c r="B3170" s="1574" t="s">
        <v>6475</v>
      </c>
      <c r="C3170" s="112" t="s">
        <v>6476</v>
      </c>
      <c r="D3170" s="1575" t="s">
        <v>5931</v>
      </c>
    </row>
    <row r="3171">
      <c r="A3171" s="1576" t="s">
        <v>3015</v>
      </c>
      <c r="B3171" s="1574" t="s">
        <v>6477</v>
      </c>
      <c r="C3171" s="112" t="s">
        <v>6478</v>
      </c>
      <c r="D3171" s="1575" t="s">
        <v>5931</v>
      </c>
    </row>
    <row r="3172">
      <c r="A3172" s="1576" t="s">
        <v>3015</v>
      </c>
      <c r="B3172" s="1574" t="s">
        <v>6479</v>
      </c>
      <c r="C3172" s="112" t="s">
        <v>6480</v>
      </c>
      <c r="D3172" s="1575" t="s">
        <v>5964</v>
      </c>
    </row>
    <row r="3173">
      <c r="A3173" s="1576" t="s">
        <v>3015</v>
      </c>
      <c r="B3173" s="1574" t="s">
        <v>6481</v>
      </c>
      <c r="C3173" s="112" t="s">
        <v>6482</v>
      </c>
      <c r="D3173" s="1575" t="s">
        <v>5956</v>
      </c>
    </row>
    <row r="3174">
      <c r="A3174" s="1576" t="s">
        <v>3015</v>
      </c>
      <c r="B3174" s="1574" t="s">
        <v>6483</v>
      </c>
      <c r="C3174" s="112" t="s">
        <v>6484</v>
      </c>
      <c r="D3174" s="1575" t="s">
        <v>5964</v>
      </c>
    </row>
    <row r="3175">
      <c r="A3175" s="1576" t="s">
        <v>3015</v>
      </c>
      <c r="B3175" s="1574" t="s">
        <v>6485</v>
      </c>
      <c r="C3175" s="112" t="s">
        <v>6486</v>
      </c>
      <c r="D3175" s="1575" t="s">
        <v>5956</v>
      </c>
    </row>
    <row r="3176">
      <c r="A3176" s="1576" t="s">
        <v>3015</v>
      </c>
      <c r="B3176" s="1574" t="s">
        <v>6487</v>
      </c>
      <c r="C3176" s="112" t="s">
        <v>6488</v>
      </c>
      <c r="D3176" s="1575" t="s">
        <v>5964</v>
      </c>
    </row>
    <row r="3177">
      <c r="A3177" s="1576" t="s">
        <v>3015</v>
      </c>
      <c r="B3177" s="1574" t="s">
        <v>6489</v>
      </c>
      <c r="C3177" s="112" t="s">
        <v>2801</v>
      </c>
      <c r="D3177" s="1575" t="s">
        <v>5956</v>
      </c>
    </row>
    <row r="3178">
      <c r="A3178" s="1576" t="s">
        <v>3015</v>
      </c>
      <c r="B3178" s="1574" t="s">
        <v>6490</v>
      </c>
      <c r="C3178" s="112" t="s">
        <v>6491</v>
      </c>
      <c r="D3178" s="1575" t="s">
        <v>5931</v>
      </c>
    </row>
    <row r="3179">
      <c r="A3179" s="1576" t="s">
        <v>3015</v>
      </c>
      <c r="B3179" s="1574" t="s">
        <v>6492</v>
      </c>
      <c r="C3179" s="112" t="s">
        <v>6493</v>
      </c>
      <c r="D3179" s="1575" t="s">
        <v>5956</v>
      </c>
    </row>
    <row r="3180">
      <c r="A3180" s="1576" t="s">
        <v>3015</v>
      </c>
      <c r="B3180" s="1574" t="s">
        <v>6494</v>
      </c>
      <c r="C3180" s="112" t="s">
        <v>6495</v>
      </c>
      <c r="D3180" s="1575" t="s">
        <v>5964</v>
      </c>
    </row>
    <row r="3181">
      <c r="A3181" s="1576" t="s">
        <v>3015</v>
      </c>
      <c r="B3181" s="1574" t="s">
        <v>6496</v>
      </c>
      <c r="C3181" s="112" t="s">
        <v>6497</v>
      </c>
      <c r="D3181" s="1575" t="s">
        <v>5964</v>
      </c>
    </row>
    <row r="3182">
      <c r="A3182" s="1576" t="s">
        <v>3015</v>
      </c>
      <c r="B3182" s="1574" t="s">
        <v>6498</v>
      </c>
      <c r="C3182" s="112" t="s">
        <v>6499</v>
      </c>
      <c r="D3182" s="1575" t="s">
        <v>5964</v>
      </c>
    </row>
    <row r="3183">
      <c r="A3183" s="1576" t="s">
        <v>3015</v>
      </c>
      <c r="B3183" s="1574" t="s">
        <v>6500</v>
      </c>
      <c r="C3183" s="112" t="s">
        <v>6501</v>
      </c>
      <c r="D3183" s="1575" t="s">
        <v>5956</v>
      </c>
    </row>
    <row r="3184">
      <c r="A3184" s="1576" t="s">
        <v>3015</v>
      </c>
      <c r="B3184" s="1574" t="s">
        <v>6502</v>
      </c>
      <c r="C3184" s="112" t="s">
        <v>6503</v>
      </c>
      <c r="D3184" s="1575" t="s">
        <v>5956</v>
      </c>
    </row>
    <row r="3185">
      <c r="A3185" s="1576" t="s">
        <v>3015</v>
      </c>
      <c r="B3185" s="1574" t="s">
        <v>6504</v>
      </c>
      <c r="C3185" s="112" t="s">
        <v>6505</v>
      </c>
      <c r="D3185" s="1575" t="s">
        <v>5964</v>
      </c>
    </row>
    <row r="3186">
      <c r="A3186" s="1576" t="s">
        <v>3015</v>
      </c>
      <c r="B3186" s="1574" t="s">
        <v>6506</v>
      </c>
      <c r="C3186" s="112" t="s">
        <v>2293</v>
      </c>
      <c r="D3186" s="1575" t="s">
        <v>5964</v>
      </c>
    </row>
    <row r="3187">
      <c r="A3187" s="1576" t="s">
        <v>3015</v>
      </c>
      <c r="B3187" s="1574" t="s">
        <v>6507</v>
      </c>
      <c r="C3187" s="112" t="s">
        <v>6508</v>
      </c>
      <c r="D3187" s="1575" t="s">
        <v>5956</v>
      </c>
    </row>
    <row r="3188">
      <c r="A3188" s="1576" t="s">
        <v>3015</v>
      </c>
      <c r="B3188" s="1574" t="s">
        <v>6509</v>
      </c>
      <c r="C3188" s="112" t="s">
        <v>1326</v>
      </c>
      <c r="D3188" s="1575" t="s">
        <v>5956</v>
      </c>
    </row>
    <row r="3189">
      <c r="A3189" s="1576" t="s">
        <v>3015</v>
      </c>
      <c r="B3189" s="1574" t="s">
        <v>6510</v>
      </c>
      <c r="C3189" s="112" t="s">
        <v>6511</v>
      </c>
      <c r="D3189" s="1575" t="s">
        <v>5931</v>
      </c>
    </row>
    <row r="3190">
      <c r="A3190" s="1576" t="s">
        <v>3015</v>
      </c>
      <c r="B3190" s="1574" t="s">
        <v>6512</v>
      </c>
      <c r="C3190" s="112" t="s">
        <v>6513</v>
      </c>
      <c r="D3190" s="1575" t="s">
        <v>5964</v>
      </c>
    </row>
    <row r="3191">
      <c r="A3191" s="1576" t="s">
        <v>3015</v>
      </c>
      <c r="B3191" s="1574" t="s">
        <v>6514</v>
      </c>
      <c r="C3191" s="112" t="s">
        <v>6515</v>
      </c>
      <c r="D3191" s="1575" t="s">
        <v>5931</v>
      </c>
    </row>
    <row r="3192">
      <c r="A3192" s="1576" t="s">
        <v>3015</v>
      </c>
      <c r="B3192" s="1574" t="s">
        <v>6516</v>
      </c>
      <c r="C3192" s="112" t="s">
        <v>6517</v>
      </c>
      <c r="D3192" s="1575" t="s">
        <v>5956</v>
      </c>
    </row>
    <row r="3193">
      <c r="A3193" s="1576" t="s">
        <v>3015</v>
      </c>
      <c r="B3193" s="1574" t="s">
        <v>6518</v>
      </c>
      <c r="C3193" s="112" t="s">
        <v>6519</v>
      </c>
      <c r="D3193" s="1575" t="s">
        <v>5956</v>
      </c>
    </row>
    <row r="3194">
      <c r="A3194" s="1576" t="s">
        <v>3015</v>
      </c>
      <c r="B3194" s="1574" t="s">
        <v>6520</v>
      </c>
      <c r="C3194" s="112" t="s">
        <v>2836</v>
      </c>
      <c r="D3194" s="1575" t="s">
        <v>5964</v>
      </c>
    </row>
    <row r="3195">
      <c r="A3195" s="1576" t="s">
        <v>3015</v>
      </c>
      <c r="B3195" s="1574" t="s">
        <v>6521</v>
      </c>
      <c r="C3195" s="112" t="s">
        <v>6522</v>
      </c>
      <c r="D3195" s="1575" t="s">
        <v>5964</v>
      </c>
    </row>
    <row r="3196">
      <c r="A3196" s="1576" t="s">
        <v>3015</v>
      </c>
      <c r="B3196" s="1574" t="s">
        <v>6523</v>
      </c>
      <c r="C3196" s="112" t="s">
        <v>6524</v>
      </c>
      <c r="D3196" s="1575" t="s">
        <v>5956</v>
      </c>
    </row>
    <row r="3197">
      <c r="A3197" s="1576" t="s">
        <v>3015</v>
      </c>
      <c r="B3197" s="1574" t="s">
        <v>6525</v>
      </c>
      <c r="C3197" s="112" t="s">
        <v>6526</v>
      </c>
      <c r="D3197" s="1575" t="s">
        <v>5964</v>
      </c>
    </row>
    <row r="3198">
      <c r="A3198" s="1576" t="s">
        <v>3015</v>
      </c>
      <c r="B3198" s="1574" t="s">
        <v>6527</v>
      </c>
      <c r="C3198" s="112" t="s">
        <v>6528</v>
      </c>
      <c r="D3198" s="1575" t="s">
        <v>5964</v>
      </c>
    </row>
    <row r="3199">
      <c r="A3199" s="1576" t="s">
        <v>3015</v>
      </c>
      <c r="B3199" s="1574" t="s">
        <v>6529</v>
      </c>
      <c r="C3199" s="112" t="s">
        <v>6530</v>
      </c>
      <c r="D3199" s="1575" t="s">
        <v>5931</v>
      </c>
    </row>
    <row r="3200">
      <c r="A3200" s="1576" t="s">
        <v>3015</v>
      </c>
      <c r="B3200" s="1574" t="s">
        <v>6531</v>
      </c>
      <c r="C3200" s="112" t="s">
        <v>2108</v>
      </c>
      <c r="D3200" s="1575" t="s">
        <v>5964</v>
      </c>
    </row>
    <row r="3201">
      <c r="A3201" s="1576" t="s">
        <v>3015</v>
      </c>
      <c r="B3201" s="1574" t="s">
        <v>6532</v>
      </c>
      <c r="C3201" s="112" t="s">
        <v>6533</v>
      </c>
      <c r="D3201" s="1575" t="s">
        <v>5956</v>
      </c>
    </row>
    <row r="3202">
      <c r="A3202" s="1576" t="s">
        <v>3015</v>
      </c>
      <c r="B3202" s="1574" t="s">
        <v>6534</v>
      </c>
      <c r="C3202" s="112" t="s">
        <v>1777</v>
      </c>
      <c r="D3202" s="1575" t="s">
        <v>2753</v>
      </c>
    </row>
    <row r="3203">
      <c r="A3203" s="1576" t="s">
        <v>3015</v>
      </c>
      <c r="B3203" s="1574" t="s">
        <v>6535</v>
      </c>
      <c r="C3203" s="112" t="s">
        <v>2150</v>
      </c>
      <c r="D3203" s="1575" t="s">
        <v>5931</v>
      </c>
    </row>
    <row r="3204">
      <c r="A3204" s="1576" t="s">
        <v>3015</v>
      </c>
      <c r="B3204" s="1574" t="s">
        <v>6536</v>
      </c>
      <c r="C3204" s="112" t="s">
        <v>6537</v>
      </c>
      <c r="D3204" s="1575" t="s">
        <v>5931</v>
      </c>
    </row>
    <row r="3205">
      <c r="A3205" s="1576" t="s">
        <v>3015</v>
      </c>
      <c r="B3205" s="1574" t="s">
        <v>6538</v>
      </c>
      <c r="C3205" s="112" t="s">
        <v>6539</v>
      </c>
      <c r="D3205" s="1575" t="s">
        <v>5931</v>
      </c>
    </row>
    <row r="3206">
      <c r="A3206" s="1576" t="s">
        <v>3015</v>
      </c>
      <c r="B3206" s="1574" t="s">
        <v>6540</v>
      </c>
      <c r="C3206" s="112" t="s">
        <v>6541</v>
      </c>
      <c r="D3206" s="1575" t="s">
        <v>6542</v>
      </c>
    </row>
    <row r="3207">
      <c r="A3207" s="1576" t="s">
        <v>3015</v>
      </c>
      <c r="B3207" s="1574" t="s">
        <v>6543</v>
      </c>
      <c r="C3207" s="112" t="s">
        <v>1103</v>
      </c>
      <c r="D3207" s="1575" t="s">
        <v>5931</v>
      </c>
    </row>
    <row r="3208">
      <c r="A3208" s="1576" t="s">
        <v>3015</v>
      </c>
      <c r="B3208" s="1574" t="s">
        <v>6544</v>
      </c>
      <c r="C3208" s="112" t="s">
        <v>6545</v>
      </c>
      <c r="D3208" s="1575" t="s">
        <v>2753</v>
      </c>
    </row>
    <row r="3209">
      <c r="A3209" s="1576" t="s">
        <v>3015</v>
      </c>
      <c r="B3209" s="1574" t="s">
        <v>6546</v>
      </c>
      <c r="C3209" s="112" t="s">
        <v>6547</v>
      </c>
      <c r="D3209" s="1575" t="s">
        <v>2753</v>
      </c>
    </row>
    <row r="3210">
      <c r="A3210" s="1576" t="s">
        <v>3015</v>
      </c>
      <c r="B3210" s="1574" t="s">
        <v>6548</v>
      </c>
      <c r="C3210" s="112" t="s">
        <v>6549</v>
      </c>
      <c r="D3210" s="1575" t="s">
        <v>2753</v>
      </c>
    </row>
    <row r="3211">
      <c r="A3211" s="1576" t="s">
        <v>3015</v>
      </c>
      <c r="B3211" s="1574" t="s">
        <v>6550</v>
      </c>
      <c r="C3211" s="112" t="s">
        <v>1350</v>
      </c>
      <c r="D3211" s="1575" t="s">
        <v>2753</v>
      </c>
    </row>
    <row r="3212">
      <c r="A3212" s="1576" t="s">
        <v>3015</v>
      </c>
      <c r="B3212" s="1574" t="s">
        <v>6551</v>
      </c>
      <c r="C3212" s="112" t="s">
        <v>6552</v>
      </c>
      <c r="D3212" s="1575" t="s">
        <v>6542</v>
      </c>
    </row>
    <row r="3213">
      <c r="A3213" s="1576" t="s">
        <v>3015</v>
      </c>
      <c r="B3213" s="1574" t="s">
        <v>6553</v>
      </c>
      <c r="C3213" s="112" t="s">
        <v>1110</v>
      </c>
      <c r="D3213" s="1575" t="s">
        <v>5931</v>
      </c>
    </row>
    <row r="3214">
      <c r="A3214" s="1576" t="s">
        <v>3015</v>
      </c>
      <c r="B3214" s="1574" t="s">
        <v>6554</v>
      </c>
      <c r="C3214" s="112" t="s">
        <v>6555</v>
      </c>
      <c r="D3214" s="1575" t="s">
        <v>6556</v>
      </c>
    </row>
    <row r="3215">
      <c r="A3215" s="1576" t="s">
        <v>3015</v>
      </c>
      <c r="B3215" s="1574" t="s">
        <v>6557</v>
      </c>
      <c r="C3215" s="112" t="s">
        <v>1112</v>
      </c>
      <c r="D3215" s="1575" t="s">
        <v>6542</v>
      </c>
    </row>
    <row r="3216">
      <c r="A3216" s="1576" t="s">
        <v>3015</v>
      </c>
      <c r="B3216" s="1574" t="s">
        <v>6558</v>
      </c>
      <c r="C3216" s="112" t="s">
        <v>6559</v>
      </c>
      <c r="D3216" s="1575" t="s">
        <v>6556</v>
      </c>
    </row>
    <row r="3217">
      <c r="A3217" s="1576" t="s">
        <v>3015</v>
      </c>
      <c r="B3217" s="1574" t="s">
        <v>6560</v>
      </c>
      <c r="C3217" s="112" t="s">
        <v>6561</v>
      </c>
      <c r="D3217" s="1575" t="s">
        <v>5125</v>
      </c>
    </row>
    <row r="3218">
      <c r="A3218" s="1576" t="s">
        <v>3015</v>
      </c>
      <c r="B3218" s="1574" t="s">
        <v>6562</v>
      </c>
      <c r="C3218" s="112" t="s">
        <v>6563</v>
      </c>
      <c r="D3218" s="1575" t="s">
        <v>6542</v>
      </c>
    </row>
    <row r="3219">
      <c r="A3219" s="1576" t="s">
        <v>3015</v>
      </c>
      <c r="B3219" s="1574" t="s">
        <v>6564</v>
      </c>
      <c r="C3219" s="112" t="s">
        <v>6565</v>
      </c>
      <c r="D3219" s="1575" t="s">
        <v>2753</v>
      </c>
    </row>
    <row r="3220">
      <c r="A3220" s="1576" t="s">
        <v>3015</v>
      </c>
      <c r="B3220" s="1574" t="s">
        <v>6566</v>
      </c>
      <c r="C3220" s="112" t="s">
        <v>6567</v>
      </c>
      <c r="D3220" s="1575" t="s">
        <v>2753</v>
      </c>
    </row>
    <row r="3221">
      <c r="A3221" s="1576" t="s">
        <v>3015</v>
      </c>
      <c r="B3221" s="1574" t="s">
        <v>6568</v>
      </c>
      <c r="C3221" s="112" t="s">
        <v>6569</v>
      </c>
      <c r="D3221" s="1575" t="s">
        <v>2753</v>
      </c>
    </row>
    <row r="3222">
      <c r="A3222" s="1576" t="s">
        <v>3015</v>
      </c>
      <c r="B3222" s="1574" t="s">
        <v>6570</v>
      </c>
      <c r="C3222" s="112" t="s">
        <v>6571</v>
      </c>
      <c r="D3222" s="1575" t="s">
        <v>5931</v>
      </c>
    </row>
    <row r="3223">
      <c r="A3223" s="1576" t="s">
        <v>3015</v>
      </c>
      <c r="B3223" s="1574" t="s">
        <v>6572</v>
      </c>
      <c r="C3223" s="112" t="s">
        <v>6573</v>
      </c>
      <c r="D3223" s="1575" t="s">
        <v>2753</v>
      </c>
    </row>
    <row r="3224">
      <c r="A3224" s="1576" t="s">
        <v>3015</v>
      </c>
      <c r="B3224" s="1574" t="s">
        <v>6574</v>
      </c>
      <c r="C3224" s="112" t="s">
        <v>6575</v>
      </c>
      <c r="D3224" s="1575" t="s">
        <v>6542</v>
      </c>
    </row>
    <row r="3225">
      <c r="A3225" s="1576" t="s">
        <v>3015</v>
      </c>
      <c r="B3225" s="1574" t="s">
        <v>6576</v>
      </c>
      <c r="C3225" s="112" t="s">
        <v>6556</v>
      </c>
      <c r="D3225" s="1575" t="s">
        <v>6556</v>
      </c>
    </row>
    <row r="3226">
      <c r="A3226" s="1576" t="s">
        <v>3015</v>
      </c>
      <c r="B3226" s="1574" t="s">
        <v>6577</v>
      </c>
      <c r="C3226" s="112" t="s">
        <v>6578</v>
      </c>
      <c r="D3226" s="1575" t="s">
        <v>2753</v>
      </c>
    </row>
    <row r="3227">
      <c r="A3227" s="1576" t="s">
        <v>3015</v>
      </c>
      <c r="B3227" s="1574" t="s">
        <v>6579</v>
      </c>
      <c r="C3227" s="112" t="s">
        <v>6580</v>
      </c>
      <c r="D3227" s="1575" t="s">
        <v>2753</v>
      </c>
    </row>
    <row r="3228">
      <c r="A3228" s="1576" t="s">
        <v>3015</v>
      </c>
      <c r="B3228" s="1574" t="s">
        <v>6581</v>
      </c>
      <c r="C3228" s="112" t="s">
        <v>6582</v>
      </c>
      <c r="D3228" s="1575" t="s">
        <v>2753</v>
      </c>
    </row>
    <row r="3229">
      <c r="A3229" s="1576" t="s">
        <v>3015</v>
      </c>
      <c r="B3229" s="1574" t="s">
        <v>6583</v>
      </c>
      <c r="C3229" s="112" t="s">
        <v>6582</v>
      </c>
      <c r="D3229" s="1575" t="s">
        <v>2753</v>
      </c>
    </row>
    <row r="3230">
      <c r="A3230" s="1576" t="s">
        <v>3015</v>
      </c>
      <c r="B3230" s="1574" t="s">
        <v>6584</v>
      </c>
      <c r="C3230" s="112" t="s">
        <v>6585</v>
      </c>
      <c r="D3230" s="1575" t="s">
        <v>4612</v>
      </c>
    </row>
    <row r="3231">
      <c r="A3231" s="1576" t="s">
        <v>3015</v>
      </c>
      <c r="B3231" s="1574" t="s">
        <v>6586</v>
      </c>
      <c r="C3231" s="112" t="s">
        <v>6587</v>
      </c>
      <c r="D3231" s="1575" t="s">
        <v>6156</v>
      </c>
    </row>
    <row r="3232">
      <c r="A3232" s="1576" t="s">
        <v>3015</v>
      </c>
      <c r="B3232" s="1574" t="s">
        <v>6588</v>
      </c>
      <c r="C3232" s="112" t="s">
        <v>6589</v>
      </c>
      <c r="D3232" s="1575" t="s">
        <v>6556</v>
      </c>
    </row>
    <row r="3233">
      <c r="A3233" s="1576" t="s">
        <v>3015</v>
      </c>
      <c r="B3233" s="1574" t="s">
        <v>6590</v>
      </c>
      <c r="C3233" s="112" t="s">
        <v>2360</v>
      </c>
      <c r="D3233" s="1575" t="s">
        <v>2753</v>
      </c>
    </row>
    <row r="3234">
      <c r="A3234" s="1576" t="s">
        <v>3015</v>
      </c>
      <c r="B3234" s="1574" t="s">
        <v>6591</v>
      </c>
      <c r="C3234" s="112" t="s">
        <v>6592</v>
      </c>
      <c r="D3234" s="1575" t="s">
        <v>2753</v>
      </c>
    </row>
    <row r="3235">
      <c r="A3235" s="1576" t="s">
        <v>3015</v>
      </c>
      <c r="B3235" s="1574" t="s">
        <v>6593</v>
      </c>
      <c r="C3235" s="112" t="s">
        <v>6594</v>
      </c>
      <c r="D3235" s="1575" t="s">
        <v>6542</v>
      </c>
    </row>
    <row r="3236">
      <c r="A3236" s="1576" t="s">
        <v>3015</v>
      </c>
      <c r="B3236" s="1574" t="s">
        <v>6595</v>
      </c>
      <c r="C3236" s="112" t="s">
        <v>6596</v>
      </c>
      <c r="D3236" s="1575" t="s">
        <v>6156</v>
      </c>
    </row>
    <row r="3237">
      <c r="A3237" s="1576" t="s">
        <v>3015</v>
      </c>
      <c r="B3237" s="1574" t="s">
        <v>6597</v>
      </c>
      <c r="C3237" s="112" t="s">
        <v>6598</v>
      </c>
      <c r="D3237" s="1575" t="s">
        <v>2753</v>
      </c>
    </row>
    <row r="3238">
      <c r="A3238" s="1576" t="s">
        <v>3015</v>
      </c>
      <c r="B3238" s="1574" t="s">
        <v>6599</v>
      </c>
      <c r="C3238" s="112" t="s">
        <v>6600</v>
      </c>
      <c r="D3238" s="1575" t="s">
        <v>6556</v>
      </c>
    </row>
    <row r="3239">
      <c r="A3239" s="1576" t="s">
        <v>3015</v>
      </c>
      <c r="B3239" s="1574" t="s">
        <v>6601</v>
      </c>
      <c r="C3239" s="112" t="s">
        <v>6602</v>
      </c>
      <c r="D3239" s="1575" t="s">
        <v>4612</v>
      </c>
    </row>
    <row r="3240">
      <c r="A3240" s="1576" t="s">
        <v>3015</v>
      </c>
      <c r="B3240" s="1574" t="s">
        <v>6603</v>
      </c>
      <c r="C3240" s="112" t="s">
        <v>6604</v>
      </c>
      <c r="D3240" s="1575" t="s">
        <v>5143</v>
      </c>
    </row>
    <row r="3241">
      <c r="A3241" s="1576" t="s">
        <v>3015</v>
      </c>
      <c r="B3241" s="1574" t="s">
        <v>6605</v>
      </c>
      <c r="C3241" s="112" t="s">
        <v>6606</v>
      </c>
      <c r="D3241" s="1575" t="s">
        <v>5125</v>
      </c>
    </row>
    <row r="3242">
      <c r="A3242" s="1576" t="s">
        <v>3015</v>
      </c>
      <c r="B3242" s="1574" t="s">
        <v>6607</v>
      </c>
      <c r="C3242" s="112" t="s">
        <v>6606</v>
      </c>
      <c r="D3242" s="1575" t="s">
        <v>5125</v>
      </c>
    </row>
    <row r="3243">
      <c r="A3243" s="1576" t="s">
        <v>3015</v>
      </c>
      <c r="B3243" s="1574" t="s">
        <v>6608</v>
      </c>
      <c r="C3243" s="112" t="s">
        <v>6606</v>
      </c>
      <c r="D3243" s="1575" t="s">
        <v>5125</v>
      </c>
    </row>
    <row r="3244">
      <c r="A3244" s="1576" t="s">
        <v>3015</v>
      </c>
      <c r="B3244" s="1574" t="s">
        <v>6609</v>
      </c>
      <c r="C3244" s="112" t="s">
        <v>6606</v>
      </c>
      <c r="D3244" s="1575" t="s">
        <v>5125</v>
      </c>
    </row>
    <row r="3245">
      <c r="A3245" s="1576" t="s">
        <v>3015</v>
      </c>
      <c r="B3245" s="1574" t="s">
        <v>6610</v>
      </c>
      <c r="C3245" s="112" t="s">
        <v>1717</v>
      </c>
      <c r="D3245" s="1575" t="s">
        <v>5125</v>
      </c>
    </row>
    <row r="3246">
      <c r="A3246" s="1576" t="s">
        <v>3015</v>
      </c>
      <c r="B3246" s="1574" t="s">
        <v>6611</v>
      </c>
      <c r="C3246" s="112" t="s">
        <v>6612</v>
      </c>
      <c r="D3246" s="1575" t="s">
        <v>2753</v>
      </c>
    </row>
    <row r="3247">
      <c r="A3247" s="1576" t="s">
        <v>3015</v>
      </c>
      <c r="B3247" s="1574" t="s">
        <v>6613</v>
      </c>
      <c r="C3247" s="112" t="s">
        <v>6614</v>
      </c>
      <c r="D3247" s="1575" t="s">
        <v>2753</v>
      </c>
    </row>
    <row r="3248">
      <c r="A3248" s="1576" t="s">
        <v>3015</v>
      </c>
      <c r="B3248" s="1574" t="s">
        <v>6615</v>
      </c>
      <c r="C3248" s="112" t="s">
        <v>6616</v>
      </c>
      <c r="D3248" s="1575" t="s">
        <v>6156</v>
      </c>
    </row>
    <row r="3249">
      <c r="A3249" s="1576" t="s">
        <v>3015</v>
      </c>
      <c r="B3249" s="1574" t="s">
        <v>6617</v>
      </c>
      <c r="C3249" s="112" t="s">
        <v>6618</v>
      </c>
      <c r="D3249" s="1575" t="s">
        <v>2753</v>
      </c>
    </row>
    <row r="3250">
      <c r="A3250" s="1576" t="s">
        <v>3015</v>
      </c>
      <c r="B3250" s="1574" t="s">
        <v>6619</v>
      </c>
      <c r="C3250" s="112" t="s">
        <v>6620</v>
      </c>
      <c r="D3250" s="1575" t="s">
        <v>5719</v>
      </c>
    </row>
    <row r="3251">
      <c r="A3251" s="1576" t="s">
        <v>3015</v>
      </c>
      <c r="B3251" s="1574" t="s">
        <v>6621</v>
      </c>
      <c r="C3251" s="112" t="s">
        <v>6622</v>
      </c>
      <c r="D3251" s="1575" t="s">
        <v>5143</v>
      </c>
    </row>
    <row r="3252">
      <c r="A3252" s="1576" t="s">
        <v>3015</v>
      </c>
      <c r="B3252" s="1574" t="s">
        <v>6623</v>
      </c>
      <c r="C3252" s="112" t="s">
        <v>6624</v>
      </c>
      <c r="D3252" s="1575" t="s">
        <v>6556</v>
      </c>
    </row>
    <row r="3253">
      <c r="A3253" s="1576" t="s">
        <v>3015</v>
      </c>
      <c r="B3253" s="1574" t="s">
        <v>6625</v>
      </c>
      <c r="C3253" s="112" t="s">
        <v>6626</v>
      </c>
      <c r="D3253" s="1575" t="s">
        <v>6542</v>
      </c>
    </row>
    <row r="3254">
      <c r="A3254" s="1576" t="s">
        <v>3015</v>
      </c>
      <c r="B3254" s="1574" t="s">
        <v>6627</v>
      </c>
      <c r="C3254" s="112" t="s">
        <v>6628</v>
      </c>
      <c r="D3254" s="1575" t="s">
        <v>6556</v>
      </c>
    </row>
    <row r="3255">
      <c r="A3255" s="1576" t="s">
        <v>3015</v>
      </c>
      <c r="B3255" s="1574" t="s">
        <v>6629</v>
      </c>
      <c r="C3255" s="112" t="s">
        <v>6630</v>
      </c>
      <c r="D3255" s="1575" t="s">
        <v>6542</v>
      </c>
    </row>
    <row r="3256">
      <c r="A3256" s="1576" t="s">
        <v>3015</v>
      </c>
      <c r="B3256" s="1574" t="s">
        <v>6631</v>
      </c>
      <c r="C3256" s="112" t="s">
        <v>2230</v>
      </c>
      <c r="D3256" s="1575" t="s">
        <v>5125</v>
      </c>
    </row>
    <row r="3257">
      <c r="A3257" s="1576" t="s">
        <v>3015</v>
      </c>
      <c r="B3257" s="1574" t="s">
        <v>6632</v>
      </c>
      <c r="C3257" s="112" t="s">
        <v>6633</v>
      </c>
      <c r="D3257" s="1575" t="s">
        <v>6542</v>
      </c>
    </row>
    <row r="3258">
      <c r="A3258" s="1576" t="s">
        <v>3015</v>
      </c>
      <c r="B3258" s="1574" t="s">
        <v>6634</v>
      </c>
      <c r="C3258" s="112" t="s">
        <v>6635</v>
      </c>
      <c r="D3258" s="1575" t="s">
        <v>2753</v>
      </c>
    </row>
    <row r="3259">
      <c r="A3259" s="1576" t="s">
        <v>3015</v>
      </c>
      <c r="B3259" s="1574" t="s">
        <v>6636</v>
      </c>
      <c r="C3259" s="112" t="s">
        <v>6637</v>
      </c>
      <c r="D3259" s="1575" t="s">
        <v>6556</v>
      </c>
    </row>
    <row r="3260">
      <c r="A3260" s="1576" t="s">
        <v>3015</v>
      </c>
      <c r="B3260" s="1574" t="s">
        <v>6638</v>
      </c>
      <c r="C3260" s="112" t="s">
        <v>6639</v>
      </c>
      <c r="D3260" s="1575" t="s">
        <v>6556</v>
      </c>
    </row>
    <row r="3261">
      <c r="A3261" s="1576" t="s">
        <v>3015</v>
      </c>
      <c r="B3261" s="1574" t="s">
        <v>6640</v>
      </c>
      <c r="C3261" s="112" t="s">
        <v>6641</v>
      </c>
      <c r="D3261" s="1575" t="s">
        <v>2753</v>
      </c>
    </row>
    <row r="3262">
      <c r="A3262" s="1576" t="s">
        <v>3015</v>
      </c>
      <c r="B3262" s="1574" t="s">
        <v>6642</v>
      </c>
      <c r="C3262" s="112" t="s">
        <v>6643</v>
      </c>
      <c r="D3262" s="1575" t="s">
        <v>2753</v>
      </c>
    </row>
    <row r="3263">
      <c r="A3263" s="1576" t="s">
        <v>3015</v>
      </c>
      <c r="B3263" s="1574" t="s">
        <v>6644</v>
      </c>
      <c r="C3263" s="112" t="s">
        <v>6645</v>
      </c>
      <c r="D3263" s="1575" t="s">
        <v>6542</v>
      </c>
    </row>
    <row r="3264">
      <c r="A3264" s="1576" t="s">
        <v>3015</v>
      </c>
      <c r="B3264" s="1574" t="s">
        <v>6646</v>
      </c>
      <c r="C3264" s="112" t="s">
        <v>6647</v>
      </c>
      <c r="D3264" s="1575" t="s">
        <v>2753</v>
      </c>
    </row>
    <row r="3265">
      <c r="A3265" s="1576" t="s">
        <v>3015</v>
      </c>
      <c r="B3265" s="1574" t="s">
        <v>6648</v>
      </c>
      <c r="C3265" s="112" t="s">
        <v>6649</v>
      </c>
      <c r="D3265" s="1575" t="s">
        <v>6542</v>
      </c>
    </row>
    <row r="3266">
      <c r="A3266" s="1576" t="s">
        <v>3015</v>
      </c>
      <c r="B3266" s="1574" t="s">
        <v>6650</v>
      </c>
      <c r="C3266" s="112" t="s">
        <v>6651</v>
      </c>
      <c r="D3266" s="1575" t="s">
        <v>2753</v>
      </c>
    </row>
    <row r="3267">
      <c r="A3267" s="1576" t="s">
        <v>3015</v>
      </c>
      <c r="B3267" s="1574" t="s">
        <v>6652</v>
      </c>
      <c r="C3267" s="112" t="s">
        <v>6653</v>
      </c>
      <c r="D3267" s="1575" t="s">
        <v>5931</v>
      </c>
    </row>
    <row r="3268">
      <c r="A3268" s="1576" t="s">
        <v>3015</v>
      </c>
      <c r="B3268" s="1574" t="s">
        <v>6654</v>
      </c>
      <c r="C3268" s="112" t="s">
        <v>6655</v>
      </c>
      <c r="D3268" s="1575" t="s">
        <v>5125</v>
      </c>
    </row>
    <row r="3269">
      <c r="A3269" s="1576" t="s">
        <v>3015</v>
      </c>
      <c r="B3269" s="1574" t="s">
        <v>6656</v>
      </c>
      <c r="C3269" s="112" t="s">
        <v>6657</v>
      </c>
      <c r="D3269" s="1575" t="s">
        <v>5125</v>
      </c>
    </row>
    <row r="3270">
      <c r="A3270" s="1576" t="s">
        <v>3015</v>
      </c>
      <c r="B3270" s="1574" t="s">
        <v>6658</v>
      </c>
      <c r="C3270" s="112" t="s">
        <v>6659</v>
      </c>
      <c r="D3270" s="1575" t="s">
        <v>5719</v>
      </c>
    </row>
    <row r="3271">
      <c r="A3271" s="1576" t="s">
        <v>3015</v>
      </c>
      <c r="B3271" s="1574" t="s">
        <v>6660</v>
      </c>
      <c r="C3271" s="112" t="s">
        <v>6661</v>
      </c>
      <c r="D3271" s="1575" t="s">
        <v>5931</v>
      </c>
    </row>
    <row r="3272">
      <c r="A3272" s="1576" t="s">
        <v>3015</v>
      </c>
      <c r="B3272" s="1574" t="s">
        <v>6662</v>
      </c>
      <c r="C3272" s="112" t="s">
        <v>6663</v>
      </c>
      <c r="D3272" s="1575" t="s">
        <v>2753</v>
      </c>
    </row>
    <row r="3273">
      <c r="A3273" s="1576" t="s">
        <v>3015</v>
      </c>
      <c r="B3273" s="1574" t="s">
        <v>6664</v>
      </c>
      <c r="C3273" s="112" t="s">
        <v>6665</v>
      </c>
      <c r="D3273" s="1575" t="s">
        <v>5125</v>
      </c>
    </row>
    <row r="3274">
      <c r="A3274" s="1576" t="s">
        <v>3015</v>
      </c>
      <c r="B3274" s="1574" t="s">
        <v>6666</v>
      </c>
      <c r="C3274" s="112" t="s">
        <v>6667</v>
      </c>
      <c r="D3274" s="1575" t="s">
        <v>6542</v>
      </c>
    </row>
    <row r="3275">
      <c r="A3275" s="1576" t="s">
        <v>3015</v>
      </c>
      <c r="B3275" s="1574" t="s">
        <v>6668</v>
      </c>
      <c r="C3275" s="112" t="s">
        <v>6669</v>
      </c>
      <c r="D3275" s="1575" t="s">
        <v>6556</v>
      </c>
    </row>
    <row r="3276">
      <c r="A3276" s="1576" t="s">
        <v>3015</v>
      </c>
      <c r="B3276" s="1574" t="s">
        <v>6670</v>
      </c>
      <c r="C3276" s="112" t="s">
        <v>6671</v>
      </c>
      <c r="D3276" s="1575" t="s">
        <v>6542</v>
      </c>
    </row>
    <row r="3277">
      <c r="A3277" s="1576" t="s">
        <v>3015</v>
      </c>
      <c r="B3277" s="1574" t="s">
        <v>6672</v>
      </c>
      <c r="C3277" s="112" t="s">
        <v>6673</v>
      </c>
      <c r="D3277" s="1575" t="s">
        <v>5719</v>
      </c>
    </row>
    <row r="3278">
      <c r="A3278" s="1576" t="s">
        <v>3015</v>
      </c>
      <c r="B3278" s="1574" t="s">
        <v>6674</v>
      </c>
      <c r="C3278" s="112" t="s">
        <v>2403</v>
      </c>
      <c r="D3278" s="1575" t="s">
        <v>6542</v>
      </c>
    </row>
    <row r="3279">
      <c r="A3279" s="1576" t="s">
        <v>3015</v>
      </c>
      <c r="B3279" s="1574" t="s">
        <v>6675</v>
      </c>
      <c r="C3279" s="112" t="s">
        <v>6676</v>
      </c>
      <c r="D3279" s="1575" t="s">
        <v>6556</v>
      </c>
    </row>
    <row r="3280">
      <c r="A3280" s="1576" t="s">
        <v>3015</v>
      </c>
      <c r="B3280" s="1574" t="s">
        <v>6677</v>
      </c>
      <c r="C3280" s="112" t="s">
        <v>6678</v>
      </c>
      <c r="D3280" s="1575" t="s">
        <v>5931</v>
      </c>
    </row>
    <row r="3281">
      <c r="A3281" s="1576" t="s">
        <v>3015</v>
      </c>
      <c r="B3281" s="1574" t="s">
        <v>6679</v>
      </c>
      <c r="C3281" s="112" t="s">
        <v>6680</v>
      </c>
      <c r="D3281" s="1575" t="s">
        <v>5931</v>
      </c>
    </row>
    <row r="3282">
      <c r="A3282" s="1576" t="s">
        <v>3015</v>
      </c>
      <c r="B3282" s="1574" t="s">
        <v>6681</v>
      </c>
      <c r="C3282" s="112" t="s">
        <v>6682</v>
      </c>
      <c r="D3282" s="1575" t="s">
        <v>2753</v>
      </c>
    </row>
    <row r="3283">
      <c r="A3283" s="1576" t="s">
        <v>3015</v>
      </c>
      <c r="B3283" s="1574" t="s">
        <v>6683</v>
      </c>
      <c r="C3283" s="112" t="s">
        <v>6684</v>
      </c>
      <c r="D3283" s="1575" t="s">
        <v>6556</v>
      </c>
    </row>
    <row r="3284">
      <c r="A3284" s="1576" t="s">
        <v>3015</v>
      </c>
      <c r="B3284" s="1574" t="s">
        <v>6685</v>
      </c>
      <c r="C3284" s="112" t="s">
        <v>6684</v>
      </c>
      <c r="D3284" s="1575" t="s">
        <v>6556</v>
      </c>
    </row>
    <row r="3285">
      <c r="A3285" s="1576" t="s">
        <v>3015</v>
      </c>
      <c r="B3285" s="1574" t="s">
        <v>6686</v>
      </c>
      <c r="C3285" s="112" t="s">
        <v>6684</v>
      </c>
      <c r="D3285" s="1575" t="s">
        <v>6556</v>
      </c>
    </row>
    <row r="3286">
      <c r="A3286" s="1576" t="s">
        <v>3015</v>
      </c>
      <c r="B3286" s="1574" t="s">
        <v>6687</v>
      </c>
      <c r="C3286" s="112" t="s">
        <v>6684</v>
      </c>
      <c r="D3286" s="1575" t="s">
        <v>6556</v>
      </c>
    </row>
    <row r="3287">
      <c r="A3287" s="1576" t="s">
        <v>3015</v>
      </c>
      <c r="B3287" s="1574" t="s">
        <v>6688</v>
      </c>
      <c r="C3287" s="112" t="s">
        <v>6684</v>
      </c>
      <c r="D3287" s="1575" t="s">
        <v>6556</v>
      </c>
    </row>
    <row r="3288">
      <c r="A3288" s="1576" t="s">
        <v>3015</v>
      </c>
      <c r="B3288" s="1574" t="s">
        <v>6689</v>
      </c>
      <c r="C3288" s="112" t="s">
        <v>6684</v>
      </c>
      <c r="D3288" s="1575" t="s">
        <v>6556</v>
      </c>
    </row>
    <row r="3289">
      <c r="A3289" s="1576" t="s">
        <v>3408</v>
      </c>
      <c r="B3289" s="1574" t="s">
        <v>6690</v>
      </c>
      <c r="C3289" s="112" t="s">
        <v>6691</v>
      </c>
      <c r="D3289" s="1575" t="s">
        <v>5112</v>
      </c>
    </row>
    <row r="3290">
      <c r="A3290" s="1576" t="s">
        <v>3408</v>
      </c>
      <c r="B3290" s="1574" t="s">
        <v>6692</v>
      </c>
      <c r="C3290" s="112" t="s">
        <v>6693</v>
      </c>
      <c r="D3290" s="1575" t="s">
        <v>6694</v>
      </c>
    </row>
    <row r="3291">
      <c r="A3291" s="1576" t="s">
        <v>3408</v>
      </c>
      <c r="B3291" s="1574" t="s">
        <v>6695</v>
      </c>
      <c r="C3291" s="112" t="s">
        <v>6696</v>
      </c>
      <c r="D3291" s="1575" t="s">
        <v>5112</v>
      </c>
    </row>
    <row r="3292">
      <c r="A3292" s="1576" t="s">
        <v>3408</v>
      </c>
      <c r="B3292" s="1574" t="s">
        <v>6697</v>
      </c>
      <c r="C3292" s="112" t="s">
        <v>6698</v>
      </c>
      <c r="D3292" s="1575" t="s">
        <v>3242</v>
      </c>
    </row>
    <row r="3293">
      <c r="A3293" s="1576" t="s">
        <v>3408</v>
      </c>
      <c r="B3293" s="1574" t="s">
        <v>6699</v>
      </c>
      <c r="C3293" s="112" t="s">
        <v>6700</v>
      </c>
      <c r="D3293" s="1575" t="s">
        <v>6701</v>
      </c>
    </row>
    <row r="3294">
      <c r="A3294" s="1576" t="s">
        <v>3408</v>
      </c>
      <c r="B3294" s="1574" t="s">
        <v>6702</v>
      </c>
      <c r="C3294" s="112" t="s">
        <v>6703</v>
      </c>
      <c r="D3294" s="1575" t="s">
        <v>3508</v>
      </c>
    </row>
    <row r="3295">
      <c r="A3295" s="1576" t="s">
        <v>3408</v>
      </c>
      <c r="B3295" s="1574" t="s">
        <v>6704</v>
      </c>
      <c r="C3295" s="112" t="s">
        <v>6705</v>
      </c>
      <c r="D3295" s="1575" t="s">
        <v>3508</v>
      </c>
    </row>
    <row r="3296">
      <c r="A3296" s="1576" t="s">
        <v>3408</v>
      </c>
      <c r="B3296" s="1574" t="s">
        <v>6706</v>
      </c>
      <c r="C3296" s="112" t="s">
        <v>6707</v>
      </c>
      <c r="D3296" s="1575" t="s">
        <v>6708</v>
      </c>
    </row>
    <row r="3297">
      <c r="A3297" s="1576" t="s">
        <v>3408</v>
      </c>
      <c r="B3297" s="1574" t="s">
        <v>6709</v>
      </c>
      <c r="C3297" s="112" t="s">
        <v>6710</v>
      </c>
      <c r="D3297" s="1575" t="s">
        <v>4068</v>
      </c>
    </row>
    <row r="3298">
      <c r="A3298" s="1576" t="s">
        <v>3408</v>
      </c>
      <c r="B3298" s="1574" t="s">
        <v>6711</v>
      </c>
      <c r="C3298" s="112" t="s">
        <v>6710</v>
      </c>
      <c r="D3298" s="1575" t="s">
        <v>4068</v>
      </c>
    </row>
    <row r="3299">
      <c r="A3299" s="1576" t="s">
        <v>3408</v>
      </c>
      <c r="B3299" s="1574" t="s">
        <v>6712</v>
      </c>
      <c r="C3299" s="112" t="s">
        <v>6713</v>
      </c>
      <c r="D3299" s="1575" t="s">
        <v>1542</v>
      </c>
    </row>
    <row r="3300">
      <c r="A3300" s="1576" t="s">
        <v>3408</v>
      </c>
      <c r="B3300" s="1574" t="s">
        <v>6714</v>
      </c>
      <c r="C3300" s="112" t="s">
        <v>6715</v>
      </c>
      <c r="D3300" s="1575" t="s">
        <v>5112</v>
      </c>
    </row>
    <row r="3301">
      <c r="A3301" s="1576" t="s">
        <v>3408</v>
      </c>
      <c r="B3301" s="1574" t="s">
        <v>6716</v>
      </c>
      <c r="C3301" s="112" t="s">
        <v>6717</v>
      </c>
      <c r="D3301" s="1575" t="s">
        <v>6694</v>
      </c>
    </row>
    <row r="3302">
      <c r="A3302" s="1576" t="s">
        <v>3408</v>
      </c>
      <c r="B3302" s="1574" t="s">
        <v>6718</v>
      </c>
      <c r="C3302" s="112" t="s">
        <v>6719</v>
      </c>
      <c r="D3302" s="1575" t="s">
        <v>3508</v>
      </c>
    </row>
    <row r="3303">
      <c r="A3303" s="1576" t="s">
        <v>3408</v>
      </c>
      <c r="B3303" s="1574" t="s">
        <v>6720</v>
      </c>
      <c r="C3303" s="112" t="s">
        <v>6719</v>
      </c>
      <c r="D3303" s="1575" t="s">
        <v>3508</v>
      </c>
    </row>
    <row r="3304">
      <c r="A3304" s="1576" t="s">
        <v>3408</v>
      </c>
      <c r="B3304" s="1574" t="s">
        <v>6721</v>
      </c>
      <c r="C3304" s="112" t="s">
        <v>6722</v>
      </c>
      <c r="D3304" s="1575" t="s">
        <v>4068</v>
      </c>
    </row>
    <row r="3305">
      <c r="A3305" s="1576" t="s">
        <v>3408</v>
      </c>
      <c r="B3305" s="1574" t="s">
        <v>6723</v>
      </c>
      <c r="C3305" s="112" t="s">
        <v>6724</v>
      </c>
      <c r="D3305" s="1575" t="s">
        <v>6725</v>
      </c>
    </row>
    <row r="3306">
      <c r="A3306" s="1576" t="s">
        <v>3408</v>
      </c>
      <c r="B3306" s="1574" t="s">
        <v>6726</v>
      </c>
      <c r="C3306" s="112" t="s">
        <v>6727</v>
      </c>
      <c r="D3306" s="1575" t="s">
        <v>3508</v>
      </c>
    </row>
    <row r="3307">
      <c r="A3307" s="1576" t="s">
        <v>3408</v>
      </c>
      <c r="B3307" s="1574" t="s">
        <v>6728</v>
      </c>
      <c r="C3307" s="112" t="s">
        <v>6729</v>
      </c>
      <c r="D3307" s="1575" t="s">
        <v>1112</v>
      </c>
    </row>
    <row r="3308">
      <c r="A3308" s="1576" t="s">
        <v>3408</v>
      </c>
      <c r="B3308" s="1574" t="s">
        <v>6730</v>
      </c>
      <c r="C3308" s="112" t="s">
        <v>6731</v>
      </c>
      <c r="D3308" s="1575" t="s">
        <v>5112</v>
      </c>
    </row>
    <row r="3309">
      <c r="A3309" s="1576" t="s">
        <v>3408</v>
      </c>
      <c r="B3309" s="1574" t="s">
        <v>6732</v>
      </c>
      <c r="C3309" s="112" t="s">
        <v>1471</v>
      </c>
      <c r="D3309" s="1575" t="s">
        <v>1112</v>
      </c>
    </row>
    <row r="3310">
      <c r="A3310" s="1576" t="s">
        <v>3408</v>
      </c>
      <c r="B3310" s="1574" t="s">
        <v>6733</v>
      </c>
      <c r="C3310" s="112" t="s">
        <v>6734</v>
      </c>
      <c r="D3310" s="1575" t="s">
        <v>3508</v>
      </c>
    </row>
    <row r="3311">
      <c r="A3311" s="1576" t="s">
        <v>3408</v>
      </c>
      <c r="B3311" s="1574" t="s">
        <v>6735</v>
      </c>
      <c r="C3311" s="112" t="s">
        <v>6736</v>
      </c>
      <c r="D3311" s="1575" t="s">
        <v>5112</v>
      </c>
    </row>
    <row r="3312">
      <c r="A3312" s="1576" t="s">
        <v>3408</v>
      </c>
      <c r="B3312" s="1574" t="s">
        <v>6737</v>
      </c>
      <c r="C3312" s="112" t="s">
        <v>6612</v>
      </c>
      <c r="D3312" s="1575" t="s">
        <v>4202</v>
      </c>
    </row>
    <row r="3313">
      <c r="A3313" s="1576" t="s">
        <v>3408</v>
      </c>
      <c r="B3313" s="1574" t="s">
        <v>6738</v>
      </c>
      <c r="C3313" s="112" t="s">
        <v>6739</v>
      </c>
      <c r="D3313" s="1575" t="s">
        <v>4202</v>
      </c>
    </row>
    <row r="3314">
      <c r="A3314" s="1576" t="s">
        <v>3408</v>
      </c>
      <c r="B3314" s="1574" t="s">
        <v>6740</v>
      </c>
      <c r="C3314" s="112" t="s">
        <v>6741</v>
      </c>
      <c r="D3314" s="1575" t="s">
        <v>1542</v>
      </c>
    </row>
    <row r="3315">
      <c r="A3315" s="1576" t="s">
        <v>3408</v>
      </c>
      <c r="B3315" s="1574" t="s">
        <v>6742</v>
      </c>
      <c r="C3315" s="112" t="s">
        <v>6710</v>
      </c>
      <c r="D3315" s="1575" t="s">
        <v>4068</v>
      </c>
    </row>
    <row r="3316">
      <c r="A3316" s="1576" t="s">
        <v>3408</v>
      </c>
      <c r="B3316" s="1574" t="s">
        <v>6743</v>
      </c>
      <c r="C3316" s="112" t="s">
        <v>6710</v>
      </c>
      <c r="D3316" s="1575" t="s">
        <v>4068</v>
      </c>
    </row>
    <row r="3317">
      <c r="A3317" s="1576" t="s">
        <v>3408</v>
      </c>
      <c r="B3317" s="1574" t="s">
        <v>6744</v>
      </c>
      <c r="C3317" s="112" t="s">
        <v>6745</v>
      </c>
      <c r="D3317" s="1575" t="s">
        <v>1112</v>
      </c>
    </row>
    <row r="3318">
      <c r="A3318" s="1576" t="s">
        <v>3408</v>
      </c>
      <c r="B3318" s="1574" t="s">
        <v>6746</v>
      </c>
      <c r="C3318" s="112" t="s">
        <v>2530</v>
      </c>
      <c r="D3318" s="1575" t="s">
        <v>1484</v>
      </c>
    </row>
    <row r="3319">
      <c r="A3319" s="1576" t="s">
        <v>3408</v>
      </c>
      <c r="B3319" s="1574" t="s">
        <v>6747</v>
      </c>
      <c r="C3319" s="112" t="s">
        <v>6748</v>
      </c>
      <c r="D3319" s="1575" t="s">
        <v>6701</v>
      </c>
    </row>
    <row r="3320">
      <c r="A3320" s="1576" t="s">
        <v>3408</v>
      </c>
      <c r="B3320" s="1574" t="s">
        <v>6749</v>
      </c>
      <c r="C3320" s="112" t="s">
        <v>6750</v>
      </c>
      <c r="D3320" s="1575" t="s">
        <v>4068</v>
      </c>
    </row>
    <row r="3321">
      <c r="A3321" s="1576" t="s">
        <v>3408</v>
      </c>
      <c r="B3321" s="1574" t="s">
        <v>6751</v>
      </c>
      <c r="C3321" s="112" t="s">
        <v>6752</v>
      </c>
      <c r="D3321" s="1575" t="s">
        <v>6701</v>
      </c>
    </row>
    <row r="3322">
      <c r="A3322" s="1576" t="s">
        <v>3408</v>
      </c>
      <c r="B3322" s="1574" t="s">
        <v>6753</v>
      </c>
      <c r="C3322" s="112" t="s">
        <v>6754</v>
      </c>
      <c r="D3322" s="1575" t="s">
        <v>6725</v>
      </c>
    </row>
    <row r="3323">
      <c r="A3323" s="1576" t="s">
        <v>3408</v>
      </c>
      <c r="B3323" s="1574" t="s">
        <v>6755</v>
      </c>
      <c r="C3323" s="112" t="s">
        <v>6748</v>
      </c>
      <c r="D3323" s="1575" t="s">
        <v>6701</v>
      </c>
    </row>
    <row r="3324">
      <c r="A3324" s="1576" t="s">
        <v>3408</v>
      </c>
      <c r="B3324" s="1574" t="s">
        <v>6756</v>
      </c>
      <c r="C3324" s="112" t="s">
        <v>6691</v>
      </c>
      <c r="D3324" s="1575" t="s">
        <v>5112</v>
      </c>
    </row>
    <row r="3325">
      <c r="A3325" s="1576" t="s">
        <v>3408</v>
      </c>
      <c r="B3325" s="1574" t="s">
        <v>6757</v>
      </c>
      <c r="C3325" s="112" t="s">
        <v>6758</v>
      </c>
      <c r="D3325" s="1575" t="s">
        <v>6708</v>
      </c>
    </row>
    <row r="3326">
      <c r="A3326" s="1576" t="s">
        <v>3408</v>
      </c>
      <c r="B3326" s="1574" t="s">
        <v>6759</v>
      </c>
      <c r="C3326" s="112" t="s">
        <v>6691</v>
      </c>
      <c r="D3326" s="1575" t="s">
        <v>5112</v>
      </c>
    </row>
    <row r="3327">
      <c r="A3327" s="1576" t="s">
        <v>3408</v>
      </c>
      <c r="B3327" s="1574" t="s">
        <v>6760</v>
      </c>
      <c r="C3327" s="112" t="s">
        <v>6736</v>
      </c>
      <c r="D3327" s="1575" t="s">
        <v>5112</v>
      </c>
    </row>
    <row r="3328">
      <c r="A3328" s="1576" t="s">
        <v>3408</v>
      </c>
      <c r="B3328" s="1574" t="s">
        <v>6761</v>
      </c>
      <c r="C3328" s="112" t="s">
        <v>6762</v>
      </c>
      <c r="D3328" s="1575" t="s">
        <v>6701</v>
      </c>
    </row>
    <row r="3329">
      <c r="A3329" s="1576" t="s">
        <v>3408</v>
      </c>
      <c r="B3329" s="1574" t="s">
        <v>6763</v>
      </c>
      <c r="C3329" s="112" t="s">
        <v>6764</v>
      </c>
      <c r="D3329" s="1575" t="s">
        <v>6725</v>
      </c>
    </row>
    <row r="3330">
      <c r="A3330" s="1576" t="s">
        <v>3408</v>
      </c>
      <c r="B3330" s="1574" t="s">
        <v>6765</v>
      </c>
      <c r="C3330" s="112" t="s">
        <v>6691</v>
      </c>
      <c r="D3330" s="1575" t="s">
        <v>5112</v>
      </c>
    </row>
    <row r="3331">
      <c r="A3331" s="1576" t="s">
        <v>3408</v>
      </c>
      <c r="B3331" s="1574" t="s">
        <v>6766</v>
      </c>
      <c r="C3331" s="112" t="s">
        <v>6767</v>
      </c>
      <c r="D3331" s="1575" t="s">
        <v>5112</v>
      </c>
    </row>
    <row r="3332">
      <c r="A3332" s="1576" t="s">
        <v>3408</v>
      </c>
      <c r="B3332" s="1574" t="s">
        <v>6768</v>
      </c>
      <c r="C3332" s="112" t="s">
        <v>6769</v>
      </c>
      <c r="D3332" s="1575" t="s">
        <v>6694</v>
      </c>
    </row>
    <row r="3333">
      <c r="A3333" s="1576" t="s">
        <v>3408</v>
      </c>
      <c r="B3333" s="1574" t="s">
        <v>6770</v>
      </c>
      <c r="C3333" s="112" t="s">
        <v>6771</v>
      </c>
      <c r="D3333" s="1575" t="s">
        <v>6694</v>
      </c>
    </row>
    <row r="3334">
      <c r="A3334" s="1576" t="s">
        <v>3408</v>
      </c>
      <c r="B3334" s="1574" t="s">
        <v>6772</v>
      </c>
      <c r="C3334" s="112" t="s">
        <v>6693</v>
      </c>
      <c r="D3334" s="1575" t="s">
        <v>6694</v>
      </c>
    </row>
    <row r="3335">
      <c r="A3335" s="1576" t="s">
        <v>3408</v>
      </c>
      <c r="B3335" s="1574" t="s">
        <v>6773</v>
      </c>
      <c r="C3335" s="112" t="s">
        <v>6713</v>
      </c>
      <c r="D3335" s="1575" t="s">
        <v>1542</v>
      </c>
    </row>
    <row r="3336">
      <c r="A3336" s="1576" t="s">
        <v>3408</v>
      </c>
      <c r="B3336" s="1574" t="s">
        <v>6774</v>
      </c>
      <c r="C3336" s="112" t="s">
        <v>6769</v>
      </c>
      <c r="D3336" s="1575" t="s">
        <v>6694</v>
      </c>
    </row>
    <row r="3337">
      <c r="A3337" s="1576" t="s">
        <v>3408</v>
      </c>
      <c r="B3337" s="1574" t="s">
        <v>6775</v>
      </c>
      <c r="C3337" s="112" t="s">
        <v>6769</v>
      </c>
      <c r="D3337" s="1575" t="s">
        <v>6694</v>
      </c>
    </row>
    <row r="3338">
      <c r="A3338" s="1576" t="s">
        <v>3408</v>
      </c>
      <c r="B3338" s="1574" t="s">
        <v>6776</v>
      </c>
      <c r="C3338" s="112" t="s">
        <v>6769</v>
      </c>
      <c r="D3338" s="1575" t="s">
        <v>6694</v>
      </c>
    </row>
    <row r="3339">
      <c r="A3339" s="1576" t="s">
        <v>3408</v>
      </c>
      <c r="B3339" s="1574" t="s">
        <v>6777</v>
      </c>
      <c r="C3339" s="112" t="s">
        <v>6778</v>
      </c>
      <c r="D3339" s="1575" t="s">
        <v>6725</v>
      </c>
    </row>
    <row r="3340">
      <c r="A3340" s="1576" t="s">
        <v>3408</v>
      </c>
      <c r="B3340" s="1574" t="s">
        <v>6779</v>
      </c>
      <c r="C3340" s="112" t="s">
        <v>6780</v>
      </c>
      <c r="D3340" s="1575" t="s">
        <v>1112</v>
      </c>
    </row>
    <row r="3341">
      <c r="A3341" s="1576" t="s">
        <v>3408</v>
      </c>
      <c r="B3341" s="1574" t="s">
        <v>6781</v>
      </c>
      <c r="C3341" s="112" t="s">
        <v>6769</v>
      </c>
      <c r="D3341" s="1575" t="s">
        <v>6694</v>
      </c>
    </row>
    <row r="3342">
      <c r="A3342" s="1576" t="s">
        <v>3408</v>
      </c>
      <c r="B3342" s="1574" t="s">
        <v>6782</v>
      </c>
      <c r="C3342" s="112" t="s">
        <v>6783</v>
      </c>
      <c r="D3342" s="1575" t="s">
        <v>6701</v>
      </c>
    </row>
    <row r="3343">
      <c r="A3343" s="1576" t="s">
        <v>3408</v>
      </c>
      <c r="B3343" s="1574" t="s">
        <v>6784</v>
      </c>
      <c r="C3343" s="112" t="s">
        <v>6769</v>
      </c>
      <c r="D3343" s="1575" t="s">
        <v>6694</v>
      </c>
    </row>
    <row r="3344">
      <c r="A3344" s="1576" t="s">
        <v>3408</v>
      </c>
      <c r="B3344" s="1574" t="s">
        <v>6785</v>
      </c>
      <c r="C3344" s="112" t="s">
        <v>6786</v>
      </c>
      <c r="D3344" s="1575" t="s">
        <v>4202</v>
      </c>
    </row>
    <row r="3345">
      <c r="A3345" s="1576" t="s">
        <v>3408</v>
      </c>
      <c r="B3345" s="1574" t="s">
        <v>6787</v>
      </c>
      <c r="C3345" s="112" t="s">
        <v>6727</v>
      </c>
      <c r="D3345" s="1575" t="s">
        <v>3508</v>
      </c>
    </row>
    <row r="3346">
      <c r="A3346" s="1576" t="s">
        <v>3408</v>
      </c>
      <c r="B3346" s="1574" t="s">
        <v>6788</v>
      </c>
      <c r="C3346" s="112" t="s">
        <v>1717</v>
      </c>
      <c r="D3346" s="1575" t="s">
        <v>6789</v>
      </c>
    </row>
    <row r="3347">
      <c r="A3347" s="1576" t="s">
        <v>3408</v>
      </c>
      <c r="B3347" s="1574" t="s">
        <v>6790</v>
      </c>
      <c r="C3347" s="112" t="s">
        <v>6791</v>
      </c>
      <c r="D3347" s="1575" t="s">
        <v>6792</v>
      </c>
    </row>
    <row r="3348">
      <c r="A3348" s="1576" t="s">
        <v>3408</v>
      </c>
      <c r="B3348" s="1574" t="s">
        <v>6793</v>
      </c>
      <c r="C3348" s="112" t="s">
        <v>6794</v>
      </c>
      <c r="D3348" s="1575" t="s">
        <v>6795</v>
      </c>
    </row>
    <row r="3349">
      <c r="A3349" s="1576" t="s">
        <v>3408</v>
      </c>
      <c r="B3349" s="1574" t="s">
        <v>6796</v>
      </c>
      <c r="C3349" s="112" t="s">
        <v>6797</v>
      </c>
      <c r="D3349" s="1575" t="s">
        <v>6798</v>
      </c>
    </row>
    <row r="3350">
      <c r="A3350" s="1576" t="s">
        <v>3408</v>
      </c>
      <c r="B3350" s="1574" t="s">
        <v>6799</v>
      </c>
      <c r="C3350" s="112" t="s">
        <v>6800</v>
      </c>
      <c r="D3350" s="1575" t="s">
        <v>6254</v>
      </c>
    </row>
    <row r="3351">
      <c r="A3351" s="1576" t="s">
        <v>3408</v>
      </c>
      <c r="B3351" s="1574" t="s">
        <v>6801</v>
      </c>
      <c r="C3351" s="112" t="s">
        <v>6802</v>
      </c>
      <c r="D3351" s="1575" t="s">
        <v>3242</v>
      </c>
    </row>
    <row r="3352">
      <c r="A3352" s="1576" t="s">
        <v>3408</v>
      </c>
      <c r="B3352" s="1574" t="s">
        <v>6803</v>
      </c>
      <c r="C3352" s="112" t="s">
        <v>6804</v>
      </c>
      <c r="D3352" s="1575" t="s">
        <v>6254</v>
      </c>
    </row>
    <row r="3353">
      <c r="A3353" s="1576" t="s">
        <v>3408</v>
      </c>
      <c r="B3353" s="1574" t="s">
        <v>6805</v>
      </c>
      <c r="C3353" s="112" t="s">
        <v>6806</v>
      </c>
      <c r="D3353" s="1575" t="s">
        <v>6795</v>
      </c>
    </row>
    <row r="3354">
      <c r="A3354" s="1576" t="s">
        <v>3408</v>
      </c>
      <c r="B3354" s="1574" t="s">
        <v>6807</v>
      </c>
      <c r="C3354" s="112" t="s">
        <v>6806</v>
      </c>
      <c r="D3354" s="1575" t="s">
        <v>6795</v>
      </c>
    </row>
    <row r="3355">
      <c r="A3355" s="1576" t="s">
        <v>3408</v>
      </c>
      <c r="B3355" s="1574" t="s">
        <v>6808</v>
      </c>
      <c r="C3355" s="112" t="s">
        <v>6806</v>
      </c>
      <c r="D3355" s="1575" t="s">
        <v>6795</v>
      </c>
    </row>
    <row r="3356">
      <c r="A3356" s="1576" t="s">
        <v>3408</v>
      </c>
      <c r="B3356" s="1574" t="s">
        <v>6809</v>
      </c>
      <c r="C3356" s="112" t="s">
        <v>6806</v>
      </c>
      <c r="D3356" s="1575" t="s">
        <v>6795</v>
      </c>
    </row>
    <row r="3357">
      <c r="A3357" s="1576" t="s">
        <v>3408</v>
      </c>
      <c r="B3357" s="1574" t="s">
        <v>6810</v>
      </c>
      <c r="C3357" s="112" t="s">
        <v>6806</v>
      </c>
      <c r="D3357" s="1575" t="s">
        <v>6795</v>
      </c>
    </row>
    <row r="3358">
      <c r="A3358" s="1576" t="s">
        <v>3408</v>
      </c>
      <c r="B3358" s="1574" t="s">
        <v>6811</v>
      </c>
      <c r="C3358" s="112" t="s">
        <v>6806</v>
      </c>
      <c r="D3358" s="1575" t="s">
        <v>6795</v>
      </c>
    </row>
    <row r="3359">
      <c r="A3359" s="1576" t="s">
        <v>3408</v>
      </c>
      <c r="B3359" s="1574" t="s">
        <v>6812</v>
      </c>
      <c r="C3359" s="112" t="s">
        <v>6806</v>
      </c>
      <c r="D3359" s="1575" t="s">
        <v>6795</v>
      </c>
    </row>
    <row r="3360">
      <c r="A3360" s="1576" t="s">
        <v>3408</v>
      </c>
      <c r="B3360" s="1574" t="s">
        <v>6813</v>
      </c>
      <c r="C3360" s="112" t="s">
        <v>6806</v>
      </c>
      <c r="D3360" s="1575" t="s">
        <v>6795</v>
      </c>
    </row>
    <row r="3361">
      <c r="A3361" s="1576" t="s">
        <v>3408</v>
      </c>
      <c r="B3361" s="1574" t="s">
        <v>6814</v>
      </c>
      <c r="C3361" s="112" t="s">
        <v>6806</v>
      </c>
      <c r="D3361" s="1575" t="s">
        <v>6795</v>
      </c>
    </row>
    <row r="3362">
      <c r="A3362" s="1576" t="s">
        <v>3408</v>
      </c>
      <c r="B3362" s="1574" t="s">
        <v>6815</v>
      </c>
      <c r="C3362" s="112" t="s">
        <v>6816</v>
      </c>
      <c r="D3362" s="1575" t="s">
        <v>6795</v>
      </c>
    </row>
    <row r="3363">
      <c r="A3363" s="1576" t="s">
        <v>3408</v>
      </c>
      <c r="B3363" s="1574" t="s">
        <v>6817</v>
      </c>
      <c r="C3363" s="112" t="s">
        <v>6806</v>
      </c>
      <c r="D3363" s="1575" t="s">
        <v>6795</v>
      </c>
    </row>
    <row r="3364">
      <c r="A3364" s="1576" t="s">
        <v>3408</v>
      </c>
      <c r="B3364" s="1574" t="s">
        <v>6818</v>
      </c>
      <c r="C3364" s="112" t="s">
        <v>6806</v>
      </c>
      <c r="D3364" s="1575" t="s">
        <v>6795</v>
      </c>
    </row>
    <row r="3365">
      <c r="A3365" s="1576" t="s">
        <v>3408</v>
      </c>
      <c r="B3365" s="1574" t="s">
        <v>6819</v>
      </c>
      <c r="C3365" s="112" t="s">
        <v>6806</v>
      </c>
      <c r="D3365" s="1575" t="s">
        <v>6795</v>
      </c>
    </row>
    <row r="3366">
      <c r="A3366" s="1576" t="s">
        <v>3408</v>
      </c>
      <c r="B3366" s="1574" t="s">
        <v>6820</v>
      </c>
      <c r="C3366" s="112" t="s">
        <v>6816</v>
      </c>
      <c r="D3366" s="1575" t="s">
        <v>6795</v>
      </c>
    </row>
    <row r="3367">
      <c r="A3367" s="1576" t="s">
        <v>3408</v>
      </c>
      <c r="B3367" s="1574" t="s">
        <v>6821</v>
      </c>
      <c r="C3367" s="112" t="s">
        <v>6816</v>
      </c>
      <c r="D3367" s="1575" t="s">
        <v>6795</v>
      </c>
    </row>
    <row r="3368">
      <c r="A3368" s="1576" t="s">
        <v>3408</v>
      </c>
      <c r="B3368" s="1574" t="s">
        <v>6822</v>
      </c>
      <c r="C3368" s="112" t="s">
        <v>6816</v>
      </c>
      <c r="D3368" s="1575" t="s">
        <v>6795</v>
      </c>
    </row>
    <row r="3369">
      <c r="A3369" s="1576" t="s">
        <v>3408</v>
      </c>
      <c r="B3369" s="1574" t="s">
        <v>6823</v>
      </c>
      <c r="C3369" s="112" t="s">
        <v>6824</v>
      </c>
      <c r="D3369" s="1575" t="s">
        <v>6795</v>
      </c>
    </row>
    <row r="3370">
      <c r="A3370" s="1576" t="s">
        <v>3408</v>
      </c>
      <c r="B3370" s="1574" t="s">
        <v>6825</v>
      </c>
      <c r="C3370" s="112" t="s">
        <v>6826</v>
      </c>
      <c r="D3370" s="1575" t="s">
        <v>3242</v>
      </c>
    </row>
    <row r="3371">
      <c r="A3371" s="1576" t="s">
        <v>3408</v>
      </c>
      <c r="B3371" s="1574" t="s">
        <v>6827</v>
      </c>
      <c r="C3371" s="112" t="s">
        <v>6828</v>
      </c>
      <c r="D3371" s="1575" t="s">
        <v>6795</v>
      </c>
    </row>
    <row r="3372">
      <c r="A3372" s="1576" t="s">
        <v>3408</v>
      </c>
      <c r="B3372" s="1574" t="s">
        <v>6829</v>
      </c>
      <c r="C3372" s="112" t="s">
        <v>6830</v>
      </c>
      <c r="D3372" s="1575" t="s">
        <v>6254</v>
      </c>
    </row>
    <row r="3373">
      <c r="A3373" s="1576" t="s">
        <v>3408</v>
      </c>
      <c r="B3373" s="1574" t="s">
        <v>6831</v>
      </c>
      <c r="C3373" s="112" t="s">
        <v>6832</v>
      </c>
      <c r="D3373" s="1575" t="s">
        <v>6254</v>
      </c>
    </row>
    <row r="3374">
      <c r="A3374" s="1576" t="s">
        <v>3408</v>
      </c>
      <c r="B3374" s="1574" t="s">
        <v>6833</v>
      </c>
      <c r="C3374" s="112" t="s">
        <v>6834</v>
      </c>
      <c r="D3374" s="1575" t="s">
        <v>6798</v>
      </c>
    </row>
    <row r="3375">
      <c r="A3375" s="1576" t="s">
        <v>3408</v>
      </c>
      <c r="B3375" s="1574" t="s">
        <v>6835</v>
      </c>
      <c r="C3375" s="112" t="s">
        <v>6836</v>
      </c>
      <c r="D3375" s="1575" t="s">
        <v>6798</v>
      </c>
    </row>
    <row r="3376">
      <c r="A3376" s="1576" t="s">
        <v>3408</v>
      </c>
      <c r="B3376" s="1574" t="s">
        <v>6837</v>
      </c>
      <c r="C3376" s="112" t="s">
        <v>6834</v>
      </c>
      <c r="D3376" s="1575" t="s">
        <v>6798</v>
      </c>
    </row>
    <row r="3377">
      <c r="A3377" s="1576" t="s">
        <v>3408</v>
      </c>
      <c r="B3377" s="1574" t="s">
        <v>6838</v>
      </c>
      <c r="C3377" s="112" t="s">
        <v>6839</v>
      </c>
      <c r="D3377" s="1575" t="s">
        <v>3242</v>
      </c>
    </row>
    <row r="3378">
      <c r="A3378" s="1576" t="s">
        <v>3408</v>
      </c>
      <c r="B3378" s="1574" t="s">
        <v>6840</v>
      </c>
      <c r="C3378" s="112" t="s">
        <v>2608</v>
      </c>
      <c r="D3378" s="1575" t="s">
        <v>3242</v>
      </c>
    </row>
    <row r="3379">
      <c r="A3379" s="1576" t="s">
        <v>3408</v>
      </c>
      <c r="B3379" s="1574" t="s">
        <v>6841</v>
      </c>
      <c r="C3379" s="112" t="s">
        <v>6842</v>
      </c>
      <c r="D3379" s="1575" t="s">
        <v>3242</v>
      </c>
    </row>
    <row r="3380">
      <c r="A3380" s="1576" t="s">
        <v>3408</v>
      </c>
      <c r="B3380" s="1574" t="s">
        <v>6843</v>
      </c>
      <c r="C3380" s="112" t="s">
        <v>6828</v>
      </c>
      <c r="D3380" s="1575" t="s">
        <v>6795</v>
      </c>
    </row>
    <row r="3381">
      <c r="A3381" s="1576" t="s">
        <v>3408</v>
      </c>
      <c r="B3381" s="1574" t="s">
        <v>6844</v>
      </c>
      <c r="C3381" s="112" t="s">
        <v>6834</v>
      </c>
      <c r="D3381" s="1575" t="s">
        <v>6798</v>
      </c>
    </row>
    <row r="3382">
      <c r="A3382" s="1576" t="s">
        <v>3408</v>
      </c>
      <c r="B3382" s="1574" t="s">
        <v>6845</v>
      </c>
      <c r="C3382" s="112" t="s">
        <v>5156</v>
      </c>
      <c r="D3382" s="1575" t="s">
        <v>6694</v>
      </c>
    </row>
    <row r="3383">
      <c r="A3383" s="1576" t="s">
        <v>3408</v>
      </c>
      <c r="B3383" s="1574" t="s">
        <v>6846</v>
      </c>
      <c r="C3383" s="112" t="s">
        <v>6847</v>
      </c>
      <c r="D3383" s="1575" t="s">
        <v>3242</v>
      </c>
    </row>
    <row r="3384">
      <c r="A3384" s="1576" t="s">
        <v>3408</v>
      </c>
      <c r="B3384" s="1574" t="s">
        <v>6848</v>
      </c>
      <c r="C3384" s="112" t="s">
        <v>6849</v>
      </c>
      <c r="D3384" s="1575" t="s">
        <v>3242</v>
      </c>
    </row>
    <row r="3385">
      <c r="A3385" s="1576" t="s">
        <v>3408</v>
      </c>
      <c r="B3385" s="1574" t="s">
        <v>6850</v>
      </c>
      <c r="C3385" s="112" t="s">
        <v>6851</v>
      </c>
      <c r="D3385" s="1575" t="s">
        <v>3242</v>
      </c>
    </row>
    <row r="3386">
      <c r="A3386" s="1576" t="s">
        <v>3408</v>
      </c>
      <c r="B3386" s="1574" t="s">
        <v>6852</v>
      </c>
      <c r="C3386" s="112" t="s">
        <v>6853</v>
      </c>
      <c r="D3386" s="1575" t="s">
        <v>3242</v>
      </c>
    </row>
    <row r="3387">
      <c r="A3387" s="1576" t="s">
        <v>3408</v>
      </c>
      <c r="B3387" s="1574" t="s">
        <v>6854</v>
      </c>
      <c r="C3387" s="112" t="s">
        <v>6855</v>
      </c>
      <c r="D3387" s="1575" t="s">
        <v>6792</v>
      </c>
    </row>
    <row r="3388">
      <c r="A3388" s="1576" t="s">
        <v>3408</v>
      </c>
      <c r="B3388" s="1574" t="s">
        <v>6856</v>
      </c>
      <c r="C3388" s="112" t="s">
        <v>6855</v>
      </c>
      <c r="D3388" s="1575" t="s">
        <v>6792</v>
      </c>
    </row>
    <row r="3389">
      <c r="A3389" s="1576" t="s">
        <v>3408</v>
      </c>
      <c r="B3389" s="1574" t="s">
        <v>6857</v>
      </c>
      <c r="C3389" s="112" t="s">
        <v>6858</v>
      </c>
      <c r="D3389" s="1575" t="s">
        <v>5112</v>
      </c>
    </row>
    <row r="3390">
      <c r="A3390" s="1576" t="s">
        <v>3408</v>
      </c>
      <c r="B3390" s="1574" t="s">
        <v>6859</v>
      </c>
      <c r="C3390" s="112" t="s">
        <v>6855</v>
      </c>
      <c r="D3390" s="1575" t="s">
        <v>6860</v>
      </c>
    </row>
    <row r="3391">
      <c r="A3391" s="1576" t="s">
        <v>3408</v>
      </c>
      <c r="B3391" s="1574" t="s">
        <v>6861</v>
      </c>
      <c r="C3391" s="112" t="s">
        <v>6834</v>
      </c>
      <c r="D3391" s="1575" t="s">
        <v>6798</v>
      </c>
    </row>
    <row r="3392">
      <c r="A3392" s="1576" t="s">
        <v>3408</v>
      </c>
      <c r="B3392" s="1574" t="s">
        <v>6862</v>
      </c>
      <c r="C3392" s="112" t="s">
        <v>6863</v>
      </c>
      <c r="D3392" s="1575" t="s">
        <v>6795</v>
      </c>
    </row>
    <row r="3393">
      <c r="A3393" s="1576" t="s">
        <v>3408</v>
      </c>
      <c r="B3393" s="1574" t="s">
        <v>6864</v>
      </c>
      <c r="C3393" s="112" t="s">
        <v>6863</v>
      </c>
      <c r="D3393" s="1575" t="s">
        <v>6795</v>
      </c>
    </row>
    <row r="3394">
      <c r="A3394" s="1576" t="s">
        <v>3408</v>
      </c>
      <c r="B3394" s="1574" t="s">
        <v>6865</v>
      </c>
      <c r="C3394" s="112" t="s">
        <v>6863</v>
      </c>
      <c r="D3394" s="1575" t="s">
        <v>6795</v>
      </c>
    </row>
    <row r="3395">
      <c r="A3395" s="1576" t="s">
        <v>3408</v>
      </c>
      <c r="B3395" s="1574" t="s">
        <v>6866</v>
      </c>
      <c r="C3395" s="112" t="s">
        <v>6867</v>
      </c>
      <c r="D3395" s="1575" t="s">
        <v>6795</v>
      </c>
    </row>
    <row r="3396">
      <c r="A3396" s="1576" t="s">
        <v>3408</v>
      </c>
      <c r="B3396" s="1574" t="s">
        <v>6868</v>
      </c>
      <c r="C3396" s="112" t="s">
        <v>6867</v>
      </c>
      <c r="D3396" s="1575" t="s">
        <v>6795</v>
      </c>
    </row>
    <row r="3397">
      <c r="A3397" s="1576" t="s">
        <v>3408</v>
      </c>
      <c r="B3397" s="1574" t="s">
        <v>6869</v>
      </c>
      <c r="C3397" s="112" t="s">
        <v>6867</v>
      </c>
      <c r="D3397" s="1575" t="s">
        <v>6795</v>
      </c>
    </row>
    <row r="3398">
      <c r="A3398" s="1576" t="s">
        <v>3408</v>
      </c>
      <c r="B3398" s="1574" t="s">
        <v>6870</v>
      </c>
      <c r="C3398" s="112" t="s">
        <v>6867</v>
      </c>
      <c r="D3398" s="1575" t="s">
        <v>6795</v>
      </c>
    </row>
    <row r="3399">
      <c r="A3399" s="1576" t="s">
        <v>3408</v>
      </c>
      <c r="B3399" s="1574" t="s">
        <v>6871</v>
      </c>
      <c r="C3399" s="112" t="s">
        <v>6872</v>
      </c>
      <c r="D3399" s="1575" t="s">
        <v>3242</v>
      </c>
    </row>
    <row r="3400">
      <c r="A3400" s="1576" t="s">
        <v>3408</v>
      </c>
      <c r="B3400" s="1574" t="s">
        <v>6873</v>
      </c>
      <c r="C3400" s="112" t="s">
        <v>6872</v>
      </c>
      <c r="D3400" s="1575" t="s">
        <v>3242</v>
      </c>
    </row>
    <row r="3401">
      <c r="A3401" s="1576" t="s">
        <v>3408</v>
      </c>
      <c r="B3401" s="1574" t="s">
        <v>6874</v>
      </c>
      <c r="C3401" s="112" t="s">
        <v>6875</v>
      </c>
      <c r="D3401" s="1575" t="s">
        <v>6254</v>
      </c>
    </row>
    <row r="3402">
      <c r="A3402" s="1576" t="s">
        <v>3408</v>
      </c>
      <c r="B3402" s="1574" t="s">
        <v>6876</v>
      </c>
      <c r="C3402" s="112" t="s">
        <v>6877</v>
      </c>
      <c r="D3402" s="1575" t="s">
        <v>6795</v>
      </c>
    </row>
    <row r="3403">
      <c r="A3403" s="1576" t="s">
        <v>3408</v>
      </c>
      <c r="B3403" s="1574" t="s">
        <v>6878</v>
      </c>
      <c r="C3403" s="112" t="s">
        <v>6879</v>
      </c>
      <c r="D3403" s="1575" t="s">
        <v>3242</v>
      </c>
    </row>
    <row r="3404">
      <c r="A3404" s="1576" t="s">
        <v>3408</v>
      </c>
      <c r="B3404" s="1574" t="s">
        <v>6880</v>
      </c>
      <c r="C3404" s="112" t="s">
        <v>6881</v>
      </c>
      <c r="D3404" s="1575" t="s">
        <v>6254</v>
      </c>
    </row>
    <row r="3405">
      <c r="A3405" s="1576" t="s">
        <v>3408</v>
      </c>
      <c r="B3405" s="1574" t="s">
        <v>6882</v>
      </c>
      <c r="C3405" s="112" t="s">
        <v>6875</v>
      </c>
      <c r="D3405" s="1575" t="s">
        <v>6254</v>
      </c>
    </row>
    <row r="3406">
      <c r="A3406" s="1576" t="s">
        <v>3408</v>
      </c>
      <c r="B3406" s="1574" t="s">
        <v>6883</v>
      </c>
      <c r="C3406" s="112" t="s">
        <v>6884</v>
      </c>
      <c r="D3406" s="1575" t="s">
        <v>3242</v>
      </c>
    </row>
    <row r="3407">
      <c r="A3407" s="1576" t="s">
        <v>3408</v>
      </c>
      <c r="B3407" s="1574" t="s">
        <v>6885</v>
      </c>
      <c r="C3407" s="112" t="s">
        <v>6886</v>
      </c>
      <c r="D3407" s="1575" t="s">
        <v>3242</v>
      </c>
    </row>
    <row r="3408">
      <c r="A3408" s="1576" t="s">
        <v>3408</v>
      </c>
      <c r="B3408" s="1574" t="s">
        <v>6887</v>
      </c>
      <c r="C3408" s="112" t="s">
        <v>6888</v>
      </c>
      <c r="D3408" s="1575" t="s">
        <v>3242</v>
      </c>
    </row>
    <row r="3409">
      <c r="A3409" s="1576" t="s">
        <v>3408</v>
      </c>
      <c r="B3409" s="1574" t="s">
        <v>6889</v>
      </c>
      <c r="C3409" s="112" t="s">
        <v>6890</v>
      </c>
      <c r="D3409" s="1575" t="s">
        <v>6795</v>
      </c>
    </row>
    <row r="3410">
      <c r="A3410" s="1576" t="s">
        <v>3408</v>
      </c>
      <c r="B3410" s="1574" t="s">
        <v>6891</v>
      </c>
      <c r="C3410" s="112" t="s">
        <v>6892</v>
      </c>
      <c r="D3410" s="1575" t="s">
        <v>6254</v>
      </c>
    </row>
    <row r="3411">
      <c r="A3411" s="1576" t="s">
        <v>3408</v>
      </c>
      <c r="B3411" s="1574" t="s">
        <v>6893</v>
      </c>
      <c r="C3411" s="112" t="s">
        <v>6894</v>
      </c>
      <c r="D3411" s="1575" t="s">
        <v>3242</v>
      </c>
    </row>
    <row r="3412">
      <c r="A3412" s="1576" t="s">
        <v>3408</v>
      </c>
      <c r="B3412" s="1574" t="s">
        <v>6895</v>
      </c>
      <c r="C3412" s="112" t="s">
        <v>6896</v>
      </c>
      <c r="D3412" s="1575" t="s">
        <v>6254</v>
      </c>
    </row>
    <row r="3413">
      <c r="A3413" s="1576" t="s">
        <v>3408</v>
      </c>
      <c r="B3413" s="1574" t="s">
        <v>6897</v>
      </c>
      <c r="C3413" s="112" t="s">
        <v>6806</v>
      </c>
      <c r="D3413" s="1575" t="s">
        <v>6795</v>
      </c>
    </row>
    <row r="3414">
      <c r="A3414" s="1576" t="s">
        <v>3408</v>
      </c>
      <c r="B3414" s="1574" t="s">
        <v>6898</v>
      </c>
      <c r="C3414" s="112" t="s">
        <v>1717</v>
      </c>
      <c r="D3414" s="1575" t="s">
        <v>6789</v>
      </c>
    </row>
    <row r="3415">
      <c r="A3415" s="1576" t="s">
        <v>3408</v>
      </c>
      <c r="B3415" s="1574" t="s">
        <v>6899</v>
      </c>
      <c r="C3415" s="112" t="s">
        <v>1717</v>
      </c>
      <c r="D3415" s="1575" t="s">
        <v>6789</v>
      </c>
    </row>
    <row r="3416">
      <c r="A3416" s="1576" t="s">
        <v>3408</v>
      </c>
      <c r="B3416" s="1574" t="s">
        <v>6900</v>
      </c>
      <c r="C3416" s="112" t="s">
        <v>1717</v>
      </c>
      <c r="D3416" s="1575" t="s">
        <v>6789</v>
      </c>
    </row>
    <row r="3417">
      <c r="A3417" s="1576" t="s">
        <v>3408</v>
      </c>
      <c r="B3417" s="1574" t="s">
        <v>6901</v>
      </c>
      <c r="C3417" s="112" t="s">
        <v>1717</v>
      </c>
      <c r="D3417" s="1575" t="s">
        <v>6789</v>
      </c>
    </row>
    <row r="3418">
      <c r="A3418" s="1576" t="s">
        <v>3408</v>
      </c>
      <c r="B3418" s="1574" t="s">
        <v>6902</v>
      </c>
      <c r="C3418" s="112" t="s">
        <v>1717</v>
      </c>
      <c r="D3418" s="1575" t="s">
        <v>6789</v>
      </c>
    </row>
    <row r="3419">
      <c r="A3419" s="1576" t="s">
        <v>3408</v>
      </c>
      <c r="B3419" s="1574" t="s">
        <v>6903</v>
      </c>
      <c r="C3419" s="112" t="s">
        <v>1717</v>
      </c>
      <c r="D3419" s="1575" t="s">
        <v>6789</v>
      </c>
    </row>
    <row r="3420">
      <c r="A3420" s="1576" t="s">
        <v>3408</v>
      </c>
      <c r="B3420" s="1574" t="s">
        <v>6904</v>
      </c>
      <c r="C3420" s="112" t="s">
        <v>1717</v>
      </c>
      <c r="D3420" s="1575" t="s">
        <v>6789</v>
      </c>
    </row>
    <row r="3421">
      <c r="A3421" s="1576" t="s">
        <v>3408</v>
      </c>
      <c r="B3421" s="1574" t="s">
        <v>6905</v>
      </c>
      <c r="C3421" s="112" t="s">
        <v>1717</v>
      </c>
      <c r="D3421" s="1575" t="s">
        <v>6789</v>
      </c>
    </row>
    <row r="3422">
      <c r="A3422" s="1576" t="s">
        <v>3408</v>
      </c>
      <c r="B3422" s="1574" t="s">
        <v>6906</v>
      </c>
      <c r="C3422" s="112" t="s">
        <v>1717</v>
      </c>
      <c r="D3422" s="1575" t="s">
        <v>6789</v>
      </c>
    </row>
    <row r="3423">
      <c r="A3423" s="1576" t="s">
        <v>3408</v>
      </c>
      <c r="B3423" s="1574" t="s">
        <v>6907</v>
      </c>
      <c r="C3423" s="112" t="s">
        <v>1717</v>
      </c>
      <c r="D3423" s="1575" t="s">
        <v>6789</v>
      </c>
    </row>
    <row r="3424">
      <c r="A3424" s="1576" t="s">
        <v>3408</v>
      </c>
      <c r="B3424" s="1574" t="s">
        <v>6908</v>
      </c>
      <c r="C3424" s="112" t="s">
        <v>1717</v>
      </c>
      <c r="D3424" s="1575" t="s">
        <v>6789</v>
      </c>
    </row>
    <row r="3425">
      <c r="A3425" s="1576" t="s">
        <v>3408</v>
      </c>
      <c r="B3425" s="1574" t="s">
        <v>6909</v>
      </c>
      <c r="C3425" s="112" t="s">
        <v>1717</v>
      </c>
      <c r="D3425" s="1575" t="s">
        <v>6789</v>
      </c>
    </row>
    <row r="3426">
      <c r="A3426" s="1576" t="s">
        <v>3408</v>
      </c>
      <c r="B3426" s="1574" t="s">
        <v>6910</v>
      </c>
      <c r="C3426" s="112" t="s">
        <v>1717</v>
      </c>
      <c r="D3426" s="1575" t="s">
        <v>6789</v>
      </c>
    </row>
    <row r="3427">
      <c r="A3427" s="1576" t="s">
        <v>3408</v>
      </c>
      <c r="B3427" s="1574" t="s">
        <v>6911</v>
      </c>
      <c r="C3427" s="112" t="s">
        <v>1717</v>
      </c>
      <c r="D3427" s="1575" t="s">
        <v>6789</v>
      </c>
    </row>
    <row r="3428">
      <c r="A3428" s="1576" t="s">
        <v>3408</v>
      </c>
      <c r="B3428" s="1574" t="s">
        <v>6912</v>
      </c>
      <c r="C3428" s="112" t="s">
        <v>1717</v>
      </c>
      <c r="D3428" s="1575" t="s">
        <v>6789</v>
      </c>
    </row>
    <row r="3429">
      <c r="A3429" s="1576" t="s">
        <v>3408</v>
      </c>
      <c r="B3429" s="1574" t="s">
        <v>6913</v>
      </c>
      <c r="C3429" s="112" t="s">
        <v>1717</v>
      </c>
      <c r="D3429" s="1575" t="s">
        <v>6789</v>
      </c>
    </row>
    <row r="3430">
      <c r="A3430" s="1576" t="s">
        <v>3408</v>
      </c>
      <c r="B3430" s="1574" t="s">
        <v>6914</v>
      </c>
      <c r="C3430" s="112" t="s">
        <v>1717</v>
      </c>
      <c r="D3430" s="1575" t="s">
        <v>6789</v>
      </c>
    </row>
    <row r="3431">
      <c r="A3431" s="1576" t="s">
        <v>3408</v>
      </c>
      <c r="B3431" s="1574" t="s">
        <v>6915</v>
      </c>
      <c r="C3431" s="112" t="s">
        <v>1717</v>
      </c>
      <c r="D3431" s="1575" t="s">
        <v>6789</v>
      </c>
    </row>
    <row r="3432">
      <c r="A3432" s="1576" t="s">
        <v>3408</v>
      </c>
      <c r="B3432" s="1574" t="s">
        <v>6916</v>
      </c>
      <c r="C3432" s="112" t="s">
        <v>1717</v>
      </c>
      <c r="D3432" s="1575" t="s">
        <v>6789</v>
      </c>
    </row>
    <row r="3433">
      <c r="A3433" s="1576" t="s">
        <v>3408</v>
      </c>
      <c r="B3433" s="1574" t="s">
        <v>6917</v>
      </c>
      <c r="C3433" s="112" t="s">
        <v>1717</v>
      </c>
      <c r="D3433" s="1575" t="s">
        <v>6789</v>
      </c>
    </row>
    <row r="3434">
      <c r="A3434" s="1576" t="s">
        <v>3408</v>
      </c>
      <c r="B3434" s="1574" t="s">
        <v>6918</v>
      </c>
      <c r="C3434" s="112" t="s">
        <v>1717</v>
      </c>
      <c r="D3434" s="1575" t="s">
        <v>6789</v>
      </c>
    </row>
    <row r="3435">
      <c r="A3435" s="1576" t="s">
        <v>3408</v>
      </c>
      <c r="B3435" s="1574" t="s">
        <v>6919</v>
      </c>
      <c r="C3435" s="112" t="s">
        <v>1717</v>
      </c>
      <c r="D3435" s="1575" t="s">
        <v>6789</v>
      </c>
    </row>
    <row r="3436">
      <c r="A3436" s="1576" t="s">
        <v>3408</v>
      </c>
      <c r="B3436" s="1574" t="s">
        <v>6920</v>
      </c>
      <c r="C3436" s="112" t="s">
        <v>1717</v>
      </c>
      <c r="D3436" s="1575" t="s">
        <v>6789</v>
      </c>
    </row>
    <row r="3437">
      <c r="A3437" s="1576" t="s">
        <v>3408</v>
      </c>
      <c r="B3437" s="1574" t="s">
        <v>6921</v>
      </c>
      <c r="C3437" s="112" t="s">
        <v>1717</v>
      </c>
      <c r="D3437" s="1575" t="s">
        <v>6789</v>
      </c>
    </row>
    <row r="3438">
      <c r="A3438" s="1576" t="s">
        <v>3408</v>
      </c>
      <c r="B3438" s="1574" t="s">
        <v>6922</v>
      </c>
      <c r="C3438" s="112" t="s">
        <v>1717</v>
      </c>
      <c r="D3438" s="1575" t="s">
        <v>6789</v>
      </c>
    </row>
    <row r="3439">
      <c r="A3439" s="1576" t="s">
        <v>3408</v>
      </c>
      <c r="B3439" s="1574" t="s">
        <v>6923</v>
      </c>
      <c r="C3439" s="112" t="s">
        <v>1717</v>
      </c>
      <c r="D3439" s="1575" t="s">
        <v>6789</v>
      </c>
    </row>
    <row r="3440">
      <c r="A3440" s="1576" t="s">
        <v>3408</v>
      </c>
      <c r="B3440" s="1574" t="s">
        <v>6924</v>
      </c>
      <c r="C3440" s="112" t="s">
        <v>1717</v>
      </c>
      <c r="D3440" s="1575" t="s">
        <v>6789</v>
      </c>
    </row>
    <row r="3441">
      <c r="A3441" s="1576" t="s">
        <v>3408</v>
      </c>
      <c r="B3441" s="1574" t="s">
        <v>6925</v>
      </c>
      <c r="C3441" s="112" t="s">
        <v>1717</v>
      </c>
      <c r="D3441" s="1575" t="s">
        <v>6789</v>
      </c>
    </row>
    <row r="3442">
      <c r="A3442" s="1576" t="s">
        <v>3408</v>
      </c>
      <c r="B3442" s="1574" t="s">
        <v>6926</v>
      </c>
      <c r="C3442" s="112" t="s">
        <v>1717</v>
      </c>
      <c r="D3442" s="1575" t="s">
        <v>6789</v>
      </c>
    </row>
    <row r="3443">
      <c r="A3443" s="1576" t="s">
        <v>3408</v>
      </c>
      <c r="B3443" s="1574" t="s">
        <v>6927</v>
      </c>
      <c r="C3443" s="112" t="s">
        <v>1717</v>
      </c>
      <c r="D3443" s="1575" t="s">
        <v>6789</v>
      </c>
    </row>
    <row r="3444">
      <c r="A3444" s="1576" t="s">
        <v>3408</v>
      </c>
      <c r="B3444" s="1574" t="s">
        <v>6928</v>
      </c>
      <c r="C3444" s="112" t="s">
        <v>1717</v>
      </c>
      <c r="D3444" s="1575" t="s">
        <v>6789</v>
      </c>
    </row>
    <row r="3445">
      <c r="A3445" s="1576" t="s">
        <v>3408</v>
      </c>
      <c r="B3445" s="1574" t="s">
        <v>6929</v>
      </c>
      <c r="C3445" s="112" t="s">
        <v>3706</v>
      </c>
      <c r="D3445" s="1575" t="s">
        <v>6789</v>
      </c>
    </row>
    <row r="3446">
      <c r="A3446" s="1576" t="s">
        <v>3408</v>
      </c>
      <c r="B3446" s="1574" t="s">
        <v>6930</v>
      </c>
      <c r="C3446" s="112" t="s">
        <v>1717</v>
      </c>
      <c r="D3446" s="1575" t="s">
        <v>6789</v>
      </c>
    </row>
    <row r="3447">
      <c r="A3447" s="1576" t="s">
        <v>3408</v>
      </c>
      <c r="B3447" s="1574" t="s">
        <v>6931</v>
      </c>
      <c r="C3447" s="112" t="s">
        <v>1717</v>
      </c>
      <c r="D3447" s="1575" t="s">
        <v>6789</v>
      </c>
    </row>
    <row r="3448">
      <c r="A3448" s="1576" t="s">
        <v>3408</v>
      </c>
      <c r="B3448" s="1574" t="s">
        <v>6932</v>
      </c>
      <c r="C3448" s="112" t="s">
        <v>1717</v>
      </c>
      <c r="D3448" s="1575" t="s">
        <v>6789</v>
      </c>
    </row>
    <row r="3449">
      <c r="A3449" s="1576" t="s">
        <v>3408</v>
      </c>
      <c r="B3449" s="1574" t="s">
        <v>6933</v>
      </c>
      <c r="C3449" s="112" t="s">
        <v>1717</v>
      </c>
      <c r="D3449" s="1575" t="s">
        <v>6789</v>
      </c>
    </row>
    <row r="3450">
      <c r="A3450" s="1576" t="s">
        <v>3408</v>
      </c>
      <c r="B3450" s="1574" t="s">
        <v>620</v>
      </c>
      <c r="C3450" s="112" t="s">
        <v>1717</v>
      </c>
      <c r="D3450" s="1575" t="s">
        <v>6789</v>
      </c>
    </row>
    <row r="3451">
      <c r="A3451" s="1576" t="s">
        <v>3408</v>
      </c>
      <c r="B3451" s="1574" t="s">
        <v>6934</v>
      </c>
      <c r="C3451" s="112" t="s">
        <v>1717</v>
      </c>
      <c r="D3451" s="1575" t="s">
        <v>6789</v>
      </c>
    </row>
    <row r="3452">
      <c r="A3452" s="1576" t="s">
        <v>3408</v>
      </c>
      <c r="B3452" s="1574" t="s">
        <v>6935</v>
      </c>
      <c r="C3452" s="112" t="s">
        <v>6936</v>
      </c>
      <c r="D3452" s="1575" t="s">
        <v>6789</v>
      </c>
    </row>
    <row r="3453">
      <c r="A3453" s="1576" t="s">
        <v>3408</v>
      </c>
      <c r="B3453" s="1574" t="s">
        <v>6937</v>
      </c>
      <c r="C3453" s="112" t="s">
        <v>1717</v>
      </c>
      <c r="D3453" s="1575" t="s">
        <v>6789</v>
      </c>
    </row>
    <row r="3454">
      <c r="A3454" s="1576" t="s">
        <v>3408</v>
      </c>
      <c r="B3454" s="1574" t="s">
        <v>6938</v>
      </c>
      <c r="C3454" s="112" t="s">
        <v>1717</v>
      </c>
      <c r="D3454" s="1575" t="s">
        <v>6789</v>
      </c>
    </row>
    <row r="3455">
      <c r="A3455" s="1576" t="s">
        <v>3408</v>
      </c>
      <c r="B3455" s="1574" t="s">
        <v>6939</v>
      </c>
      <c r="C3455" s="112" t="s">
        <v>1717</v>
      </c>
      <c r="D3455" s="1575" t="s">
        <v>6789</v>
      </c>
    </row>
    <row r="3456">
      <c r="A3456" s="1576" t="s">
        <v>3408</v>
      </c>
      <c r="B3456" s="1574" t="s">
        <v>6940</v>
      </c>
      <c r="C3456" s="112" t="s">
        <v>1717</v>
      </c>
      <c r="D3456" s="1575" t="s">
        <v>6789</v>
      </c>
    </row>
    <row r="3457">
      <c r="A3457" s="1576" t="s">
        <v>3408</v>
      </c>
      <c r="B3457" s="1574" t="s">
        <v>6941</v>
      </c>
      <c r="C3457" s="112" t="s">
        <v>1717</v>
      </c>
      <c r="D3457" s="1575" t="s">
        <v>6789</v>
      </c>
    </row>
    <row r="3458">
      <c r="A3458" s="1576" t="s">
        <v>3408</v>
      </c>
      <c r="B3458" s="1574" t="s">
        <v>6942</v>
      </c>
      <c r="C3458" s="112" t="s">
        <v>6936</v>
      </c>
      <c r="D3458" s="1575" t="s">
        <v>6789</v>
      </c>
    </row>
    <row r="3459">
      <c r="A3459" s="1576" t="s">
        <v>3408</v>
      </c>
      <c r="B3459" s="1574" t="s">
        <v>6943</v>
      </c>
      <c r="C3459" s="112" t="s">
        <v>1717</v>
      </c>
      <c r="D3459" s="1575" t="s">
        <v>6789</v>
      </c>
    </row>
    <row r="3460">
      <c r="A3460" s="1576" t="s">
        <v>3408</v>
      </c>
      <c r="B3460" s="1574" t="s">
        <v>6944</v>
      </c>
      <c r="C3460" s="112" t="s">
        <v>1717</v>
      </c>
      <c r="D3460" s="1575" t="s">
        <v>6789</v>
      </c>
    </row>
    <row r="3461">
      <c r="A3461" s="1576" t="s">
        <v>3408</v>
      </c>
      <c r="B3461" s="1574" t="s">
        <v>6945</v>
      </c>
      <c r="C3461" s="112" t="s">
        <v>1717</v>
      </c>
      <c r="D3461" s="1575" t="s">
        <v>6789</v>
      </c>
    </row>
    <row r="3462">
      <c r="A3462" s="1576" t="s">
        <v>3408</v>
      </c>
      <c r="B3462" s="1574" t="s">
        <v>6946</v>
      </c>
      <c r="C3462" s="112" t="s">
        <v>1717</v>
      </c>
      <c r="D3462" s="1575" t="s">
        <v>6789</v>
      </c>
    </row>
    <row r="3463">
      <c r="A3463" s="1576" t="s">
        <v>3408</v>
      </c>
      <c r="B3463" s="1574" t="s">
        <v>6947</v>
      </c>
      <c r="C3463" s="112" t="s">
        <v>1717</v>
      </c>
      <c r="D3463" s="1575" t="s">
        <v>6789</v>
      </c>
    </row>
    <row r="3464">
      <c r="A3464" s="1576" t="s">
        <v>3408</v>
      </c>
      <c r="B3464" s="1574" t="s">
        <v>6948</v>
      </c>
      <c r="C3464" s="112" t="s">
        <v>6694</v>
      </c>
      <c r="D3464" s="1575" t="s">
        <v>6694</v>
      </c>
    </row>
    <row r="3465">
      <c r="A3465" s="1576" t="s">
        <v>3408</v>
      </c>
      <c r="B3465" s="1574" t="s">
        <v>6949</v>
      </c>
      <c r="C3465" s="112" t="s">
        <v>1717</v>
      </c>
      <c r="D3465" s="1575" t="s">
        <v>6694</v>
      </c>
    </row>
    <row r="3466">
      <c r="A3466" s="1576" t="s">
        <v>3408</v>
      </c>
      <c r="B3466" s="1574" t="s">
        <v>6950</v>
      </c>
      <c r="C3466" s="112" t="s">
        <v>6951</v>
      </c>
      <c r="D3466" s="1575" t="s">
        <v>6789</v>
      </c>
    </row>
    <row r="3467">
      <c r="A3467" s="1576" t="s">
        <v>3408</v>
      </c>
      <c r="B3467" s="1574" t="s">
        <v>6952</v>
      </c>
      <c r="C3467" s="112" t="s">
        <v>1717</v>
      </c>
      <c r="D3467" s="1575" t="s">
        <v>6789</v>
      </c>
    </row>
    <row r="3468">
      <c r="A3468" s="1576" t="s">
        <v>3408</v>
      </c>
      <c r="B3468" s="1574" t="s">
        <v>6953</v>
      </c>
      <c r="C3468" s="112" t="s">
        <v>1717</v>
      </c>
      <c r="D3468" s="1575" t="s">
        <v>6789</v>
      </c>
    </row>
    <row r="3469">
      <c r="A3469" s="1576" t="s">
        <v>3408</v>
      </c>
      <c r="B3469" s="1574" t="s">
        <v>6954</v>
      </c>
      <c r="C3469" s="112" t="s">
        <v>1717</v>
      </c>
      <c r="D3469" s="1575" t="s">
        <v>6789</v>
      </c>
    </row>
    <row r="3470">
      <c r="A3470" s="1576" t="s">
        <v>3408</v>
      </c>
      <c r="B3470" s="1574" t="s">
        <v>6955</v>
      </c>
      <c r="C3470" s="112" t="s">
        <v>6956</v>
      </c>
      <c r="D3470" s="1575" t="s">
        <v>6486</v>
      </c>
    </row>
    <row r="3471">
      <c r="A3471" s="1576" t="s">
        <v>3408</v>
      </c>
      <c r="B3471" s="1574" t="s">
        <v>6957</v>
      </c>
      <c r="C3471" s="112" t="s">
        <v>6956</v>
      </c>
      <c r="D3471" s="1575" t="s">
        <v>6486</v>
      </c>
    </row>
    <row r="3472">
      <c r="A3472" s="1576" t="s">
        <v>3408</v>
      </c>
      <c r="B3472" s="1574" t="s">
        <v>6958</v>
      </c>
      <c r="C3472" s="112" t="s">
        <v>6956</v>
      </c>
      <c r="D3472" s="1575" t="s">
        <v>6486</v>
      </c>
    </row>
    <row r="3473">
      <c r="A3473" s="1576" t="s">
        <v>3408</v>
      </c>
      <c r="B3473" s="1574" t="s">
        <v>6959</v>
      </c>
      <c r="C3473" s="112" t="s">
        <v>6956</v>
      </c>
      <c r="D3473" s="1575" t="s">
        <v>6486</v>
      </c>
    </row>
    <row r="3474">
      <c r="A3474" s="1576" t="s">
        <v>3408</v>
      </c>
      <c r="B3474" s="1574" t="s">
        <v>6960</v>
      </c>
      <c r="C3474" s="112" t="s">
        <v>6956</v>
      </c>
      <c r="D3474" s="1575" t="s">
        <v>6486</v>
      </c>
    </row>
    <row r="3475">
      <c r="A3475" s="1576" t="s">
        <v>3408</v>
      </c>
      <c r="B3475" s="1574" t="s">
        <v>6961</v>
      </c>
      <c r="C3475" s="112" t="s">
        <v>6956</v>
      </c>
      <c r="D3475" s="1575" t="s">
        <v>6486</v>
      </c>
    </row>
    <row r="3476">
      <c r="A3476" s="1576" t="s">
        <v>3408</v>
      </c>
      <c r="B3476" s="1574" t="s">
        <v>6962</v>
      </c>
      <c r="C3476" s="112" t="s">
        <v>6956</v>
      </c>
      <c r="D3476" s="1575" t="s">
        <v>6486</v>
      </c>
    </row>
    <row r="3477">
      <c r="A3477" s="1576" t="s">
        <v>3408</v>
      </c>
      <c r="B3477" s="1574" t="s">
        <v>6963</v>
      </c>
      <c r="C3477" s="112" t="s">
        <v>6956</v>
      </c>
      <c r="D3477" s="1575" t="s">
        <v>6486</v>
      </c>
    </row>
    <row r="3478">
      <c r="A3478" s="1576" t="s">
        <v>3408</v>
      </c>
      <c r="B3478" s="1574" t="s">
        <v>6964</v>
      </c>
      <c r="C3478" s="112" t="s">
        <v>6956</v>
      </c>
      <c r="D3478" s="1575" t="s">
        <v>6486</v>
      </c>
    </row>
    <row r="3479">
      <c r="A3479" s="1576" t="s">
        <v>3408</v>
      </c>
      <c r="B3479" s="1574" t="s">
        <v>6965</v>
      </c>
      <c r="C3479" s="112" t="s">
        <v>6956</v>
      </c>
      <c r="D3479" s="1575" t="s">
        <v>6486</v>
      </c>
    </row>
    <row r="3480">
      <c r="A3480" s="1576" t="s">
        <v>3408</v>
      </c>
      <c r="B3480" s="1574" t="s">
        <v>6966</v>
      </c>
      <c r="C3480" s="112" t="s">
        <v>6956</v>
      </c>
      <c r="D3480" s="1575" t="s">
        <v>6486</v>
      </c>
    </row>
    <row r="3481">
      <c r="A3481" s="1576" t="s">
        <v>3408</v>
      </c>
      <c r="B3481" s="1574" t="s">
        <v>6967</v>
      </c>
      <c r="C3481" s="112" t="s">
        <v>6956</v>
      </c>
      <c r="D3481" s="1575" t="s">
        <v>6486</v>
      </c>
    </row>
    <row r="3482">
      <c r="A3482" s="1576" t="s">
        <v>3408</v>
      </c>
      <c r="B3482" s="1574" t="s">
        <v>6968</v>
      </c>
      <c r="C3482" s="112" t="s">
        <v>6956</v>
      </c>
      <c r="D3482" s="1575" t="s">
        <v>6486</v>
      </c>
    </row>
    <row r="3483">
      <c r="A3483" s="1576" t="s">
        <v>3408</v>
      </c>
      <c r="B3483" s="1574" t="s">
        <v>6969</v>
      </c>
      <c r="C3483" s="112" t="s">
        <v>6956</v>
      </c>
      <c r="D3483" s="1575" t="s">
        <v>6486</v>
      </c>
    </row>
    <row r="3484">
      <c r="A3484" s="1576" t="s">
        <v>3408</v>
      </c>
      <c r="B3484" s="1574" t="s">
        <v>6970</v>
      </c>
      <c r="C3484" s="112" t="s">
        <v>6956</v>
      </c>
      <c r="D3484" s="1575" t="s">
        <v>6486</v>
      </c>
    </row>
    <row r="3485">
      <c r="A3485" s="1576" t="s">
        <v>3408</v>
      </c>
      <c r="B3485" s="1574" t="s">
        <v>6971</v>
      </c>
      <c r="C3485" s="112" t="s">
        <v>6956</v>
      </c>
      <c r="D3485" s="1575" t="s">
        <v>6486</v>
      </c>
    </row>
    <row r="3486">
      <c r="A3486" s="1576" t="s">
        <v>3408</v>
      </c>
      <c r="B3486" s="1574" t="s">
        <v>6972</v>
      </c>
      <c r="C3486" s="112" t="s">
        <v>6956</v>
      </c>
      <c r="D3486" s="1575" t="s">
        <v>6486</v>
      </c>
    </row>
    <row r="3487">
      <c r="A3487" s="1576" t="s">
        <v>3408</v>
      </c>
      <c r="B3487" s="1574" t="s">
        <v>6973</v>
      </c>
      <c r="C3487" s="112" t="s">
        <v>6956</v>
      </c>
      <c r="D3487" s="1575" t="s">
        <v>6486</v>
      </c>
    </row>
    <row r="3488">
      <c r="A3488" s="1576" t="s">
        <v>3408</v>
      </c>
      <c r="B3488" s="1574" t="s">
        <v>6974</v>
      </c>
      <c r="C3488" s="112" t="s">
        <v>6975</v>
      </c>
      <c r="D3488" s="1575" t="s">
        <v>1137</v>
      </c>
    </row>
    <row r="3489">
      <c r="A3489" s="1576" t="s">
        <v>3408</v>
      </c>
      <c r="B3489" s="1574" t="s">
        <v>6976</v>
      </c>
      <c r="C3489" s="112" t="s">
        <v>1114</v>
      </c>
      <c r="D3489" s="1575" t="s">
        <v>2951</v>
      </c>
    </row>
    <row r="3490">
      <c r="A3490" s="1576" t="s">
        <v>3408</v>
      </c>
      <c r="B3490" s="1574" t="s">
        <v>6977</v>
      </c>
      <c r="C3490" s="112" t="s">
        <v>6978</v>
      </c>
      <c r="D3490" s="1575" t="s">
        <v>1137</v>
      </c>
    </row>
    <row r="3491">
      <c r="A3491" s="1576" t="s">
        <v>3408</v>
      </c>
      <c r="B3491" s="1574" t="s">
        <v>6979</v>
      </c>
      <c r="C3491" s="112" t="s">
        <v>6980</v>
      </c>
      <c r="D3491" s="1575" t="s">
        <v>1137</v>
      </c>
    </row>
    <row r="3492">
      <c r="A3492" s="1576" t="s">
        <v>3408</v>
      </c>
      <c r="B3492" s="1574" t="s">
        <v>6981</v>
      </c>
      <c r="C3492" s="112" t="s">
        <v>6982</v>
      </c>
      <c r="D3492" s="1575" t="s">
        <v>6983</v>
      </c>
    </row>
    <row r="3493">
      <c r="A3493" s="1576" t="s">
        <v>3408</v>
      </c>
      <c r="B3493" s="1574" t="s">
        <v>6984</v>
      </c>
      <c r="C3493" s="112" t="s">
        <v>6985</v>
      </c>
      <c r="D3493" s="1575" t="s">
        <v>6986</v>
      </c>
    </row>
    <row r="3494">
      <c r="A3494" s="1576" t="s">
        <v>3408</v>
      </c>
      <c r="B3494" s="1574" t="s">
        <v>6987</v>
      </c>
      <c r="C3494" s="112" t="s">
        <v>6985</v>
      </c>
      <c r="D3494" s="1575" t="s">
        <v>6986</v>
      </c>
    </row>
    <row r="3495">
      <c r="A3495" s="1576" t="s">
        <v>3408</v>
      </c>
      <c r="B3495" s="1574" t="s">
        <v>6988</v>
      </c>
      <c r="C3495" s="112" t="s">
        <v>6989</v>
      </c>
      <c r="D3495" s="1575" t="s">
        <v>1137</v>
      </c>
    </row>
    <row r="3496">
      <c r="A3496" s="1576" t="s">
        <v>3408</v>
      </c>
      <c r="B3496" s="1574" t="s">
        <v>6990</v>
      </c>
      <c r="C3496" s="112" t="s">
        <v>6975</v>
      </c>
      <c r="D3496" s="1575" t="s">
        <v>1137</v>
      </c>
    </row>
    <row r="3497">
      <c r="A3497" s="1576" t="s">
        <v>3408</v>
      </c>
      <c r="B3497" s="1574" t="s">
        <v>6991</v>
      </c>
      <c r="C3497" s="112" t="s">
        <v>2061</v>
      </c>
      <c r="D3497" s="1575" t="s">
        <v>6983</v>
      </c>
    </row>
    <row r="3498">
      <c r="A3498" s="1576" t="s">
        <v>3408</v>
      </c>
      <c r="B3498" s="1574" t="s">
        <v>6992</v>
      </c>
      <c r="C3498" s="112" t="s">
        <v>1045</v>
      </c>
      <c r="D3498" s="1575" t="s">
        <v>1484</v>
      </c>
    </row>
    <row r="3499">
      <c r="A3499" s="1576" t="s">
        <v>3408</v>
      </c>
      <c r="B3499" s="1574" t="s">
        <v>6993</v>
      </c>
      <c r="C3499" s="112" t="s">
        <v>6994</v>
      </c>
      <c r="D3499" s="1575" t="s">
        <v>6983</v>
      </c>
    </row>
    <row r="3500">
      <c r="A3500" s="1576" t="s">
        <v>3408</v>
      </c>
      <c r="B3500" s="1574" t="s">
        <v>6995</v>
      </c>
      <c r="C3500" s="112" t="s">
        <v>6996</v>
      </c>
      <c r="D3500" s="1575" t="s">
        <v>6983</v>
      </c>
    </row>
    <row r="3501">
      <c r="A3501" s="1576" t="s">
        <v>3408</v>
      </c>
      <c r="B3501" s="1574" t="s">
        <v>6997</v>
      </c>
      <c r="C3501" s="112" t="s">
        <v>6998</v>
      </c>
      <c r="D3501" s="1575" t="s">
        <v>2951</v>
      </c>
    </row>
    <row r="3502">
      <c r="A3502" s="1576" t="s">
        <v>3408</v>
      </c>
      <c r="B3502" s="1574" t="s">
        <v>6999</v>
      </c>
      <c r="C3502" s="112" t="s">
        <v>7000</v>
      </c>
      <c r="D3502" s="1575" t="s">
        <v>2951</v>
      </c>
    </row>
    <row r="3503">
      <c r="A3503" s="1576" t="s">
        <v>3408</v>
      </c>
      <c r="B3503" s="1574" t="s">
        <v>7001</v>
      </c>
      <c r="C3503" s="112" t="s">
        <v>7002</v>
      </c>
      <c r="D3503" s="1575" t="s">
        <v>1310</v>
      </c>
    </row>
    <row r="3504">
      <c r="A3504" s="1576" t="s">
        <v>3408</v>
      </c>
      <c r="B3504" s="1574" t="s">
        <v>7003</v>
      </c>
      <c r="C3504" s="112" t="s">
        <v>7004</v>
      </c>
      <c r="D3504" s="1575" t="s">
        <v>1310</v>
      </c>
    </row>
    <row r="3505">
      <c r="A3505" s="1576" t="s">
        <v>3408</v>
      </c>
      <c r="B3505" s="1574" t="s">
        <v>7005</v>
      </c>
      <c r="C3505" s="112" t="s">
        <v>1484</v>
      </c>
      <c r="D3505" s="1575" t="s">
        <v>1484</v>
      </c>
    </row>
    <row r="3506">
      <c r="A3506" s="1576" t="s">
        <v>3408</v>
      </c>
      <c r="B3506" s="1574" t="s">
        <v>7006</v>
      </c>
      <c r="C3506" s="112" t="s">
        <v>1484</v>
      </c>
      <c r="D3506" s="1575" t="s">
        <v>1484</v>
      </c>
    </row>
    <row r="3507">
      <c r="A3507" s="1576" t="s">
        <v>3408</v>
      </c>
      <c r="B3507" s="1574" t="s">
        <v>7007</v>
      </c>
      <c r="C3507" s="112" t="s">
        <v>7008</v>
      </c>
      <c r="D3507" s="1575" t="s">
        <v>6983</v>
      </c>
    </row>
    <row r="3508">
      <c r="A3508" s="1576" t="s">
        <v>3408</v>
      </c>
      <c r="B3508" s="1574" t="s">
        <v>7009</v>
      </c>
      <c r="C3508" s="112" t="s">
        <v>2810</v>
      </c>
      <c r="D3508" s="1575" t="s">
        <v>1310</v>
      </c>
    </row>
    <row r="3509">
      <c r="A3509" s="1576" t="s">
        <v>3408</v>
      </c>
      <c r="B3509" s="1574" t="s">
        <v>7010</v>
      </c>
      <c r="C3509" s="112" t="s">
        <v>2810</v>
      </c>
      <c r="D3509" s="1575" t="s">
        <v>1310</v>
      </c>
    </row>
    <row r="3510">
      <c r="A3510" s="1576" t="s">
        <v>3408</v>
      </c>
      <c r="B3510" s="1574" t="s">
        <v>7011</v>
      </c>
      <c r="C3510" s="112" t="s">
        <v>7012</v>
      </c>
      <c r="D3510" s="1575" t="s">
        <v>6986</v>
      </c>
    </row>
    <row r="3511">
      <c r="A3511" s="1576" t="s">
        <v>3408</v>
      </c>
      <c r="B3511" s="1574" t="s">
        <v>7013</v>
      </c>
      <c r="C3511" s="112" t="s">
        <v>2731</v>
      </c>
      <c r="D3511" s="1575" t="s">
        <v>7014</v>
      </c>
    </row>
    <row r="3512">
      <c r="A3512" s="1576" t="s">
        <v>3408</v>
      </c>
      <c r="B3512" s="1574" t="s">
        <v>7015</v>
      </c>
      <c r="C3512" s="112" t="s">
        <v>2731</v>
      </c>
      <c r="D3512" s="1575" t="s">
        <v>7014</v>
      </c>
    </row>
    <row r="3513">
      <c r="A3513" s="1576" t="s">
        <v>3408</v>
      </c>
      <c r="B3513" s="1574" t="s">
        <v>7016</v>
      </c>
      <c r="C3513" s="112" t="s">
        <v>7017</v>
      </c>
      <c r="D3513" s="1575" t="s">
        <v>1484</v>
      </c>
    </row>
    <row r="3514">
      <c r="A3514" s="1576" t="s">
        <v>3408</v>
      </c>
      <c r="B3514" s="1574" t="s">
        <v>7018</v>
      </c>
      <c r="C3514" s="112" t="s">
        <v>7019</v>
      </c>
      <c r="D3514" s="1575" t="s">
        <v>6983</v>
      </c>
    </row>
    <row r="3515">
      <c r="A3515" s="1576" t="s">
        <v>3408</v>
      </c>
      <c r="B3515" s="1574" t="s">
        <v>7020</v>
      </c>
      <c r="C3515" s="112" t="s">
        <v>7019</v>
      </c>
      <c r="D3515" s="1575" t="s">
        <v>6983</v>
      </c>
    </row>
    <row r="3516">
      <c r="A3516" s="1576" t="s">
        <v>3408</v>
      </c>
      <c r="B3516" s="1574" t="s">
        <v>7021</v>
      </c>
      <c r="C3516" s="112" t="s">
        <v>7019</v>
      </c>
      <c r="D3516" s="1575" t="s">
        <v>6983</v>
      </c>
    </row>
    <row r="3517">
      <c r="A3517" s="1576" t="s">
        <v>3408</v>
      </c>
      <c r="B3517" s="1574" t="s">
        <v>7022</v>
      </c>
      <c r="C3517" s="112" t="s">
        <v>7023</v>
      </c>
      <c r="D3517" s="1575" t="s">
        <v>6986</v>
      </c>
    </row>
    <row r="3518">
      <c r="A3518" s="1576" t="s">
        <v>3408</v>
      </c>
      <c r="B3518" s="1574" t="s">
        <v>7024</v>
      </c>
      <c r="C3518" s="112" t="s">
        <v>1076</v>
      </c>
      <c r="D3518" s="1575" t="s">
        <v>7014</v>
      </c>
    </row>
    <row r="3519">
      <c r="A3519" s="1576" t="s">
        <v>3408</v>
      </c>
      <c r="B3519" s="1574" t="s">
        <v>7025</v>
      </c>
      <c r="C3519" s="112" t="s">
        <v>7026</v>
      </c>
      <c r="D3519" s="1575" t="s">
        <v>7014</v>
      </c>
    </row>
    <row r="3520">
      <c r="A3520" s="1576" t="s">
        <v>3408</v>
      </c>
      <c r="B3520" s="1574" t="s">
        <v>7027</v>
      </c>
      <c r="C3520" s="112" t="s">
        <v>7028</v>
      </c>
      <c r="D3520" s="1575" t="s">
        <v>6986</v>
      </c>
    </row>
    <row r="3521">
      <c r="A3521" s="1576" t="s">
        <v>3408</v>
      </c>
      <c r="B3521" s="1574" t="s">
        <v>7029</v>
      </c>
      <c r="C3521" s="112" t="s">
        <v>7030</v>
      </c>
      <c r="D3521" s="1575" t="s">
        <v>7014</v>
      </c>
    </row>
    <row r="3522">
      <c r="A3522" s="1576" t="s">
        <v>3408</v>
      </c>
      <c r="B3522" s="1574" t="s">
        <v>7031</v>
      </c>
      <c r="C3522" s="112" t="s">
        <v>7032</v>
      </c>
      <c r="D3522" s="1575" t="s">
        <v>2951</v>
      </c>
    </row>
    <row r="3523">
      <c r="A3523" s="1576" t="s">
        <v>3408</v>
      </c>
      <c r="B3523" s="1574" t="s">
        <v>7033</v>
      </c>
      <c r="C3523" s="112" t="s">
        <v>7034</v>
      </c>
      <c r="D3523" s="1575" t="s">
        <v>1310</v>
      </c>
    </row>
    <row r="3524">
      <c r="A3524" s="1576" t="s">
        <v>3408</v>
      </c>
      <c r="B3524" s="1574" t="s">
        <v>7035</v>
      </c>
      <c r="C3524" s="112" t="s">
        <v>7036</v>
      </c>
      <c r="D3524" s="1575" t="s">
        <v>6486</v>
      </c>
    </row>
    <row r="3525">
      <c r="A3525" s="1576" t="s">
        <v>3408</v>
      </c>
      <c r="B3525" s="1574" t="s">
        <v>7037</v>
      </c>
      <c r="C3525" s="112" t="s">
        <v>6956</v>
      </c>
      <c r="D3525" s="1575" t="s">
        <v>6486</v>
      </c>
    </row>
    <row r="3526">
      <c r="A3526" s="1576" t="s">
        <v>3408</v>
      </c>
      <c r="B3526" s="1574" t="s">
        <v>7038</v>
      </c>
      <c r="C3526" s="112" t="s">
        <v>6956</v>
      </c>
      <c r="D3526" s="1575" t="s">
        <v>6486</v>
      </c>
    </row>
    <row r="3527">
      <c r="A3527" s="1576" t="s">
        <v>3408</v>
      </c>
      <c r="B3527" s="1574" t="s">
        <v>7039</v>
      </c>
      <c r="C3527" s="112" t="s">
        <v>7040</v>
      </c>
      <c r="D3527" s="1575" t="s">
        <v>7041</v>
      </c>
    </row>
    <row r="3528">
      <c r="A3528" s="1576" t="s">
        <v>3408</v>
      </c>
      <c r="B3528" s="1574" t="s">
        <v>7042</v>
      </c>
      <c r="C3528" s="112" t="s">
        <v>7040</v>
      </c>
      <c r="D3528" s="1575" t="s">
        <v>7041</v>
      </c>
    </row>
    <row r="3529">
      <c r="A3529" s="1576" t="s">
        <v>3408</v>
      </c>
      <c r="B3529" s="1574" t="s">
        <v>7043</v>
      </c>
      <c r="C3529" s="112" t="s">
        <v>7040</v>
      </c>
      <c r="D3529" s="1575" t="s">
        <v>7041</v>
      </c>
    </row>
    <row r="3530">
      <c r="A3530" s="1576" t="s">
        <v>3408</v>
      </c>
      <c r="B3530" s="1574" t="s">
        <v>7044</v>
      </c>
      <c r="C3530" s="112" t="s">
        <v>7040</v>
      </c>
      <c r="D3530" s="1575" t="s">
        <v>7041</v>
      </c>
    </row>
    <row r="3531">
      <c r="A3531" s="1576" t="s">
        <v>3408</v>
      </c>
      <c r="B3531" s="1574" t="s">
        <v>7045</v>
      </c>
      <c r="C3531" s="112" t="s">
        <v>7040</v>
      </c>
      <c r="D3531" s="1575" t="s">
        <v>7041</v>
      </c>
    </row>
    <row r="3532">
      <c r="A3532" s="1576" t="s">
        <v>3408</v>
      </c>
      <c r="B3532" s="1574" t="s">
        <v>7046</v>
      </c>
      <c r="C3532" s="112" t="s">
        <v>7040</v>
      </c>
      <c r="D3532" s="1575" t="s">
        <v>7041</v>
      </c>
    </row>
    <row r="3533">
      <c r="A3533" s="1576" t="s">
        <v>3408</v>
      </c>
      <c r="B3533" s="1574" t="s">
        <v>7047</v>
      </c>
      <c r="C3533" s="112" t="s">
        <v>7048</v>
      </c>
      <c r="D3533" s="1575" t="s">
        <v>7041</v>
      </c>
    </row>
    <row r="3534">
      <c r="A3534" s="1576" t="s">
        <v>3408</v>
      </c>
      <c r="B3534" s="1574" t="s">
        <v>7049</v>
      </c>
      <c r="C3534" s="112" t="s">
        <v>7040</v>
      </c>
      <c r="D3534" s="1575" t="s">
        <v>7041</v>
      </c>
    </row>
    <row r="3535">
      <c r="A3535" s="1576" t="s">
        <v>3408</v>
      </c>
      <c r="B3535" s="1574" t="s">
        <v>7050</v>
      </c>
      <c r="C3535" s="112" t="s">
        <v>7040</v>
      </c>
      <c r="D3535" s="1575" t="s">
        <v>7041</v>
      </c>
    </row>
    <row r="3536">
      <c r="A3536" s="1576" t="s">
        <v>3408</v>
      </c>
      <c r="B3536" s="1574" t="s">
        <v>7051</v>
      </c>
      <c r="C3536" s="112" t="s">
        <v>7052</v>
      </c>
      <c r="D3536" s="1575" t="s">
        <v>7041</v>
      </c>
    </row>
    <row r="3537">
      <c r="A3537" s="1576" t="s">
        <v>3408</v>
      </c>
      <c r="B3537" s="1574" t="s">
        <v>7053</v>
      </c>
      <c r="C3537" s="112" t="s">
        <v>7040</v>
      </c>
      <c r="D3537" s="1575" t="s">
        <v>7041</v>
      </c>
    </row>
    <row r="3538">
      <c r="A3538" s="1576" t="s">
        <v>3408</v>
      </c>
      <c r="B3538" s="1574" t="s">
        <v>7054</v>
      </c>
      <c r="C3538" s="112" t="s">
        <v>7040</v>
      </c>
      <c r="D3538" s="1575" t="s">
        <v>7041</v>
      </c>
    </row>
    <row r="3539">
      <c r="A3539" s="1576" t="s">
        <v>3408</v>
      </c>
      <c r="B3539" s="1574" t="s">
        <v>7055</v>
      </c>
      <c r="C3539" s="112" t="s">
        <v>7048</v>
      </c>
      <c r="D3539" s="1575" t="s">
        <v>7041</v>
      </c>
    </row>
    <row r="3540">
      <c r="A3540" s="1576" t="s">
        <v>3408</v>
      </c>
      <c r="B3540" s="1574" t="s">
        <v>7056</v>
      </c>
      <c r="C3540" s="112" t="s">
        <v>7040</v>
      </c>
      <c r="D3540" s="1575" t="s">
        <v>7041</v>
      </c>
    </row>
    <row r="3541">
      <c r="A3541" s="1576" t="s">
        <v>3408</v>
      </c>
      <c r="B3541" s="1574" t="s">
        <v>7057</v>
      </c>
      <c r="C3541" s="112" t="s">
        <v>7058</v>
      </c>
      <c r="D3541" s="1575" t="s">
        <v>1478</v>
      </c>
    </row>
    <row r="3542">
      <c r="A3542" s="1576" t="s">
        <v>3408</v>
      </c>
      <c r="B3542" s="1574" t="s">
        <v>7059</v>
      </c>
      <c r="C3542" s="112" t="s">
        <v>7060</v>
      </c>
      <c r="D3542" s="1575" t="s">
        <v>7061</v>
      </c>
    </row>
    <row r="3543">
      <c r="A3543" s="1576" t="s">
        <v>3408</v>
      </c>
      <c r="B3543" s="1574" t="s">
        <v>7062</v>
      </c>
      <c r="C3543" s="112" t="s">
        <v>4819</v>
      </c>
      <c r="D3543" s="1575" t="s">
        <v>5872</v>
      </c>
    </row>
    <row r="3544">
      <c r="A3544" s="1576" t="s">
        <v>3408</v>
      </c>
      <c r="B3544" s="1574" t="s">
        <v>7063</v>
      </c>
      <c r="C3544" s="112" t="s">
        <v>7064</v>
      </c>
      <c r="D3544" s="1575" t="s">
        <v>1478</v>
      </c>
    </row>
    <row r="3545">
      <c r="A3545" s="1576" t="s">
        <v>3408</v>
      </c>
      <c r="B3545" s="1574" t="s">
        <v>7065</v>
      </c>
      <c r="C3545" s="112" t="s">
        <v>7066</v>
      </c>
      <c r="D3545" s="1575" t="s">
        <v>7061</v>
      </c>
    </row>
    <row r="3546">
      <c r="A3546" s="1576" t="s">
        <v>3408</v>
      </c>
      <c r="B3546" s="1574" t="s">
        <v>7067</v>
      </c>
      <c r="C3546" s="112" t="s">
        <v>7068</v>
      </c>
      <c r="D3546" s="1575" t="s">
        <v>4602</v>
      </c>
    </row>
    <row r="3547">
      <c r="A3547" s="1576" t="s">
        <v>3408</v>
      </c>
      <c r="B3547" s="1574" t="s">
        <v>7069</v>
      </c>
      <c r="C3547" s="112" t="s">
        <v>7070</v>
      </c>
      <c r="D3547" s="1575" t="s">
        <v>1478</v>
      </c>
    </row>
    <row r="3548">
      <c r="A3548" s="1576" t="s">
        <v>3408</v>
      </c>
      <c r="B3548" s="1574" t="s">
        <v>7071</v>
      </c>
      <c r="C3548" s="112" t="s">
        <v>7072</v>
      </c>
      <c r="D3548" s="1575" t="s">
        <v>1205</v>
      </c>
    </row>
    <row r="3549">
      <c r="A3549" s="1576" t="s">
        <v>3408</v>
      </c>
      <c r="B3549" s="1574" t="s">
        <v>7073</v>
      </c>
      <c r="C3549" s="112" t="s">
        <v>7074</v>
      </c>
      <c r="D3549" s="1575" t="s">
        <v>1205</v>
      </c>
    </row>
    <row r="3550">
      <c r="A3550" s="1576" t="s">
        <v>3408</v>
      </c>
      <c r="B3550" s="1574" t="s">
        <v>7075</v>
      </c>
      <c r="C3550" s="112" t="s">
        <v>4106</v>
      </c>
      <c r="D3550" s="1575" t="s">
        <v>7061</v>
      </c>
    </row>
    <row r="3551">
      <c r="A3551" s="1576" t="s">
        <v>3408</v>
      </c>
      <c r="B3551" s="1574" t="s">
        <v>7076</v>
      </c>
      <c r="C3551" s="112" t="s">
        <v>7077</v>
      </c>
      <c r="D3551" s="1575" t="s">
        <v>1478</v>
      </c>
    </row>
    <row r="3552">
      <c r="A3552" s="1576" t="s">
        <v>3408</v>
      </c>
      <c r="B3552" s="1574" t="s">
        <v>7078</v>
      </c>
      <c r="C3552" s="112" t="s">
        <v>7079</v>
      </c>
      <c r="D3552" s="1575" t="s">
        <v>1478</v>
      </c>
    </row>
    <row r="3553">
      <c r="A3553" s="1576" t="s">
        <v>3408</v>
      </c>
      <c r="B3553" s="1574" t="s">
        <v>7080</v>
      </c>
      <c r="C3553" s="112" t="s">
        <v>7081</v>
      </c>
      <c r="D3553" s="1575" t="s">
        <v>5872</v>
      </c>
    </row>
    <row r="3554">
      <c r="A3554" s="1576" t="s">
        <v>3408</v>
      </c>
      <c r="B3554" s="1574" t="s">
        <v>7082</v>
      </c>
      <c r="C3554" s="112" t="s">
        <v>7083</v>
      </c>
      <c r="D3554" s="1575" t="s">
        <v>5872</v>
      </c>
    </row>
    <row r="3555">
      <c r="A3555" s="1576" t="s">
        <v>3408</v>
      </c>
      <c r="B3555" s="1574" t="s">
        <v>7084</v>
      </c>
      <c r="C3555" s="112" t="s">
        <v>7081</v>
      </c>
      <c r="D3555" s="1575" t="s">
        <v>5872</v>
      </c>
    </row>
    <row r="3556">
      <c r="A3556" s="1576" t="s">
        <v>3408</v>
      </c>
      <c r="B3556" s="1574" t="s">
        <v>7085</v>
      </c>
      <c r="C3556" s="112" t="s">
        <v>7086</v>
      </c>
      <c r="D3556" s="1575" t="s">
        <v>1205</v>
      </c>
    </row>
    <row r="3557">
      <c r="A3557" s="1576" t="s">
        <v>3408</v>
      </c>
      <c r="B3557" s="1574" t="s">
        <v>7087</v>
      </c>
      <c r="C3557" s="112" t="s">
        <v>7088</v>
      </c>
      <c r="D3557" s="1575" t="s">
        <v>7041</v>
      </c>
    </row>
    <row r="3558">
      <c r="A3558" s="1576" t="s">
        <v>3408</v>
      </c>
      <c r="B3558" s="1574" t="s">
        <v>7089</v>
      </c>
      <c r="C3558" s="112" t="s">
        <v>2198</v>
      </c>
      <c r="D3558" s="1575" t="s">
        <v>5872</v>
      </c>
    </row>
    <row r="3559">
      <c r="A3559" s="1576" t="s">
        <v>3408</v>
      </c>
      <c r="B3559" s="1574" t="s">
        <v>7090</v>
      </c>
      <c r="C3559" s="112" t="s">
        <v>7091</v>
      </c>
      <c r="D3559" s="1575" t="s">
        <v>1478</v>
      </c>
    </row>
    <row r="3560">
      <c r="A3560" s="1576" t="s">
        <v>3408</v>
      </c>
      <c r="B3560" s="1574" t="s">
        <v>7092</v>
      </c>
      <c r="C3560" s="112" t="s">
        <v>7093</v>
      </c>
      <c r="D3560" s="1575" t="s">
        <v>1478</v>
      </c>
    </row>
    <row r="3561">
      <c r="A3561" s="1576" t="s">
        <v>3408</v>
      </c>
      <c r="B3561" s="1574" t="s">
        <v>7094</v>
      </c>
      <c r="C3561" s="112" t="s">
        <v>2360</v>
      </c>
      <c r="D3561" s="1575" t="s">
        <v>1478</v>
      </c>
    </row>
    <row r="3562">
      <c r="A3562" s="1576" t="s">
        <v>3408</v>
      </c>
      <c r="B3562" s="1574" t="s">
        <v>7095</v>
      </c>
      <c r="C3562" s="112" t="s">
        <v>7096</v>
      </c>
      <c r="D3562" s="1575" t="s">
        <v>7041</v>
      </c>
    </row>
    <row r="3563">
      <c r="A3563" s="1576" t="s">
        <v>3408</v>
      </c>
      <c r="B3563" s="1574" t="s">
        <v>7097</v>
      </c>
      <c r="C3563" s="112" t="s">
        <v>5009</v>
      </c>
      <c r="D3563" s="1575" t="s">
        <v>1478</v>
      </c>
    </row>
    <row r="3564">
      <c r="A3564" s="1576" t="s">
        <v>3408</v>
      </c>
      <c r="B3564" s="1574" t="s">
        <v>7098</v>
      </c>
      <c r="C3564" s="112" t="s">
        <v>7099</v>
      </c>
      <c r="D3564" s="1575" t="s">
        <v>1478</v>
      </c>
    </row>
    <row r="3565">
      <c r="A3565" s="1576" t="s">
        <v>3408</v>
      </c>
      <c r="B3565" s="1574" t="s">
        <v>7100</v>
      </c>
      <c r="C3565" s="112" t="s">
        <v>7099</v>
      </c>
      <c r="D3565" s="1575" t="s">
        <v>1478</v>
      </c>
    </row>
    <row r="3566">
      <c r="A3566" s="1576" t="s">
        <v>3408</v>
      </c>
      <c r="B3566" s="1574" t="s">
        <v>7101</v>
      </c>
      <c r="C3566" s="112" t="s">
        <v>7099</v>
      </c>
      <c r="D3566" s="1575" t="s">
        <v>1478</v>
      </c>
    </row>
    <row r="3567">
      <c r="A3567" s="1576" t="s">
        <v>3408</v>
      </c>
      <c r="B3567" s="1574" t="s">
        <v>7102</v>
      </c>
      <c r="C3567" s="112" t="s">
        <v>7103</v>
      </c>
      <c r="D3567" s="1575" t="s">
        <v>7061</v>
      </c>
    </row>
    <row r="3568">
      <c r="A3568" s="1576" t="s">
        <v>3408</v>
      </c>
      <c r="B3568" s="1574" t="s">
        <v>7104</v>
      </c>
      <c r="C3568" s="112" t="s">
        <v>7105</v>
      </c>
      <c r="D3568" s="1575" t="s">
        <v>4602</v>
      </c>
    </row>
    <row r="3569">
      <c r="A3569" s="1576" t="s">
        <v>3408</v>
      </c>
      <c r="B3569" s="1574" t="s">
        <v>7106</v>
      </c>
      <c r="C3569" s="112" t="s">
        <v>7107</v>
      </c>
      <c r="D3569" s="1575" t="s">
        <v>5872</v>
      </c>
    </row>
    <row r="3570">
      <c r="A3570" s="1576" t="s">
        <v>3408</v>
      </c>
      <c r="B3570" s="1574" t="s">
        <v>7108</v>
      </c>
      <c r="C3570" s="112" t="s">
        <v>7109</v>
      </c>
      <c r="D3570" s="1575" t="s">
        <v>5872</v>
      </c>
    </row>
    <row r="3571">
      <c r="A3571" s="1576" t="s">
        <v>3408</v>
      </c>
      <c r="B3571" s="1574" t="s">
        <v>7110</v>
      </c>
      <c r="C3571" s="112" t="s">
        <v>7111</v>
      </c>
      <c r="D3571" s="1575" t="s">
        <v>7112</v>
      </c>
    </row>
    <row r="3572">
      <c r="A3572" s="1576" t="s">
        <v>3408</v>
      </c>
      <c r="B3572" s="1574" t="s">
        <v>7113</v>
      </c>
      <c r="C3572" s="112" t="s">
        <v>7111</v>
      </c>
      <c r="D3572" s="1575" t="s">
        <v>7112</v>
      </c>
    </row>
    <row r="3573">
      <c r="A3573" s="1576" t="s">
        <v>3408</v>
      </c>
      <c r="B3573" s="1574" t="s">
        <v>7114</v>
      </c>
      <c r="C3573" s="112" t="s">
        <v>7115</v>
      </c>
      <c r="D3573" s="1575" t="s">
        <v>5872</v>
      </c>
    </row>
    <row r="3574">
      <c r="A3574" s="1576" t="s">
        <v>3408</v>
      </c>
      <c r="B3574" s="1574" t="s">
        <v>7116</v>
      </c>
      <c r="C3574" s="112" t="s">
        <v>7117</v>
      </c>
      <c r="D3574" s="1575" t="s">
        <v>1478</v>
      </c>
    </row>
    <row r="3575">
      <c r="A3575" s="1576" t="s">
        <v>3408</v>
      </c>
      <c r="B3575" s="1574" t="s">
        <v>7118</v>
      </c>
      <c r="C3575" s="112" t="s">
        <v>7119</v>
      </c>
      <c r="D3575" s="1575" t="s">
        <v>5872</v>
      </c>
    </row>
    <row r="3576">
      <c r="A3576" s="1576" t="s">
        <v>3408</v>
      </c>
      <c r="B3576" s="1574" t="s">
        <v>7120</v>
      </c>
      <c r="C3576" s="112" t="s">
        <v>1735</v>
      </c>
      <c r="D3576" s="1575" t="s">
        <v>1205</v>
      </c>
    </row>
    <row r="3577">
      <c r="A3577" s="1576" t="s">
        <v>3408</v>
      </c>
      <c r="B3577" s="1574" t="s">
        <v>7121</v>
      </c>
      <c r="C3577" s="112" t="s">
        <v>7122</v>
      </c>
      <c r="D3577" s="1575" t="s">
        <v>1205</v>
      </c>
    </row>
    <row r="3578">
      <c r="A3578" s="1576" t="s">
        <v>3408</v>
      </c>
      <c r="B3578" s="1574" t="s">
        <v>7123</v>
      </c>
      <c r="C3578" s="112" t="s">
        <v>7124</v>
      </c>
      <c r="D3578" s="1575" t="s">
        <v>4602</v>
      </c>
    </row>
    <row r="3579">
      <c r="A3579" s="1576" t="s">
        <v>3408</v>
      </c>
      <c r="B3579" s="1574" t="s">
        <v>7125</v>
      </c>
      <c r="C3579" s="112" t="s">
        <v>7103</v>
      </c>
      <c r="D3579" s="1575" t="s">
        <v>7112</v>
      </c>
    </row>
    <row r="3580">
      <c r="A3580" s="1576" t="s">
        <v>3408</v>
      </c>
      <c r="B3580" s="1574" t="s">
        <v>7126</v>
      </c>
      <c r="C3580" s="112" t="s">
        <v>6096</v>
      </c>
      <c r="D3580" s="1575" t="s">
        <v>7041</v>
      </c>
    </row>
    <row r="3581">
      <c r="A3581" s="1576" t="s">
        <v>3408</v>
      </c>
      <c r="B3581" s="1574" t="s">
        <v>7127</v>
      </c>
      <c r="C3581" s="112" t="s">
        <v>7128</v>
      </c>
      <c r="D3581" s="1575" t="s">
        <v>7129</v>
      </c>
    </row>
    <row r="3582">
      <c r="A3582" s="1576" t="s">
        <v>3408</v>
      </c>
      <c r="B3582" s="1574" t="s">
        <v>7130</v>
      </c>
      <c r="C3582" s="112" t="s">
        <v>7128</v>
      </c>
      <c r="D3582" s="1575" t="s">
        <v>7129</v>
      </c>
    </row>
    <row r="3583">
      <c r="A3583" s="1576" t="s">
        <v>3408</v>
      </c>
      <c r="B3583" s="1574" t="s">
        <v>7131</v>
      </c>
      <c r="C3583" s="112" t="s">
        <v>7128</v>
      </c>
      <c r="D3583" s="1575" t="s">
        <v>7129</v>
      </c>
    </row>
    <row r="3584">
      <c r="A3584" s="1576" t="s">
        <v>3408</v>
      </c>
      <c r="B3584" s="1574" t="s">
        <v>7132</v>
      </c>
      <c r="C3584" s="112" t="s">
        <v>7128</v>
      </c>
      <c r="D3584" s="1575" t="s">
        <v>7129</v>
      </c>
    </row>
    <row r="3585">
      <c r="A3585" s="1576" t="s">
        <v>3408</v>
      </c>
      <c r="B3585" s="1574" t="s">
        <v>7133</v>
      </c>
      <c r="C3585" s="112" t="s">
        <v>7128</v>
      </c>
      <c r="D3585" s="1575" t="s">
        <v>7129</v>
      </c>
    </row>
    <row r="3586">
      <c r="A3586" s="1576" t="s">
        <v>3408</v>
      </c>
      <c r="B3586" s="1574" t="s">
        <v>7134</v>
      </c>
      <c r="C3586" s="112" t="s">
        <v>7128</v>
      </c>
      <c r="D3586" s="1575" t="s">
        <v>7129</v>
      </c>
    </row>
    <row r="3587">
      <c r="A3587" s="1576" t="s">
        <v>3408</v>
      </c>
      <c r="B3587" s="1574" t="s">
        <v>7135</v>
      </c>
      <c r="C3587" s="112" t="s">
        <v>7128</v>
      </c>
      <c r="D3587" s="1575" t="s">
        <v>7129</v>
      </c>
    </row>
    <row r="3588">
      <c r="A3588" s="1576" t="s">
        <v>3408</v>
      </c>
      <c r="B3588" s="1574" t="s">
        <v>7136</v>
      </c>
      <c r="C3588" s="112" t="s">
        <v>7128</v>
      </c>
      <c r="D3588" s="1575" t="s">
        <v>7129</v>
      </c>
    </row>
    <row r="3589">
      <c r="A3589" s="1576" t="s">
        <v>3408</v>
      </c>
      <c r="B3589" s="1574" t="s">
        <v>7137</v>
      </c>
      <c r="C3589" s="112" t="s">
        <v>7128</v>
      </c>
      <c r="D3589" s="1575" t="s">
        <v>7129</v>
      </c>
    </row>
    <row r="3590">
      <c r="A3590" s="1576" t="s">
        <v>3408</v>
      </c>
      <c r="B3590" s="1574" t="s">
        <v>7138</v>
      </c>
      <c r="C3590" s="112" t="s">
        <v>7128</v>
      </c>
      <c r="D3590" s="1575" t="s">
        <v>7129</v>
      </c>
    </row>
    <row r="3591">
      <c r="A3591" s="1576" t="s">
        <v>3408</v>
      </c>
      <c r="B3591" s="1574" t="s">
        <v>7139</v>
      </c>
      <c r="C3591" s="112" t="s">
        <v>7128</v>
      </c>
      <c r="D3591" s="1575" t="s">
        <v>7129</v>
      </c>
    </row>
    <row r="3592">
      <c r="A3592" s="1576" t="s">
        <v>3408</v>
      </c>
      <c r="B3592" s="1574" t="s">
        <v>7140</v>
      </c>
      <c r="C3592" s="112" t="s">
        <v>7128</v>
      </c>
      <c r="D3592" s="1575" t="s">
        <v>7129</v>
      </c>
    </row>
    <row r="3593">
      <c r="A3593" s="1576" t="s">
        <v>3408</v>
      </c>
      <c r="B3593" s="1574" t="s">
        <v>7141</v>
      </c>
      <c r="C3593" s="112" t="s">
        <v>7128</v>
      </c>
      <c r="D3593" s="1575" t="s">
        <v>7129</v>
      </c>
    </row>
    <row r="3594">
      <c r="A3594" s="1576" t="s">
        <v>3408</v>
      </c>
      <c r="B3594" s="1574" t="s">
        <v>7142</v>
      </c>
      <c r="C3594" s="112" t="s">
        <v>7128</v>
      </c>
      <c r="D3594" s="1575" t="s">
        <v>7129</v>
      </c>
    </row>
    <row r="3595">
      <c r="A3595" s="1576" t="s">
        <v>3408</v>
      </c>
      <c r="B3595" s="1574" t="s">
        <v>7143</v>
      </c>
      <c r="C3595" s="112" t="s">
        <v>7128</v>
      </c>
      <c r="D3595" s="1575" t="s">
        <v>7129</v>
      </c>
    </row>
    <row r="3596">
      <c r="A3596" s="1576" t="s">
        <v>3408</v>
      </c>
      <c r="B3596" s="1574" t="s">
        <v>7144</v>
      </c>
      <c r="C3596" s="112" t="s">
        <v>7128</v>
      </c>
      <c r="D3596" s="1575" t="s">
        <v>7129</v>
      </c>
    </row>
    <row r="3597">
      <c r="A3597" s="1576" t="s">
        <v>3408</v>
      </c>
      <c r="B3597" s="1574" t="s">
        <v>7145</v>
      </c>
      <c r="C3597" s="112" t="s">
        <v>7128</v>
      </c>
      <c r="D3597" s="1575" t="s">
        <v>7129</v>
      </c>
    </row>
    <row r="3598">
      <c r="A3598" s="1576" t="s">
        <v>3408</v>
      </c>
      <c r="B3598" s="1574" t="s">
        <v>7146</v>
      </c>
      <c r="C3598" s="112" t="s">
        <v>7128</v>
      </c>
      <c r="D3598" s="1575" t="s">
        <v>7129</v>
      </c>
    </row>
    <row r="3599">
      <c r="A3599" s="1576" t="s">
        <v>3408</v>
      </c>
      <c r="B3599" s="1574" t="s">
        <v>7147</v>
      </c>
      <c r="C3599" s="112" t="s">
        <v>7128</v>
      </c>
      <c r="D3599" s="1575" t="s">
        <v>7129</v>
      </c>
    </row>
    <row r="3600">
      <c r="A3600" s="1576" t="s">
        <v>3408</v>
      </c>
      <c r="B3600" s="1574" t="s">
        <v>7148</v>
      </c>
      <c r="C3600" s="112" t="s">
        <v>7128</v>
      </c>
      <c r="D3600" s="1575" t="s">
        <v>7129</v>
      </c>
    </row>
    <row r="3601">
      <c r="A3601" s="1576" t="s">
        <v>3408</v>
      </c>
      <c r="B3601" s="1574" t="s">
        <v>7149</v>
      </c>
      <c r="C3601" s="112" t="s">
        <v>7150</v>
      </c>
      <c r="D3601" s="1575" t="s">
        <v>7151</v>
      </c>
    </row>
    <row r="3602">
      <c r="A3602" s="1576" t="s">
        <v>3408</v>
      </c>
      <c r="B3602" s="1574" t="s">
        <v>7152</v>
      </c>
      <c r="C3602" s="112" t="s">
        <v>6725</v>
      </c>
      <c r="D3602" s="1575" t="s">
        <v>7153</v>
      </c>
    </row>
    <row r="3603">
      <c r="A3603" s="1576" t="s">
        <v>3408</v>
      </c>
      <c r="B3603" s="1574" t="s">
        <v>7154</v>
      </c>
      <c r="C3603" s="112" t="s">
        <v>7155</v>
      </c>
      <c r="D3603" s="1575" t="s">
        <v>7129</v>
      </c>
    </row>
    <row r="3604">
      <c r="A3604" s="1576" t="s">
        <v>3408</v>
      </c>
      <c r="B3604" s="1574" t="s">
        <v>7156</v>
      </c>
      <c r="C3604" s="112" t="s">
        <v>7128</v>
      </c>
      <c r="D3604" s="1575" t="s">
        <v>7129</v>
      </c>
    </row>
    <row r="3605">
      <c r="A3605" s="1576" t="s">
        <v>3408</v>
      </c>
      <c r="B3605" s="1574" t="s">
        <v>7157</v>
      </c>
      <c r="C3605" s="112" t="s">
        <v>7158</v>
      </c>
      <c r="D3605" s="1575" t="s">
        <v>7129</v>
      </c>
    </row>
    <row r="3606">
      <c r="A3606" s="1576" t="s">
        <v>3408</v>
      </c>
      <c r="B3606" s="1574" t="s">
        <v>7159</v>
      </c>
      <c r="C3606" s="112" t="s">
        <v>7160</v>
      </c>
      <c r="D3606" s="1575" t="s">
        <v>7153</v>
      </c>
    </row>
    <row r="3607">
      <c r="A3607" s="1576" t="s">
        <v>3408</v>
      </c>
      <c r="B3607" s="1574" t="s">
        <v>7161</v>
      </c>
      <c r="C3607" s="112" t="s">
        <v>7162</v>
      </c>
      <c r="D3607" s="1575" t="s">
        <v>7153</v>
      </c>
    </row>
    <row r="3608">
      <c r="A3608" s="1576" t="s">
        <v>3408</v>
      </c>
      <c r="B3608" s="1574" t="s">
        <v>7163</v>
      </c>
      <c r="C3608" s="112" t="s">
        <v>7164</v>
      </c>
      <c r="D3608" s="1575" t="s">
        <v>5872</v>
      </c>
    </row>
    <row r="3609">
      <c r="A3609" s="1576" t="s">
        <v>3408</v>
      </c>
      <c r="B3609" s="1574" t="s">
        <v>7165</v>
      </c>
      <c r="C3609" s="112" t="s">
        <v>7160</v>
      </c>
      <c r="D3609" s="1575" t="s">
        <v>7153</v>
      </c>
    </row>
    <row r="3610">
      <c r="A3610" s="1576" t="s">
        <v>3408</v>
      </c>
      <c r="B3610" s="1574" t="s">
        <v>7166</v>
      </c>
      <c r="C3610" s="112" t="s">
        <v>7167</v>
      </c>
      <c r="D3610" s="1575" t="s">
        <v>7153</v>
      </c>
    </row>
    <row r="3611">
      <c r="A3611" s="1576" t="s">
        <v>3408</v>
      </c>
      <c r="B3611" s="1574" t="s">
        <v>7168</v>
      </c>
      <c r="C3611" s="112" t="s">
        <v>7167</v>
      </c>
      <c r="D3611" s="1575" t="s">
        <v>7153</v>
      </c>
    </row>
    <row r="3612">
      <c r="A3612" s="1576" t="s">
        <v>3408</v>
      </c>
      <c r="B3612" s="1574" t="s">
        <v>7169</v>
      </c>
      <c r="C3612" s="112" t="s">
        <v>7170</v>
      </c>
      <c r="D3612" s="1575" t="s">
        <v>7153</v>
      </c>
    </row>
    <row r="3613">
      <c r="A3613" s="1576" t="s">
        <v>3408</v>
      </c>
      <c r="B3613" s="1574" t="s">
        <v>7171</v>
      </c>
      <c r="C3613" s="112" t="s">
        <v>7172</v>
      </c>
      <c r="D3613" s="1575" t="s">
        <v>7153</v>
      </c>
    </row>
    <row r="3614">
      <c r="A3614" s="1576" t="s">
        <v>3408</v>
      </c>
      <c r="B3614" s="1574" t="s">
        <v>7173</v>
      </c>
      <c r="C3614" s="112" t="s">
        <v>7174</v>
      </c>
      <c r="D3614" s="1575" t="s">
        <v>7153</v>
      </c>
    </row>
    <row r="3615">
      <c r="A3615" s="1576" t="s">
        <v>3408</v>
      </c>
      <c r="B3615" s="1574" t="s">
        <v>7175</v>
      </c>
      <c r="C3615" s="112" t="s">
        <v>7174</v>
      </c>
      <c r="D3615" s="1575" t="s">
        <v>7153</v>
      </c>
    </row>
    <row r="3616">
      <c r="A3616" s="1576" t="s">
        <v>3408</v>
      </c>
      <c r="B3616" s="1574" t="s">
        <v>7176</v>
      </c>
      <c r="C3616" s="112" t="s">
        <v>7174</v>
      </c>
      <c r="D3616" s="1575" t="s">
        <v>7153</v>
      </c>
    </row>
    <row r="3617">
      <c r="A3617" s="1576" t="s">
        <v>3408</v>
      </c>
      <c r="B3617" s="1574" t="s">
        <v>7177</v>
      </c>
      <c r="C3617" s="112" t="s">
        <v>7178</v>
      </c>
      <c r="D3617" s="1575" t="s">
        <v>5872</v>
      </c>
    </row>
    <row r="3618">
      <c r="A3618" s="1576" t="s">
        <v>3408</v>
      </c>
      <c r="B3618" s="1574" t="s">
        <v>7179</v>
      </c>
      <c r="C3618" s="112" t="s">
        <v>7128</v>
      </c>
      <c r="D3618" s="1575" t="s">
        <v>7129</v>
      </c>
    </row>
    <row r="3619">
      <c r="A3619" s="1576" t="s">
        <v>3408</v>
      </c>
      <c r="B3619" s="1574" t="s">
        <v>7180</v>
      </c>
      <c r="C3619" s="112" t="s">
        <v>7181</v>
      </c>
      <c r="D3619" s="1575" t="s">
        <v>7129</v>
      </c>
    </row>
    <row r="3620">
      <c r="A3620" s="1576" t="s">
        <v>3408</v>
      </c>
      <c r="B3620" s="1574" t="s">
        <v>7182</v>
      </c>
      <c r="C3620" s="112" t="s">
        <v>7183</v>
      </c>
      <c r="D3620" s="1575" t="s">
        <v>7151</v>
      </c>
    </row>
    <row r="3621">
      <c r="A3621" s="1576" t="s">
        <v>3408</v>
      </c>
      <c r="B3621" s="1574" t="s">
        <v>7184</v>
      </c>
      <c r="C3621" s="112" t="s">
        <v>7183</v>
      </c>
      <c r="D3621" s="1575" t="s">
        <v>7151</v>
      </c>
    </row>
    <row r="3622">
      <c r="A3622" s="1576" t="s">
        <v>3408</v>
      </c>
      <c r="B3622" s="1574" t="s">
        <v>7185</v>
      </c>
      <c r="C3622" s="112" t="s">
        <v>7183</v>
      </c>
      <c r="D3622" s="1575" t="s">
        <v>7151</v>
      </c>
    </row>
    <row r="3623">
      <c r="A3623" s="1576" t="s">
        <v>3408</v>
      </c>
      <c r="B3623" s="1574" t="s">
        <v>7186</v>
      </c>
      <c r="C3623" s="112" t="s">
        <v>7187</v>
      </c>
      <c r="D3623" s="1575" t="s">
        <v>7153</v>
      </c>
    </row>
    <row r="3624">
      <c r="A3624" s="1576" t="s">
        <v>3408</v>
      </c>
      <c r="B3624" s="1574" t="s">
        <v>7188</v>
      </c>
      <c r="C3624" s="112" t="s">
        <v>2347</v>
      </c>
      <c r="D3624" s="1575" t="s">
        <v>7151</v>
      </c>
    </row>
    <row r="3625">
      <c r="A3625" s="1576" t="s">
        <v>3408</v>
      </c>
      <c r="B3625" s="1574" t="s">
        <v>7189</v>
      </c>
      <c r="C3625" s="112" t="s">
        <v>7190</v>
      </c>
      <c r="D3625" s="1575" t="s">
        <v>7151</v>
      </c>
    </row>
    <row r="3626">
      <c r="A3626" s="1576" t="s">
        <v>3408</v>
      </c>
      <c r="B3626" s="1574" t="s">
        <v>7191</v>
      </c>
      <c r="C3626" s="112" t="s">
        <v>7192</v>
      </c>
      <c r="D3626" s="1575" t="s">
        <v>7153</v>
      </c>
    </row>
    <row r="3627">
      <c r="A3627" s="1576" t="s">
        <v>3408</v>
      </c>
      <c r="B3627" s="1574" t="s">
        <v>7193</v>
      </c>
      <c r="C3627" s="112" t="s">
        <v>7194</v>
      </c>
      <c r="D3627" s="1575" t="s">
        <v>7129</v>
      </c>
    </row>
    <row r="3628">
      <c r="A3628" s="1576" t="s">
        <v>3408</v>
      </c>
      <c r="B3628" s="1574" t="s">
        <v>7195</v>
      </c>
      <c r="C3628" s="112" t="s">
        <v>7196</v>
      </c>
      <c r="D3628" s="1575" t="s">
        <v>7153</v>
      </c>
    </row>
    <row r="3629">
      <c r="A3629" s="1576" t="s">
        <v>3408</v>
      </c>
      <c r="B3629" s="1574" t="s">
        <v>7197</v>
      </c>
      <c r="C3629" s="112" t="s">
        <v>1488</v>
      </c>
      <c r="D3629" s="1575" t="s">
        <v>7151</v>
      </c>
    </row>
    <row r="3630">
      <c r="A3630" s="1576" t="s">
        <v>3408</v>
      </c>
      <c r="B3630" s="1574" t="s">
        <v>7198</v>
      </c>
      <c r="C3630" s="112" t="s">
        <v>1488</v>
      </c>
      <c r="D3630" s="1575" t="s">
        <v>7151</v>
      </c>
    </row>
    <row r="3631">
      <c r="A3631" s="1576" t="s">
        <v>3408</v>
      </c>
      <c r="B3631" s="1574" t="s">
        <v>7199</v>
      </c>
      <c r="C3631" s="112" t="s">
        <v>1488</v>
      </c>
      <c r="D3631" s="1575" t="s">
        <v>7151</v>
      </c>
    </row>
    <row r="3632">
      <c r="A3632" s="1576" t="s">
        <v>3408</v>
      </c>
      <c r="B3632" s="1574" t="s">
        <v>7200</v>
      </c>
      <c r="C3632" s="112" t="s">
        <v>7201</v>
      </c>
      <c r="D3632" s="1575" t="s">
        <v>7129</v>
      </c>
    </row>
    <row r="3633">
      <c r="A3633" s="1576" t="s">
        <v>3408</v>
      </c>
      <c r="B3633" s="1574" t="s">
        <v>7202</v>
      </c>
      <c r="C3633" s="112" t="s">
        <v>7203</v>
      </c>
      <c r="D3633" s="1575" t="s">
        <v>7153</v>
      </c>
    </row>
    <row r="3634">
      <c r="A3634" s="1576" t="s">
        <v>3408</v>
      </c>
      <c r="B3634" s="1574" t="s">
        <v>7204</v>
      </c>
      <c r="C3634" s="112" t="s">
        <v>7205</v>
      </c>
      <c r="D3634" s="1575" t="s">
        <v>7153</v>
      </c>
    </row>
    <row r="3635">
      <c r="A3635" s="1576" t="s">
        <v>3408</v>
      </c>
      <c r="B3635" s="1574" t="s">
        <v>7206</v>
      </c>
      <c r="C3635" s="112" t="s">
        <v>7207</v>
      </c>
      <c r="D3635" s="1575" t="s">
        <v>7153</v>
      </c>
    </row>
    <row r="3636">
      <c r="A3636" s="1576" t="s">
        <v>3408</v>
      </c>
      <c r="B3636" s="1574" t="s">
        <v>7208</v>
      </c>
      <c r="C3636" s="112" t="s">
        <v>1488</v>
      </c>
      <c r="D3636" s="1575" t="s">
        <v>7151</v>
      </c>
    </row>
    <row r="3637">
      <c r="A3637" s="1576" t="s">
        <v>3408</v>
      </c>
      <c r="B3637" s="1574" t="s">
        <v>7209</v>
      </c>
      <c r="C3637" s="112" t="s">
        <v>7203</v>
      </c>
      <c r="D3637" s="1575" t="s">
        <v>7153</v>
      </c>
    </row>
    <row r="3638">
      <c r="A3638" s="1576" t="s">
        <v>3408</v>
      </c>
      <c r="B3638" s="1574" t="s">
        <v>7210</v>
      </c>
      <c r="C3638" s="112" t="s">
        <v>7128</v>
      </c>
      <c r="D3638" s="1575" t="s">
        <v>7129</v>
      </c>
    </row>
    <row r="3639">
      <c r="A3639" s="1576" t="s">
        <v>3408</v>
      </c>
      <c r="B3639" s="1574" t="s">
        <v>7211</v>
      </c>
      <c r="C3639" s="112" t="s">
        <v>7128</v>
      </c>
      <c r="D3639" s="1575" t="s">
        <v>7129</v>
      </c>
    </row>
    <row r="3640">
      <c r="A3640" s="1576" t="s">
        <v>3408</v>
      </c>
      <c r="B3640" s="1574" t="s">
        <v>7212</v>
      </c>
      <c r="C3640" s="112" t="s">
        <v>7128</v>
      </c>
      <c r="D3640" s="1575" t="s">
        <v>7129</v>
      </c>
    </row>
    <row r="3641">
      <c r="A3641" s="1576" t="s">
        <v>3408</v>
      </c>
      <c r="B3641" s="1574" t="s">
        <v>7213</v>
      </c>
      <c r="C3641" s="112" t="s">
        <v>5990</v>
      </c>
      <c r="D3641" s="1575" t="s">
        <v>7214</v>
      </c>
    </row>
    <row r="3642">
      <c r="A3642" s="1576" t="s">
        <v>3408</v>
      </c>
      <c r="B3642" s="1574" t="s">
        <v>7215</v>
      </c>
      <c r="C3642" s="112" t="s">
        <v>5990</v>
      </c>
      <c r="D3642" s="1575" t="s">
        <v>7214</v>
      </c>
    </row>
    <row r="3643">
      <c r="A3643" s="1576" t="s">
        <v>3408</v>
      </c>
      <c r="B3643" s="1574" t="s">
        <v>7216</v>
      </c>
      <c r="C3643" s="112" t="s">
        <v>5990</v>
      </c>
      <c r="D3643" s="1575" t="s">
        <v>7214</v>
      </c>
    </row>
    <row r="3644">
      <c r="A3644" s="1576" t="s">
        <v>3408</v>
      </c>
      <c r="B3644" s="1574" t="s">
        <v>7217</v>
      </c>
      <c r="C3644" s="112" t="s">
        <v>5990</v>
      </c>
      <c r="D3644" s="1575" t="s">
        <v>7214</v>
      </c>
    </row>
    <row r="3645">
      <c r="A3645" s="1576" t="s">
        <v>3408</v>
      </c>
      <c r="B3645" s="1574" t="s">
        <v>7218</v>
      </c>
      <c r="C3645" s="112" t="s">
        <v>5990</v>
      </c>
      <c r="D3645" s="1575" t="s">
        <v>7214</v>
      </c>
    </row>
    <row r="3646">
      <c r="A3646" s="1576" t="s">
        <v>3408</v>
      </c>
      <c r="B3646" s="1574" t="s">
        <v>7219</v>
      </c>
      <c r="C3646" s="112" t="s">
        <v>5990</v>
      </c>
      <c r="D3646" s="1575" t="s">
        <v>7214</v>
      </c>
    </row>
    <row r="3647">
      <c r="A3647" s="1576" t="s">
        <v>3408</v>
      </c>
      <c r="B3647" s="1574" t="s">
        <v>7220</v>
      </c>
      <c r="C3647" s="112" t="s">
        <v>5990</v>
      </c>
      <c r="D3647" s="1575" t="s">
        <v>7214</v>
      </c>
    </row>
    <row r="3648">
      <c r="A3648" s="1576" t="s">
        <v>3408</v>
      </c>
      <c r="B3648" s="1574" t="s">
        <v>7221</v>
      </c>
      <c r="C3648" s="112" t="s">
        <v>5990</v>
      </c>
      <c r="D3648" s="1575" t="s">
        <v>7214</v>
      </c>
    </row>
    <row r="3649">
      <c r="A3649" s="1576" t="s">
        <v>3408</v>
      </c>
      <c r="B3649" s="1574" t="s">
        <v>7222</v>
      </c>
      <c r="C3649" s="112" t="s">
        <v>5990</v>
      </c>
      <c r="D3649" s="1575" t="s">
        <v>7214</v>
      </c>
    </row>
    <row r="3650">
      <c r="A3650" s="1576" t="s">
        <v>3408</v>
      </c>
      <c r="B3650" s="1574" t="s">
        <v>7223</v>
      </c>
      <c r="C3650" s="112" t="s">
        <v>5990</v>
      </c>
      <c r="D3650" s="1575" t="s">
        <v>7214</v>
      </c>
    </row>
    <row r="3651">
      <c r="A3651" s="1576" t="s">
        <v>3408</v>
      </c>
      <c r="B3651" s="1574" t="s">
        <v>7224</v>
      </c>
      <c r="C3651" s="112" t="s">
        <v>5990</v>
      </c>
      <c r="D3651" s="1575" t="s">
        <v>7214</v>
      </c>
    </row>
    <row r="3652">
      <c r="A3652" s="1576" t="s">
        <v>3408</v>
      </c>
      <c r="B3652" s="1574" t="s">
        <v>7225</v>
      </c>
      <c r="C3652" s="112" t="s">
        <v>5990</v>
      </c>
      <c r="D3652" s="1575" t="s">
        <v>7214</v>
      </c>
    </row>
    <row r="3653">
      <c r="A3653" s="1576" t="s">
        <v>3408</v>
      </c>
      <c r="B3653" s="1574" t="s">
        <v>7226</v>
      </c>
      <c r="C3653" s="112" t="s">
        <v>5990</v>
      </c>
      <c r="D3653" s="1575" t="s">
        <v>7214</v>
      </c>
    </row>
    <row r="3654">
      <c r="A3654" s="1576" t="s">
        <v>3408</v>
      </c>
      <c r="B3654" s="1574" t="s">
        <v>7227</v>
      </c>
      <c r="C3654" s="112" t="s">
        <v>5990</v>
      </c>
      <c r="D3654" s="1575" t="s">
        <v>7214</v>
      </c>
    </row>
    <row r="3655">
      <c r="A3655" s="1576" t="s">
        <v>3408</v>
      </c>
      <c r="B3655" s="1574" t="s">
        <v>7228</v>
      </c>
      <c r="C3655" s="112" t="s">
        <v>7214</v>
      </c>
      <c r="D3655" s="1575" t="s">
        <v>7214</v>
      </c>
    </row>
    <row r="3656">
      <c r="A3656" s="1576" t="s">
        <v>3408</v>
      </c>
      <c r="B3656" s="1574" t="s">
        <v>7229</v>
      </c>
      <c r="C3656" s="112" t="s">
        <v>7214</v>
      </c>
      <c r="D3656" s="1575" t="s">
        <v>7214</v>
      </c>
    </row>
    <row r="3657">
      <c r="A3657" s="1576" t="s">
        <v>3408</v>
      </c>
      <c r="B3657" s="1574" t="s">
        <v>7230</v>
      </c>
      <c r="C3657" s="112" t="s">
        <v>7231</v>
      </c>
      <c r="D3657" s="1575" t="s">
        <v>6254</v>
      </c>
    </row>
    <row r="3658">
      <c r="A3658" s="1576" t="s">
        <v>3408</v>
      </c>
      <c r="B3658" s="1574" t="s">
        <v>7232</v>
      </c>
      <c r="C3658" s="112" t="s">
        <v>7233</v>
      </c>
      <c r="D3658" s="1575" t="s">
        <v>7214</v>
      </c>
    </row>
    <row r="3659">
      <c r="A3659" s="1576" t="s">
        <v>3408</v>
      </c>
      <c r="B3659" s="1574" t="s">
        <v>7234</v>
      </c>
      <c r="C3659" s="112" t="s">
        <v>7235</v>
      </c>
      <c r="D3659" s="1575" t="s">
        <v>7236</v>
      </c>
    </row>
    <row r="3660">
      <c r="A3660" s="1576" t="s">
        <v>3408</v>
      </c>
      <c r="B3660" s="1574" t="s">
        <v>7237</v>
      </c>
      <c r="C3660" s="112" t="s">
        <v>7238</v>
      </c>
      <c r="D3660" s="1575" t="s">
        <v>7239</v>
      </c>
    </row>
    <row r="3661">
      <c r="A3661" s="1576" t="s">
        <v>3408</v>
      </c>
      <c r="B3661" s="1574" t="s">
        <v>7240</v>
      </c>
      <c r="C3661" s="112" t="s">
        <v>7241</v>
      </c>
      <c r="D3661" s="1575" t="s">
        <v>1112</v>
      </c>
    </row>
    <row r="3662">
      <c r="A3662" s="1576" t="s">
        <v>3408</v>
      </c>
      <c r="B3662" s="1574" t="s">
        <v>7242</v>
      </c>
      <c r="C3662" s="112" t="s">
        <v>7243</v>
      </c>
      <c r="D3662" s="1575" t="s">
        <v>7239</v>
      </c>
    </row>
    <row r="3663">
      <c r="A3663" s="1576" t="s">
        <v>3408</v>
      </c>
      <c r="B3663" s="1574" t="s">
        <v>7244</v>
      </c>
      <c r="C3663" s="112" t="s">
        <v>7245</v>
      </c>
      <c r="D3663" s="1575" t="s">
        <v>7239</v>
      </c>
    </row>
    <row r="3664">
      <c r="A3664" s="1576" t="s">
        <v>3408</v>
      </c>
      <c r="B3664" s="1574" t="s">
        <v>7246</v>
      </c>
      <c r="C3664" s="112" t="s">
        <v>5990</v>
      </c>
      <c r="D3664" s="1575" t="s">
        <v>7214</v>
      </c>
    </row>
    <row r="3665">
      <c r="A3665" s="1576" t="s">
        <v>3408</v>
      </c>
      <c r="B3665" s="1574" t="s">
        <v>7247</v>
      </c>
      <c r="C3665" s="112" t="s">
        <v>7248</v>
      </c>
      <c r="D3665" s="1575" t="s">
        <v>7249</v>
      </c>
    </row>
    <row r="3666">
      <c r="A3666" s="1576" t="s">
        <v>3408</v>
      </c>
      <c r="B3666" s="1574" t="s">
        <v>7250</v>
      </c>
      <c r="C3666" s="112" t="s">
        <v>7251</v>
      </c>
      <c r="D3666" s="1575" t="s">
        <v>7214</v>
      </c>
    </row>
    <row r="3667">
      <c r="A3667" s="1576" t="s">
        <v>3408</v>
      </c>
      <c r="B3667" s="1574" t="s">
        <v>7252</v>
      </c>
      <c r="C3667" s="112" t="s">
        <v>7253</v>
      </c>
      <c r="D3667" s="1575" t="s">
        <v>7214</v>
      </c>
    </row>
    <row r="3668">
      <c r="A3668" s="1576" t="s">
        <v>3408</v>
      </c>
      <c r="B3668" s="1574" t="s">
        <v>7254</v>
      </c>
      <c r="C3668" s="112" t="s">
        <v>1798</v>
      </c>
      <c r="D3668" s="1575" t="s">
        <v>6254</v>
      </c>
    </row>
    <row r="3669">
      <c r="A3669" s="1576" t="s">
        <v>3408</v>
      </c>
      <c r="B3669" s="1574" t="s">
        <v>7255</v>
      </c>
      <c r="C3669" s="112" t="s">
        <v>5990</v>
      </c>
      <c r="D3669" s="1575" t="s">
        <v>7214</v>
      </c>
    </row>
    <row r="3670">
      <c r="A3670" s="1576" t="s">
        <v>3408</v>
      </c>
      <c r="B3670" s="1574" t="s">
        <v>7256</v>
      </c>
      <c r="C3670" s="112" t="s">
        <v>7257</v>
      </c>
      <c r="D3670" s="1575" t="s">
        <v>7239</v>
      </c>
    </row>
    <row r="3671">
      <c r="A3671" s="1576" t="s">
        <v>3408</v>
      </c>
      <c r="B3671" s="1574" t="s">
        <v>7258</v>
      </c>
      <c r="C3671" s="112" t="s">
        <v>3275</v>
      </c>
      <c r="D3671" s="1575" t="s">
        <v>7214</v>
      </c>
    </row>
    <row r="3672">
      <c r="A3672" s="1576" t="s">
        <v>3408</v>
      </c>
      <c r="B3672" s="1574" t="s">
        <v>7259</v>
      </c>
      <c r="C3672" s="112" t="s">
        <v>5990</v>
      </c>
      <c r="D3672" s="1575" t="s">
        <v>7214</v>
      </c>
    </row>
    <row r="3673">
      <c r="A3673" s="1576" t="s">
        <v>3408</v>
      </c>
      <c r="B3673" s="1574" t="s">
        <v>7260</v>
      </c>
      <c r="C3673" s="112" t="s">
        <v>7261</v>
      </c>
      <c r="D3673" s="1575" t="s">
        <v>7214</v>
      </c>
    </row>
    <row r="3674">
      <c r="A3674" s="1576" t="s">
        <v>3408</v>
      </c>
      <c r="B3674" s="1574" t="s">
        <v>7262</v>
      </c>
      <c r="C3674" s="112" t="s">
        <v>7245</v>
      </c>
      <c r="D3674" s="1575" t="s">
        <v>7239</v>
      </c>
    </row>
    <row r="3675">
      <c r="A3675" s="1576" t="s">
        <v>3408</v>
      </c>
      <c r="B3675" s="1574" t="s">
        <v>7263</v>
      </c>
      <c r="C3675" s="112" t="s">
        <v>7264</v>
      </c>
      <c r="D3675" s="1575" t="s">
        <v>7249</v>
      </c>
    </row>
    <row r="3676">
      <c r="A3676" s="1576" t="s">
        <v>3408</v>
      </c>
      <c r="B3676" s="1574" t="s">
        <v>7265</v>
      </c>
      <c r="C3676" s="112" t="s">
        <v>5990</v>
      </c>
      <c r="D3676" s="1575" t="s">
        <v>7214</v>
      </c>
    </row>
    <row r="3677">
      <c r="A3677" s="1576" t="s">
        <v>3408</v>
      </c>
      <c r="B3677" s="1574" t="s">
        <v>7266</v>
      </c>
      <c r="C3677" s="112" t="s">
        <v>7267</v>
      </c>
      <c r="D3677" s="1575" t="s">
        <v>7214</v>
      </c>
    </row>
    <row r="3678">
      <c r="A3678" s="1576" t="s">
        <v>3408</v>
      </c>
      <c r="B3678" s="1574" t="s">
        <v>7268</v>
      </c>
      <c r="C3678" s="112" t="s">
        <v>7261</v>
      </c>
      <c r="D3678" s="1575" t="s">
        <v>7214</v>
      </c>
    </row>
    <row r="3679">
      <c r="A3679" s="1576" t="s">
        <v>3408</v>
      </c>
      <c r="B3679" s="1574" t="s">
        <v>7269</v>
      </c>
      <c r="C3679" s="112" t="s">
        <v>7270</v>
      </c>
      <c r="D3679" s="1575" t="s">
        <v>5112</v>
      </c>
    </row>
    <row r="3680">
      <c r="A3680" s="1576" t="s">
        <v>3408</v>
      </c>
      <c r="B3680" s="1574" t="s">
        <v>7271</v>
      </c>
      <c r="C3680" s="112" t="s">
        <v>7272</v>
      </c>
      <c r="D3680" s="1575" t="s">
        <v>7214</v>
      </c>
    </row>
    <row r="3681">
      <c r="A3681" s="1576" t="s">
        <v>3408</v>
      </c>
      <c r="B3681" s="1574" t="s">
        <v>7273</v>
      </c>
      <c r="C3681" s="112" t="s">
        <v>7274</v>
      </c>
      <c r="D3681" s="1575" t="s">
        <v>7214</v>
      </c>
    </row>
    <row r="3682">
      <c r="A3682" s="1576" t="s">
        <v>3408</v>
      </c>
      <c r="B3682" s="1574" t="s">
        <v>7275</v>
      </c>
      <c r="C3682" s="112" t="s">
        <v>2071</v>
      </c>
      <c r="D3682" s="1575" t="s">
        <v>6254</v>
      </c>
    </row>
    <row r="3683">
      <c r="A3683" s="1576" t="s">
        <v>3408</v>
      </c>
      <c r="B3683" s="1574" t="s">
        <v>7276</v>
      </c>
      <c r="C3683" s="112" t="s">
        <v>7277</v>
      </c>
      <c r="D3683" s="1575" t="s">
        <v>6254</v>
      </c>
    </row>
    <row r="3684">
      <c r="A3684" s="1576" t="s">
        <v>3408</v>
      </c>
      <c r="B3684" s="1574" t="s">
        <v>7278</v>
      </c>
      <c r="C3684" s="112" t="s">
        <v>4216</v>
      </c>
      <c r="D3684" s="1575" t="s">
        <v>3242</v>
      </c>
    </row>
    <row r="3685">
      <c r="A3685" s="1576" t="s">
        <v>3408</v>
      </c>
      <c r="B3685" s="1574" t="s">
        <v>7279</v>
      </c>
      <c r="C3685" s="112" t="s">
        <v>7280</v>
      </c>
      <c r="D3685" s="1575" t="s">
        <v>7214</v>
      </c>
    </row>
    <row r="3686">
      <c r="A3686" s="1576" t="s">
        <v>3408</v>
      </c>
      <c r="B3686" s="1574" t="s">
        <v>7281</v>
      </c>
      <c r="C3686" s="112" t="s">
        <v>7282</v>
      </c>
      <c r="D3686" s="1575" t="s">
        <v>7239</v>
      </c>
    </row>
    <row r="3687">
      <c r="A3687" s="1576" t="s">
        <v>3408</v>
      </c>
      <c r="B3687" s="1574" t="s">
        <v>7283</v>
      </c>
      <c r="C3687" s="112" t="s">
        <v>7284</v>
      </c>
      <c r="D3687" s="1575" t="s">
        <v>7214</v>
      </c>
    </row>
    <row r="3688">
      <c r="A3688" s="1576" t="s">
        <v>3408</v>
      </c>
      <c r="B3688" s="1574" t="s">
        <v>7285</v>
      </c>
      <c r="C3688" s="112" t="s">
        <v>2548</v>
      </c>
      <c r="D3688" s="1575" t="s">
        <v>7249</v>
      </c>
    </row>
    <row r="3689">
      <c r="A3689" s="1576" t="s">
        <v>3408</v>
      </c>
      <c r="B3689" s="1574" t="s">
        <v>7286</v>
      </c>
      <c r="C3689" s="112" t="s">
        <v>7287</v>
      </c>
      <c r="D3689" s="1575" t="s">
        <v>6254</v>
      </c>
    </row>
    <row r="3690">
      <c r="A3690" s="1576" t="s">
        <v>3408</v>
      </c>
      <c r="B3690" s="1574" t="s">
        <v>7288</v>
      </c>
      <c r="C3690" s="112" t="s">
        <v>7289</v>
      </c>
      <c r="D3690" s="1575" t="s">
        <v>7239</v>
      </c>
    </row>
    <row r="3691">
      <c r="A3691" s="1576" t="s">
        <v>3408</v>
      </c>
      <c r="B3691" s="1574" t="s">
        <v>7290</v>
      </c>
      <c r="C3691" s="112" t="s">
        <v>7291</v>
      </c>
      <c r="D3691" s="1575" t="s">
        <v>6254</v>
      </c>
    </row>
    <row r="3692">
      <c r="A3692" s="1576" t="s">
        <v>3408</v>
      </c>
      <c r="B3692" s="1574" t="s">
        <v>7292</v>
      </c>
      <c r="C3692" s="112" t="s">
        <v>6701</v>
      </c>
      <c r="D3692" s="1575" t="s">
        <v>7249</v>
      </c>
    </row>
    <row r="3693">
      <c r="A3693" s="1576" t="s">
        <v>3408</v>
      </c>
      <c r="B3693" s="1574" t="s">
        <v>7293</v>
      </c>
      <c r="C3693" s="112" t="s">
        <v>7294</v>
      </c>
      <c r="D3693" s="1575" t="s">
        <v>7236</v>
      </c>
    </row>
    <row r="3694">
      <c r="A3694" s="1576" t="s">
        <v>3408</v>
      </c>
      <c r="B3694" s="1574" t="s">
        <v>7295</v>
      </c>
      <c r="C3694" s="112" t="s">
        <v>2449</v>
      </c>
      <c r="D3694" s="1575" t="s">
        <v>7214</v>
      </c>
    </row>
    <row r="3695">
      <c r="A3695" s="1576" t="s">
        <v>3408</v>
      </c>
      <c r="B3695" s="1574" t="s">
        <v>7296</v>
      </c>
      <c r="C3695" s="112" t="s">
        <v>1863</v>
      </c>
      <c r="D3695" s="1575" t="s">
        <v>7239</v>
      </c>
    </row>
    <row r="3696">
      <c r="A3696" s="1576" t="s">
        <v>3408</v>
      </c>
      <c r="B3696" s="1574" t="s">
        <v>7297</v>
      </c>
      <c r="C3696" s="112" t="s">
        <v>7298</v>
      </c>
      <c r="D3696" s="1575" t="s">
        <v>1542</v>
      </c>
    </row>
    <row r="3697">
      <c r="A3697" s="1576" t="s">
        <v>3408</v>
      </c>
      <c r="B3697" s="1574" t="s">
        <v>7299</v>
      </c>
      <c r="C3697" s="112" t="s">
        <v>7300</v>
      </c>
      <c r="D3697" s="1575" t="s">
        <v>7301</v>
      </c>
    </row>
    <row r="3698">
      <c r="A3698" s="1576" t="s">
        <v>3408</v>
      </c>
      <c r="B3698" s="1574" t="s">
        <v>7302</v>
      </c>
      <c r="C3698" s="112" t="s">
        <v>7303</v>
      </c>
      <c r="D3698" s="1575" t="s">
        <v>6792</v>
      </c>
    </row>
    <row r="3699">
      <c r="A3699" s="1576" t="s">
        <v>3408</v>
      </c>
      <c r="B3699" s="1574" t="s">
        <v>7304</v>
      </c>
      <c r="C3699" s="112" t="s">
        <v>7305</v>
      </c>
      <c r="D3699" s="1575" t="s">
        <v>1563</v>
      </c>
    </row>
    <row r="3700">
      <c r="A3700" s="1576" t="s">
        <v>3408</v>
      </c>
      <c r="B3700" s="1574" t="s">
        <v>7306</v>
      </c>
      <c r="C3700" s="112" t="s">
        <v>7305</v>
      </c>
      <c r="D3700" s="1575" t="s">
        <v>1563</v>
      </c>
    </row>
    <row r="3701">
      <c r="A3701" s="1576" t="s">
        <v>3408</v>
      </c>
      <c r="B3701" s="1574" t="s">
        <v>7307</v>
      </c>
      <c r="C3701" s="112" t="s">
        <v>6433</v>
      </c>
      <c r="D3701" s="1575" t="s">
        <v>6795</v>
      </c>
    </row>
    <row r="3702">
      <c r="A3702" s="1576" t="s">
        <v>3408</v>
      </c>
      <c r="B3702" s="1574" t="s">
        <v>7308</v>
      </c>
      <c r="C3702" s="112" t="s">
        <v>7309</v>
      </c>
      <c r="D3702" s="1575" t="s">
        <v>7301</v>
      </c>
    </row>
    <row r="3703">
      <c r="A3703" s="1576" t="s">
        <v>3408</v>
      </c>
      <c r="B3703" s="1574" t="s">
        <v>7310</v>
      </c>
      <c r="C3703" s="112" t="s">
        <v>7311</v>
      </c>
      <c r="D3703" s="1575" t="s">
        <v>7301</v>
      </c>
    </row>
    <row r="3704">
      <c r="A3704" s="1576" t="s">
        <v>3408</v>
      </c>
      <c r="B3704" s="1574" t="s">
        <v>7312</v>
      </c>
      <c r="C3704" s="112" t="s">
        <v>7313</v>
      </c>
      <c r="D3704" s="1575" t="s">
        <v>1563</v>
      </c>
    </row>
    <row r="3705">
      <c r="A3705" s="1576" t="s">
        <v>3408</v>
      </c>
      <c r="B3705" s="1574" t="s">
        <v>7314</v>
      </c>
      <c r="C3705" s="112" t="s">
        <v>7315</v>
      </c>
      <c r="D3705" s="1575" t="s">
        <v>1563</v>
      </c>
    </row>
    <row r="3706">
      <c r="A3706" s="1576" t="s">
        <v>3408</v>
      </c>
      <c r="B3706" s="1574" t="s">
        <v>7316</v>
      </c>
      <c r="C3706" s="112" t="s">
        <v>7305</v>
      </c>
      <c r="D3706" s="1575" t="s">
        <v>1563</v>
      </c>
    </row>
    <row r="3707">
      <c r="A3707" s="1576" t="s">
        <v>3408</v>
      </c>
      <c r="B3707" s="1574" t="s">
        <v>7317</v>
      </c>
      <c r="C3707" s="112" t="s">
        <v>7318</v>
      </c>
      <c r="D3707" s="1575" t="s">
        <v>6795</v>
      </c>
    </row>
    <row r="3708">
      <c r="A3708" s="1576" t="s">
        <v>3408</v>
      </c>
      <c r="B3708" s="1574" t="s">
        <v>7319</v>
      </c>
      <c r="C3708" s="112" t="s">
        <v>7300</v>
      </c>
      <c r="D3708" s="1575" t="s">
        <v>7301</v>
      </c>
    </row>
    <row r="3709">
      <c r="A3709" s="1576" t="s">
        <v>3408</v>
      </c>
      <c r="B3709" s="1574" t="s">
        <v>7320</v>
      </c>
      <c r="C3709" s="112" t="s">
        <v>7300</v>
      </c>
      <c r="D3709" s="1575" t="s">
        <v>7301</v>
      </c>
    </row>
    <row r="3710">
      <c r="A3710" s="1576" t="s">
        <v>3408</v>
      </c>
      <c r="B3710" s="1574" t="s">
        <v>7321</v>
      </c>
      <c r="C3710" s="112" t="s">
        <v>7300</v>
      </c>
      <c r="D3710" s="1575" t="s">
        <v>7301</v>
      </c>
    </row>
    <row r="3711">
      <c r="A3711" s="1576" t="s">
        <v>3408</v>
      </c>
      <c r="B3711" s="1574" t="s">
        <v>7322</v>
      </c>
      <c r="C3711" s="112" t="s">
        <v>7309</v>
      </c>
      <c r="D3711" s="1575" t="s">
        <v>7301</v>
      </c>
    </row>
    <row r="3712">
      <c r="A3712" s="1576" t="s">
        <v>3408</v>
      </c>
      <c r="B3712" s="1574" t="s">
        <v>7323</v>
      </c>
      <c r="C3712" s="112" t="s">
        <v>7311</v>
      </c>
      <c r="D3712" s="1575" t="s">
        <v>7301</v>
      </c>
    </row>
    <row r="3713">
      <c r="A3713" s="1576" t="s">
        <v>3408</v>
      </c>
      <c r="B3713" s="1574" t="s">
        <v>7324</v>
      </c>
      <c r="C3713" s="112" t="s">
        <v>7325</v>
      </c>
      <c r="D3713" s="1575" t="s">
        <v>6795</v>
      </c>
    </row>
    <row r="3714">
      <c r="A3714" s="1576" t="s">
        <v>3408</v>
      </c>
      <c r="B3714" s="1574" t="s">
        <v>7326</v>
      </c>
      <c r="C3714" s="112" t="s">
        <v>7325</v>
      </c>
      <c r="D3714" s="1575" t="s">
        <v>6795</v>
      </c>
    </row>
    <row r="3715">
      <c r="A3715" s="1576" t="s">
        <v>3408</v>
      </c>
      <c r="B3715" s="1574" t="s">
        <v>7327</v>
      </c>
      <c r="C3715" s="112" t="s">
        <v>5996</v>
      </c>
      <c r="D3715" s="1575" t="s">
        <v>6795</v>
      </c>
    </row>
    <row r="3716">
      <c r="A3716" s="1576" t="s">
        <v>3408</v>
      </c>
      <c r="B3716" s="1574" t="s">
        <v>7328</v>
      </c>
      <c r="C3716" s="112" t="s">
        <v>7325</v>
      </c>
      <c r="D3716" s="1575" t="s">
        <v>6795</v>
      </c>
    </row>
    <row r="3717">
      <c r="A3717" s="1576" t="s">
        <v>3408</v>
      </c>
      <c r="B3717" s="1574" t="s">
        <v>7329</v>
      </c>
      <c r="C3717" s="112" t="s">
        <v>7325</v>
      </c>
      <c r="D3717" s="1575" t="s">
        <v>6795</v>
      </c>
    </row>
    <row r="3718">
      <c r="A3718" s="1576" t="s">
        <v>3408</v>
      </c>
      <c r="B3718" s="1574" t="s">
        <v>7330</v>
      </c>
      <c r="C3718" s="112" t="s">
        <v>7331</v>
      </c>
      <c r="D3718" s="1575" t="s">
        <v>6795</v>
      </c>
    </row>
    <row r="3719">
      <c r="A3719" s="1576" t="s">
        <v>3408</v>
      </c>
      <c r="B3719" s="1574" t="s">
        <v>7332</v>
      </c>
      <c r="C3719" s="112" t="s">
        <v>2933</v>
      </c>
      <c r="D3719" s="1575" t="s">
        <v>6792</v>
      </c>
    </row>
    <row r="3720">
      <c r="A3720" s="1576" t="s">
        <v>3408</v>
      </c>
      <c r="B3720" s="1574" t="s">
        <v>7333</v>
      </c>
      <c r="C3720" s="112" t="s">
        <v>2933</v>
      </c>
      <c r="D3720" s="1575" t="s">
        <v>6792</v>
      </c>
    </row>
    <row r="3721">
      <c r="A3721" s="1576" t="s">
        <v>3408</v>
      </c>
      <c r="B3721" s="1574" t="s">
        <v>7334</v>
      </c>
      <c r="C3721" s="112" t="s">
        <v>7331</v>
      </c>
      <c r="D3721" s="1575" t="s">
        <v>6795</v>
      </c>
    </row>
    <row r="3722">
      <c r="A3722" s="1576" t="s">
        <v>3408</v>
      </c>
      <c r="B3722" s="1574" t="s">
        <v>7335</v>
      </c>
      <c r="C3722" s="112" t="s">
        <v>7309</v>
      </c>
      <c r="D3722" s="1575" t="s">
        <v>7301</v>
      </c>
    </row>
    <row r="3723">
      <c r="A3723" s="1576" t="s">
        <v>3408</v>
      </c>
      <c r="B3723" s="1574" t="s">
        <v>7336</v>
      </c>
      <c r="C3723" s="112" t="s">
        <v>6202</v>
      </c>
      <c r="D3723" s="1575" t="s">
        <v>7301</v>
      </c>
    </row>
    <row r="3724">
      <c r="A3724" s="1576" t="s">
        <v>3408</v>
      </c>
      <c r="B3724" s="1574" t="s">
        <v>7337</v>
      </c>
      <c r="C3724" s="112" t="s">
        <v>7338</v>
      </c>
      <c r="D3724" s="1575" t="s">
        <v>7301</v>
      </c>
    </row>
    <row r="3725">
      <c r="A3725" s="1576" t="s">
        <v>3408</v>
      </c>
      <c r="B3725" s="1574" t="s">
        <v>7339</v>
      </c>
      <c r="C3725" s="112" t="s">
        <v>6000</v>
      </c>
      <c r="D3725" s="1575" t="s">
        <v>6792</v>
      </c>
    </row>
    <row r="3726">
      <c r="A3726" s="1576" t="s">
        <v>3408</v>
      </c>
      <c r="B3726" s="1574" t="s">
        <v>7340</v>
      </c>
      <c r="C3726" s="112" t="s">
        <v>2933</v>
      </c>
      <c r="D3726" s="1575" t="s">
        <v>6792</v>
      </c>
    </row>
    <row r="3727">
      <c r="A3727" s="1576" t="s">
        <v>3408</v>
      </c>
      <c r="B3727" s="1574" t="s">
        <v>7341</v>
      </c>
      <c r="C3727" s="112" t="s">
        <v>7331</v>
      </c>
      <c r="D3727" s="1575" t="s">
        <v>6795</v>
      </c>
    </row>
    <row r="3728">
      <c r="A3728" s="1576" t="s">
        <v>3408</v>
      </c>
      <c r="B3728" s="1574" t="s">
        <v>7342</v>
      </c>
      <c r="C3728" s="112" t="s">
        <v>7331</v>
      </c>
      <c r="D3728" s="1575" t="s">
        <v>6795</v>
      </c>
    </row>
    <row r="3729">
      <c r="A3729" s="1576" t="s">
        <v>3408</v>
      </c>
      <c r="B3729" s="1574" t="s">
        <v>7343</v>
      </c>
      <c r="C3729" s="112" t="s">
        <v>7344</v>
      </c>
      <c r="D3729" s="1575" t="s">
        <v>6795</v>
      </c>
    </row>
    <row r="3730">
      <c r="A3730" s="1576" t="s">
        <v>3408</v>
      </c>
      <c r="B3730" s="1574" t="s">
        <v>7345</v>
      </c>
      <c r="C3730" s="112" t="s">
        <v>7346</v>
      </c>
      <c r="D3730" s="1575" t="s">
        <v>7301</v>
      </c>
    </row>
    <row r="3731">
      <c r="A3731" s="1576" t="s">
        <v>3408</v>
      </c>
      <c r="B3731" s="1574" t="s">
        <v>7347</v>
      </c>
      <c r="C3731" s="112" t="s">
        <v>7348</v>
      </c>
      <c r="D3731" s="1575" t="s">
        <v>7301</v>
      </c>
    </row>
    <row r="3732">
      <c r="A3732" s="1576" t="s">
        <v>3408</v>
      </c>
      <c r="B3732" s="1574" t="s">
        <v>7349</v>
      </c>
      <c r="C3732" s="112" t="s">
        <v>7350</v>
      </c>
      <c r="D3732" s="1575" t="s">
        <v>7301</v>
      </c>
    </row>
    <row r="3733">
      <c r="A3733" s="1576" t="s">
        <v>3408</v>
      </c>
      <c r="B3733" s="1574" t="s">
        <v>7351</v>
      </c>
      <c r="C3733" s="112" t="s">
        <v>7352</v>
      </c>
      <c r="D3733" s="1575" t="s">
        <v>7301</v>
      </c>
    </row>
    <row r="3734">
      <c r="A3734" s="1576" t="s">
        <v>3408</v>
      </c>
      <c r="B3734" s="1574" t="s">
        <v>7353</v>
      </c>
      <c r="C3734" s="112" t="s">
        <v>7354</v>
      </c>
      <c r="D3734" s="1575" t="s">
        <v>1563</v>
      </c>
    </row>
    <row r="3735">
      <c r="A3735" s="1576" t="s">
        <v>3408</v>
      </c>
      <c r="B3735" s="1574" t="s">
        <v>7355</v>
      </c>
      <c r="C3735" s="112" t="s">
        <v>7352</v>
      </c>
      <c r="D3735" s="1575" t="s">
        <v>7301</v>
      </c>
    </row>
    <row r="3736">
      <c r="A3736" s="1576" t="s">
        <v>3408</v>
      </c>
      <c r="B3736" s="1574" t="s">
        <v>7356</v>
      </c>
      <c r="C3736" s="112" t="s">
        <v>7318</v>
      </c>
      <c r="D3736" s="1575" t="s">
        <v>6795</v>
      </c>
    </row>
    <row r="3737">
      <c r="A3737" s="1576" t="s">
        <v>3408</v>
      </c>
      <c r="B3737" s="1574" t="s">
        <v>7357</v>
      </c>
      <c r="C3737" s="112" t="s">
        <v>7358</v>
      </c>
      <c r="D3737" s="1575" t="s">
        <v>7359</v>
      </c>
    </row>
    <row r="3738">
      <c r="A3738" s="1576" t="s">
        <v>3408</v>
      </c>
      <c r="B3738" s="1574" t="s">
        <v>7360</v>
      </c>
      <c r="C3738" s="112" t="s">
        <v>7361</v>
      </c>
      <c r="D3738" s="1575" t="s">
        <v>6792</v>
      </c>
    </row>
    <row r="3739">
      <c r="A3739" s="1576" t="s">
        <v>3408</v>
      </c>
      <c r="B3739" s="1574" t="s">
        <v>7362</v>
      </c>
      <c r="C3739" s="112" t="s">
        <v>7361</v>
      </c>
      <c r="D3739" s="1575" t="s">
        <v>6792</v>
      </c>
    </row>
    <row r="3740">
      <c r="A3740" s="1576" t="s">
        <v>3408</v>
      </c>
      <c r="B3740" s="1574" t="s">
        <v>7363</v>
      </c>
      <c r="C3740" s="112" t="s">
        <v>4488</v>
      </c>
      <c r="D3740" s="1575" t="s">
        <v>6795</v>
      </c>
    </row>
    <row r="3741">
      <c r="A3741" s="1576" t="s">
        <v>3408</v>
      </c>
      <c r="B3741" s="1574" t="s">
        <v>7364</v>
      </c>
      <c r="C3741" s="112" t="s">
        <v>7365</v>
      </c>
      <c r="D3741" s="1575" t="s">
        <v>7301</v>
      </c>
    </row>
    <row r="3742">
      <c r="A3742" s="1576" t="s">
        <v>3408</v>
      </c>
      <c r="B3742" s="1574" t="s">
        <v>7366</v>
      </c>
      <c r="C3742" s="112" t="s">
        <v>7367</v>
      </c>
      <c r="D3742" s="1575" t="s">
        <v>6795</v>
      </c>
    </row>
    <row r="3743">
      <c r="A3743" s="1576" t="s">
        <v>3408</v>
      </c>
      <c r="B3743" s="1574" t="s">
        <v>7368</v>
      </c>
      <c r="C3743" s="112" t="s">
        <v>7369</v>
      </c>
      <c r="D3743" s="1575" t="s">
        <v>6795</v>
      </c>
    </row>
    <row r="3744">
      <c r="A3744" s="1576" t="s">
        <v>3408</v>
      </c>
      <c r="B3744" s="1574" t="s">
        <v>7370</v>
      </c>
      <c r="C3744" s="112" t="s">
        <v>7365</v>
      </c>
      <c r="D3744" s="1575" t="s">
        <v>7301</v>
      </c>
    </row>
    <row r="3745">
      <c r="A3745" s="1576" t="s">
        <v>3408</v>
      </c>
      <c r="B3745" s="1574" t="s">
        <v>7371</v>
      </c>
      <c r="C3745" s="112" t="s">
        <v>7365</v>
      </c>
      <c r="D3745" s="1575" t="s">
        <v>7301</v>
      </c>
    </row>
    <row r="3746">
      <c r="A3746" s="1576" t="s">
        <v>3408</v>
      </c>
      <c r="B3746" s="1574" t="s">
        <v>7372</v>
      </c>
      <c r="C3746" s="112" t="s">
        <v>7373</v>
      </c>
      <c r="D3746" s="1575" t="s">
        <v>6792</v>
      </c>
    </row>
    <row r="3747">
      <c r="A3747" s="1576" t="s">
        <v>3408</v>
      </c>
      <c r="B3747" s="1574" t="s">
        <v>7374</v>
      </c>
      <c r="C3747" s="112" t="s">
        <v>1183</v>
      </c>
      <c r="D3747" s="1575" t="s">
        <v>1563</v>
      </c>
    </row>
    <row r="3748">
      <c r="A3748" s="1576" t="s">
        <v>3408</v>
      </c>
      <c r="B3748" s="1574" t="s">
        <v>7375</v>
      </c>
      <c r="C3748" s="112" t="s">
        <v>2251</v>
      </c>
      <c r="D3748" s="1575" t="s">
        <v>7301</v>
      </c>
    </row>
    <row r="3749">
      <c r="A3749" s="1576" t="s">
        <v>3408</v>
      </c>
      <c r="B3749" s="1574" t="s">
        <v>7376</v>
      </c>
      <c r="C3749" s="112" t="s">
        <v>2251</v>
      </c>
      <c r="D3749" s="1575" t="s">
        <v>7301</v>
      </c>
    </row>
    <row r="3750">
      <c r="A3750" s="1576" t="s">
        <v>3408</v>
      </c>
      <c r="B3750" s="1574" t="s">
        <v>7377</v>
      </c>
      <c r="C3750" s="112" t="s">
        <v>2251</v>
      </c>
      <c r="D3750" s="1575" t="s">
        <v>7301</v>
      </c>
    </row>
    <row r="3751">
      <c r="A3751" s="1576" t="s">
        <v>3408</v>
      </c>
      <c r="B3751" s="1574" t="s">
        <v>7378</v>
      </c>
      <c r="C3751" s="112" t="s">
        <v>7367</v>
      </c>
      <c r="D3751" s="1575" t="s">
        <v>6795</v>
      </c>
    </row>
    <row r="3752">
      <c r="A3752" s="1576" t="s">
        <v>3408</v>
      </c>
      <c r="B3752" s="1574" t="s">
        <v>7379</v>
      </c>
      <c r="C3752" s="112" t="s">
        <v>7380</v>
      </c>
      <c r="D3752" s="1575" t="s">
        <v>7359</v>
      </c>
    </row>
    <row r="3753">
      <c r="A3753" s="1576" t="s">
        <v>3408</v>
      </c>
      <c r="B3753" s="1574" t="s">
        <v>7381</v>
      </c>
      <c r="C3753" s="112" t="s">
        <v>2749</v>
      </c>
      <c r="D3753" s="1575" t="s">
        <v>6792</v>
      </c>
    </row>
    <row r="3754">
      <c r="A3754" s="1576" t="s">
        <v>3408</v>
      </c>
      <c r="B3754" s="1574" t="s">
        <v>7382</v>
      </c>
      <c r="C3754" s="112" t="s">
        <v>7383</v>
      </c>
      <c r="D3754" s="1575" t="s">
        <v>1563</v>
      </c>
    </row>
    <row r="3755">
      <c r="A3755" s="1576" t="s">
        <v>3408</v>
      </c>
      <c r="B3755" s="1574" t="s">
        <v>7384</v>
      </c>
      <c r="C3755" s="112" t="s">
        <v>7385</v>
      </c>
      <c r="D3755" s="1575" t="s">
        <v>6792</v>
      </c>
    </row>
    <row r="3756">
      <c r="A3756" s="1576" t="s">
        <v>3408</v>
      </c>
      <c r="B3756" s="1574" t="s">
        <v>7386</v>
      </c>
      <c r="C3756" s="112" t="s">
        <v>7352</v>
      </c>
      <c r="D3756" s="1575" t="s">
        <v>7301</v>
      </c>
    </row>
    <row r="3757">
      <c r="A3757" s="1576" t="s">
        <v>3408</v>
      </c>
      <c r="B3757" s="1574" t="s">
        <v>7387</v>
      </c>
      <c r="C3757" s="112" t="s">
        <v>7388</v>
      </c>
      <c r="D3757" s="1575" t="s">
        <v>7359</v>
      </c>
    </row>
    <row r="3758">
      <c r="A3758" s="1576" t="s">
        <v>3408</v>
      </c>
      <c r="B3758" s="1574" t="s">
        <v>7389</v>
      </c>
      <c r="C3758" s="112" t="s">
        <v>7388</v>
      </c>
      <c r="D3758" s="1575" t="s">
        <v>7359</v>
      </c>
    </row>
    <row r="3759">
      <c r="A3759" s="1576" t="s">
        <v>3408</v>
      </c>
      <c r="B3759" s="1574" t="s">
        <v>7390</v>
      </c>
      <c r="C3759" s="112" t="s">
        <v>7388</v>
      </c>
      <c r="D3759" s="1575" t="s">
        <v>7359</v>
      </c>
    </row>
    <row r="3760">
      <c r="A3760" s="1576" t="s">
        <v>3408</v>
      </c>
      <c r="B3760" s="1574" t="s">
        <v>7391</v>
      </c>
      <c r="C3760" s="112" t="s">
        <v>7388</v>
      </c>
      <c r="D3760" s="1575" t="s">
        <v>7359</v>
      </c>
    </row>
    <row r="3761">
      <c r="A3761" s="1576" t="s">
        <v>3408</v>
      </c>
      <c r="B3761" s="1574" t="s">
        <v>7392</v>
      </c>
      <c r="C3761" s="112" t="s">
        <v>7393</v>
      </c>
      <c r="D3761" s="1575" t="s">
        <v>6792</v>
      </c>
    </row>
    <row r="3762">
      <c r="A3762" s="1576" t="s">
        <v>3408</v>
      </c>
      <c r="B3762" s="1574" t="s">
        <v>7394</v>
      </c>
      <c r="C3762" s="112" t="s">
        <v>7395</v>
      </c>
      <c r="D3762" s="1575" t="s">
        <v>1563</v>
      </c>
    </row>
    <row r="3763">
      <c r="A3763" s="1576" t="s">
        <v>3408</v>
      </c>
      <c r="B3763" s="1574" t="s">
        <v>7396</v>
      </c>
      <c r="C3763" s="112" t="s">
        <v>7395</v>
      </c>
      <c r="D3763" s="1575" t="s">
        <v>1563</v>
      </c>
    </row>
    <row r="3764">
      <c r="A3764" s="1576" t="s">
        <v>3408</v>
      </c>
      <c r="B3764" s="1574" t="s">
        <v>7397</v>
      </c>
      <c r="C3764" s="112" t="s">
        <v>7352</v>
      </c>
      <c r="D3764" s="1575" t="s">
        <v>7301</v>
      </c>
    </row>
    <row r="3765">
      <c r="A3765" s="1576" t="s">
        <v>3408</v>
      </c>
      <c r="B3765" s="1574" t="s">
        <v>7398</v>
      </c>
      <c r="C3765" s="112" t="s">
        <v>7395</v>
      </c>
      <c r="D3765" s="1575" t="s">
        <v>1563</v>
      </c>
    </row>
    <row r="3766">
      <c r="A3766" s="1576" t="s">
        <v>3408</v>
      </c>
      <c r="B3766" s="1574" t="s">
        <v>7399</v>
      </c>
      <c r="C3766" s="112" t="s">
        <v>7395</v>
      </c>
      <c r="D3766" s="1575" t="s">
        <v>1563</v>
      </c>
    </row>
    <row r="3767">
      <c r="A3767" s="1576" t="s">
        <v>3408</v>
      </c>
      <c r="B3767" s="1574" t="s">
        <v>7400</v>
      </c>
      <c r="C3767" s="112" t="s">
        <v>7354</v>
      </c>
      <c r="D3767" s="1575" t="s">
        <v>1563</v>
      </c>
    </row>
    <row r="3768">
      <c r="A3768" s="1576" t="s">
        <v>3408</v>
      </c>
      <c r="B3768" s="1574" t="s">
        <v>7401</v>
      </c>
      <c r="C3768" s="112" t="s">
        <v>7348</v>
      </c>
      <c r="D3768" s="1575" t="s">
        <v>7301</v>
      </c>
    </row>
    <row r="3769">
      <c r="A3769" s="1576" t="s">
        <v>3408</v>
      </c>
      <c r="B3769" s="1574" t="s">
        <v>7402</v>
      </c>
      <c r="C3769" s="112" t="s">
        <v>7388</v>
      </c>
      <c r="D3769" s="1575" t="s">
        <v>7359</v>
      </c>
    </row>
    <row r="3770">
      <c r="A3770" s="1576" t="s">
        <v>3408</v>
      </c>
      <c r="B3770" s="1574" t="s">
        <v>7403</v>
      </c>
      <c r="C3770" s="112" t="s">
        <v>7404</v>
      </c>
      <c r="D3770" s="1575" t="s">
        <v>1563</v>
      </c>
    </row>
    <row r="3771">
      <c r="A3771" s="1576" t="s">
        <v>3408</v>
      </c>
      <c r="B3771" s="1574" t="s">
        <v>7405</v>
      </c>
      <c r="C3771" s="112" t="s">
        <v>7346</v>
      </c>
      <c r="D3771" s="1575" t="s">
        <v>7301</v>
      </c>
    </row>
    <row r="3772">
      <c r="A3772" s="1576" t="s">
        <v>3408</v>
      </c>
      <c r="B3772" s="1574" t="s">
        <v>7406</v>
      </c>
      <c r="C3772" s="112" t="s">
        <v>7407</v>
      </c>
      <c r="D3772" s="1575" t="s">
        <v>1563</v>
      </c>
    </row>
    <row r="3773">
      <c r="A3773" s="1576" t="s">
        <v>3408</v>
      </c>
      <c r="B3773" s="1574" t="s">
        <v>7408</v>
      </c>
      <c r="C3773" s="112" t="s">
        <v>7407</v>
      </c>
      <c r="D3773" s="1575" t="s">
        <v>1563</v>
      </c>
    </row>
    <row r="3774">
      <c r="A3774" s="1576" t="s">
        <v>3408</v>
      </c>
      <c r="B3774" s="1574" t="s">
        <v>7409</v>
      </c>
      <c r="C3774" s="112" t="s">
        <v>7407</v>
      </c>
      <c r="D3774" s="1575" t="s">
        <v>1563</v>
      </c>
    </row>
    <row r="3775">
      <c r="A3775" s="1576" t="s">
        <v>3408</v>
      </c>
      <c r="B3775" s="1574" t="s">
        <v>7410</v>
      </c>
      <c r="C3775" s="112" t="s">
        <v>7407</v>
      </c>
      <c r="D3775" s="1575" t="s">
        <v>1563</v>
      </c>
    </row>
    <row r="3776">
      <c r="A3776" s="1576" t="s">
        <v>3408</v>
      </c>
      <c r="B3776" s="1574" t="s">
        <v>7411</v>
      </c>
      <c r="C3776" s="112" t="s">
        <v>7407</v>
      </c>
      <c r="D3776" s="1575" t="s">
        <v>1563</v>
      </c>
    </row>
    <row r="3777">
      <c r="A3777" s="1576" t="s">
        <v>3408</v>
      </c>
      <c r="B3777" s="1574" t="s">
        <v>7412</v>
      </c>
      <c r="C3777" s="112" t="s">
        <v>7407</v>
      </c>
      <c r="D3777" s="1575" t="s">
        <v>1563</v>
      </c>
    </row>
    <row r="3778">
      <c r="A3778" s="1576" t="s">
        <v>3408</v>
      </c>
      <c r="B3778" s="1574" t="s">
        <v>7413</v>
      </c>
      <c r="C3778" s="112" t="s">
        <v>7407</v>
      </c>
      <c r="D3778" s="1575" t="s">
        <v>1563</v>
      </c>
    </row>
    <row r="3779">
      <c r="A3779" s="1576" t="s">
        <v>3408</v>
      </c>
      <c r="B3779" s="1574" t="s">
        <v>7414</v>
      </c>
      <c r="C3779" s="112" t="s">
        <v>7407</v>
      </c>
      <c r="D3779" s="1575" t="s">
        <v>1563</v>
      </c>
    </row>
    <row r="3780">
      <c r="A3780" s="1576" t="s">
        <v>3408</v>
      </c>
      <c r="B3780" s="1574" t="s">
        <v>7415</v>
      </c>
      <c r="C3780" s="112" t="s">
        <v>7407</v>
      </c>
      <c r="D3780" s="1575" t="s">
        <v>1563</v>
      </c>
    </row>
    <row r="3781">
      <c r="A3781" s="1576" t="s">
        <v>3408</v>
      </c>
      <c r="B3781" s="1574" t="s">
        <v>7416</v>
      </c>
      <c r="C3781" s="112" t="s">
        <v>7407</v>
      </c>
      <c r="D3781" s="1575" t="s">
        <v>1563</v>
      </c>
    </row>
    <row r="3782">
      <c r="A3782" s="1576" t="s">
        <v>3408</v>
      </c>
      <c r="B3782" s="1574" t="s">
        <v>7417</v>
      </c>
      <c r="C3782" s="112" t="s">
        <v>7407</v>
      </c>
      <c r="D3782" s="1575" t="s">
        <v>1563</v>
      </c>
    </row>
    <row r="3783">
      <c r="A3783" s="1576" t="s">
        <v>3408</v>
      </c>
      <c r="B3783" s="1574" t="s">
        <v>7418</v>
      </c>
      <c r="C3783" s="112" t="s">
        <v>7407</v>
      </c>
      <c r="D3783" s="1575" t="s">
        <v>1563</v>
      </c>
    </row>
    <row r="3784">
      <c r="A3784" s="1576" t="s">
        <v>3408</v>
      </c>
      <c r="B3784" s="1574" t="s">
        <v>7419</v>
      </c>
      <c r="C3784" s="112" t="s">
        <v>7407</v>
      </c>
      <c r="D3784" s="1575" t="s">
        <v>1563</v>
      </c>
    </row>
    <row r="3785">
      <c r="A3785" s="1576" t="s">
        <v>3408</v>
      </c>
      <c r="B3785" s="1574" t="s">
        <v>7420</v>
      </c>
      <c r="C3785" s="112" t="s">
        <v>7407</v>
      </c>
      <c r="D3785" s="1575" t="s">
        <v>7359</v>
      </c>
    </row>
    <row r="3786">
      <c r="A3786" s="1576" t="s">
        <v>3408</v>
      </c>
      <c r="B3786" s="1574" t="s">
        <v>7421</v>
      </c>
      <c r="C3786" s="112" t="s">
        <v>7407</v>
      </c>
      <c r="D3786" s="1575" t="s">
        <v>1563</v>
      </c>
    </row>
    <row r="3787">
      <c r="A3787" s="1576" t="s">
        <v>3408</v>
      </c>
      <c r="B3787" s="1574" t="s">
        <v>7422</v>
      </c>
      <c r="C3787" s="112" t="s">
        <v>7407</v>
      </c>
      <c r="D3787" s="1575" t="s">
        <v>1563</v>
      </c>
    </row>
    <row r="3788">
      <c r="A3788" s="1576" t="s">
        <v>3408</v>
      </c>
      <c r="B3788" s="1574" t="s">
        <v>7423</v>
      </c>
      <c r="C3788" s="112" t="s">
        <v>7407</v>
      </c>
      <c r="D3788" s="1575" t="s">
        <v>1563</v>
      </c>
    </row>
    <row r="3789">
      <c r="A3789" s="1576" t="s">
        <v>3408</v>
      </c>
      <c r="B3789" s="1574" t="s">
        <v>7424</v>
      </c>
      <c r="C3789" s="112" t="s">
        <v>7407</v>
      </c>
      <c r="D3789" s="1575" t="s">
        <v>1563</v>
      </c>
    </row>
    <row r="3790">
      <c r="A3790" s="1576" t="s">
        <v>3408</v>
      </c>
      <c r="B3790" s="1574" t="s">
        <v>7425</v>
      </c>
      <c r="C3790" s="112" t="s">
        <v>7407</v>
      </c>
      <c r="D3790" s="1575" t="s">
        <v>1563</v>
      </c>
    </row>
    <row r="3791">
      <c r="A3791" s="1576" t="s">
        <v>3408</v>
      </c>
      <c r="B3791" s="1574" t="s">
        <v>7426</v>
      </c>
      <c r="C3791" s="112" t="s">
        <v>7407</v>
      </c>
      <c r="D3791" s="1575" t="s">
        <v>1563</v>
      </c>
    </row>
    <row r="3792">
      <c r="A3792" s="1576" t="s">
        <v>3408</v>
      </c>
      <c r="B3792" s="1574" t="s">
        <v>7427</v>
      </c>
      <c r="C3792" s="112" t="s">
        <v>7407</v>
      </c>
      <c r="D3792" s="1575" t="s">
        <v>1563</v>
      </c>
    </row>
    <row r="3793">
      <c r="A3793" s="1576" t="s">
        <v>3408</v>
      </c>
      <c r="B3793" s="1574" t="s">
        <v>7428</v>
      </c>
      <c r="C3793" s="112" t="s">
        <v>7407</v>
      </c>
      <c r="D3793" s="1575" t="s">
        <v>1563</v>
      </c>
    </row>
    <row r="3794">
      <c r="A3794" s="1576" t="s">
        <v>3408</v>
      </c>
      <c r="B3794" s="1574" t="s">
        <v>7429</v>
      </c>
      <c r="C3794" s="112" t="s">
        <v>7407</v>
      </c>
      <c r="D3794" s="1575" t="s">
        <v>1563</v>
      </c>
    </row>
    <row r="3795">
      <c r="A3795" s="1576" t="s">
        <v>3408</v>
      </c>
      <c r="B3795" s="1574" t="s">
        <v>7430</v>
      </c>
      <c r="C3795" s="112" t="s">
        <v>7407</v>
      </c>
      <c r="D3795" s="1575" t="s">
        <v>1563</v>
      </c>
    </row>
    <row r="3796">
      <c r="A3796" s="1576" t="s">
        <v>3408</v>
      </c>
      <c r="B3796" s="1574" t="s">
        <v>7431</v>
      </c>
      <c r="C3796" s="112" t="s">
        <v>7407</v>
      </c>
      <c r="D3796" s="1575" t="s">
        <v>1563</v>
      </c>
    </row>
    <row r="3797">
      <c r="A3797" s="1576" t="s">
        <v>3408</v>
      </c>
      <c r="B3797" s="1574" t="s">
        <v>7432</v>
      </c>
      <c r="C3797" s="112" t="s">
        <v>7407</v>
      </c>
      <c r="D3797" s="1575" t="s">
        <v>1563</v>
      </c>
    </row>
    <row r="3798">
      <c r="A3798" s="1576" t="s">
        <v>3408</v>
      </c>
      <c r="B3798" s="1574" t="s">
        <v>7433</v>
      </c>
      <c r="C3798" s="112" t="s">
        <v>7407</v>
      </c>
      <c r="D3798" s="1575" t="s">
        <v>1563</v>
      </c>
    </row>
    <row r="3799">
      <c r="A3799" s="1576" t="s">
        <v>3408</v>
      </c>
      <c r="B3799" s="1574" t="s">
        <v>7434</v>
      </c>
      <c r="C3799" s="112" t="s">
        <v>7407</v>
      </c>
      <c r="D3799" s="1575" t="s">
        <v>1563</v>
      </c>
    </row>
    <row r="3800">
      <c r="A3800" s="1576" t="s">
        <v>3408</v>
      </c>
      <c r="B3800" s="1574" t="s">
        <v>7435</v>
      </c>
      <c r="C3800" s="112" t="s">
        <v>7407</v>
      </c>
      <c r="D3800" s="1575" t="s">
        <v>1563</v>
      </c>
    </row>
    <row r="3801">
      <c r="A3801" s="1576" t="s">
        <v>3408</v>
      </c>
      <c r="B3801" s="1574" t="s">
        <v>7436</v>
      </c>
      <c r="C3801" s="112" t="s">
        <v>7407</v>
      </c>
      <c r="D3801" s="1575" t="s">
        <v>1563</v>
      </c>
    </row>
    <row r="3802">
      <c r="A3802" s="1576" t="s">
        <v>3408</v>
      </c>
      <c r="B3802" s="1574" t="s">
        <v>7437</v>
      </c>
      <c r="C3802" s="112" t="s">
        <v>7407</v>
      </c>
      <c r="D3802" s="1575" t="s">
        <v>1563</v>
      </c>
    </row>
    <row r="3803">
      <c r="A3803" s="1576" t="s">
        <v>3408</v>
      </c>
      <c r="B3803" s="1574" t="s">
        <v>7438</v>
      </c>
      <c r="C3803" s="112" t="s">
        <v>7407</v>
      </c>
      <c r="D3803" s="1575" t="s">
        <v>1563</v>
      </c>
    </row>
    <row r="3804">
      <c r="A3804" s="1576" t="s">
        <v>3408</v>
      </c>
      <c r="B3804" s="1574" t="s">
        <v>7439</v>
      </c>
      <c r="C3804" s="112" t="s">
        <v>7407</v>
      </c>
      <c r="D3804" s="1575" t="s">
        <v>1563</v>
      </c>
    </row>
    <row r="3805">
      <c r="A3805" s="1576" t="s">
        <v>3408</v>
      </c>
      <c r="B3805" s="1574" t="s">
        <v>7440</v>
      </c>
      <c r="C3805" s="112" t="s">
        <v>7407</v>
      </c>
      <c r="D3805" s="1575" t="s">
        <v>1563</v>
      </c>
    </row>
    <row r="3806">
      <c r="A3806" s="1576" t="s">
        <v>3408</v>
      </c>
      <c r="B3806" s="1574" t="s">
        <v>7441</v>
      </c>
      <c r="C3806" s="112" t="s">
        <v>7407</v>
      </c>
      <c r="D3806" s="1575" t="s">
        <v>1563</v>
      </c>
    </row>
    <row r="3807">
      <c r="A3807" s="1576" t="s">
        <v>3408</v>
      </c>
      <c r="B3807" s="1574" t="s">
        <v>7442</v>
      </c>
      <c r="C3807" s="112" t="s">
        <v>7407</v>
      </c>
      <c r="D3807" s="1575" t="s">
        <v>1563</v>
      </c>
    </row>
    <row r="3808">
      <c r="A3808" s="1576" t="s">
        <v>3408</v>
      </c>
      <c r="B3808" s="1574" t="s">
        <v>7443</v>
      </c>
      <c r="C3808" s="112" t="s">
        <v>7407</v>
      </c>
      <c r="D3808" s="1575" t="s">
        <v>1563</v>
      </c>
    </row>
    <row r="3809">
      <c r="A3809" s="1576" t="s">
        <v>3408</v>
      </c>
      <c r="B3809" s="1574" t="s">
        <v>7444</v>
      </c>
      <c r="C3809" s="112" t="s">
        <v>7407</v>
      </c>
      <c r="D3809" s="1575" t="s">
        <v>1563</v>
      </c>
    </row>
    <row r="3810">
      <c r="A3810" s="1576" t="s">
        <v>3408</v>
      </c>
      <c r="B3810" s="1574" t="s">
        <v>7445</v>
      </c>
      <c r="C3810" s="112" t="s">
        <v>7407</v>
      </c>
      <c r="D3810" s="1575" t="s">
        <v>1563</v>
      </c>
    </row>
    <row r="3811">
      <c r="A3811" s="1576" t="s">
        <v>3408</v>
      </c>
      <c r="B3811" s="1574" t="s">
        <v>7446</v>
      </c>
      <c r="C3811" s="112" t="s">
        <v>7407</v>
      </c>
      <c r="D3811" s="1575" t="s">
        <v>1563</v>
      </c>
    </row>
    <row r="3812">
      <c r="A3812" s="1576" t="s">
        <v>3408</v>
      </c>
      <c r="B3812" s="1574" t="s">
        <v>7447</v>
      </c>
      <c r="C3812" s="112" t="s">
        <v>7407</v>
      </c>
      <c r="D3812" s="1575" t="s">
        <v>1563</v>
      </c>
    </row>
    <row r="3813">
      <c r="A3813" s="1576" t="s">
        <v>3408</v>
      </c>
      <c r="B3813" s="1574" t="s">
        <v>7448</v>
      </c>
      <c r="C3813" s="112" t="s">
        <v>7407</v>
      </c>
      <c r="D3813" s="1575" t="s">
        <v>1563</v>
      </c>
    </row>
    <row r="3814">
      <c r="A3814" s="1576" t="s">
        <v>3408</v>
      </c>
      <c r="B3814" s="1574" t="s">
        <v>7449</v>
      </c>
      <c r="C3814" s="112" t="s">
        <v>7407</v>
      </c>
      <c r="D3814" s="1575" t="s">
        <v>1563</v>
      </c>
    </row>
    <row r="3815">
      <c r="A3815" s="1576" t="s">
        <v>3408</v>
      </c>
      <c r="B3815" s="1574" t="s">
        <v>7450</v>
      </c>
      <c r="C3815" s="112" t="s">
        <v>7407</v>
      </c>
      <c r="D3815" s="1575" t="s">
        <v>1563</v>
      </c>
    </row>
    <row r="3816">
      <c r="A3816" s="1576" t="s">
        <v>3408</v>
      </c>
      <c r="B3816" s="1574" t="s">
        <v>7451</v>
      </c>
      <c r="C3816" s="112" t="s">
        <v>7407</v>
      </c>
      <c r="D3816" s="1575" t="s">
        <v>1563</v>
      </c>
    </row>
    <row r="3817">
      <c r="A3817" s="1576" t="s">
        <v>3408</v>
      </c>
      <c r="B3817" s="1574" t="s">
        <v>7452</v>
      </c>
      <c r="C3817" s="112" t="s">
        <v>7407</v>
      </c>
      <c r="D3817" s="1575" t="s">
        <v>1563</v>
      </c>
    </row>
    <row r="3818">
      <c r="A3818" s="1576" t="s">
        <v>3408</v>
      </c>
      <c r="B3818" s="1574" t="s">
        <v>7453</v>
      </c>
      <c r="C3818" s="112" t="s">
        <v>7407</v>
      </c>
      <c r="D3818" s="1575" t="s">
        <v>1563</v>
      </c>
    </row>
    <row r="3819">
      <c r="A3819" s="1576" t="s">
        <v>3408</v>
      </c>
      <c r="B3819" s="1574" t="s">
        <v>7454</v>
      </c>
      <c r="C3819" s="112" t="s">
        <v>7407</v>
      </c>
      <c r="D3819" s="1575" t="s">
        <v>1563</v>
      </c>
    </row>
    <row r="3820">
      <c r="A3820" s="1576" t="s">
        <v>3408</v>
      </c>
      <c r="B3820" s="1574" t="s">
        <v>7455</v>
      </c>
      <c r="C3820" s="112" t="s">
        <v>7407</v>
      </c>
      <c r="D3820" s="1575" t="s">
        <v>1563</v>
      </c>
    </row>
    <row r="3821">
      <c r="A3821" s="1576" t="s">
        <v>3408</v>
      </c>
      <c r="B3821" s="1574" t="s">
        <v>7456</v>
      </c>
      <c r="C3821" s="112" t="s">
        <v>7407</v>
      </c>
      <c r="D3821" s="1575" t="s">
        <v>1563</v>
      </c>
    </row>
    <row r="3822">
      <c r="A3822" s="1576" t="s">
        <v>3408</v>
      </c>
      <c r="B3822" s="1574" t="s">
        <v>7457</v>
      </c>
      <c r="C3822" s="112" t="s">
        <v>7407</v>
      </c>
      <c r="D3822" s="1575" t="s">
        <v>1563</v>
      </c>
    </row>
    <row r="3823">
      <c r="A3823" s="1576" t="s">
        <v>3408</v>
      </c>
      <c r="B3823" s="1574" t="s">
        <v>7458</v>
      </c>
      <c r="C3823" s="112" t="s">
        <v>7407</v>
      </c>
      <c r="D3823" s="1575" t="s">
        <v>1563</v>
      </c>
    </row>
    <row r="3824">
      <c r="A3824" s="1576" t="s">
        <v>3408</v>
      </c>
      <c r="B3824" s="1574" t="s">
        <v>7459</v>
      </c>
      <c r="C3824" s="112" t="s">
        <v>7407</v>
      </c>
      <c r="D3824" s="1575" t="s">
        <v>1563</v>
      </c>
    </row>
    <row r="3825">
      <c r="A3825" s="1576" t="s">
        <v>3408</v>
      </c>
      <c r="B3825" s="1574" t="s">
        <v>7460</v>
      </c>
      <c r="C3825" s="112" t="s">
        <v>7407</v>
      </c>
      <c r="D3825" s="1575" t="s">
        <v>1563</v>
      </c>
    </row>
    <row r="3826">
      <c r="A3826" s="1576" t="s">
        <v>3408</v>
      </c>
      <c r="B3826" s="1574" t="s">
        <v>7461</v>
      </c>
      <c r="C3826" s="112" t="s">
        <v>7407</v>
      </c>
      <c r="D3826" s="1575" t="s">
        <v>1563</v>
      </c>
    </row>
    <row r="3827">
      <c r="A3827" s="1576" t="s">
        <v>3408</v>
      </c>
      <c r="B3827" s="1574" t="s">
        <v>7462</v>
      </c>
      <c r="C3827" s="112" t="s">
        <v>7407</v>
      </c>
      <c r="D3827" s="1575" t="s">
        <v>1563</v>
      </c>
    </row>
    <row r="3828">
      <c r="A3828" s="1576" t="s">
        <v>3408</v>
      </c>
      <c r="B3828" s="1574" t="s">
        <v>7463</v>
      </c>
      <c r="C3828" s="112" t="s">
        <v>7407</v>
      </c>
      <c r="D3828" s="1575" t="s">
        <v>1563</v>
      </c>
    </row>
    <row r="3829">
      <c r="A3829" s="1576" t="s">
        <v>3408</v>
      </c>
      <c r="B3829" s="1574" t="s">
        <v>7464</v>
      </c>
      <c r="C3829" s="112" t="s">
        <v>7407</v>
      </c>
      <c r="D3829" s="1575" t="s">
        <v>1563</v>
      </c>
    </row>
    <row r="3830">
      <c r="A3830" s="1576" t="s">
        <v>3408</v>
      </c>
      <c r="B3830" s="1574" t="s">
        <v>7465</v>
      </c>
      <c r="C3830" s="112" t="s">
        <v>7407</v>
      </c>
      <c r="D3830" s="1575" t="s">
        <v>1563</v>
      </c>
    </row>
    <row r="3831">
      <c r="A3831" s="1576" t="s">
        <v>3408</v>
      </c>
      <c r="B3831" s="1574" t="s">
        <v>7466</v>
      </c>
      <c r="C3831" s="112" t="s">
        <v>7407</v>
      </c>
      <c r="D3831" s="1575" t="s">
        <v>1563</v>
      </c>
    </row>
    <row r="3832">
      <c r="A3832" s="1576" t="s">
        <v>3408</v>
      </c>
      <c r="B3832" s="1574" t="s">
        <v>7467</v>
      </c>
      <c r="C3832" s="112" t="s">
        <v>7407</v>
      </c>
      <c r="D3832" s="1575" t="s">
        <v>1563</v>
      </c>
    </row>
    <row r="3833">
      <c r="A3833" s="1576" t="s">
        <v>3408</v>
      </c>
      <c r="B3833" s="1574" t="s">
        <v>7468</v>
      </c>
      <c r="C3833" s="112" t="s">
        <v>7407</v>
      </c>
      <c r="D3833" s="1575" t="s">
        <v>7359</v>
      </c>
    </row>
    <row r="3834">
      <c r="A3834" s="1576" t="s">
        <v>3408</v>
      </c>
      <c r="B3834" s="1574" t="s">
        <v>7469</v>
      </c>
      <c r="C3834" s="112" t="s">
        <v>7470</v>
      </c>
      <c r="D3834" s="1575" t="s">
        <v>7359</v>
      </c>
    </row>
    <row r="3835">
      <c r="A3835" s="1576" t="s">
        <v>3408</v>
      </c>
      <c r="B3835" s="1574" t="s">
        <v>7471</v>
      </c>
      <c r="C3835" s="112" t="s">
        <v>7470</v>
      </c>
      <c r="D3835" s="1575" t="s">
        <v>7359</v>
      </c>
    </row>
    <row r="3836">
      <c r="A3836" s="1576" t="s">
        <v>3408</v>
      </c>
      <c r="B3836" s="1574" t="s">
        <v>7472</v>
      </c>
      <c r="C3836" s="112" t="s">
        <v>7473</v>
      </c>
      <c r="D3836" s="1575" t="s">
        <v>7359</v>
      </c>
    </row>
    <row r="3837">
      <c r="A3837" s="1576" t="s">
        <v>3408</v>
      </c>
      <c r="B3837" s="1574" t="s">
        <v>7474</v>
      </c>
      <c r="C3837" s="112" t="s">
        <v>7470</v>
      </c>
      <c r="D3837" s="1575" t="s">
        <v>7359</v>
      </c>
    </row>
    <row r="3838">
      <c r="A3838" s="1576" t="s">
        <v>3408</v>
      </c>
      <c r="B3838" s="1574" t="s">
        <v>7475</v>
      </c>
      <c r="C3838" s="112" t="s">
        <v>7476</v>
      </c>
      <c r="D3838" s="1575" t="s">
        <v>7359</v>
      </c>
    </row>
    <row r="3839">
      <c r="A3839" s="1576" t="s">
        <v>3408</v>
      </c>
      <c r="B3839" s="1574" t="s">
        <v>7477</v>
      </c>
      <c r="C3839" s="112" t="s">
        <v>7476</v>
      </c>
      <c r="D3839" s="1575" t="s">
        <v>7359</v>
      </c>
    </row>
    <row r="3840">
      <c r="A3840" s="1576" t="s">
        <v>3408</v>
      </c>
      <c r="B3840" s="1574" t="s">
        <v>7478</v>
      </c>
      <c r="C3840" s="112" t="s">
        <v>7476</v>
      </c>
      <c r="D3840" s="1575" t="s">
        <v>7359</v>
      </c>
    </row>
    <row r="3841">
      <c r="A3841" s="1576" t="s">
        <v>3408</v>
      </c>
      <c r="B3841" s="1574" t="s">
        <v>7479</v>
      </c>
      <c r="C3841" s="112" t="s">
        <v>7476</v>
      </c>
      <c r="D3841" s="1575" t="s">
        <v>7359</v>
      </c>
    </row>
    <row r="3842">
      <c r="A3842" s="1576" t="s">
        <v>3408</v>
      </c>
      <c r="B3842" s="1574" t="s">
        <v>7480</v>
      </c>
      <c r="C3842" s="112" t="s">
        <v>7476</v>
      </c>
      <c r="D3842" s="1575" t="s">
        <v>7359</v>
      </c>
    </row>
    <row r="3843">
      <c r="A3843" s="1576" t="s">
        <v>3408</v>
      </c>
      <c r="B3843" s="1574" t="s">
        <v>7481</v>
      </c>
      <c r="C3843" s="112" t="s">
        <v>7476</v>
      </c>
      <c r="D3843" s="1575" t="s">
        <v>7359</v>
      </c>
    </row>
    <row r="3844">
      <c r="A3844" s="1576" t="s">
        <v>3408</v>
      </c>
      <c r="B3844" s="1574" t="s">
        <v>7482</v>
      </c>
      <c r="C3844" s="112" t="s">
        <v>7476</v>
      </c>
      <c r="D3844" s="1575" t="s">
        <v>7359</v>
      </c>
    </row>
    <row r="3845">
      <c r="A3845" s="1576" t="s">
        <v>3408</v>
      </c>
      <c r="B3845" s="1574" t="s">
        <v>7483</v>
      </c>
      <c r="C3845" s="112" t="s">
        <v>7470</v>
      </c>
      <c r="D3845" s="1575" t="s">
        <v>7359</v>
      </c>
    </row>
    <row r="3846">
      <c r="A3846" s="1576" t="s">
        <v>3408</v>
      </c>
      <c r="B3846" s="1574" t="s">
        <v>7484</v>
      </c>
      <c r="C3846" s="112" t="s">
        <v>7470</v>
      </c>
      <c r="D3846" s="1575" t="s">
        <v>7359</v>
      </c>
    </row>
    <row r="3847">
      <c r="A3847" s="1576" t="s">
        <v>3408</v>
      </c>
      <c r="B3847" s="1574" t="s">
        <v>7485</v>
      </c>
      <c r="C3847" s="112" t="s">
        <v>7486</v>
      </c>
      <c r="D3847" s="1575" t="s">
        <v>7359</v>
      </c>
    </row>
    <row r="3848">
      <c r="A3848" s="1576" t="s">
        <v>3408</v>
      </c>
      <c r="B3848" s="1574" t="s">
        <v>7487</v>
      </c>
      <c r="C3848" s="112" t="s">
        <v>7488</v>
      </c>
      <c r="D3848" s="1575" t="s">
        <v>7359</v>
      </c>
    </row>
    <row r="3849">
      <c r="A3849" s="1576" t="s">
        <v>3408</v>
      </c>
      <c r="B3849" s="1574" t="s">
        <v>7489</v>
      </c>
      <c r="C3849" s="112" t="s">
        <v>7488</v>
      </c>
      <c r="D3849" s="1575" t="s">
        <v>7359</v>
      </c>
    </row>
    <row r="3850">
      <c r="A3850" s="1576" t="s">
        <v>3408</v>
      </c>
      <c r="B3850" s="1574" t="s">
        <v>7490</v>
      </c>
      <c r="C3850" s="112" t="s">
        <v>7488</v>
      </c>
      <c r="D3850" s="1575" t="s">
        <v>7359</v>
      </c>
    </row>
    <row r="3851">
      <c r="A3851" s="1576" t="s">
        <v>3408</v>
      </c>
      <c r="B3851" s="1574" t="s">
        <v>7491</v>
      </c>
      <c r="C3851" s="112" t="s">
        <v>7492</v>
      </c>
      <c r="D3851" s="1575" t="s">
        <v>7359</v>
      </c>
    </row>
    <row r="3852">
      <c r="A3852" s="1576" t="s">
        <v>3408</v>
      </c>
      <c r="B3852" s="1574" t="s">
        <v>7493</v>
      </c>
      <c r="C3852" s="112" t="s">
        <v>7488</v>
      </c>
      <c r="D3852" s="1575" t="s">
        <v>7359</v>
      </c>
    </row>
    <row r="3853">
      <c r="A3853" s="1576" t="s">
        <v>3408</v>
      </c>
      <c r="B3853" s="1574" t="s">
        <v>7494</v>
      </c>
      <c r="C3853" s="112" t="s">
        <v>7488</v>
      </c>
      <c r="D3853" s="1575" t="s">
        <v>7359</v>
      </c>
    </row>
    <row r="3854">
      <c r="A3854" s="1576" t="s">
        <v>3408</v>
      </c>
      <c r="B3854" s="1574" t="s">
        <v>7495</v>
      </c>
      <c r="C3854" s="112" t="s">
        <v>7496</v>
      </c>
      <c r="D3854" s="1575" t="s">
        <v>7359</v>
      </c>
    </row>
    <row r="3855">
      <c r="A3855" s="1576" t="s">
        <v>3408</v>
      </c>
      <c r="B3855" s="1574" t="s">
        <v>7497</v>
      </c>
      <c r="C3855" s="112" t="s">
        <v>7496</v>
      </c>
      <c r="D3855" s="1575" t="s">
        <v>7359</v>
      </c>
    </row>
    <row r="3856">
      <c r="A3856" s="1576" t="s">
        <v>3408</v>
      </c>
      <c r="B3856" s="1574" t="s">
        <v>7498</v>
      </c>
      <c r="C3856" s="112" t="s">
        <v>7470</v>
      </c>
      <c r="D3856" s="1575" t="s">
        <v>7359</v>
      </c>
    </row>
    <row r="3857">
      <c r="A3857" s="1576" t="s">
        <v>3408</v>
      </c>
      <c r="B3857" s="1574" t="s">
        <v>7499</v>
      </c>
      <c r="C3857" s="112" t="s">
        <v>7470</v>
      </c>
      <c r="D3857" s="1575" t="s">
        <v>7359</v>
      </c>
    </row>
    <row r="3858">
      <c r="A3858" s="1576" t="s">
        <v>3408</v>
      </c>
      <c r="B3858" s="1574" t="s">
        <v>7500</v>
      </c>
      <c r="C3858" s="112" t="s">
        <v>7470</v>
      </c>
      <c r="D3858" s="1575" t="s">
        <v>7359</v>
      </c>
    </row>
    <row r="3859">
      <c r="A3859" s="1576" t="s">
        <v>3408</v>
      </c>
      <c r="B3859" s="1574" t="s">
        <v>7501</v>
      </c>
      <c r="C3859" s="112" t="s">
        <v>7502</v>
      </c>
      <c r="D3859" s="1575" t="s">
        <v>7359</v>
      </c>
    </row>
    <row r="3860">
      <c r="A3860" s="1576" t="s">
        <v>3408</v>
      </c>
      <c r="B3860" s="1574" t="s">
        <v>7503</v>
      </c>
      <c r="C3860" s="112" t="s">
        <v>7470</v>
      </c>
      <c r="D3860" s="1575" t="s">
        <v>7359</v>
      </c>
    </row>
    <row r="3861">
      <c r="A3861" s="1576" t="s">
        <v>3408</v>
      </c>
      <c r="B3861" s="1574" t="s">
        <v>7504</v>
      </c>
      <c r="C3861" s="112" t="s">
        <v>7470</v>
      </c>
      <c r="D3861" s="1575" t="s">
        <v>7359</v>
      </c>
    </row>
    <row r="3862">
      <c r="A3862" s="1576" t="s">
        <v>3408</v>
      </c>
      <c r="B3862" s="1574" t="s">
        <v>7505</v>
      </c>
      <c r="C3862" s="112" t="s">
        <v>7506</v>
      </c>
      <c r="D3862" s="1575" t="s">
        <v>7507</v>
      </c>
    </row>
    <row r="3863">
      <c r="A3863" s="1576" t="s">
        <v>3408</v>
      </c>
      <c r="B3863" s="1574" t="s">
        <v>7508</v>
      </c>
      <c r="C3863" s="112" t="s">
        <v>7509</v>
      </c>
      <c r="D3863" s="1575" t="s">
        <v>7359</v>
      </c>
    </row>
    <row r="3864">
      <c r="A3864" s="1576" t="s">
        <v>3408</v>
      </c>
      <c r="B3864" s="1574" t="s">
        <v>7510</v>
      </c>
      <c r="C3864" s="112" t="s">
        <v>7511</v>
      </c>
      <c r="D3864" s="1575" t="s">
        <v>7359</v>
      </c>
    </row>
    <row r="3865">
      <c r="A3865" s="1576" t="s">
        <v>3408</v>
      </c>
      <c r="B3865" s="1574" t="s">
        <v>7512</v>
      </c>
      <c r="C3865" s="112" t="s">
        <v>7513</v>
      </c>
      <c r="D3865" s="1575" t="s">
        <v>7359</v>
      </c>
    </row>
    <row r="3866">
      <c r="A3866" s="1576" t="s">
        <v>3408</v>
      </c>
      <c r="B3866" s="1574" t="s">
        <v>7514</v>
      </c>
      <c r="C3866" s="112" t="s">
        <v>7515</v>
      </c>
      <c r="D3866" s="1575" t="s">
        <v>7359</v>
      </c>
    </row>
    <row r="3867">
      <c r="A3867" s="1576" t="s">
        <v>3408</v>
      </c>
      <c r="B3867" s="1574" t="s">
        <v>7516</v>
      </c>
      <c r="C3867" s="112" t="s">
        <v>7515</v>
      </c>
      <c r="D3867" s="1575" t="s">
        <v>7359</v>
      </c>
    </row>
    <row r="3868">
      <c r="A3868" s="1576" t="s">
        <v>3408</v>
      </c>
      <c r="B3868" s="1574" t="s">
        <v>7517</v>
      </c>
      <c r="C3868" s="112" t="s">
        <v>7515</v>
      </c>
      <c r="D3868" s="1575" t="s">
        <v>7359</v>
      </c>
    </row>
    <row r="3869">
      <c r="A3869" s="1576" t="s">
        <v>3408</v>
      </c>
      <c r="B3869" s="1574" t="s">
        <v>7518</v>
      </c>
      <c r="C3869" s="112" t="s">
        <v>7519</v>
      </c>
      <c r="D3869" s="1575" t="s">
        <v>7359</v>
      </c>
    </row>
    <row r="3870">
      <c r="A3870" s="1576" t="s">
        <v>3408</v>
      </c>
      <c r="B3870" s="1574" t="s">
        <v>7520</v>
      </c>
      <c r="C3870" s="112" t="s">
        <v>7519</v>
      </c>
      <c r="D3870" s="1575" t="s">
        <v>7359</v>
      </c>
    </row>
    <row r="3871">
      <c r="A3871" s="1576" t="s">
        <v>3408</v>
      </c>
      <c r="B3871" s="1574" t="s">
        <v>7521</v>
      </c>
      <c r="C3871" s="112" t="s">
        <v>7522</v>
      </c>
      <c r="D3871" s="1575" t="s">
        <v>7507</v>
      </c>
    </row>
    <row r="3872">
      <c r="A3872" s="1576" t="s">
        <v>3408</v>
      </c>
      <c r="B3872" s="1574" t="s">
        <v>7523</v>
      </c>
      <c r="C3872" s="112" t="s">
        <v>7524</v>
      </c>
      <c r="D3872" s="1575" t="s">
        <v>7507</v>
      </c>
    </row>
    <row r="3873">
      <c r="A3873" s="1576" t="s">
        <v>3408</v>
      </c>
      <c r="B3873" s="1574" t="s">
        <v>7525</v>
      </c>
      <c r="C3873" s="112" t="s">
        <v>7526</v>
      </c>
      <c r="D3873" s="1575" t="s">
        <v>7359</v>
      </c>
    </row>
    <row r="3874">
      <c r="A3874" s="1576" t="s">
        <v>3408</v>
      </c>
      <c r="B3874" s="1574" t="s">
        <v>7527</v>
      </c>
      <c r="C3874" s="112" t="s">
        <v>7528</v>
      </c>
      <c r="D3874" s="1575" t="s">
        <v>7507</v>
      </c>
    </row>
    <row r="3875">
      <c r="A3875" s="1576" t="s">
        <v>3408</v>
      </c>
      <c r="B3875" s="1574" t="s">
        <v>7529</v>
      </c>
      <c r="C3875" s="112" t="s">
        <v>7528</v>
      </c>
      <c r="D3875" s="1575" t="s">
        <v>7507</v>
      </c>
    </row>
    <row r="3876">
      <c r="A3876" s="1576" t="s">
        <v>3408</v>
      </c>
      <c r="B3876" s="1574" t="s">
        <v>7530</v>
      </c>
      <c r="C3876" s="112" t="s">
        <v>7528</v>
      </c>
      <c r="D3876" s="1575" t="s">
        <v>7507</v>
      </c>
    </row>
    <row r="3877">
      <c r="A3877" s="1576" t="s">
        <v>3408</v>
      </c>
      <c r="B3877" s="1574" t="s">
        <v>7531</v>
      </c>
      <c r="C3877" s="112" t="s">
        <v>7528</v>
      </c>
      <c r="D3877" s="1575" t="s">
        <v>7507</v>
      </c>
    </row>
    <row r="3878">
      <c r="A3878" s="1576" t="s">
        <v>3408</v>
      </c>
      <c r="B3878" s="1574" t="s">
        <v>7532</v>
      </c>
      <c r="C3878" s="112" t="s">
        <v>7528</v>
      </c>
      <c r="D3878" s="1575" t="s">
        <v>7507</v>
      </c>
    </row>
    <row r="3879">
      <c r="A3879" s="1576" t="s">
        <v>3408</v>
      </c>
      <c r="B3879" s="1574" t="s">
        <v>7533</v>
      </c>
      <c r="C3879" s="112" t="s">
        <v>7528</v>
      </c>
      <c r="D3879" s="1575" t="s">
        <v>7507</v>
      </c>
    </row>
    <row r="3880">
      <c r="A3880" s="1576" t="s">
        <v>3408</v>
      </c>
      <c r="B3880" s="1574" t="s">
        <v>7534</v>
      </c>
      <c r="C3880" s="112" t="s">
        <v>7528</v>
      </c>
      <c r="D3880" s="1575" t="s">
        <v>7507</v>
      </c>
    </row>
    <row r="3881">
      <c r="A3881" s="1576" t="s">
        <v>3408</v>
      </c>
      <c r="B3881" s="1574" t="s">
        <v>7535</v>
      </c>
      <c r="C3881" s="112" t="s">
        <v>7528</v>
      </c>
      <c r="D3881" s="1575" t="s">
        <v>7507</v>
      </c>
    </row>
    <row r="3882">
      <c r="A3882" s="1576" t="s">
        <v>3408</v>
      </c>
      <c r="B3882" s="1574" t="s">
        <v>7536</v>
      </c>
      <c r="C3882" s="112" t="s">
        <v>7528</v>
      </c>
      <c r="D3882" s="1575" t="s">
        <v>7507</v>
      </c>
    </row>
    <row r="3883">
      <c r="A3883" s="1576" t="s">
        <v>3408</v>
      </c>
      <c r="B3883" s="1574" t="s">
        <v>7537</v>
      </c>
      <c r="C3883" s="112" t="s">
        <v>7528</v>
      </c>
      <c r="D3883" s="1575" t="s">
        <v>7507</v>
      </c>
    </row>
    <row r="3884">
      <c r="A3884" s="1576" t="s">
        <v>3408</v>
      </c>
      <c r="B3884" s="1574" t="s">
        <v>7538</v>
      </c>
      <c r="C3884" s="112" t="s">
        <v>7539</v>
      </c>
      <c r="D3884" s="1575" t="s">
        <v>7507</v>
      </c>
    </row>
    <row r="3885">
      <c r="A3885" s="1576" t="s">
        <v>3408</v>
      </c>
      <c r="B3885" s="1574" t="s">
        <v>7540</v>
      </c>
      <c r="C3885" s="112" t="s">
        <v>7541</v>
      </c>
      <c r="D3885" s="1575" t="s">
        <v>7507</v>
      </c>
    </row>
    <row r="3886">
      <c r="A3886" s="1576" t="s">
        <v>3408</v>
      </c>
      <c r="B3886" s="1574" t="s">
        <v>7542</v>
      </c>
      <c r="C3886" s="112" t="s">
        <v>7524</v>
      </c>
      <c r="D3886" s="1575" t="s">
        <v>7359</v>
      </c>
    </row>
    <row r="3887">
      <c r="A3887" s="1576" t="s">
        <v>3408</v>
      </c>
      <c r="B3887" s="1574" t="s">
        <v>7543</v>
      </c>
      <c r="C3887" s="112" t="s">
        <v>7524</v>
      </c>
      <c r="D3887" s="1575" t="s">
        <v>7507</v>
      </c>
    </row>
    <row r="3888">
      <c r="A3888" s="1576" t="s">
        <v>3408</v>
      </c>
      <c r="B3888" s="1574" t="s">
        <v>7544</v>
      </c>
      <c r="C3888" s="112" t="s">
        <v>7545</v>
      </c>
      <c r="D3888" s="1575" t="s">
        <v>1387</v>
      </c>
    </row>
    <row r="3889">
      <c r="A3889" s="1576" t="s">
        <v>3408</v>
      </c>
      <c r="B3889" s="1574" t="s">
        <v>7546</v>
      </c>
      <c r="C3889" s="112" t="s">
        <v>7547</v>
      </c>
      <c r="D3889" s="1575" t="s">
        <v>7548</v>
      </c>
    </row>
    <row r="3890">
      <c r="A3890" s="1576" t="s">
        <v>3408</v>
      </c>
      <c r="B3890" s="1574" t="s">
        <v>7549</v>
      </c>
      <c r="C3890" s="112" t="s">
        <v>7550</v>
      </c>
      <c r="D3890" s="1575" t="s">
        <v>7551</v>
      </c>
    </row>
    <row r="3891">
      <c r="A3891" s="1576" t="s">
        <v>3408</v>
      </c>
      <c r="B3891" s="1574" t="s">
        <v>7552</v>
      </c>
      <c r="C3891" s="112" t="s">
        <v>7553</v>
      </c>
      <c r="D3891" s="1575" t="s">
        <v>7551</v>
      </c>
    </row>
    <row r="3892">
      <c r="A3892" s="1576" t="s">
        <v>3408</v>
      </c>
      <c r="B3892" s="1574" t="s">
        <v>7554</v>
      </c>
      <c r="C3892" s="112" t="s">
        <v>7553</v>
      </c>
      <c r="D3892" s="1575" t="s">
        <v>7551</v>
      </c>
    </row>
    <row r="3893">
      <c r="A3893" s="1576" t="s">
        <v>3408</v>
      </c>
      <c r="B3893" s="1574" t="s">
        <v>7555</v>
      </c>
      <c r="C3893" s="112" t="s">
        <v>7547</v>
      </c>
      <c r="D3893" s="1575" t="s">
        <v>7548</v>
      </c>
    </row>
    <row r="3894">
      <c r="A3894" s="1576" t="s">
        <v>3408</v>
      </c>
      <c r="B3894" s="1574" t="s">
        <v>7556</v>
      </c>
      <c r="C3894" s="112" t="s">
        <v>7547</v>
      </c>
      <c r="D3894" s="1575" t="s">
        <v>7548</v>
      </c>
    </row>
    <row r="3895">
      <c r="A3895" s="1576" t="s">
        <v>3408</v>
      </c>
      <c r="B3895" s="1574" t="s">
        <v>7557</v>
      </c>
      <c r="C3895" s="112" t="s">
        <v>7547</v>
      </c>
      <c r="D3895" s="1575" t="s">
        <v>7548</v>
      </c>
    </row>
    <row r="3896">
      <c r="A3896" s="1576" t="s">
        <v>3408</v>
      </c>
      <c r="B3896" s="1574" t="s">
        <v>7558</v>
      </c>
      <c r="C3896" s="112" t="s">
        <v>7547</v>
      </c>
      <c r="D3896" s="1575" t="s">
        <v>7548</v>
      </c>
    </row>
    <row r="3897">
      <c r="A3897" s="1576" t="s">
        <v>3408</v>
      </c>
      <c r="B3897" s="1574" t="s">
        <v>7559</v>
      </c>
      <c r="C3897" s="112" t="s">
        <v>7547</v>
      </c>
      <c r="D3897" s="1575" t="s">
        <v>7548</v>
      </c>
    </row>
    <row r="3898">
      <c r="A3898" s="1576" t="s">
        <v>3408</v>
      </c>
      <c r="B3898" s="1574" t="s">
        <v>7560</v>
      </c>
      <c r="C3898" s="112" t="s">
        <v>7547</v>
      </c>
      <c r="D3898" s="1575" t="s">
        <v>7548</v>
      </c>
    </row>
    <row r="3899">
      <c r="A3899" s="1576" t="s">
        <v>3408</v>
      </c>
      <c r="B3899" s="1574" t="s">
        <v>7561</v>
      </c>
      <c r="C3899" s="112" t="s">
        <v>7547</v>
      </c>
      <c r="D3899" s="1575" t="s">
        <v>7548</v>
      </c>
    </row>
    <row r="3900">
      <c r="A3900" s="1576" t="s">
        <v>3408</v>
      </c>
      <c r="B3900" s="1574" t="s">
        <v>7562</v>
      </c>
      <c r="C3900" s="112" t="s">
        <v>7547</v>
      </c>
      <c r="D3900" s="1575" t="s">
        <v>7548</v>
      </c>
    </row>
    <row r="3901">
      <c r="A3901" s="1576" t="s">
        <v>3408</v>
      </c>
      <c r="B3901" s="1574" t="s">
        <v>7563</v>
      </c>
      <c r="C3901" s="112" t="s">
        <v>7547</v>
      </c>
      <c r="D3901" s="1575" t="s">
        <v>7548</v>
      </c>
    </row>
    <row r="3902">
      <c r="A3902" s="1576" t="s">
        <v>3408</v>
      </c>
      <c r="B3902" s="1574" t="s">
        <v>7564</v>
      </c>
      <c r="C3902" s="112" t="s">
        <v>7565</v>
      </c>
      <c r="D3902" s="1575" t="s">
        <v>7551</v>
      </c>
    </row>
    <row r="3903">
      <c r="A3903" s="1576" t="s">
        <v>3408</v>
      </c>
      <c r="B3903" s="1574" t="s">
        <v>7566</v>
      </c>
      <c r="C3903" s="112" t="s">
        <v>7565</v>
      </c>
      <c r="D3903" s="1575" t="s">
        <v>7551</v>
      </c>
    </row>
    <row r="3904">
      <c r="A3904" s="1576" t="s">
        <v>3408</v>
      </c>
      <c r="B3904" s="1574" t="s">
        <v>7567</v>
      </c>
      <c r="C3904" s="112" t="s">
        <v>7565</v>
      </c>
      <c r="D3904" s="1575" t="s">
        <v>7551</v>
      </c>
    </row>
    <row r="3905">
      <c r="A3905" s="1576" t="s">
        <v>3408</v>
      </c>
      <c r="B3905" s="1574" t="s">
        <v>7568</v>
      </c>
      <c r="C3905" s="112" t="s">
        <v>7565</v>
      </c>
      <c r="D3905" s="1575" t="s">
        <v>7551</v>
      </c>
    </row>
    <row r="3906">
      <c r="A3906" s="1576" t="s">
        <v>3408</v>
      </c>
      <c r="B3906" s="1574" t="s">
        <v>7569</v>
      </c>
      <c r="C3906" s="112" t="s">
        <v>7565</v>
      </c>
      <c r="D3906" s="1575" t="s">
        <v>7551</v>
      </c>
    </row>
    <row r="3907">
      <c r="A3907" s="1576" t="s">
        <v>3408</v>
      </c>
      <c r="B3907" s="1574" t="s">
        <v>7570</v>
      </c>
      <c r="C3907" s="112" t="s">
        <v>7565</v>
      </c>
      <c r="D3907" s="1575" t="s">
        <v>7551</v>
      </c>
    </row>
    <row r="3908">
      <c r="A3908" s="1576" t="s">
        <v>3408</v>
      </c>
      <c r="B3908" s="1574" t="s">
        <v>7571</v>
      </c>
      <c r="C3908" s="112" t="s">
        <v>7565</v>
      </c>
      <c r="D3908" s="1575" t="s">
        <v>7551</v>
      </c>
    </row>
    <row r="3909">
      <c r="A3909" s="1576" t="s">
        <v>3408</v>
      </c>
      <c r="B3909" s="1574" t="s">
        <v>7572</v>
      </c>
      <c r="C3909" s="112" t="s">
        <v>7565</v>
      </c>
      <c r="D3909" s="1575" t="s">
        <v>7551</v>
      </c>
    </row>
    <row r="3910">
      <c r="A3910" s="1576" t="s">
        <v>3408</v>
      </c>
      <c r="B3910" s="1574" t="s">
        <v>7573</v>
      </c>
      <c r="C3910" s="112" t="s">
        <v>7565</v>
      </c>
      <c r="D3910" s="1575" t="s">
        <v>7551</v>
      </c>
    </row>
    <row r="3911">
      <c r="A3911" s="1576" t="s">
        <v>3408</v>
      </c>
      <c r="B3911" s="1574" t="s">
        <v>7574</v>
      </c>
      <c r="C3911" s="112" t="s">
        <v>7565</v>
      </c>
      <c r="D3911" s="1575" t="s">
        <v>7551</v>
      </c>
    </row>
    <row r="3912">
      <c r="A3912" s="1576" t="s">
        <v>3408</v>
      </c>
      <c r="B3912" s="1574" t="s">
        <v>7575</v>
      </c>
      <c r="C3912" s="112" t="s">
        <v>7565</v>
      </c>
      <c r="D3912" s="1575" t="s">
        <v>7551</v>
      </c>
    </row>
    <row r="3913">
      <c r="A3913" s="1576" t="s">
        <v>3408</v>
      </c>
      <c r="B3913" s="1574" t="s">
        <v>7576</v>
      </c>
      <c r="C3913" s="112" t="s">
        <v>7577</v>
      </c>
      <c r="D3913" s="1575" t="s">
        <v>7548</v>
      </c>
    </row>
    <row r="3914">
      <c r="A3914" s="1576" t="s">
        <v>3408</v>
      </c>
      <c r="B3914" s="1574" t="s">
        <v>7578</v>
      </c>
      <c r="C3914" s="112" t="s">
        <v>7577</v>
      </c>
      <c r="D3914" s="1575" t="s">
        <v>7548</v>
      </c>
    </row>
    <row r="3915">
      <c r="A3915" s="1576" t="s">
        <v>3408</v>
      </c>
      <c r="B3915" s="1574" t="s">
        <v>7579</v>
      </c>
      <c r="C3915" s="112" t="s">
        <v>7577</v>
      </c>
      <c r="D3915" s="1575" t="s">
        <v>7548</v>
      </c>
    </row>
    <row r="3916">
      <c r="A3916" s="1576" t="s">
        <v>3408</v>
      </c>
      <c r="B3916" s="1574" t="s">
        <v>7580</v>
      </c>
      <c r="C3916" s="112" t="s">
        <v>7577</v>
      </c>
      <c r="D3916" s="1575" t="s">
        <v>7548</v>
      </c>
    </row>
    <row r="3917">
      <c r="A3917" s="1576" t="s">
        <v>3408</v>
      </c>
      <c r="B3917" s="1574" t="s">
        <v>7581</v>
      </c>
      <c r="C3917" s="112" t="s">
        <v>7577</v>
      </c>
      <c r="D3917" s="1575" t="s">
        <v>7548</v>
      </c>
    </row>
    <row r="3918">
      <c r="A3918" s="1576" t="s">
        <v>3408</v>
      </c>
      <c r="B3918" s="1574" t="s">
        <v>7582</v>
      </c>
      <c r="C3918" s="112" t="s">
        <v>7577</v>
      </c>
      <c r="D3918" s="1575" t="s">
        <v>7548</v>
      </c>
    </row>
    <row r="3919">
      <c r="A3919" s="1576" t="s">
        <v>3408</v>
      </c>
      <c r="B3919" s="1574" t="s">
        <v>7583</v>
      </c>
      <c r="C3919" s="112" t="s">
        <v>7584</v>
      </c>
      <c r="D3919" s="1575" t="s">
        <v>1387</v>
      </c>
    </row>
    <row r="3920">
      <c r="A3920" s="1576" t="s">
        <v>3408</v>
      </c>
      <c r="B3920" s="1574" t="s">
        <v>7585</v>
      </c>
      <c r="C3920" s="112" t="s">
        <v>7586</v>
      </c>
      <c r="D3920" s="1575" t="s">
        <v>1387</v>
      </c>
    </row>
    <row r="3921">
      <c r="A3921" s="1576" t="s">
        <v>3408</v>
      </c>
      <c r="B3921" s="1574" t="s">
        <v>7587</v>
      </c>
      <c r="C3921" s="112" t="s">
        <v>7577</v>
      </c>
      <c r="D3921" s="1575" t="s">
        <v>7548</v>
      </c>
    </row>
    <row r="3922">
      <c r="A3922" s="1576" t="s">
        <v>3408</v>
      </c>
      <c r="B3922" s="1574" t="s">
        <v>7588</v>
      </c>
      <c r="C3922" s="112" t="s">
        <v>7589</v>
      </c>
      <c r="D3922" s="1575" t="s">
        <v>1387</v>
      </c>
    </row>
    <row r="3923">
      <c r="A3923" s="1576" t="s">
        <v>3408</v>
      </c>
      <c r="B3923" s="1574" t="s">
        <v>7590</v>
      </c>
      <c r="C3923" s="112" t="s">
        <v>7589</v>
      </c>
      <c r="D3923" s="1575" t="s">
        <v>1387</v>
      </c>
    </row>
    <row r="3924">
      <c r="A3924" s="1576" t="s">
        <v>3408</v>
      </c>
      <c r="B3924" s="1574" t="s">
        <v>7591</v>
      </c>
      <c r="C3924" s="112" t="s">
        <v>7592</v>
      </c>
      <c r="D3924" s="1575" t="s">
        <v>1387</v>
      </c>
    </row>
    <row r="3925">
      <c r="A3925" s="1576" t="s">
        <v>3408</v>
      </c>
      <c r="B3925" s="1574" t="s">
        <v>7593</v>
      </c>
      <c r="C3925" s="112" t="s">
        <v>7594</v>
      </c>
      <c r="D3925" s="1575" t="s">
        <v>1387</v>
      </c>
    </row>
    <row r="3926">
      <c r="A3926" s="1576" t="s">
        <v>3408</v>
      </c>
      <c r="B3926" s="1574" t="s">
        <v>7595</v>
      </c>
      <c r="C3926" s="112" t="s">
        <v>7589</v>
      </c>
      <c r="D3926" s="1575" t="s">
        <v>1387</v>
      </c>
    </row>
    <row r="3927">
      <c r="A3927" s="1576" t="s">
        <v>3408</v>
      </c>
      <c r="B3927" s="1574" t="s">
        <v>7596</v>
      </c>
      <c r="C3927" s="112" t="s">
        <v>5806</v>
      </c>
      <c r="D3927" s="1575" t="s">
        <v>1387</v>
      </c>
    </row>
    <row r="3928">
      <c r="A3928" s="1576" t="s">
        <v>3408</v>
      </c>
      <c r="B3928" s="1574" t="s">
        <v>7597</v>
      </c>
      <c r="C3928" s="112" t="s">
        <v>7598</v>
      </c>
      <c r="D3928" s="1575" t="s">
        <v>1387</v>
      </c>
    </row>
    <row r="3929">
      <c r="A3929" s="1576" t="s">
        <v>3408</v>
      </c>
      <c r="B3929" s="1574" t="s">
        <v>7599</v>
      </c>
      <c r="C3929" s="112" t="s">
        <v>7600</v>
      </c>
      <c r="D3929" s="1575" t="s">
        <v>1387</v>
      </c>
    </row>
    <row r="3930">
      <c r="A3930" s="1576" t="s">
        <v>3408</v>
      </c>
      <c r="B3930" s="1574" t="s">
        <v>7601</v>
      </c>
      <c r="C3930" s="112" t="s">
        <v>7602</v>
      </c>
      <c r="D3930" s="1575" t="s">
        <v>7548</v>
      </c>
    </row>
    <row r="3931">
      <c r="A3931" s="1576" t="s">
        <v>3408</v>
      </c>
      <c r="B3931" s="1574" t="s">
        <v>7603</v>
      </c>
      <c r="C3931" s="112" t="s">
        <v>7602</v>
      </c>
      <c r="D3931" s="1575" t="s">
        <v>7548</v>
      </c>
    </row>
    <row r="3932">
      <c r="A3932" s="1576" t="s">
        <v>3408</v>
      </c>
      <c r="B3932" s="1574" t="s">
        <v>7604</v>
      </c>
      <c r="C3932" s="112" t="s">
        <v>7602</v>
      </c>
      <c r="D3932" s="1575" t="s">
        <v>7548</v>
      </c>
    </row>
    <row r="3933">
      <c r="A3933" s="1576" t="s">
        <v>3408</v>
      </c>
      <c r="B3933" s="1574" t="s">
        <v>7605</v>
      </c>
      <c r="C3933" s="112" t="s">
        <v>7606</v>
      </c>
      <c r="D3933" s="1575" t="s">
        <v>7551</v>
      </c>
    </row>
    <row r="3934">
      <c r="A3934" s="1576" t="s">
        <v>3408</v>
      </c>
      <c r="B3934" s="1574" t="s">
        <v>7607</v>
      </c>
      <c r="C3934" s="112" t="s">
        <v>7606</v>
      </c>
      <c r="D3934" s="1575" t="s">
        <v>7551</v>
      </c>
    </row>
    <row r="3935">
      <c r="A3935" s="1576" t="s">
        <v>3408</v>
      </c>
      <c r="B3935" s="1574" t="s">
        <v>7608</v>
      </c>
      <c r="C3935" s="112" t="s">
        <v>7606</v>
      </c>
      <c r="D3935" s="1575" t="s">
        <v>7551</v>
      </c>
    </row>
    <row r="3936">
      <c r="A3936" s="1576" t="s">
        <v>3408</v>
      </c>
      <c r="B3936" s="1574" t="s">
        <v>7609</v>
      </c>
      <c r="C3936" s="112" t="s">
        <v>7606</v>
      </c>
      <c r="D3936" s="1575" t="s">
        <v>7551</v>
      </c>
    </row>
    <row r="3937">
      <c r="A3937" s="1576" t="s">
        <v>3408</v>
      </c>
      <c r="B3937" s="1574" t="s">
        <v>7610</v>
      </c>
      <c r="C3937" s="112" t="s">
        <v>7606</v>
      </c>
      <c r="D3937" s="1575" t="s">
        <v>7551</v>
      </c>
    </row>
    <row r="3938">
      <c r="A3938" s="1576" t="s">
        <v>3408</v>
      </c>
      <c r="B3938" s="1574" t="s">
        <v>7611</v>
      </c>
      <c r="C3938" s="112" t="s">
        <v>7606</v>
      </c>
      <c r="D3938" s="1575" t="s">
        <v>7551</v>
      </c>
    </row>
    <row r="3939">
      <c r="A3939" s="1576" t="s">
        <v>3408</v>
      </c>
      <c r="B3939" s="1574" t="s">
        <v>7612</v>
      </c>
      <c r="C3939" s="112" t="s">
        <v>7606</v>
      </c>
      <c r="D3939" s="1575" t="s">
        <v>7551</v>
      </c>
    </row>
    <row r="3940">
      <c r="A3940" s="1576" t="s">
        <v>3408</v>
      </c>
      <c r="B3940" s="1574" t="s">
        <v>7613</v>
      </c>
      <c r="C3940" s="112" t="s">
        <v>7606</v>
      </c>
      <c r="D3940" s="1575" t="s">
        <v>7551</v>
      </c>
    </row>
    <row r="3941">
      <c r="A3941" s="1576" t="s">
        <v>3408</v>
      </c>
      <c r="B3941" s="1574" t="s">
        <v>7614</v>
      </c>
      <c r="C3941" s="112" t="s">
        <v>7606</v>
      </c>
      <c r="D3941" s="1575" t="s">
        <v>7551</v>
      </c>
    </row>
    <row r="3942">
      <c r="A3942" s="1576" t="s">
        <v>3408</v>
      </c>
      <c r="B3942" s="1574" t="s">
        <v>7615</v>
      </c>
      <c r="C3942" s="112" t="s">
        <v>7606</v>
      </c>
      <c r="D3942" s="1575" t="s">
        <v>7551</v>
      </c>
    </row>
    <row r="3943">
      <c r="A3943" s="1576" t="s">
        <v>3408</v>
      </c>
      <c r="B3943" s="1574" t="s">
        <v>7616</v>
      </c>
      <c r="C3943" s="112" t="s">
        <v>7617</v>
      </c>
      <c r="D3943" s="1575" t="s">
        <v>1387</v>
      </c>
    </row>
    <row r="3944">
      <c r="A3944" s="1576" t="s">
        <v>3408</v>
      </c>
      <c r="B3944" s="1574" t="s">
        <v>7618</v>
      </c>
      <c r="C3944" s="112" t="s">
        <v>7606</v>
      </c>
      <c r="D3944" s="1575" t="s">
        <v>7551</v>
      </c>
    </row>
    <row r="3945">
      <c r="A3945" s="1576" t="s">
        <v>3408</v>
      </c>
      <c r="B3945" s="1574" t="s">
        <v>7619</v>
      </c>
      <c r="C3945" s="112" t="s">
        <v>7606</v>
      </c>
      <c r="D3945" s="1575" t="s">
        <v>7551</v>
      </c>
    </row>
    <row r="3946">
      <c r="A3946" s="1576" t="s">
        <v>3408</v>
      </c>
      <c r="B3946" s="1574" t="s">
        <v>7620</v>
      </c>
      <c r="C3946" s="112" t="s">
        <v>7606</v>
      </c>
      <c r="D3946" s="1575" t="s">
        <v>7551</v>
      </c>
    </row>
    <row r="3947">
      <c r="A3947" s="1576" t="s">
        <v>3408</v>
      </c>
      <c r="B3947" s="1574" t="s">
        <v>7621</v>
      </c>
      <c r="C3947" s="112" t="s">
        <v>7606</v>
      </c>
      <c r="D3947" s="1575" t="s">
        <v>7551</v>
      </c>
    </row>
    <row r="3948">
      <c r="A3948" s="1576" t="s">
        <v>3408</v>
      </c>
      <c r="B3948" s="1574" t="s">
        <v>7622</v>
      </c>
      <c r="C3948" s="112" t="s">
        <v>7606</v>
      </c>
      <c r="D3948" s="1575" t="s">
        <v>7551</v>
      </c>
    </row>
    <row r="3949">
      <c r="A3949" s="1576" t="s">
        <v>3408</v>
      </c>
      <c r="B3949" s="1574" t="s">
        <v>7623</v>
      </c>
      <c r="C3949" s="112" t="s">
        <v>7606</v>
      </c>
      <c r="D3949" s="1575" t="s">
        <v>7551</v>
      </c>
    </row>
    <row r="3950">
      <c r="A3950" s="1576" t="s">
        <v>3408</v>
      </c>
      <c r="B3950" s="1574" t="s">
        <v>7624</v>
      </c>
      <c r="C3950" s="112" t="s">
        <v>7606</v>
      </c>
      <c r="D3950" s="1575" t="s">
        <v>7551</v>
      </c>
    </row>
    <row r="3951">
      <c r="A3951" s="1576" t="s">
        <v>3408</v>
      </c>
      <c r="B3951" s="1574" t="s">
        <v>7625</v>
      </c>
      <c r="C3951" s="112" t="s">
        <v>7565</v>
      </c>
      <c r="D3951" s="1575" t="s">
        <v>7551</v>
      </c>
    </row>
    <row r="3952">
      <c r="A3952" s="1576" t="s">
        <v>3408</v>
      </c>
      <c r="B3952" s="1574" t="s">
        <v>7626</v>
      </c>
      <c r="C3952" s="112" t="s">
        <v>7627</v>
      </c>
      <c r="D3952" s="1575" t="s">
        <v>7551</v>
      </c>
    </row>
    <row r="3953">
      <c r="A3953" s="1576" t="s">
        <v>3408</v>
      </c>
      <c r="B3953" s="1574" t="s">
        <v>7628</v>
      </c>
      <c r="C3953" s="112" t="s">
        <v>7565</v>
      </c>
      <c r="D3953" s="1575" t="s">
        <v>7551</v>
      </c>
    </row>
    <row r="3954">
      <c r="A3954" s="1576" t="s">
        <v>3408</v>
      </c>
      <c r="B3954" s="1574" t="s">
        <v>7629</v>
      </c>
      <c r="C3954" s="112" t="s">
        <v>7565</v>
      </c>
      <c r="D3954" s="1575" t="s">
        <v>7551</v>
      </c>
    </row>
    <row r="3955">
      <c r="A3955" s="1576" t="s">
        <v>3408</v>
      </c>
      <c r="B3955" s="1574" t="s">
        <v>7630</v>
      </c>
      <c r="C3955" s="112" t="s">
        <v>7577</v>
      </c>
      <c r="D3955" s="1575" t="s">
        <v>7548</v>
      </c>
    </row>
    <row r="3956">
      <c r="A3956" s="1576" t="s">
        <v>3408</v>
      </c>
      <c r="B3956" s="1574" t="s">
        <v>7631</v>
      </c>
      <c r="C3956" s="112" t="s">
        <v>7577</v>
      </c>
      <c r="D3956" s="1575" t="s">
        <v>7548</v>
      </c>
    </row>
    <row r="3957">
      <c r="A3957" s="1576" t="s">
        <v>3408</v>
      </c>
      <c r="B3957" s="1574" t="s">
        <v>7632</v>
      </c>
      <c r="C3957" s="112" t="s">
        <v>7633</v>
      </c>
      <c r="D3957" s="1575" t="s">
        <v>7551</v>
      </c>
    </row>
    <row r="3958">
      <c r="A3958" s="1576" t="s">
        <v>3408</v>
      </c>
      <c r="B3958" s="1574" t="s">
        <v>7632</v>
      </c>
      <c r="C3958" s="112" t="s">
        <v>7606</v>
      </c>
      <c r="D3958" s="1575" t="s">
        <v>7551</v>
      </c>
    </row>
    <row r="3959">
      <c r="A3959" s="1576" t="s">
        <v>3408</v>
      </c>
      <c r="B3959" s="1574" t="s">
        <v>7634</v>
      </c>
      <c r="C3959" s="112" t="s">
        <v>7606</v>
      </c>
      <c r="D3959" s="1575" t="s">
        <v>7551</v>
      </c>
    </row>
    <row r="3960">
      <c r="A3960" s="1576" t="s">
        <v>3408</v>
      </c>
      <c r="B3960" s="1574" t="s">
        <v>7635</v>
      </c>
      <c r="C3960" s="112" t="s">
        <v>7636</v>
      </c>
      <c r="D3960" s="1575" t="s">
        <v>7548</v>
      </c>
    </row>
    <row r="3961">
      <c r="A3961" s="1576" t="s">
        <v>3408</v>
      </c>
      <c r="B3961" s="1574" t="s">
        <v>7637</v>
      </c>
      <c r="C3961" s="112" t="s">
        <v>7636</v>
      </c>
      <c r="D3961" s="1575" t="s">
        <v>7548</v>
      </c>
    </row>
    <row r="3962">
      <c r="A3962" s="1576" t="s">
        <v>3408</v>
      </c>
      <c r="B3962" s="1574" t="s">
        <v>7638</v>
      </c>
      <c r="C3962" s="112" t="s">
        <v>7636</v>
      </c>
      <c r="D3962" s="1575" t="s">
        <v>7548</v>
      </c>
    </row>
    <row r="3963">
      <c r="A3963" s="1576" t="s">
        <v>3408</v>
      </c>
      <c r="B3963" s="1574" t="s">
        <v>7639</v>
      </c>
      <c r="C3963" s="112" t="s">
        <v>7640</v>
      </c>
      <c r="D3963" s="1575" t="s">
        <v>7548</v>
      </c>
    </row>
    <row r="3964">
      <c r="A3964" s="1576" t="s">
        <v>3408</v>
      </c>
      <c r="B3964" s="1574" t="s">
        <v>7641</v>
      </c>
      <c r="C3964" s="112" t="s">
        <v>7636</v>
      </c>
      <c r="D3964" s="1575" t="s">
        <v>7548</v>
      </c>
    </row>
    <row r="3965">
      <c r="A3965" s="1576" t="s">
        <v>3408</v>
      </c>
      <c r="B3965" s="1574" t="s">
        <v>7642</v>
      </c>
      <c r="C3965" s="112" t="s">
        <v>7636</v>
      </c>
      <c r="D3965" s="1575" t="s">
        <v>7548</v>
      </c>
    </row>
    <row r="3966">
      <c r="A3966" s="1576" t="s">
        <v>3408</v>
      </c>
      <c r="B3966" s="1574" t="s">
        <v>7643</v>
      </c>
      <c r="C3966" s="112" t="s">
        <v>7636</v>
      </c>
      <c r="D3966" s="1575" t="s">
        <v>7548</v>
      </c>
    </row>
    <row r="3967">
      <c r="A3967" s="1576" t="s">
        <v>3408</v>
      </c>
      <c r="B3967" s="1574" t="s">
        <v>7644</v>
      </c>
      <c r="C3967" s="112" t="s">
        <v>7636</v>
      </c>
      <c r="D3967" s="1575" t="s">
        <v>7548</v>
      </c>
    </row>
    <row r="3968">
      <c r="A3968" s="1576" t="s">
        <v>3408</v>
      </c>
      <c r="B3968" s="1574" t="s">
        <v>7645</v>
      </c>
      <c r="C3968" s="112" t="s">
        <v>7636</v>
      </c>
      <c r="D3968" s="1575" t="s">
        <v>7548</v>
      </c>
    </row>
    <row r="3969">
      <c r="A3969" s="1576" t="s">
        <v>3408</v>
      </c>
      <c r="B3969" s="1574" t="s">
        <v>7646</v>
      </c>
      <c r="C3969" s="112" t="s">
        <v>7640</v>
      </c>
      <c r="D3969" s="1575" t="s">
        <v>7548</v>
      </c>
    </row>
    <row r="3970">
      <c r="A3970" s="1576" t="s">
        <v>3408</v>
      </c>
      <c r="B3970" s="1574" t="s">
        <v>7647</v>
      </c>
      <c r="C3970" s="112" t="s">
        <v>7636</v>
      </c>
      <c r="D3970" s="1575" t="s">
        <v>7548</v>
      </c>
    </row>
    <row r="3971">
      <c r="A3971" s="1576" t="s">
        <v>3408</v>
      </c>
      <c r="B3971" s="1574" t="s">
        <v>7648</v>
      </c>
      <c r="C3971" s="112" t="s">
        <v>7636</v>
      </c>
      <c r="D3971" s="1575" t="s">
        <v>7548</v>
      </c>
    </row>
    <row r="3972">
      <c r="A3972" s="1576" t="s">
        <v>3408</v>
      </c>
      <c r="B3972" s="1574" t="s">
        <v>7649</v>
      </c>
      <c r="C3972" s="112" t="s">
        <v>7636</v>
      </c>
      <c r="D3972" s="1575" t="s">
        <v>7548</v>
      </c>
    </row>
    <row r="3973">
      <c r="A3973" s="1576" t="s">
        <v>3408</v>
      </c>
      <c r="B3973" s="1574" t="s">
        <v>7650</v>
      </c>
      <c r="C3973" s="112" t="s">
        <v>7636</v>
      </c>
      <c r="D3973" s="1575" t="s">
        <v>7548</v>
      </c>
    </row>
    <row r="3974">
      <c r="A3974" s="1576" t="s">
        <v>3408</v>
      </c>
      <c r="B3974" s="1574" t="s">
        <v>7651</v>
      </c>
      <c r="C3974" s="112" t="s">
        <v>7636</v>
      </c>
      <c r="D3974" s="1575" t="s">
        <v>7548</v>
      </c>
    </row>
    <row r="3975">
      <c r="A3975" s="1576" t="s">
        <v>3408</v>
      </c>
      <c r="B3975" s="1574" t="s">
        <v>7652</v>
      </c>
      <c r="C3975" s="112" t="s">
        <v>7636</v>
      </c>
      <c r="D3975" s="1575" t="s">
        <v>7548</v>
      </c>
    </row>
    <row r="3976">
      <c r="A3976" s="1576" t="s">
        <v>3408</v>
      </c>
      <c r="B3976" s="1574" t="s">
        <v>7653</v>
      </c>
      <c r="C3976" s="112" t="s">
        <v>7636</v>
      </c>
      <c r="D3976" s="1575" t="s">
        <v>7548</v>
      </c>
    </row>
    <row r="3977">
      <c r="A3977" s="1576" t="s">
        <v>3408</v>
      </c>
      <c r="B3977" s="1574" t="s">
        <v>7654</v>
      </c>
      <c r="C3977" s="112" t="s">
        <v>7636</v>
      </c>
      <c r="D3977" s="1575" t="s">
        <v>7548</v>
      </c>
    </row>
    <row r="3978">
      <c r="A3978" s="1576" t="s">
        <v>3408</v>
      </c>
      <c r="B3978" s="1574" t="s">
        <v>7655</v>
      </c>
      <c r="C3978" s="112" t="s">
        <v>7636</v>
      </c>
      <c r="D3978" s="1575" t="s">
        <v>7548</v>
      </c>
    </row>
    <row r="3979">
      <c r="A3979" s="1576" t="s">
        <v>3408</v>
      </c>
      <c r="B3979" s="1574" t="s">
        <v>7656</v>
      </c>
      <c r="C3979" s="112" t="s">
        <v>7636</v>
      </c>
      <c r="D3979" s="1575" t="s">
        <v>7548</v>
      </c>
    </row>
    <row r="3980">
      <c r="A3980" s="1576" t="s">
        <v>3408</v>
      </c>
      <c r="B3980" s="1574" t="s">
        <v>7657</v>
      </c>
      <c r="C3980" s="112" t="s">
        <v>7636</v>
      </c>
      <c r="D3980" s="1575" t="s">
        <v>7548</v>
      </c>
    </row>
    <row r="3981">
      <c r="A3981" s="1576" t="s">
        <v>3408</v>
      </c>
      <c r="B3981" s="1574" t="s">
        <v>7658</v>
      </c>
      <c r="C3981" s="112" t="s">
        <v>7636</v>
      </c>
      <c r="D3981" s="1575" t="s">
        <v>7548</v>
      </c>
    </row>
    <row r="3982">
      <c r="A3982" s="1576" t="s">
        <v>3408</v>
      </c>
      <c r="B3982" s="1574" t="s">
        <v>7659</v>
      </c>
      <c r="C3982" s="112" t="s">
        <v>7636</v>
      </c>
      <c r="D3982" s="1575" t="s">
        <v>7548</v>
      </c>
    </row>
    <row r="3983">
      <c r="A3983" s="1576" t="s">
        <v>3408</v>
      </c>
      <c r="B3983" s="1574" t="s">
        <v>7660</v>
      </c>
      <c r="C3983" s="112" t="s">
        <v>7636</v>
      </c>
      <c r="D3983" s="1575" t="s">
        <v>7548</v>
      </c>
    </row>
    <row r="3984">
      <c r="A3984" s="1576" t="s">
        <v>3408</v>
      </c>
      <c r="B3984" s="1574" t="s">
        <v>7661</v>
      </c>
      <c r="C3984" s="112" t="s">
        <v>7636</v>
      </c>
      <c r="D3984" s="1575" t="s">
        <v>7548</v>
      </c>
    </row>
    <row r="3985">
      <c r="A3985" s="1576" t="s">
        <v>3408</v>
      </c>
      <c r="B3985" s="1574" t="s">
        <v>7662</v>
      </c>
      <c r="C3985" s="112" t="s">
        <v>7636</v>
      </c>
      <c r="D3985" s="1575" t="s">
        <v>7548</v>
      </c>
    </row>
    <row r="3986">
      <c r="A3986" s="1576" t="s">
        <v>3408</v>
      </c>
      <c r="B3986" s="1574" t="s">
        <v>7663</v>
      </c>
      <c r="C3986" s="112" t="s">
        <v>7636</v>
      </c>
      <c r="D3986" s="1575" t="s">
        <v>7548</v>
      </c>
    </row>
    <row r="3987">
      <c r="A3987" s="1576" t="s">
        <v>3408</v>
      </c>
      <c r="B3987" s="1574" t="s">
        <v>7664</v>
      </c>
      <c r="C3987" s="112" t="s">
        <v>7640</v>
      </c>
      <c r="D3987" s="1575" t="s">
        <v>7548</v>
      </c>
    </row>
    <row r="3988">
      <c r="A3988" s="1576" t="s">
        <v>3408</v>
      </c>
      <c r="B3988" s="1574" t="s">
        <v>7665</v>
      </c>
      <c r="C3988" s="112" t="s">
        <v>7640</v>
      </c>
      <c r="D3988" s="1575" t="s">
        <v>7548</v>
      </c>
    </row>
    <row r="3989">
      <c r="A3989" s="1576" t="s">
        <v>3408</v>
      </c>
      <c r="B3989" s="1574" t="s">
        <v>7666</v>
      </c>
      <c r="C3989" s="112" t="s">
        <v>7640</v>
      </c>
      <c r="D3989" s="1575" t="s">
        <v>7548</v>
      </c>
    </row>
    <row r="3990">
      <c r="A3990" s="1576" t="s">
        <v>3408</v>
      </c>
      <c r="B3990" s="1574" t="s">
        <v>7667</v>
      </c>
      <c r="C3990" s="112" t="s">
        <v>7636</v>
      </c>
      <c r="D3990" s="1575" t="s">
        <v>7548</v>
      </c>
    </row>
    <row r="3991">
      <c r="A3991" s="1576" t="s">
        <v>3408</v>
      </c>
      <c r="B3991" s="1574" t="s">
        <v>7668</v>
      </c>
      <c r="C3991" s="112" t="s">
        <v>7636</v>
      </c>
      <c r="D3991" s="1575" t="s">
        <v>7548</v>
      </c>
    </row>
    <row r="3992">
      <c r="A3992" s="1576" t="s">
        <v>3408</v>
      </c>
      <c r="B3992" s="1574" t="s">
        <v>7669</v>
      </c>
      <c r="C3992" s="112" t="s">
        <v>7636</v>
      </c>
      <c r="D3992" s="1575" t="s">
        <v>7548</v>
      </c>
    </row>
    <row r="3993">
      <c r="A3993" s="1576" t="s">
        <v>3408</v>
      </c>
      <c r="B3993" s="1574" t="s">
        <v>7670</v>
      </c>
      <c r="C3993" s="112" t="s">
        <v>7636</v>
      </c>
      <c r="D3993" s="1575" t="s">
        <v>7548</v>
      </c>
    </row>
    <row r="3994">
      <c r="A3994" s="1576" t="s">
        <v>3408</v>
      </c>
      <c r="B3994" s="1574" t="s">
        <v>7671</v>
      </c>
      <c r="C3994" s="112" t="s">
        <v>7636</v>
      </c>
      <c r="D3994" s="1575" t="s">
        <v>7548</v>
      </c>
    </row>
    <row r="3995">
      <c r="A3995" s="1576" t="s">
        <v>3408</v>
      </c>
      <c r="B3995" s="1574" t="s">
        <v>7672</v>
      </c>
      <c r="C3995" s="112" t="s">
        <v>7636</v>
      </c>
      <c r="D3995" s="1575" t="s">
        <v>7548</v>
      </c>
    </row>
    <row r="3996">
      <c r="A3996" s="1576" t="s">
        <v>3408</v>
      </c>
      <c r="B3996" s="1574" t="s">
        <v>7673</v>
      </c>
      <c r="C3996" s="112" t="s">
        <v>7636</v>
      </c>
      <c r="D3996" s="1575" t="s">
        <v>7548</v>
      </c>
    </row>
    <row r="3997">
      <c r="A3997" s="1576" t="s">
        <v>3408</v>
      </c>
      <c r="B3997" s="1574" t="s">
        <v>7674</v>
      </c>
      <c r="C3997" s="112" t="s">
        <v>7675</v>
      </c>
      <c r="D3997" s="1575" t="s">
        <v>7548</v>
      </c>
    </row>
    <row r="3998">
      <c r="A3998" s="1576" t="s">
        <v>3408</v>
      </c>
      <c r="B3998" s="1574" t="s">
        <v>7676</v>
      </c>
      <c r="C3998" s="112" t="s">
        <v>7636</v>
      </c>
      <c r="D3998" s="1575" t="s">
        <v>7548</v>
      </c>
    </row>
    <row r="3999">
      <c r="A3999" s="1576" t="s">
        <v>3408</v>
      </c>
      <c r="B3999" s="1574" t="s">
        <v>7677</v>
      </c>
      <c r="C3999" s="112" t="s">
        <v>7636</v>
      </c>
      <c r="D3999" s="1575" t="s">
        <v>7548</v>
      </c>
    </row>
    <row r="4000">
      <c r="A4000" s="1576" t="s">
        <v>3408</v>
      </c>
      <c r="B4000" s="1574" t="s">
        <v>7678</v>
      </c>
      <c r="C4000" s="112" t="s">
        <v>7636</v>
      </c>
      <c r="D4000" s="1575" t="s">
        <v>7548</v>
      </c>
    </row>
    <row r="4001">
      <c r="A4001" s="1576" t="s">
        <v>3408</v>
      </c>
      <c r="B4001" s="1574" t="s">
        <v>7679</v>
      </c>
      <c r="C4001" s="112" t="s">
        <v>7636</v>
      </c>
      <c r="D4001" s="1575" t="s">
        <v>7548</v>
      </c>
    </row>
    <row r="4002">
      <c r="A4002" s="1576" t="s">
        <v>3408</v>
      </c>
      <c r="B4002" s="1574" t="s">
        <v>7680</v>
      </c>
      <c r="C4002" s="112" t="s">
        <v>7640</v>
      </c>
      <c r="D4002" s="1575" t="s">
        <v>7548</v>
      </c>
    </row>
    <row r="4003">
      <c r="A4003" s="1576" t="s">
        <v>3408</v>
      </c>
      <c r="B4003" s="1574" t="s">
        <v>7681</v>
      </c>
      <c r="C4003" s="112" t="s">
        <v>7636</v>
      </c>
      <c r="D4003" s="1575" t="s">
        <v>7548</v>
      </c>
    </row>
    <row r="4004">
      <c r="A4004" s="1576" t="s">
        <v>3408</v>
      </c>
      <c r="B4004" s="1574" t="s">
        <v>7682</v>
      </c>
      <c r="C4004" s="112" t="s">
        <v>7636</v>
      </c>
      <c r="D4004" s="1575" t="s">
        <v>7548</v>
      </c>
    </row>
    <row r="4005">
      <c r="A4005" s="1576" t="s">
        <v>3408</v>
      </c>
      <c r="B4005" s="1574" t="s">
        <v>7683</v>
      </c>
      <c r="C4005" s="112" t="s">
        <v>7636</v>
      </c>
      <c r="D4005" s="1575" t="s">
        <v>7548</v>
      </c>
    </row>
    <row r="4006">
      <c r="A4006" s="1576" t="s">
        <v>3408</v>
      </c>
      <c r="B4006" s="1574" t="s">
        <v>7684</v>
      </c>
      <c r="C4006" s="112" t="s">
        <v>7636</v>
      </c>
      <c r="D4006" s="1575" t="s">
        <v>7548</v>
      </c>
    </row>
    <row r="4007">
      <c r="A4007" s="1576" t="s">
        <v>3408</v>
      </c>
      <c r="B4007" s="1574" t="s">
        <v>7685</v>
      </c>
      <c r="C4007" s="112" t="s">
        <v>7636</v>
      </c>
      <c r="D4007" s="1575" t="s">
        <v>7548</v>
      </c>
    </row>
    <row r="4008">
      <c r="A4008" s="1576" t="s">
        <v>3408</v>
      </c>
      <c r="B4008" s="1574" t="s">
        <v>7686</v>
      </c>
      <c r="C4008" s="112" t="s">
        <v>7687</v>
      </c>
      <c r="D4008" s="1575" t="s">
        <v>7548</v>
      </c>
    </row>
    <row r="4009">
      <c r="A4009" s="1576" t="s">
        <v>3408</v>
      </c>
      <c r="B4009" s="1574" t="s">
        <v>7688</v>
      </c>
      <c r="C4009" s="112" t="s">
        <v>7636</v>
      </c>
      <c r="D4009" s="1575" t="s">
        <v>7548</v>
      </c>
    </row>
    <row r="4010">
      <c r="A4010" s="1576" t="s">
        <v>3408</v>
      </c>
      <c r="B4010" s="1574" t="s">
        <v>7689</v>
      </c>
      <c r="C4010" s="112" t="s">
        <v>7636</v>
      </c>
      <c r="D4010" s="1575" t="s">
        <v>7548</v>
      </c>
    </row>
    <row r="4011">
      <c r="A4011" s="1576" t="s">
        <v>3408</v>
      </c>
      <c r="B4011" s="1574" t="s">
        <v>7690</v>
      </c>
      <c r="C4011" s="112" t="s">
        <v>7636</v>
      </c>
      <c r="D4011" s="1575" t="s">
        <v>7548</v>
      </c>
    </row>
    <row r="4012">
      <c r="A4012" s="1576" t="s">
        <v>3408</v>
      </c>
      <c r="B4012" s="1574" t="s">
        <v>7691</v>
      </c>
      <c r="C4012" s="112" t="s">
        <v>7636</v>
      </c>
      <c r="D4012" s="1575" t="s">
        <v>7548</v>
      </c>
    </row>
    <row r="4013">
      <c r="A4013" s="1576" t="s">
        <v>3408</v>
      </c>
      <c r="B4013" s="1574" t="s">
        <v>7692</v>
      </c>
      <c r="C4013" s="112" t="s">
        <v>7636</v>
      </c>
      <c r="D4013" s="1575" t="s">
        <v>7548</v>
      </c>
    </row>
    <row r="4014">
      <c r="A4014" s="1576" t="s">
        <v>3408</v>
      </c>
      <c r="B4014" s="1574" t="s">
        <v>7693</v>
      </c>
      <c r="C4014" s="112" t="s">
        <v>7636</v>
      </c>
      <c r="D4014" s="1575" t="s">
        <v>7548</v>
      </c>
    </row>
    <row r="4015">
      <c r="A4015" s="1576" t="s">
        <v>3408</v>
      </c>
      <c r="B4015" s="1574" t="s">
        <v>7694</v>
      </c>
      <c r="C4015" s="112" t="s">
        <v>7636</v>
      </c>
      <c r="D4015" s="1575" t="s">
        <v>7548</v>
      </c>
    </row>
    <row r="4016">
      <c r="A4016" s="1576" t="s">
        <v>3408</v>
      </c>
      <c r="B4016" s="1574" t="s">
        <v>7695</v>
      </c>
      <c r="C4016" s="112" t="s">
        <v>7636</v>
      </c>
      <c r="D4016" s="1575" t="s">
        <v>7548</v>
      </c>
    </row>
    <row r="4017">
      <c r="A4017" s="1576" t="s">
        <v>3408</v>
      </c>
      <c r="B4017" s="1574" t="s">
        <v>7696</v>
      </c>
      <c r="C4017" s="112" t="s">
        <v>7636</v>
      </c>
      <c r="D4017" s="1575" t="s">
        <v>7548</v>
      </c>
    </row>
    <row r="4018">
      <c r="A4018" s="1576" t="s">
        <v>3408</v>
      </c>
      <c r="B4018" s="1574" t="s">
        <v>7697</v>
      </c>
      <c r="C4018" s="112" t="s">
        <v>7636</v>
      </c>
      <c r="D4018" s="1575" t="s">
        <v>7548</v>
      </c>
    </row>
    <row r="4019">
      <c r="A4019" s="1576" t="s">
        <v>3408</v>
      </c>
      <c r="B4019" s="1574" t="s">
        <v>7698</v>
      </c>
      <c r="C4019" s="112" t="s">
        <v>7636</v>
      </c>
      <c r="D4019" s="1575" t="s">
        <v>7548</v>
      </c>
    </row>
    <row r="4020">
      <c r="A4020" s="1576" t="s">
        <v>3408</v>
      </c>
      <c r="B4020" s="1574" t="s">
        <v>7699</v>
      </c>
      <c r="C4020" s="112" t="s">
        <v>7636</v>
      </c>
      <c r="D4020" s="1575" t="s">
        <v>7548</v>
      </c>
    </row>
    <row r="4021">
      <c r="A4021" s="1576" t="s">
        <v>3408</v>
      </c>
      <c r="B4021" s="1574" t="s">
        <v>7700</v>
      </c>
      <c r="C4021" s="112" t="s">
        <v>7636</v>
      </c>
      <c r="D4021" s="1575" t="s">
        <v>7548</v>
      </c>
    </row>
    <row r="4022">
      <c r="A4022" s="1576" t="s">
        <v>3408</v>
      </c>
      <c r="B4022" s="1574" t="s">
        <v>7701</v>
      </c>
      <c r="C4022" s="112" t="s">
        <v>7636</v>
      </c>
      <c r="D4022" s="1575" t="s">
        <v>7548</v>
      </c>
    </row>
    <row r="4023">
      <c r="A4023" s="1576" t="s">
        <v>3408</v>
      </c>
      <c r="B4023" s="1574" t="s">
        <v>7702</v>
      </c>
      <c r="C4023" s="112" t="s">
        <v>7636</v>
      </c>
      <c r="D4023" s="1575" t="s">
        <v>7548</v>
      </c>
    </row>
    <row r="4024">
      <c r="A4024" s="1576" t="s">
        <v>3408</v>
      </c>
      <c r="B4024" s="1574" t="s">
        <v>7703</v>
      </c>
      <c r="C4024" s="112" t="s">
        <v>7636</v>
      </c>
      <c r="D4024" s="1575" t="s">
        <v>7548</v>
      </c>
    </row>
    <row r="4025">
      <c r="A4025" s="1576" t="s">
        <v>3408</v>
      </c>
      <c r="B4025" s="1574" t="s">
        <v>7704</v>
      </c>
      <c r="C4025" s="112" t="s">
        <v>7636</v>
      </c>
      <c r="D4025" s="1575" t="s">
        <v>7548</v>
      </c>
    </row>
    <row r="4026">
      <c r="A4026" s="1576" t="s">
        <v>3408</v>
      </c>
      <c r="B4026" s="1574" t="s">
        <v>7705</v>
      </c>
      <c r="C4026" s="112" t="s">
        <v>7636</v>
      </c>
      <c r="D4026" s="1575" t="s">
        <v>7548</v>
      </c>
    </row>
    <row r="4027">
      <c r="A4027" s="1576" t="s">
        <v>3408</v>
      </c>
      <c r="B4027" s="1574" t="s">
        <v>7706</v>
      </c>
      <c r="C4027" s="112" t="s">
        <v>7636</v>
      </c>
      <c r="D4027" s="1575" t="s">
        <v>7548</v>
      </c>
    </row>
    <row r="4028">
      <c r="A4028" s="1576" t="s">
        <v>3408</v>
      </c>
      <c r="B4028" s="1574" t="s">
        <v>7707</v>
      </c>
      <c r="C4028" s="112" t="s">
        <v>7636</v>
      </c>
      <c r="D4028" s="1575" t="s">
        <v>7548</v>
      </c>
    </row>
    <row r="4029">
      <c r="A4029" s="1576" t="s">
        <v>3408</v>
      </c>
      <c r="B4029" s="1574" t="s">
        <v>7708</v>
      </c>
      <c r="C4029" s="112" t="s">
        <v>7636</v>
      </c>
      <c r="D4029" s="1575" t="s">
        <v>7548</v>
      </c>
    </row>
    <row r="4030">
      <c r="A4030" s="1576" t="s">
        <v>3408</v>
      </c>
      <c r="B4030" s="1574" t="s">
        <v>7709</v>
      </c>
      <c r="C4030" s="112" t="s">
        <v>7636</v>
      </c>
      <c r="D4030" s="1575" t="s">
        <v>7548</v>
      </c>
    </row>
    <row r="4031">
      <c r="A4031" s="1576" t="s">
        <v>3408</v>
      </c>
      <c r="B4031" s="1574" t="s">
        <v>7710</v>
      </c>
      <c r="C4031" s="112" t="s">
        <v>7636</v>
      </c>
      <c r="D4031" s="1575" t="s">
        <v>7548</v>
      </c>
    </row>
    <row r="4032">
      <c r="A4032" s="1576" t="s">
        <v>3408</v>
      </c>
      <c r="B4032" s="1574" t="s">
        <v>7711</v>
      </c>
      <c r="C4032" s="112" t="s">
        <v>7636</v>
      </c>
      <c r="D4032" s="1575" t="s">
        <v>7548</v>
      </c>
    </row>
    <row r="4033">
      <c r="A4033" s="1576" t="s">
        <v>3408</v>
      </c>
      <c r="B4033" s="1574" t="s">
        <v>7712</v>
      </c>
      <c r="C4033" s="112" t="s">
        <v>7636</v>
      </c>
      <c r="D4033" s="1575" t="s">
        <v>7548</v>
      </c>
    </row>
    <row r="4034">
      <c r="A4034" s="1576" t="s">
        <v>3408</v>
      </c>
      <c r="B4034" s="1574" t="s">
        <v>7713</v>
      </c>
      <c r="C4034" s="112" t="s">
        <v>7636</v>
      </c>
      <c r="D4034" s="1575" t="s">
        <v>7548</v>
      </c>
    </row>
    <row r="4035">
      <c r="A4035" s="1576" t="s">
        <v>3408</v>
      </c>
      <c r="B4035" s="1574" t="s">
        <v>7714</v>
      </c>
      <c r="C4035" s="112" t="s">
        <v>7636</v>
      </c>
      <c r="D4035" s="1575" t="s">
        <v>7548</v>
      </c>
    </row>
    <row r="4036">
      <c r="A4036" s="1576" t="s">
        <v>3408</v>
      </c>
      <c r="B4036" s="1574" t="s">
        <v>7715</v>
      </c>
      <c r="C4036" s="112" t="s">
        <v>7636</v>
      </c>
      <c r="D4036" s="1575" t="s">
        <v>7548</v>
      </c>
    </row>
    <row r="4037">
      <c r="A4037" s="1576" t="s">
        <v>3408</v>
      </c>
      <c r="B4037" s="1574" t="s">
        <v>7716</v>
      </c>
      <c r="C4037" s="112" t="s">
        <v>7636</v>
      </c>
      <c r="D4037" s="1575" t="s">
        <v>7548</v>
      </c>
    </row>
    <row r="4038">
      <c r="A4038" s="1576" t="s">
        <v>3408</v>
      </c>
      <c r="B4038" s="1574" t="s">
        <v>7717</v>
      </c>
      <c r="C4038" s="112" t="s">
        <v>7636</v>
      </c>
      <c r="D4038" s="1575" t="s">
        <v>7548</v>
      </c>
    </row>
    <row r="4039">
      <c r="A4039" s="1576" t="s">
        <v>3408</v>
      </c>
      <c r="B4039" s="1574" t="s">
        <v>7718</v>
      </c>
      <c r="C4039" s="112" t="s">
        <v>7636</v>
      </c>
      <c r="D4039" s="1575" t="s">
        <v>7548</v>
      </c>
    </row>
    <row r="4040">
      <c r="A4040" s="1576" t="s">
        <v>3408</v>
      </c>
      <c r="B4040" s="1574" t="s">
        <v>7719</v>
      </c>
      <c r="C4040" s="112" t="s">
        <v>7636</v>
      </c>
      <c r="D4040" s="1575" t="s">
        <v>7548</v>
      </c>
    </row>
    <row r="4041">
      <c r="A4041" s="1576" t="s">
        <v>3408</v>
      </c>
      <c r="B4041" s="1574" t="s">
        <v>7720</v>
      </c>
      <c r="C4041" s="112" t="s">
        <v>7636</v>
      </c>
      <c r="D4041" s="1575" t="s">
        <v>7548</v>
      </c>
    </row>
    <row r="4042">
      <c r="A4042" s="1576" t="s">
        <v>3408</v>
      </c>
      <c r="B4042" s="1574" t="s">
        <v>7721</v>
      </c>
      <c r="C4042" s="112" t="s">
        <v>7636</v>
      </c>
      <c r="D4042" s="1575" t="s">
        <v>7548</v>
      </c>
    </row>
    <row r="4043">
      <c r="A4043" s="1576" t="s">
        <v>3408</v>
      </c>
      <c r="B4043" s="1574" t="s">
        <v>7722</v>
      </c>
      <c r="C4043" s="112" t="s">
        <v>7636</v>
      </c>
      <c r="D4043" s="1575" t="s">
        <v>7548</v>
      </c>
    </row>
    <row r="4044">
      <c r="A4044" s="1576" t="s">
        <v>3408</v>
      </c>
      <c r="B4044" s="1574" t="s">
        <v>7723</v>
      </c>
      <c r="C4044" s="112" t="s">
        <v>7636</v>
      </c>
      <c r="D4044" s="1575" t="s">
        <v>7548</v>
      </c>
    </row>
    <row r="4045">
      <c r="A4045" s="1576" t="s">
        <v>3408</v>
      </c>
      <c r="B4045" s="1574" t="s">
        <v>7724</v>
      </c>
      <c r="C4045" s="112" t="s">
        <v>7636</v>
      </c>
      <c r="D4045" s="1575" t="s">
        <v>7548</v>
      </c>
    </row>
    <row r="4046">
      <c r="A4046" s="1576" t="s">
        <v>3408</v>
      </c>
      <c r="B4046" s="1574" t="s">
        <v>7725</v>
      </c>
      <c r="C4046" s="112" t="s">
        <v>7636</v>
      </c>
      <c r="D4046" s="1575" t="s">
        <v>7548</v>
      </c>
    </row>
    <row r="4047">
      <c r="A4047" s="1576" t="s">
        <v>3408</v>
      </c>
      <c r="B4047" s="1574" t="s">
        <v>7726</v>
      </c>
      <c r="C4047" s="112" t="s">
        <v>7636</v>
      </c>
      <c r="D4047" s="1575" t="s">
        <v>7548</v>
      </c>
    </row>
    <row r="4048">
      <c r="A4048" s="1576" t="s">
        <v>3408</v>
      </c>
      <c r="B4048" s="1574" t="s">
        <v>7727</v>
      </c>
      <c r="C4048" s="112" t="s">
        <v>7640</v>
      </c>
      <c r="D4048" s="1575" t="s">
        <v>7548</v>
      </c>
    </row>
    <row r="4049">
      <c r="A4049" s="1576" t="s">
        <v>3408</v>
      </c>
      <c r="B4049" s="1574" t="s">
        <v>7728</v>
      </c>
      <c r="C4049" s="112" t="s">
        <v>7636</v>
      </c>
      <c r="D4049" s="1575" t="s">
        <v>7548</v>
      </c>
    </row>
    <row r="4050">
      <c r="A4050" s="1576" t="s">
        <v>3408</v>
      </c>
      <c r="B4050" s="1574" t="s">
        <v>7729</v>
      </c>
      <c r="C4050" s="112" t="s">
        <v>7636</v>
      </c>
      <c r="D4050" s="1575" t="s">
        <v>7548</v>
      </c>
    </row>
    <row r="4051">
      <c r="A4051" s="1576" t="s">
        <v>3408</v>
      </c>
      <c r="B4051" s="1574" t="s">
        <v>7730</v>
      </c>
      <c r="C4051" s="112" t="s">
        <v>7636</v>
      </c>
      <c r="D4051" s="1575" t="s">
        <v>7548</v>
      </c>
    </row>
    <row r="4052">
      <c r="A4052" s="1576" t="s">
        <v>3408</v>
      </c>
      <c r="B4052" s="1574" t="s">
        <v>7731</v>
      </c>
      <c r="C4052" s="112" t="s">
        <v>7636</v>
      </c>
      <c r="D4052" s="1575" t="s">
        <v>7548</v>
      </c>
    </row>
    <row r="4053">
      <c r="A4053" s="1576" t="s">
        <v>3408</v>
      </c>
      <c r="B4053" s="1574" t="s">
        <v>7732</v>
      </c>
      <c r="C4053" s="112" t="s">
        <v>7636</v>
      </c>
      <c r="D4053" s="1575" t="s">
        <v>7548</v>
      </c>
    </row>
    <row r="4054">
      <c r="A4054" s="1576" t="s">
        <v>3408</v>
      </c>
      <c r="B4054" s="1574" t="s">
        <v>7733</v>
      </c>
      <c r="C4054" s="112" t="s">
        <v>7636</v>
      </c>
      <c r="D4054" s="1575" t="s">
        <v>7548</v>
      </c>
    </row>
    <row r="4055">
      <c r="A4055" s="1576" t="s">
        <v>3408</v>
      </c>
      <c r="B4055" s="1574" t="s">
        <v>7734</v>
      </c>
      <c r="C4055" s="112" t="s">
        <v>7636</v>
      </c>
      <c r="D4055" s="1575" t="s">
        <v>7548</v>
      </c>
    </row>
    <row r="4056">
      <c r="A4056" s="1576" t="s">
        <v>3408</v>
      </c>
      <c r="B4056" s="1574" t="s">
        <v>7735</v>
      </c>
      <c r="C4056" s="112" t="s">
        <v>7636</v>
      </c>
      <c r="D4056" s="1575" t="s">
        <v>7548</v>
      </c>
    </row>
    <row r="4057">
      <c r="A4057" s="1576" t="s">
        <v>3408</v>
      </c>
      <c r="B4057" s="1574" t="s">
        <v>7736</v>
      </c>
      <c r="C4057" s="112" t="s">
        <v>7636</v>
      </c>
      <c r="D4057" s="1575" t="s">
        <v>7548</v>
      </c>
    </row>
    <row r="4058">
      <c r="A4058" s="1576" t="s">
        <v>3408</v>
      </c>
      <c r="B4058" s="1574" t="s">
        <v>7737</v>
      </c>
      <c r="C4058" s="112" t="s">
        <v>7636</v>
      </c>
      <c r="D4058" s="1575" t="s">
        <v>7548</v>
      </c>
    </row>
    <row r="4059">
      <c r="A4059" s="1576" t="s">
        <v>3408</v>
      </c>
      <c r="B4059" s="1574" t="s">
        <v>7738</v>
      </c>
      <c r="C4059" s="112" t="s">
        <v>7636</v>
      </c>
      <c r="D4059" s="1575" t="s">
        <v>7548</v>
      </c>
    </row>
    <row r="4060">
      <c r="A4060" s="1576" t="s">
        <v>3408</v>
      </c>
      <c r="B4060" s="1574" t="s">
        <v>7739</v>
      </c>
      <c r="C4060" s="112" t="s">
        <v>7636</v>
      </c>
      <c r="D4060" s="1575" t="s">
        <v>7548</v>
      </c>
    </row>
    <row r="4061">
      <c r="A4061" s="1576" t="s">
        <v>3408</v>
      </c>
      <c r="B4061" s="1574" t="s">
        <v>7740</v>
      </c>
      <c r="C4061" s="112" t="s">
        <v>7636</v>
      </c>
      <c r="D4061" s="1575" t="s">
        <v>7548</v>
      </c>
    </row>
    <row r="4062">
      <c r="A4062" s="1576" t="s">
        <v>3408</v>
      </c>
      <c r="B4062" s="1574" t="s">
        <v>7741</v>
      </c>
      <c r="C4062" s="112" t="s">
        <v>7636</v>
      </c>
      <c r="D4062" s="1575" t="s">
        <v>7548</v>
      </c>
    </row>
    <row r="4063">
      <c r="A4063" s="1576" t="s">
        <v>3408</v>
      </c>
      <c r="B4063" s="1574" t="s">
        <v>7742</v>
      </c>
      <c r="C4063" s="112" t="s">
        <v>7636</v>
      </c>
      <c r="D4063" s="1575" t="s">
        <v>7548</v>
      </c>
    </row>
    <row r="4064">
      <c r="A4064" s="1576" t="s">
        <v>3408</v>
      </c>
      <c r="B4064" s="1574" t="s">
        <v>7743</v>
      </c>
      <c r="C4064" s="112" t="s">
        <v>7744</v>
      </c>
      <c r="D4064" s="1575" t="s">
        <v>7551</v>
      </c>
    </row>
    <row r="4065">
      <c r="A4065" s="1576" t="s">
        <v>3408</v>
      </c>
      <c r="B4065" s="1574" t="s">
        <v>7745</v>
      </c>
      <c r="C4065" s="112" t="s">
        <v>7744</v>
      </c>
      <c r="D4065" s="1575" t="s">
        <v>7551</v>
      </c>
    </row>
    <row r="4066">
      <c r="A4066" s="1576" t="s">
        <v>3408</v>
      </c>
      <c r="B4066" s="1574" t="s">
        <v>7746</v>
      </c>
      <c r="C4066" s="112" t="s">
        <v>7744</v>
      </c>
      <c r="D4066" s="1575" t="s">
        <v>7551</v>
      </c>
    </row>
    <row r="4067">
      <c r="A4067" s="1576" t="s">
        <v>3408</v>
      </c>
      <c r="B4067" s="1574" t="s">
        <v>7747</v>
      </c>
      <c r="C4067" s="112" t="s">
        <v>7744</v>
      </c>
      <c r="D4067" s="1575" t="s">
        <v>7551</v>
      </c>
    </row>
    <row r="4068">
      <c r="A4068" s="1576" t="s">
        <v>3408</v>
      </c>
      <c r="B4068" s="1574" t="s">
        <v>7748</v>
      </c>
      <c r="C4068" s="112" t="s">
        <v>7744</v>
      </c>
      <c r="D4068" s="1575" t="s">
        <v>7551</v>
      </c>
    </row>
    <row r="4069">
      <c r="A4069" s="1576" t="s">
        <v>3408</v>
      </c>
      <c r="B4069" s="1574" t="s">
        <v>7749</v>
      </c>
      <c r="C4069" s="112" t="s">
        <v>7744</v>
      </c>
      <c r="D4069" s="1575" t="s">
        <v>7551</v>
      </c>
    </row>
    <row r="4070">
      <c r="A4070" s="1576" t="s">
        <v>3408</v>
      </c>
      <c r="B4070" s="1574" t="s">
        <v>7750</v>
      </c>
      <c r="C4070" s="112" t="s">
        <v>7744</v>
      </c>
      <c r="D4070" s="1575" t="s">
        <v>7551</v>
      </c>
    </row>
    <row r="4071">
      <c r="A4071" s="1576" t="s">
        <v>3408</v>
      </c>
      <c r="B4071" s="1574" t="s">
        <v>7751</v>
      </c>
      <c r="C4071" s="112" t="s">
        <v>7744</v>
      </c>
      <c r="D4071" s="1575" t="s">
        <v>7551</v>
      </c>
    </row>
    <row r="4072">
      <c r="A4072" s="1576" t="s">
        <v>3408</v>
      </c>
      <c r="B4072" s="1574" t="s">
        <v>7752</v>
      </c>
      <c r="C4072" s="112" t="s">
        <v>7744</v>
      </c>
      <c r="D4072" s="1575" t="s">
        <v>7551</v>
      </c>
    </row>
    <row r="4073">
      <c r="A4073" s="1576" t="s">
        <v>3408</v>
      </c>
      <c r="B4073" s="1574" t="s">
        <v>7753</v>
      </c>
      <c r="C4073" s="112" t="s">
        <v>7744</v>
      </c>
      <c r="D4073" s="1575" t="s">
        <v>7551</v>
      </c>
    </row>
    <row r="4074">
      <c r="A4074" s="1576" t="s">
        <v>3408</v>
      </c>
      <c r="B4074" s="1574" t="s">
        <v>7754</v>
      </c>
      <c r="C4074" s="112" t="s">
        <v>7744</v>
      </c>
      <c r="D4074" s="1575" t="s">
        <v>7551</v>
      </c>
    </row>
    <row r="4075">
      <c r="A4075" s="1576" t="s">
        <v>3408</v>
      </c>
      <c r="B4075" s="1574" t="s">
        <v>7755</v>
      </c>
      <c r="C4075" s="112" t="s">
        <v>7744</v>
      </c>
      <c r="D4075" s="1575" t="s">
        <v>7551</v>
      </c>
    </row>
    <row r="4076">
      <c r="A4076" s="1576" t="s">
        <v>3408</v>
      </c>
      <c r="B4076" s="1574" t="s">
        <v>7756</v>
      </c>
      <c r="C4076" s="112" t="s">
        <v>7744</v>
      </c>
      <c r="D4076" s="1575" t="s">
        <v>7551</v>
      </c>
    </row>
    <row r="4077">
      <c r="A4077" s="1576" t="s">
        <v>3408</v>
      </c>
      <c r="B4077" s="1574" t="s">
        <v>7757</v>
      </c>
      <c r="C4077" s="112" t="s">
        <v>7744</v>
      </c>
      <c r="D4077" s="1575" t="s">
        <v>7551</v>
      </c>
    </row>
    <row r="4078">
      <c r="A4078" s="1576" t="s">
        <v>3408</v>
      </c>
      <c r="B4078" s="1574" t="s">
        <v>7758</v>
      </c>
      <c r="C4078" s="112" t="s">
        <v>7744</v>
      </c>
      <c r="D4078" s="1575" t="s">
        <v>7551</v>
      </c>
    </row>
    <row r="4079">
      <c r="A4079" s="1576" t="s">
        <v>3408</v>
      </c>
      <c r="B4079" s="1574" t="s">
        <v>7759</v>
      </c>
      <c r="C4079" s="112" t="s">
        <v>7744</v>
      </c>
      <c r="D4079" s="1575" t="s">
        <v>7551</v>
      </c>
    </row>
    <row r="4080">
      <c r="A4080" s="1576" t="s">
        <v>3408</v>
      </c>
      <c r="B4080" s="1574" t="s">
        <v>7760</v>
      </c>
      <c r="C4080" s="112" t="s">
        <v>7744</v>
      </c>
      <c r="D4080" s="1575" t="s">
        <v>7551</v>
      </c>
    </row>
    <row r="4081">
      <c r="A4081" s="1576" t="s">
        <v>3408</v>
      </c>
      <c r="B4081" s="1574" t="s">
        <v>7761</v>
      </c>
      <c r="C4081" s="112" t="s">
        <v>7744</v>
      </c>
      <c r="D4081" s="1575" t="s">
        <v>7551</v>
      </c>
    </row>
    <row r="4082">
      <c r="A4082" s="1576" t="s">
        <v>3408</v>
      </c>
      <c r="B4082" s="1574" t="s">
        <v>7762</v>
      </c>
      <c r="C4082" s="112" t="s">
        <v>7744</v>
      </c>
      <c r="D4082" s="1575" t="s">
        <v>7551</v>
      </c>
    </row>
    <row r="4083">
      <c r="A4083" s="1576" t="s">
        <v>3408</v>
      </c>
      <c r="B4083" s="1574" t="s">
        <v>7763</v>
      </c>
      <c r="C4083" s="112" t="s">
        <v>7744</v>
      </c>
      <c r="D4083" s="1575" t="s">
        <v>7551</v>
      </c>
    </row>
    <row r="4084">
      <c r="A4084" s="1576" t="s">
        <v>3408</v>
      </c>
      <c r="B4084" s="1574" t="s">
        <v>7764</v>
      </c>
      <c r="C4084" s="112" t="s">
        <v>7744</v>
      </c>
      <c r="D4084" s="1575" t="s">
        <v>7551</v>
      </c>
    </row>
    <row r="4085">
      <c r="A4085" s="1576" t="s">
        <v>3408</v>
      </c>
      <c r="B4085" s="1574" t="s">
        <v>7765</v>
      </c>
      <c r="C4085" s="112" t="s">
        <v>7744</v>
      </c>
      <c r="D4085" s="1575" t="s">
        <v>7551</v>
      </c>
    </row>
    <row r="4086">
      <c r="A4086" s="1576" t="s">
        <v>3408</v>
      </c>
      <c r="B4086" s="1574" t="s">
        <v>7766</v>
      </c>
      <c r="C4086" s="112" t="s">
        <v>7744</v>
      </c>
      <c r="D4086" s="1575" t="s">
        <v>7551</v>
      </c>
    </row>
    <row r="4087">
      <c r="A4087" s="1576" t="s">
        <v>3408</v>
      </c>
      <c r="B4087" s="1574" t="s">
        <v>7767</v>
      </c>
      <c r="C4087" s="112" t="s">
        <v>7744</v>
      </c>
      <c r="D4087" s="1575" t="s">
        <v>7551</v>
      </c>
    </row>
    <row r="4088">
      <c r="A4088" s="1576" t="s">
        <v>3408</v>
      </c>
      <c r="B4088" s="1574" t="s">
        <v>7768</v>
      </c>
      <c r="C4088" s="112" t="s">
        <v>7744</v>
      </c>
      <c r="D4088" s="1575" t="s">
        <v>7551</v>
      </c>
    </row>
    <row r="4089">
      <c r="A4089" s="1576" t="s">
        <v>3408</v>
      </c>
      <c r="B4089" s="1574" t="s">
        <v>7769</v>
      </c>
      <c r="C4089" s="112" t="s">
        <v>7744</v>
      </c>
      <c r="D4089" s="1575" t="s">
        <v>7551</v>
      </c>
    </row>
    <row r="4090">
      <c r="A4090" s="1576" t="s">
        <v>3408</v>
      </c>
      <c r="B4090" s="1574" t="s">
        <v>7770</v>
      </c>
      <c r="C4090" s="112" t="s">
        <v>7744</v>
      </c>
      <c r="D4090" s="1575" t="s">
        <v>7551</v>
      </c>
    </row>
    <row r="4091">
      <c r="A4091" s="1576" t="s">
        <v>3408</v>
      </c>
      <c r="B4091" s="1574" t="s">
        <v>7771</v>
      </c>
      <c r="C4091" s="112" t="s">
        <v>7744</v>
      </c>
      <c r="D4091" s="1575" t="s">
        <v>7551</v>
      </c>
    </row>
    <row r="4092">
      <c r="A4092" s="1576" t="s">
        <v>3408</v>
      </c>
      <c r="B4092" s="1574" t="s">
        <v>7772</v>
      </c>
      <c r="C4092" s="112" t="s">
        <v>7744</v>
      </c>
      <c r="D4092" s="1575" t="s">
        <v>7551</v>
      </c>
    </row>
    <row r="4093">
      <c r="A4093" s="1576" t="s">
        <v>3408</v>
      </c>
      <c r="B4093" s="1574" t="s">
        <v>7773</v>
      </c>
      <c r="C4093" s="112" t="s">
        <v>7744</v>
      </c>
      <c r="D4093" s="1575" t="s">
        <v>7551</v>
      </c>
    </row>
    <row r="4094">
      <c r="A4094" s="1576" t="s">
        <v>3408</v>
      </c>
      <c r="B4094" s="1574" t="s">
        <v>7774</v>
      </c>
      <c r="C4094" s="112" t="s">
        <v>7744</v>
      </c>
      <c r="D4094" s="1575" t="s">
        <v>7551</v>
      </c>
    </row>
    <row r="4095">
      <c r="A4095" s="1576" t="s">
        <v>3408</v>
      </c>
      <c r="B4095" s="1574" t="s">
        <v>7775</v>
      </c>
      <c r="C4095" s="112" t="s">
        <v>7744</v>
      </c>
      <c r="D4095" s="1575" t="s">
        <v>7551</v>
      </c>
    </row>
    <row r="4096">
      <c r="A4096" s="1576" t="s">
        <v>3408</v>
      </c>
      <c r="B4096" s="1574" t="s">
        <v>7776</v>
      </c>
      <c r="C4096" s="112" t="s">
        <v>7744</v>
      </c>
      <c r="D4096" s="1575" t="s">
        <v>7551</v>
      </c>
    </row>
    <row r="4097">
      <c r="A4097" s="1576" t="s">
        <v>3408</v>
      </c>
      <c r="B4097" s="1574" t="s">
        <v>7777</v>
      </c>
      <c r="C4097" s="112" t="s">
        <v>7744</v>
      </c>
      <c r="D4097" s="1575" t="s">
        <v>7551</v>
      </c>
    </row>
    <row r="4098">
      <c r="A4098" s="1576" t="s">
        <v>3408</v>
      </c>
      <c r="B4098" s="1574" t="s">
        <v>7778</v>
      </c>
      <c r="C4098" s="112" t="s">
        <v>7744</v>
      </c>
      <c r="D4098" s="1575" t="s">
        <v>7551</v>
      </c>
    </row>
    <row r="4099">
      <c r="A4099" s="1576" t="s">
        <v>3408</v>
      </c>
      <c r="B4099" s="1574" t="s">
        <v>7779</v>
      </c>
      <c r="C4099" s="112" t="s">
        <v>7744</v>
      </c>
      <c r="D4099" s="1575" t="s">
        <v>7551</v>
      </c>
    </row>
    <row r="4100">
      <c r="A4100" s="1576" t="s">
        <v>3408</v>
      </c>
      <c r="B4100" s="1574" t="s">
        <v>7780</v>
      </c>
      <c r="C4100" s="112" t="s">
        <v>7744</v>
      </c>
      <c r="D4100" s="1575" t="s">
        <v>7551</v>
      </c>
    </row>
    <row r="4101">
      <c r="A4101" s="1576" t="s">
        <v>3408</v>
      </c>
      <c r="B4101" s="1574" t="s">
        <v>7781</v>
      </c>
      <c r="C4101" s="112" t="s">
        <v>7744</v>
      </c>
      <c r="D4101" s="1575" t="s">
        <v>7551</v>
      </c>
    </row>
    <row r="4102">
      <c r="A4102" s="1576" t="s">
        <v>3408</v>
      </c>
      <c r="B4102" s="1574" t="s">
        <v>7782</v>
      </c>
      <c r="C4102" s="112" t="s">
        <v>7744</v>
      </c>
      <c r="D4102" s="1575" t="s">
        <v>7551</v>
      </c>
    </row>
    <row r="4103">
      <c r="A4103" s="1576" t="s">
        <v>3408</v>
      </c>
      <c r="B4103" s="1574" t="s">
        <v>7783</v>
      </c>
      <c r="C4103" s="112" t="s">
        <v>7744</v>
      </c>
      <c r="D4103" s="1575" t="s">
        <v>7551</v>
      </c>
    </row>
    <row r="4104">
      <c r="A4104" s="1576" t="s">
        <v>3408</v>
      </c>
      <c r="B4104" s="1574" t="s">
        <v>7784</v>
      </c>
      <c r="C4104" s="112" t="s">
        <v>7744</v>
      </c>
      <c r="D4104" s="1575" t="s">
        <v>7551</v>
      </c>
    </row>
    <row r="4105">
      <c r="A4105" s="1576" t="s">
        <v>3408</v>
      </c>
      <c r="B4105" s="1574" t="s">
        <v>7785</v>
      </c>
      <c r="C4105" s="112" t="s">
        <v>7744</v>
      </c>
      <c r="D4105" s="1575" t="s">
        <v>7551</v>
      </c>
    </row>
    <row r="4106">
      <c r="A4106" s="1576" t="s">
        <v>3408</v>
      </c>
      <c r="B4106" s="1574" t="s">
        <v>7786</v>
      </c>
      <c r="C4106" s="112" t="s">
        <v>7744</v>
      </c>
      <c r="D4106" s="1575" t="s">
        <v>7551</v>
      </c>
    </row>
    <row r="4107">
      <c r="A4107" s="1576" t="s">
        <v>3408</v>
      </c>
      <c r="B4107" s="1574" t="s">
        <v>7787</v>
      </c>
      <c r="C4107" s="112" t="s">
        <v>7744</v>
      </c>
      <c r="D4107" s="1575" t="s">
        <v>7551</v>
      </c>
    </row>
    <row r="4108">
      <c r="A4108" s="1576" t="s">
        <v>3408</v>
      </c>
      <c r="B4108" s="1574" t="s">
        <v>7788</v>
      </c>
      <c r="C4108" s="112" t="s">
        <v>7744</v>
      </c>
      <c r="D4108" s="1575" t="s">
        <v>7551</v>
      </c>
    </row>
    <row r="4109">
      <c r="A4109" s="1576" t="s">
        <v>3408</v>
      </c>
      <c r="B4109" s="1574" t="s">
        <v>7789</v>
      </c>
      <c r="C4109" s="112" t="s">
        <v>7744</v>
      </c>
      <c r="D4109" s="1575" t="s">
        <v>7551</v>
      </c>
    </row>
    <row r="4110">
      <c r="A4110" s="1576" t="s">
        <v>3408</v>
      </c>
      <c r="B4110" s="1574" t="s">
        <v>7790</v>
      </c>
      <c r="C4110" s="112" t="s">
        <v>7744</v>
      </c>
      <c r="D4110" s="1575" t="s">
        <v>7551</v>
      </c>
    </row>
    <row r="4111">
      <c r="A4111" s="1576" t="s">
        <v>3408</v>
      </c>
      <c r="B4111" s="1574" t="s">
        <v>7791</v>
      </c>
      <c r="C4111" s="112" t="s">
        <v>7744</v>
      </c>
      <c r="D4111" s="1575" t="s">
        <v>7551</v>
      </c>
    </row>
    <row r="4112">
      <c r="A4112" s="1576" t="s">
        <v>3408</v>
      </c>
      <c r="B4112" s="1574" t="s">
        <v>7792</v>
      </c>
      <c r="C4112" s="112" t="s">
        <v>7793</v>
      </c>
      <c r="D4112" s="1575" t="s">
        <v>7794</v>
      </c>
    </row>
    <row r="4113">
      <c r="A4113" s="1576" t="s">
        <v>3408</v>
      </c>
      <c r="B4113" s="1574" t="s">
        <v>7795</v>
      </c>
      <c r="C4113" s="112" t="s">
        <v>7793</v>
      </c>
      <c r="D4113" s="1575" t="s">
        <v>7794</v>
      </c>
    </row>
    <row r="4114">
      <c r="A4114" s="1576" t="s">
        <v>3408</v>
      </c>
      <c r="B4114" s="1574" t="s">
        <v>7796</v>
      </c>
      <c r="C4114" s="112" t="s">
        <v>7793</v>
      </c>
      <c r="D4114" s="1575" t="s">
        <v>7794</v>
      </c>
    </row>
    <row r="4115">
      <c r="A4115" s="1576" t="s">
        <v>3408</v>
      </c>
      <c r="B4115" s="1574" t="s">
        <v>7797</v>
      </c>
      <c r="C4115" s="112" t="s">
        <v>7793</v>
      </c>
      <c r="D4115" s="1575" t="s">
        <v>7794</v>
      </c>
    </row>
    <row r="4116">
      <c r="A4116" s="1576" t="s">
        <v>3408</v>
      </c>
      <c r="B4116" s="1574" t="s">
        <v>7798</v>
      </c>
      <c r="C4116" s="112" t="s">
        <v>7793</v>
      </c>
      <c r="D4116" s="1575" t="s">
        <v>7794</v>
      </c>
    </row>
    <row r="4117">
      <c r="A4117" s="1576" t="s">
        <v>3408</v>
      </c>
      <c r="B4117" s="1574" t="s">
        <v>7799</v>
      </c>
      <c r="C4117" s="112" t="s">
        <v>7793</v>
      </c>
      <c r="D4117" s="1575" t="s">
        <v>7794</v>
      </c>
    </row>
    <row r="4118">
      <c r="A4118" s="1576" t="s">
        <v>3408</v>
      </c>
      <c r="B4118" s="1574" t="s">
        <v>7800</v>
      </c>
      <c r="C4118" s="112" t="s">
        <v>7793</v>
      </c>
      <c r="D4118" s="1575" t="s">
        <v>7794</v>
      </c>
    </row>
    <row r="4119">
      <c r="A4119" s="1576" t="s">
        <v>3408</v>
      </c>
      <c r="B4119" s="1574" t="s">
        <v>7801</v>
      </c>
      <c r="C4119" s="112" t="s">
        <v>7802</v>
      </c>
      <c r="D4119" s="1575" t="s">
        <v>7794</v>
      </c>
    </row>
    <row r="4120">
      <c r="A4120" s="1576" t="s">
        <v>3408</v>
      </c>
      <c r="B4120" s="1574" t="s">
        <v>7803</v>
      </c>
      <c r="C4120" s="112" t="s">
        <v>7793</v>
      </c>
      <c r="D4120" s="1575" t="s">
        <v>7794</v>
      </c>
    </row>
    <row r="4121">
      <c r="A4121" s="1576" t="s">
        <v>3408</v>
      </c>
      <c r="B4121" s="1574" t="s">
        <v>7804</v>
      </c>
      <c r="C4121" s="112" t="s">
        <v>7805</v>
      </c>
      <c r="D4121" s="1575" t="s">
        <v>7794</v>
      </c>
    </row>
    <row r="4122">
      <c r="A4122" s="1576" t="s">
        <v>3408</v>
      </c>
      <c r="B4122" s="1574" t="s">
        <v>7806</v>
      </c>
      <c r="C4122" s="112" t="s">
        <v>7793</v>
      </c>
      <c r="D4122" s="1575" t="s">
        <v>7794</v>
      </c>
    </row>
    <row r="4123">
      <c r="A4123" s="1576" t="s">
        <v>3408</v>
      </c>
      <c r="B4123" s="1574" t="s">
        <v>7807</v>
      </c>
      <c r="C4123" s="112" t="s">
        <v>7793</v>
      </c>
      <c r="D4123" s="1575" t="s">
        <v>7794</v>
      </c>
    </row>
    <row r="4124">
      <c r="A4124" s="1576" t="s">
        <v>3408</v>
      </c>
      <c r="B4124" s="1574" t="s">
        <v>7808</v>
      </c>
      <c r="C4124" s="112" t="s">
        <v>7793</v>
      </c>
      <c r="D4124" s="1575" t="s">
        <v>7794</v>
      </c>
    </row>
    <row r="4125">
      <c r="A4125" s="1576" t="s">
        <v>3408</v>
      </c>
      <c r="B4125" s="1574" t="s">
        <v>7809</v>
      </c>
      <c r="C4125" s="112" t="s">
        <v>7793</v>
      </c>
      <c r="D4125" s="1575" t="s">
        <v>7794</v>
      </c>
    </row>
    <row r="4126">
      <c r="A4126" s="1576" t="s">
        <v>3408</v>
      </c>
      <c r="B4126" s="1574" t="s">
        <v>7810</v>
      </c>
      <c r="C4126" s="112" t="s">
        <v>7793</v>
      </c>
      <c r="D4126" s="1575" t="s">
        <v>7794</v>
      </c>
    </row>
    <row r="4127">
      <c r="A4127" s="1576" t="s">
        <v>3408</v>
      </c>
      <c r="B4127" s="1574" t="s">
        <v>7811</v>
      </c>
      <c r="C4127" s="112" t="s">
        <v>7793</v>
      </c>
      <c r="D4127" s="1575" t="s">
        <v>7794</v>
      </c>
    </row>
    <row r="4128">
      <c r="A4128" s="1576" t="s">
        <v>3408</v>
      </c>
      <c r="B4128" s="1574" t="s">
        <v>7812</v>
      </c>
      <c r="C4128" s="112" t="s">
        <v>7793</v>
      </c>
      <c r="D4128" s="1575" t="s">
        <v>7794</v>
      </c>
    </row>
    <row r="4129">
      <c r="A4129" s="1576" t="s">
        <v>3408</v>
      </c>
      <c r="B4129" s="1574" t="s">
        <v>7813</v>
      </c>
      <c r="C4129" s="112" t="s">
        <v>7805</v>
      </c>
      <c r="D4129" s="1575" t="s">
        <v>7794</v>
      </c>
    </row>
    <row r="4130">
      <c r="A4130" s="1576" t="s">
        <v>3408</v>
      </c>
      <c r="B4130" s="1574" t="s">
        <v>7814</v>
      </c>
      <c r="C4130" s="112" t="s">
        <v>7793</v>
      </c>
      <c r="D4130" s="1575" t="s">
        <v>7794</v>
      </c>
    </row>
    <row r="4131">
      <c r="A4131" s="1576" t="s">
        <v>3408</v>
      </c>
      <c r="B4131" s="1574" t="s">
        <v>7815</v>
      </c>
      <c r="C4131" s="112" t="s">
        <v>7793</v>
      </c>
      <c r="D4131" s="1575" t="s">
        <v>7794</v>
      </c>
    </row>
    <row r="4132">
      <c r="A4132" s="1576" t="s">
        <v>3408</v>
      </c>
      <c r="B4132" s="1574" t="s">
        <v>7816</v>
      </c>
      <c r="C4132" s="112" t="s">
        <v>7793</v>
      </c>
      <c r="D4132" s="1575" t="s">
        <v>7794</v>
      </c>
    </row>
    <row r="4133">
      <c r="A4133" s="1576" t="s">
        <v>3408</v>
      </c>
      <c r="B4133" s="1574" t="s">
        <v>7817</v>
      </c>
      <c r="C4133" s="112" t="s">
        <v>7793</v>
      </c>
      <c r="D4133" s="1575" t="s">
        <v>7794</v>
      </c>
    </row>
    <row r="4134">
      <c r="A4134" s="1576" t="s">
        <v>3408</v>
      </c>
      <c r="B4134" s="1574" t="s">
        <v>7818</v>
      </c>
      <c r="C4134" s="112" t="s">
        <v>7819</v>
      </c>
      <c r="D4134" s="1575" t="s">
        <v>7794</v>
      </c>
    </row>
    <row r="4135">
      <c r="A4135" s="1576" t="s">
        <v>3408</v>
      </c>
      <c r="B4135" s="1574" t="s">
        <v>7820</v>
      </c>
      <c r="C4135" s="112" t="s">
        <v>7819</v>
      </c>
      <c r="D4135" s="1575" t="s">
        <v>7794</v>
      </c>
    </row>
    <row r="4136">
      <c r="A4136" s="1576" t="s">
        <v>3408</v>
      </c>
      <c r="B4136" s="1574" t="s">
        <v>7821</v>
      </c>
      <c r="C4136" s="112" t="s">
        <v>7819</v>
      </c>
      <c r="D4136" s="1575" t="s">
        <v>7794</v>
      </c>
    </row>
    <row r="4137">
      <c r="A4137" s="1576" t="s">
        <v>3408</v>
      </c>
      <c r="B4137" s="1574" t="s">
        <v>7822</v>
      </c>
      <c r="C4137" s="112" t="s">
        <v>7823</v>
      </c>
      <c r="D4137" s="1575" t="s">
        <v>7794</v>
      </c>
    </row>
    <row r="4138">
      <c r="A4138" s="1576" t="s">
        <v>3408</v>
      </c>
      <c r="B4138" s="1574" t="s">
        <v>7824</v>
      </c>
      <c r="C4138" s="112" t="s">
        <v>7823</v>
      </c>
      <c r="D4138" s="1575" t="s">
        <v>7794</v>
      </c>
    </row>
    <row r="4139">
      <c r="A4139" s="1576" t="s">
        <v>3408</v>
      </c>
      <c r="B4139" s="1574" t="s">
        <v>7825</v>
      </c>
      <c r="C4139" s="112" t="s">
        <v>7823</v>
      </c>
      <c r="D4139" s="1575" t="s">
        <v>7794</v>
      </c>
    </row>
    <row r="4140">
      <c r="A4140" s="1576" t="s">
        <v>3408</v>
      </c>
      <c r="B4140" s="1574" t="s">
        <v>7826</v>
      </c>
      <c r="C4140" s="112" t="s">
        <v>7827</v>
      </c>
      <c r="D4140" s="1575" t="s">
        <v>7794</v>
      </c>
    </row>
    <row r="4141">
      <c r="A4141" s="1576" t="s">
        <v>3408</v>
      </c>
      <c r="B4141" s="1574" t="s">
        <v>7828</v>
      </c>
      <c r="C4141" s="112" t="s">
        <v>7823</v>
      </c>
      <c r="D4141" s="1575" t="s">
        <v>7794</v>
      </c>
    </row>
    <row r="4142">
      <c r="A4142" s="1576" t="s">
        <v>3408</v>
      </c>
      <c r="B4142" s="1574" t="s">
        <v>7829</v>
      </c>
      <c r="C4142" s="112" t="s">
        <v>7823</v>
      </c>
      <c r="D4142" s="1575" t="s">
        <v>7794</v>
      </c>
    </row>
    <row r="4143">
      <c r="A4143" s="1576" t="s">
        <v>3408</v>
      </c>
      <c r="B4143" s="1574" t="s">
        <v>7830</v>
      </c>
      <c r="C4143" s="112" t="s">
        <v>7823</v>
      </c>
      <c r="D4143" s="1575" t="s">
        <v>7794</v>
      </c>
    </row>
    <row r="4144">
      <c r="A4144" s="1576" t="s">
        <v>3408</v>
      </c>
      <c r="B4144" s="1574" t="s">
        <v>7831</v>
      </c>
      <c r="C4144" s="112" t="s">
        <v>7823</v>
      </c>
      <c r="D4144" s="1575" t="s">
        <v>7794</v>
      </c>
    </row>
    <row r="4145">
      <c r="A4145" s="1576" t="s">
        <v>3408</v>
      </c>
      <c r="B4145" s="1574" t="s">
        <v>7832</v>
      </c>
      <c r="C4145" s="112" t="s">
        <v>7819</v>
      </c>
      <c r="D4145" s="1575" t="s">
        <v>7794</v>
      </c>
    </row>
    <row r="4146">
      <c r="A4146" s="1576" t="s">
        <v>3408</v>
      </c>
      <c r="B4146" s="1574" t="s">
        <v>7833</v>
      </c>
      <c r="C4146" s="112" t="s">
        <v>7819</v>
      </c>
      <c r="D4146" s="1575" t="s">
        <v>7794</v>
      </c>
    </row>
    <row r="4147">
      <c r="A4147" s="1576" t="s">
        <v>3408</v>
      </c>
      <c r="B4147" s="1574" t="s">
        <v>7834</v>
      </c>
      <c r="C4147" s="112" t="s">
        <v>7819</v>
      </c>
      <c r="D4147" s="1575" t="s">
        <v>7794</v>
      </c>
    </row>
    <row r="4148">
      <c r="A4148" s="1576" t="s">
        <v>3408</v>
      </c>
      <c r="B4148" s="1574" t="s">
        <v>7835</v>
      </c>
      <c r="C4148" s="112" t="s">
        <v>7836</v>
      </c>
      <c r="D4148" s="1575" t="s">
        <v>7794</v>
      </c>
    </row>
    <row r="4149">
      <c r="A4149" s="1576" t="s">
        <v>3408</v>
      </c>
      <c r="B4149" s="1574" t="s">
        <v>7837</v>
      </c>
      <c r="C4149" s="112" t="s">
        <v>7838</v>
      </c>
      <c r="D4149" s="1575" t="s">
        <v>7794</v>
      </c>
    </row>
    <row r="4150">
      <c r="A4150" s="1576" t="s">
        <v>3408</v>
      </c>
      <c r="B4150" s="1574" t="s">
        <v>7839</v>
      </c>
      <c r="C4150" s="112" t="s">
        <v>7840</v>
      </c>
      <c r="D4150" s="1575" t="s">
        <v>7841</v>
      </c>
    </row>
    <row r="4151">
      <c r="A4151" s="1576" t="s">
        <v>3408</v>
      </c>
      <c r="B4151" s="1574" t="s">
        <v>7842</v>
      </c>
      <c r="C4151" s="112" t="s">
        <v>7843</v>
      </c>
      <c r="D4151" s="1575" t="s">
        <v>7551</v>
      </c>
    </row>
    <row r="4152">
      <c r="A4152" s="1576" t="s">
        <v>3408</v>
      </c>
      <c r="B4152" s="1574" t="s">
        <v>7844</v>
      </c>
      <c r="C4152" s="112" t="s">
        <v>7843</v>
      </c>
      <c r="D4152" s="1575" t="s">
        <v>7551</v>
      </c>
    </row>
    <row r="4153">
      <c r="A4153" s="1576" t="s">
        <v>3408</v>
      </c>
      <c r="B4153" s="1574" t="s">
        <v>7845</v>
      </c>
      <c r="C4153" s="112" t="s">
        <v>7843</v>
      </c>
      <c r="D4153" s="1575" t="s">
        <v>7551</v>
      </c>
    </row>
    <row r="4154">
      <c r="A4154" s="1576" t="s">
        <v>3408</v>
      </c>
      <c r="B4154" s="1574" t="s">
        <v>7846</v>
      </c>
      <c r="C4154" s="112" t="s">
        <v>7847</v>
      </c>
      <c r="D4154" s="1575" t="s">
        <v>7794</v>
      </c>
    </row>
    <row r="4155">
      <c r="A4155" s="1576" t="s">
        <v>3408</v>
      </c>
      <c r="B4155" s="1574" t="s">
        <v>7848</v>
      </c>
      <c r="C4155" s="112" t="s">
        <v>7847</v>
      </c>
      <c r="D4155" s="1575" t="s">
        <v>7794</v>
      </c>
    </row>
    <row r="4156">
      <c r="A4156" s="1576" t="s">
        <v>3408</v>
      </c>
      <c r="B4156" s="1574" t="s">
        <v>7849</v>
      </c>
      <c r="C4156" s="112" t="s">
        <v>7847</v>
      </c>
      <c r="D4156" s="1575" t="s">
        <v>7794</v>
      </c>
    </row>
    <row r="4157">
      <c r="A4157" s="1576" t="s">
        <v>3408</v>
      </c>
      <c r="B4157" s="1574" t="s">
        <v>7850</v>
      </c>
      <c r="C4157" s="112" t="s">
        <v>7847</v>
      </c>
      <c r="D4157" s="1575" t="s">
        <v>7794</v>
      </c>
    </row>
    <row r="4158">
      <c r="A4158" s="1576" t="s">
        <v>3408</v>
      </c>
      <c r="B4158" s="1574" t="s">
        <v>7851</v>
      </c>
      <c r="C4158" s="112" t="s">
        <v>7847</v>
      </c>
      <c r="D4158" s="1575" t="s">
        <v>7794</v>
      </c>
    </row>
    <row r="4159">
      <c r="A4159" s="1576" t="s">
        <v>3408</v>
      </c>
      <c r="B4159" s="1574" t="s">
        <v>7852</v>
      </c>
      <c r="C4159" s="112" t="s">
        <v>7853</v>
      </c>
      <c r="D4159" s="1575" t="s">
        <v>7794</v>
      </c>
    </row>
    <row r="4160">
      <c r="A4160" s="1576" t="s">
        <v>3408</v>
      </c>
      <c r="B4160" s="1574" t="s">
        <v>7854</v>
      </c>
      <c r="C4160" s="112" t="s">
        <v>7855</v>
      </c>
      <c r="D4160" s="1575" t="s">
        <v>7856</v>
      </c>
    </row>
    <row r="4161">
      <c r="A4161" s="1576" t="s">
        <v>3408</v>
      </c>
      <c r="B4161" s="1574" t="s">
        <v>7857</v>
      </c>
      <c r="C4161" s="112" t="s">
        <v>7858</v>
      </c>
      <c r="D4161" s="1575" t="s">
        <v>7794</v>
      </c>
    </row>
    <row r="4162">
      <c r="A4162" s="1576" t="s">
        <v>3408</v>
      </c>
      <c r="B4162" s="1574" t="s">
        <v>7859</v>
      </c>
      <c r="C4162" s="112" t="s">
        <v>7860</v>
      </c>
      <c r="D4162" s="1575" t="s">
        <v>7794</v>
      </c>
    </row>
    <row r="4163">
      <c r="A4163" s="1576" t="s">
        <v>3408</v>
      </c>
      <c r="B4163" s="1574" t="s">
        <v>7861</v>
      </c>
      <c r="C4163" s="112" t="s">
        <v>7853</v>
      </c>
      <c r="D4163" s="1575" t="s">
        <v>7794</v>
      </c>
    </row>
    <row r="4164">
      <c r="A4164" s="1576" t="s">
        <v>3408</v>
      </c>
      <c r="B4164" s="1574" t="s">
        <v>7862</v>
      </c>
      <c r="C4164" s="112" t="s">
        <v>7853</v>
      </c>
      <c r="D4164" s="1575" t="s">
        <v>7794</v>
      </c>
    </row>
    <row r="4165">
      <c r="A4165" s="1576" t="s">
        <v>3408</v>
      </c>
      <c r="B4165" s="1574" t="s">
        <v>7863</v>
      </c>
      <c r="C4165" s="112" t="s">
        <v>7853</v>
      </c>
      <c r="D4165" s="1575" t="s">
        <v>7794</v>
      </c>
    </row>
    <row r="4166">
      <c r="A4166" s="1576" t="s">
        <v>3408</v>
      </c>
      <c r="B4166" s="1574" t="s">
        <v>7864</v>
      </c>
      <c r="C4166" s="112" t="s">
        <v>7853</v>
      </c>
      <c r="D4166" s="1575" t="s">
        <v>7794</v>
      </c>
    </row>
    <row r="4167">
      <c r="A4167" s="1576" t="s">
        <v>3408</v>
      </c>
      <c r="B4167" s="1574" t="s">
        <v>7865</v>
      </c>
      <c r="C4167" s="112" t="s">
        <v>7823</v>
      </c>
      <c r="D4167" s="1575" t="s">
        <v>7794</v>
      </c>
    </row>
    <row r="4168">
      <c r="A4168" s="1576" t="s">
        <v>3408</v>
      </c>
      <c r="B4168" s="1574" t="s">
        <v>7866</v>
      </c>
      <c r="C4168" s="112" t="s">
        <v>7853</v>
      </c>
      <c r="D4168" s="1575" t="s">
        <v>7794</v>
      </c>
    </row>
    <row r="4169">
      <c r="A4169" s="1576" t="s">
        <v>3408</v>
      </c>
      <c r="B4169" s="1574" t="s">
        <v>7867</v>
      </c>
      <c r="C4169" s="112" t="s">
        <v>7853</v>
      </c>
      <c r="D4169" s="1575" t="s">
        <v>7794</v>
      </c>
    </row>
    <row r="4170">
      <c r="A4170" s="1576" t="s">
        <v>3408</v>
      </c>
      <c r="B4170" s="1574" t="s">
        <v>7868</v>
      </c>
      <c r="C4170" s="112" t="s">
        <v>7853</v>
      </c>
      <c r="D4170" s="1575" t="s">
        <v>7794</v>
      </c>
    </row>
    <row r="4171">
      <c r="A4171" s="1576" t="s">
        <v>3408</v>
      </c>
      <c r="B4171" s="1574" t="s">
        <v>7869</v>
      </c>
      <c r="C4171" s="112" t="s">
        <v>7858</v>
      </c>
      <c r="D4171" s="1575" t="s">
        <v>7794</v>
      </c>
    </row>
    <row r="4172">
      <c r="A4172" s="1576" t="s">
        <v>3408</v>
      </c>
      <c r="B4172" s="1574" t="s">
        <v>7870</v>
      </c>
      <c r="C4172" s="112" t="s">
        <v>7858</v>
      </c>
      <c r="D4172" s="1575" t="s">
        <v>7794</v>
      </c>
    </row>
    <row r="4173">
      <c r="A4173" s="1576" t="s">
        <v>3408</v>
      </c>
      <c r="B4173" s="1574" t="s">
        <v>7871</v>
      </c>
      <c r="C4173" s="112" t="s">
        <v>7872</v>
      </c>
      <c r="D4173" s="1575" t="s">
        <v>7794</v>
      </c>
    </row>
    <row r="4174">
      <c r="A4174" s="1576" t="s">
        <v>3408</v>
      </c>
      <c r="B4174" s="1574" t="s">
        <v>7873</v>
      </c>
      <c r="C4174" s="112" t="s">
        <v>7874</v>
      </c>
      <c r="D4174" s="1575" t="s">
        <v>7875</v>
      </c>
    </row>
    <row r="4175">
      <c r="A4175" s="1576" t="s">
        <v>3408</v>
      </c>
      <c r="B4175" s="1574" t="s">
        <v>7876</v>
      </c>
      <c r="C4175" s="112" t="s">
        <v>7819</v>
      </c>
      <c r="D4175" s="1575" t="s">
        <v>7794</v>
      </c>
    </row>
    <row r="4176">
      <c r="A4176" s="1576" t="s">
        <v>3408</v>
      </c>
      <c r="B4176" s="1574" t="s">
        <v>7877</v>
      </c>
      <c r="C4176" s="112" t="s">
        <v>7855</v>
      </c>
      <c r="D4176" s="1575" t="s">
        <v>7856</v>
      </c>
    </row>
    <row r="4177">
      <c r="A4177" s="1576" t="s">
        <v>3408</v>
      </c>
      <c r="B4177" s="1574" t="s">
        <v>7878</v>
      </c>
      <c r="C4177" s="112" t="s">
        <v>7879</v>
      </c>
      <c r="D4177" s="1575" t="s">
        <v>7794</v>
      </c>
    </row>
    <row r="4178">
      <c r="A4178" s="1576" t="s">
        <v>3408</v>
      </c>
      <c r="B4178" s="1574" t="s">
        <v>7880</v>
      </c>
      <c r="C4178" s="112" t="s">
        <v>7858</v>
      </c>
      <c r="D4178" s="1575" t="s">
        <v>7794</v>
      </c>
    </row>
    <row r="4179">
      <c r="A4179" s="1576" t="s">
        <v>3408</v>
      </c>
      <c r="B4179" s="1574" t="s">
        <v>7881</v>
      </c>
      <c r="C4179" s="112" t="s">
        <v>7858</v>
      </c>
      <c r="D4179" s="1575" t="s">
        <v>7794</v>
      </c>
    </row>
    <row r="4180">
      <c r="A4180" s="1576" t="s">
        <v>3408</v>
      </c>
      <c r="B4180" s="1574" t="s">
        <v>7882</v>
      </c>
      <c r="C4180" s="112" t="s">
        <v>7794</v>
      </c>
      <c r="D4180" s="1575" t="s">
        <v>7794</v>
      </c>
    </row>
    <row r="4181">
      <c r="A4181" s="1576" t="s">
        <v>3408</v>
      </c>
      <c r="B4181" s="1574" t="s">
        <v>7883</v>
      </c>
      <c r="C4181" s="112" t="s">
        <v>7823</v>
      </c>
      <c r="D4181" s="1575" t="s">
        <v>7794</v>
      </c>
    </row>
    <row r="4182">
      <c r="A4182" s="1576" t="s">
        <v>3408</v>
      </c>
      <c r="B4182" s="1574" t="s">
        <v>7884</v>
      </c>
      <c r="C4182" s="112" t="s">
        <v>7847</v>
      </c>
      <c r="D4182" s="1575" t="s">
        <v>7794</v>
      </c>
    </row>
    <row r="4183">
      <c r="A4183" s="1576" t="s">
        <v>3408</v>
      </c>
      <c r="B4183" s="1574" t="s">
        <v>7885</v>
      </c>
      <c r="C4183" s="112" t="s">
        <v>7847</v>
      </c>
      <c r="D4183" s="1575" t="s">
        <v>7794</v>
      </c>
    </row>
    <row r="4184">
      <c r="A4184" s="1576" t="s">
        <v>3408</v>
      </c>
      <c r="B4184" s="1574" t="s">
        <v>7886</v>
      </c>
      <c r="C4184" s="112" t="s">
        <v>7847</v>
      </c>
      <c r="D4184" s="1575" t="s">
        <v>7794</v>
      </c>
    </row>
    <row r="4185">
      <c r="A4185" s="1576" t="s">
        <v>3408</v>
      </c>
      <c r="B4185" s="1574" t="s">
        <v>7887</v>
      </c>
      <c r="C4185" s="112" t="s">
        <v>7823</v>
      </c>
      <c r="D4185" s="1575" t="s">
        <v>7794</v>
      </c>
    </row>
    <row r="4186">
      <c r="A4186" s="1576" t="s">
        <v>3408</v>
      </c>
      <c r="B4186" s="1574" t="s">
        <v>7888</v>
      </c>
      <c r="C4186" s="112" t="s">
        <v>7823</v>
      </c>
      <c r="D4186" s="1575" t="s">
        <v>7794</v>
      </c>
    </row>
    <row r="4187">
      <c r="A4187" s="1576" t="s">
        <v>3408</v>
      </c>
      <c r="B4187" s="1574" t="s">
        <v>7889</v>
      </c>
      <c r="C4187" s="112" t="s">
        <v>7823</v>
      </c>
      <c r="D4187" s="1575" t="s">
        <v>7794</v>
      </c>
    </row>
    <row r="4188">
      <c r="A4188" s="1576" t="s">
        <v>3408</v>
      </c>
      <c r="B4188" s="1574" t="s">
        <v>7890</v>
      </c>
      <c r="C4188" s="112" t="s">
        <v>7891</v>
      </c>
      <c r="D4188" s="1575" t="s">
        <v>7794</v>
      </c>
    </row>
    <row r="4189">
      <c r="A4189" s="1576" t="s">
        <v>3408</v>
      </c>
      <c r="B4189" s="1574" t="s">
        <v>7892</v>
      </c>
      <c r="C4189" s="112" t="s">
        <v>7823</v>
      </c>
      <c r="D4189" s="1575" t="s">
        <v>7794</v>
      </c>
    </row>
    <row r="4190">
      <c r="A4190" s="1576" t="s">
        <v>3408</v>
      </c>
      <c r="B4190" s="1574" t="s">
        <v>7893</v>
      </c>
      <c r="C4190" s="112" t="s">
        <v>7823</v>
      </c>
      <c r="D4190" s="1575" t="s">
        <v>7794</v>
      </c>
    </row>
    <row r="4191">
      <c r="A4191" s="1576" t="s">
        <v>3408</v>
      </c>
      <c r="B4191" s="1574" t="s">
        <v>7894</v>
      </c>
      <c r="C4191" s="112" t="s">
        <v>7823</v>
      </c>
      <c r="D4191" s="1575" t="s">
        <v>7794</v>
      </c>
    </row>
    <row r="4192">
      <c r="A4192" s="1576" t="s">
        <v>3408</v>
      </c>
      <c r="B4192" s="1574" t="s">
        <v>7895</v>
      </c>
      <c r="C4192" s="112" t="s">
        <v>7823</v>
      </c>
      <c r="D4192" s="1575" t="s">
        <v>7794</v>
      </c>
    </row>
    <row r="4193">
      <c r="A4193" s="1576" t="s">
        <v>3408</v>
      </c>
      <c r="B4193" s="1574" t="s">
        <v>7896</v>
      </c>
      <c r="C4193" s="112" t="s">
        <v>7897</v>
      </c>
      <c r="D4193" s="1575" t="s">
        <v>1013</v>
      </c>
    </row>
    <row r="4194">
      <c r="A4194" s="1576" t="s">
        <v>3408</v>
      </c>
      <c r="B4194" s="1574" t="s">
        <v>7898</v>
      </c>
      <c r="C4194" s="112" t="s">
        <v>1949</v>
      </c>
      <c r="D4194" s="1575" t="s">
        <v>1013</v>
      </c>
    </row>
    <row r="4195">
      <c r="A4195" s="1576" t="s">
        <v>3408</v>
      </c>
      <c r="B4195" s="1574" t="s">
        <v>7899</v>
      </c>
      <c r="C4195" s="112" t="s">
        <v>1949</v>
      </c>
      <c r="D4195" s="1575" t="s">
        <v>1013</v>
      </c>
    </row>
    <row r="4196">
      <c r="A4196" s="1576" t="s">
        <v>3408</v>
      </c>
      <c r="B4196" s="1574" t="s">
        <v>7900</v>
      </c>
      <c r="C4196" s="112" t="s">
        <v>1949</v>
      </c>
      <c r="D4196" s="1575" t="s">
        <v>1013</v>
      </c>
    </row>
    <row r="4197">
      <c r="A4197" s="1576" t="s">
        <v>3408</v>
      </c>
      <c r="B4197" s="1574" t="s">
        <v>7901</v>
      </c>
      <c r="C4197" s="112" t="s">
        <v>1949</v>
      </c>
      <c r="D4197" s="1575" t="s">
        <v>1013</v>
      </c>
    </row>
    <row r="4198">
      <c r="A4198" s="1576" t="s">
        <v>3408</v>
      </c>
      <c r="B4198" s="1574" t="s">
        <v>7902</v>
      </c>
      <c r="C4198" s="112" t="s">
        <v>7903</v>
      </c>
      <c r="D4198" s="1575" t="s">
        <v>6860</v>
      </c>
    </row>
    <row r="4199">
      <c r="A4199" s="1576" t="s">
        <v>3408</v>
      </c>
      <c r="B4199" s="1574" t="s">
        <v>7904</v>
      </c>
      <c r="C4199" s="112" t="s">
        <v>7905</v>
      </c>
      <c r="D4199" s="1575" t="s">
        <v>6860</v>
      </c>
    </row>
    <row r="4200">
      <c r="A4200" s="1576" t="s">
        <v>3408</v>
      </c>
      <c r="B4200" s="1574" t="s">
        <v>7906</v>
      </c>
      <c r="C4200" s="112" t="s">
        <v>7907</v>
      </c>
      <c r="D4200" s="1575" t="s">
        <v>6860</v>
      </c>
    </row>
    <row r="4201">
      <c r="A4201" s="1576" t="s">
        <v>3408</v>
      </c>
      <c r="B4201" s="1574" t="s">
        <v>7908</v>
      </c>
      <c r="C4201" s="112" t="s">
        <v>7909</v>
      </c>
      <c r="D4201" s="1575" t="s">
        <v>7910</v>
      </c>
    </row>
    <row r="4202">
      <c r="A4202" s="1576" t="s">
        <v>3408</v>
      </c>
      <c r="B4202" s="1574" t="s">
        <v>7911</v>
      </c>
      <c r="C4202" s="112" t="s">
        <v>7912</v>
      </c>
      <c r="D4202" s="1575" t="s">
        <v>7910</v>
      </c>
    </row>
    <row r="4203">
      <c r="A4203" s="1576" t="s">
        <v>3408</v>
      </c>
      <c r="B4203" s="1574" t="s">
        <v>7913</v>
      </c>
      <c r="C4203" s="112" t="s">
        <v>7909</v>
      </c>
      <c r="D4203" s="1575" t="s">
        <v>7910</v>
      </c>
    </row>
    <row r="4204">
      <c r="A4204" s="1576" t="s">
        <v>3408</v>
      </c>
      <c r="B4204" s="1574" t="s">
        <v>7914</v>
      </c>
      <c r="C4204" s="112" t="s">
        <v>7909</v>
      </c>
      <c r="D4204" s="1575" t="s">
        <v>7910</v>
      </c>
    </row>
    <row r="4205">
      <c r="A4205" s="1576" t="s">
        <v>3408</v>
      </c>
      <c r="B4205" s="1574" t="s">
        <v>7915</v>
      </c>
      <c r="C4205" s="112" t="s">
        <v>1437</v>
      </c>
      <c r="D4205" s="1575" t="s">
        <v>1013</v>
      </c>
    </row>
    <row r="4206">
      <c r="A4206" s="1576" t="s">
        <v>3408</v>
      </c>
      <c r="B4206" s="1574" t="s">
        <v>7916</v>
      </c>
      <c r="C4206" s="112" t="s">
        <v>7917</v>
      </c>
      <c r="D4206" s="1575" t="s">
        <v>1013</v>
      </c>
    </row>
    <row r="4207">
      <c r="A4207" s="1576" t="s">
        <v>3408</v>
      </c>
      <c r="B4207" s="1574" t="s">
        <v>7918</v>
      </c>
      <c r="C4207" s="112" t="s">
        <v>7919</v>
      </c>
      <c r="D4207" s="1575" t="s">
        <v>1013</v>
      </c>
    </row>
    <row r="4208">
      <c r="A4208" s="1576" t="s">
        <v>3408</v>
      </c>
      <c r="B4208" s="1574" t="s">
        <v>7920</v>
      </c>
      <c r="C4208" s="112" t="s">
        <v>7921</v>
      </c>
      <c r="D4208" s="1575" t="s">
        <v>7910</v>
      </c>
    </row>
    <row r="4209">
      <c r="A4209" s="1576" t="s">
        <v>3408</v>
      </c>
      <c r="B4209" s="1574" t="s">
        <v>7922</v>
      </c>
      <c r="C4209" s="112" t="s">
        <v>7923</v>
      </c>
      <c r="D4209" s="1575" t="s">
        <v>6860</v>
      </c>
    </row>
    <row r="4210">
      <c r="A4210" s="1576" t="s">
        <v>3408</v>
      </c>
      <c r="B4210" s="1574" t="s">
        <v>7924</v>
      </c>
      <c r="C4210" s="112" t="s">
        <v>7925</v>
      </c>
      <c r="D4210" s="1575" t="s">
        <v>7910</v>
      </c>
    </row>
    <row r="4211">
      <c r="A4211" s="1576" t="s">
        <v>3408</v>
      </c>
      <c r="B4211" s="1574" t="s">
        <v>7926</v>
      </c>
      <c r="C4211" s="112" t="s">
        <v>7925</v>
      </c>
      <c r="D4211" s="1575" t="s">
        <v>7910</v>
      </c>
    </row>
    <row r="4212">
      <c r="A4212" s="1576" t="s">
        <v>3408</v>
      </c>
      <c r="B4212" s="1574" t="s">
        <v>7927</v>
      </c>
      <c r="C4212" s="112" t="s">
        <v>7925</v>
      </c>
      <c r="D4212" s="1575" t="s">
        <v>7910</v>
      </c>
    </row>
    <row r="4213">
      <c r="A4213" s="1576" t="s">
        <v>3408</v>
      </c>
      <c r="B4213" s="1574" t="s">
        <v>7928</v>
      </c>
      <c r="C4213" s="112" t="s">
        <v>7925</v>
      </c>
      <c r="D4213" s="1575" t="s">
        <v>7910</v>
      </c>
    </row>
    <row r="4214">
      <c r="A4214" s="1576" t="s">
        <v>3408</v>
      </c>
      <c r="B4214" s="1574" t="s">
        <v>7929</v>
      </c>
      <c r="C4214" s="112" t="s">
        <v>7930</v>
      </c>
      <c r="D4214" s="1575" t="s">
        <v>7910</v>
      </c>
    </row>
    <row r="4215">
      <c r="A4215" s="1576" t="s">
        <v>3408</v>
      </c>
      <c r="B4215" s="1574" t="s">
        <v>7931</v>
      </c>
      <c r="C4215" s="112" t="s">
        <v>7930</v>
      </c>
      <c r="D4215" s="1575" t="s">
        <v>7910</v>
      </c>
    </row>
    <row r="4216">
      <c r="A4216" s="1576" t="s">
        <v>3408</v>
      </c>
      <c r="B4216" s="1574" t="s">
        <v>7932</v>
      </c>
      <c r="C4216" s="112" t="s">
        <v>7933</v>
      </c>
      <c r="D4216" s="1575" t="s">
        <v>1013</v>
      </c>
    </row>
    <row r="4217">
      <c r="A4217" s="1576" t="s">
        <v>3408</v>
      </c>
      <c r="B4217" s="1574" t="s">
        <v>7934</v>
      </c>
      <c r="C4217" s="112" t="s">
        <v>7935</v>
      </c>
      <c r="D4217" s="1575" t="s">
        <v>1013</v>
      </c>
    </row>
    <row r="4218">
      <c r="A4218" s="1576" t="s">
        <v>3408</v>
      </c>
      <c r="B4218" s="1574" t="s">
        <v>7936</v>
      </c>
      <c r="C4218" s="112" t="s">
        <v>7935</v>
      </c>
      <c r="D4218" s="1575" t="s">
        <v>1013</v>
      </c>
    </row>
    <row r="4219">
      <c r="A4219" s="1576" t="s">
        <v>3408</v>
      </c>
      <c r="B4219" s="1574" t="s">
        <v>7937</v>
      </c>
      <c r="C4219" s="112" t="s">
        <v>7938</v>
      </c>
      <c r="D4219" s="1575" t="s">
        <v>1013</v>
      </c>
    </row>
    <row r="4220">
      <c r="A4220" s="1576" t="s">
        <v>3408</v>
      </c>
      <c r="B4220" s="1574" t="s">
        <v>7939</v>
      </c>
      <c r="C4220" s="112" t="s">
        <v>6633</v>
      </c>
      <c r="D4220" s="1575" t="s">
        <v>1013</v>
      </c>
    </row>
    <row r="4221">
      <c r="A4221" s="1576" t="s">
        <v>3408</v>
      </c>
      <c r="B4221" s="1574" t="s">
        <v>7940</v>
      </c>
      <c r="C4221" s="112" t="s">
        <v>7935</v>
      </c>
      <c r="D4221" s="1575" t="s">
        <v>1013</v>
      </c>
    </row>
    <row r="4222">
      <c r="A4222" s="1576" t="s">
        <v>3408</v>
      </c>
      <c r="B4222" s="1574" t="s">
        <v>7941</v>
      </c>
      <c r="C4222" s="112" t="s">
        <v>7935</v>
      </c>
      <c r="D4222" s="1575" t="s">
        <v>1013</v>
      </c>
    </row>
    <row r="4223">
      <c r="A4223" s="1576" t="s">
        <v>3408</v>
      </c>
      <c r="B4223" s="1574" t="s">
        <v>7942</v>
      </c>
      <c r="C4223" s="112" t="s">
        <v>7943</v>
      </c>
      <c r="D4223" s="1575" t="s">
        <v>1013</v>
      </c>
    </row>
    <row r="4224">
      <c r="A4224" s="1576" t="s">
        <v>3408</v>
      </c>
      <c r="B4224" s="1574" t="s">
        <v>7944</v>
      </c>
      <c r="C4224" s="112" t="s">
        <v>7943</v>
      </c>
      <c r="D4224" s="1575" t="s">
        <v>1013</v>
      </c>
    </row>
    <row r="4225">
      <c r="A4225" s="1576" t="s">
        <v>3408</v>
      </c>
      <c r="B4225" s="1574" t="s">
        <v>7945</v>
      </c>
      <c r="C4225" s="112" t="s">
        <v>7943</v>
      </c>
      <c r="D4225" s="1575" t="s">
        <v>1013</v>
      </c>
    </row>
    <row r="4226">
      <c r="A4226" s="1576" t="s">
        <v>3408</v>
      </c>
      <c r="B4226" s="1574" t="s">
        <v>7946</v>
      </c>
      <c r="C4226" s="112" t="s">
        <v>7943</v>
      </c>
      <c r="D4226" s="1575" t="s">
        <v>1013</v>
      </c>
    </row>
    <row r="4227">
      <c r="A4227" s="1576" t="s">
        <v>3408</v>
      </c>
      <c r="B4227" s="1574" t="s">
        <v>7947</v>
      </c>
      <c r="C4227" s="112" t="s">
        <v>7943</v>
      </c>
      <c r="D4227" s="1575" t="s">
        <v>1013</v>
      </c>
    </row>
    <row r="4228">
      <c r="A4228" s="1576" t="s">
        <v>3408</v>
      </c>
      <c r="B4228" s="1574" t="s">
        <v>7948</v>
      </c>
      <c r="C4228" s="112" t="s">
        <v>7949</v>
      </c>
      <c r="D4228" s="1575" t="s">
        <v>1013</v>
      </c>
    </row>
    <row r="4229">
      <c r="A4229" s="1576" t="s">
        <v>3408</v>
      </c>
      <c r="B4229" s="1574" t="s">
        <v>7950</v>
      </c>
      <c r="C4229" s="112" t="s">
        <v>7949</v>
      </c>
      <c r="D4229" s="1575" t="s">
        <v>1013</v>
      </c>
    </row>
    <row r="4230">
      <c r="A4230" s="1576" t="s">
        <v>3408</v>
      </c>
      <c r="B4230" s="1574" t="s">
        <v>7951</v>
      </c>
      <c r="C4230" s="112" t="s">
        <v>7952</v>
      </c>
      <c r="D4230" s="1575" t="s">
        <v>1013</v>
      </c>
    </row>
    <row r="4231">
      <c r="A4231" s="1576" t="s">
        <v>3408</v>
      </c>
      <c r="B4231" s="1574" t="s">
        <v>7953</v>
      </c>
      <c r="C4231" s="112" t="s">
        <v>7954</v>
      </c>
      <c r="D4231" s="1575" t="s">
        <v>1013</v>
      </c>
    </row>
    <row r="4232">
      <c r="A4232" s="1576" t="s">
        <v>3408</v>
      </c>
      <c r="B4232" s="1574" t="s">
        <v>7955</v>
      </c>
      <c r="C4232" s="112" t="s">
        <v>7956</v>
      </c>
      <c r="D4232" s="1575" t="s">
        <v>1013</v>
      </c>
    </row>
    <row r="4233">
      <c r="A4233" s="1576" t="s">
        <v>3408</v>
      </c>
      <c r="B4233" s="1574" t="s">
        <v>7957</v>
      </c>
      <c r="C4233" s="112" t="s">
        <v>7954</v>
      </c>
      <c r="D4233" s="1575" t="s">
        <v>1013</v>
      </c>
    </row>
    <row r="4234">
      <c r="A4234" s="1576" t="s">
        <v>3408</v>
      </c>
      <c r="B4234" s="1574" t="s">
        <v>7958</v>
      </c>
      <c r="C4234" s="112" t="s">
        <v>7959</v>
      </c>
      <c r="D4234" s="1575" t="s">
        <v>7910</v>
      </c>
    </row>
    <row r="4235">
      <c r="A4235" s="1576" t="s">
        <v>3408</v>
      </c>
      <c r="B4235" s="1574" t="s">
        <v>7960</v>
      </c>
      <c r="C4235" s="112" t="s">
        <v>7952</v>
      </c>
      <c r="D4235" s="1575" t="s">
        <v>1013</v>
      </c>
    </row>
    <row r="4236">
      <c r="A4236" s="1576" t="s">
        <v>3408</v>
      </c>
      <c r="B4236" s="1574" t="s">
        <v>7961</v>
      </c>
      <c r="C4236" s="112" t="s">
        <v>7962</v>
      </c>
      <c r="D4236" s="1575" t="s">
        <v>7910</v>
      </c>
    </row>
    <row r="4237">
      <c r="A4237" s="1576" t="s">
        <v>3408</v>
      </c>
      <c r="B4237" s="1574" t="s">
        <v>7963</v>
      </c>
      <c r="C4237" s="112" t="s">
        <v>7964</v>
      </c>
      <c r="D4237" s="1575" t="s">
        <v>1013</v>
      </c>
    </row>
    <row r="4238">
      <c r="A4238" s="1576" t="s">
        <v>3408</v>
      </c>
      <c r="B4238" s="1574" t="s">
        <v>7965</v>
      </c>
      <c r="C4238" s="112" t="s">
        <v>7964</v>
      </c>
      <c r="D4238" s="1575" t="s">
        <v>1013</v>
      </c>
    </row>
    <row r="4239">
      <c r="A4239" s="1576" t="s">
        <v>3408</v>
      </c>
      <c r="B4239" s="1574" t="s">
        <v>7966</v>
      </c>
      <c r="C4239" s="112" t="s">
        <v>7967</v>
      </c>
      <c r="D4239" s="1575" t="s">
        <v>6860</v>
      </c>
    </row>
    <row r="4240">
      <c r="A4240" s="1576" t="s">
        <v>3408</v>
      </c>
      <c r="B4240" s="1574" t="s">
        <v>7968</v>
      </c>
      <c r="C4240" s="112" t="s">
        <v>7969</v>
      </c>
      <c r="D4240" s="1575" t="s">
        <v>1013</v>
      </c>
    </row>
    <row r="4241">
      <c r="A4241" s="1576" t="s">
        <v>3408</v>
      </c>
      <c r="B4241" s="1574" t="s">
        <v>7970</v>
      </c>
      <c r="C4241" s="112" t="s">
        <v>7971</v>
      </c>
      <c r="D4241" s="1575" t="s">
        <v>1013</v>
      </c>
    </row>
    <row r="4242">
      <c r="A4242" s="1576" t="s">
        <v>3408</v>
      </c>
      <c r="B4242" s="1574" t="s">
        <v>7972</v>
      </c>
      <c r="C4242" s="112" t="s">
        <v>7973</v>
      </c>
      <c r="D4242" s="1575" t="s">
        <v>1013</v>
      </c>
    </row>
    <row r="4243">
      <c r="A4243" s="1576" t="s">
        <v>3408</v>
      </c>
      <c r="B4243" s="1574" t="s">
        <v>7974</v>
      </c>
      <c r="C4243" s="112" t="s">
        <v>7975</v>
      </c>
      <c r="D4243" s="1575" t="s">
        <v>7910</v>
      </c>
    </row>
    <row r="4244">
      <c r="A4244" s="1576" t="s">
        <v>3408</v>
      </c>
      <c r="B4244" s="1574" t="s">
        <v>7976</v>
      </c>
      <c r="C4244" s="112" t="s">
        <v>7977</v>
      </c>
      <c r="D4244" s="1575" t="s">
        <v>1013</v>
      </c>
    </row>
    <row r="4245">
      <c r="A4245" s="1576" t="s">
        <v>3408</v>
      </c>
      <c r="B4245" s="1574" t="s">
        <v>7978</v>
      </c>
      <c r="C4245" s="112" t="s">
        <v>7977</v>
      </c>
      <c r="D4245" s="1575" t="s">
        <v>1013</v>
      </c>
    </row>
    <row r="4246">
      <c r="A4246" s="1576" t="s">
        <v>3408</v>
      </c>
      <c r="B4246" s="1574" t="s">
        <v>7979</v>
      </c>
      <c r="C4246" s="112" t="s">
        <v>6353</v>
      </c>
      <c r="D4246" s="1575" t="s">
        <v>6860</v>
      </c>
    </row>
    <row r="4247">
      <c r="A4247" s="1576" t="s">
        <v>3408</v>
      </c>
      <c r="B4247" s="1574" t="s">
        <v>7980</v>
      </c>
      <c r="C4247" s="112" t="s">
        <v>7981</v>
      </c>
      <c r="D4247" s="1575" t="s">
        <v>1013</v>
      </c>
    </row>
    <row r="4248">
      <c r="A4248" s="1576" t="s">
        <v>3408</v>
      </c>
      <c r="B4248" s="1574" t="s">
        <v>7982</v>
      </c>
      <c r="C4248" s="112" t="s">
        <v>7983</v>
      </c>
      <c r="D4248" s="1575" t="s">
        <v>1013</v>
      </c>
    </row>
    <row r="4249">
      <c r="A4249" s="1576" t="s">
        <v>3408</v>
      </c>
      <c r="B4249" s="1574" t="s">
        <v>7984</v>
      </c>
      <c r="C4249" s="112" t="s">
        <v>7983</v>
      </c>
      <c r="D4249" s="1575" t="s">
        <v>1013</v>
      </c>
    </row>
    <row r="4250">
      <c r="A4250" s="1576" t="s">
        <v>3408</v>
      </c>
      <c r="B4250" s="1574" t="s">
        <v>7985</v>
      </c>
      <c r="C4250" s="112" t="s">
        <v>7983</v>
      </c>
      <c r="D4250" s="1575" t="s">
        <v>1013</v>
      </c>
    </row>
    <row r="4251">
      <c r="A4251" s="1576" t="s">
        <v>3408</v>
      </c>
      <c r="B4251" s="1574" t="s">
        <v>7986</v>
      </c>
      <c r="C4251" s="112" t="s">
        <v>7983</v>
      </c>
      <c r="D4251" s="1575" t="s">
        <v>1013</v>
      </c>
    </row>
    <row r="4252">
      <c r="A4252" s="1576" t="s">
        <v>3408</v>
      </c>
      <c r="B4252" s="1574" t="s">
        <v>7987</v>
      </c>
      <c r="C4252" s="112" t="s">
        <v>7983</v>
      </c>
      <c r="D4252" s="1575" t="s">
        <v>1013</v>
      </c>
    </row>
    <row r="4253">
      <c r="A4253" s="1576" t="s">
        <v>3408</v>
      </c>
      <c r="B4253" s="1574" t="s">
        <v>7988</v>
      </c>
      <c r="C4253" s="112" t="s">
        <v>7983</v>
      </c>
      <c r="D4253" s="1575" t="s">
        <v>1013</v>
      </c>
    </row>
    <row r="4254">
      <c r="A4254" s="1576" t="s">
        <v>3408</v>
      </c>
      <c r="B4254" s="1574" t="s">
        <v>7989</v>
      </c>
      <c r="C4254" s="112" t="s">
        <v>7983</v>
      </c>
      <c r="D4254" s="1575" t="s">
        <v>1013</v>
      </c>
    </row>
    <row r="4255">
      <c r="A4255" s="1576" t="s">
        <v>3408</v>
      </c>
      <c r="B4255" s="1574" t="s">
        <v>7990</v>
      </c>
      <c r="C4255" s="112" t="s">
        <v>7983</v>
      </c>
      <c r="D4255" s="1575" t="s">
        <v>1013</v>
      </c>
    </row>
    <row r="4256">
      <c r="A4256" s="1576" t="s">
        <v>3408</v>
      </c>
      <c r="B4256" s="1574" t="s">
        <v>7991</v>
      </c>
      <c r="C4256" s="112" t="s">
        <v>7983</v>
      </c>
      <c r="D4256" s="1575" t="s">
        <v>1013</v>
      </c>
    </row>
    <row r="4257">
      <c r="A4257" s="1576" t="s">
        <v>3408</v>
      </c>
      <c r="B4257" s="1574" t="s">
        <v>7992</v>
      </c>
      <c r="C4257" s="112" t="s">
        <v>7983</v>
      </c>
      <c r="D4257" s="1575" t="s">
        <v>1013</v>
      </c>
    </row>
    <row r="4258">
      <c r="A4258" s="1576" t="s">
        <v>3408</v>
      </c>
      <c r="B4258" s="1574" t="s">
        <v>7993</v>
      </c>
      <c r="C4258" s="112" t="s">
        <v>7983</v>
      </c>
      <c r="D4258" s="1575" t="s">
        <v>1013</v>
      </c>
    </row>
    <row r="4259">
      <c r="A4259" s="1576" t="s">
        <v>3408</v>
      </c>
      <c r="B4259" s="1574" t="s">
        <v>7994</v>
      </c>
      <c r="C4259" s="112" t="s">
        <v>7983</v>
      </c>
      <c r="D4259" s="1575" t="s">
        <v>1013</v>
      </c>
    </row>
    <row r="4260">
      <c r="A4260" s="1576" t="s">
        <v>3408</v>
      </c>
      <c r="B4260" s="1574" t="s">
        <v>7995</v>
      </c>
      <c r="C4260" s="112" t="s">
        <v>7983</v>
      </c>
      <c r="D4260" s="1575" t="s">
        <v>1013</v>
      </c>
    </row>
    <row r="4261">
      <c r="A4261" s="1576" t="s">
        <v>3408</v>
      </c>
      <c r="B4261" s="1574" t="s">
        <v>7996</v>
      </c>
      <c r="C4261" s="112" t="s">
        <v>7983</v>
      </c>
      <c r="D4261" s="1575" t="s">
        <v>1013</v>
      </c>
    </row>
    <row r="4262">
      <c r="A4262" s="1576" t="s">
        <v>3408</v>
      </c>
      <c r="B4262" s="1574" t="s">
        <v>7997</v>
      </c>
      <c r="C4262" s="112" t="s">
        <v>7983</v>
      </c>
      <c r="D4262" s="1575" t="s">
        <v>1013</v>
      </c>
    </row>
    <row r="4263">
      <c r="A4263" s="1576" t="s">
        <v>3408</v>
      </c>
      <c r="B4263" s="1574" t="s">
        <v>7998</v>
      </c>
      <c r="C4263" s="112" t="s">
        <v>7983</v>
      </c>
      <c r="D4263" s="1575" t="s">
        <v>1013</v>
      </c>
    </row>
    <row r="4264">
      <c r="A4264" s="1576" t="s">
        <v>3408</v>
      </c>
      <c r="B4264" s="1574" t="s">
        <v>7999</v>
      </c>
      <c r="C4264" s="112" t="s">
        <v>7983</v>
      </c>
      <c r="D4264" s="1575" t="s">
        <v>1013</v>
      </c>
    </row>
    <row r="4265">
      <c r="A4265" s="1576" t="s">
        <v>3408</v>
      </c>
      <c r="B4265" s="1574" t="s">
        <v>8000</v>
      </c>
      <c r="C4265" s="112" t="s">
        <v>7983</v>
      </c>
      <c r="D4265" s="1575" t="s">
        <v>1013</v>
      </c>
    </row>
    <row r="4266">
      <c r="A4266" s="1576" t="s">
        <v>3408</v>
      </c>
      <c r="B4266" s="1574" t="s">
        <v>8001</v>
      </c>
      <c r="C4266" s="112" t="s">
        <v>7983</v>
      </c>
      <c r="D4266" s="1575" t="s">
        <v>1013</v>
      </c>
    </row>
    <row r="4267">
      <c r="A4267" s="1576" t="s">
        <v>3408</v>
      </c>
      <c r="B4267" s="1574" t="s">
        <v>8002</v>
      </c>
      <c r="C4267" s="112" t="s">
        <v>7983</v>
      </c>
      <c r="D4267" s="1575" t="s">
        <v>1013</v>
      </c>
    </row>
    <row r="4268">
      <c r="A4268" s="1576" t="s">
        <v>3408</v>
      </c>
      <c r="B4268" s="1574" t="s">
        <v>8003</v>
      </c>
      <c r="C4268" s="112" t="s">
        <v>7983</v>
      </c>
      <c r="D4268" s="1575" t="s">
        <v>1013</v>
      </c>
    </row>
    <row r="4269">
      <c r="A4269" s="1576" t="s">
        <v>3408</v>
      </c>
      <c r="B4269" s="1574" t="s">
        <v>8004</v>
      </c>
      <c r="C4269" s="112" t="s">
        <v>7983</v>
      </c>
      <c r="D4269" s="1575" t="s">
        <v>1013</v>
      </c>
    </row>
    <row r="4270">
      <c r="A4270" s="1576" t="s">
        <v>3408</v>
      </c>
      <c r="B4270" s="1574" t="s">
        <v>8005</v>
      </c>
      <c r="C4270" s="112" t="s">
        <v>7983</v>
      </c>
      <c r="D4270" s="1575" t="s">
        <v>1013</v>
      </c>
    </row>
    <row r="4271">
      <c r="A4271" s="1576" t="s">
        <v>3408</v>
      </c>
      <c r="B4271" s="1574" t="s">
        <v>8006</v>
      </c>
      <c r="C4271" s="112" t="s">
        <v>7983</v>
      </c>
      <c r="D4271" s="1575" t="s">
        <v>1013</v>
      </c>
    </row>
    <row r="4272">
      <c r="A4272" s="1576" t="s">
        <v>3408</v>
      </c>
      <c r="B4272" s="1574" t="s">
        <v>8007</v>
      </c>
      <c r="C4272" s="112" t="s">
        <v>7983</v>
      </c>
      <c r="D4272" s="1575" t="s">
        <v>1013</v>
      </c>
    </row>
    <row r="4273">
      <c r="A4273" s="1576" t="s">
        <v>3408</v>
      </c>
      <c r="B4273" s="1574" t="s">
        <v>8008</v>
      </c>
      <c r="C4273" s="112" t="s">
        <v>7983</v>
      </c>
      <c r="D4273" s="1575" t="s">
        <v>1013</v>
      </c>
    </row>
    <row r="4274">
      <c r="A4274" s="1576" t="s">
        <v>3408</v>
      </c>
      <c r="B4274" s="1574" t="s">
        <v>8009</v>
      </c>
      <c r="C4274" s="112" t="s">
        <v>7983</v>
      </c>
      <c r="D4274" s="1575" t="s">
        <v>1013</v>
      </c>
    </row>
    <row r="4275">
      <c r="A4275" s="1576" t="s">
        <v>3408</v>
      </c>
      <c r="B4275" s="1574" t="s">
        <v>8010</v>
      </c>
      <c r="C4275" s="112" t="s">
        <v>7983</v>
      </c>
      <c r="D4275" s="1575" t="s">
        <v>1013</v>
      </c>
    </row>
    <row r="4276">
      <c r="A4276" s="1576" t="s">
        <v>3408</v>
      </c>
      <c r="B4276" s="1574" t="s">
        <v>8011</v>
      </c>
      <c r="C4276" s="112" t="s">
        <v>7983</v>
      </c>
      <c r="D4276" s="1575" t="s">
        <v>1013</v>
      </c>
    </row>
    <row r="4277">
      <c r="A4277" s="1576" t="s">
        <v>3408</v>
      </c>
      <c r="B4277" s="1574" t="s">
        <v>8012</v>
      </c>
      <c r="C4277" s="112" t="s">
        <v>7983</v>
      </c>
      <c r="D4277" s="1575" t="s">
        <v>1013</v>
      </c>
    </row>
    <row r="4278">
      <c r="A4278" s="1576" t="s">
        <v>3408</v>
      </c>
      <c r="B4278" s="1574" t="s">
        <v>8013</v>
      </c>
      <c r="C4278" s="112" t="s">
        <v>7983</v>
      </c>
      <c r="D4278" s="1575" t="s">
        <v>1013</v>
      </c>
    </row>
    <row r="4279">
      <c r="A4279" s="1576" t="s">
        <v>3408</v>
      </c>
      <c r="B4279" s="1574" t="s">
        <v>8014</v>
      </c>
      <c r="C4279" s="112" t="s">
        <v>7983</v>
      </c>
      <c r="D4279" s="1575" t="s">
        <v>1013</v>
      </c>
    </row>
    <row r="4280">
      <c r="A4280" s="1576" t="s">
        <v>3408</v>
      </c>
      <c r="B4280" s="1574" t="s">
        <v>8015</v>
      </c>
      <c r="C4280" s="112" t="s">
        <v>7983</v>
      </c>
      <c r="D4280" s="1575" t="s">
        <v>1013</v>
      </c>
    </row>
    <row r="4281">
      <c r="A4281" s="1576" t="s">
        <v>3408</v>
      </c>
      <c r="B4281" s="1574" t="s">
        <v>8016</v>
      </c>
      <c r="C4281" s="112" t="s">
        <v>7983</v>
      </c>
      <c r="D4281" s="1575" t="s">
        <v>1013</v>
      </c>
    </row>
    <row r="4282">
      <c r="A4282" s="1576" t="s">
        <v>3408</v>
      </c>
      <c r="B4282" s="1574" t="s">
        <v>8017</v>
      </c>
      <c r="C4282" s="112" t="s">
        <v>7983</v>
      </c>
      <c r="D4282" s="1575" t="s">
        <v>1013</v>
      </c>
    </row>
    <row r="4283">
      <c r="A4283" s="1576" t="s">
        <v>3408</v>
      </c>
      <c r="B4283" s="1574" t="s">
        <v>8018</v>
      </c>
      <c r="C4283" s="112" t="s">
        <v>7983</v>
      </c>
      <c r="D4283" s="1575" t="s">
        <v>1013</v>
      </c>
    </row>
    <row r="4284">
      <c r="A4284" s="1576" t="s">
        <v>3408</v>
      </c>
      <c r="B4284" s="1574" t="s">
        <v>8019</v>
      </c>
      <c r="C4284" s="112" t="s">
        <v>7983</v>
      </c>
      <c r="D4284" s="1575" t="s">
        <v>1013</v>
      </c>
    </row>
    <row r="4285">
      <c r="A4285" s="1576" t="s">
        <v>3408</v>
      </c>
      <c r="B4285" s="1574" t="s">
        <v>8020</v>
      </c>
      <c r="C4285" s="112" t="s">
        <v>7983</v>
      </c>
      <c r="D4285" s="1575" t="s">
        <v>1013</v>
      </c>
    </row>
    <row r="4286">
      <c r="A4286" s="1576" t="s">
        <v>3408</v>
      </c>
      <c r="B4286" s="1574" t="s">
        <v>8021</v>
      </c>
      <c r="C4286" s="112" t="s">
        <v>7983</v>
      </c>
      <c r="D4286" s="1575" t="s">
        <v>1013</v>
      </c>
    </row>
    <row r="4287">
      <c r="A4287" s="1576" t="s">
        <v>3408</v>
      </c>
      <c r="B4287" s="1574" t="s">
        <v>8022</v>
      </c>
      <c r="C4287" s="112" t="s">
        <v>7983</v>
      </c>
      <c r="D4287" s="1575" t="s">
        <v>1013</v>
      </c>
    </row>
    <row r="4288">
      <c r="A4288" s="1576" t="s">
        <v>3408</v>
      </c>
      <c r="B4288" s="1574" t="s">
        <v>8023</v>
      </c>
      <c r="C4288" s="112" t="s">
        <v>7983</v>
      </c>
      <c r="D4288" s="1575" t="s">
        <v>1013</v>
      </c>
    </row>
    <row r="4289">
      <c r="A4289" s="1576" t="s">
        <v>3408</v>
      </c>
      <c r="B4289" s="1574" t="s">
        <v>8024</v>
      </c>
      <c r="C4289" s="112" t="s">
        <v>7983</v>
      </c>
      <c r="D4289" s="1575" t="s">
        <v>1013</v>
      </c>
    </row>
    <row r="4290">
      <c r="A4290" s="1576" t="s">
        <v>3408</v>
      </c>
      <c r="B4290" s="1574" t="s">
        <v>8025</v>
      </c>
      <c r="C4290" s="112" t="s">
        <v>7983</v>
      </c>
      <c r="D4290" s="1575" t="s">
        <v>1013</v>
      </c>
    </row>
    <row r="4291">
      <c r="A4291" s="1576" t="s">
        <v>3408</v>
      </c>
      <c r="B4291" s="1574" t="s">
        <v>8026</v>
      </c>
      <c r="C4291" s="112" t="s">
        <v>7983</v>
      </c>
      <c r="D4291" s="1575" t="s">
        <v>1013</v>
      </c>
    </row>
    <row r="4292">
      <c r="A4292" s="1576" t="s">
        <v>3408</v>
      </c>
      <c r="B4292" s="1574" t="s">
        <v>8027</v>
      </c>
      <c r="C4292" s="112" t="s">
        <v>7983</v>
      </c>
      <c r="D4292" s="1575" t="s">
        <v>1013</v>
      </c>
    </row>
    <row r="4293">
      <c r="A4293" s="1576" t="s">
        <v>3408</v>
      </c>
      <c r="B4293" s="1574" t="s">
        <v>8028</v>
      </c>
      <c r="C4293" s="112" t="s">
        <v>7983</v>
      </c>
      <c r="D4293" s="1575" t="s">
        <v>1013</v>
      </c>
    </row>
    <row r="4294">
      <c r="A4294" s="1576" t="s">
        <v>3408</v>
      </c>
      <c r="B4294" s="1574" t="s">
        <v>8029</v>
      </c>
      <c r="C4294" s="112" t="s">
        <v>7983</v>
      </c>
      <c r="D4294" s="1575" t="s">
        <v>1013</v>
      </c>
    </row>
    <row r="4295">
      <c r="A4295" s="1576" t="s">
        <v>3408</v>
      </c>
      <c r="B4295" s="1574" t="s">
        <v>8030</v>
      </c>
      <c r="C4295" s="112" t="s">
        <v>7983</v>
      </c>
      <c r="D4295" s="1575" t="s">
        <v>1013</v>
      </c>
    </row>
    <row r="4296">
      <c r="A4296" s="1576" t="s">
        <v>3408</v>
      </c>
      <c r="B4296" s="1574" t="s">
        <v>8031</v>
      </c>
      <c r="C4296" s="112" t="s">
        <v>7983</v>
      </c>
      <c r="D4296" s="1575" t="s">
        <v>1013</v>
      </c>
    </row>
    <row r="4297">
      <c r="A4297" s="1576" t="s">
        <v>3408</v>
      </c>
      <c r="B4297" s="1574" t="s">
        <v>8032</v>
      </c>
      <c r="C4297" s="112" t="s">
        <v>7983</v>
      </c>
      <c r="D4297" s="1575" t="s">
        <v>1013</v>
      </c>
    </row>
    <row r="4298">
      <c r="A4298" s="1576" t="s">
        <v>3408</v>
      </c>
      <c r="B4298" s="1574" t="s">
        <v>8033</v>
      </c>
      <c r="C4298" s="112" t="s">
        <v>7983</v>
      </c>
      <c r="D4298" s="1575" t="s">
        <v>1013</v>
      </c>
    </row>
    <row r="4299">
      <c r="A4299" s="1576" t="s">
        <v>3408</v>
      </c>
      <c r="B4299" s="1574" t="s">
        <v>8034</v>
      </c>
      <c r="C4299" s="112" t="s">
        <v>7983</v>
      </c>
      <c r="D4299" s="1575" t="s">
        <v>1013</v>
      </c>
    </row>
    <row r="4300">
      <c r="A4300" s="1576" t="s">
        <v>3408</v>
      </c>
      <c r="B4300" s="1574" t="s">
        <v>8035</v>
      </c>
      <c r="C4300" s="112" t="s">
        <v>7983</v>
      </c>
      <c r="D4300" s="1575" t="s">
        <v>1013</v>
      </c>
    </row>
    <row r="4301">
      <c r="A4301" s="1576" t="s">
        <v>3408</v>
      </c>
      <c r="B4301" s="1574" t="s">
        <v>8036</v>
      </c>
      <c r="C4301" s="112" t="s">
        <v>7983</v>
      </c>
      <c r="D4301" s="1575" t="s">
        <v>1013</v>
      </c>
    </row>
    <row r="4302">
      <c r="A4302" s="1576" t="s">
        <v>3408</v>
      </c>
      <c r="B4302" s="1574" t="s">
        <v>8037</v>
      </c>
      <c r="C4302" s="112" t="s">
        <v>7983</v>
      </c>
      <c r="D4302" s="1575" t="s">
        <v>1013</v>
      </c>
    </row>
    <row r="4303">
      <c r="A4303" s="1576" t="s">
        <v>3408</v>
      </c>
      <c r="B4303" s="1574" t="s">
        <v>8038</v>
      </c>
      <c r="C4303" s="112" t="s">
        <v>7983</v>
      </c>
      <c r="D4303" s="1575" t="s">
        <v>1013</v>
      </c>
    </row>
    <row r="4304">
      <c r="A4304" s="1576" t="s">
        <v>3408</v>
      </c>
      <c r="B4304" s="1574" t="s">
        <v>8039</v>
      </c>
      <c r="C4304" s="112" t="s">
        <v>7983</v>
      </c>
      <c r="D4304" s="1575" t="s">
        <v>1013</v>
      </c>
    </row>
    <row r="4305">
      <c r="A4305" s="1576" t="s">
        <v>3408</v>
      </c>
      <c r="B4305" s="1574" t="s">
        <v>8040</v>
      </c>
      <c r="C4305" s="112" t="s">
        <v>7983</v>
      </c>
      <c r="D4305" s="1575" t="s">
        <v>1013</v>
      </c>
    </row>
    <row r="4306">
      <c r="A4306" s="1576" t="s">
        <v>3408</v>
      </c>
      <c r="B4306" s="1574" t="s">
        <v>8041</v>
      </c>
      <c r="C4306" s="112" t="s">
        <v>7983</v>
      </c>
      <c r="D4306" s="1575" t="s">
        <v>1013</v>
      </c>
    </row>
    <row r="4307">
      <c r="A4307" s="1576" t="s">
        <v>3408</v>
      </c>
      <c r="B4307" s="1574" t="s">
        <v>8042</v>
      </c>
      <c r="C4307" s="112" t="s">
        <v>7983</v>
      </c>
      <c r="D4307" s="1575" t="s">
        <v>1013</v>
      </c>
    </row>
    <row r="4308">
      <c r="A4308" s="1576" t="s">
        <v>3408</v>
      </c>
      <c r="B4308" s="1574" t="s">
        <v>8043</v>
      </c>
      <c r="C4308" s="112" t="s">
        <v>8044</v>
      </c>
      <c r="D4308" s="1575" t="s">
        <v>8045</v>
      </c>
    </row>
    <row r="4309">
      <c r="A4309" s="1576" t="s">
        <v>3408</v>
      </c>
      <c r="B4309" s="1574" t="s">
        <v>8046</v>
      </c>
      <c r="C4309" s="112" t="s">
        <v>8044</v>
      </c>
      <c r="D4309" s="1575" t="s">
        <v>8045</v>
      </c>
    </row>
    <row r="4310">
      <c r="A4310" s="1576" t="s">
        <v>3408</v>
      </c>
      <c r="B4310" s="1574" t="s">
        <v>8047</v>
      </c>
      <c r="C4310" s="112" t="s">
        <v>8044</v>
      </c>
      <c r="D4310" s="1575" t="s">
        <v>8045</v>
      </c>
    </row>
    <row r="4311">
      <c r="A4311" s="1576" t="s">
        <v>3408</v>
      </c>
      <c r="B4311" s="1574" t="s">
        <v>8048</v>
      </c>
      <c r="C4311" s="112" t="s">
        <v>8044</v>
      </c>
      <c r="D4311" s="1575" t="s">
        <v>8045</v>
      </c>
    </row>
    <row r="4312">
      <c r="A4312" s="1576" t="s">
        <v>3408</v>
      </c>
      <c r="B4312" s="1574" t="s">
        <v>8049</v>
      </c>
      <c r="C4312" s="112" t="s">
        <v>8044</v>
      </c>
      <c r="D4312" s="1575" t="s">
        <v>8045</v>
      </c>
    </row>
    <row r="4313">
      <c r="A4313" s="1576" t="s">
        <v>3408</v>
      </c>
      <c r="B4313" s="1574" t="s">
        <v>8050</v>
      </c>
      <c r="C4313" s="112" t="s">
        <v>8044</v>
      </c>
      <c r="D4313" s="1575" t="s">
        <v>8045</v>
      </c>
    </row>
    <row r="4314">
      <c r="A4314" s="1576" t="s">
        <v>3408</v>
      </c>
      <c r="B4314" s="1574" t="s">
        <v>8051</v>
      </c>
      <c r="C4314" s="112" t="s">
        <v>8044</v>
      </c>
      <c r="D4314" s="1575" t="s">
        <v>8045</v>
      </c>
    </row>
    <row r="4315">
      <c r="A4315" s="1576" t="s">
        <v>3408</v>
      </c>
      <c r="B4315" s="1574" t="s">
        <v>8052</v>
      </c>
      <c r="C4315" s="112" t="s">
        <v>8044</v>
      </c>
      <c r="D4315" s="1575" t="s">
        <v>8045</v>
      </c>
    </row>
    <row r="4316">
      <c r="A4316" s="1576" t="s">
        <v>3408</v>
      </c>
      <c r="B4316" s="1574" t="s">
        <v>8053</v>
      </c>
      <c r="C4316" s="112" t="s">
        <v>8044</v>
      </c>
      <c r="D4316" s="1575" t="s">
        <v>8045</v>
      </c>
    </row>
    <row r="4317">
      <c r="A4317" s="1576" t="s">
        <v>3408</v>
      </c>
      <c r="B4317" s="1574" t="s">
        <v>8054</v>
      </c>
      <c r="C4317" s="112" t="s">
        <v>8044</v>
      </c>
      <c r="D4317" s="1575" t="s">
        <v>8045</v>
      </c>
    </row>
    <row r="4318">
      <c r="A4318" s="1576" t="s">
        <v>3408</v>
      </c>
      <c r="B4318" s="1574" t="s">
        <v>8055</v>
      </c>
      <c r="C4318" s="112" t="s">
        <v>8044</v>
      </c>
      <c r="D4318" s="1575" t="s">
        <v>8045</v>
      </c>
    </row>
    <row r="4319">
      <c r="A4319" s="1576" t="s">
        <v>3408</v>
      </c>
      <c r="B4319" s="1574" t="s">
        <v>8056</v>
      </c>
      <c r="C4319" s="112" t="s">
        <v>8044</v>
      </c>
      <c r="D4319" s="1575" t="s">
        <v>8045</v>
      </c>
    </row>
    <row r="4320">
      <c r="A4320" s="1576" t="s">
        <v>3408</v>
      </c>
      <c r="B4320" s="1574" t="s">
        <v>8057</v>
      </c>
      <c r="C4320" s="112" t="s">
        <v>8044</v>
      </c>
      <c r="D4320" s="1575" t="s">
        <v>8045</v>
      </c>
    </row>
    <row r="4321">
      <c r="A4321" s="1576" t="s">
        <v>3408</v>
      </c>
      <c r="B4321" s="1574" t="s">
        <v>8058</v>
      </c>
      <c r="C4321" s="112" t="s">
        <v>8044</v>
      </c>
      <c r="D4321" s="1575" t="s">
        <v>8045</v>
      </c>
    </row>
    <row r="4322">
      <c r="A4322" s="1576" t="s">
        <v>3408</v>
      </c>
      <c r="B4322" s="1574" t="s">
        <v>8059</v>
      </c>
      <c r="C4322" s="112" t="s">
        <v>8044</v>
      </c>
      <c r="D4322" s="1575" t="s">
        <v>8045</v>
      </c>
    </row>
    <row r="4323">
      <c r="A4323" s="1576" t="s">
        <v>3408</v>
      </c>
      <c r="B4323" s="1574" t="s">
        <v>8060</v>
      </c>
      <c r="C4323" s="112" t="s">
        <v>8044</v>
      </c>
      <c r="D4323" s="1575" t="s">
        <v>8045</v>
      </c>
    </row>
    <row r="4324">
      <c r="A4324" s="1576" t="s">
        <v>3408</v>
      </c>
      <c r="B4324" s="1574" t="s">
        <v>8061</v>
      </c>
      <c r="C4324" s="112" t="s">
        <v>8044</v>
      </c>
      <c r="D4324" s="1575" t="s">
        <v>8045</v>
      </c>
    </row>
    <row r="4325">
      <c r="A4325" s="1576" t="s">
        <v>3408</v>
      </c>
      <c r="B4325" s="1574" t="s">
        <v>8062</v>
      </c>
      <c r="C4325" s="112" t="s">
        <v>8044</v>
      </c>
      <c r="D4325" s="1575" t="s">
        <v>8045</v>
      </c>
    </row>
    <row r="4326">
      <c r="A4326" s="1576" t="s">
        <v>3408</v>
      </c>
      <c r="B4326" s="1574" t="s">
        <v>8063</v>
      </c>
      <c r="C4326" s="112" t="s">
        <v>8044</v>
      </c>
      <c r="D4326" s="1575" t="s">
        <v>8045</v>
      </c>
    </row>
    <row r="4327">
      <c r="A4327" s="1576" t="s">
        <v>3408</v>
      </c>
      <c r="B4327" s="1574" t="s">
        <v>8064</v>
      </c>
      <c r="C4327" s="112" t="s">
        <v>8044</v>
      </c>
      <c r="D4327" s="1575" t="s">
        <v>8045</v>
      </c>
    </row>
    <row r="4328">
      <c r="A4328" s="1576" t="s">
        <v>3408</v>
      </c>
      <c r="B4328" s="1574" t="s">
        <v>8065</v>
      </c>
      <c r="C4328" s="112" t="s">
        <v>8044</v>
      </c>
      <c r="D4328" s="1575" t="s">
        <v>8045</v>
      </c>
    </row>
    <row r="4329">
      <c r="A4329" s="1576" t="s">
        <v>3408</v>
      </c>
      <c r="B4329" s="1574" t="s">
        <v>8066</v>
      </c>
      <c r="C4329" s="112" t="s">
        <v>8044</v>
      </c>
      <c r="D4329" s="1575" t="s">
        <v>8045</v>
      </c>
    </row>
    <row r="4330">
      <c r="A4330" s="1576" t="s">
        <v>3408</v>
      </c>
      <c r="B4330" s="1574" t="s">
        <v>8067</v>
      </c>
      <c r="C4330" s="112" t="s">
        <v>8044</v>
      </c>
      <c r="D4330" s="1575" t="s">
        <v>8045</v>
      </c>
    </row>
    <row r="4331">
      <c r="A4331" s="1576" t="s">
        <v>3408</v>
      </c>
      <c r="B4331" s="1574" t="s">
        <v>8068</v>
      </c>
      <c r="C4331" s="112" t="s">
        <v>8044</v>
      </c>
      <c r="D4331" s="1575" t="s">
        <v>8045</v>
      </c>
    </row>
    <row r="4332">
      <c r="A4332" s="1576" t="s">
        <v>3408</v>
      </c>
      <c r="B4332" s="1574" t="s">
        <v>8069</v>
      </c>
      <c r="C4332" s="112" t="s">
        <v>8044</v>
      </c>
      <c r="D4332" s="1575" t="s">
        <v>8045</v>
      </c>
    </row>
    <row r="4333">
      <c r="A4333" s="1576" t="s">
        <v>3408</v>
      </c>
      <c r="B4333" s="1574" t="s">
        <v>8070</v>
      </c>
      <c r="C4333" s="112" t="s">
        <v>8044</v>
      </c>
      <c r="D4333" s="1575" t="s">
        <v>8045</v>
      </c>
    </row>
    <row r="4334">
      <c r="A4334" s="1576" t="s">
        <v>3408</v>
      </c>
      <c r="B4334" s="1574" t="s">
        <v>8071</v>
      </c>
      <c r="C4334" s="112" t="s">
        <v>8044</v>
      </c>
      <c r="D4334" s="1575" t="s">
        <v>8045</v>
      </c>
    </row>
    <row r="4335">
      <c r="A4335" s="1576" t="s">
        <v>3408</v>
      </c>
      <c r="B4335" s="1574" t="s">
        <v>8072</v>
      </c>
      <c r="C4335" s="112" t="s">
        <v>8044</v>
      </c>
      <c r="D4335" s="1575" t="s">
        <v>8045</v>
      </c>
    </row>
    <row r="4336">
      <c r="A4336" s="1576" t="s">
        <v>3408</v>
      </c>
      <c r="B4336" s="1574" t="s">
        <v>8073</v>
      </c>
      <c r="C4336" s="112" t="s">
        <v>8044</v>
      </c>
      <c r="D4336" s="1575" t="s">
        <v>8045</v>
      </c>
    </row>
    <row r="4337">
      <c r="A4337" s="1576" t="s">
        <v>3408</v>
      </c>
      <c r="B4337" s="1574" t="s">
        <v>8074</v>
      </c>
      <c r="C4337" s="112" t="s">
        <v>8075</v>
      </c>
      <c r="D4337" s="1575" t="s">
        <v>8045</v>
      </c>
    </row>
    <row r="4338">
      <c r="A4338" s="1576" t="s">
        <v>3408</v>
      </c>
      <c r="B4338" s="1574" t="s">
        <v>8076</v>
      </c>
      <c r="C4338" s="112" t="s">
        <v>8044</v>
      </c>
      <c r="D4338" s="1575" t="s">
        <v>8045</v>
      </c>
    </row>
    <row r="4339">
      <c r="A4339" s="1576" t="s">
        <v>3408</v>
      </c>
      <c r="B4339" s="1574" t="s">
        <v>8077</v>
      </c>
      <c r="C4339" s="112" t="s">
        <v>8078</v>
      </c>
      <c r="D4339" s="1575" t="s">
        <v>8045</v>
      </c>
    </row>
    <row r="4340">
      <c r="A4340" s="1576" t="s">
        <v>3408</v>
      </c>
      <c r="B4340" s="1574" t="s">
        <v>8079</v>
      </c>
      <c r="C4340" s="112" t="s">
        <v>8078</v>
      </c>
      <c r="D4340" s="1575" t="s">
        <v>8045</v>
      </c>
    </row>
    <row r="4341">
      <c r="A4341" s="1576" t="s">
        <v>3408</v>
      </c>
      <c r="B4341" s="1574" t="s">
        <v>8080</v>
      </c>
      <c r="C4341" s="112" t="s">
        <v>8078</v>
      </c>
      <c r="D4341" s="1575" t="s">
        <v>8045</v>
      </c>
    </row>
    <row r="4342">
      <c r="A4342" s="1576" t="s">
        <v>3408</v>
      </c>
      <c r="B4342" s="1574" t="s">
        <v>8081</v>
      </c>
      <c r="C4342" s="112" t="s">
        <v>8078</v>
      </c>
      <c r="D4342" s="1575" t="s">
        <v>8045</v>
      </c>
    </row>
    <row r="4343">
      <c r="A4343" s="1576" t="s">
        <v>3408</v>
      </c>
      <c r="B4343" s="1574" t="s">
        <v>8082</v>
      </c>
      <c r="C4343" s="112" t="s">
        <v>8078</v>
      </c>
      <c r="D4343" s="1575" t="s">
        <v>8045</v>
      </c>
    </row>
    <row r="4344">
      <c r="A4344" s="1576" t="s">
        <v>3408</v>
      </c>
      <c r="B4344" s="1574" t="s">
        <v>8083</v>
      </c>
      <c r="C4344" s="112" t="s">
        <v>8078</v>
      </c>
      <c r="D4344" s="1575" t="s">
        <v>8045</v>
      </c>
    </row>
    <row r="4345">
      <c r="A4345" s="1576" t="s">
        <v>3408</v>
      </c>
      <c r="B4345" s="1574" t="s">
        <v>8084</v>
      </c>
      <c r="C4345" s="112" t="s">
        <v>8078</v>
      </c>
      <c r="D4345" s="1575" t="s">
        <v>8045</v>
      </c>
    </row>
    <row r="4346">
      <c r="A4346" s="1576" t="s">
        <v>3408</v>
      </c>
      <c r="B4346" s="1574" t="s">
        <v>8085</v>
      </c>
      <c r="C4346" s="112" t="s">
        <v>8078</v>
      </c>
      <c r="D4346" s="1575" t="s">
        <v>8045</v>
      </c>
    </row>
    <row r="4347">
      <c r="A4347" s="1576" t="s">
        <v>3408</v>
      </c>
      <c r="B4347" s="1574" t="s">
        <v>8086</v>
      </c>
      <c r="C4347" s="112" t="s">
        <v>8078</v>
      </c>
      <c r="D4347" s="1575" t="s">
        <v>8045</v>
      </c>
    </row>
    <row r="4348">
      <c r="A4348" s="1576" t="s">
        <v>3408</v>
      </c>
      <c r="B4348" s="1574" t="s">
        <v>8087</v>
      </c>
      <c r="C4348" s="112" t="s">
        <v>8078</v>
      </c>
      <c r="D4348" s="1575" t="s">
        <v>8045</v>
      </c>
    </row>
    <row r="4349">
      <c r="A4349" s="1576" t="s">
        <v>3408</v>
      </c>
      <c r="B4349" s="1574" t="s">
        <v>8088</v>
      </c>
      <c r="C4349" s="112" t="s">
        <v>8078</v>
      </c>
      <c r="D4349" s="1575" t="s">
        <v>8045</v>
      </c>
    </row>
    <row r="4350">
      <c r="A4350" s="1576" t="s">
        <v>3408</v>
      </c>
      <c r="B4350" s="1574" t="s">
        <v>8089</v>
      </c>
      <c r="C4350" s="112" t="s">
        <v>8078</v>
      </c>
      <c r="D4350" s="1575" t="s">
        <v>8045</v>
      </c>
    </row>
    <row r="4351">
      <c r="A4351" s="1576" t="s">
        <v>3408</v>
      </c>
      <c r="B4351" s="1574" t="s">
        <v>8090</v>
      </c>
      <c r="C4351" s="112" t="s">
        <v>8091</v>
      </c>
      <c r="D4351" s="1575" t="s">
        <v>8045</v>
      </c>
    </row>
    <row r="4352">
      <c r="A4352" s="1576" t="s">
        <v>3408</v>
      </c>
      <c r="B4352" s="1574" t="s">
        <v>8092</v>
      </c>
      <c r="C4352" s="112" t="s">
        <v>8078</v>
      </c>
      <c r="D4352" s="1575" t="s">
        <v>8045</v>
      </c>
    </row>
    <row r="4353">
      <c r="A4353" s="1576" t="s">
        <v>3408</v>
      </c>
      <c r="B4353" s="1574" t="s">
        <v>8093</v>
      </c>
      <c r="C4353" s="112" t="s">
        <v>8094</v>
      </c>
      <c r="D4353" s="1575" t="s">
        <v>8045</v>
      </c>
    </row>
    <row r="4354">
      <c r="A4354" s="1576" t="s">
        <v>3408</v>
      </c>
      <c r="B4354" s="1574" t="s">
        <v>8095</v>
      </c>
      <c r="C4354" s="112" t="s">
        <v>8094</v>
      </c>
      <c r="D4354" s="1575" t="s">
        <v>8045</v>
      </c>
    </row>
    <row r="4355">
      <c r="A4355" s="1576" t="s">
        <v>3408</v>
      </c>
      <c r="B4355" s="1574" t="s">
        <v>8096</v>
      </c>
      <c r="C4355" s="112" t="s">
        <v>7301</v>
      </c>
      <c r="D4355" s="1575" t="s">
        <v>8045</v>
      </c>
    </row>
    <row r="4356">
      <c r="A4356" s="1576" t="s">
        <v>3408</v>
      </c>
      <c r="B4356" s="1574" t="s">
        <v>8097</v>
      </c>
      <c r="C4356" s="112" t="s">
        <v>8094</v>
      </c>
      <c r="D4356" s="1575" t="s">
        <v>8045</v>
      </c>
    </row>
    <row r="4357">
      <c r="A4357" s="1576" t="s">
        <v>3408</v>
      </c>
      <c r="B4357" s="1574" t="s">
        <v>8098</v>
      </c>
      <c r="C4357" s="112" t="s">
        <v>8094</v>
      </c>
      <c r="D4357" s="1575" t="s">
        <v>8045</v>
      </c>
    </row>
    <row r="4358">
      <c r="A4358" s="1576" t="s">
        <v>3408</v>
      </c>
      <c r="B4358" s="1574" t="s">
        <v>8099</v>
      </c>
      <c r="C4358" s="112" t="s">
        <v>7301</v>
      </c>
      <c r="D4358" s="1575" t="s">
        <v>8045</v>
      </c>
    </row>
    <row r="4359">
      <c r="A4359" s="1576" t="s">
        <v>3408</v>
      </c>
      <c r="B4359" s="1574" t="s">
        <v>8100</v>
      </c>
      <c r="C4359" s="112" t="s">
        <v>7301</v>
      </c>
      <c r="D4359" s="1575" t="s">
        <v>8045</v>
      </c>
    </row>
    <row r="4360">
      <c r="A4360" s="1576" t="s">
        <v>3408</v>
      </c>
      <c r="B4360" s="1574" t="s">
        <v>8101</v>
      </c>
      <c r="C4360" s="112" t="s">
        <v>7301</v>
      </c>
      <c r="D4360" s="1575" t="s">
        <v>8045</v>
      </c>
    </row>
    <row r="4361">
      <c r="A4361" s="1576" t="s">
        <v>3408</v>
      </c>
      <c r="B4361" s="1574" t="s">
        <v>8102</v>
      </c>
      <c r="C4361" s="112" t="s">
        <v>8094</v>
      </c>
      <c r="D4361" s="1575" t="s">
        <v>8045</v>
      </c>
    </row>
    <row r="4362">
      <c r="A4362" s="1576" t="s">
        <v>3408</v>
      </c>
      <c r="B4362" s="1574" t="s">
        <v>8103</v>
      </c>
      <c r="C4362" s="112" t="s">
        <v>8094</v>
      </c>
      <c r="D4362" s="1575" t="s">
        <v>8045</v>
      </c>
    </row>
    <row r="4363">
      <c r="A4363" s="1576" t="s">
        <v>3408</v>
      </c>
      <c r="B4363" s="1574" t="s">
        <v>8104</v>
      </c>
      <c r="C4363" s="112" t="s">
        <v>8105</v>
      </c>
      <c r="D4363" s="1575" t="s">
        <v>8045</v>
      </c>
    </row>
    <row r="4364">
      <c r="A4364" s="1576" t="s">
        <v>3408</v>
      </c>
      <c r="B4364" s="1574" t="s">
        <v>8106</v>
      </c>
      <c r="C4364" s="112" t="s">
        <v>8105</v>
      </c>
      <c r="D4364" s="1575" t="s">
        <v>8045</v>
      </c>
    </row>
    <row r="4365">
      <c r="A4365" s="1576" t="s">
        <v>3408</v>
      </c>
      <c r="B4365" s="1574" t="s">
        <v>8107</v>
      </c>
      <c r="C4365" s="112" t="s">
        <v>8105</v>
      </c>
      <c r="D4365" s="1575" t="s">
        <v>8045</v>
      </c>
    </row>
    <row r="4366">
      <c r="A4366" s="1576" t="s">
        <v>3408</v>
      </c>
      <c r="B4366" s="1574" t="s">
        <v>8108</v>
      </c>
      <c r="C4366" s="112" t="s">
        <v>8044</v>
      </c>
      <c r="D4366" s="1575" t="s">
        <v>8045</v>
      </c>
    </row>
    <row r="4367">
      <c r="A4367" s="1576" t="s">
        <v>3408</v>
      </c>
      <c r="B4367" s="1574" t="s">
        <v>8109</v>
      </c>
      <c r="C4367" s="112" t="s">
        <v>8110</v>
      </c>
      <c r="D4367" s="1575" t="s">
        <v>8045</v>
      </c>
    </row>
    <row r="4368">
      <c r="A4368" s="1576" t="s">
        <v>3408</v>
      </c>
      <c r="B4368" s="1574" t="s">
        <v>8111</v>
      </c>
      <c r="C4368" s="112" t="s">
        <v>8112</v>
      </c>
      <c r="D4368" s="1575" t="s">
        <v>8045</v>
      </c>
    </row>
    <row r="4369">
      <c r="A4369" s="1576" t="s">
        <v>3408</v>
      </c>
      <c r="B4369" s="1574" t="s">
        <v>8113</v>
      </c>
      <c r="C4369" s="112" t="s">
        <v>8114</v>
      </c>
      <c r="D4369" s="1575" t="s">
        <v>8115</v>
      </c>
    </row>
    <row r="4370">
      <c r="A4370" s="1576" t="s">
        <v>3408</v>
      </c>
      <c r="B4370" s="1574" t="s">
        <v>8116</v>
      </c>
      <c r="C4370" s="112" t="s">
        <v>8114</v>
      </c>
      <c r="D4370" s="1575" t="s">
        <v>8115</v>
      </c>
    </row>
    <row r="4371">
      <c r="A4371" s="1576" t="s">
        <v>3408</v>
      </c>
      <c r="B4371" s="1574" t="s">
        <v>8117</v>
      </c>
      <c r="C4371" s="112" t="s">
        <v>8114</v>
      </c>
      <c r="D4371" s="1575" t="s">
        <v>8115</v>
      </c>
    </row>
    <row r="4372">
      <c r="A4372" s="1576" t="s">
        <v>3408</v>
      </c>
      <c r="B4372" s="1574" t="s">
        <v>8118</v>
      </c>
      <c r="C4372" s="112" t="s">
        <v>8114</v>
      </c>
      <c r="D4372" s="1575" t="s">
        <v>8115</v>
      </c>
    </row>
    <row r="4373">
      <c r="A4373" s="1576" t="s">
        <v>3408</v>
      </c>
      <c r="B4373" s="1574" t="s">
        <v>8119</v>
      </c>
      <c r="C4373" s="112" t="s">
        <v>8114</v>
      </c>
      <c r="D4373" s="1575" t="s">
        <v>8115</v>
      </c>
    </row>
    <row r="4374">
      <c r="A4374" s="1576" t="s">
        <v>3408</v>
      </c>
      <c r="B4374" s="1574" t="s">
        <v>8120</v>
      </c>
      <c r="C4374" s="112" t="s">
        <v>8114</v>
      </c>
      <c r="D4374" s="1575" t="s">
        <v>8115</v>
      </c>
    </row>
    <row r="4375">
      <c r="A4375" s="1576" t="s">
        <v>3408</v>
      </c>
      <c r="B4375" s="1574" t="s">
        <v>8121</v>
      </c>
      <c r="C4375" s="112" t="s">
        <v>8114</v>
      </c>
      <c r="D4375" s="1575" t="s">
        <v>8115</v>
      </c>
    </row>
    <row r="4376">
      <c r="A4376" s="1576" t="s">
        <v>3408</v>
      </c>
      <c r="B4376" s="1574" t="s">
        <v>8122</v>
      </c>
      <c r="C4376" s="112" t="s">
        <v>8114</v>
      </c>
      <c r="D4376" s="1575" t="s">
        <v>8115</v>
      </c>
    </row>
    <row r="4377">
      <c r="A4377" s="1576" t="s">
        <v>3408</v>
      </c>
      <c r="B4377" s="1574" t="s">
        <v>8123</v>
      </c>
      <c r="C4377" s="112" t="s">
        <v>8114</v>
      </c>
      <c r="D4377" s="1575" t="s">
        <v>8115</v>
      </c>
    </row>
    <row r="4378">
      <c r="A4378" s="1576" t="s">
        <v>3408</v>
      </c>
      <c r="B4378" s="1574" t="s">
        <v>8124</v>
      </c>
      <c r="C4378" s="112" t="s">
        <v>8114</v>
      </c>
      <c r="D4378" s="1575" t="s">
        <v>8115</v>
      </c>
    </row>
    <row r="4379">
      <c r="A4379" s="1576" t="s">
        <v>3408</v>
      </c>
      <c r="B4379" s="1574" t="s">
        <v>8125</v>
      </c>
      <c r="C4379" s="112" t="s">
        <v>8114</v>
      </c>
      <c r="D4379" s="1575" t="s">
        <v>8115</v>
      </c>
    </row>
    <row r="4380">
      <c r="A4380" s="1576" t="s">
        <v>3408</v>
      </c>
      <c r="B4380" s="1574" t="s">
        <v>8126</v>
      </c>
      <c r="C4380" s="112" t="s">
        <v>8114</v>
      </c>
      <c r="D4380" s="1575" t="s">
        <v>8115</v>
      </c>
    </row>
    <row r="4381">
      <c r="A4381" s="1576" t="s">
        <v>3408</v>
      </c>
      <c r="B4381" s="1574" t="s">
        <v>8127</v>
      </c>
      <c r="C4381" s="112" t="s">
        <v>8114</v>
      </c>
      <c r="D4381" s="1575" t="s">
        <v>8115</v>
      </c>
    </row>
    <row r="4382">
      <c r="A4382" s="1576" t="s">
        <v>3408</v>
      </c>
      <c r="B4382" s="1574" t="s">
        <v>8128</v>
      </c>
      <c r="C4382" s="112" t="s">
        <v>8129</v>
      </c>
      <c r="D4382" s="1575" t="s">
        <v>8115</v>
      </c>
    </row>
    <row r="4383">
      <c r="A4383" s="1576" t="s">
        <v>3408</v>
      </c>
      <c r="B4383" s="1574" t="s">
        <v>8130</v>
      </c>
      <c r="C4383" s="112" t="s">
        <v>8131</v>
      </c>
      <c r="D4383" s="1575" t="s">
        <v>8115</v>
      </c>
    </row>
    <row r="4384">
      <c r="A4384" s="1576" t="s">
        <v>3408</v>
      </c>
      <c r="B4384" s="1574" t="s">
        <v>8132</v>
      </c>
      <c r="C4384" s="112" t="s">
        <v>8133</v>
      </c>
      <c r="D4384" s="1575" t="s">
        <v>8134</v>
      </c>
    </row>
    <row r="4385">
      <c r="A4385" s="1576" t="s">
        <v>3408</v>
      </c>
      <c r="B4385" s="1574" t="s">
        <v>8135</v>
      </c>
      <c r="C4385" s="112" t="s">
        <v>8133</v>
      </c>
      <c r="D4385" s="1575" t="s">
        <v>8134</v>
      </c>
    </row>
    <row r="4386">
      <c r="A4386" s="1576" t="s">
        <v>3408</v>
      </c>
      <c r="B4386" s="1574" t="s">
        <v>8136</v>
      </c>
      <c r="C4386" s="112" t="s">
        <v>8137</v>
      </c>
      <c r="D4386" s="1575" t="s">
        <v>8115</v>
      </c>
    </row>
    <row r="4387">
      <c r="A4387" s="1576" t="s">
        <v>3408</v>
      </c>
      <c r="B4387" s="1574" t="s">
        <v>8138</v>
      </c>
      <c r="C4387" s="112" t="s">
        <v>8139</v>
      </c>
      <c r="D4387" s="1575" t="s">
        <v>8115</v>
      </c>
    </row>
    <row r="4388">
      <c r="A4388" s="1576" t="s">
        <v>3408</v>
      </c>
      <c r="B4388" s="1574" t="s">
        <v>8140</v>
      </c>
      <c r="C4388" s="112" t="s">
        <v>8139</v>
      </c>
      <c r="D4388" s="1575" t="s">
        <v>8115</v>
      </c>
    </row>
    <row r="4389">
      <c r="A4389" s="1576" t="s">
        <v>3408</v>
      </c>
      <c r="B4389" s="1574" t="s">
        <v>8141</v>
      </c>
      <c r="C4389" s="112" t="s">
        <v>8142</v>
      </c>
      <c r="D4389" s="1575" t="s">
        <v>8143</v>
      </c>
    </row>
    <row r="4390">
      <c r="A4390" s="1576" t="s">
        <v>3408</v>
      </c>
      <c r="B4390" s="1574" t="s">
        <v>8144</v>
      </c>
      <c r="C4390" s="112" t="s">
        <v>2473</v>
      </c>
      <c r="D4390" s="1575" t="s">
        <v>8115</v>
      </c>
    </row>
    <row r="4391">
      <c r="A4391" s="1576" t="s">
        <v>3408</v>
      </c>
      <c r="B4391" s="1574" t="s">
        <v>8145</v>
      </c>
      <c r="C4391" s="112" t="s">
        <v>5749</v>
      </c>
      <c r="D4391" s="1575" t="s">
        <v>8115</v>
      </c>
    </row>
    <row r="4392">
      <c r="A4392" s="1576" t="s">
        <v>3408</v>
      </c>
      <c r="B4392" s="1574" t="s">
        <v>8146</v>
      </c>
      <c r="C4392" s="112" t="s">
        <v>5749</v>
      </c>
      <c r="D4392" s="1575" t="s">
        <v>8115</v>
      </c>
    </row>
    <row r="4393">
      <c r="A4393" s="1576" t="s">
        <v>3408</v>
      </c>
      <c r="B4393" s="1574" t="s">
        <v>8147</v>
      </c>
      <c r="C4393" s="112" t="s">
        <v>6587</v>
      </c>
      <c r="D4393" s="1575" t="s">
        <v>8115</v>
      </c>
    </row>
    <row r="4394">
      <c r="A4394" s="1576" t="s">
        <v>3408</v>
      </c>
      <c r="B4394" s="1574" t="s">
        <v>8148</v>
      </c>
      <c r="C4394" s="112" t="s">
        <v>2784</v>
      </c>
      <c r="D4394" s="1575" t="s">
        <v>8115</v>
      </c>
    </row>
    <row r="4395">
      <c r="A4395" s="1576" t="s">
        <v>3408</v>
      </c>
      <c r="B4395" s="1574" t="s">
        <v>8149</v>
      </c>
      <c r="C4395" s="112" t="s">
        <v>8150</v>
      </c>
      <c r="D4395" s="1575" t="s">
        <v>8115</v>
      </c>
    </row>
    <row r="4396">
      <c r="A4396" s="1576" t="s">
        <v>3408</v>
      </c>
      <c r="B4396" s="1574" t="s">
        <v>8151</v>
      </c>
      <c r="C4396" s="112" t="s">
        <v>8152</v>
      </c>
      <c r="D4396" s="1575" t="s">
        <v>8115</v>
      </c>
    </row>
    <row r="4397">
      <c r="A4397" s="1576" t="s">
        <v>3408</v>
      </c>
      <c r="B4397" s="1574" t="s">
        <v>8153</v>
      </c>
      <c r="C4397" s="112" t="s">
        <v>8154</v>
      </c>
      <c r="D4397" s="1575" t="s">
        <v>8115</v>
      </c>
    </row>
    <row r="4398">
      <c r="A4398" s="1576" t="s">
        <v>3408</v>
      </c>
      <c r="B4398" s="1574" t="s">
        <v>8155</v>
      </c>
      <c r="C4398" s="112" t="s">
        <v>8156</v>
      </c>
      <c r="D4398" s="1575" t="s">
        <v>8115</v>
      </c>
    </row>
    <row r="4399">
      <c r="A4399" s="1576" t="s">
        <v>3408</v>
      </c>
      <c r="B4399" s="1574" t="s">
        <v>8157</v>
      </c>
      <c r="C4399" s="112" t="s">
        <v>8156</v>
      </c>
      <c r="D4399" s="1575" t="s">
        <v>8115</v>
      </c>
    </row>
    <row r="4400">
      <c r="A4400" s="1576" t="s">
        <v>3408</v>
      </c>
      <c r="B4400" s="1574" t="s">
        <v>8158</v>
      </c>
      <c r="C4400" s="112" t="s">
        <v>8159</v>
      </c>
      <c r="D4400" s="1575" t="s">
        <v>8115</v>
      </c>
    </row>
    <row r="4401">
      <c r="A4401" s="1576" t="s">
        <v>3408</v>
      </c>
      <c r="B4401" s="1574" t="s">
        <v>8160</v>
      </c>
      <c r="C4401" s="112" t="s">
        <v>8161</v>
      </c>
      <c r="D4401" s="1575" t="s">
        <v>8115</v>
      </c>
    </row>
    <row r="4402">
      <c r="A4402" s="1576" t="s">
        <v>3408</v>
      </c>
      <c r="B4402" s="1574" t="s">
        <v>8162</v>
      </c>
      <c r="C4402" s="112" t="s">
        <v>8163</v>
      </c>
      <c r="D4402" s="1575" t="s">
        <v>8164</v>
      </c>
    </row>
    <row r="4403">
      <c r="A4403" s="1576" t="s">
        <v>3408</v>
      </c>
      <c r="B4403" s="1574" t="s">
        <v>8165</v>
      </c>
      <c r="C4403" s="112" t="s">
        <v>8166</v>
      </c>
      <c r="D4403" s="1575" t="s">
        <v>8115</v>
      </c>
    </row>
    <row r="4404">
      <c r="A4404" s="1576" t="s">
        <v>3408</v>
      </c>
      <c r="B4404" s="1574" t="s">
        <v>8167</v>
      </c>
      <c r="C4404" s="112" t="s">
        <v>8168</v>
      </c>
      <c r="D4404" s="1575" t="s">
        <v>8115</v>
      </c>
    </row>
    <row r="4405">
      <c r="A4405" s="1576" t="s">
        <v>3408</v>
      </c>
      <c r="B4405" s="1574" t="s">
        <v>8169</v>
      </c>
      <c r="C4405" s="112" t="s">
        <v>8170</v>
      </c>
      <c r="D4405" s="1575" t="s">
        <v>8115</v>
      </c>
    </row>
    <row r="4406">
      <c r="A4406" s="1576" t="s">
        <v>3408</v>
      </c>
      <c r="B4406" s="1574" t="s">
        <v>8171</v>
      </c>
      <c r="C4406" s="112" t="s">
        <v>5001</v>
      </c>
      <c r="D4406" s="1575" t="s">
        <v>8134</v>
      </c>
    </row>
    <row r="4407">
      <c r="A4407" s="1576" t="s">
        <v>3408</v>
      </c>
      <c r="B4407" s="1574" t="s">
        <v>8172</v>
      </c>
      <c r="C4407" s="112" t="s">
        <v>8173</v>
      </c>
      <c r="D4407" s="1575" t="s">
        <v>8115</v>
      </c>
    </row>
    <row r="4408">
      <c r="A4408" s="1576" t="s">
        <v>3408</v>
      </c>
      <c r="B4408" s="1574" t="s">
        <v>8174</v>
      </c>
      <c r="C4408" s="112" t="s">
        <v>8175</v>
      </c>
      <c r="D4408" s="1575" t="s">
        <v>8115</v>
      </c>
    </row>
    <row r="4409">
      <c r="A4409" s="1576" t="s">
        <v>3408</v>
      </c>
      <c r="B4409" s="1574" t="s">
        <v>8176</v>
      </c>
      <c r="C4409" s="112" t="s">
        <v>8177</v>
      </c>
      <c r="D4409" s="1575" t="s">
        <v>8115</v>
      </c>
    </row>
    <row r="4410">
      <c r="A4410" s="1576" t="s">
        <v>3408</v>
      </c>
      <c r="B4410" s="1574" t="s">
        <v>8178</v>
      </c>
      <c r="C4410" s="112" t="s">
        <v>8179</v>
      </c>
      <c r="D4410" s="1575" t="s">
        <v>8115</v>
      </c>
    </row>
    <row r="4411">
      <c r="A4411" s="1576" t="s">
        <v>3408</v>
      </c>
      <c r="B4411" s="1574" t="s">
        <v>8180</v>
      </c>
      <c r="C4411" s="112" t="s">
        <v>8181</v>
      </c>
      <c r="D4411" s="1575" t="s">
        <v>8134</v>
      </c>
    </row>
    <row r="4412">
      <c r="A4412" s="1576" t="s">
        <v>3408</v>
      </c>
      <c r="B4412" s="1574" t="s">
        <v>8182</v>
      </c>
      <c r="C4412" s="112" t="s">
        <v>8183</v>
      </c>
      <c r="D4412" s="1575" t="s">
        <v>8115</v>
      </c>
    </row>
    <row r="4413">
      <c r="A4413" s="1576" t="s">
        <v>3408</v>
      </c>
      <c r="B4413" s="1574" t="s">
        <v>8184</v>
      </c>
      <c r="C4413" s="112" t="s">
        <v>8173</v>
      </c>
      <c r="D4413" s="1575" t="s">
        <v>8115</v>
      </c>
    </row>
    <row r="4414">
      <c r="A4414" s="1576" t="s">
        <v>3408</v>
      </c>
      <c r="B4414" s="1574" t="s">
        <v>8185</v>
      </c>
      <c r="C4414" s="112" t="s">
        <v>8186</v>
      </c>
      <c r="D4414" s="1575" t="s">
        <v>8115</v>
      </c>
    </row>
    <row r="4415">
      <c r="A4415" s="1576" t="s">
        <v>3408</v>
      </c>
      <c r="B4415" s="1574" t="s">
        <v>8187</v>
      </c>
      <c r="C4415" s="112" t="s">
        <v>5001</v>
      </c>
      <c r="D4415" s="1575" t="s">
        <v>8134</v>
      </c>
    </row>
    <row r="4416">
      <c r="A4416" s="1576" t="s">
        <v>3408</v>
      </c>
      <c r="B4416" s="1574" t="s">
        <v>8188</v>
      </c>
      <c r="C4416" s="112" t="s">
        <v>5821</v>
      </c>
      <c r="D4416" s="1575" t="s">
        <v>8115</v>
      </c>
    </row>
    <row r="4417">
      <c r="A4417" s="1576" t="s">
        <v>3408</v>
      </c>
      <c r="B4417" s="1574" t="s">
        <v>8189</v>
      </c>
      <c r="C4417" s="112" t="s">
        <v>8190</v>
      </c>
      <c r="D4417" s="1575" t="s">
        <v>8143</v>
      </c>
    </row>
    <row r="4418">
      <c r="A4418" s="1576" t="s">
        <v>3408</v>
      </c>
      <c r="B4418" s="1574" t="s">
        <v>8191</v>
      </c>
      <c r="C4418" s="112" t="s">
        <v>8192</v>
      </c>
      <c r="D4418" s="1575" t="s">
        <v>8115</v>
      </c>
    </row>
    <row r="4419">
      <c r="A4419" s="1576" t="s">
        <v>3408</v>
      </c>
      <c r="B4419" s="1574" t="s">
        <v>8193</v>
      </c>
      <c r="C4419" s="112" t="s">
        <v>8194</v>
      </c>
      <c r="D4419" s="1575" t="s">
        <v>8115</v>
      </c>
    </row>
    <row r="4420">
      <c r="A4420" s="1576" t="s">
        <v>3408</v>
      </c>
      <c r="B4420" s="1574" t="s">
        <v>8195</v>
      </c>
      <c r="C4420" s="112" t="s">
        <v>8196</v>
      </c>
      <c r="D4420" s="1575" t="s">
        <v>8134</v>
      </c>
    </row>
    <row r="4421">
      <c r="A4421" s="1576" t="s">
        <v>3408</v>
      </c>
      <c r="B4421" s="1574" t="s">
        <v>8197</v>
      </c>
      <c r="C4421" s="112" t="s">
        <v>8196</v>
      </c>
      <c r="D4421" s="1575" t="s">
        <v>8134</v>
      </c>
    </row>
    <row r="4422">
      <c r="A4422" s="1576" t="s">
        <v>3408</v>
      </c>
      <c r="B4422" s="1574" t="s">
        <v>8198</v>
      </c>
      <c r="C4422" s="112" t="s">
        <v>8196</v>
      </c>
      <c r="D4422" s="1575" t="s">
        <v>8134</v>
      </c>
    </row>
    <row r="4423">
      <c r="A4423" s="1576" t="s">
        <v>3408</v>
      </c>
      <c r="B4423" s="1574" t="s">
        <v>8199</v>
      </c>
      <c r="C4423" s="112" t="s">
        <v>8200</v>
      </c>
      <c r="D4423" s="1575" t="s">
        <v>8143</v>
      </c>
    </row>
    <row r="4424">
      <c r="A4424" s="1576" t="s">
        <v>3408</v>
      </c>
      <c r="B4424" s="1574" t="s">
        <v>8201</v>
      </c>
      <c r="C4424" s="112" t="s">
        <v>8196</v>
      </c>
      <c r="D4424" s="1575" t="s">
        <v>8134</v>
      </c>
    </row>
    <row r="4425">
      <c r="A4425" s="1576" t="s">
        <v>3408</v>
      </c>
      <c r="B4425" s="1574" t="s">
        <v>8202</v>
      </c>
      <c r="C4425" s="112" t="s">
        <v>8196</v>
      </c>
      <c r="D4425" s="1575" t="s">
        <v>8134</v>
      </c>
    </row>
    <row r="4426">
      <c r="A4426" s="1576" t="s">
        <v>3408</v>
      </c>
      <c r="B4426" s="1574" t="s">
        <v>8203</v>
      </c>
      <c r="C4426" s="112" t="s">
        <v>6673</v>
      </c>
      <c r="D4426" s="1575" t="s">
        <v>8115</v>
      </c>
    </row>
    <row r="4427">
      <c r="A4427" s="1576" t="s">
        <v>3408</v>
      </c>
      <c r="B4427" s="1574" t="s">
        <v>8204</v>
      </c>
      <c r="C4427" s="112" t="s">
        <v>8205</v>
      </c>
      <c r="D4427" s="1575" t="s">
        <v>8115</v>
      </c>
    </row>
    <row r="4428">
      <c r="A4428" s="1576" t="s">
        <v>3408</v>
      </c>
      <c r="B4428" s="1574" t="s">
        <v>8206</v>
      </c>
      <c r="C4428" s="112" t="s">
        <v>8205</v>
      </c>
      <c r="D4428" s="1575" t="s">
        <v>8115</v>
      </c>
    </row>
    <row r="4429">
      <c r="A4429" s="1576" t="s">
        <v>3408</v>
      </c>
      <c r="B4429" s="1574" t="s">
        <v>8207</v>
      </c>
      <c r="C4429" s="112" t="s">
        <v>8205</v>
      </c>
      <c r="D4429" s="1575" t="s">
        <v>8115</v>
      </c>
    </row>
    <row r="4430">
      <c r="A4430" s="1576" t="s">
        <v>3408</v>
      </c>
      <c r="B4430" s="1574" t="s">
        <v>8208</v>
      </c>
      <c r="C4430" s="112" t="s">
        <v>8205</v>
      </c>
      <c r="D4430" s="1575" t="s">
        <v>8115</v>
      </c>
    </row>
    <row r="4431">
      <c r="A4431" s="1576" t="s">
        <v>3408</v>
      </c>
      <c r="B4431" s="1574" t="s">
        <v>8209</v>
      </c>
      <c r="C4431" s="112" t="s">
        <v>8205</v>
      </c>
      <c r="D4431" s="1575" t="s">
        <v>8115</v>
      </c>
    </row>
    <row r="4432">
      <c r="A4432" s="1576" t="s">
        <v>3408</v>
      </c>
      <c r="B4432" s="1574" t="s">
        <v>8210</v>
      </c>
      <c r="C4432" s="112" t="s">
        <v>8205</v>
      </c>
      <c r="D4432" s="1575" t="s">
        <v>8115</v>
      </c>
    </row>
    <row r="4433">
      <c r="A4433" s="1576" t="s">
        <v>3408</v>
      </c>
      <c r="B4433" s="1574" t="s">
        <v>8211</v>
      </c>
      <c r="C4433" s="112" t="s">
        <v>8205</v>
      </c>
      <c r="D4433" s="1575" t="s">
        <v>8115</v>
      </c>
    </row>
    <row r="4434">
      <c r="A4434" s="1576" t="s">
        <v>3408</v>
      </c>
      <c r="B4434" s="1574" t="s">
        <v>8212</v>
      </c>
      <c r="C4434" s="112" t="s">
        <v>8213</v>
      </c>
      <c r="D4434" s="1575" t="s">
        <v>8143</v>
      </c>
    </row>
    <row r="4435">
      <c r="A4435" s="1576" t="s">
        <v>3408</v>
      </c>
      <c r="B4435" s="1574" t="s">
        <v>8214</v>
      </c>
      <c r="C4435" s="112" t="s">
        <v>5749</v>
      </c>
      <c r="D4435" s="1575" t="s">
        <v>8115</v>
      </c>
    </row>
    <row r="4436">
      <c r="A4436" s="1576" t="s">
        <v>3408</v>
      </c>
      <c r="B4436" s="1574" t="s">
        <v>8215</v>
      </c>
      <c r="C4436" s="112" t="s">
        <v>5749</v>
      </c>
      <c r="D4436" s="1575" t="s">
        <v>8115</v>
      </c>
    </row>
    <row r="4437">
      <c r="A4437" s="1576" t="s">
        <v>3408</v>
      </c>
      <c r="B4437" s="1574" t="s">
        <v>8216</v>
      </c>
      <c r="C4437" s="112" t="s">
        <v>8173</v>
      </c>
      <c r="D4437" s="1575" t="s">
        <v>8115</v>
      </c>
    </row>
    <row r="4438">
      <c r="A4438" s="1576" t="s">
        <v>3408</v>
      </c>
      <c r="B4438" s="1574" t="s">
        <v>8217</v>
      </c>
      <c r="C4438" s="112" t="s">
        <v>8218</v>
      </c>
      <c r="D4438" s="1575" t="s">
        <v>2530</v>
      </c>
    </row>
    <row r="4439">
      <c r="A4439" s="1576" t="s">
        <v>3408</v>
      </c>
      <c r="B4439" s="1574" t="s">
        <v>8219</v>
      </c>
      <c r="C4439" s="112" t="s">
        <v>8218</v>
      </c>
      <c r="D4439" s="1575" t="s">
        <v>2530</v>
      </c>
    </row>
    <row r="4440">
      <c r="A4440" s="1576" t="s">
        <v>3408</v>
      </c>
      <c r="B4440" s="1574" t="s">
        <v>8220</v>
      </c>
      <c r="C4440" s="112" t="s">
        <v>8221</v>
      </c>
      <c r="D4440" s="1575" t="s">
        <v>2530</v>
      </c>
    </row>
    <row r="4441">
      <c r="A4441" s="1576" t="s">
        <v>3408</v>
      </c>
      <c r="B4441" s="1574" t="s">
        <v>8222</v>
      </c>
      <c r="C4441" s="112" t="s">
        <v>8223</v>
      </c>
      <c r="D4441" s="1575" t="s">
        <v>2530</v>
      </c>
    </row>
    <row r="4442">
      <c r="A4442" s="1576" t="s">
        <v>3408</v>
      </c>
      <c r="B4442" s="1574" t="s">
        <v>8224</v>
      </c>
      <c r="C4442" s="112" t="s">
        <v>8218</v>
      </c>
      <c r="D4442" s="1575" t="s">
        <v>2530</v>
      </c>
    </row>
    <row r="4443">
      <c r="A4443" s="1576" t="s">
        <v>3408</v>
      </c>
      <c r="B4443" s="1574" t="s">
        <v>8225</v>
      </c>
      <c r="C4443" s="112" t="s">
        <v>8218</v>
      </c>
      <c r="D4443" s="1575" t="s">
        <v>2530</v>
      </c>
    </row>
    <row r="4444">
      <c r="A4444" s="1576" t="s">
        <v>3408</v>
      </c>
      <c r="B4444" s="1574" t="s">
        <v>8226</v>
      </c>
      <c r="C4444" s="112" t="s">
        <v>8218</v>
      </c>
      <c r="D4444" s="1575" t="s">
        <v>2530</v>
      </c>
    </row>
    <row r="4445">
      <c r="A4445" s="1576" t="s">
        <v>3408</v>
      </c>
      <c r="B4445" s="1574" t="s">
        <v>8227</v>
      </c>
      <c r="C4445" s="112" t="s">
        <v>8218</v>
      </c>
      <c r="D4445" s="1575" t="s">
        <v>2530</v>
      </c>
    </row>
    <row r="4446">
      <c r="A4446" s="1576" t="s">
        <v>3408</v>
      </c>
      <c r="B4446" s="1574" t="s">
        <v>8228</v>
      </c>
      <c r="C4446" s="112" t="s">
        <v>8223</v>
      </c>
      <c r="D4446" s="1575" t="s">
        <v>2530</v>
      </c>
    </row>
    <row r="4447">
      <c r="A4447" s="1576" t="s">
        <v>3408</v>
      </c>
      <c r="B4447" s="1574" t="s">
        <v>8229</v>
      </c>
      <c r="C4447" s="112" t="s">
        <v>8223</v>
      </c>
      <c r="D4447" s="1575" t="s">
        <v>2530</v>
      </c>
    </row>
    <row r="4448">
      <c r="A4448" s="1576" t="s">
        <v>3408</v>
      </c>
      <c r="B4448" s="1574" t="s">
        <v>8230</v>
      </c>
      <c r="C4448" s="112" t="s">
        <v>8218</v>
      </c>
      <c r="D4448" s="1575" t="s">
        <v>2530</v>
      </c>
    </row>
    <row r="4449">
      <c r="A4449" s="1576" t="s">
        <v>3408</v>
      </c>
      <c r="B4449" s="1574" t="s">
        <v>8231</v>
      </c>
      <c r="C4449" s="112" t="s">
        <v>8218</v>
      </c>
      <c r="D4449" s="1575" t="s">
        <v>2530</v>
      </c>
    </row>
    <row r="4450">
      <c r="A4450" s="1576" t="s">
        <v>3408</v>
      </c>
      <c r="B4450" s="1574" t="s">
        <v>8232</v>
      </c>
      <c r="C4450" s="112" t="s">
        <v>8218</v>
      </c>
      <c r="D4450" s="1575" t="s">
        <v>2530</v>
      </c>
    </row>
    <row r="4451">
      <c r="A4451" s="1576" t="s">
        <v>3408</v>
      </c>
      <c r="B4451" s="1574" t="s">
        <v>8233</v>
      </c>
      <c r="C4451" s="112" t="s">
        <v>8223</v>
      </c>
      <c r="D4451" s="1575" t="s">
        <v>2530</v>
      </c>
    </row>
    <row r="4452">
      <c r="A4452" s="1576" t="s">
        <v>3408</v>
      </c>
      <c r="B4452" s="1574" t="s">
        <v>8234</v>
      </c>
      <c r="C4452" s="112" t="s">
        <v>8223</v>
      </c>
      <c r="D4452" s="1575" t="s">
        <v>2530</v>
      </c>
    </row>
    <row r="4453">
      <c r="A4453" s="1576" t="s">
        <v>3408</v>
      </c>
      <c r="B4453" s="1574" t="s">
        <v>8235</v>
      </c>
      <c r="C4453" s="112" t="s">
        <v>8218</v>
      </c>
      <c r="D4453" s="1575" t="s">
        <v>2530</v>
      </c>
    </row>
    <row r="4454">
      <c r="A4454" s="1576" t="s">
        <v>3408</v>
      </c>
      <c r="B4454" s="1574" t="s">
        <v>8236</v>
      </c>
      <c r="C4454" s="112" t="s">
        <v>8221</v>
      </c>
      <c r="D4454" s="1575" t="s">
        <v>2530</v>
      </c>
    </row>
    <row r="4455">
      <c r="A4455" s="1576" t="s">
        <v>3408</v>
      </c>
      <c r="B4455" s="1574" t="s">
        <v>8237</v>
      </c>
      <c r="C4455" s="112" t="s">
        <v>8221</v>
      </c>
      <c r="D4455" s="1575" t="s">
        <v>2530</v>
      </c>
    </row>
    <row r="4456">
      <c r="A4456" s="1576" t="s">
        <v>3408</v>
      </c>
      <c r="B4456" s="1574" t="s">
        <v>8238</v>
      </c>
      <c r="C4456" s="112" t="s">
        <v>8218</v>
      </c>
      <c r="D4456" s="1575" t="s">
        <v>2530</v>
      </c>
    </row>
    <row r="4457">
      <c r="A4457" s="1576" t="s">
        <v>3408</v>
      </c>
      <c r="B4457" s="1574" t="s">
        <v>8239</v>
      </c>
      <c r="C4457" s="112" t="s">
        <v>8240</v>
      </c>
      <c r="D4457" s="1575" t="s">
        <v>2530</v>
      </c>
    </row>
    <row r="4458">
      <c r="A4458" s="1576" t="s">
        <v>3408</v>
      </c>
      <c r="B4458" s="1574" t="s">
        <v>8241</v>
      </c>
      <c r="C4458" s="112" t="s">
        <v>8242</v>
      </c>
      <c r="D4458" s="1575" t="s">
        <v>2530</v>
      </c>
    </row>
    <row r="4459">
      <c r="A4459" s="1576" t="s">
        <v>3408</v>
      </c>
      <c r="B4459" s="1574" t="s">
        <v>8243</v>
      </c>
      <c r="C4459" s="112" t="s">
        <v>8244</v>
      </c>
      <c r="D4459" s="1575" t="s">
        <v>2530</v>
      </c>
    </row>
    <row r="4460">
      <c r="A4460" s="1576" t="s">
        <v>3408</v>
      </c>
      <c r="B4460" s="1574" t="s">
        <v>8245</v>
      </c>
      <c r="C4460" s="112" t="s">
        <v>8246</v>
      </c>
      <c r="D4460" s="1575" t="s">
        <v>2530</v>
      </c>
    </row>
    <row r="4461">
      <c r="A4461" s="1576" t="s">
        <v>3408</v>
      </c>
      <c r="B4461" s="1574" t="s">
        <v>8247</v>
      </c>
      <c r="C4461" s="112" t="s">
        <v>8248</v>
      </c>
      <c r="D4461" s="1575" t="s">
        <v>1781</v>
      </c>
    </row>
    <row r="4462">
      <c r="A4462" s="1576" t="s">
        <v>3408</v>
      </c>
      <c r="B4462" s="1574" t="s">
        <v>8249</v>
      </c>
      <c r="C4462" s="112" t="s">
        <v>8250</v>
      </c>
      <c r="D4462" s="1575" t="s">
        <v>2530</v>
      </c>
    </row>
    <row r="4463">
      <c r="A4463" s="1576" t="s">
        <v>3408</v>
      </c>
      <c r="B4463" s="1574" t="s">
        <v>8251</v>
      </c>
      <c r="C4463" s="112" t="s">
        <v>8252</v>
      </c>
      <c r="D4463" s="1575" t="s">
        <v>7841</v>
      </c>
    </row>
    <row r="4464">
      <c r="A4464" s="1576" t="s">
        <v>3408</v>
      </c>
      <c r="B4464" s="1574" t="s">
        <v>8253</v>
      </c>
      <c r="C4464" s="112" t="s">
        <v>8254</v>
      </c>
      <c r="D4464" s="1575" t="s">
        <v>2530</v>
      </c>
    </row>
    <row r="4465">
      <c r="A4465" s="1576" t="s">
        <v>3408</v>
      </c>
      <c r="B4465" s="1574" t="s">
        <v>8255</v>
      </c>
      <c r="C4465" s="112" t="s">
        <v>8254</v>
      </c>
      <c r="D4465" s="1575" t="s">
        <v>2530</v>
      </c>
    </row>
    <row r="4466">
      <c r="A4466" s="1576" t="s">
        <v>3408</v>
      </c>
      <c r="B4466" s="1574" t="s">
        <v>8256</v>
      </c>
      <c r="C4466" s="112" t="s">
        <v>8257</v>
      </c>
      <c r="D4466" s="1575" t="s">
        <v>7841</v>
      </c>
    </row>
    <row r="4467">
      <c r="A4467" s="1576" t="s">
        <v>3408</v>
      </c>
      <c r="B4467" s="1574" t="s">
        <v>8258</v>
      </c>
      <c r="C4467" s="112" t="s">
        <v>8259</v>
      </c>
      <c r="D4467" s="1575" t="s">
        <v>2530</v>
      </c>
    </row>
    <row r="4468">
      <c r="A4468" s="1576" t="s">
        <v>3408</v>
      </c>
      <c r="B4468" s="1574" t="s">
        <v>8260</v>
      </c>
      <c r="C4468" s="112" t="s">
        <v>8261</v>
      </c>
      <c r="D4468" s="1575" t="s">
        <v>1781</v>
      </c>
    </row>
    <row r="4469">
      <c r="A4469" s="1576" t="s">
        <v>3408</v>
      </c>
      <c r="B4469" s="1574" t="s">
        <v>8262</v>
      </c>
      <c r="C4469" s="112" t="s">
        <v>8263</v>
      </c>
      <c r="D4469" s="1575" t="s">
        <v>7875</v>
      </c>
    </row>
    <row r="4470">
      <c r="A4470" s="1576" t="s">
        <v>3408</v>
      </c>
      <c r="B4470" s="1574" t="s">
        <v>8264</v>
      </c>
      <c r="C4470" s="112" t="s">
        <v>8265</v>
      </c>
      <c r="D4470" s="1575" t="s">
        <v>2530</v>
      </c>
    </row>
    <row r="4471">
      <c r="A4471" s="1576" t="s">
        <v>3408</v>
      </c>
      <c r="B4471" s="1574" t="s">
        <v>8266</v>
      </c>
      <c r="C4471" s="112" t="s">
        <v>8267</v>
      </c>
      <c r="D4471" s="1575" t="s">
        <v>1781</v>
      </c>
    </row>
    <row r="4472">
      <c r="A4472" s="1576" t="s">
        <v>3408</v>
      </c>
      <c r="B4472" s="1574" t="s">
        <v>8268</v>
      </c>
      <c r="C4472" s="112" t="s">
        <v>8269</v>
      </c>
      <c r="D4472" s="1575" t="s">
        <v>1781</v>
      </c>
    </row>
    <row r="4473">
      <c r="A4473" s="1576" t="s">
        <v>3408</v>
      </c>
      <c r="B4473" s="1574" t="s">
        <v>8270</v>
      </c>
      <c r="C4473" s="112" t="s">
        <v>8271</v>
      </c>
      <c r="D4473" s="1575" t="s">
        <v>1781</v>
      </c>
    </row>
    <row r="4474">
      <c r="A4474" s="1576" t="s">
        <v>3408</v>
      </c>
      <c r="B4474" s="1574" t="s">
        <v>8272</v>
      </c>
      <c r="C4474" s="112" t="s">
        <v>8271</v>
      </c>
      <c r="D4474" s="1575" t="s">
        <v>1781</v>
      </c>
    </row>
    <row r="4475">
      <c r="A4475" s="1576" t="s">
        <v>3408</v>
      </c>
      <c r="B4475" s="1574" t="s">
        <v>8273</v>
      </c>
      <c r="C4475" s="112" t="s">
        <v>8274</v>
      </c>
      <c r="D4475" s="1575" t="s">
        <v>1781</v>
      </c>
    </row>
    <row r="4476">
      <c r="A4476" s="1576" t="s">
        <v>3408</v>
      </c>
      <c r="B4476" s="1574" t="s">
        <v>8275</v>
      </c>
      <c r="C4476" s="112" t="s">
        <v>8274</v>
      </c>
      <c r="D4476" s="1575" t="s">
        <v>1781</v>
      </c>
    </row>
    <row r="4477">
      <c r="A4477" s="1576" t="s">
        <v>3408</v>
      </c>
      <c r="B4477" s="1574" t="s">
        <v>8276</v>
      </c>
      <c r="C4477" s="112" t="s">
        <v>8271</v>
      </c>
      <c r="D4477" s="1575" t="s">
        <v>1781</v>
      </c>
    </row>
    <row r="4478">
      <c r="A4478" s="1576" t="s">
        <v>3408</v>
      </c>
      <c r="B4478" s="1574" t="s">
        <v>8277</v>
      </c>
      <c r="C4478" s="112" t="s">
        <v>8271</v>
      </c>
      <c r="D4478" s="1575" t="s">
        <v>1781</v>
      </c>
    </row>
    <row r="4479">
      <c r="A4479" s="1576" t="s">
        <v>3408</v>
      </c>
      <c r="B4479" s="1574" t="s">
        <v>8278</v>
      </c>
      <c r="C4479" s="112" t="s">
        <v>8271</v>
      </c>
      <c r="D4479" s="1575" t="s">
        <v>1781</v>
      </c>
    </row>
    <row r="4480">
      <c r="A4480" s="1576" t="s">
        <v>3408</v>
      </c>
      <c r="B4480" s="1574" t="s">
        <v>8279</v>
      </c>
      <c r="C4480" s="112" t="s">
        <v>8274</v>
      </c>
      <c r="D4480" s="1575" t="s">
        <v>1781</v>
      </c>
    </row>
    <row r="4481">
      <c r="A4481" s="1576" t="s">
        <v>3408</v>
      </c>
      <c r="B4481" s="1574" t="s">
        <v>8280</v>
      </c>
      <c r="C4481" s="112" t="s">
        <v>8281</v>
      </c>
      <c r="D4481" s="1575" t="s">
        <v>2530</v>
      </c>
    </row>
    <row r="4482">
      <c r="A4482" s="1576" t="s">
        <v>3408</v>
      </c>
      <c r="B4482" s="1574" t="s">
        <v>8282</v>
      </c>
      <c r="C4482" s="112" t="s">
        <v>8283</v>
      </c>
      <c r="D4482" s="1575" t="s">
        <v>2530</v>
      </c>
    </row>
    <row r="4483">
      <c r="A4483" s="1576" t="s">
        <v>3408</v>
      </c>
      <c r="B4483" s="1574" t="s">
        <v>8284</v>
      </c>
      <c r="C4483" s="112" t="s">
        <v>8285</v>
      </c>
      <c r="D4483" s="1575" t="s">
        <v>8134</v>
      </c>
    </row>
    <row r="4484">
      <c r="A4484" s="1576" t="s">
        <v>3408</v>
      </c>
      <c r="B4484" s="1574" t="s">
        <v>8286</v>
      </c>
      <c r="C4484" s="112" t="s">
        <v>8218</v>
      </c>
      <c r="D4484" s="1575" t="s">
        <v>2530</v>
      </c>
    </row>
    <row r="4485">
      <c r="A4485" s="1576" t="s">
        <v>3408</v>
      </c>
      <c r="B4485" s="1574" t="s">
        <v>8287</v>
      </c>
      <c r="C4485" s="112" t="s">
        <v>8218</v>
      </c>
      <c r="D4485" s="1575" t="s">
        <v>2530</v>
      </c>
    </row>
    <row r="4486">
      <c r="A4486" s="1576" t="s">
        <v>3408</v>
      </c>
      <c r="B4486" s="1574" t="s">
        <v>8288</v>
      </c>
      <c r="C4486" s="112" t="s">
        <v>8218</v>
      </c>
      <c r="D4486" s="1575" t="s">
        <v>2530</v>
      </c>
    </row>
    <row r="4487">
      <c r="A4487" s="1576" t="s">
        <v>3408</v>
      </c>
      <c r="B4487" s="1574" t="s">
        <v>8289</v>
      </c>
      <c r="C4487" s="112" t="s">
        <v>8259</v>
      </c>
      <c r="D4487" s="1575" t="s">
        <v>2530</v>
      </c>
    </row>
    <row r="4488">
      <c r="A4488" s="1576" t="s">
        <v>3408</v>
      </c>
      <c r="B4488" s="1574" t="s">
        <v>8290</v>
      </c>
      <c r="C4488" s="112" t="s">
        <v>8259</v>
      </c>
      <c r="D4488" s="1575" t="s">
        <v>2530</v>
      </c>
    </row>
    <row r="4489">
      <c r="A4489" s="1576" t="s">
        <v>3408</v>
      </c>
      <c r="B4489" s="1574" t="s">
        <v>8291</v>
      </c>
      <c r="C4489" s="112" t="s">
        <v>8259</v>
      </c>
      <c r="D4489" s="1575" t="s">
        <v>2530</v>
      </c>
    </row>
    <row r="4490">
      <c r="A4490" s="1576" t="s">
        <v>3408</v>
      </c>
      <c r="B4490" s="1574" t="s">
        <v>8292</v>
      </c>
      <c r="C4490" s="112" t="s">
        <v>8257</v>
      </c>
      <c r="D4490" s="1575" t="s">
        <v>7841</v>
      </c>
    </row>
    <row r="4491">
      <c r="A4491" s="1576" t="s">
        <v>3408</v>
      </c>
      <c r="B4491" s="1574" t="s">
        <v>8293</v>
      </c>
      <c r="C4491" s="112" t="s">
        <v>8271</v>
      </c>
      <c r="D4491" s="1575" t="s">
        <v>1781</v>
      </c>
    </row>
    <row r="4492">
      <c r="A4492" s="1576" t="s">
        <v>3408</v>
      </c>
      <c r="B4492" s="1574" t="s">
        <v>8294</v>
      </c>
      <c r="C4492" s="112" t="s">
        <v>8271</v>
      </c>
      <c r="D4492" s="1575" t="s">
        <v>1781</v>
      </c>
    </row>
    <row r="4493">
      <c r="A4493" s="1576" t="s">
        <v>3408</v>
      </c>
      <c r="B4493" s="1574" t="s">
        <v>8295</v>
      </c>
      <c r="C4493" s="112" t="s">
        <v>8274</v>
      </c>
      <c r="D4493" s="1575" t="s">
        <v>1781</v>
      </c>
    </row>
    <row r="4494">
      <c r="A4494" s="1576" t="s">
        <v>3408</v>
      </c>
      <c r="B4494" s="1574" t="s">
        <v>8296</v>
      </c>
      <c r="C4494" s="112" t="s">
        <v>8274</v>
      </c>
      <c r="D4494" s="1575" t="s">
        <v>1781</v>
      </c>
    </row>
    <row r="4495">
      <c r="A4495" s="1576" t="s">
        <v>3408</v>
      </c>
      <c r="B4495" s="1574" t="s">
        <v>8297</v>
      </c>
      <c r="C4495" s="112" t="s">
        <v>8223</v>
      </c>
      <c r="D4495" s="1575" t="s">
        <v>2530</v>
      </c>
    </row>
    <row r="4496">
      <c r="A4496" s="1576" t="s">
        <v>3408</v>
      </c>
      <c r="B4496" s="1574" t="s">
        <v>8298</v>
      </c>
      <c r="C4496" s="112" t="s">
        <v>8223</v>
      </c>
      <c r="D4496" s="1575" t="s">
        <v>2530</v>
      </c>
    </row>
    <row r="4497">
      <c r="A4497" s="1576" t="s">
        <v>3408</v>
      </c>
      <c r="B4497" s="1574" t="s">
        <v>8299</v>
      </c>
      <c r="C4497" s="112" t="s">
        <v>8223</v>
      </c>
      <c r="D4497" s="1575" t="s">
        <v>2530</v>
      </c>
    </row>
    <row r="4498">
      <c r="A4498" s="1576" t="s">
        <v>3408</v>
      </c>
      <c r="B4498" s="1574" t="s">
        <v>8300</v>
      </c>
      <c r="C4498" s="112" t="s">
        <v>8218</v>
      </c>
      <c r="D4498" s="1575" t="s">
        <v>2530</v>
      </c>
    </row>
    <row r="4499">
      <c r="A4499" s="1576" t="s">
        <v>3408</v>
      </c>
      <c r="B4499" s="1574" t="s">
        <v>8301</v>
      </c>
      <c r="C4499" s="112" t="s">
        <v>2228</v>
      </c>
      <c r="D4499" s="1575" t="s">
        <v>8302</v>
      </c>
    </row>
    <row r="4500">
      <c r="A4500" s="1576" t="s">
        <v>3408</v>
      </c>
      <c r="B4500" s="1574" t="s">
        <v>8303</v>
      </c>
      <c r="C4500" s="112" t="s">
        <v>2228</v>
      </c>
      <c r="D4500" s="1575" t="s">
        <v>8302</v>
      </c>
    </row>
    <row r="4501">
      <c r="A4501" s="1576" t="s">
        <v>3408</v>
      </c>
      <c r="B4501" s="1574" t="s">
        <v>8304</v>
      </c>
      <c r="C4501" s="112" t="s">
        <v>2228</v>
      </c>
      <c r="D4501" s="1575" t="s">
        <v>8302</v>
      </c>
    </row>
    <row r="4502">
      <c r="A4502" s="1576" t="s">
        <v>3408</v>
      </c>
      <c r="B4502" s="1574" t="s">
        <v>8305</v>
      </c>
      <c r="C4502" s="112" t="s">
        <v>2228</v>
      </c>
      <c r="D4502" s="1575" t="s">
        <v>8302</v>
      </c>
    </row>
    <row r="4503">
      <c r="A4503" s="1576" t="s">
        <v>3408</v>
      </c>
      <c r="B4503" s="1574" t="s">
        <v>8306</v>
      </c>
      <c r="C4503" s="112" t="s">
        <v>2228</v>
      </c>
      <c r="D4503" s="1575" t="s">
        <v>8302</v>
      </c>
    </row>
    <row r="4504">
      <c r="A4504" s="1576" t="s">
        <v>3408</v>
      </c>
      <c r="B4504" s="1574" t="s">
        <v>8307</v>
      </c>
      <c r="C4504" s="112" t="s">
        <v>2228</v>
      </c>
      <c r="D4504" s="1575" t="s">
        <v>8302</v>
      </c>
    </row>
    <row r="4505">
      <c r="A4505" s="1576" t="s">
        <v>3408</v>
      </c>
      <c r="B4505" s="1574" t="s">
        <v>8308</v>
      </c>
      <c r="C4505" s="112" t="s">
        <v>8309</v>
      </c>
      <c r="D4505" s="1575" t="s">
        <v>8302</v>
      </c>
    </row>
    <row r="4506">
      <c r="A4506" s="1576" t="s">
        <v>3408</v>
      </c>
      <c r="B4506" s="1574" t="s">
        <v>8310</v>
      </c>
      <c r="C4506" s="112" t="s">
        <v>2228</v>
      </c>
      <c r="D4506" s="1575" t="s">
        <v>8302</v>
      </c>
    </row>
    <row r="4507">
      <c r="A4507" s="1576" t="s">
        <v>3408</v>
      </c>
      <c r="B4507" s="1574" t="s">
        <v>8311</v>
      </c>
      <c r="C4507" s="112" t="s">
        <v>2228</v>
      </c>
      <c r="D4507" s="1575" t="s">
        <v>8302</v>
      </c>
    </row>
    <row r="4508">
      <c r="A4508" s="1576" t="s">
        <v>3408</v>
      </c>
      <c r="B4508" s="1574" t="s">
        <v>8312</v>
      </c>
      <c r="C4508" s="112" t="s">
        <v>2228</v>
      </c>
      <c r="D4508" s="1575" t="s">
        <v>8302</v>
      </c>
    </row>
    <row r="4509">
      <c r="A4509" s="1576" t="s">
        <v>3408</v>
      </c>
      <c r="B4509" s="1574" t="s">
        <v>8313</v>
      </c>
      <c r="C4509" s="112" t="s">
        <v>2228</v>
      </c>
      <c r="D4509" s="1575" t="s">
        <v>8302</v>
      </c>
    </row>
    <row r="4510">
      <c r="A4510" s="1576" t="s">
        <v>3408</v>
      </c>
      <c r="B4510" s="1574" t="s">
        <v>8314</v>
      </c>
      <c r="C4510" s="112" t="s">
        <v>2228</v>
      </c>
      <c r="D4510" s="1575" t="s">
        <v>8302</v>
      </c>
    </row>
    <row r="4511">
      <c r="A4511" s="1576" t="s">
        <v>3408</v>
      </c>
      <c r="B4511" s="1574" t="s">
        <v>8315</v>
      </c>
      <c r="C4511" s="112" t="s">
        <v>2228</v>
      </c>
      <c r="D4511" s="1575" t="s">
        <v>8302</v>
      </c>
    </row>
    <row r="4512">
      <c r="A4512" s="1576" t="s">
        <v>3408</v>
      </c>
      <c r="B4512" s="1574" t="s">
        <v>8316</v>
      </c>
      <c r="C4512" s="112" t="s">
        <v>2228</v>
      </c>
      <c r="D4512" s="1575" t="s">
        <v>8302</v>
      </c>
    </row>
    <row r="4513">
      <c r="A4513" s="1576" t="s">
        <v>3408</v>
      </c>
      <c r="B4513" s="1574" t="s">
        <v>8317</v>
      </c>
      <c r="C4513" s="112" t="s">
        <v>2228</v>
      </c>
      <c r="D4513" s="1575" t="s">
        <v>8302</v>
      </c>
    </row>
    <row r="4514">
      <c r="A4514" s="1576" t="s">
        <v>3408</v>
      </c>
      <c r="B4514" s="1574" t="s">
        <v>8318</v>
      </c>
      <c r="C4514" s="112" t="s">
        <v>2228</v>
      </c>
      <c r="D4514" s="1575" t="s">
        <v>8302</v>
      </c>
    </row>
    <row r="4515">
      <c r="A4515" s="1576" t="s">
        <v>3408</v>
      </c>
      <c r="B4515" s="1574" t="s">
        <v>8319</v>
      </c>
      <c r="C4515" s="112" t="s">
        <v>2228</v>
      </c>
      <c r="D4515" s="1575" t="s">
        <v>8302</v>
      </c>
    </row>
    <row r="4516">
      <c r="A4516" s="1576" t="s">
        <v>3408</v>
      </c>
      <c r="B4516" s="1574" t="s">
        <v>8320</v>
      </c>
      <c r="C4516" s="112" t="s">
        <v>8321</v>
      </c>
      <c r="D4516" s="1575" t="s">
        <v>2530</v>
      </c>
    </row>
    <row r="4517">
      <c r="A4517" s="1576" t="s">
        <v>3408</v>
      </c>
      <c r="B4517" s="1574" t="s">
        <v>8322</v>
      </c>
      <c r="C4517" s="112" t="s">
        <v>8321</v>
      </c>
      <c r="D4517" s="1575" t="s">
        <v>2530</v>
      </c>
    </row>
    <row r="4518">
      <c r="A4518" s="1576" t="s">
        <v>3408</v>
      </c>
      <c r="B4518" s="1574" t="s">
        <v>8323</v>
      </c>
      <c r="C4518" s="112" t="s">
        <v>8321</v>
      </c>
      <c r="D4518" s="1575" t="s">
        <v>2530</v>
      </c>
    </row>
    <row r="4519">
      <c r="A4519" s="1576" t="s">
        <v>3408</v>
      </c>
      <c r="B4519" s="1574" t="s">
        <v>8324</v>
      </c>
      <c r="C4519" s="112" t="s">
        <v>8321</v>
      </c>
      <c r="D4519" s="1575" t="s">
        <v>2530</v>
      </c>
    </row>
    <row r="4520">
      <c r="A4520" s="1576" t="s">
        <v>3408</v>
      </c>
      <c r="B4520" s="1574" t="s">
        <v>8325</v>
      </c>
      <c r="C4520" s="112" t="s">
        <v>8326</v>
      </c>
      <c r="D4520" s="1575" t="s">
        <v>8302</v>
      </c>
    </row>
    <row r="4521">
      <c r="A4521" s="1576" t="s">
        <v>3408</v>
      </c>
      <c r="B4521" s="1574" t="s">
        <v>8327</v>
      </c>
      <c r="C4521" s="112" t="s">
        <v>8328</v>
      </c>
      <c r="D4521" s="1575" t="s">
        <v>8302</v>
      </c>
    </row>
    <row r="4522">
      <c r="A4522" s="1576" t="s">
        <v>3408</v>
      </c>
      <c r="B4522" s="1574" t="s">
        <v>8329</v>
      </c>
      <c r="C4522" s="112" t="s">
        <v>8330</v>
      </c>
      <c r="D4522" s="1575" t="s">
        <v>8302</v>
      </c>
    </row>
    <row r="4523">
      <c r="A4523" s="1576" t="s">
        <v>3408</v>
      </c>
      <c r="B4523" s="1574" t="s">
        <v>8331</v>
      </c>
      <c r="C4523" s="112" t="s">
        <v>8332</v>
      </c>
      <c r="D4523" s="1575" t="s">
        <v>8302</v>
      </c>
    </row>
    <row r="4524">
      <c r="A4524" s="1576" t="s">
        <v>3408</v>
      </c>
      <c r="B4524" s="1574" t="s">
        <v>8333</v>
      </c>
      <c r="C4524" s="112" t="s">
        <v>8334</v>
      </c>
      <c r="D4524" s="1575" t="s">
        <v>7548</v>
      </c>
    </row>
    <row r="4525">
      <c r="A4525" s="1576" t="s">
        <v>3408</v>
      </c>
      <c r="B4525" s="1574" t="s">
        <v>8335</v>
      </c>
      <c r="C4525" s="112" t="s">
        <v>8336</v>
      </c>
      <c r="D4525" s="1575" t="s">
        <v>8302</v>
      </c>
    </row>
    <row r="4526">
      <c r="A4526" s="1576" t="s">
        <v>3408</v>
      </c>
      <c r="B4526" s="1574" t="s">
        <v>8337</v>
      </c>
      <c r="C4526" s="112" t="s">
        <v>8336</v>
      </c>
      <c r="D4526" s="1575" t="s">
        <v>8302</v>
      </c>
    </row>
    <row r="4527">
      <c r="A4527" s="1576" t="s">
        <v>3408</v>
      </c>
      <c r="B4527" s="1574" t="s">
        <v>8338</v>
      </c>
      <c r="C4527" s="112" t="s">
        <v>8339</v>
      </c>
      <c r="D4527" s="1575" t="s">
        <v>8302</v>
      </c>
    </row>
    <row r="4528">
      <c r="A4528" s="1576" t="s">
        <v>3408</v>
      </c>
      <c r="B4528" s="1574" t="s">
        <v>8340</v>
      </c>
      <c r="C4528" s="112" t="s">
        <v>8339</v>
      </c>
      <c r="D4528" s="1575" t="s">
        <v>8302</v>
      </c>
    </row>
    <row r="4529">
      <c r="A4529" s="1576" t="s">
        <v>3408</v>
      </c>
      <c r="B4529" s="1574" t="s">
        <v>8341</v>
      </c>
      <c r="C4529" s="112" t="s">
        <v>8342</v>
      </c>
      <c r="D4529" s="1575" t="s">
        <v>8343</v>
      </c>
    </row>
    <row r="4530">
      <c r="A4530" s="1576" t="s">
        <v>3408</v>
      </c>
      <c r="B4530" s="1574" t="s">
        <v>8344</v>
      </c>
      <c r="C4530" s="112" t="s">
        <v>8342</v>
      </c>
      <c r="D4530" s="1575" t="s">
        <v>8343</v>
      </c>
    </row>
    <row r="4531">
      <c r="A4531" s="1576" t="s">
        <v>3408</v>
      </c>
      <c r="B4531" s="1574" t="s">
        <v>8345</v>
      </c>
      <c r="C4531" s="112" t="s">
        <v>8342</v>
      </c>
      <c r="D4531" s="1575" t="s">
        <v>8343</v>
      </c>
    </row>
    <row r="4532">
      <c r="A4532" s="1576" t="s">
        <v>3408</v>
      </c>
      <c r="B4532" s="1574" t="s">
        <v>8346</v>
      </c>
      <c r="C4532" s="112" t="s">
        <v>8342</v>
      </c>
      <c r="D4532" s="1575" t="s">
        <v>8343</v>
      </c>
    </row>
    <row r="4533">
      <c r="A4533" s="1576" t="s">
        <v>3408</v>
      </c>
      <c r="B4533" s="1574" t="s">
        <v>8347</v>
      </c>
      <c r="C4533" s="112" t="s">
        <v>8342</v>
      </c>
      <c r="D4533" s="1575" t="s">
        <v>8343</v>
      </c>
    </row>
    <row r="4534">
      <c r="A4534" s="1576" t="s">
        <v>3408</v>
      </c>
      <c r="B4534" s="1574" t="s">
        <v>8348</v>
      </c>
      <c r="C4534" s="112" t="s">
        <v>8342</v>
      </c>
      <c r="D4534" s="1575" t="s">
        <v>8343</v>
      </c>
    </row>
    <row r="4535">
      <c r="A4535" s="1576" t="s">
        <v>3408</v>
      </c>
      <c r="B4535" s="1574" t="s">
        <v>8349</v>
      </c>
      <c r="C4535" s="112" t="s">
        <v>8342</v>
      </c>
      <c r="D4535" s="1575" t="s">
        <v>8343</v>
      </c>
    </row>
    <row r="4536">
      <c r="A4536" s="1576" t="s">
        <v>3408</v>
      </c>
      <c r="B4536" s="1574" t="s">
        <v>8350</v>
      </c>
      <c r="C4536" s="112" t="s">
        <v>8342</v>
      </c>
      <c r="D4536" s="1575" t="s">
        <v>8343</v>
      </c>
    </row>
    <row r="4537">
      <c r="A4537" s="1576" t="s">
        <v>3408</v>
      </c>
      <c r="B4537" s="1574" t="s">
        <v>8351</v>
      </c>
      <c r="C4537" s="112" t="s">
        <v>8342</v>
      </c>
      <c r="D4537" s="1575" t="s">
        <v>8343</v>
      </c>
    </row>
    <row r="4538">
      <c r="A4538" s="1576" t="s">
        <v>3408</v>
      </c>
      <c r="B4538" s="1574" t="s">
        <v>8352</v>
      </c>
      <c r="C4538" s="112" t="s">
        <v>8342</v>
      </c>
      <c r="D4538" s="1575" t="s">
        <v>8343</v>
      </c>
    </row>
    <row r="4539">
      <c r="A4539" s="1576" t="s">
        <v>3408</v>
      </c>
      <c r="B4539" s="1574" t="s">
        <v>8353</v>
      </c>
      <c r="C4539" s="112" t="s">
        <v>8342</v>
      </c>
      <c r="D4539" s="1575" t="s">
        <v>8343</v>
      </c>
    </row>
    <row r="4540">
      <c r="A4540" s="1576" t="s">
        <v>3408</v>
      </c>
      <c r="B4540" s="1574" t="s">
        <v>8354</v>
      </c>
      <c r="C4540" s="112" t="s">
        <v>8342</v>
      </c>
      <c r="D4540" s="1575" t="s">
        <v>8343</v>
      </c>
    </row>
    <row r="4541">
      <c r="A4541" s="1576" t="s">
        <v>3408</v>
      </c>
      <c r="B4541" s="1574" t="s">
        <v>8355</v>
      </c>
      <c r="C4541" s="112" t="s">
        <v>8356</v>
      </c>
      <c r="D4541" s="1575" t="s">
        <v>8343</v>
      </c>
    </row>
    <row r="4542">
      <c r="A4542" s="1576" t="s">
        <v>3408</v>
      </c>
      <c r="B4542" s="1574" t="s">
        <v>8357</v>
      </c>
      <c r="C4542" s="112" t="s">
        <v>8358</v>
      </c>
      <c r="D4542" s="1575" t="s">
        <v>8343</v>
      </c>
    </row>
    <row r="4543">
      <c r="A4543" s="1576" t="s">
        <v>3408</v>
      </c>
      <c r="B4543" s="1574" t="s">
        <v>8359</v>
      </c>
      <c r="C4543" s="112" t="s">
        <v>8360</v>
      </c>
      <c r="D4543" s="1575" t="s">
        <v>8343</v>
      </c>
    </row>
    <row r="4544">
      <c r="A4544" s="1576" t="s">
        <v>3408</v>
      </c>
      <c r="B4544" s="1574" t="s">
        <v>8361</v>
      </c>
      <c r="C4544" s="112" t="s">
        <v>8362</v>
      </c>
      <c r="D4544" s="1575" t="s">
        <v>8343</v>
      </c>
    </row>
    <row r="4545">
      <c r="A4545" s="1576" t="s">
        <v>3408</v>
      </c>
      <c r="B4545" s="1574" t="s">
        <v>8363</v>
      </c>
      <c r="C4545" s="112" t="s">
        <v>8364</v>
      </c>
      <c r="D4545" s="1575" t="s">
        <v>8343</v>
      </c>
    </row>
    <row r="4546">
      <c r="A4546" s="1576" t="s">
        <v>3408</v>
      </c>
      <c r="B4546" s="1574" t="s">
        <v>8365</v>
      </c>
      <c r="C4546" s="112" t="s">
        <v>8366</v>
      </c>
      <c r="D4546" s="1575" t="s">
        <v>8343</v>
      </c>
    </row>
    <row r="4547">
      <c r="A4547" s="1576" t="s">
        <v>3408</v>
      </c>
      <c r="B4547" s="1574" t="s">
        <v>8367</v>
      </c>
      <c r="C4547" s="112" t="s">
        <v>8366</v>
      </c>
      <c r="D4547" s="1575" t="s">
        <v>8343</v>
      </c>
    </row>
    <row r="4548">
      <c r="A4548" s="1576" t="s">
        <v>3408</v>
      </c>
      <c r="B4548" s="1574" t="s">
        <v>8368</v>
      </c>
      <c r="C4548" s="112" t="s">
        <v>8369</v>
      </c>
      <c r="D4548" s="1575" t="s">
        <v>8343</v>
      </c>
    </row>
    <row r="4549">
      <c r="A4549" s="1576" t="s">
        <v>3408</v>
      </c>
      <c r="B4549" s="1574" t="s">
        <v>8370</v>
      </c>
      <c r="C4549" s="112" t="s">
        <v>8371</v>
      </c>
      <c r="D4549" s="1575" t="s">
        <v>8372</v>
      </c>
    </row>
    <row r="4550">
      <c r="A4550" s="1576" t="s">
        <v>3408</v>
      </c>
      <c r="B4550" s="1574" t="s">
        <v>8373</v>
      </c>
      <c r="C4550" s="112" t="s">
        <v>8371</v>
      </c>
      <c r="D4550" s="1575" t="s">
        <v>1781</v>
      </c>
    </row>
    <row r="4551">
      <c r="A4551" s="1576" t="s">
        <v>3408</v>
      </c>
      <c r="B4551" s="1574" t="s">
        <v>8374</v>
      </c>
      <c r="C4551" s="112" t="s">
        <v>8375</v>
      </c>
      <c r="D4551" s="1575" t="s">
        <v>8343</v>
      </c>
    </row>
    <row r="4552">
      <c r="A4552" s="1576" t="s">
        <v>3408</v>
      </c>
      <c r="B4552" s="1574" t="s">
        <v>8376</v>
      </c>
      <c r="C4552" s="112" t="s">
        <v>8377</v>
      </c>
      <c r="D4552" s="1575" t="s">
        <v>8372</v>
      </c>
    </row>
    <row r="4553">
      <c r="A4553" s="1576" t="s">
        <v>3408</v>
      </c>
      <c r="B4553" s="1574" t="s">
        <v>8378</v>
      </c>
      <c r="C4553" s="112" t="s">
        <v>8372</v>
      </c>
      <c r="D4553" s="1575" t="s">
        <v>8372</v>
      </c>
    </row>
    <row r="4554">
      <c r="A4554" s="1576" t="s">
        <v>3408</v>
      </c>
      <c r="B4554" s="1574" t="s">
        <v>8379</v>
      </c>
      <c r="C4554" s="112" t="s">
        <v>8372</v>
      </c>
      <c r="D4554" s="1575" t="s">
        <v>8372</v>
      </c>
    </row>
    <row r="4555">
      <c r="A4555" s="1576" t="s">
        <v>3408</v>
      </c>
      <c r="B4555" s="1574" t="s">
        <v>8380</v>
      </c>
      <c r="C4555" s="112" t="s">
        <v>8372</v>
      </c>
      <c r="D4555" s="1575" t="s">
        <v>8372</v>
      </c>
    </row>
    <row r="4556">
      <c r="A4556" s="1576" t="s">
        <v>3408</v>
      </c>
      <c r="B4556" s="1574" t="s">
        <v>8381</v>
      </c>
      <c r="C4556" s="112" t="s">
        <v>8372</v>
      </c>
      <c r="D4556" s="1575" t="s">
        <v>8372</v>
      </c>
    </row>
    <row r="4557">
      <c r="A4557" s="1576" t="s">
        <v>3408</v>
      </c>
      <c r="B4557" s="1574" t="s">
        <v>8382</v>
      </c>
      <c r="C4557" s="112" t="s">
        <v>8372</v>
      </c>
      <c r="D4557" s="1575" t="s">
        <v>8372</v>
      </c>
    </row>
    <row r="4558">
      <c r="A4558" s="1576" t="s">
        <v>3408</v>
      </c>
      <c r="B4558" s="1574" t="s">
        <v>8383</v>
      </c>
      <c r="C4558" s="112" t="s">
        <v>8372</v>
      </c>
      <c r="D4558" s="1575" t="s">
        <v>8372</v>
      </c>
    </row>
    <row r="4559">
      <c r="A4559" s="1576" t="s">
        <v>3408</v>
      </c>
      <c r="B4559" s="1574" t="s">
        <v>8384</v>
      </c>
      <c r="C4559" s="112" t="s">
        <v>8372</v>
      </c>
      <c r="D4559" s="1575" t="s">
        <v>8372</v>
      </c>
    </row>
    <row r="4560">
      <c r="A4560" s="1576" t="s">
        <v>3408</v>
      </c>
      <c r="B4560" s="1574" t="s">
        <v>8385</v>
      </c>
      <c r="C4560" s="112" t="s">
        <v>8372</v>
      </c>
      <c r="D4560" s="1575" t="s">
        <v>8372</v>
      </c>
    </row>
    <row r="4561">
      <c r="A4561" s="1576" t="s">
        <v>3408</v>
      </c>
      <c r="B4561" s="1574" t="s">
        <v>8386</v>
      </c>
      <c r="C4561" s="112" t="s">
        <v>8372</v>
      </c>
      <c r="D4561" s="1575" t="s">
        <v>8372</v>
      </c>
    </row>
    <row r="4562">
      <c r="A4562" s="1576" t="s">
        <v>3408</v>
      </c>
      <c r="B4562" s="1574" t="s">
        <v>8387</v>
      </c>
      <c r="C4562" s="112" t="s">
        <v>8372</v>
      </c>
      <c r="D4562" s="1575" t="s">
        <v>8372</v>
      </c>
    </row>
    <row r="4563">
      <c r="A4563" s="1576" t="s">
        <v>3408</v>
      </c>
      <c r="B4563" s="1574" t="s">
        <v>8388</v>
      </c>
      <c r="C4563" s="112" t="s">
        <v>8372</v>
      </c>
      <c r="D4563" s="1575" t="s">
        <v>8372</v>
      </c>
    </row>
    <row r="4564">
      <c r="A4564" s="1576" t="s">
        <v>3408</v>
      </c>
      <c r="B4564" s="1574" t="s">
        <v>8389</v>
      </c>
      <c r="C4564" s="112" t="s">
        <v>8372</v>
      </c>
      <c r="D4564" s="1575" t="s">
        <v>8372</v>
      </c>
    </row>
    <row r="4565">
      <c r="A4565" s="1576" t="s">
        <v>3408</v>
      </c>
      <c r="B4565" s="1574" t="s">
        <v>8390</v>
      </c>
      <c r="C4565" s="112" t="s">
        <v>8372</v>
      </c>
      <c r="D4565" s="1575" t="s">
        <v>8372</v>
      </c>
    </row>
    <row r="4566">
      <c r="A4566" s="1576" t="s">
        <v>3408</v>
      </c>
      <c r="B4566" s="1574" t="s">
        <v>8391</v>
      </c>
      <c r="C4566" s="112" t="s">
        <v>8372</v>
      </c>
      <c r="D4566" s="1575" t="s">
        <v>8343</v>
      </c>
    </row>
    <row r="4567">
      <c r="A4567" s="1576" t="s">
        <v>3408</v>
      </c>
      <c r="B4567" s="1574" t="s">
        <v>8392</v>
      </c>
      <c r="C4567" s="112" t="s">
        <v>8393</v>
      </c>
      <c r="D4567" s="1575" t="s">
        <v>8343</v>
      </c>
    </row>
    <row r="4568">
      <c r="A4568" s="1576" t="s">
        <v>3408</v>
      </c>
      <c r="B4568" s="1574" t="s">
        <v>8394</v>
      </c>
      <c r="C4568" s="112" t="s">
        <v>8395</v>
      </c>
      <c r="D4568" s="1575" t="s">
        <v>8343</v>
      </c>
    </row>
    <row r="4569">
      <c r="A4569" s="1576" t="s">
        <v>3408</v>
      </c>
      <c r="B4569" s="1574" t="s">
        <v>8396</v>
      </c>
      <c r="C4569" s="112" t="s">
        <v>8372</v>
      </c>
      <c r="D4569" s="1575" t="s">
        <v>8343</v>
      </c>
    </row>
    <row r="4570">
      <c r="A4570" s="1576" t="s">
        <v>3408</v>
      </c>
      <c r="B4570" s="1574" t="s">
        <v>8397</v>
      </c>
      <c r="C4570" s="112" t="s">
        <v>8398</v>
      </c>
      <c r="D4570" s="1575" t="s">
        <v>8343</v>
      </c>
    </row>
    <row r="4571">
      <c r="A4571" s="1576" t="s">
        <v>3408</v>
      </c>
      <c r="B4571" s="1574" t="s">
        <v>8399</v>
      </c>
      <c r="C4571" s="112" t="s">
        <v>8400</v>
      </c>
      <c r="D4571" s="1575" t="s">
        <v>8401</v>
      </c>
    </row>
    <row r="4572">
      <c r="A4572" s="1576" t="s">
        <v>3408</v>
      </c>
      <c r="B4572" s="1574" t="s">
        <v>8402</v>
      </c>
      <c r="C4572" s="112" t="s">
        <v>8400</v>
      </c>
      <c r="D4572" s="1575" t="s">
        <v>8401</v>
      </c>
    </row>
    <row r="4573">
      <c r="A4573" s="1576" t="s">
        <v>3408</v>
      </c>
      <c r="B4573" s="1574" t="s">
        <v>8403</v>
      </c>
      <c r="C4573" s="112" t="s">
        <v>8404</v>
      </c>
      <c r="D4573" s="1575" t="s">
        <v>8401</v>
      </c>
    </row>
    <row r="4574">
      <c r="A4574" s="1576" t="s">
        <v>3408</v>
      </c>
      <c r="B4574" s="1574" t="s">
        <v>8405</v>
      </c>
      <c r="C4574" s="112" t="s">
        <v>8406</v>
      </c>
      <c r="D4574" s="1575" t="s">
        <v>8401</v>
      </c>
    </row>
    <row r="4575">
      <c r="A4575" s="1576" t="s">
        <v>3408</v>
      </c>
      <c r="B4575" s="1574" t="s">
        <v>8407</v>
      </c>
      <c r="C4575" s="112" t="s">
        <v>8400</v>
      </c>
      <c r="D4575" s="1575" t="s">
        <v>8401</v>
      </c>
    </row>
    <row r="4576">
      <c r="A4576" s="1576" t="s">
        <v>3408</v>
      </c>
      <c r="B4576" s="1574" t="s">
        <v>8408</v>
      </c>
      <c r="C4576" s="112" t="s">
        <v>8409</v>
      </c>
      <c r="D4576" s="1575" t="s">
        <v>8343</v>
      </c>
    </row>
    <row r="4577">
      <c r="A4577" s="1576" t="s">
        <v>3408</v>
      </c>
      <c r="B4577" s="1574" t="s">
        <v>8410</v>
      </c>
      <c r="C4577" s="112" t="s">
        <v>3997</v>
      </c>
      <c r="D4577" s="1575" t="s">
        <v>8372</v>
      </c>
    </row>
    <row r="4578">
      <c r="A4578" s="1576" t="s">
        <v>3408</v>
      </c>
      <c r="B4578" s="1574" t="s">
        <v>8411</v>
      </c>
      <c r="C4578" s="112" t="s">
        <v>8412</v>
      </c>
      <c r="D4578" s="1575" t="s">
        <v>8372</v>
      </c>
    </row>
    <row r="4579">
      <c r="A4579" s="1576" t="s">
        <v>3408</v>
      </c>
      <c r="B4579" s="1574" t="s">
        <v>8413</v>
      </c>
      <c r="C4579" s="112" t="s">
        <v>8412</v>
      </c>
      <c r="D4579" s="1575" t="s">
        <v>8372</v>
      </c>
    </row>
    <row r="4580">
      <c r="A4580" s="1576" t="s">
        <v>3408</v>
      </c>
      <c r="B4580" s="1574" t="s">
        <v>8414</v>
      </c>
      <c r="C4580" s="112" t="s">
        <v>8372</v>
      </c>
      <c r="D4580" s="1575" t="s">
        <v>8372</v>
      </c>
    </row>
    <row r="4581">
      <c r="A4581" s="1576" t="s">
        <v>3408</v>
      </c>
      <c r="B4581" s="1574" t="s">
        <v>8415</v>
      </c>
      <c r="C4581" s="112" t="s">
        <v>8372</v>
      </c>
      <c r="D4581" s="1575" t="s">
        <v>8372</v>
      </c>
    </row>
    <row r="4582">
      <c r="A4582" s="1576" t="s">
        <v>3408</v>
      </c>
      <c r="B4582" s="1574" t="s">
        <v>8416</v>
      </c>
      <c r="C4582" s="112" t="s">
        <v>8372</v>
      </c>
      <c r="D4582" s="1575" t="s">
        <v>8372</v>
      </c>
    </row>
    <row r="4583">
      <c r="A4583" s="1576" t="s">
        <v>3408</v>
      </c>
      <c r="B4583" s="1574" t="s">
        <v>8417</v>
      </c>
      <c r="C4583" s="112" t="s">
        <v>8342</v>
      </c>
      <c r="D4583" s="1575" t="s">
        <v>8343</v>
      </c>
    </row>
    <row r="4584">
      <c r="A4584" s="1576" t="s">
        <v>3408</v>
      </c>
      <c r="B4584" s="1574" t="s">
        <v>8418</v>
      </c>
      <c r="C4584" s="112" t="s">
        <v>8342</v>
      </c>
      <c r="D4584" s="1575" t="s">
        <v>8343</v>
      </c>
    </row>
    <row r="4585">
      <c r="A4585" s="1576" t="s">
        <v>3408</v>
      </c>
      <c r="B4585" s="1574" t="s">
        <v>8419</v>
      </c>
      <c r="C4585" s="112" t="s">
        <v>8342</v>
      </c>
      <c r="D4585" s="1575" t="s">
        <v>8343</v>
      </c>
    </row>
    <row r="4586">
      <c r="A4586" s="1576" t="s">
        <v>3408</v>
      </c>
      <c r="B4586" s="1574" t="s">
        <v>8420</v>
      </c>
      <c r="C4586" s="112" t="s">
        <v>8421</v>
      </c>
      <c r="D4586" s="1575" t="s">
        <v>8372</v>
      </c>
    </row>
    <row r="4587">
      <c r="A4587" s="1576" t="s">
        <v>3408</v>
      </c>
      <c r="B4587" s="1574" t="s">
        <v>8422</v>
      </c>
      <c r="C4587" s="112" t="s">
        <v>8421</v>
      </c>
      <c r="D4587" s="1575" t="s">
        <v>8372</v>
      </c>
    </row>
    <row r="4588">
      <c r="A4588" s="1576" t="s">
        <v>3408</v>
      </c>
      <c r="B4588" s="1574" t="s">
        <v>8423</v>
      </c>
      <c r="C4588" s="112" t="s">
        <v>8424</v>
      </c>
      <c r="D4588" s="1575" t="s">
        <v>8372</v>
      </c>
    </row>
    <row r="4589">
      <c r="A4589" s="1576" t="s">
        <v>3408</v>
      </c>
      <c r="B4589" s="1574" t="s">
        <v>8425</v>
      </c>
      <c r="C4589" s="112" t="s">
        <v>8424</v>
      </c>
      <c r="D4589" s="1575" t="s">
        <v>8372</v>
      </c>
    </row>
    <row r="4590">
      <c r="A4590" s="1576" t="s">
        <v>3408</v>
      </c>
      <c r="B4590" s="1574" t="s">
        <v>8426</v>
      </c>
      <c r="C4590" s="112" t="s">
        <v>8424</v>
      </c>
      <c r="D4590" s="1575" t="s">
        <v>8372</v>
      </c>
    </row>
    <row r="4591">
      <c r="A4591" s="1576" t="s">
        <v>3408</v>
      </c>
      <c r="B4591" s="1574" t="s">
        <v>8427</v>
      </c>
      <c r="C4591" s="112" t="s">
        <v>8424</v>
      </c>
      <c r="D4591" s="1575" t="s">
        <v>8372</v>
      </c>
    </row>
    <row r="4592">
      <c r="A4592" s="1576" t="s">
        <v>3408</v>
      </c>
      <c r="B4592" s="1574" t="s">
        <v>8428</v>
      </c>
      <c r="C4592" s="112" t="s">
        <v>8421</v>
      </c>
      <c r="D4592" s="1575" t="s">
        <v>8372</v>
      </c>
    </row>
    <row r="4593">
      <c r="A4593" s="1576" t="s">
        <v>3408</v>
      </c>
      <c r="B4593" s="1574" t="s">
        <v>8429</v>
      </c>
      <c r="C4593" s="112" t="s">
        <v>8421</v>
      </c>
      <c r="D4593" s="1575" t="s">
        <v>8372</v>
      </c>
    </row>
    <row r="4594">
      <c r="A4594" s="1576" t="s">
        <v>3408</v>
      </c>
      <c r="B4594" s="1574" t="s">
        <v>8430</v>
      </c>
      <c r="C4594" s="112" t="s">
        <v>8371</v>
      </c>
      <c r="D4594" s="1575" t="s">
        <v>8372</v>
      </c>
    </row>
    <row r="4595">
      <c r="A4595" s="1576" t="s">
        <v>3408</v>
      </c>
      <c r="B4595" s="1574" t="s">
        <v>8431</v>
      </c>
      <c r="C4595" s="112" t="s">
        <v>8432</v>
      </c>
      <c r="D4595" s="1575" t="s">
        <v>6254</v>
      </c>
    </row>
    <row r="4596">
      <c r="A4596" s="1576" t="s">
        <v>3408</v>
      </c>
      <c r="B4596" s="1574" t="s">
        <v>8433</v>
      </c>
      <c r="C4596" s="112" t="s">
        <v>8432</v>
      </c>
      <c r="D4596" s="1575" t="s">
        <v>6254</v>
      </c>
    </row>
    <row r="4597">
      <c r="A4597" s="1576" t="s">
        <v>3408</v>
      </c>
      <c r="B4597" s="1574" t="s">
        <v>8434</v>
      </c>
      <c r="C4597" s="112" t="s">
        <v>8435</v>
      </c>
      <c r="D4597" s="1575" t="s">
        <v>8436</v>
      </c>
    </row>
    <row r="4598">
      <c r="A4598" s="1576" t="s">
        <v>3408</v>
      </c>
      <c r="B4598" s="1574" t="s">
        <v>8437</v>
      </c>
      <c r="C4598" s="112" t="s">
        <v>8435</v>
      </c>
      <c r="D4598" s="1575" t="s">
        <v>8436</v>
      </c>
    </row>
    <row r="4599">
      <c r="A4599" s="1576" t="s">
        <v>3408</v>
      </c>
      <c r="B4599" s="1574" t="s">
        <v>8438</v>
      </c>
      <c r="C4599" s="112" t="s">
        <v>8435</v>
      </c>
      <c r="D4599" s="1575" t="s">
        <v>8436</v>
      </c>
    </row>
    <row r="4600">
      <c r="A4600" s="1576" t="s">
        <v>3408</v>
      </c>
      <c r="B4600" s="1574" t="s">
        <v>8439</v>
      </c>
      <c r="C4600" s="112" t="s">
        <v>8440</v>
      </c>
      <c r="D4600" s="1575" t="s">
        <v>6254</v>
      </c>
    </row>
    <row r="4601">
      <c r="A4601" s="1576" t="s">
        <v>3408</v>
      </c>
      <c r="B4601" s="1574" t="s">
        <v>8441</v>
      </c>
      <c r="C4601" s="112" t="s">
        <v>8440</v>
      </c>
      <c r="D4601" s="1575" t="s">
        <v>6254</v>
      </c>
    </row>
    <row r="4602">
      <c r="A4602" s="1576" t="s">
        <v>3408</v>
      </c>
      <c r="B4602" s="1574" t="s">
        <v>8442</v>
      </c>
      <c r="C4602" s="112" t="s">
        <v>8440</v>
      </c>
      <c r="D4602" s="1575" t="s">
        <v>6254</v>
      </c>
    </row>
    <row r="4603">
      <c r="A4603" s="1576" t="s">
        <v>3408</v>
      </c>
      <c r="B4603" s="1574" t="s">
        <v>8443</v>
      </c>
      <c r="C4603" s="112" t="s">
        <v>8440</v>
      </c>
      <c r="D4603" s="1575" t="s">
        <v>8436</v>
      </c>
    </row>
    <row r="4604">
      <c r="A4604" s="1576" t="s">
        <v>3408</v>
      </c>
      <c r="B4604" s="1574" t="s">
        <v>8444</v>
      </c>
      <c r="C4604" s="112" t="s">
        <v>8440</v>
      </c>
      <c r="D4604" s="1575" t="s">
        <v>8436</v>
      </c>
    </row>
    <row r="4605">
      <c r="A4605" s="1576" t="s">
        <v>3408</v>
      </c>
      <c r="B4605" s="1574" t="s">
        <v>8445</v>
      </c>
      <c r="C4605" s="112" t="s">
        <v>8446</v>
      </c>
      <c r="D4605" s="1575" t="s">
        <v>8436</v>
      </c>
    </row>
    <row r="4606">
      <c r="A4606" s="1576" t="s">
        <v>3408</v>
      </c>
      <c r="B4606" s="1574" t="s">
        <v>8447</v>
      </c>
      <c r="C4606" s="112" t="s">
        <v>8448</v>
      </c>
      <c r="D4606" s="1575" t="s">
        <v>8436</v>
      </c>
    </row>
    <row r="4607">
      <c r="A4607" s="1576" t="s">
        <v>3408</v>
      </c>
      <c r="B4607" s="1574" t="s">
        <v>8449</v>
      </c>
      <c r="C4607" s="112" t="s">
        <v>8450</v>
      </c>
      <c r="D4607" s="1575" t="s">
        <v>8436</v>
      </c>
    </row>
    <row r="4608">
      <c r="A4608" s="1576" t="s">
        <v>3408</v>
      </c>
      <c r="B4608" s="1574" t="s">
        <v>8451</v>
      </c>
      <c r="C4608" s="112" t="s">
        <v>8452</v>
      </c>
      <c r="D4608" s="1575" t="s">
        <v>8436</v>
      </c>
    </row>
    <row r="4609">
      <c r="A4609" s="1576" t="s">
        <v>3408</v>
      </c>
      <c r="B4609" s="1574" t="s">
        <v>8453</v>
      </c>
      <c r="C4609" s="112" t="s">
        <v>8454</v>
      </c>
      <c r="D4609" s="1575" t="s">
        <v>8436</v>
      </c>
    </row>
    <row r="4610">
      <c r="A4610" s="1576" t="s">
        <v>3408</v>
      </c>
      <c r="B4610" s="1574" t="s">
        <v>8455</v>
      </c>
      <c r="C4610" s="112" t="s">
        <v>8452</v>
      </c>
      <c r="D4610" s="1575" t="s">
        <v>8436</v>
      </c>
    </row>
    <row r="4611">
      <c r="A4611" s="1576" t="s">
        <v>3408</v>
      </c>
      <c r="B4611" s="1574" t="s">
        <v>8456</v>
      </c>
      <c r="C4611" s="112" t="s">
        <v>8457</v>
      </c>
      <c r="D4611" s="1575" t="s">
        <v>7239</v>
      </c>
    </row>
    <row r="4612">
      <c r="A4612" s="1576" t="s">
        <v>3408</v>
      </c>
      <c r="B4612" s="1574" t="s">
        <v>8458</v>
      </c>
      <c r="C4612" s="112" t="s">
        <v>8459</v>
      </c>
      <c r="D4612" s="1575" t="s">
        <v>8436</v>
      </c>
    </row>
    <row r="4613">
      <c r="A4613" s="1576" t="s">
        <v>3408</v>
      </c>
      <c r="B4613" s="1574" t="s">
        <v>8460</v>
      </c>
      <c r="C4613" s="112" t="s">
        <v>8459</v>
      </c>
      <c r="D4613" s="1575" t="s">
        <v>8436</v>
      </c>
    </row>
    <row r="4614">
      <c r="A4614" s="1576" t="s">
        <v>3408</v>
      </c>
      <c r="B4614" s="1574" t="s">
        <v>8461</v>
      </c>
      <c r="C4614" s="112" t="s">
        <v>8459</v>
      </c>
      <c r="D4614" s="1575" t="s">
        <v>8436</v>
      </c>
    </row>
    <row r="4615">
      <c r="A4615" s="1576" t="s">
        <v>3408</v>
      </c>
      <c r="B4615" s="1574" t="s">
        <v>8462</v>
      </c>
      <c r="C4615" s="112" t="s">
        <v>8459</v>
      </c>
      <c r="D4615" s="1575" t="s">
        <v>8436</v>
      </c>
    </row>
    <row r="4616">
      <c r="A4616" s="1576" t="s">
        <v>3408</v>
      </c>
      <c r="B4616" s="1574" t="s">
        <v>8463</v>
      </c>
      <c r="C4616" s="112" t="s">
        <v>8464</v>
      </c>
      <c r="D4616" s="1575" t="s">
        <v>8436</v>
      </c>
    </row>
    <row r="4617">
      <c r="A4617" s="1576" t="s">
        <v>3408</v>
      </c>
      <c r="B4617" s="1574" t="s">
        <v>8465</v>
      </c>
      <c r="C4617" s="112" t="s">
        <v>8464</v>
      </c>
      <c r="D4617" s="1575" t="s">
        <v>8436</v>
      </c>
    </row>
    <row r="4618">
      <c r="A4618" s="1576" t="s">
        <v>3408</v>
      </c>
      <c r="B4618" s="1574" t="s">
        <v>8466</v>
      </c>
      <c r="C4618" s="112" t="s">
        <v>8467</v>
      </c>
      <c r="D4618" s="1575" t="s">
        <v>8436</v>
      </c>
    </row>
    <row r="4619">
      <c r="A4619" s="1576" t="s">
        <v>3408</v>
      </c>
      <c r="B4619" s="1574" t="s">
        <v>8468</v>
      </c>
      <c r="C4619" s="112" t="s">
        <v>8467</v>
      </c>
      <c r="D4619" s="1575" t="s">
        <v>8436</v>
      </c>
    </row>
    <row r="4620">
      <c r="A4620" s="1576" t="s">
        <v>3408</v>
      </c>
      <c r="B4620" s="1574" t="s">
        <v>8469</v>
      </c>
      <c r="C4620" s="112" t="s">
        <v>8470</v>
      </c>
      <c r="D4620" s="1575" t="s">
        <v>6254</v>
      </c>
    </row>
    <row r="4621">
      <c r="A4621" s="1576" t="s">
        <v>3408</v>
      </c>
      <c r="B4621" s="1574" t="s">
        <v>8471</v>
      </c>
      <c r="C4621" s="112" t="s">
        <v>8470</v>
      </c>
      <c r="D4621" s="1575" t="s">
        <v>6254</v>
      </c>
    </row>
    <row r="4622">
      <c r="A4622" s="1576" t="s">
        <v>3408</v>
      </c>
      <c r="B4622" s="1574" t="s">
        <v>8472</v>
      </c>
      <c r="C4622" s="112" t="s">
        <v>8470</v>
      </c>
      <c r="D4622" s="1575" t="s">
        <v>6254</v>
      </c>
    </row>
    <row r="4623">
      <c r="A4623" s="1576" t="s">
        <v>3408</v>
      </c>
      <c r="B4623" s="1574" t="s">
        <v>8473</v>
      </c>
      <c r="C4623" s="112" t="s">
        <v>8470</v>
      </c>
      <c r="D4623" s="1575" t="s">
        <v>6254</v>
      </c>
    </row>
    <row r="4624">
      <c r="A4624" s="1576" t="s">
        <v>3408</v>
      </c>
      <c r="B4624" s="1574" t="s">
        <v>8474</v>
      </c>
      <c r="C4624" s="112" t="s">
        <v>8470</v>
      </c>
      <c r="D4624" s="1575" t="s">
        <v>6254</v>
      </c>
    </row>
    <row r="4625">
      <c r="A4625" s="1576" t="s">
        <v>3408</v>
      </c>
      <c r="B4625" s="1574" t="s">
        <v>8475</v>
      </c>
      <c r="C4625" s="112" t="s">
        <v>8470</v>
      </c>
      <c r="D4625" s="1575" t="s">
        <v>6254</v>
      </c>
    </row>
    <row r="4626">
      <c r="A4626" s="1576" t="s">
        <v>3408</v>
      </c>
      <c r="B4626" s="1574" t="s">
        <v>8476</v>
      </c>
      <c r="C4626" s="112" t="s">
        <v>8470</v>
      </c>
      <c r="D4626" s="1575" t="s">
        <v>6254</v>
      </c>
    </row>
    <row r="4627">
      <c r="A4627" s="1576" t="s">
        <v>3408</v>
      </c>
      <c r="B4627" s="1574" t="s">
        <v>8477</v>
      </c>
      <c r="C4627" s="112" t="s">
        <v>8470</v>
      </c>
      <c r="D4627" s="1575" t="s">
        <v>6254</v>
      </c>
    </row>
    <row r="4628">
      <c r="A4628" s="1576" t="s">
        <v>3408</v>
      </c>
      <c r="B4628" s="1574" t="s">
        <v>8478</v>
      </c>
      <c r="C4628" s="112" t="s">
        <v>8470</v>
      </c>
      <c r="D4628" s="1575" t="s">
        <v>6254</v>
      </c>
    </row>
    <row r="4629">
      <c r="A4629" s="1576" t="s">
        <v>3408</v>
      </c>
      <c r="B4629" s="1574" t="s">
        <v>8479</v>
      </c>
      <c r="C4629" s="112" t="s">
        <v>8470</v>
      </c>
      <c r="D4629" s="1575" t="s">
        <v>6254</v>
      </c>
    </row>
    <row r="4630">
      <c r="A4630" s="1576" t="s">
        <v>3408</v>
      </c>
      <c r="B4630" s="1574" t="s">
        <v>8480</v>
      </c>
      <c r="C4630" s="112" t="s">
        <v>8470</v>
      </c>
      <c r="D4630" s="1575" t="s">
        <v>6254</v>
      </c>
    </row>
    <row r="4631">
      <c r="A4631" s="1576" t="s">
        <v>3408</v>
      </c>
      <c r="B4631" s="1574" t="s">
        <v>8481</v>
      </c>
      <c r="C4631" s="112" t="s">
        <v>8470</v>
      </c>
      <c r="D4631" s="1575" t="s">
        <v>6254</v>
      </c>
    </row>
    <row r="4632">
      <c r="A4632" s="1576" t="s">
        <v>3408</v>
      </c>
      <c r="B4632" s="1574" t="s">
        <v>8482</v>
      </c>
      <c r="C4632" s="112" t="s">
        <v>8470</v>
      </c>
      <c r="D4632" s="1575" t="s">
        <v>6254</v>
      </c>
    </row>
    <row r="4633">
      <c r="A4633" s="1576" t="s">
        <v>3408</v>
      </c>
      <c r="B4633" s="1574" t="s">
        <v>8483</v>
      </c>
      <c r="C4633" s="112" t="s">
        <v>8470</v>
      </c>
      <c r="D4633" s="1575" t="s">
        <v>6254</v>
      </c>
    </row>
    <row r="4634">
      <c r="A4634" s="1576" t="s">
        <v>3408</v>
      </c>
      <c r="B4634" s="1574" t="s">
        <v>8484</v>
      </c>
      <c r="C4634" s="112" t="s">
        <v>2168</v>
      </c>
      <c r="D4634" s="1575" t="s">
        <v>6860</v>
      </c>
    </row>
    <row r="4635">
      <c r="A4635" s="1576" t="s">
        <v>3408</v>
      </c>
      <c r="B4635" s="1574" t="s">
        <v>8485</v>
      </c>
      <c r="C4635" s="112" t="s">
        <v>8452</v>
      </c>
      <c r="D4635" s="1575" t="s">
        <v>8436</v>
      </c>
    </row>
    <row r="4636">
      <c r="A4636" s="1576" t="s">
        <v>3408</v>
      </c>
      <c r="B4636" s="1574" t="s">
        <v>8486</v>
      </c>
      <c r="C4636" s="112" t="s">
        <v>6323</v>
      </c>
      <c r="D4636" s="1575" t="s">
        <v>6254</v>
      </c>
    </row>
    <row r="4637">
      <c r="A4637" s="1576" t="s">
        <v>3408</v>
      </c>
      <c r="B4637" s="1574" t="s">
        <v>8487</v>
      </c>
      <c r="C4637" s="112" t="s">
        <v>6323</v>
      </c>
      <c r="D4637" s="1575" t="s">
        <v>6254</v>
      </c>
    </row>
    <row r="4638">
      <c r="A4638" s="1576" t="s">
        <v>3408</v>
      </c>
      <c r="B4638" s="1574" t="s">
        <v>8488</v>
      </c>
      <c r="C4638" s="112" t="s">
        <v>8489</v>
      </c>
      <c r="D4638" s="1575" t="s">
        <v>6254</v>
      </c>
    </row>
    <row r="4639">
      <c r="A4639" s="1576" t="s">
        <v>3408</v>
      </c>
      <c r="B4639" s="1574" t="s">
        <v>8490</v>
      </c>
      <c r="C4639" s="112" t="s">
        <v>8489</v>
      </c>
      <c r="D4639" s="1575" t="s">
        <v>6254</v>
      </c>
    </row>
    <row r="4640">
      <c r="A4640" s="1576" t="s">
        <v>3408</v>
      </c>
      <c r="B4640" s="1574" t="s">
        <v>8491</v>
      </c>
      <c r="C4640" s="112" t="s">
        <v>8492</v>
      </c>
      <c r="D4640" s="1575" t="s">
        <v>7239</v>
      </c>
    </row>
    <row r="4641">
      <c r="A4641" s="1576" t="s">
        <v>3408</v>
      </c>
      <c r="B4641" s="1574" t="s">
        <v>8493</v>
      </c>
      <c r="C4641" s="112" t="s">
        <v>2667</v>
      </c>
      <c r="D4641" s="1575" t="s">
        <v>8448</v>
      </c>
    </row>
    <row r="4642">
      <c r="A4642" s="1576" t="s">
        <v>3408</v>
      </c>
      <c r="B4642" s="1574" t="s">
        <v>8494</v>
      </c>
      <c r="C4642" s="112" t="s">
        <v>2667</v>
      </c>
      <c r="D4642" s="1575" t="s">
        <v>8448</v>
      </c>
    </row>
    <row r="4643">
      <c r="A4643" s="1576" t="s">
        <v>3408</v>
      </c>
      <c r="B4643" s="1574" t="s">
        <v>8495</v>
      </c>
      <c r="C4643" s="112" t="s">
        <v>2667</v>
      </c>
      <c r="D4643" s="1575" t="s">
        <v>8448</v>
      </c>
    </row>
    <row r="4644">
      <c r="A4644" s="1576" t="s">
        <v>3408</v>
      </c>
      <c r="B4644" s="1574" t="s">
        <v>8496</v>
      </c>
      <c r="C4644" s="112" t="s">
        <v>2667</v>
      </c>
      <c r="D4644" s="1575" t="s">
        <v>8448</v>
      </c>
    </row>
    <row r="4645">
      <c r="A4645" s="1576" t="s">
        <v>3408</v>
      </c>
      <c r="B4645" s="1574" t="s">
        <v>8497</v>
      </c>
      <c r="C4645" s="112" t="s">
        <v>2667</v>
      </c>
      <c r="D4645" s="1575" t="s">
        <v>8448</v>
      </c>
    </row>
    <row r="4646">
      <c r="A4646" s="1576" t="s">
        <v>3408</v>
      </c>
      <c r="B4646" s="1574" t="s">
        <v>8498</v>
      </c>
      <c r="C4646" s="112" t="s">
        <v>8499</v>
      </c>
      <c r="D4646" s="1575" t="s">
        <v>8448</v>
      </c>
    </row>
    <row r="4647">
      <c r="A4647" s="1576" t="s">
        <v>3408</v>
      </c>
      <c r="B4647" s="1574" t="s">
        <v>8500</v>
      </c>
      <c r="C4647" s="112" t="s">
        <v>8499</v>
      </c>
      <c r="D4647" s="1575" t="s">
        <v>8448</v>
      </c>
    </row>
    <row r="4648">
      <c r="A4648" s="1576" t="s">
        <v>3408</v>
      </c>
      <c r="B4648" s="1574" t="s">
        <v>8501</v>
      </c>
      <c r="C4648" s="112" t="s">
        <v>8499</v>
      </c>
      <c r="D4648" s="1575" t="s">
        <v>8448</v>
      </c>
    </row>
    <row r="4649">
      <c r="A4649" s="1576" t="s">
        <v>3408</v>
      </c>
      <c r="B4649" s="1574" t="s">
        <v>8502</v>
      </c>
      <c r="C4649" s="112" t="s">
        <v>8499</v>
      </c>
      <c r="D4649" s="1575" t="s">
        <v>8448</v>
      </c>
    </row>
    <row r="4650">
      <c r="A4650" s="1576" t="s">
        <v>3408</v>
      </c>
      <c r="B4650" s="1574" t="s">
        <v>8503</v>
      </c>
      <c r="C4650" s="112" t="s">
        <v>8499</v>
      </c>
      <c r="D4650" s="1575" t="s">
        <v>7910</v>
      </c>
    </row>
    <row r="4651">
      <c r="A4651" s="1576" t="s">
        <v>3408</v>
      </c>
      <c r="B4651" s="1574" t="s">
        <v>8504</v>
      </c>
      <c r="C4651" s="112" t="s">
        <v>8499</v>
      </c>
      <c r="D4651" s="1575" t="s">
        <v>8448</v>
      </c>
    </row>
    <row r="4652">
      <c r="A4652" s="1576" t="s">
        <v>3408</v>
      </c>
      <c r="B4652" s="1574" t="s">
        <v>8505</v>
      </c>
      <c r="C4652" s="112" t="s">
        <v>2667</v>
      </c>
      <c r="D4652" s="1575" t="s">
        <v>8448</v>
      </c>
    </row>
    <row r="4653">
      <c r="A4653" s="1576" t="s">
        <v>3408</v>
      </c>
      <c r="B4653" s="1574" t="s">
        <v>8506</v>
      </c>
      <c r="C4653" s="112" t="s">
        <v>2667</v>
      </c>
      <c r="D4653" s="1575" t="s">
        <v>8448</v>
      </c>
    </row>
    <row r="4654">
      <c r="A4654" s="1576" t="s">
        <v>3408</v>
      </c>
      <c r="B4654" s="1574" t="s">
        <v>8507</v>
      </c>
      <c r="C4654" s="112" t="s">
        <v>8508</v>
      </c>
      <c r="D4654" s="1575" t="s">
        <v>8448</v>
      </c>
    </row>
    <row r="4655">
      <c r="A4655" s="1576" t="s">
        <v>3408</v>
      </c>
      <c r="B4655" s="1574" t="s">
        <v>8509</v>
      </c>
      <c r="C4655" s="112" t="s">
        <v>8510</v>
      </c>
      <c r="D4655" s="1575" t="s">
        <v>7910</v>
      </c>
    </row>
    <row r="4656">
      <c r="A4656" s="1576" t="s">
        <v>3408</v>
      </c>
      <c r="B4656" s="1574" t="s">
        <v>8511</v>
      </c>
      <c r="C4656" s="112" t="s">
        <v>8510</v>
      </c>
      <c r="D4656" s="1575" t="s">
        <v>7910</v>
      </c>
    </row>
    <row r="4657">
      <c r="A4657" s="1576" t="s">
        <v>3408</v>
      </c>
      <c r="B4657" s="1574" t="s">
        <v>8512</v>
      </c>
      <c r="C4657" s="112" t="s">
        <v>8510</v>
      </c>
      <c r="D4657" s="1575" t="s">
        <v>7910</v>
      </c>
    </row>
    <row r="4658">
      <c r="A4658" s="1576" t="s">
        <v>3408</v>
      </c>
      <c r="B4658" s="1574" t="s">
        <v>8513</v>
      </c>
      <c r="C4658" s="112" t="s">
        <v>8514</v>
      </c>
      <c r="D4658" s="1575" t="s">
        <v>7910</v>
      </c>
    </row>
    <row r="4659">
      <c r="A4659" s="1576" t="s">
        <v>3408</v>
      </c>
      <c r="B4659" s="1574" t="s">
        <v>8515</v>
      </c>
      <c r="C4659" s="112" t="s">
        <v>8514</v>
      </c>
      <c r="D4659" s="1575" t="s">
        <v>7910</v>
      </c>
    </row>
    <row r="4660">
      <c r="A4660" s="1576" t="s">
        <v>3408</v>
      </c>
      <c r="B4660" s="1574" t="s">
        <v>8516</v>
      </c>
      <c r="C4660" s="112" t="s">
        <v>8514</v>
      </c>
      <c r="D4660" s="1575" t="s">
        <v>7910</v>
      </c>
    </row>
    <row r="4661">
      <c r="A4661" s="1576" t="s">
        <v>3408</v>
      </c>
      <c r="B4661" s="1574" t="s">
        <v>8517</v>
      </c>
      <c r="C4661" s="112" t="s">
        <v>8514</v>
      </c>
      <c r="D4661" s="1575" t="s">
        <v>7910</v>
      </c>
    </row>
    <row r="4662">
      <c r="A4662" s="1576" t="s">
        <v>3408</v>
      </c>
      <c r="B4662" s="1574" t="s">
        <v>8518</v>
      </c>
      <c r="C4662" s="112" t="s">
        <v>8514</v>
      </c>
      <c r="D4662" s="1575" t="s">
        <v>7910</v>
      </c>
    </row>
    <row r="4663">
      <c r="A4663" s="1576" t="s">
        <v>3408</v>
      </c>
      <c r="B4663" s="1574" t="s">
        <v>8519</v>
      </c>
      <c r="C4663" s="112" t="s">
        <v>8520</v>
      </c>
      <c r="D4663" s="1575" t="s">
        <v>8045</v>
      </c>
    </row>
    <row r="4664">
      <c r="A4664" s="1576" t="s">
        <v>3408</v>
      </c>
      <c r="B4664" s="1574" t="s">
        <v>8521</v>
      </c>
      <c r="C4664" s="112" t="s">
        <v>8522</v>
      </c>
      <c r="D4664" s="1575" t="s">
        <v>8448</v>
      </c>
    </row>
    <row r="4665">
      <c r="A4665" s="1576" t="s">
        <v>3408</v>
      </c>
      <c r="B4665" s="1574" t="s">
        <v>8523</v>
      </c>
      <c r="C4665" s="112" t="s">
        <v>1049</v>
      </c>
      <c r="D4665" s="1575" t="s">
        <v>7910</v>
      </c>
    </row>
    <row r="4666">
      <c r="A4666" s="1576" t="s">
        <v>3408</v>
      </c>
      <c r="B4666" s="1574" t="s">
        <v>8524</v>
      </c>
      <c r="C4666" s="112" t="s">
        <v>8525</v>
      </c>
      <c r="D4666" s="1575" t="s">
        <v>7910</v>
      </c>
    </row>
    <row r="4667">
      <c r="A4667" s="1576" t="s">
        <v>3408</v>
      </c>
      <c r="B4667" s="1574" t="s">
        <v>8526</v>
      </c>
      <c r="C4667" s="112" t="s">
        <v>1049</v>
      </c>
      <c r="D4667" s="1575" t="s">
        <v>7910</v>
      </c>
    </row>
    <row r="4668">
      <c r="A4668" s="1576" t="s">
        <v>3408</v>
      </c>
      <c r="B4668" s="1574" t="s">
        <v>8527</v>
      </c>
      <c r="C4668" s="112" t="s">
        <v>8525</v>
      </c>
      <c r="D4668" s="1575" t="s">
        <v>7910</v>
      </c>
    </row>
    <row r="4669">
      <c r="A4669" s="1576" t="s">
        <v>3408</v>
      </c>
      <c r="B4669" s="1574" t="s">
        <v>8528</v>
      </c>
      <c r="C4669" s="112" t="s">
        <v>1049</v>
      </c>
      <c r="D4669" s="1575" t="s">
        <v>7910</v>
      </c>
    </row>
    <row r="4670">
      <c r="A4670" s="1576" t="s">
        <v>3408</v>
      </c>
      <c r="B4670" s="1574" t="s">
        <v>8529</v>
      </c>
      <c r="C4670" s="112" t="s">
        <v>8530</v>
      </c>
      <c r="D4670" s="1575" t="s">
        <v>8045</v>
      </c>
    </row>
    <row r="4671">
      <c r="A4671" s="1576" t="s">
        <v>3408</v>
      </c>
      <c r="B4671" s="1574" t="s">
        <v>8531</v>
      </c>
      <c r="C4671" s="112" t="s">
        <v>8532</v>
      </c>
      <c r="D4671" s="1575" t="s">
        <v>7910</v>
      </c>
    </row>
    <row r="4672">
      <c r="A4672" s="1576" t="s">
        <v>3408</v>
      </c>
      <c r="B4672" s="1574" t="s">
        <v>8533</v>
      </c>
      <c r="C4672" s="112" t="s">
        <v>8534</v>
      </c>
      <c r="D4672" s="1575" t="s">
        <v>7910</v>
      </c>
    </row>
    <row r="4673">
      <c r="A4673" s="1576" t="s">
        <v>3408</v>
      </c>
      <c r="B4673" s="1574" t="s">
        <v>8535</v>
      </c>
      <c r="C4673" s="112" t="s">
        <v>8536</v>
      </c>
      <c r="D4673" s="1575" t="s">
        <v>8045</v>
      </c>
    </row>
    <row r="4674">
      <c r="A4674" s="1576" t="s">
        <v>3408</v>
      </c>
      <c r="B4674" s="1574" t="s">
        <v>8537</v>
      </c>
      <c r="C4674" s="112" t="s">
        <v>8538</v>
      </c>
      <c r="D4674" s="1575" t="s">
        <v>8045</v>
      </c>
    </row>
    <row r="4675">
      <c r="A4675" s="1576" t="s">
        <v>3408</v>
      </c>
      <c r="B4675" s="1574" t="s">
        <v>8539</v>
      </c>
      <c r="C4675" s="112" t="s">
        <v>8538</v>
      </c>
      <c r="D4675" s="1575" t="s">
        <v>8045</v>
      </c>
    </row>
    <row r="4676">
      <c r="A4676" s="1576" t="s">
        <v>3408</v>
      </c>
      <c r="B4676" s="1574" t="s">
        <v>8540</v>
      </c>
      <c r="C4676" s="112" t="s">
        <v>8538</v>
      </c>
      <c r="D4676" s="1575" t="s">
        <v>8045</v>
      </c>
    </row>
    <row r="4677">
      <c r="A4677" s="1576" t="s">
        <v>3408</v>
      </c>
      <c r="B4677" s="1574" t="s">
        <v>8541</v>
      </c>
      <c r="C4677" s="112" t="s">
        <v>8538</v>
      </c>
      <c r="D4677" s="1575" t="s">
        <v>8045</v>
      </c>
    </row>
    <row r="4678">
      <c r="A4678" s="1576" t="s">
        <v>3408</v>
      </c>
      <c r="B4678" s="1574" t="s">
        <v>8542</v>
      </c>
      <c r="C4678" s="112" t="s">
        <v>8543</v>
      </c>
      <c r="D4678" s="1575" t="s">
        <v>8045</v>
      </c>
    </row>
    <row r="4679">
      <c r="A4679" s="1576" t="s">
        <v>3408</v>
      </c>
      <c r="B4679" s="1574" t="s">
        <v>8544</v>
      </c>
      <c r="C4679" s="112" t="s">
        <v>8543</v>
      </c>
      <c r="D4679" s="1575" t="s">
        <v>8045</v>
      </c>
    </row>
    <row r="4680">
      <c r="A4680" s="1576" t="s">
        <v>3408</v>
      </c>
      <c r="B4680" s="1574" t="s">
        <v>8545</v>
      </c>
      <c r="C4680" s="112" t="s">
        <v>8546</v>
      </c>
      <c r="D4680" s="1575" t="s">
        <v>7910</v>
      </c>
    </row>
    <row r="4681">
      <c r="A4681" s="1576" t="s">
        <v>3408</v>
      </c>
      <c r="B4681" s="1574" t="s">
        <v>8547</v>
      </c>
      <c r="C4681" s="112" t="s">
        <v>8546</v>
      </c>
      <c r="D4681" s="1575" t="s">
        <v>7910</v>
      </c>
    </row>
    <row r="4682">
      <c r="A4682" s="1576" t="s">
        <v>3408</v>
      </c>
      <c r="B4682" s="1574" t="s">
        <v>8548</v>
      </c>
      <c r="C4682" s="112" t="s">
        <v>8546</v>
      </c>
      <c r="D4682" s="1575" t="s">
        <v>7910</v>
      </c>
    </row>
    <row r="4683">
      <c r="A4683" s="1576" t="s">
        <v>3408</v>
      </c>
      <c r="B4683" s="1574" t="s">
        <v>8549</v>
      </c>
      <c r="C4683" s="112" t="s">
        <v>8550</v>
      </c>
      <c r="D4683" s="1575" t="s">
        <v>8045</v>
      </c>
    </row>
    <row r="4684">
      <c r="A4684" s="1576" t="s">
        <v>3408</v>
      </c>
      <c r="B4684" s="1574" t="s">
        <v>8551</v>
      </c>
      <c r="C4684" s="112" t="s">
        <v>8552</v>
      </c>
      <c r="D4684" s="1575" t="s">
        <v>8045</v>
      </c>
    </row>
    <row r="4685">
      <c r="A4685" s="1576" t="s">
        <v>3408</v>
      </c>
      <c r="B4685" s="1574" t="s">
        <v>8553</v>
      </c>
      <c r="C4685" s="112" t="s">
        <v>8552</v>
      </c>
      <c r="D4685" s="1575" t="s">
        <v>8045</v>
      </c>
    </row>
    <row r="4686">
      <c r="A4686" s="1576" t="s">
        <v>3408</v>
      </c>
      <c r="B4686" s="1574" t="s">
        <v>8554</v>
      </c>
      <c r="C4686" s="112" t="s">
        <v>8555</v>
      </c>
      <c r="D4686" s="1575" t="s">
        <v>6792</v>
      </c>
    </row>
    <row r="4687">
      <c r="A4687" s="1576" t="s">
        <v>3408</v>
      </c>
      <c r="B4687" s="1574" t="s">
        <v>8556</v>
      </c>
      <c r="C4687" s="112" t="s">
        <v>8557</v>
      </c>
      <c r="D4687" s="1575" t="s">
        <v>6792</v>
      </c>
    </row>
    <row r="4688">
      <c r="A4688" s="1576" t="s">
        <v>3408</v>
      </c>
      <c r="B4688" s="1574" t="s">
        <v>8558</v>
      </c>
      <c r="C4688" s="112" t="s">
        <v>8557</v>
      </c>
      <c r="D4688" s="1575" t="s">
        <v>6792</v>
      </c>
    </row>
    <row r="4689">
      <c r="A4689" s="1576" t="s">
        <v>3408</v>
      </c>
      <c r="B4689" s="1574" t="s">
        <v>8559</v>
      </c>
      <c r="C4689" s="112" t="s">
        <v>8557</v>
      </c>
      <c r="D4689" s="1575" t="s">
        <v>6792</v>
      </c>
    </row>
    <row r="4690">
      <c r="A4690" s="1576" t="s">
        <v>3408</v>
      </c>
      <c r="B4690" s="1574" t="s">
        <v>8560</v>
      </c>
      <c r="C4690" s="112" t="s">
        <v>8557</v>
      </c>
      <c r="D4690" s="1575" t="s">
        <v>6792</v>
      </c>
    </row>
    <row r="4691">
      <c r="A4691" s="1576" t="s">
        <v>3408</v>
      </c>
      <c r="B4691" s="1574" t="s">
        <v>8561</v>
      </c>
      <c r="C4691" s="112" t="s">
        <v>8557</v>
      </c>
      <c r="D4691" s="1575" t="s">
        <v>6792</v>
      </c>
    </row>
    <row r="4692">
      <c r="A4692" s="1576" t="s">
        <v>3408</v>
      </c>
      <c r="B4692" s="1574" t="s">
        <v>8562</v>
      </c>
      <c r="C4692" s="112" t="s">
        <v>4719</v>
      </c>
      <c r="D4692" s="1575" t="s">
        <v>6792</v>
      </c>
    </row>
    <row r="4693">
      <c r="A4693" s="1576" t="s">
        <v>3408</v>
      </c>
      <c r="B4693" s="1574" t="s">
        <v>8563</v>
      </c>
      <c r="C4693" s="112" t="s">
        <v>8564</v>
      </c>
      <c r="D4693" s="1575" t="s">
        <v>6792</v>
      </c>
    </row>
    <row r="4694">
      <c r="A4694" s="1576" t="s">
        <v>3408</v>
      </c>
      <c r="B4694" s="1574" t="s">
        <v>8565</v>
      </c>
      <c r="C4694" s="112" t="s">
        <v>8566</v>
      </c>
      <c r="D4694" s="1575" t="s">
        <v>1563</v>
      </c>
    </row>
    <row r="4695">
      <c r="A4695" s="1576" t="s">
        <v>3408</v>
      </c>
      <c r="B4695" s="1574" t="s">
        <v>8567</v>
      </c>
      <c r="C4695" s="112" t="s">
        <v>6205</v>
      </c>
      <c r="D4695" s="1575" t="s">
        <v>6792</v>
      </c>
    </row>
    <row r="4696">
      <c r="A4696" s="1576" t="s">
        <v>3408</v>
      </c>
      <c r="B4696" s="1574" t="s">
        <v>8568</v>
      </c>
      <c r="C4696" s="112" t="s">
        <v>8569</v>
      </c>
      <c r="D4696" s="1575" t="s">
        <v>6792</v>
      </c>
    </row>
    <row r="4697">
      <c r="A4697" s="1576" t="s">
        <v>3408</v>
      </c>
      <c r="B4697" s="1574" t="s">
        <v>8570</v>
      </c>
      <c r="C4697" s="112" t="s">
        <v>8571</v>
      </c>
      <c r="D4697" s="1575" t="s">
        <v>8164</v>
      </c>
    </row>
    <row r="4698">
      <c r="A4698" s="1576" t="s">
        <v>3408</v>
      </c>
      <c r="B4698" s="1574" t="s">
        <v>8572</v>
      </c>
      <c r="C4698" s="112" t="s">
        <v>8573</v>
      </c>
      <c r="D4698" s="1575" t="s">
        <v>1563</v>
      </c>
    </row>
    <row r="4699">
      <c r="A4699" s="1576" t="s">
        <v>3408</v>
      </c>
      <c r="B4699" s="1574" t="s">
        <v>8574</v>
      </c>
      <c r="C4699" s="112" t="s">
        <v>8575</v>
      </c>
      <c r="D4699" s="1575" t="s">
        <v>8164</v>
      </c>
    </row>
    <row r="4700">
      <c r="A4700" s="1576" t="s">
        <v>3408</v>
      </c>
      <c r="B4700" s="1574" t="s">
        <v>8576</v>
      </c>
      <c r="C4700" s="112" t="s">
        <v>8575</v>
      </c>
      <c r="D4700" s="1575" t="s">
        <v>8164</v>
      </c>
    </row>
    <row r="4701">
      <c r="A4701" s="1576" t="s">
        <v>3408</v>
      </c>
      <c r="B4701" s="1574" t="s">
        <v>8577</v>
      </c>
      <c r="C4701" s="112" t="s">
        <v>8575</v>
      </c>
      <c r="D4701" s="1575" t="s">
        <v>8164</v>
      </c>
    </row>
    <row r="4702">
      <c r="A4702" s="1576" t="s">
        <v>3408</v>
      </c>
      <c r="B4702" s="1574" t="s">
        <v>8578</v>
      </c>
      <c r="C4702" s="112" t="s">
        <v>8575</v>
      </c>
      <c r="D4702" s="1575" t="s">
        <v>8164</v>
      </c>
    </row>
    <row r="4703">
      <c r="A4703" s="1576" t="s">
        <v>3408</v>
      </c>
      <c r="B4703" s="1574" t="s">
        <v>8579</v>
      </c>
      <c r="C4703" s="112" t="s">
        <v>8575</v>
      </c>
      <c r="D4703" s="1575" t="s">
        <v>8164</v>
      </c>
    </row>
    <row r="4704">
      <c r="A4704" s="1576" t="s">
        <v>3408</v>
      </c>
      <c r="B4704" s="1574" t="s">
        <v>8580</v>
      </c>
      <c r="C4704" s="112" t="s">
        <v>8575</v>
      </c>
      <c r="D4704" s="1575" t="s">
        <v>8164</v>
      </c>
    </row>
    <row r="4705">
      <c r="A4705" s="1576" t="s">
        <v>3408</v>
      </c>
      <c r="B4705" s="1574" t="s">
        <v>8581</v>
      </c>
      <c r="C4705" s="112" t="s">
        <v>8575</v>
      </c>
      <c r="D4705" s="1575" t="s">
        <v>8164</v>
      </c>
    </row>
    <row r="4706">
      <c r="A4706" s="1576" t="s">
        <v>3408</v>
      </c>
      <c r="B4706" s="1574" t="s">
        <v>8582</v>
      </c>
      <c r="C4706" s="112" t="s">
        <v>8583</v>
      </c>
      <c r="D4706" s="1575" t="s">
        <v>6792</v>
      </c>
    </row>
    <row r="4707">
      <c r="A4707" s="1576" t="s">
        <v>3408</v>
      </c>
      <c r="B4707" s="1574" t="s">
        <v>8584</v>
      </c>
      <c r="C4707" s="112" t="s">
        <v>8583</v>
      </c>
      <c r="D4707" s="1575" t="s">
        <v>6792</v>
      </c>
    </row>
    <row r="4708">
      <c r="A4708" s="1576" t="s">
        <v>3408</v>
      </c>
      <c r="B4708" s="1574" t="s">
        <v>8585</v>
      </c>
      <c r="C4708" s="112" t="s">
        <v>8586</v>
      </c>
      <c r="D4708" s="1575" t="s">
        <v>6792</v>
      </c>
    </row>
    <row r="4709">
      <c r="A4709" s="1576" t="s">
        <v>3408</v>
      </c>
      <c r="B4709" s="1574" t="s">
        <v>8587</v>
      </c>
      <c r="C4709" s="112" t="s">
        <v>8588</v>
      </c>
      <c r="D4709" s="1575" t="s">
        <v>6792</v>
      </c>
    </row>
    <row r="4710">
      <c r="A4710" s="1576" t="s">
        <v>3408</v>
      </c>
      <c r="B4710" s="1574" t="s">
        <v>8589</v>
      </c>
      <c r="C4710" s="112" t="s">
        <v>8590</v>
      </c>
      <c r="D4710" s="1575" t="s">
        <v>6792</v>
      </c>
    </row>
    <row r="4711">
      <c r="A4711" s="1576" t="s">
        <v>3408</v>
      </c>
      <c r="B4711" s="1574" t="s">
        <v>8591</v>
      </c>
      <c r="C4711" s="112" t="s">
        <v>8575</v>
      </c>
      <c r="D4711" s="1575" t="s">
        <v>8164</v>
      </c>
    </row>
    <row r="4712">
      <c r="A4712" s="1576" t="s">
        <v>3408</v>
      </c>
      <c r="B4712" s="1574" t="s">
        <v>8592</v>
      </c>
      <c r="C4712" s="112" t="s">
        <v>8575</v>
      </c>
      <c r="D4712" s="1575" t="s">
        <v>8115</v>
      </c>
    </row>
    <row r="4713">
      <c r="A4713" s="1576" t="s">
        <v>3408</v>
      </c>
      <c r="B4713" s="1574" t="s">
        <v>8593</v>
      </c>
      <c r="C4713" s="112" t="s">
        <v>2971</v>
      </c>
      <c r="D4713" s="1575" t="s">
        <v>1563</v>
      </c>
    </row>
    <row r="4714">
      <c r="A4714" s="1576" t="s">
        <v>3408</v>
      </c>
      <c r="B4714" s="1574" t="s">
        <v>8594</v>
      </c>
      <c r="C4714" s="112" t="s">
        <v>8595</v>
      </c>
      <c r="D4714" s="1575" t="s">
        <v>1563</v>
      </c>
    </row>
    <row r="4715">
      <c r="A4715" s="1576" t="s">
        <v>3408</v>
      </c>
      <c r="B4715" s="1574" t="s">
        <v>8596</v>
      </c>
      <c r="C4715" s="112" t="s">
        <v>8597</v>
      </c>
      <c r="D4715" s="1575" t="s">
        <v>6792</v>
      </c>
    </row>
    <row r="4716">
      <c r="A4716" s="1576" t="s">
        <v>3408</v>
      </c>
      <c r="B4716" s="1574" t="s">
        <v>8598</v>
      </c>
      <c r="C4716" s="112" t="s">
        <v>8599</v>
      </c>
      <c r="D4716" s="1575" t="s">
        <v>8164</v>
      </c>
    </row>
    <row r="4717">
      <c r="A4717" s="1576" t="s">
        <v>3408</v>
      </c>
      <c r="B4717" s="1574" t="s">
        <v>8600</v>
      </c>
      <c r="C4717" s="112" t="s">
        <v>8599</v>
      </c>
      <c r="D4717" s="1575" t="s">
        <v>8164</v>
      </c>
    </row>
    <row r="4718">
      <c r="A4718" s="1576" t="s">
        <v>3408</v>
      </c>
      <c r="B4718" s="1574" t="s">
        <v>8601</v>
      </c>
      <c r="C4718" s="112" t="s">
        <v>8599</v>
      </c>
      <c r="D4718" s="1575" t="s">
        <v>8164</v>
      </c>
    </row>
    <row r="4719">
      <c r="A4719" s="1576" t="s">
        <v>3408</v>
      </c>
      <c r="B4719" s="1574" t="s">
        <v>8602</v>
      </c>
      <c r="C4719" s="112" t="s">
        <v>8599</v>
      </c>
      <c r="D4719" s="1575" t="s">
        <v>8164</v>
      </c>
    </row>
    <row r="4720">
      <c r="A4720" s="1576" t="s">
        <v>3408</v>
      </c>
      <c r="B4720" s="1574" t="s">
        <v>8603</v>
      </c>
      <c r="C4720" s="112" t="s">
        <v>8599</v>
      </c>
      <c r="D4720" s="1575" t="s">
        <v>8164</v>
      </c>
    </row>
    <row r="4721">
      <c r="A4721" s="1576" t="s">
        <v>3408</v>
      </c>
      <c r="B4721" s="1574" t="s">
        <v>8604</v>
      </c>
      <c r="C4721" s="112" t="s">
        <v>8605</v>
      </c>
      <c r="D4721" s="1575" t="s">
        <v>1563</v>
      </c>
    </row>
    <row r="4722">
      <c r="A4722" s="1576" t="s">
        <v>3408</v>
      </c>
      <c r="B4722" s="1574" t="s">
        <v>8606</v>
      </c>
      <c r="C4722" s="112" t="s">
        <v>8605</v>
      </c>
      <c r="D4722" s="1575" t="s">
        <v>1563</v>
      </c>
    </row>
    <row r="4723">
      <c r="A4723" s="1576" t="s">
        <v>3408</v>
      </c>
      <c r="B4723" s="1574" t="s">
        <v>8607</v>
      </c>
      <c r="C4723" s="112" t="s">
        <v>8608</v>
      </c>
      <c r="D4723" s="1575" t="s">
        <v>6860</v>
      </c>
    </row>
    <row r="4724">
      <c r="A4724" s="1576" t="s">
        <v>3408</v>
      </c>
      <c r="B4724" s="1574" t="s">
        <v>8609</v>
      </c>
      <c r="C4724" s="112" t="s">
        <v>8610</v>
      </c>
      <c r="D4724" s="1575" t="s">
        <v>1563</v>
      </c>
    </row>
    <row r="4725">
      <c r="A4725" s="1576" t="s">
        <v>3408</v>
      </c>
      <c r="B4725" s="1574" t="s">
        <v>8611</v>
      </c>
      <c r="C4725" s="112" t="s">
        <v>8605</v>
      </c>
      <c r="D4725" s="1575" t="s">
        <v>1563</v>
      </c>
    </row>
    <row r="4726">
      <c r="A4726" s="1576" t="s">
        <v>3408</v>
      </c>
      <c r="B4726" s="1574" t="s">
        <v>8612</v>
      </c>
      <c r="C4726" s="112" t="s">
        <v>8583</v>
      </c>
      <c r="D4726" s="1575" t="s">
        <v>6792</v>
      </c>
    </row>
    <row r="4727">
      <c r="A4727" s="1576" t="s">
        <v>3408</v>
      </c>
      <c r="B4727" s="1574" t="s">
        <v>8613</v>
      </c>
      <c r="C4727" s="112" t="s">
        <v>8583</v>
      </c>
      <c r="D4727" s="1575" t="s">
        <v>6792</v>
      </c>
    </row>
    <row r="4728">
      <c r="A4728" s="1576" t="s">
        <v>3408</v>
      </c>
      <c r="B4728" s="1574" t="s">
        <v>8614</v>
      </c>
      <c r="C4728" s="112" t="s">
        <v>8615</v>
      </c>
      <c r="D4728" s="1575" t="s">
        <v>6792</v>
      </c>
    </row>
    <row r="4729">
      <c r="A4729" s="1576" t="s">
        <v>3408</v>
      </c>
      <c r="B4729" s="1574" t="s">
        <v>8616</v>
      </c>
      <c r="C4729" s="112" t="s">
        <v>8617</v>
      </c>
      <c r="D4729" s="1575" t="s">
        <v>8618</v>
      </c>
    </row>
    <row r="4730">
      <c r="A4730" s="1576" t="s">
        <v>3408</v>
      </c>
      <c r="B4730" s="1574" t="s">
        <v>8619</v>
      </c>
      <c r="C4730" s="112" t="s">
        <v>8617</v>
      </c>
      <c r="D4730" s="1575" t="s">
        <v>8618</v>
      </c>
    </row>
    <row r="4731">
      <c r="A4731" s="1576" t="s">
        <v>3408</v>
      </c>
      <c r="B4731" s="1574" t="s">
        <v>8620</v>
      </c>
      <c r="C4731" s="112" t="s">
        <v>8617</v>
      </c>
      <c r="D4731" s="1575" t="s">
        <v>8618</v>
      </c>
    </row>
    <row r="4732">
      <c r="A4732" s="1576" t="s">
        <v>3408</v>
      </c>
      <c r="B4732" s="1574" t="s">
        <v>8621</v>
      </c>
      <c r="C4732" s="112" t="s">
        <v>8617</v>
      </c>
      <c r="D4732" s="1575" t="s">
        <v>8618</v>
      </c>
    </row>
    <row r="4733">
      <c r="A4733" s="1576" t="s">
        <v>3408</v>
      </c>
      <c r="B4733" s="1574" t="s">
        <v>8622</v>
      </c>
      <c r="C4733" s="112" t="s">
        <v>8617</v>
      </c>
      <c r="D4733" s="1575" t="s">
        <v>8618</v>
      </c>
    </row>
    <row r="4734">
      <c r="A4734" s="1576" t="s">
        <v>3408</v>
      </c>
      <c r="B4734" s="1574" t="s">
        <v>8623</v>
      </c>
      <c r="C4734" s="112" t="s">
        <v>8617</v>
      </c>
      <c r="D4734" s="1575" t="s">
        <v>8618</v>
      </c>
    </row>
    <row r="4735">
      <c r="A4735" s="1576" t="s">
        <v>3408</v>
      </c>
      <c r="B4735" s="1574" t="s">
        <v>8624</v>
      </c>
      <c r="C4735" s="112" t="s">
        <v>8617</v>
      </c>
      <c r="D4735" s="1575" t="s">
        <v>8618</v>
      </c>
    </row>
    <row r="4736">
      <c r="A4736" s="1576" t="s">
        <v>3408</v>
      </c>
      <c r="B4736" s="1574" t="s">
        <v>8625</v>
      </c>
      <c r="C4736" s="112" t="s">
        <v>8626</v>
      </c>
      <c r="D4736" s="1575" t="s">
        <v>8618</v>
      </c>
    </row>
    <row r="4737">
      <c r="A4737" s="1576" t="s">
        <v>3408</v>
      </c>
      <c r="B4737" s="1574" t="s">
        <v>8627</v>
      </c>
      <c r="C4737" s="112" t="s">
        <v>8626</v>
      </c>
      <c r="D4737" s="1575" t="s">
        <v>8618</v>
      </c>
    </row>
    <row r="4738">
      <c r="A4738" s="1576" t="s">
        <v>3408</v>
      </c>
      <c r="B4738" s="1574" t="s">
        <v>8628</v>
      </c>
      <c r="C4738" s="112" t="s">
        <v>8617</v>
      </c>
      <c r="D4738" s="1575" t="s">
        <v>8618</v>
      </c>
    </row>
    <row r="4739">
      <c r="A4739" s="1576" t="s">
        <v>3408</v>
      </c>
      <c r="B4739" s="1574" t="s">
        <v>8629</v>
      </c>
      <c r="C4739" s="112" t="s">
        <v>8630</v>
      </c>
      <c r="D4739" s="1575" t="s">
        <v>7856</v>
      </c>
    </row>
    <row r="4740">
      <c r="A4740" s="1576" t="s">
        <v>3408</v>
      </c>
      <c r="B4740" s="1574" t="s">
        <v>8631</v>
      </c>
      <c r="C4740" s="112" t="s">
        <v>8632</v>
      </c>
      <c r="D4740" s="1575" t="s">
        <v>7856</v>
      </c>
    </row>
    <row r="4741">
      <c r="A4741" s="1576" t="s">
        <v>3408</v>
      </c>
      <c r="B4741" s="1574" t="s">
        <v>8633</v>
      </c>
      <c r="C4741" s="112" t="s">
        <v>8632</v>
      </c>
      <c r="D4741" s="1575" t="s">
        <v>7856</v>
      </c>
    </row>
    <row r="4742">
      <c r="A4742" s="1576" t="s">
        <v>3408</v>
      </c>
      <c r="B4742" s="1574" t="s">
        <v>8634</v>
      </c>
      <c r="C4742" s="112" t="s">
        <v>8635</v>
      </c>
      <c r="D4742" s="1575" t="s">
        <v>8635</v>
      </c>
    </row>
    <row r="4743">
      <c r="A4743" s="1576" t="s">
        <v>3408</v>
      </c>
      <c r="B4743" s="1574" t="s">
        <v>8636</v>
      </c>
      <c r="C4743" s="112" t="s">
        <v>8635</v>
      </c>
      <c r="D4743" s="1575" t="s">
        <v>8635</v>
      </c>
    </row>
    <row r="4744">
      <c r="A4744" s="1576" t="s">
        <v>3408</v>
      </c>
      <c r="B4744" s="1574" t="s">
        <v>8637</v>
      </c>
      <c r="C4744" s="112" t="s">
        <v>8635</v>
      </c>
      <c r="D4744" s="1575" t="s">
        <v>8635</v>
      </c>
    </row>
    <row r="4745">
      <c r="A4745" s="1576" t="s">
        <v>3408</v>
      </c>
      <c r="B4745" s="1574" t="s">
        <v>8638</v>
      </c>
      <c r="C4745" s="112" t="s">
        <v>8617</v>
      </c>
      <c r="D4745" s="1575" t="s">
        <v>8618</v>
      </c>
    </row>
    <row r="4746">
      <c r="A4746" s="1576" t="s">
        <v>3408</v>
      </c>
      <c r="B4746" s="1574" t="s">
        <v>8639</v>
      </c>
      <c r="C4746" s="112" t="s">
        <v>8617</v>
      </c>
      <c r="D4746" s="1575" t="s">
        <v>8618</v>
      </c>
    </row>
    <row r="4747">
      <c r="A4747" s="1576" t="s">
        <v>3408</v>
      </c>
      <c r="B4747" s="1574" t="s">
        <v>8640</v>
      </c>
      <c r="C4747" s="112" t="s">
        <v>8617</v>
      </c>
      <c r="D4747" s="1575" t="s">
        <v>8618</v>
      </c>
    </row>
    <row r="4748">
      <c r="A4748" s="1576" t="s">
        <v>3408</v>
      </c>
      <c r="B4748" s="1574" t="s">
        <v>8641</v>
      </c>
      <c r="C4748" s="112" t="s">
        <v>8626</v>
      </c>
      <c r="D4748" s="1575" t="s">
        <v>8618</v>
      </c>
    </row>
    <row r="4749">
      <c r="A4749" s="1576" t="s">
        <v>3408</v>
      </c>
      <c r="B4749" s="1574" t="s">
        <v>8642</v>
      </c>
      <c r="C4749" s="112" t="s">
        <v>8626</v>
      </c>
      <c r="D4749" s="1575" t="s">
        <v>8618</v>
      </c>
    </row>
    <row r="4750">
      <c r="A4750" s="1576" t="s">
        <v>3408</v>
      </c>
      <c r="B4750" s="1574" t="s">
        <v>8643</v>
      </c>
      <c r="C4750" s="112" t="s">
        <v>8626</v>
      </c>
      <c r="D4750" s="1575" t="s">
        <v>8618</v>
      </c>
    </row>
    <row r="4751">
      <c r="A4751" s="1576" t="s">
        <v>3408</v>
      </c>
      <c r="B4751" s="1574" t="s">
        <v>8644</v>
      </c>
      <c r="C4751" s="112" t="s">
        <v>8626</v>
      </c>
      <c r="D4751" s="1575" t="s">
        <v>8618</v>
      </c>
    </row>
    <row r="4752">
      <c r="A4752" s="1576" t="s">
        <v>3408</v>
      </c>
      <c r="B4752" s="1574" t="s">
        <v>8645</v>
      </c>
      <c r="C4752" s="112" t="s">
        <v>8626</v>
      </c>
      <c r="D4752" s="1575" t="s">
        <v>8618</v>
      </c>
    </row>
    <row r="4753">
      <c r="A4753" s="1576" t="s">
        <v>3408</v>
      </c>
      <c r="B4753" s="1574" t="s">
        <v>8646</v>
      </c>
      <c r="C4753" s="112" t="s">
        <v>8626</v>
      </c>
      <c r="D4753" s="1575" t="s">
        <v>8618</v>
      </c>
    </row>
    <row r="4754">
      <c r="A4754" s="1576" t="s">
        <v>3408</v>
      </c>
      <c r="B4754" s="1574" t="s">
        <v>8647</v>
      </c>
      <c r="C4754" s="112" t="s">
        <v>8648</v>
      </c>
      <c r="D4754" s="1575" t="s">
        <v>7856</v>
      </c>
    </row>
    <row r="4755">
      <c r="A4755" s="1576" t="s">
        <v>3408</v>
      </c>
      <c r="B4755" s="1574" t="s">
        <v>8649</v>
      </c>
      <c r="C4755" s="112" t="s">
        <v>8648</v>
      </c>
      <c r="D4755" s="1575" t="s">
        <v>7856</v>
      </c>
    </row>
    <row r="4756">
      <c r="A4756" s="1576" t="s">
        <v>3408</v>
      </c>
      <c r="B4756" s="1574" t="s">
        <v>8650</v>
      </c>
      <c r="C4756" s="112" t="s">
        <v>8651</v>
      </c>
      <c r="D4756" s="1575" t="s">
        <v>7856</v>
      </c>
    </row>
    <row r="4757">
      <c r="A4757" s="1576" t="s">
        <v>3408</v>
      </c>
      <c r="B4757" s="1574" t="s">
        <v>8652</v>
      </c>
      <c r="C4757" s="112" t="s">
        <v>8653</v>
      </c>
      <c r="D4757" s="1575" t="s">
        <v>7856</v>
      </c>
    </row>
    <row r="4758">
      <c r="A4758" s="1576" t="s">
        <v>3408</v>
      </c>
      <c r="B4758" s="1574" t="s">
        <v>8654</v>
      </c>
      <c r="C4758" s="112" t="s">
        <v>8653</v>
      </c>
      <c r="D4758" s="1575" t="s">
        <v>7856</v>
      </c>
    </row>
    <row r="4759">
      <c r="A4759" s="1576" t="s">
        <v>3408</v>
      </c>
      <c r="B4759" s="1574" t="s">
        <v>8655</v>
      </c>
      <c r="C4759" s="112" t="s">
        <v>8653</v>
      </c>
      <c r="D4759" s="1575" t="s">
        <v>7856</v>
      </c>
    </row>
    <row r="4760">
      <c r="A4760" s="1576" t="s">
        <v>3408</v>
      </c>
      <c r="B4760" s="1574" t="s">
        <v>8656</v>
      </c>
      <c r="C4760" s="112" t="s">
        <v>8653</v>
      </c>
      <c r="D4760" s="1575" t="s">
        <v>7856</v>
      </c>
    </row>
    <row r="4761">
      <c r="A4761" s="1577"/>
      <c r="B4761" s="1577"/>
      <c r="C4761" s="126"/>
      <c r="D4761" s="126"/>
    </row>
    <row r="4762">
      <c r="A4762" s="1577"/>
      <c r="B4762" s="1577"/>
      <c r="C4762" s="126"/>
      <c r="D4762" s="126"/>
    </row>
    <row r="4763">
      <c r="A4763" s="1577"/>
      <c r="B4763" s="1577"/>
      <c r="C4763" s="126"/>
      <c r="D4763" s="126"/>
    </row>
    <row r="4764">
      <c r="A4764" s="1577"/>
      <c r="B4764" s="1577"/>
      <c r="C4764" s="126"/>
      <c r="D4764" s="126"/>
    </row>
    <row r="4765">
      <c r="A4765" s="1577"/>
      <c r="B4765" s="1577"/>
      <c r="C4765" s="126"/>
      <c r="D4765" s="126"/>
    </row>
    <row r="4766">
      <c r="A4766" s="1577"/>
      <c r="B4766" s="1577"/>
      <c r="C4766" s="126"/>
      <c r="D4766" s="126"/>
    </row>
    <row r="4767">
      <c r="A4767" s="1577"/>
      <c r="B4767" s="1577"/>
      <c r="C4767" s="126"/>
      <c r="D4767" s="126"/>
    </row>
    <row r="4768">
      <c r="A4768" s="1577"/>
      <c r="B4768" s="1577"/>
      <c r="C4768" s="126"/>
      <c r="D4768" s="126"/>
    </row>
    <row r="4769">
      <c r="A4769" s="1577"/>
      <c r="B4769" s="1577"/>
      <c r="C4769" s="126"/>
      <c r="D4769" s="126"/>
    </row>
    <row r="4770">
      <c r="A4770" s="1577"/>
      <c r="B4770" s="1577"/>
      <c r="C4770" s="126"/>
      <c r="D4770" s="126"/>
    </row>
    <row r="4771">
      <c r="A4771" s="1577"/>
      <c r="B4771" s="1577"/>
      <c r="C4771" s="126"/>
      <c r="D4771" s="126"/>
    </row>
    <row r="4772">
      <c r="A4772" s="1577"/>
      <c r="B4772" s="1577"/>
      <c r="C4772" s="126"/>
      <c r="D4772" s="126"/>
    </row>
    <row r="4773">
      <c r="A4773" s="1577"/>
      <c r="B4773" s="1577"/>
      <c r="C4773" s="126"/>
      <c r="D4773" s="126"/>
    </row>
    <row r="4774">
      <c r="A4774" s="1577"/>
      <c r="B4774" s="1577"/>
      <c r="C4774" s="126"/>
      <c r="D4774" s="126"/>
    </row>
    <row r="4775">
      <c r="A4775" s="1577"/>
      <c r="B4775" s="1577"/>
      <c r="C4775" s="126"/>
      <c r="D4775" s="126"/>
    </row>
    <row r="4776">
      <c r="A4776" s="1577"/>
      <c r="B4776" s="1577"/>
      <c r="C4776" s="126"/>
      <c r="D4776" s="126"/>
    </row>
    <row r="4777">
      <c r="A4777" s="1577"/>
      <c r="B4777" s="1577"/>
      <c r="C4777" s="126"/>
      <c r="D4777" s="126"/>
    </row>
    <row r="4778">
      <c r="A4778" s="1577"/>
      <c r="B4778" s="1577"/>
      <c r="C4778" s="126"/>
      <c r="D4778" s="126"/>
    </row>
    <row r="4779">
      <c r="A4779" s="1577"/>
      <c r="B4779" s="1577"/>
      <c r="C4779" s="126"/>
      <c r="D4779" s="126"/>
    </row>
    <row r="4780">
      <c r="A4780" s="1577"/>
      <c r="B4780" s="1577"/>
      <c r="C4780" s="126"/>
      <c r="D4780" s="126"/>
    </row>
    <row r="4781">
      <c r="A4781" s="1577"/>
      <c r="B4781" s="1577"/>
      <c r="C4781" s="126"/>
      <c r="D4781" s="126"/>
    </row>
    <row r="4782">
      <c r="A4782" s="1577"/>
      <c r="B4782" s="1577"/>
      <c r="C4782" s="126"/>
      <c r="D4782" s="126"/>
    </row>
    <row r="4783">
      <c r="A4783" s="1577"/>
      <c r="B4783" s="1577"/>
      <c r="C4783" s="126"/>
      <c r="D4783" s="126"/>
    </row>
    <row r="4784">
      <c r="A4784" s="1577"/>
      <c r="B4784" s="1577"/>
      <c r="C4784" s="126"/>
      <c r="D4784" s="126"/>
    </row>
    <row r="4785">
      <c r="A4785" s="1577"/>
      <c r="B4785" s="1577"/>
      <c r="C4785" s="126"/>
      <c r="D4785" s="126"/>
    </row>
    <row r="4786">
      <c r="A4786" s="1577"/>
      <c r="B4786" s="1577"/>
      <c r="C4786" s="126"/>
      <c r="D4786" s="126"/>
    </row>
    <row r="4787">
      <c r="A4787" s="1577"/>
      <c r="B4787" s="1577"/>
      <c r="C4787" s="126"/>
      <c r="D4787" s="126"/>
    </row>
    <row r="4788">
      <c r="A4788" s="1577"/>
      <c r="B4788" s="1577"/>
      <c r="C4788" s="126"/>
      <c r="D4788" s="126"/>
    </row>
    <row r="4789">
      <c r="A4789" s="1577"/>
      <c r="B4789" s="1577"/>
      <c r="C4789" s="126"/>
      <c r="D4789" s="126"/>
    </row>
    <row r="4790">
      <c r="A4790" s="1577"/>
      <c r="B4790" s="1577"/>
      <c r="C4790" s="126"/>
      <c r="D4790" s="126"/>
    </row>
    <row r="4791">
      <c r="A4791" s="1577"/>
      <c r="B4791" s="1577"/>
      <c r="C4791" s="126"/>
      <c r="D4791" s="126"/>
    </row>
    <row r="4792">
      <c r="A4792" s="1577"/>
      <c r="B4792" s="1577"/>
      <c r="C4792" s="126"/>
      <c r="D4792" s="126"/>
    </row>
    <row r="4793">
      <c r="A4793" s="1577"/>
      <c r="B4793" s="1577"/>
      <c r="C4793" s="126"/>
      <c r="D4793" s="126"/>
    </row>
    <row r="4794">
      <c r="A4794" s="1577"/>
      <c r="B4794" s="1577"/>
      <c r="C4794" s="126"/>
      <c r="D4794" s="126"/>
    </row>
    <row r="4795">
      <c r="A4795" s="1577"/>
      <c r="B4795" s="1577"/>
      <c r="C4795" s="126"/>
      <c r="D4795" s="126"/>
    </row>
    <row r="4796">
      <c r="A4796" s="1577"/>
      <c r="B4796" s="1577"/>
      <c r="C4796" s="126"/>
      <c r="D4796" s="126"/>
    </row>
    <row r="4797">
      <c r="A4797" s="1577"/>
      <c r="B4797" s="1577"/>
      <c r="C4797" s="126"/>
      <c r="D4797" s="126"/>
    </row>
    <row r="4798">
      <c r="A4798" s="1577"/>
      <c r="B4798" s="1577"/>
      <c r="C4798" s="126"/>
      <c r="D4798" s="126"/>
    </row>
    <row r="4799">
      <c r="A4799" s="1577"/>
      <c r="B4799" s="1577"/>
      <c r="C4799" s="126"/>
      <c r="D4799" s="126"/>
    </row>
    <row r="4800">
      <c r="A4800" s="1577"/>
      <c r="B4800" s="1577"/>
      <c r="C4800" s="126"/>
      <c r="D4800" s="126"/>
    </row>
    <row r="4801">
      <c r="A4801" s="1577"/>
      <c r="B4801" s="1577"/>
      <c r="C4801" s="126"/>
      <c r="D4801" s="126"/>
    </row>
    <row r="4802">
      <c r="A4802" s="1577"/>
      <c r="B4802" s="1577"/>
      <c r="C4802" s="126"/>
      <c r="D4802" s="126"/>
    </row>
    <row r="4803">
      <c r="A4803" s="1577"/>
      <c r="B4803" s="1577"/>
      <c r="C4803" s="126"/>
      <c r="D4803" s="126"/>
    </row>
    <row r="4804">
      <c r="A4804" s="1577"/>
      <c r="B4804" s="1577"/>
      <c r="C4804" s="126"/>
      <c r="D4804" s="126"/>
    </row>
    <row r="4805">
      <c r="A4805" s="1577"/>
      <c r="B4805" s="1577"/>
      <c r="C4805" s="126"/>
      <c r="D4805" s="126"/>
    </row>
    <row r="4806">
      <c r="A4806" s="1577"/>
      <c r="B4806" s="1577"/>
      <c r="C4806" s="126"/>
      <c r="D4806" s="126"/>
    </row>
    <row r="4807">
      <c r="A4807" s="1577"/>
      <c r="B4807" s="1577"/>
      <c r="C4807" s="126"/>
      <c r="D4807" s="126"/>
    </row>
    <row r="4808">
      <c r="A4808" s="1577"/>
      <c r="B4808" s="1577"/>
      <c r="C4808" s="126"/>
      <c r="D4808" s="126"/>
    </row>
    <row r="4809">
      <c r="A4809" s="1577"/>
      <c r="B4809" s="1577"/>
      <c r="C4809" s="126"/>
      <c r="D4809" s="126"/>
    </row>
    <row r="4810">
      <c r="A4810" s="1577"/>
      <c r="B4810" s="1577"/>
      <c r="C4810" s="126"/>
      <c r="D4810" s="126"/>
    </row>
    <row r="4811">
      <c r="A4811" s="1577"/>
      <c r="B4811" s="1577"/>
      <c r="C4811" s="126"/>
      <c r="D4811" s="126"/>
    </row>
    <row r="4812">
      <c r="A4812" s="1577"/>
      <c r="B4812" s="1577"/>
      <c r="C4812" s="126"/>
      <c r="D4812" s="126"/>
    </row>
    <row r="4813">
      <c r="A4813" s="1577"/>
      <c r="B4813" s="1577"/>
      <c r="C4813" s="126"/>
      <c r="D4813" s="126"/>
    </row>
    <row r="4814">
      <c r="A4814" s="1577"/>
      <c r="B4814" s="1577"/>
      <c r="C4814" s="126"/>
      <c r="D4814" s="126"/>
    </row>
    <row r="4815">
      <c r="A4815" s="1577"/>
      <c r="B4815" s="1577"/>
      <c r="C4815" s="126"/>
      <c r="D4815" s="126"/>
    </row>
    <row r="4816">
      <c r="A4816" s="1577"/>
      <c r="B4816" s="1577"/>
      <c r="C4816" s="126"/>
      <c r="D4816" s="126"/>
    </row>
    <row r="4817">
      <c r="A4817" s="1577"/>
      <c r="B4817" s="1577"/>
      <c r="C4817" s="126"/>
      <c r="D4817" s="126"/>
    </row>
    <row r="4818">
      <c r="A4818" s="1577"/>
      <c r="B4818" s="1577"/>
      <c r="C4818" s="126"/>
      <c r="D4818" s="126"/>
    </row>
    <row r="4819">
      <c r="A4819" s="1577"/>
      <c r="B4819" s="1577"/>
      <c r="C4819" s="126"/>
      <c r="D4819" s="126"/>
    </row>
    <row r="4820">
      <c r="A4820" s="1577"/>
      <c r="B4820" s="1577"/>
      <c r="C4820" s="126"/>
      <c r="D4820" s="126"/>
    </row>
    <row r="4821">
      <c r="A4821" s="1577"/>
      <c r="B4821" s="1577"/>
      <c r="C4821" s="126"/>
      <c r="D4821" s="126"/>
    </row>
    <row r="4822">
      <c r="A4822" s="1577"/>
      <c r="B4822" s="1577"/>
      <c r="C4822" s="126"/>
      <c r="D4822" s="126"/>
    </row>
    <row r="4823">
      <c r="A4823" s="1577"/>
      <c r="B4823" s="1577"/>
      <c r="C4823" s="126"/>
      <c r="D4823" s="126"/>
    </row>
    <row r="4824">
      <c r="A4824" s="1577"/>
      <c r="B4824" s="1577"/>
      <c r="C4824" s="126"/>
      <c r="D4824" s="126"/>
    </row>
    <row r="4825">
      <c r="A4825" s="1577"/>
      <c r="B4825" s="1577"/>
      <c r="C4825" s="126"/>
      <c r="D4825" s="126"/>
    </row>
    <row r="4826">
      <c r="A4826" s="1577"/>
      <c r="B4826" s="1577"/>
      <c r="C4826" s="126"/>
      <c r="D4826" s="126"/>
    </row>
    <row r="4827">
      <c r="A4827" s="1577"/>
      <c r="B4827" s="1577"/>
      <c r="C4827" s="126"/>
      <c r="D4827" s="126"/>
    </row>
    <row r="4828">
      <c r="A4828" s="1577"/>
      <c r="B4828" s="1577"/>
      <c r="C4828" s="126"/>
      <c r="D4828" s="126"/>
    </row>
    <row r="4829">
      <c r="A4829" s="1577"/>
      <c r="B4829" s="1577"/>
      <c r="C4829" s="126"/>
      <c r="D4829" s="126"/>
    </row>
    <row r="4830">
      <c r="A4830" s="1577"/>
      <c r="B4830" s="1577"/>
      <c r="C4830" s="126"/>
      <c r="D4830" s="126"/>
    </row>
    <row r="4831">
      <c r="A4831" s="1577"/>
      <c r="B4831" s="1577"/>
      <c r="C4831" s="126"/>
      <c r="D4831" s="126"/>
    </row>
    <row r="4832">
      <c r="A4832" s="1577"/>
      <c r="B4832" s="1577"/>
      <c r="C4832" s="126"/>
      <c r="D4832" s="126"/>
    </row>
    <row r="4833">
      <c r="A4833" s="1577"/>
      <c r="B4833" s="1577"/>
      <c r="C4833" s="126"/>
      <c r="D4833" s="126"/>
    </row>
    <row r="4834">
      <c r="A4834" s="1577"/>
      <c r="B4834" s="1577"/>
      <c r="C4834" s="126"/>
      <c r="D4834" s="126"/>
    </row>
    <row r="4835">
      <c r="A4835" s="1577"/>
      <c r="B4835" s="1577"/>
      <c r="C4835" s="126"/>
      <c r="D4835" s="126"/>
    </row>
    <row r="4836">
      <c r="A4836" s="1577"/>
      <c r="B4836" s="1577"/>
      <c r="C4836" s="126"/>
      <c r="D4836" s="126"/>
    </row>
    <row r="4837">
      <c r="A4837" s="1577"/>
      <c r="B4837" s="1577"/>
      <c r="C4837" s="126"/>
      <c r="D4837" s="126"/>
    </row>
    <row r="4838">
      <c r="A4838" s="1577"/>
      <c r="B4838" s="1577"/>
      <c r="C4838" s="126"/>
      <c r="D4838" s="126"/>
    </row>
    <row r="4839">
      <c r="A4839" s="1577"/>
      <c r="B4839" s="1577"/>
      <c r="C4839" s="126"/>
      <c r="D4839" s="126"/>
    </row>
    <row r="4840">
      <c r="A4840" s="1577"/>
      <c r="B4840" s="1577"/>
      <c r="C4840" s="126"/>
      <c r="D4840" s="126"/>
    </row>
    <row r="4841">
      <c r="A4841" s="1577"/>
      <c r="B4841" s="1577"/>
      <c r="C4841" s="126"/>
      <c r="D4841" s="126"/>
    </row>
    <row r="4842">
      <c r="A4842" s="1577"/>
      <c r="B4842" s="1577"/>
      <c r="C4842" s="126"/>
      <c r="D4842" s="126"/>
    </row>
    <row r="4843">
      <c r="A4843" s="1577"/>
      <c r="B4843" s="1577"/>
      <c r="C4843" s="126"/>
      <c r="D4843" s="126"/>
    </row>
    <row r="4844">
      <c r="A4844" s="1577"/>
      <c r="B4844" s="1577"/>
      <c r="C4844" s="126"/>
      <c r="D4844" s="126"/>
    </row>
    <row r="4845">
      <c r="A4845" s="1577"/>
      <c r="B4845" s="1577"/>
      <c r="C4845" s="126"/>
      <c r="D4845" s="126"/>
    </row>
    <row r="4846">
      <c r="A4846" s="1577"/>
      <c r="B4846" s="1577"/>
      <c r="C4846" s="126"/>
      <c r="D4846" s="126"/>
    </row>
    <row r="4847">
      <c r="A4847" s="1577"/>
      <c r="B4847" s="1577"/>
      <c r="C4847" s="126"/>
      <c r="D4847" s="126"/>
    </row>
    <row r="4848">
      <c r="A4848" s="1577"/>
      <c r="B4848" s="1577"/>
      <c r="C4848" s="126"/>
      <c r="D4848" s="126"/>
    </row>
    <row r="4849">
      <c r="A4849" s="1577"/>
      <c r="B4849" s="1577"/>
      <c r="C4849" s="126"/>
      <c r="D4849" s="126"/>
    </row>
    <row r="4850">
      <c r="A4850" s="1577"/>
      <c r="B4850" s="1577"/>
      <c r="C4850" s="126"/>
      <c r="D4850" s="126"/>
    </row>
    <row r="4851">
      <c r="A4851" s="1577"/>
      <c r="B4851" s="1577"/>
      <c r="C4851" s="126"/>
      <c r="D4851" s="126"/>
    </row>
    <row r="4852">
      <c r="A4852" s="1577"/>
      <c r="B4852" s="1577"/>
      <c r="C4852" s="126"/>
      <c r="D4852" s="126"/>
    </row>
    <row r="4853">
      <c r="A4853" s="1577"/>
      <c r="B4853" s="1577"/>
      <c r="C4853" s="126"/>
      <c r="D4853" s="126"/>
    </row>
    <row r="4854">
      <c r="A4854" s="1577"/>
      <c r="B4854" s="1577"/>
      <c r="C4854" s="126"/>
      <c r="D4854" s="126"/>
    </row>
    <row r="4855">
      <c r="A4855" s="1577"/>
      <c r="B4855" s="1577"/>
      <c r="C4855" s="126"/>
      <c r="D4855" s="126"/>
    </row>
    <row r="4856">
      <c r="A4856" s="1577"/>
      <c r="B4856" s="1577"/>
      <c r="C4856" s="126"/>
      <c r="D4856" s="126"/>
    </row>
    <row r="4857">
      <c r="A4857" s="1577"/>
      <c r="B4857" s="1577"/>
      <c r="C4857" s="126"/>
      <c r="D4857" s="126"/>
    </row>
    <row r="4858">
      <c r="A4858" s="1577"/>
      <c r="B4858" s="1577"/>
      <c r="C4858" s="126"/>
      <c r="D4858" s="126"/>
    </row>
    <row r="4859">
      <c r="A4859" s="1577"/>
      <c r="B4859" s="1577"/>
      <c r="C4859" s="126"/>
      <c r="D4859" s="126"/>
    </row>
    <row r="4860">
      <c r="A4860" s="1577"/>
      <c r="B4860" s="1577"/>
      <c r="C4860" s="126"/>
      <c r="D4860" s="126"/>
    </row>
    <row r="4861">
      <c r="A4861" s="1577"/>
      <c r="B4861" s="1577"/>
      <c r="C4861" s="126"/>
      <c r="D4861" s="126"/>
    </row>
    <row r="4862">
      <c r="A4862" s="1577"/>
      <c r="B4862" s="1577"/>
      <c r="C4862" s="126"/>
      <c r="D4862" s="126"/>
    </row>
    <row r="4863">
      <c r="A4863" s="1577"/>
      <c r="B4863" s="1577"/>
      <c r="C4863" s="126"/>
      <c r="D4863" s="126"/>
    </row>
    <row r="4864">
      <c r="A4864" s="1577"/>
      <c r="B4864" s="1577"/>
      <c r="C4864" s="126"/>
      <c r="D4864" s="126"/>
    </row>
    <row r="4865">
      <c r="A4865" s="1577"/>
      <c r="B4865" s="1577"/>
      <c r="C4865" s="126"/>
      <c r="D4865" s="126"/>
    </row>
    <row r="4866">
      <c r="A4866" s="1577"/>
      <c r="B4866" s="1577"/>
      <c r="C4866" s="126"/>
      <c r="D4866" s="126"/>
    </row>
    <row r="4867">
      <c r="A4867" s="1577"/>
      <c r="B4867" s="1577"/>
      <c r="C4867" s="126"/>
      <c r="D4867" s="126"/>
    </row>
    <row r="4868">
      <c r="A4868" s="1577"/>
      <c r="B4868" s="1577"/>
      <c r="C4868" s="126"/>
      <c r="D4868" s="126"/>
    </row>
    <row r="4869">
      <c r="A4869" s="1577"/>
      <c r="B4869" s="1577"/>
      <c r="C4869" s="126"/>
      <c r="D4869" s="126"/>
    </row>
    <row r="4870">
      <c r="A4870" s="1577"/>
      <c r="B4870" s="1577"/>
      <c r="C4870" s="126"/>
      <c r="D4870" s="126"/>
    </row>
    <row r="4871">
      <c r="A4871" s="1577"/>
      <c r="B4871" s="1577"/>
      <c r="C4871" s="126"/>
      <c r="D4871" s="126"/>
    </row>
    <row r="4872">
      <c r="A4872" s="1577"/>
      <c r="B4872" s="1577"/>
      <c r="C4872" s="126"/>
      <c r="D4872" s="126"/>
    </row>
    <row r="4873">
      <c r="A4873" s="1577"/>
      <c r="B4873" s="1577"/>
      <c r="C4873" s="126"/>
      <c r="D4873" s="126"/>
    </row>
    <row r="4874">
      <c r="A4874" s="1577"/>
      <c r="B4874" s="1577"/>
      <c r="C4874" s="126"/>
      <c r="D4874" s="126"/>
    </row>
    <row r="4875">
      <c r="A4875" s="1577"/>
      <c r="B4875" s="1577"/>
      <c r="C4875" s="126"/>
      <c r="D4875" s="126"/>
    </row>
    <row r="4876">
      <c r="A4876" s="1577"/>
      <c r="B4876" s="1577"/>
      <c r="C4876" s="126"/>
      <c r="D4876" s="126"/>
    </row>
    <row r="4877">
      <c r="A4877" s="1577"/>
      <c r="B4877" s="1577"/>
      <c r="C4877" s="126"/>
      <c r="D4877" s="126"/>
    </row>
    <row r="4878">
      <c r="A4878" s="1577"/>
      <c r="B4878" s="1577"/>
      <c r="C4878" s="126"/>
      <c r="D4878" s="126"/>
    </row>
    <row r="4879">
      <c r="A4879" s="1577"/>
      <c r="B4879" s="1577"/>
      <c r="C4879" s="126"/>
      <c r="D4879" s="126"/>
    </row>
    <row r="4880">
      <c r="A4880" s="1577"/>
      <c r="B4880" s="1577"/>
      <c r="C4880" s="126"/>
      <c r="D4880" s="126"/>
    </row>
    <row r="4881">
      <c r="A4881" s="1577"/>
      <c r="B4881" s="1577"/>
      <c r="C4881" s="126"/>
      <c r="D4881" s="126"/>
    </row>
    <row r="4882">
      <c r="A4882" s="1577"/>
      <c r="B4882" s="1577"/>
      <c r="C4882" s="126"/>
      <c r="D4882" s="126"/>
    </row>
    <row r="4883">
      <c r="A4883" s="1577"/>
      <c r="B4883" s="1577"/>
      <c r="C4883" s="126"/>
      <c r="D4883" s="126"/>
    </row>
    <row r="4884">
      <c r="A4884" s="1577"/>
      <c r="B4884" s="1577"/>
      <c r="C4884" s="126"/>
      <c r="D4884" s="126"/>
    </row>
    <row r="4885">
      <c r="A4885" s="1577"/>
      <c r="B4885" s="1577"/>
      <c r="C4885" s="126"/>
      <c r="D4885" s="126"/>
    </row>
    <row r="4886">
      <c r="A4886" s="1577"/>
      <c r="B4886" s="1577"/>
      <c r="C4886" s="126"/>
      <c r="D4886" s="126"/>
    </row>
    <row r="4887">
      <c r="A4887" s="1577"/>
      <c r="B4887" s="1577"/>
      <c r="C4887" s="126"/>
      <c r="D4887" s="126"/>
    </row>
    <row r="4888">
      <c r="A4888" s="1577"/>
      <c r="B4888" s="1577"/>
      <c r="C4888" s="126"/>
      <c r="D4888" s="126"/>
    </row>
    <row r="4889">
      <c r="A4889" s="1577"/>
      <c r="B4889" s="1577"/>
      <c r="C4889" s="126"/>
      <c r="D4889" s="126"/>
    </row>
    <row r="4890">
      <c r="A4890" s="1577"/>
      <c r="B4890" s="1577"/>
      <c r="C4890" s="126"/>
      <c r="D4890" s="126"/>
    </row>
    <row r="4891">
      <c r="A4891" s="1577"/>
      <c r="B4891" s="1577"/>
      <c r="C4891" s="126"/>
      <c r="D4891" s="126"/>
    </row>
    <row r="4892">
      <c r="A4892" s="1577"/>
      <c r="B4892" s="1577"/>
      <c r="C4892" s="126"/>
      <c r="D4892" s="126"/>
    </row>
    <row r="4893">
      <c r="A4893" s="1577"/>
      <c r="B4893" s="1577"/>
      <c r="C4893" s="126"/>
      <c r="D4893" s="126"/>
    </row>
    <row r="4894">
      <c r="A4894" s="1577"/>
      <c r="B4894" s="1577"/>
      <c r="C4894" s="126"/>
      <c r="D4894" s="126"/>
    </row>
    <row r="4895">
      <c r="A4895" s="1577"/>
      <c r="B4895" s="1577"/>
      <c r="C4895" s="126"/>
      <c r="D4895" s="126"/>
    </row>
    <row r="4896">
      <c r="A4896" s="1577"/>
      <c r="B4896" s="1577"/>
      <c r="C4896" s="126"/>
      <c r="D4896" s="126"/>
    </row>
    <row r="4897">
      <c r="A4897" s="1577"/>
      <c r="B4897" s="1577"/>
      <c r="C4897" s="126"/>
      <c r="D4897" s="126"/>
    </row>
    <row r="4898">
      <c r="A4898" s="1577"/>
      <c r="B4898" s="1577"/>
      <c r="C4898" s="126"/>
      <c r="D4898" s="126"/>
    </row>
    <row r="4899">
      <c r="A4899" s="1577"/>
      <c r="B4899" s="1577"/>
      <c r="C4899" s="126"/>
      <c r="D4899" s="126"/>
    </row>
    <row r="4900">
      <c r="A4900" s="1577"/>
      <c r="B4900" s="1577"/>
      <c r="C4900" s="126"/>
      <c r="D4900" s="126"/>
    </row>
    <row r="4901">
      <c r="A4901" s="1577"/>
      <c r="B4901" s="1577"/>
      <c r="C4901" s="126"/>
      <c r="D4901" s="126"/>
    </row>
    <row r="4902">
      <c r="A4902" s="1577"/>
      <c r="B4902" s="1577"/>
      <c r="C4902" s="126"/>
      <c r="D4902" s="126"/>
    </row>
    <row r="4903">
      <c r="A4903" s="1577"/>
      <c r="B4903" s="1577"/>
      <c r="C4903" s="126"/>
      <c r="D4903" s="126"/>
    </row>
    <row r="4904">
      <c r="A4904" s="1577"/>
      <c r="B4904" s="1577"/>
      <c r="C4904" s="126"/>
      <c r="D4904" s="126"/>
    </row>
    <row r="4905">
      <c r="A4905" s="1577"/>
      <c r="B4905" s="1577"/>
      <c r="C4905" s="126"/>
      <c r="D4905" s="126"/>
    </row>
    <row r="4906">
      <c r="A4906" s="1577"/>
      <c r="B4906" s="1577"/>
      <c r="C4906" s="126"/>
      <c r="D4906" s="126"/>
    </row>
    <row r="4907">
      <c r="A4907" s="1577"/>
      <c r="B4907" s="1577"/>
      <c r="C4907" s="126"/>
      <c r="D4907" s="126"/>
    </row>
    <row r="4908">
      <c r="A4908" s="1577"/>
      <c r="B4908" s="1577"/>
      <c r="C4908" s="126"/>
      <c r="D4908" s="126"/>
    </row>
    <row r="4909">
      <c r="A4909" s="1577"/>
      <c r="B4909" s="1577"/>
      <c r="C4909" s="126"/>
      <c r="D4909" s="126"/>
    </row>
    <row r="4910">
      <c r="A4910" s="1577"/>
      <c r="B4910" s="1577"/>
      <c r="C4910" s="126"/>
      <c r="D4910" s="126"/>
    </row>
    <row r="4911">
      <c r="A4911" s="1577"/>
      <c r="B4911" s="1577"/>
      <c r="C4911" s="126"/>
      <c r="D4911" s="126"/>
    </row>
    <row r="4912">
      <c r="A4912" s="1577"/>
      <c r="B4912" s="1577"/>
      <c r="C4912" s="126"/>
      <c r="D4912" s="126"/>
    </row>
    <row r="4913">
      <c r="A4913" s="1577"/>
      <c r="B4913" s="1577"/>
      <c r="C4913" s="126"/>
      <c r="D4913" s="126"/>
    </row>
    <row r="4914">
      <c r="A4914" s="1577"/>
      <c r="B4914" s="1577"/>
      <c r="C4914" s="126"/>
      <c r="D4914" s="126"/>
    </row>
    <row r="4915">
      <c r="A4915" s="1577"/>
      <c r="B4915" s="1577"/>
      <c r="C4915" s="126"/>
      <c r="D4915" s="126"/>
    </row>
    <row r="4916">
      <c r="A4916" s="1577"/>
      <c r="B4916" s="1577"/>
      <c r="C4916" s="126"/>
      <c r="D4916" s="126"/>
    </row>
    <row r="4917">
      <c r="A4917" s="1577"/>
      <c r="B4917" s="1577"/>
      <c r="C4917" s="126"/>
      <c r="D4917" s="126"/>
    </row>
    <row r="4918">
      <c r="A4918" s="1577"/>
      <c r="B4918" s="1577"/>
      <c r="C4918" s="126"/>
      <c r="D4918" s="126"/>
    </row>
    <row r="4919">
      <c r="A4919" s="1577"/>
      <c r="B4919" s="1577"/>
      <c r="C4919" s="126"/>
      <c r="D4919" s="126"/>
    </row>
    <row r="4920">
      <c r="A4920" s="1577"/>
      <c r="B4920" s="1577"/>
      <c r="C4920" s="126"/>
      <c r="D4920" s="126"/>
    </row>
    <row r="4921">
      <c r="A4921" s="1577"/>
      <c r="B4921" s="1577"/>
      <c r="C4921" s="126"/>
      <c r="D4921" s="126"/>
    </row>
    <row r="4922">
      <c r="A4922" s="1577"/>
      <c r="B4922" s="1577"/>
      <c r="C4922" s="126"/>
      <c r="D4922" s="126"/>
    </row>
    <row r="4923">
      <c r="A4923" s="1577"/>
      <c r="B4923" s="1577"/>
      <c r="C4923" s="126"/>
      <c r="D4923" s="126"/>
    </row>
    <row r="4924">
      <c r="A4924" s="1577"/>
      <c r="B4924" s="1577"/>
      <c r="C4924" s="126"/>
      <c r="D4924" s="126"/>
    </row>
    <row r="4925">
      <c r="A4925" s="1577"/>
      <c r="B4925" s="1577"/>
      <c r="C4925" s="126"/>
      <c r="D4925" s="126"/>
    </row>
    <row r="4926">
      <c r="A4926" s="1577"/>
      <c r="B4926" s="1577"/>
      <c r="C4926" s="126"/>
      <c r="D4926" s="126"/>
    </row>
    <row r="4927">
      <c r="A4927" s="1577"/>
      <c r="B4927" s="1577"/>
      <c r="C4927" s="126"/>
      <c r="D4927" s="126"/>
    </row>
    <row r="4928">
      <c r="A4928" s="1577"/>
      <c r="B4928" s="1577"/>
      <c r="C4928" s="126"/>
      <c r="D4928" s="126"/>
    </row>
    <row r="4929">
      <c r="A4929" s="1577"/>
      <c r="B4929" s="1577"/>
      <c r="C4929" s="126"/>
      <c r="D4929" s="126"/>
    </row>
    <row r="4930">
      <c r="A4930" s="1577"/>
      <c r="B4930" s="1577"/>
      <c r="C4930" s="126"/>
      <c r="D4930" s="126"/>
    </row>
    <row r="4931">
      <c r="A4931" s="1577"/>
      <c r="B4931" s="1577"/>
      <c r="C4931" s="126"/>
      <c r="D4931" s="126"/>
    </row>
    <row r="4932">
      <c r="A4932" s="1577"/>
      <c r="B4932" s="1577"/>
      <c r="C4932" s="126"/>
      <c r="D4932" s="126"/>
    </row>
    <row r="4933">
      <c r="A4933" s="1577"/>
      <c r="B4933" s="1577"/>
      <c r="C4933" s="126"/>
      <c r="D4933" s="126"/>
    </row>
    <row r="4934">
      <c r="A4934" s="1577"/>
      <c r="B4934" s="1577"/>
      <c r="C4934" s="126"/>
      <c r="D4934" s="126"/>
    </row>
    <row r="4935">
      <c r="A4935" s="1577"/>
      <c r="B4935" s="1577"/>
      <c r="C4935" s="126"/>
      <c r="D4935" s="126"/>
    </row>
    <row r="4936">
      <c r="A4936" s="1577"/>
      <c r="B4936" s="1577"/>
      <c r="C4936" s="126"/>
      <c r="D4936" s="126"/>
    </row>
    <row r="4937">
      <c r="A4937" s="1577"/>
      <c r="B4937" s="1577"/>
      <c r="C4937" s="126"/>
      <c r="D4937" s="126"/>
    </row>
    <row r="4938">
      <c r="A4938" s="1577"/>
      <c r="B4938" s="1577"/>
      <c r="C4938" s="126"/>
      <c r="D4938" s="126"/>
    </row>
    <row r="4939">
      <c r="A4939" s="1577"/>
      <c r="B4939" s="1577"/>
      <c r="C4939" s="126"/>
      <c r="D4939" s="126"/>
    </row>
    <row r="4940">
      <c r="A4940" s="1577"/>
      <c r="B4940" s="1577"/>
      <c r="C4940" s="126"/>
      <c r="D4940" s="126"/>
    </row>
    <row r="4941">
      <c r="A4941" s="1577"/>
      <c r="B4941" s="1577"/>
      <c r="C4941" s="126"/>
      <c r="D4941" s="126"/>
    </row>
    <row r="4942">
      <c r="A4942" s="1577"/>
      <c r="B4942" s="1577"/>
      <c r="C4942" s="126"/>
      <c r="D4942" s="126"/>
    </row>
    <row r="4943">
      <c r="A4943" s="1577"/>
      <c r="B4943" s="1577"/>
      <c r="C4943" s="126"/>
      <c r="D4943" s="126"/>
    </row>
    <row r="4944">
      <c r="A4944" s="1577"/>
      <c r="B4944" s="1577"/>
      <c r="C4944" s="126"/>
      <c r="D4944" s="126"/>
    </row>
    <row r="4945">
      <c r="A4945" s="1577"/>
      <c r="B4945" s="1577"/>
      <c r="C4945" s="126"/>
      <c r="D4945" s="126"/>
    </row>
    <row r="4946">
      <c r="A4946" s="1577"/>
      <c r="B4946" s="1577"/>
      <c r="C4946" s="126"/>
      <c r="D4946" s="126"/>
    </row>
    <row r="4947">
      <c r="A4947" s="1577"/>
      <c r="B4947" s="1577"/>
      <c r="C4947" s="126"/>
      <c r="D4947" s="126"/>
    </row>
    <row r="4948">
      <c r="A4948" s="1577"/>
      <c r="B4948" s="1577"/>
      <c r="C4948" s="126"/>
      <c r="D4948" s="126"/>
    </row>
    <row r="4949">
      <c r="A4949" s="1577"/>
      <c r="B4949" s="1577"/>
      <c r="C4949" s="126"/>
      <c r="D4949" s="126"/>
    </row>
    <row r="4950">
      <c r="A4950" s="1577"/>
      <c r="B4950" s="1577"/>
      <c r="C4950" s="126"/>
      <c r="D4950" s="126"/>
    </row>
    <row r="4951">
      <c r="A4951" s="1577"/>
      <c r="B4951" s="1577"/>
      <c r="C4951" s="126"/>
      <c r="D4951" s="126"/>
    </row>
    <row r="4952">
      <c r="A4952" s="1577"/>
      <c r="B4952" s="1577"/>
      <c r="C4952" s="126"/>
      <c r="D4952" s="126"/>
    </row>
    <row r="4953">
      <c r="A4953" s="1577"/>
      <c r="B4953" s="1577"/>
      <c r="C4953" s="126"/>
      <c r="D4953" s="126"/>
    </row>
    <row r="4954">
      <c r="A4954" s="1577"/>
      <c r="B4954" s="1577"/>
      <c r="C4954" s="126"/>
      <c r="D4954" s="126"/>
    </row>
    <row r="4955">
      <c r="A4955" s="1577"/>
      <c r="B4955" s="1577"/>
      <c r="C4955" s="126"/>
      <c r="D4955" s="126"/>
    </row>
    <row r="4956">
      <c r="A4956" s="1577"/>
      <c r="B4956" s="1577"/>
      <c r="C4956" s="126"/>
      <c r="D4956" s="126"/>
    </row>
    <row r="4957">
      <c r="A4957" s="1577"/>
      <c r="B4957" s="1577"/>
      <c r="C4957" s="126"/>
      <c r="D4957" s="126"/>
    </row>
    <row r="4958">
      <c r="A4958" s="1577"/>
      <c r="B4958" s="1577"/>
      <c r="C4958" s="126"/>
      <c r="D4958" s="126"/>
    </row>
    <row r="4959">
      <c r="A4959" s="1577"/>
      <c r="B4959" s="1577"/>
      <c r="C4959" s="126"/>
      <c r="D4959" s="126"/>
    </row>
    <row r="4960">
      <c r="A4960" s="1577"/>
      <c r="B4960" s="1577"/>
      <c r="C4960" s="126"/>
      <c r="D4960" s="126"/>
    </row>
    <row r="4961">
      <c r="A4961" s="1577"/>
      <c r="B4961" s="1577"/>
      <c r="C4961" s="126"/>
      <c r="D4961" s="126"/>
    </row>
    <row r="4962">
      <c r="A4962" s="1577"/>
      <c r="B4962" s="1577"/>
      <c r="C4962" s="126"/>
      <c r="D4962" s="126"/>
    </row>
    <row r="4963">
      <c r="A4963" s="1577"/>
      <c r="B4963" s="1577"/>
      <c r="C4963" s="126"/>
      <c r="D4963" s="126"/>
    </row>
    <row r="4964">
      <c r="A4964" s="1577"/>
      <c r="B4964" s="1577"/>
      <c r="C4964" s="126"/>
      <c r="D4964" s="126"/>
    </row>
    <row r="4965">
      <c r="A4965" s="1577"/>
      <c r="B4965" s="1577"/>
      <c r="C4965" s="126"/>
      <c r="D4965" s="126"/>
    </row>
    <row r="4966">
      <c r="A4966" s="1577"/>
      <c r="B4966" s="1577"/>
      <c r="C4966" s="126"/>
      <c r="D4966" s="126"/>
    </row>
    <row r="4967">
      <c r="A4967" s="1577"/>
      <c r="B4967" s="1577"/>
      <c r="C4967" s="126"/>
      <c r="D4967" s="126"/>
    </row>
    <row r="4968">
      <c r="A4968" s="1577"/>
      <c r="B4968" s="1577"/>
      <c r="C4968" s="126"/>
      <c r="D4968" s="126"/>
    </row>
    <row r="4969">
      <c r="A4969" s="1577"/>
      <c r="B4969" s="1577"/>
      <c r="C4969" s="126"/>
      <c r="D4969" s="126"/>
    </row>
    <row r="4970">
      <c r="A4970" s="1577"/>
      <c r="B4970" s="1577"/>
      <c r="C4970" s="126"/>
      <c r="D4970" s="126"/>
    </row>
    <row r="4971">
      <c r="A4971" s="1577"/>
      <c r="B4971" s="1577"/>
      <c r="C4971" s="126"/>
      <c r="D4971" s="126"/>
    </row>
    <row r="4972">
      <c r="A4972" s="1577"/>
      <c r="B4972" s="1577"/>
      <c r="C4972" s="126"/>
      <c r="D4972" s="126"/>
    </row>
    <row r="4973">
      <c r="A4973" s="1577"/>
      <c r="B4973" s="1577"/>
      <c r="C4973" s="126"/>
      <c r="D4973" s="126"/>
    </row>
    <row r="4974">
      <c r="A4974" s="1577"/>
      <c r="B4974" s="1577"/>
      <c r="C4974" s="126"/>
      <c r="D4974" s="126"/>
    </row>
    <row r="4975">
      <c r="A4975" s="1577"/>
      <c r="B4975" s="1577"/>
      <c r="C4975" s="126"/>
      <c r="D4975" s="126"/>
    </row>
    <row r="4976">
      <c r="A4976" s="1577"/>
      <c r="B4976" s="1577"/>
      <c r="C4976" s="126"/>
      <c r="D4976" s="126"/>
    </row>
    <row r="4977">
      <c r="A4977" s="1577"/>
      <c r="B4977" s="1577"/>
      <c r="C4977" s="126"/>
      <c r="D4977" s="126"/>
    </row>
    <row r="4978">
      <c r="A4978" s="1577"/>
      <c r="B4978" s="1577"/>
      <c r="C4978" s="126"/>
      <c r="D4978" s="126"/>
    </row>
    <row r="4979">
      <c r="A4979" s="1577"/>
      <c r="B4979" s="1577"/>
      <c r="C4979" s="126"/>
      <c r="D4979" s="126"/>
    </row>
    <row r="4980">
      <c r="A4980" s="1577"/>
      <c r="B4980" s="1577"/>
      <c r="C4980" s="126"/>
      <c r="D4980" s="126"/>
    </row>
    <row r="4981">
      <c r="A4981" s="1577"/>
      <c r="B4981" s="1577"/>
      <c r="C4981" s="126"/>
      <c r="D4981" s="126"/>
    </row>
    <row r="4982">
      <c r="A4982" s="1577"/>
      <c r="B4982" s="1577"/>
      <c r="C4982" s="126"/>
      <c r="D4982" s="126"/>
    </row>
    <row r="4983">
      <c r="A4983" s="1577"/>
      <c r="B4983" s="1577"/>
      <c r="C4983" s="126"/>
      <c r="D4983" s="126"/>
    </row>
    <row r="4984">
      <c r="A4984" s="1577"/>
      <c r="B4984" s="1577"/>
      <c r="C4984" s="126"/>
      <c r="D4984" s="126"/>
    </row>
    <row r="4985">
      <c r="A4985" s="1577"/>
      <c r="B4985" s="1577"/>
      <c r="C4985" s="126"/>
      <c r="D4985" s="126"/>
    </row>
    <row r="4986">
      <c r="A4986" s="1577"/>
      <c r="B4986" s="1577"/>
      <c r="C4986" s="126"/>
      <c r="D4986" s="126"/>
    </row>
    <row r="4987">
      <c r="A4987" s="1577"/>
      <c r="B4987" s="1577"/>
      <c r="C4987" s="126"/>
      <c r="D4987" s="126"/>
    </row>
    <row r="4988">
      <c r="A4988" s="1577"/>
      <c r="B4988" s="1577"/>
      <c r="C4988" s="126"/>
      <c r="D4988" s="126"/>
    </row>
    <row r="4989">
      <c r="A4989" s="1577"/>
      <c r="B4989" s="1577"/>
      <c r="C4989" s="126"/>
      <c r="D4989" s="126"/>
    </row>
    <row r="4990">
      <c r="A4990" s="1577"/>
      <c r="B4990" s="1577"/>
      <c r="C4990" s="126"/>
      <c r="D4990" s="126"/>
    </row>
    <row r="4991">
      <c r="A4991" s="1577"/>
      <c r="B4991" s="1577"/>
      <c r="C4991" s="126"/>
      <c r="D4991" s="126"/>
    </row>
    <row r="4992">
      <c r="A4992" s="1577"/>
      <c r="B4992" s="1577"/>
      <c r="C4992" s="126"/>
      <c r="D4992" s="126"/>
    </row>
    <row r="4993">
      <c r="A4993" s="1577"/>
      <c r="B4993" s="1577"/>
      <c r="C4993" s="126"/>
      <c r="D4993" s="126"/>
    </row>
    <row r="4994">
      <c r="A4994" s="1577"/>
      <c r="B4994" s="1577"/>
      <c r="C4994" s="126"/>
      <c r="D4994" s="126"/>
    </row>
    <row r="4995">
      <c r="A4995" s="1577"/>
      <c r="B4995" s="1577"/>
      <c r="C4995" s="126"/>
      <c r="D4995" s="126"/>
    </row>
    <row r="4996">
      <c r="A4996" s="1577"/>
      <c r="B4996" s="1577"/>
      <c r="C4996" s="126"/>
      <c r="D4996" s="126"/>
    </row>
    <row r="4997">
      <c r="A4997" s="1577"/>
      <c r="B4997" s="1577"/>
      <c r="C4997" s="126"/>
      <c r="D4997" s="126"/>
    </row>
    <row r="4998">
      <c r="A4998" s="1577"/>
      <c r="B4998" s="1577"/>
      <c r="C4998" s="126"/>
      <c r="D4998" s="126"/>
    </row>
    <row r="4999">
      <c r="A4999" s="1577"/>
      <c r="B4999" s="1577"/>
      <c r="C4999" s="126"/>
      <c r="D4999" s="126"/>
    </row>
    <row r="5000">
      <c r="A5000" s="1577"/>
      <c r="B5000" s="1577"/>
      <c r="C5000" s="126"/>
      <c r="D5000" s="126"/>
    </row>
    <row r="5001">
      <c r="A5001" s="1577"/>
      <c r="B5001" s="1577"/>
      <c r="C5001" s="126"/>
      <c r="D5001" s="126"/>
    </row>
    <row r="5002">
      <c r="A5002" s="1577"/>
      <c r="B5002" s="1577"/>
      <c r="C5002" s="126"/>
      <c r="D5002" s="126"/>
    </row>
    <row r="5003">
      <c r="A5003" s="1577"/>
      <c r="B5003" s="1577"/>
      <c r="C5003" s="126"/>
      <c r="D5003" s="126"/>
    </row>
    <row r="5004">
      <c r="A5004" s="1577"/>
      <c r="B5004" s="1577"/>
      <c r="C5004" s="126"/>
      <c r="D5004" s="126"/>
    </row>
    <row r="5005">
      <c r="A5005" s="1577"/>
      <c r="B5005" s="1577"/>
      <c r="C5005" s="126"/>
      <c r="D5005" s="126"/>
    </row>
    <row r="5006">
      <c r="A5006" s="1577"/>
      <c r="B5006" s="1577"/>
      <c r="C5006" s="126"/>
      <c r="D5006" s="126"/>
    </row>
    <row r="5007">
      <c r="A5007" s="1577"/>
      <c r="B5007" s="1577"/>
      <c r="C5007" s="126"/>
      <c r="D5007" s="126"/>
    </row>
    <row r="5008">
      <c r="A5008" s="1577"/>
      <c r="B5008" s="1577"/>
      <c r="C5008" s="126"/>
      <c r="D5008" s="126"/>
    </row>
    <row r="5009">
      <c r="A5009" s="1577"/>
      <c r="B5009" s="1577"/>
      <c r="C5009" s="126"/>
      <c r="D5009" s="126"/>
    </row>
    <row r="5010">
      <c r="A5010" s="1577"/>
      <c r="B5010" s="1577"/>
      <c r="C5010" s="126"/>
      <c r="D5010" s="126"/>
    </row>
    <row r="5011">
      <c r="A5011" s="1577"/>
      <c r="B5011" s="1577"/>
      <c r="C5011" s="126"/>
      <c r="D5011" s="126"/>
    </row>
    <row r="5012">
      <c r="A5012" s="1577"/>
      <c r="B5012" s="1577"/>
      <c r="C5012" s="126"/>
      <c r="D5012" s="126"/>
    </row>
    <row r="5013">
      <c r="A5013" s="1577"/>
      <c r="B5013" s="1577"/>
      <c r="C5013" s="126"/>
      <c r="D5013" s="126"/>
    </row>
    <row r="5014">
      <c r="A5014" s="1577"/>
      <c r="B5014" s="1577"/>
      <c r="C5014" s="126"/>
      <c r="D5014" s="126"/>
    </row>
    <row r="5015">
      <c r="A5015" s="1577"/>
      <c r="B5015" s="1577"/>
      <c r="C5015" s="126"/>
      <c r="D5015" s="126"/>
    </row>
    <row r="5016">
      <c r="A5016" s="1577"/>
      <c r="B5016" s="1577"/>
      <c r="C5016" s="126"/>
      <c r="D5016" s="126"/>
    </row>
    <row r="5017">
      <c r="A5017" s="1577"/>
      <c r="B5017" s="1577"/>
      <c r="C5017" s="126"/>
      <c r="D5017" s="126"/>
    </row>
    <row r="5018">
      <c r="A5018" s="1577"/>
      <c r="B5018" s="1577"/>
      <c r="C5018" s="126"/>
      <c r="D5018" s="126"/>
    </row>
    <row r="5019">
      <c r="A5019" s="1577"/>
      <c r="B5019" s="1577"/>
      <c r="C5019" s="126"/>
      <c r="D5019" s="126"/>
    </row>
    <row r="5020">
      <c r="A5020" s="1577"/>
      <c r="B5020" s="1577"/>
      <c r="C5020" s="126"/>
      <c r="D5020" s="126"/>
    </row>
    <row r="5021">
      <c r="A5021" s="1577"/>
      <c r="B5021" s="1577"/>
      <c r="C5021" s="126"/>
      <c r="D5021" s="126"/>
    </row>
    <row r="5022">
      <c r="A5022" s="1577"/>
      <c r="B5022" s="1577"/>
      <c r="C5022" s="126"/>
      <c r="D5022" s="126"/>
    </row>
    <row r="5023">
      <c r="A5023" s="1577"/>
      <c r="B5023" s="1577"/>
      <c r="C5023" s="126"/>
      <c r="D5023" s="126"/>
    </row>
    <row r="5024">
      <c r="A5024" s="1577"/>
      <c r="B5024" s="1577"/>
      <c r="C5024" s="126"/>
      <c r="D5024" s="126"/>
    </row>
    <row r="5025">
      <c r="A5025" s="1577"/>
      <c r="B5025" s="1577"/>
      <c r="C5025" s="126"/>
      <c r="D5025" s="126"/>
    </row>
    <row r="5026">
      <c r="A5026" s="1577"/>
      <c r="B5026" s="1577"/>
      <c r="C5026" s="126"/>
      <c r="D5026" s="126"/>
    </row>
    <row r="5027">
      <c r="A5027" s="1577"/>
      <c r="B5027" s="1577"/>
      <c r="C5027" s="126"/>
      <c r="D5027" s="126"/>
    </row>
    <row r="5028">
      <c r="A5028" s="1577"/>
      <c r="B5028" s="1577"/>
      <c r="C5028" s="126"/>
      <c r="D5028" s="126"/>
    </row>
    <row r="5029">
      <c r="A5029" s="1577"/>
      <c r="B5029" s="1577"/>
      <c r="C5029" s="126"/>
      <c r="D5029" s="126"/>
    </row>
    <row r="5030">
      <c r="A5030" s="1577"/>
      <c r="B5030" s="1577"/>
      <c r="C5030" s="126"/>
      <c r="D5030" s="126"/>
    </row>
    <row r="5031">
      <c r="A5031" s="1577"/>
      <c r="B5031" s="1577"/>
      <c r="C5031" s="126"/>
      <c r="D5031" s="126"/>
    </row>
    <row r="5032">
      <c r="A5032" s="1577"/>
      <c r="B5032" s="1577"/>
      <c r="C5032" s="126"/>
      <c r="D5032" s="126"/>
    </row>
    <row r="5033">
      <c r="A5033" s="1577"/>
      <c r="B5033" s="1577"/>
      <c r="C5033" s="126"/>
      <c r="D5033" s="126"/>
    </row>
    <row r="5034">
      <c r="A5034" s="1577"/>
      <c r="B5034" s="1577"/>
      <c r="C5034" s="126"/>
      <c r="D5034" s="126"/>
    </row>
    <row r="5035">
      <c r="A5035" s="1577"/>
      <c r="B5035" s="1577"/>
      <c r="C5035" s="126"/>
      <c r="D5035" s="126"/>
    </row>
    <row r="5036">
      <c r="A5036" s="1577"/>
      <c r="B5036" s="1577"/>
      <c r="C5036" s="126"/>
      <c r="D5036" s="126"/>
    </row>
    <row r="5037">
      <c r="A5037" s="1577"/>
      <c r="B5037" s="1577"/>
      <c r="C5037" s="126"/>
      <c r="D5037" s="126"/>
    </row>
    <row r="5038">
      <c r="A5038" s="1577"/>
      <c r="B5038" s="1577"/>
      <c r="C5038" s="126"/>
      <c r="D5038" s="126"/>
    </row>
    <row r="5039">
      <c r="A5039" s="1577"/>
      <c r="B5039" s="1577"/>
      <c r="C5039" s="126"/>
      <c r="D5039" s="126"/>
    </row>
    <row r="5040">
      <c r="A5040" s="1577"/>
      <c r="B5040" s="1577"/>
      <c r="C5040" s="126"/>
      <c r="D5040" s="126"/>
    </row>
    <row r="5041">
      <c r="A5041" s="1577"/>
      <c r="B5041" s="1577"/>
      <c r="C5041" s="126"/>
      <c r="D5041" s="126"/>
    </row>
    <row r="5042">
      <c r="A5042" s="1577"/>
      <c r="B5042" s="1577"/>
      <c r="C5042" s="126"/>
      <c r="D5042" s="126"/>
    </row>
    <row r="5043">
      <c r="A5043" s="1577"/>
      <c r="B5043" s="1577"/>
      <c r="C5043" s="126"/>
      <c r="D5043" s="126"/>
    </row>
    <row r="5044">
      <c r="A5044" s="1577"/>
      <c r="B5044" s="1577"/>
      <c r="C5044" s="126"/>
      <c r="D5044" s="126"/>
    </row>
    <row r="5045">
      <c r="A5045" s="1577"/>
      <c r="B5045" s="1577"/>
      <c r="C5045" s="126"/>
      <c r="D5045" s="126"/>
    </row>
    <row r="5046">
      <c r="A5046" s="1577"/>
      <c r="B5046" s="1577"/>
      <c r="C5046" s="126"/>
      <c r="D5046" s="126"/>
    </row>
    <row r="5047">
      <c r="A5047" s="1577"/>
      <c r="B5047" s="1577"/>
      <c r="C5047" s="126"/>
      <c r="D5047" s="126"/>
    </row>
    <row r="5048">
      <c r="A5048" s="1577"/>
      <c r="B5048" s="1577"/>
      <c r="C5048" s="126"/>
      <c r="D5048" s="126"/>
    </row>
    <row r="5049">
      <c r="A5049" s="1577"/>
      <c r="B5049" s="1577"/>
      <c r="C5049" s="126"/>
      <c r="D5049" s="126"/>
    </row>
    <row r="5050">
      <c r="A5050" s="1577"/>
      <c r="B5050" s="1577"/>
      <c r="C5050" s="126"/>
      <c r="D5050" s="126"/>
    </row>
    <row r="5051">
      <c r="A5051" s="1577"/>
      <c r="B5051" s="1577"/>
      <c r="C5051" s="126"/>
      <c r="D5051" s="126"/>
    </row>
    <row r="5052">
      <c r="A5052" s="1577"/>
      <c r="B5052" s="1577"/>
      <c r="C5052" s="126"/>
      <c r="D5052" s="126"/>
    </row>
    <row r="5053">
      <c r="A5053" s="1577"/>
      <c r="B5053" s="1577"/>
      <c r="C5053" s="126"/>
      <c r="D5053" s="126"/>
    </row>
    <row r="5054">
      <c r="A5054" s="1577"/>
      <c r="B5054" s="1577"/>
      <c r="C5054" s="126"/>
      <c r="D5054" s="126"/>
    </row>
    <row r="5055">
      <c r="A5055" s="1577"/>
      <c r="B5055" s="1577"/>
      <c r="C5055" s="126"/>
      <c r="D5055" s="126"/>
    </row>
    <row r="5056">
      <c r="A5056" s="1577"/>
      <c r="B5056" s="1577"/>
      <c r="C5056" s="126"/>
      <c r="D5056" s="126"/>
    </row>
    <row r="5057">
      <c r="A5057" s="1577"/>
      <c r="B5057" s="1577"/>
      <c r="C5057" s="126"/>
      <c r="D5057" s="126"/>
    </row>
    <row r="5058">
      <c r="A5058" s="1577"/>
      <c r="B5058" s="1577"/>
      <c r="C5058" s="126"/>
      <c r="D5058" s="126"/>
    </row>
    <row r="5059">
      <c r="A5059" s="1577"/>
      <c r="B5059" s="1577"/>
      <c r="C5059" s="126"/>
      <c r="D5059" s="126"/>
    </row>
    <row r="5060">
      <c r="A5060" s="1577"/>
      <c r="B5060" s="1577"/>
      <c r="C5060" s="126"/>
      <c r="D5060" s="126"/>
    </row>
    <row r="5061">
      <c r="A5061" s="1577"/>
      <c r="B5061" s="1577"/>
      <c r="C5061" s="126"/>
      <c r="D5061" s="126"/>
    </row>
    <row r="5062">
      <c r="A5062" s="1577"/>
      <c r="B5062" s="1577"/>
      <c r="C5062" s="126"/>
      <c r="D5062" s="126"/>
    </row>
    <row r="5063">
      <c r="A5063" s="1577"/>
      <c r="B5063" s="1577"/>
      <c r="C5063" s="126"/>
      <c r="D5063" s="126"/>
    </row>
    <row r="5064">
      <c r="A5064" s="1577"/>
      <c r="B5064" s="1577"/>
      <c r="C5064" s="126"/>
      <c r="D5064" s="126"/>
    </row>
    <row r="5065">
      <c r="A5065" s="1577"/>
      <c r="B5065" s="1577"/>
      <c r="C5065" s="126"/>
      <c r="D5065" s="126"/>
    </row>
    <row r="5066">
      <c r="A5066" s="1577"/>
      <c r="B5066" s="1577"/>
      <c r="C5066" s="126"/>
      <c r="D5066" s="126"/>
    </row>
    <row r="5067">
      <c r="A5067" s="1577"/>
      <c r="B5067" s="1577"/>
      <c r="C5067" s="126"/>
      <c r="D5067" s="126"/>
    </row>
    <row r="5068">
      <c r="A5068" s="1577"/>
      <c r="B5068" s="1577"/>
      <c r="C5068" s="126"/>
      <c r="D5068" s="126"/>
    </row>
    <row r="5069">
      <c r="A5069" s="1577"/>
      <c r="B5069" s="1577"/>
      <c r="C5069" s="126"/>
      <c r="D5069" s="126"/>
    </row>
    <row r="5070">
      <c r="A5070" s="1577"/>
      <c r="B5070" s="1577"/>
      <c r="C5070" s="126"/>
      <c r="D5070" s="126"/>
    </row>
    <row r="5071">
      <c r="A5071" s="1577"/>
      <c r="B5071" s="1577"/>
      <c r="C5071" s="126"/>
      <c r="D5071" s="126"/>
    </row>
    <row r="5072">
      <c r="A5072" s="1577"/>
      <c r="B5072" s="1577"/>
      <c r="C5072" s="126"/>
      <c r="D5072" s="126"/>
    </row>
    <row r="5073">
      <c r="A5073" s="1577"/>
      <c r="B5073" s="1577"/>
      <c r="C5073" s="126"/>
      <c r="D5073" s="126"/>
    </row>
    <row r="5074">
      <c r="A5074" s="1577"/>
      <c r="B5074" s="1577"/>
      <c r="C5074" s="126"/>
      <c r="D5074" s="126"/>
    </row>
    <row r="5075">
      <c r="A5075" s="1577"/>
      <c r="B5075" s="1577"/>
      <c r="C5075" s="126"/>
      <c r="D5075" s="126"/>
    </row>
    <row r="5076">
      <c r="A5076" s="1577"/>
      <c r="B5076" s="1577"/>
      <c r="C5076" s="126"/>
      <c r="D5076" s="126"/>
    </row>
    <row r="5077">
      <c r="A5077" s="1577"/>
      <c r="B5077" s="1577"/>
      <c r="C5077" s="126"/>
      <c r="D5077" s="126"/>
    </row>
    <row r="5078">
      <c r="A5078" s="1577"/>
      <c r="B5078" s="1577"/>
      <c r="C5078" s="126"/>
      <c r="D5078" s="126"/>
    </row>
    <row r="5079">
      <c r="A5079" s="1577"/>
      <c r="B5079" s="1577"/>
      <c r="C5079" s="126"/>
      <c r="D5079" s="126"/>
    </row>
    <row r="5080">
      <c r="A5080" s="1577"/>
      <c r="B5080" s="1577"/>
      <c r="C5080" s="126"/>
      <c r="D5080" s="126"/>
    </row>
    <row r="5081">
      <c r="A5081" s="1577"/>
      <c r="B5081" s="1577"/>
      <c r="C5081" s="126"/>
      <c r="D5081" s="126"/>
    </row>
    <row r="5082">
      <c r="A5082" s="1577"/>
      <c r="B5082" s="1577"/>
      <c r="C5082" s="126"/>
      <c r="D5082" s="126"/>
    </row>
    <row r="5083">
      <c r="A5083" s="1577"/>
      <c r="B5083" s="1577"/>
      <c r="C5083" s="126"/>
      <c r="D5083" s="126"/>
    </row>
    <row r="5084">
      <c r="A5084" s="1577"/>
      <c r="B5084" s="1577"/>
      <c r="C5084" s="126"/>
      <c r="D5084" s="126"/>
    </row>
    <row r="5085">
      <c r="A5085" s="1577"/>
      <c r="B5085" s="1577"/>
      <c r="C5085" s="126"/>
      <c r="D5085" s="126"/>
    </row>
    <row r="5086">
      <c r="A5086" s="1577"/>
      <c r="B5086" s="1577"/>
      <c r="C5086" s="126"/>
      <c r="D5086" s="126"/>
    </row>
    <row r="5087">
      <c r="A5087" s="1577"/>
      <c r="B5087" s="1577"/>
      <c r="C5087" s="126"/>
      <c r="D5087" s="126"/>
    </row>
    <row r="5088">
      <c r="A5088" s="1577"/>
      <c r="B5088" s="1577"/>
      <c r="C5088" s="126"/>
      <c r="D5088" s="126"/>
    </row>
    <row r="5089">
      <c r="A5089" s="1577"/>
      <c r="B5089" s="1577"/>
      <c r="C5089" s="126"/>
      <c r="D5089" s="126"/>
    </row>
    <row r="5090">
      <c r="A5090" s="1577"/>
      <c r="B5090" s="1577"/>
      <c r="C5090" s="126"/>
      <c r="D5090" s="126"/>
    </row>
    <row r="5091">
      <c r="A5091" s="1577"/>
      <c r="B5091" s="1577"/>
      <c r="C5091" s="126"/>
      <c r="D5091" s="126"/>
    </row>
    <row r="5092">
      <c r="A5092" s="1577"/>
      <c r="B5092" s="1577"/>
      <c r="C5092" s="126"/>
      <c r="D5092" s="126"/>
    </row>
    <row r="5093">
      <c r="A5093" s="1577"/>
      <c r="B5093" s="1577"/>
      <c r="C5093" s="126"/>
      <c r="D5093" s="126"/>
    </row>
    <row r="5094">
      <c r="A5094" s="1577"/>
      <c r="B5094" s="1577"/>
      <c r="C5094" s="126"/>
      <c r="D5094" s="126"/>
    </row>
    <row r="5095">
      <c r="A5095" s="1577"/>
      <c r="B5095" s="1577"/>
      <c r="C5095" s="126"/>
      <c r="D5095" s="126"/>
    </row>
    <row r="5096">
      <c r="A5096" s="1577"/>
      <c r="B5096" s="1577"/>
      <c r="C5096" s="126"/>
      <c r="D5096" s="126"/>
    </row>
    <row r="5097">
      <c r="A5097" s="1577"/>
      <c r="B5097" s="1577"/>
      <c r="C5097" s="126"/>
      <c r="D5097" s="126"/>
    </row>
    <row r="5098">
      <c r="A5098" s="1577"/>
      <c r="B5098" s="1577"/>
      <c r="C5098" s="126"/>
      <c r="D5098" s="126"/>
    </row>
    <row r="5099">
      <c r="A5099" s="1577"/>
      <c r="B5099" s="1577"/>
      <c r="C5099" s="126"/>
      <c r="D5099" s="126"/>
    </row>
    <row r="5100">
      <c r="A5100" s="1577"/>
      <c r="B5100" s="1577"/>
      <c r="C5100" s="126"/>
      <c r="D5100" s="126"/>
    </row>
    <row r="5101">
      <c r="A5101" s="1577"/>
      <c r="B5101" s="1577"/>
      <c r="C5101" s="126"/>
      <c r="D5101" s="126"/>
    </row>
    <row r="5102">
      <c r="A5102" s="1577"/>
      <c r="B5102" s="1577"/>
      <c r="C5102" s="126"/>
      <c r="D5102" s="126"/>
    </row>
    <row r="5103">
      <c r="A5103" s="1577"/>
      <c r="B5103" s="1577"/>
      <c r="C5103" s="126"/>
      <c r="D5103" s="126"/>
    </row>
    <row r="5104">
      <c r="A5104" s="1577"/>
      <c r="B5104" s="1577"/>
      <c r="C5104" s="126"/>
      <c r="D5104" s="126"/>
    </row>
    <row r="5105">
      <c r="A5105" s="1577"/>
      <c r="B5105" s="1577"/>
      <c r="C5105" s="126"/>
      <c r="D5105" s="126"/>
    </row>
    <row r="5106">
      <c r="A5106" s="1577"/>
      <c r="B5106" s="1577"/>
      <c r="C5106" s="126"/>
      <c r="D5106" s="126"/>
    </row>
    <row r="5107">
      <c r="A5107" s="1577"/>
      <c r="B5107" s="1577"/>
      <c r="C5107" s="126"/>
      <c r="D5107" s="126"/>
    </row>
    <row r="5108">
      <c r="A5108" s="1577"/>
      <c r="B5108" s="1577"/>
      <c r="C5108" s="126"/>
      <c r="D5108" s="126"/>
    </row>
    <row r="5109">
      <c r="A5109" s="1577"/>
      <c r="B5109" s="1577"/>
      <c r="C5109" s="126"/>
      <c r="D5109" s="126"/>
    </row>
    <row r="5110">
      <c r="A5110" s="1577"/>
      <c r="B5110" s="1577"/>
      <c r="C5110" s="126"/>
      <c r="D5110" s="126"/>
    </row>
    <row r="5111">
      <c r="A5111" s="1577"/>
      <c r="B5111" s="1577"/>
      <c r="C5111" s="126"/>
      <c r="D5111" s="126"/>
    </row>
    <row r="5112">
      <c r="A5112" s="1577"/>
      <c r="B5112" s="1577"/>
      <c r="C5112" s="126"/>
      <c r="D5112" s="126"/>
    </row>
    <row r="5113">
      <c r="A5113" s="1577"/>
      <c r="B5113" s="1577"/>
      <c r="C5113" s="126"/>
      <c r="D5113" s="126"/>
    </row>
    <row r="5114">
      <c r="A5114" s="1577"/>
      <c r="B5114" s="1577"/>
      <c r="C5114" s="126"/>
      <c r="D5114" s="126"/>
    </row>
    <row r="5115">
      <c r="A5115" s="1577"/>
      <c r="B5115" s="1577"/>
      <c r="C5115" s="126"/>
      <c r="D5115" s="126"/>
    </row>
    <row r="5116">
      <c r="A5116" s="1577"/>
      <c r="B5116" s="1577"/>
      <c r="C5116" s="126"/>
      <c r="D5116" s="126"/>
    </row>
    <row r="5117">
      <c r="A5117" s="1577"/>
      <c r="B5117" s="1577"/>
      <c r="C5117" s="126"/>
      <c r="D5117" s="126"/>
    </row>
    <row r="5118">
      <c r="A5118" s="1577"/>
      <c r="B5118" s="1577"/>
      <c r="C5118" s="126"/>
      <c r="D5118" s="126"/>
    </row>
    <row r="5119">
      <c r="A5119" s="1577"/>
      <c r="B5119" s="1577"/>
      <c r="C5119" s="126"/>
      <c r="D5119" s="126"/>
    </row>
    <row r="5120">
      <c r="A5120" s="1577"/>
      <c r="B5120" s="1577"/>
      <c r="C5120" s="126"/>
      <c r="D5120" s="126"/>
    </row>
    <row r="5121">
      <c r="A5121" s="1577"/>
      <c r="B5121" s="1577"/>
      <c r="C5121" s="126"/>
      <c r="D5121" s="126"/>
    </row>
    <row r="5122">
      <c r="A5122" s="1577"/>
      <c r="B5122" s="1577"/>
      <c r="C5122" s="126"/>
      <c r="D5122" s="126"/>
    </row>
    <row r="5123">
      <c r="A5123" s="1577"/>
      <c r="B5123" s="1577"/>
      <c r="C5123" s="126"/>
      <c r="D5123" s="126"/>
    </row>
    <row r="5124">
      <c r="A5124" s="1577"/>
      <c r="B5124" s="1577"/>
      <c r="C5124" s="126"/>
      <c r="D5124" s="126"/>
    </row>
    <row r="5125">
      <c r="A5125" s="1577"/>
      <c r="B5125" s="1577"/>
      <c r="C5125" s="126"/>
      <c r="D5125" s="126"/>
    </row>
    <row r="5126">
      <c r="A5126" s="1577"/>
      <c r="B5126" s="1577"/>
      <c r="C5126" s="126"/>
      <c r="D5126" s="126"/>
    </row>
    <row r="5127">
      <c r="A5127" s="1577"/>
      <c r="B5127" s="1577"/>
      <c r="C5127" s="126"/>
      <c r="D5127" s="126"/>
    </row>
    <row r="5128">
      <c r="A5128" s="1577"/>
      <c r="B5128" s="1577"/>
      <c r="C5128" s="126"/>
      <c r="D5128" s="126"/>
    </row>
    <row r="5129">
      <c r="A5129" s="1577"/>
      <c r="B5129" s="1577"/>
      <c r="C5129" s="126"/>
      <c r="D5129" s="126"/>
    </row>
    <row r="5130">
      <c r="A5130" s="1577"/>
      <c r="B5130" s="1577"/>
      <c r="C5130" s="126"/>
      <c r="D5130" s="126"/>
    </row>
    <row r="5131">
      <c r="A5131" s="1577"/>
      <c r="B5131" s="1577"/>
      <c r="C5131" s="126"/>
      <c r="D5131" s="126"/>
    </row>
    <row r="5132">
      <c r="A5132" s="1577"/>
      <c r="B5132" s="1577"/>
      <c r="C5132" s="126"/>
      <c r="D5132" s="126"/>
    </row>
    <row r="5133">
      <c r="A5133" s="1577"/>
      <c r="B5133" s="1577"/>
      <c r="C5133" s="126"/>
      <c r="D5133" s="126"/>
    </row>
    <row r="5134">
      <c r="A5134" s="1577"/>
      <c r="B5134" s="1577"/>
      <c r="C5134" s="126"/>
      <c r="D5134" s="126"/>
    </row>
    <row r="5135">
      <c r="A5135" s="1577"/>
      <c r="B5135" s="1577"/>
      <c r="C5135" s="126"/>
      <c r="D5135" s="126"/>
    </row>
    <row r="5136">
      <c r="A5136" s="1577"/>
      <c r="B5136" s="1577"/>
      <c r="C5136" s="126"/>
      <c r="D5136" s="126"/>
    </row>
    <row r="5137">
      <c r="A5137" s="1577"/>
      <c r="B5137" s="1577"/>
      <c r="C5137" s="126"/>
      <c r="D5137" s="126"/>
    </row>
    <row r="5138">
      <c r="A5138" s="1577"/>
      <c r="B5138" s="1577"/>
      <c r="C5138" s="126"/>
      <c r="D5138" s="126"/>
    </row>
    <row r="5139">
      <c r="A5139" s="1577"/>
      <c r="B5139" s="1577"/>
      <c r="C5139" s="126"/>
      <c r="D5139" s="126"/>
    </row>
    <row r="5140">
      <c r="A5140" s="1577"/>
      <c r="B5140" s="1577"/>
      <c r="C5140" s="126"/>
      <c r="D5140" s="126"/>
    </row>
    <row r="5141">
      <c r="A5141" s="1577"/>
      <c r="B5141" s="1577"/>
      <c r="C5141" s="126"/>
      <c r="D5141" s="126"/>
    </row>
    <row r="5142">
      <c r="A5142" s="1577"/>
      <c r="B5142" s="1577"/>
      <c r="C5142" s="126"/>
      <c r="D5142" s="126"/>
    </row>
    <row r="5143">
      <c r="A5143" s="1577"/>
      <c r="B5143" s="1577"/>
      <c r="C5143" s="126"/>
      <c r="D5143" s="126"/>
    </row>
    <row r="5144">
      <c r="A5144" s="1577"/>
      <c r="B5144" s="1577"/>
      <c r="C5144" s="126"/>
      <c r="D5144" s="126"/>
    </row>
    <row r="5145">
      <c r="A5145" s="1577"/>
      <c r="B5145" s="1577"/>
      <c r="C5145" s="126"/>
      <c r="D5145" s="126"/>
    </row>
    <row r="5146">
      <c r="A5146" s="1577"/>
      <c r="B5146" s="1577"/>
      <c r="C5146" s="126"/>
      <c r="D5146" s="126"/>
    </row>
    <row r="5147">
      <c r="A5147" s="1577"/>
      <c r="B5147" s="1577"/>
      <c r="C5147" s="126"/>
      <c r="D5147" s="126"/>
    </row>
    <row r="5148">
      <c r="A5148" s="1577"/>
      <c r="B5148" s="1577"/>
      <c r="C5148" s="126"/>
      <c r="D5148" s="126"/>
    </row>
    <row r="5149">
      <c r="A5149" s="1577"/>
      <c r="B5149" s="1577"/>
      <c r="C5149" s="126"/>
      <c r="D5149" s="126"/>
    </row>
    <row r="5150">
      <c r="A5150" s="1577"/>
      <c r="B5150" s="1577"/>
      <c r="C5150" s="126"/>
      <c r="D5150" s="126"/>
    </row>
    <row r="5151">
      <c r="A5151" s="1577"/>
      <c r="B5151" s="1577"/>
      <c r="C5151" s="126"/>
      <c r="D5151" s="126"/>
    </row>
    <row r="5152">
      <c r="A5152" s="1577"/>
      <c r="B5152" s="1577"/>
      <c r="C5152" s="126"/>
      <c r="D5152" s="126"/>
    </row>
    <row r="5153">
      <c r="A5153" s="1577"/>
      <c r="B5153" s="1577"/>
      <c r="C5153" s="126"/>
      <c r="D5153" s="126"/>
    </row>
    <row r="5154">
      <c r="A5154" s="1577"/>
      <c r="B5154" s="1577"/>
      <c r="C5154" s="126"/>
      <c r="D5154" s="126"/>
    </row>
    <row r="5155">
      <c r="A5155" s="1577"/>
      <c r="B5155" s="1577"/>
      <c r="C5155" s="126"/>
      <c r="D5155" s="126"/>
    </row>
    <row r="5156">
      <c r="A5156" s="1577"/>
      <c r="B5156" s="1577"/>
      <c r="C5156" s="126"/>
      <c r="D5156" s="126"/>
    </row>
    <row r="5157">
      <c r="A5157" s="1577"/>
      <c r="B5157" s="1577"/>
      <c r="C5157" s="126"/>
      <c r="D5157" s="126"/>
    </row>
    <row r="5158">
      <c r="A5158" s="1577"/>
      <c r="B5158" s="1577"/>
      <c r="C5158" s="126"/>
      <c r="D5158" s="126"/>
    </row>
    <row r="5159">
      <c r="A5159" s="1577"/>
      <c r="B5159" s="1577"/>
      <c r="C5159" s="126"/>
      <c r="D5159" s="126"/>
    </row>
    <row r="5160">
      <c r="A5160" s="1577"/>
      <c r="B5160" s="1577"/>
      <c r="C5160" s="126"/>
      <c r="D5160" s="126"/>
    </row>
    <row r="5161">
      <c r="A5161" s="1577"/>
      <c r="B5161" s="1577"/>
      <c r="C5161" s="126"/>
      <c r="D5161" s="126"/>
    </row>
    <row r="5162">
      <c r="A5162" s="1577"/>
      <c r="B5162" s="1577"/>
      <c r="C5162" s="126"/>
      <c r="D5162" s="126"/>
    </row>
    <row r="5163">
      <c r="A5163" s="1577"/>
      <c r="B5163" s="1577"/>
      <c r="C5163" s="126"/>
      <c r="D5163" s="126"/>
    </row>
    <row r="5164">
      <c r="A5164" s="1577"/>
      <c r="B5164" s="1577"/>
      <c r="C5164" s="126"/>
      <c r="D5164" s="126"/>
    </row>
    <row r="5165">
      <c r="A5165" s="1577"/>
      <c r="B5165" s="1577"/>
      <c r="C5165" s="126"/>
      <c r="D5165" s="126"/>
    </row>
    <row r="5166">
      <c r="A5166" s="1577"/>
      <c r="B5166" s="1577"/>
      <c r="C5166" s="126"/>
      <c r="D5166" s="126"/>
    </row>
    <row r="5167">
      <c r="A5167" s="1577"/>
      <c r="B5167" s="1577"/>
      <c r="C5167" s="126"/>
      <c r="D5167" s="126"/>
    </row>
    <row r="5168">
      <c r="A5168" s="1577"/>
      <c r="B5168" s="1577"/>
      <c r="C5168" s="126"/>
      <c r="D5168" s="126"/>
    </row>
    <row r="5169">
      <c r="A5169" s="1577"/>
      <c r="B5169" s="1577"/>
      <c r="C5169" s="126"/>
      <c r="D5169" s="126"/>
    </row>
    <row r="5170">
      <c r="A5170" s="1577"/>
      <c r="B5170" s="1577"/>
      <c r="C5170" s="126"/>
      <c r="D5170" s="126"/>
    </row>
    <row r="5171">
      <c r="A5171" s="1577"/>
      <c r="B5171" s="1577"/>
      <c r="C5171" s="126"/>
      <c r="D5171" s="126"/>
    </row>
    <row r="5172">
      <c r="A5172" s="1577"/>
      <c r="B5172" s="1577"/>
      <c r="C5172" s="126"/>
      <c r="D5172" s="126"/>
    </row>
    <row r="5173">
      <c r="A5173" s="1577"/>
      <c r="B5173" s="1577"/>
      <c r="C5173" s="126"/>
      <c r="D5173" s="126"/>
    </row>
    <row r="5174">
      <c r="A5174" s="1577"/>
      <c r="B5174" s="1577"/>
      <c r="C5174" s="126"/>
      <c r="D5174" s="126"/>
    </row>
    <row r="5175">
      <c r="A5175" s="1577"/>
      <c r="B5175" s="1577"/>
      <c r="C5175" s="126"/>
      <c r="D5175" s="126"/>
    </row>
    <row r="5176">
      <c r="A5176" s="1577"/>
      <c r="B5176" s="1577"/>
      <c r="C5176" s="126"/>
      <c r="D5176" s="126"/>
    </row>
    <row r="5177">
      <c r="A5177" s="1577"/>
      <c r="B5177" s="1577"/>
      <c r="C5177" s="126"/>
      <c r="D5177" s="126"/>
    </row>
    <row r="5178">
      <c r="A5178" s="1577"/>
      <c r="B5178" s="1577"/>
      <c r="C5178" s="126"/>
      <c r="D5178" s="126"/>
    </row>
    <row r="5179">
      <c r="A5179" s="1577"/>
      <c r="B5179" s="1577"/>
      <c r="C5179" s="126"/>
      <c r="D5179" s="126"/>
    </row>
    <row r="5180">
      <c r="A5180" s="1577"/>
      <c r="B5180" s="1577"/>
      <c r="C5180" s="126"/>
      <c r="D5180" s="126"/>
    </row>
    <row r="5181">
      <c r="A5181" s="1577"/>
      <c r="B5181" s="1577"/>
      <c r="C5181" s="126"/>
      <c r="D5181" s="126"/>
    </row>
    <row r="5182">
      <c r="A5182" s="1577"/>
      <c r="B5182" s="1577"/>
      <c r="C5182" s="126"/>
      <c r="D5182" s="126"/>
    </row>
    <row r="5183">
      <c r="A5183" s="1577"/>
      <c r="B5183" s="1577"/>
      <c r="C5183" s="126"/>
      <c r="D5183" s="126"/>
    </row>
    <row r="5184">
      <c r="A5184" s="1577"/>
      <c r="B5184" s="1577"/>
      <c r="C5184" s="126"/>
      <c r="D5184" s="126"/>
    </row>
    <row r="5185">
      <c r="A5185" s="1577"/>
      <c r="B5185" s="1577"/>
      <c r="C5185" s="126"/>
      <c r="D5185" s="126"/>
    </row>
    <row r="5186">
      <c r="A5186" s="1577"/>
      <c r="B5186" s="1577"/>
      <c r="C5186" s="126"/>
      <c r="D5186" s="126"/>
    </row>
    <row r="5187">
      <c r="A5187" s="1577"/>
      <c r="B5187" s="1577"/>
      <c r="C5187" s="126"/>
      <c r="D5187" s="126"/>
    </row>
    <row r="5188">
      <c r="A5188" s="1577"/>
      <c r="B5188" s="1577"/>
      <c r="C5188" s="126"/>
      <c r="D5188" s="126"/>
    </row>
    <row r="5189">
      <c r="A5189" s="1577"/>
      <c r="B5189" s="1577"/>
      <c r="C5189" s="126"/>
      <c r="D5189" s="126"/>
    </row>
    <row r="5190">
      <c r="A5190" s="1577"/>
      <c r="B5190" s="1577"/>
      <c r="C5190" s="126"/>
      <c r="D5190" s="126"/>
    </row>
    <row r="5191">
      <c r="A5191" s="1577"/>
      <c r="B5191" s="1577"/>
      <c r="C5191" s="126"/>
      <c r="D5191" s="126"/>
    </row>
    <row r="5192">
      <c r="A5192" s="1577"/>
      <c r="B5192" s="1577"/>
      <c r="C5192" s="126"/>
      <c r="D5192" s="126"/>
    </row>
    <row r="5193">
      <c r="A5193" s="1577"/>
      <c r="B5193" s="1577"/>
      <c r="C5193" s="126"/>
      <c r="D5193" s="126"/>
    </row>
    <row r="5194">
      <c r="A5194" s="1577"/>
      <c r="B5194" s="1577"/>
      <c r="C5194" s="126"/>
      <c r="D5194" s="126"/>
    </row>
    <row r="5195">
      <c r="A5195" s="1577"/>
      <c r="B5195" s="1577"/>
      <c r="C5195" s="126"/>
      <c r="D5195" s="126"/>
    </row>
    <row r="5196">
      <c r="A5196" s="1577"/>
      <c r="B5196" s="1577"/>
      <c r="C5196" s="126"/>
      <c r="D5196" s="126"/>
    </row>
    <row r="5197">
      <c r="A5197" s="1577"/>
      <c r="B5197" s="1577"/>
      <c r="C5197" s="126"/>
      <c r="D5197" s="126"/>
    </row>
    <row r="5198">
      <c r="A5198" s="1577"/>
      <c r="B5198" s="1577"/>
      <c r="C5198" s="126"/>
      <c r="D5198" s="126"/>
    </row>
    <row r="5199">
      <c r="A5199" s="1577"/>
      <c r="B5199" s="1577"/>
      <c r="C5199" s="126"/>
      <c r="D5199" s="126"/>
    </row>
    <row r="5200">
      <c r="A5200" s="1577"/>
      <c r="B5200" s="1577"/>
      <c r="C5200" s="126"/>
      <c r="D5200" s="126"/>
    </row>
    <row r="5201">
      <c r="A5201" s="1577"/>
      <c r="B5201" s="1577"/>
      <c r="C5201" s="126"/>
      <c r="D5201" s="126"/>
    </row>
    <row r="5202">
      <c r="A5202" s="1577"/>
      <c r="B5202" s="1577"/>
      <c r="C5202" s="126"/>
      <c r="D5202" s="126"/>
    </row>
    <row r="5203">
      <c r="A5203" s="1577"/>
      <c r="B5203" s="1577"/>
      <c r="C5203" s="126"/>
      <c r="D5203" s="126"/>
    </row>
    <row r="5204">
      <c r="A5204" s="1577"/>
      <c r="B5204" s="1577"/>
      <c r="C5204" s="126"/>
      <c r="D5204" s="126"/>
    </row>
    <row r="5205">
      <c r="A5205" s="1577"/>
      <c r="B5205" s="1577"/>
      <c r="C5205" s="126"/>
      <c r="D5205" s="126"/>
    </row>
    <row r="5206">
      <c r="A5206" s="1577"/>
      <c r="B5206" s="1577"/>
      <c r="C5206" s="126"/>
      <c r="D5206" s="126"/>
    </row>
    <row r="5207">
      <c r="A5207" s="1577"/>
      <c r="B5207" s="1577"/>
      <c r="C5207" s="126"/>
      <c r="D5207" s="126"/>
    </row>
  </sheetData>
  <mergeCells count="1">
    <mergeCell ref="A1:D1"/>
  </mergeCells>
  <hyperlinks>
    <hyperlink r:id="rId1" ref="B3"/>
    <hyperlink r:id="rId2" ref="D3"/>
    <hyperlink r:id="rId3" ref="B4"/>
    <hyperlink r:id="rId4" ref="D4"/>
    <hyperlink r:id="rId5" ref="B5"/>
    <hyperlink r:id="rId6" ref="D5"/>
    <hyperlink r:id="rId7" ref="B6"/>
    <hyperlink r:id="rId8" ref="D6"/>
    <hyperlink r:id="rId9" ref="B7"/>
    <hyperlink r:id="rId10" ref="D7"/>
    <hyperlink r:id="rId11" ref="B8"/>
    <hyperlink r:id="rId12" ref="D8"/>
    <hyperlink r:id="rId13" ref="B9"/>
    <hyperlink r:id="rId14" ref="D9"/>
    <hyperlink r:id="rId15" ref="B10"/>
    <hyperlink r:id="rId16" ref="D10"/>
    <hyperlink r:id="rId17" ref="B11"/>
    <hyperlink r:id="rId18" ref="D11"/>
    <hyperlink r:id="rId19" ref="B12"/>
    <hyperlink r:id="rId20" ref="D12"/>
    <hyperlink r:id="rId21" ref="B13"/>
    <hyperlink r:id="rId22" ref="D13"/>
    <hyperlink r:id="rId23" ref="B14"/>
    <hyperlink r:id="rId24" ref="D14"/>
    <hyperlink r:id="rId25" ref="B15"/>
    <hyperlink r:id="rId26" ref="D15"/>
    <hyperlink r:id="rId27" ref="B16"/>
    <hyperlink r:id="rId28" ref="D16"/>
    <hyperlink r:id="rId29" ref="B17"/>
    <hyperlink r:id="rId30" ref="D17"/>
    <hyperlink r:id="rId31" ref="B18"/>
    <hyperlink r:id="rId32" ref="D18"/>
    <hyperlink r:id="rId33" ref="B19"/>
    <hyperlink r:id="rId34" ref="D19"/>
    <hyperlink r:id="rId35" ref="B20"/>
    <hyperlink r:id="rId36" ref="D20"/>
    <hyperlink r:id="rId37" ref="B21"/>
    <hyperlink r:id="rId38" ref="D21"/>
    <hyperlink r:id="rId39" ref="B22"/>
    <hyperlink r:id="rId40" ref="D22"/>
    <hyperlink r:id="rId41" ref="B23"/>
    <hyperlink r:id="rId42" ref="D23"/>
    <hyperlink r:id="rId43" ref="B24"/>
    <hyperlink r:id="rId44" ref="D24"/>
    <hyperlink r:id="rId45" ref="B25"/>
    <hyperlink r:id="rId46" ref="D25"/>
    <hyperlink r:id="rId47" ref="B26"/>
    <hyperlink r:id="rId48" ref="D26"/>
    <hyperlink r:id="rId49" ref="B27"/>
    <hyperlink r:id="rId50" ref="D27"/>
    <hyperlink r:id="rId51" ref="B28"/>
    <hyperlink r:id="rId52" ref="D28"/>
    <hyperlink r:id="rId53" ref="B29"/>
    <hyperlink r:id="rId54" ref="D29"/>
    <hyperlink r:id="rId55" ref="B30"/>
    <hyperlink r:id="rId56" ref="D30"/>
    <hyperlink r:id="rId57" ref="B31"/>
    <hyperlink r:id="rId58" ref="D31"/>
    <hyperlink r:id="rId59" ref="B32"/>
    <hyperlink r:id="rId60" ref="D32"/>
    <hyperlink r:id="rId61" ref="B33"/>
    <hyperlink r:id="rId62" ref="D33"/>
    <hyperlink r:id="rId63" ref="B34"/>
    <hyperlink r:id="rId64" ref="D34"/>
    <hyperlink r:id="rId65" ref="B35"/>
    <hyperlink r:id="rId66" ref="D35"/>
    <hyperlink r:id="rId67" ref="B36"/>
    <hyperlink r:id="rId68" ref="D36"/>
    <hyperlink r:id="rId69" ref="B37"/>
    <hyperlink r:id="rId70" ref="D37"/>
    <hyperlink r:id="rId71" ref="B38"/>
    <hyperlink r:id="rId72" ref="D38"/>
    <hyperlink r:id="rId73" ref="B39"/>
    <hyperlink r:id="rId74" ref="D39"/>
    <hyperlink r:id="rId75" ref="B40"/>
    <hyperlink r:id="rId76" ref="D40"/>
    <hyperlink r:id="rId77" ref="B41"/>
    <hyperlink r:id="rId78" ref="D41"/>
    <hyperlink r:id="rId79" ref="B42"/>
    <hyperlink r:id="rId80" ref="D42"/>
    <hyperlink r:id="rId81" ref="B43"/>
    <hyperlink r:id="rId82" ref="D43"/>
    <hyperlink r:id="rId83" ref="B44"/>
    <hyperlink r:id="rId84" ref="D44"/>
    <hyperlink r:id="rId85" ref="B45"/>
    <hyperlink r:id="rId86" ref="D45"/>
    <hyperlink r:id="rId87" ref="B46"/>
    <hyperlink r:id="rId88" ref="D46"/>
    <hyperlink r:id="rId89" ref="B47"/>
    <hyperlink r:id="rId90" ref="D47"/>
    <hyperlink r:id="rId91" ref="B48"/>
    <hyperlink r:id="rId92" ref="D48"/>
    <hyperlink r:id="rId93" ref="B49"/>
    <hyperlink r:id="rId94" ref="D49"/>
    <hyperlink r:id="rId95" ref="B50"/>
    <hyperlink r:id="rId96" ref="D50"/>
    <hyperlink r:id="rId97" ref="B51"/>
    <hyperlink r:id="rId98" ref="D51"/>
    <hyperlink r:id="rId99" ref="B52"/>
    <hyperlink r:id="rId100" ref="D52"/>
    <hyperlink r:id="rId101" ref="B53"/>
    <hyperlink r:id="rId102" ref="D53"/>
    <hyperlink r:id="rId103" ref="B54"/>
    <hyperlink r:id="rId104" ref="D54"/>
    <hyperlink r:id="rId105" ref="B55"/>
    <hyperlink r:id="rId106" ref="D55"/>
    <hyperlink r:id="rId107" ref="B56"/>
    <hyperlink r:id="rId108" ref="D56"/>
    <hyperlink r:id="rId109" ref="B57"/>
    <hyperlink r:id="rId110" ref="D57"/>
    <hyperlink r:id="rId111" ref="B58"/>
    <hyperlink r:id="rId112" ref="D58"/>
    <hyperlink r:id="rId113" ref="B59"/>
    <hyperlink r:id="rId114" ref="D59"/>
    <hyperlink r:id="rId115" ref="B60"/>
    <hyperlink r:id="rId116" ref="D60"/>
    <hyperlink r:id="rId117" ref="B61"/>
    <hyperlink r:id="rId118" ref="D61"/>
    <hyperlink r:id="rId119" ref="B62"/>
    <hyperlink r:id="rId120" ref="D62"/>
    <hyperlink r:id="rId121" ref="B63"/>
    <hyperlink r:id="rId122" ref="D63"/>
    <hyperlink r:id="rId123" ref="B64"/>
    <hyperlink r:id="rId124" ref="D64"/>
    <hyperlink r:id="rId125" ref="B65"/>
    <hyperlink r:id="rId126" ref="D65"/>
    <hyperlink r:id="rId127" ref="B66"/>
    <hyperlink r:id="rId128" ref="D66"/>
    <hyperlink r:id="rId129" ref="B67"/>
    <hyperlink r:id="rId130" ref="D67"/>
    <hyperlink r:id="rId131" ref="B68"/>
    <hyperlink r:id="rId132" ref="D68"/>
    <hyperlink r:id="rId133" ref="B69"/>
    <hyperlink r:id="rId134" ref="D69"/>
    <hyperlink r:id="rId135" ref="B70"/>
    <hyperlink r:id="rId136" ref="D70"/>
    <hyperlink r:id="rId137" ref="B71"/>
    <hyperlink r:id="rId138" ref="D71"/>
    <hyperlink r:id="rId139" ref="B72"/>
    <hyperlink r:id="rId140" ref="D72"/>
    <hyperlink r:id="rId141" ref="B73"/>
    <hyperlink r:id="rId142" ref="D73"/>
    <hyperlink r:id="rId143" ref="B74"/>
    <hyperlink r:id="rId144" ref="D74"/>
    <hyperlink r:id="rId145" ref="B75"/>
    <hyperlink r:id="rId146" ref="D75"/>
    <hyperlink r:id="rId147" ref="B76"/>
    <hyperlink r:id="rId148" ref="D76"/>
    <hyperlink r:id="rId149" ref="B77"/>
    <hyperlink r:id="rId150" ref="D77"/>
    <hyperlink r:id="rId151" ref="B78"/>
    <hyperlink r:id="rId152" ref="D78"/>
    <hyperlink r:id="rId153" ref="B79"/>
    <hyperlink r:id="rId154" ref="D79"/>
    <hyperlink r:id="rId155" ref="B80"/>
    <hyperlink r:id="rId156" ref="D80"/>
    <hyperlink r:id="rId157" ref="B81"/>
    <hyperlink r:id="rId158" ref="D81"/>
    <hyperlink r:id="rId159" ref="B82"/>
    <hyperlink r:id="rId160" ref="D82"/>
    <hyperlink r:id="rId161" ref="B83"/>
    <hyperlink r:id="rId162" ref="D83"/>
    <hyperlink r:id="rId163" ref="B84"/>
    <hyperlink r:id="rId164" ref="D84"/>
    <hyperlink r:id="rId165" ref="B85"/>
    <hyperlink r:id="rId166" ref="D85"/>
    <hyperlink r:id="rId167" ref="B86"/>
    <hyperlink r:id="rId168" ref="D86"/>
    <hyperlink r:id="rId169" ref="B87"/>
    <hyperlink r:id="rId170" ref="D87"/>
    <hyperlink r:id="rId171" ref="B88"/>
    <hyperlink r:id="rId172" ref="D88"/>
    <hyperlink r:id="rId173" ref="B89"/>
    <hyperlink r:id="rId174" ref="D89"/>
    <hyperlink r:id="rId175" ref="B90"/>
    <hyperlink r:id="rId176" ref="D90"/>
    <hyperlink r:id="rId177" ref="B91"/>
    <hyperlink r:id="rId178" ref="D91"/>
    <hyperlink r:id="rId179" ref="B92"/>
    <hyperlink r:id="rId180" ref="D92"/>
    <hyperlink r:id="rId181" ref="B93"/>
    <hyperlink r:id="rId182" ref="D93"/>
    <hyperlink r:id="rId183" ref="B94"/>
    <hyperlink r:id="rId184" ref="D94"/>
    <hyperlink r:id="rId185" ref="B95"/>
    <hyperlink r:id="rId186" ref="D95"/>
    <hyperlink r:id="rId187" ref="B96"/>
    <hyperlink r:id="rId188" ref="D96"/>
    <hyperlink r:id="rId189" ref="B97"/>
    <hyperlink r:id="rId190" ref="D97"/>
    <hyperlink r:id="rId191" ref="B98"/>
    <hyperlink r:id="rId192" ref="D98"/>
    <hyperlink r:id="rId193" ref="B99"/>
    <hyperlink r:id="rId194" ref="D99"/>
    <hyperlink r:id="rId195" ref="B100"/>
    <hyperlink r:id="rId196" ref="D100"/>
    <hyperlink r:id="rId197" ref="B101"/>
    <hyperlink r:id="rId198" ref="D101"/>
    <hyperlink r:id="rId199" ref="B102"/>
    <hyperlink r:id="rId200" ref="D102"/>
    <hyperlink r:id="rId201" ref="B103"/>
    <hyperlink r:id="rId202" ref="D103"/>
    <hyperlink r:id="rId203" ref="B104"/>
    <hyperlink r:id="rId204" ref="D104"/>
    <hyperlink r:id="rId205" ref="B105"/>
    <hyperlink r:id="rId206" ref="D105"/>
    <hyperlink r:id="rId207" ref="B106"/>
    <hyperlink r:id="rId208" ref="D106"/>
    <hyperlink r:id="rId209" ref="B107"/>
    <hyperlink r:id="rId210" ref="D107"/>
    <hyperlink r:id="rId211" ref="B108"/>
    <hyperlink r:id="rId212" ref="D108"/>
    <hyperlink r:id="rId213" ref="B109"/>
    <hyperlink r:id="rId214" ref="D109"/>
    <hyperlink r:id="rId215" ref="B110"/>
    <hyperlink r:id="rId216" ref="D110"/>
    <hyperlink r:id="rId217" ref="B111"/>
    <hyperlink r:id="rId218" ref="D111"/>
    <hyperlink r:id="rId219" ref="B112"/>
    <hyperlink r:id="rId220" ref="D112"/>
    <hyperlink r:id="rId221" ref="B113"/>
    <hyperlink r:id="rId222" ref="D113"/>
    <hyperlink r:id="rId223" ref="B114"/>
    <hyperlink r:id="rId224" ref="D114"/>
    <hyperlink r:id="rId225" ref="B115"/>
    <hyperlink r:id="rId226" ref="D115"/>
    <hyperlink r:id="rId227" ref="B116"/>
    <hyperlink r:id="rId228" ref="D116"/>
    <hyperlink r:id="rId229" ref="B117"/>
    <hyperlink r:id="rId230" ref="D117"/>
    <hyperlink r:id="rId231" ref="B118"/>
    <hyperlink r:id="rId232" ref="D118"/>
    <hyperlink r:id="rId233" ref="B119"/>
    <hyperlink r:id="rId234" ref="D119"/>
    <hyperlink r:id="rId235" ref="B120"/>
    <hyperlink r:id="rId236" ref="D120"/>
    <hyperlink r:id="rId237" ref="B121"/>
    <hyperlink r:id="rId238" ref="D121"/>
    <hyperlink r:id="rId239" ref="B122"/>
    <hyperlink r:id="rId240" ref="D122"/>
    <hyperlink r:id="rId241" ref="B123"/>
    <hyperlink r:id="rId242" ref="D123"/>
    <hyperlink r:id="rId243" ref="B124"/>
    <hyperlink r:id="rId244" ref="D124"/>
    <hyperlink r:id="rId245" ref="B125"/>
    <hyperlink r:id="rId246" ref="D125"/>
    <hyperlink r:id="rId247" ref="B126"/>
    <hyperlink r:id="rId248" ref="D126"/>
    <hyperlink r:id="rId249" ref="B127"/>
    <hyperlink r:id="rId250" ref="D127"/>
    <hyperlink r:id="rId251" ref="B128"/>
    <hyperlink r:id="rId252" ref="D128"/>
    <hyperlink r:id="rId253" ref="B129"/>
    <hyperlink r:id="rId254" ref="D129"/>
    <hyperlink r:id="rId255" ref="B130"/>
    <hyperlink r:id="rId256" ref="D130"/>
    <hyperlink r:id="rId257" ref="B131"/>
    <hyperlink r:id="rId258" ref="D131"/>
    <hyperlink r:id="rId259" ref="B132"/>
    <hyperlink r:id="rId260" ref="D132"/>
    <hyperlink r:id="rId261" ref="B133"/>
    <hyperlink r:id="rId262" ref="D133"/>
    <hyperlink r:id="rId263" ref="B134"/>
    <hyperlink r:id="rId264" ref="D134"/>
    <hyperlink r:id="rId265" ref="B135"/>
    <hyperlink r:id="rId266" ref="D135"/>
    <hyperlink r:id="rId267" ref="B136"/>
    <hyperlink r:id="rId268" ref="D136"/>
    <hyperlink r:id="rId269" ref="B137"/>
    <hyperlink r:id="rId270" ref="D137"/>
    <hyperlink r:id="rId271" ref="B138"/>
    <hyperlink r:id="rId272" ref="D138"/>
    <hyperlink r:id="rId273" ref="B139"/>
    <hyperlink r:id="rId274" ref="D139"/>
    <hyperlink r:id="rId275" ref="B140"/>
    <hyperlink r:id="rId276" ref="D140"/>
    <hyperlink r:id="rId277" ref="B141"/>
    <hyperlink r:id="rId278" ref="D141"/>
    <hyperlink r:id="rId279" ref="B142"/>
    <hyperlink r:id="rId280" ref="D142"/>
    <hyperlink r:id="rId281" ref="B143"/>
    <hyperlink r:id="rId282" ref="D143"/>
    <hyperlink r:id="rId283" ref="B144"/>
    <hyperlink r:id="rId284" ref="D144"/>
    <hyperlink r:id="rId285" ref="B145"/>
    <hyperlink r:id="rId286" ref="D145"/>
    <hyperlink r:id="rId287" ref="B146"/>
    <hyperlink r:id="rId288" ref="D146"/>
    <hyperlink r:id="rId289" ref="B147"/>
    <hyperlink r:id="rId290" ref="D147"/>
    <hyperlink r:id="rId291" ref="B148"/>
    <hyperlink r:id="rId292" ref="D148"/>
    <hyperlink r:id="rId293" ref="B149"/>
    <hyperlink r:id="rId294" ref="D149"/>
    <hyperlink r:id="rId295" ref="B150"/>
    <hyperlink r:id="rId296" ref="D150"/>
    <hyperlink r:id="rId297" ref="B151"/>
    <hyperlink r:id="rId298" ref="D151"/>
    <hyperlink r:id="rId299" ref="B152"/>
    <hyperlink r:id="rId300" ref="D152"/>
    <hyperlink r:id="rId301" ref="B153"/>
    <hyperlink r:id="rId302" ref="D153"/>
    <hyperlink r:id="rId303" ref="B154"/>
    <hyperlink r:id="rId304" ref="D154"/>
    <hyperlink r:id="rId305" ref="B155"/>
    <hyperlink r:id="rId306" ref="D155"/>
    <hyperlink r:id="rId307" ref="B156"/>
    <hyperlink r:id="rId308" ref="D156"/>
    <hyperlink r:id="rId309" ref="B157"/>
    <hyperlink r:id="rId310" ref="D157"/>
    <hyperlink r:id="rId311" ref="B158"/>
    <hyperlink r:id="rId312" ref="D158"/>
    <hyperlink r:id="rId313" ref="B159"/>
    <hyperlink r:id="rId314" ref="D159"/>
    <hyperlink r:id="rId315" ref="B160"/>
    <hyperlink r:id="rId316" ref="D160"/>
    <hyperlink r:id="rId317" ref="B161"/>
    <hyperlink r:id="rId318" ref="D161"/>
    <hyperlink r:id="rId319" ref="B162"/>
    <hyperlink r:id="rId320" ref="D162"/>
    <hyperlink r:id="rId321" ref="B163"/>
    <hyperlink r:id="rId322" ref="D163"/>
    <hyperlink r:id="rId323" ref="B164"/>
    <hyperlink r:id="rId324" ref="D164"/>
    <hyperlink r:id="rId325" ref="B165"/>
    <hyperlink r:id="rId326" ref="D165"/>
    <hyperlink r:id="rId327" ref="B166"/>
    <hyperlink r:id="rId328" ref="D166"/>
    <hyperlink r:id="rId329" ref="B167"/>
    <hyperlink r:id="rId330" ref="D167"/>
    <hyperlink r:id="rId331" ref="B168"/>
    <hyperlink r:id="rId332" ref="D168"/>
    <hyperlink r:id="rId333" ref="B169"/>
    <hyperlink r:id="rId334" ref="D169"/>
    <hyperlink r:id="rId335" ref="B170"/>
    <hyperlink r:id="rId336" ref="D170"/>
    <hyperlink r:id="rId337" ref="B171"/>
    <hyperlink r:id="rId338" ref="D171"/>
    <hyperlink r:id="rId339" ref="B172"/>
    <hyperlink r:id="rId340" ref="D172"/>
    <hyperlink r:id="rId341" ref="B173"/>
    <hyperlink r:id="rId342" ref="D173"/>
    <hyperlink r:id="rId343" ref="B174"/>
    <hyperlink r:id="rId344" ref="D174"/>
    <hyperlink r:id="rId345" ref="B175"/>
    <hyperlink r:id="rId346" ref="D175"/>
    <hyperlink r:id="rId347" ref="B176"/>
    <hyperlink r:id="rId348" ref="D176"/>
    <hyperlink r:id="rId349" ref="B177"/>
    <hyperlink r:id="rId350" ref="D177"/>
    <hyperlink r:id="rId351" ref="B178"/>
    <hyperlink r:id="rId352" ref="D178"/>
    <hyperlink r:id="rId353" ref="B179"/>
    <hyperlink r:id="rId354" ref="D179"/>
    <hyperlink r:id="rId355" ref="B180"/>
    <hyperlink r:id="rId356" ref="D180"/>
    <hyperlink r:id="rId357" ref="B181"/>
    <hyperlink r:id="rId358" ref="D181"/>
    <hyperlink r:id="rId359" ref="B182"/>
    <hyperlink r:id="rId360" ref="D182"/>
    <hyperlink r:id="rId361" ref="B183"/>
    <hyperlink r:id="rId362" ref="D183"/>
    <hyperlink r:id="rId363" ref="B184"/>
    <hyperlink r:id="rId364" ref="D184"/>
    <hyperlink r:id="rId365" ref="B185"/>
    <hyperlink r:id="rId366" ref="D185"/>
    <hyperlink r:id="rId367" ref="B186"/>
    <hyperlink r:id="rId368" ref="D186"/>
    <hyperlink r:id="rId369" ref="B187"/>
    <hyperlink r:id="rId370" ref="D187"/>
    <hyperlink r:id="rId371" ref="B188"/>
    <hyperlink r:id="rId372" ref="D188"/>
    <hyperlink r:id="rId373" ref="B189"/>
    <hyperlink r:id="rId374" ref="D189"/>
    <hyperlink r:id="rId375" ref="B190"/>
    <hyperlink r:id="rId376" ref="D190"/>
    <hyperlink r:id="rId377" ref="B191"/>
    <hyperlink r:id="rId378" ref="D191"/>
    <hyperlink r:id="rId379" ref="B192"/>
    <hyperlink r:id="rId380" ref="D192"/>
    <hyperlink r:id="rId381" ref="B193"/>
    <hyperlink r:id="rId382" ref="D193"/>
    <hyperlink r:id="rId383" ref="B194"/>
    <hyperlink r:id="rId384" ref="D194"/>
    <hyperlink r:id="rId385" ref="B195"/>
    <hyperlink r:id="rId386" ref="D195"/>
    <hyperlink r:id="rId387" ref="B196"/>
    <hyperlink r:id="rId388" ref="D196"/>
    <hyperlink r:id="rId389" ref="B197"/>
    <hyperlink r:id="rId390" ref="D197"/>
    <hyperlink r:id="rId391" ref="B198"/>
    <hyperlink r:id="rId392" ref="D198"/>
    <hyperlink r:id="rId393" ref="B199"/>
    <hyperlink r:id="rId394" ref="D199"/>
    <hyperlink r:id="rId395" ref="B200"/>
    <hyperlink r:id="rId396" ref="D200"/>
    <hyperlink r:id="rId397" ref="B201"/>
    <hyperlink r:id="rId398" ref="D201"/>
    <hyperlink r:id="rId399" ref="B202"/>
    <hyperlink r:id="rId400" ref="D202"/>
    <hyperlink r:id="rId401" ref="B203"/>
    <hyperlink r:id="rId402" ref="D203"/>
    <hyperlink r:id="rId403" ref="B204"/>
    <hyperlink r:id="rId404" ref="D204"/>
    <hyperlink r:id="rId405" ref="B205"/>
    <hyperlink r:id="rId406" ref="D205"/>
    <hyperlink r:id="rId407" ref="B206"/>
    <hyperlink r:id="rId408" ref="D206"/>
    <hyperlink r:id="rId409" ref="B207"/>
    <hyperlink r:id="rId410" ref="D207"/>
    <hyperlink r:id="rId411" ref="B208"/>
    <hyperlink r:id="rId412" ref="D208"/>
    <hyperlink r:id="rId413" ref="B209"/>
    <hyperlink r:id="rId414" ref="D209"/>
    <hyperlink r:id="rId415" ref="B210"/>
    <hyperlink r:id="rId416" ref="D210"/>
    <hyperlink r:id="rId417" ref="B211"/>
    <hyperlink r:id="rId418" ref="D211"/>
    <hyperlink r:id="rId419" ref="B212"/>
    <hyperlink r:id="rId420" ref="D212"/>
    <hyperlink r:id="rId421" ref="B213"/>
    <hyperlink r:id="rId422" ref="D213"/>
    <hyperlink r:id="rId423" ref="B214"/>
    <hyperlink r:id="rId424" ref="D214"/>
    <hyperlink r:id="rId425" ref="B215"/>
    <hyperlink r:id="rId426" ref="D215"/>
    <hyperlink r:id="rId427" ref="B216"/>
    <hyperlink r:id="rId428" ref="D216"/>
    <hyperlink r:id="rId429" ref="B217"/>
    <hyperlink r:id="rId430" ref="D217"/>
    <hyperlink r:id="rId431" ref="B218"/>
    <hyperlink r:id="rId432" ref="D218"/>
    <hyperlink r:id="rId433" ref="B219"/>
    <hyperlink r:id="rId434" ref="D219"/>
    <hyperlink r:id="rId435" ref="B220"/>
    <hyperlink r:id="rId436" ref="D220"/>
    <hyperlink r:id="rId437" ref="B221"/>
    <hyperlink r:id="rId438" ref="D221"/>
    <hyperlink r:id="rId439" ref="B222"/>
    <hyperlink r:id="rId440" ref="D222"/>
    <hyperlink r:id="rId441" ref="B223"/>
    <hyperlink r:id="rId442" ref="D223"/>
    <hyperlink r:id="rId443" ref="B224"/>
    <hyperlink r:id="rId444" ref="D224"/>
    <hyperlink r:id="rId445" ref="B225"/>
    <hyperlink r:id="rId446" ref="D225"/>
    <hyperlink r:id="rId447" ref="B226"/>
    <hyperlink r:id="rId448" ref="D226"/>
    <hyperlink r:id="rId449" ref="B227"/>
    <hyperlink r:id="rId450" ref="D227"/>
    <hyperlink r:id="rId451" ref="B228"/>
    <hyperlink r:id="rId452" ref="D228"/>
    <hyperlink r:id="rId453" ref="B229"/>
    <hyperlink r:id="rId454" ref="D229"/>
    <hyperlink r:id="rId455" ref="B230"/>
    <hyperlink r:id="rId456" ref="D230"/>
    <hyperlink r:id="rId457" ref="B231"/>
    <hyperlink r:id="rId458" ref="D231"/>
    <hyperlink r:id="rId459" ref="B232"/>
    <hyperlink r:id="rId460" ref="D232"/>
    <hyperlink r:id="rId461" ref="B233"/>
    <hyperlink r:id="rId462" ref="D233"/>
    <hyperlink r:id="rId463" ref="B234"/>
    <hyperlink r:id="rId464" ref="D234"/>
    <hyperlink r:id="rId465" ref="B235"/>
    <hyperlink r:id="rId466" ref="D235"/>
    <hyperlink r:id="rId467" ref="B236"/>
    <hyperlink r:id="rId468" ref="D236"/>
    <hyperlink r:id="rId469" ref="B237"/>
    <hyperlink r:id="rId470" ref="D237"/>
    <hyperlink r:id="rId471" ref="B238"/>
    <hyperlink r:id="rId472" ref="D238"/>
    <hyperlink r:id="rId473" ref="B239"/>
    <hyperlink r:id="rId474" ref="D239"/>
    <hyperlink r:id="rId475" ref="B240"/>
    <hyperlink r:id="rId476" ref="D240"/>
    <hyperlink r:id="rId477" ref="B241"/>
    <hyperlink r:id="rId478" ref="D241"/>
    <hyperlink r:id="rId479" ref="B242"/>
    <hyperlink r:id="rId480" ref="D242"/>
    <hyperlink r:id="rId481" ref="B243"/>
    <hyperlink r:id="rId482" ref="D243"/>
    <hyperlink r:id="rId483" ref="B244"/>
    <hyperlink r:id="rId484" ref="D244"/>
    <hyperlink r:id="rId485" ref="B245"/>
    <hyperlink r:id="rId486" ref="D245"/>
    <hyperlink r:id="rId487" ref="B246"/>
    <hyperlink r:id="rId488" ref="D246"/>
    <hyperlink r:id="rId489" ref="B247"/>
    <hyperlink r:id="rId490" ref="D247"/>
    <hyperlink r:id="rId491" ref="B248"/>
    <hyperlink r:id="rId492" ref="D248"/>
    <hyperlink r:id="rId493" ref="B249"/>
    <hyperlink r:id="rId494" ref="D249"/>
    <hyperlink r:id="rId495" ref="B250"/>
    <hyperlink r:id="rId496" ref="D250"/>
    <hyperlink r:id="rId497" ref="B251"/>
    <hyperlink r:id="rId498" ref="D251"/>
    <hyperlink r:id="rId499" ref="B252"/>
    <hyperlink r:id="rId500" ref="D252"/>
    <hyperlink r:id="rId501" ref="B253"/>
    <hyperlink r:id="rId502" ref="D253"/>
    <hyperlink r:id="rId503" ref="B254"/>
    <hyperlink r:id="rId504" ref="D254"/>
    <hyperlink r:id="rId505" ref="B255"/>
    <hyperlink r:id="rId506" ref="D255"/>
    <hyperlink r:id="rId507" ref="B256"/>
    <hyperlink r:id="rId508" ref="D256"/>
    <hyperlink r:id="rId509" ref="B257"/>
    <hyperlink r:id="rId510" ref="D257"/>
    <hyperlink r:id="rId511" ref="B258"/>
    <hyperlink r:id="rId512" ref="D258"/>
    <hyperlink r:id="rId513" ref="B259"/>
    <hyperlink r:id="rId514" ref="D259"/>
    <hyperlink r:id="rId515" ref="B260"/>
    <hyperlink r:id="rId516" ref="D260"/>
    <hyperlink r:id="rId517" ref="B261"/>
    <hyperlink r:id="rId518" ref="D261"/>
    <hyperlink r:id="rId519" ref="B262"/>
    <hyperlink r:id="rId520" ref="D262"/>
    <hyperlink r:id="rId521" ref="B263"/>
    <hyperlink r:id="rId522" ref="D263"/>
    <hyperlink r:id="rId523" ref="B264"/>
    <hyperlink r:id="rId524" ref="D264"/>
    <hyperlink r:id="rId525" ref="B265"/>
    <hyperlink r:id="rId526" ref="D265"/>
    <hyperlink r:id="rId527" ref="B266"/>
    <hyperlink r:id="rId528" ref="D266"/>
    <hyperlink r:id="rId529" ref="B267"/>
    <hyperlink r:id="rId530" ref="D267"/>
    <hyperlink r:id="rId531" ref="B268"/>
    <hyperlink r:id="rId532" ref="D268"/>
    <hyperlink r:id="rId533" ref="B269"/>
    <hyperlink r:id="rId534" ref="D269"/>
    <hyperlink r:id="rId535" ref="B270"/>
    <hyperlink r:id="rId536" ref="D270"/>
    <hyperlink r:id="rId537" ref="B271"/>
    <hyperlink r:id="rId538" ref="D271"/>
    <hyperlink r:id="rId539" ref="B272"/>
    <hyperlink r:id="rId540" ref="D272"/>
    <hyperlink r:id="rId541" ref="B273"/>
    <hyperlink r:id="rId542" ref="D273"/>
    <hyperlink r:id="rId543" ref="B274"/>
    <hyperlink r:id="rId544" ref="D274"/>
    <hyperlink r:id="rId545" ref="B275"/>
    <hyperlink r:id="rId546" ref="D275"/>
    <hyperlink r:id="rId547" ref="B276"/>
    <hyperlink r:id="rId548" ref="D276"/>
    <hyperlink r:id="rId549" ref="B277"/>
    <hyperlink r:id="rId550" ref="D277"/>
    <hyperlink r:id="rId551" ref="B278"/>
    <hyperlink r:id="rId552" ref="D278"/>
    <hyperlink r:id="rId553" ref="B279"/>
    <hyperlink r:id="rId554" ref="D279"/>
    <hyperlink r:id="rId555" ref="B280"/>
    <hyperlink r:id="rId556" ref="D280"/>
    <hyperlink r:id="rId557" ref="B281"/>
    <hyperlink r:id="rId558" ref="D281"/>
    <hyperlink r:id="rId559" ref="B282"/>
    <hyperlink r:id="rId560" ref="D282"/>
    <hyperlink r:id="rId561" ref="B283"/>
    <hyperlink r:id="rId562" ref="D283"/>
    <hyperlink r:id="rId563" ref="B284"/>
    <hyperlink r:id="rId564" ref="D284"/>
    <hyperlink r:id="rId565" ref="B285"/>
    <hyperlink r:id="rId566" ref="D285"/>
    <hyperlink r:id="rId567" ref="B286"/>
    <hyperlink r:id="rId568" ref="D286"/>
    <hyperlink r:id="rId569" ref="B287"/>
    <hyperlink r:id="rId570" ref="D287"/>
    <hyperlink r:id="rId571" ref="B288"/>
    <hyperlink r:id="rId572" ref="D288"/>
    <hyperlink r:id="rId573" ref="B289"/>
    <hyperlink r:id="rId574" ref="D289"/>
    <hyperlink r:id="rId575" ref="B290"/>
    <hyperlink r:id="rId576" ref="D290"/>
    <hyperlink r:id="rId577" ref="B291"/>
    <hyperlink r:id="rId578" ref="D291"/>
    <hyperlink r:id="rId579" ref="B292"/>
    <hyperlink r:id="rId580" ref="D292"/>
    <hyperlink r:id="rId581" ref="B293"/>
    <hyperlink r:id="rId582" ref="D293"/>
    <hyperlink r:id="rId583" ref="B294"/>
    <hyperlink r:id="rId584" ref="D294"/>
    <hyperlink r:id="rId585" ref="B295"/>
    <hyperlink r:id="rId586" ref="D295"/>
    <hyperlink r:id="rId587" ref="B296"/>
    <hyperlink r:id="rId588" ref="D296"/>
    <hyperlink r:id="rId589" ref="B297"/>
    <hyperlink r:id="rId590" ref="D297"/>
    <hyperlink r:id="rId591" ref="B298"/>
    <hyperlink r:id="rId592" ref="D298"/>
    <hyperlink r:id="rId593" ref="B299"/>
    <hyperlink r:id="rId594" ref="D299"/>
    <hyperlink r:id="rId595" ref="B300"/>
    <hyperlink r:id="rId596" ref="D300"/>
    <hyperlink r:id="rId597" ref="B301"/>
    <hyperlink r:id="rId598" ref="D301"/>
    <hyperlink r:id="rId599" ref="B302"/>
    <hyperlink r:id="rId600" ref="D302"/>
    <hyperlink r:id="rId601" ref="B303"/>
    <hyperlink r:id="rId602" ref="D303"/>
    <hyperlink r:id="rId603" ref="B304"/>
    <hyperlink r:id="rId604" ref="D304"/>
    <hyperlink r:id="rId605" ref="B305"/>
    <hyperlink r:id="rId606" ref="D305"/>
    <hyperlink r:id="rId607" ref="B306"/>
    <hyperlink r:id="rId608" ref="D306"/>
    <hyperlink r:id="rId609" ref="B307"/>
    <hyperlink r:id="rId610" ref="D307"/>
    <hyperlink r:id="rId611" ref="B308"/>
    <hyperlink r:id="rId612" ref="D308"/>
    <hyperlink r:id="rId613" ref="B309"/>
    <hyperlink r:id="rId614" ref="D309"/>
    <hyperlink r:id="rId615" ref="B310"/>
    <hyperlink r:id="rId616" ref="D310"/>
    <hyperlink r:id="rId617" ref="B311"/>
    <hyperlink r:id="rId618" ref="D311"/>
    <hyperlink r:id="rId619" ref="B312"/>
    <hyperlink r:id="rId620" ref="D312"/>
    <hyperlink r:id="rId621" ref="B313"/>
    <hyperlink r:id="rId622" ref="D313"/>
    <hyperlink r:id="rId623" ref="B314"/>
    <hyperlink r:id="rId624" ref="D314"/>
    <hyperlink r:id="rId625" ref="B315"/>
    <hyperlink r:id="rId626" ref="D315"/>
    <hyperlink r:id="rId627" ref="B316"/>
    <hyperlink r:id="rId628" ref="D316"/>
    <hyperlink r:id="rId629" ref="B317"/>
    <hyperlink r:id="rId630" ref="D317"/>
    <hyperlink r:id="rId631" ref="B318"/>
    <hyperlink r:id="rId632" ref="D318"/>
    <hyperlink r:id="rId633" ref="B319"/>
    <hyperlink r:id="rId634" ref="D319"/>
    <hyperlink r:id="rId635" ref="B320"/>
    <hyperlink r:id="rId636" ref="D320"/>
    <hyperlink r:id="rId637" ref="B321"/>
    <hyperlink r:id="rId638" ref="D321"/>
    <hyperlink r:id="rId639" ref="B322"/>
    <hyperlink r:id="rId640" ref="D322"/>
    <hyperlink r:id="rId641" ref="B323"/>
    <hyperlink r:id="rId642" ref="D323"/>
    <hyperlink r:id="rId643" ref="B324"/>
    <hyperlink r:id="rId644" ref="D324"/>
    <hyperlink r:id="rId645" ref="B325"/>
    <hyperlink r:id="rId646" ref="D325"/>
    <hyperlink r:id="rId647" ref="B326"/>
    <hyperlink r:id="rId648" ref="D326"/>
    <hyperlink r:id="rId649" ref="B327"/>
    <hyperlink r:id="rId650" ref="D327"/>
    <hyperlink r:id="rId651" ref="B328"/>
    <hyperlink r:id="rId652" ref="D328"/>
    <hyperlink r:id="rId653" ref="B329"/>
    <hyperlink r:id="rId654" ref="D329"/>
    <hyperlink r:id="rId655" ref="B330"/>
    <hyperlink r:id="rId656" ref="D330"/>
    <hyperlink r:id="rId657" ref="B331"/>
    <hyperlink r:id="rId658" ref="D331"/>
    <hyperlink r:id="rId659" ref="B332"/>
    <hyperlink r:id="rId660" ref="D332"/>
    <hyperlink r:id="rId661" ref="B333"/>
    <hyperlink r:id="rId662" ref="D333"/>
    <hyperlink r:id="rId663" ref="B334"/>
    <hyperlink r:id="rId664" ref="D334"/>
    <hyperlink r:id="rId665" ref="B335"/>
    <hyperlink r:id="rId666" ref="D335"/>
    <hyperlink r:id="rId667" ref="B336"/>
    <hyperlink r:id="rId668" ref="D336"/>
    <hyperlink r:id="rId669" ref="B337"/>
    <hyperlink r:id="rId670" ref="D337"/>
    <hyperlink r:id="rId671" ref="B338"/>
    <hyperlink r:id="rId672" ref="D338"/>
    <hyperlink r:id="rId673" ref="B339"/>
    <hyperlink r:id="rId674" ref="D339"/>
    <hyperlink r:id="rId675" ref="B340"/>
    <hyperlink r:id="rId676" ref="D340"/>
    <hyperlink r:id="rId677" ref="B341"/>
    <hyperlink r:id="rId678" ref="D341"/>
    <hyperlink r:id="rId679" ref="B342"/>
    <hyperlink r:id="rId680" ref="D342"/>
    <hyperlink r:id="rId681" ref="B343"/>
    <hyperlink r:id="rId682" ref="D343"/>
    <hyperlink r:id="rId683" ref="B344"/>
    <hyperlink r:id="rId684" ref="D344"/>
    <hyperlink r:id="rId685" ref="B345"/>
    <hyperlink r:id="rId686" ref="D345"/>
    <hyperlink r:id="rId687" ref="B346"/>
    <hyperlink r:id="rId688" ref="D346"/>
    <hyperlink r:id="rId689" ref="B347"/>
    <hyperlink r:id="rId690" ref="D347"/>
    <hyperlink r:id="rId691" ref="B348"/>
    <hyperlink r:id="rId692" ref="D348"/>
    <hyperlink r:id="rId693" ref="B349"/>
    <hyperlink r:id="rId694" ref="D349"/>
    <hyperlink r:id="rId695" ref="B350"/>
    <hyperlink r:id="rId696" ref="D350"/>
    <hyperlink r:id="rId697" ref="B351"/>
    <hyperlink r:id="rId698" ref="D351"/>
    <hyperlink r:id="rId699" ref="B352"/>
    <hyperlink r:id="rId700" ref="D352"/>
    <hyperlink r:id="rId701" ref="B353"/>
    <hyperlink r:id="rId702" ref="D353"/>
    <hyperlink r:id="rId703" ref="B354"/>
    <hyperlink r:id="rId704" ref="D354"/>
    <hyperlink r:id="rId705" ref="B355"/>
    <hyperlink r:id="rId706" ref="D355"/>
    <hyperlink r:id="rId707" ref="B356"/>
    <hyperlink r:id="rId708" ref="D356"/>
    <hyperlink r:id="rId709" ref="B357"/>
    <hyperlink r:id="rId710" ref="D357"/>
    <hyperlink r:id="rId711" ref="B358"/>
    <hyperlink r:id="rId712" ref="D358"/>
    <hyperlink r:id="rId713" ref="B359"/>
    <hyperlink r:id="rId714" ref="D359"/>
    <hyperlink r:id="rId715" ref="B360"/>
    <hyperlink r:id="rId716" ref="D360"/>
    <hyperlink r:id="rId717" ref="B361"/>
    <hyperlink r:id="rId718" ref="D361"/>
    <hyperlink r:id="rId719" ref="B362"/>
    <hyperlink r:id="rId720" ref="D362"/>
    <hyperlink r:id="rId721" ref="B363"/>
    <hyperlink r:id="rId722" ref="D363"/>
    <hyperlink r:id="rId723" ref="B364"/>
    <hyperlink r:id="rId724" ref="D364"/>
    <hyperlink r:id="rId725" ref="B365"/>
    <hyperlink r:id="rId726" ref="D365"/>
    <hyperlink r:id="rId727" ref="B366"/>
    <hyperlink r:id="rId728" ref="D366"/>
    <hyperlink r:id="rId729" ref="B367"/>
    <hyperlink r:id="rId730" ref="D367"/>
    <hyperlink r:id="rId731" ref="B368"/>
    <hyperlink r:id="rId732" ref="D368"/>
    <hyperlink r:id="rId733" ref="B369"/>
    <hyperlink r:id="rId734" ref="D369"/>
    <hyperlink r:id="rId735" ref="B370"/>
    <hyperlink r:id="rId736" ref="D370"/>
    <hyperlink r:id="rId737" ref="B371"/>
    <hyperlink r:id="rId738" ref="D371"/>
    <hyperlink r:id="rId739" ref="B372"/>
    <hyperlink r:id="rId740" ref="D372"/>
    <hyperlink r:id="rId741" ref="B373"/>
    <hyperlink r:id="rId742" ref="D373"/>
    <hyperlink r:id="rId743" ref="B374"/>
    <hyperlink r:id="rId744" ref="D374"/>
    <hyperlink r:id="rId745" ref="B375"/>
    <hyperlink r:id="rId746" ref="D375"/>
    <hyperlink r:id="rId747" ref="B376"/>
    <hyperlink r:id="rId748" ref="D376"/>
    <hyperlink r:id="rId749" ref="B377"/>
    <hyperlink r:id="rId750" ref="D377"/>
    <hyperlink r:id="rId751" ref="B378"/>
    <hyperlink r:id="rId752" ref="D378"/>
    <hyperlink r:id="rId753" ref="B379"/>
    <hyperlink r:id="rId754" ref="D379"/>
    <hyperlink r:id="rId755" ref="B380"/>
    <hyperlink r:id="rId756" ref="D380"/>
    <hyperlink r:id="rId757" ref="B381"/>
    <hyperlink r:id="rId758" ref="D381"/>
    <hyperlink r:id="rId759" ref="B382"/>
    <hyperlink r:id="rId760" ref="D382"/>
    <hyperlink r:id="rId761" ref="B383"/>
    <hyperlink r:id="rId762" ref="D383"/>
    <hyperlink r:id="rId763" ref="B384"/>
    <hyperlink r:id="rId764" ref="D384"/>
    <hyperlink r:id="rId765" ref="B385"/>
    <hyperlink r:id="rId766" ref="D385"/>
    <hyperlink r:id="rId767" ref="B386"/>
    <hyperlink r:id="rId768" ref="D386"/>
    <hyperlink r:id="rId769" ref="B387"/>
    <hyperlink r:id="rId770" ref="D387"/>
    <hyperlink r:id="rId771" ref="B388"/>
    <hyperlink r:id="rId772" ref="D388"/>
    <hyperlink r:id="rId773" ref="B389"/>
    <hyperlink r:id="rId774" ref="D389"/>
    <hyperlink r:id="rId775" ref="B390"/>
    <hyperlink r:id="rId776" ref="D390"/>
    <hyperlink r:id="rId777" ref="B391"/>
    <hyperlink r:id="rId778" ref="D391"/>
    <hyperlink r:id="rId779" ref="B392"/>
    <hyperlink r:id="rId780" ref="D392"/>
    <hyperlink r:id="rId781" ref="B393"/>
    <hyperlink r:id="rId782" ref="D393"/>
    <hyperlink r:id="rId783" ref="B394"/>
    <hyperlink r:id="rId784" ref="D394"/>
    <hyperlink r:id="rId785" ref="B395"/>
    <hyperlink r:id="rId786" ref="D395"/>
    <hyperlink r:id="rId787" ref="B396"/>
    <hyperlink r:id="rId788" ref="D396"/>
    <hyperlink r:id="rId789" ref="B397"/>
    <hyperlink r:id="rId790" ref="D397"/>
    <hyperlink r:id="rId791" ref="B398"/>
    <hyperlink r:id="rId792" ref="D398"/>
    <hyperlink r:id="rId793" ref="B399"/>
    <hyperlink r:id="rId794" ref="D399"/>
    <hyperlink r:id="rId795" ref="B400"/>
    <hyperlink r:id="rId796" ref="D400"/>
    <hyperlink r:id="rId797" ref="B401"/>
    <hyperlink r:id="rId798" ref="D401"/>
    <hyperlink r:id="rId799" ref="B402"/>
    <hyperlink r:id="rId800" ref="D402"/>
    <hyperlink r:id="rId801" ref="B403"/>
    <hyperlink r:id="rId802" ref="D403"/>
    <hyperlink r:id="rId803" ref="B404"/>
    <hyperlink r:id="rId804" ref="D404"/>
    <hyperlink r:id="rId805" ref="B405"/>
    <hyperlink r:id="rId806" ref="D405"/>
    <hyperlink r:id="rId807" ref="B406"/>
    <hyperlink r:id="rId808" ref="D406"/>
    <hyperlink r:id="rId809" ref="B407"/>
    <hyperlink r:id="rId810" ref="D407"/>
    <hyperlink r:id="rId811" ref="B408"/>
    <hyperlink r:id="rId812" ref="D408"/>
    <hyperlink r:id="rId813" ref="B409"/>
    <hyperlink r:id="rId814" ref="D409"/>
    <hyperlink r:id="rId815" ref="B410"/>
    <hyperlink r:id="rId816" ref="D410"/>
    <hyperlink r:id="rId817" ref="B411"/>
    <hyperlink r:id="rId818" ref="D411"/>
    <hyperlink r:id="rId819" ref="B412"/>
    <hyperlink r:id="rId820" ref="D412"/>
    <hyperlink r:id="rId821" ref="B413"/>
    <hyperlink r:id="rId822" ref="D413"/>
    <hyperlink r:id="rId823" ref="B414"/>
    <hyperlink r:id="rId824" ref="D414"/>
    <hyperlink r:id="rId825" ref="B415"/>
    <hyperlink r:id="rId826" ref="D415"/>
    <hyperlink r:id="rId827" ref="B416"/>
    <hyperlink r:id="rId828" ref="D416"/>
    <hyperlink r:id="rId829" ref="B417"/>
    <hyperlink r:id="rId830" ref="D417"/>
    <hyperlink r:id="rId831" ref="B418"/>
    <hyperlink r:id="rId832" ref="D418"/>
    <hyperlink r:id="rId833" ref="B419"/>
    <hyperlink r:id="rId834" ref="D419"/>
    <hyperlink r:id="rId835" ref="B420"/>
    <hyperlink r:id="rId836" ref="D420"/>
    <hyperlink r:id="rId837" ref="B421"/>
    <hyperlink r:id="rId838" ref="D421"/>
    <hyperlink r:id="rId839" ref="B422"/>
    <hyperlink r:id="rId840" ref="D422"/>
    <hyperlink r:id="rId841" ref="B423"/>
    <hyperlink r:id="rId842" ref="D423"/>
    <hyperlink r:id="rId843" ref="B424"/>
    <hyperlink r:id="rId844" ref="D424"/>
    <hyperlink r:id="rId845" ref="B425"/>
    <hyperlink r:id="rId846" ref="D425"/>
    <hyperlink r:id="rId847" ref="B426"/>
    <hyperlink r:id="rId848" ref="D426"/>
    <hyperlink r:id="rId849" ref="B427"/>
    <hyperlink r:id="rId850" ref="D427"/>
    <hyperlink r:id="rId851" ref="B428"/>
    <hyperlink r:id="rId852" ref="D428"/>
    <hyperlink r:id="rId853" ref="B429"/>
    <hyperlink r:id="rId854" ref="D429"/>
    <hyperlink r:id="rId855" ref="B430"/>
    <hyperlink r:id="rId856" ref="D430"/>
    <hyperlink r:id="rId857" ref="B431"/>
    <hyperlink r:id="rId858" ref="D431"/>
    <hyperlink r:id="rId859" ref="B432"/>
    <hyperlink r:id="rId860" ref="D432"/>
    <hyperlink r:id="rId861" ref="B433"/>
    <hyperlink r:id="rId862" ref="D433"/>
    <hyperlink r:id="rId863" ref="B434"/>
    <hyperlink r:id="rId864" ref="D434"/>
    <hyperlink r:id="rId865" ref="B435"/>
    <hyperlink r:id="rId866" ref="D435"/>
    <hyperlink r:id="rId867" ref="B436"/>
    <hyperlink r:id="rId868" ref="D436"/>
    <hyperlink r:id="rId869" ref="B437"/>
    <hyperlink r:id="rId870" ref="D437"/>
    <hyperlink r:id="rId871" ref="B438"/>
    <hyperlink r:id="rId872" ref="D438"/>
    <hyperlink r:id="rId873" ref="B439"/>
    <hyperlink r:id="rId874" ref="D439"/>
    <hyperlink r:id="rId875" ref="B440"/>
    <hyperlink r:id="rId876" ref="D440"/>
    <hyperlink r:id="rId877" ref="B441"/>
    <hyperlink r:id="rId878" ref="D441"/>
    <hyperlink r:id="rId879" ref="B442"/>
    <hyperlink r:id="rId880" ref="D442"/>
    <hyperlink r:id="rId881" ref="B443"/>
    <hyperlink r:id="rId882" ref="D443"/>
    <hyperlink r:id="rId883" ref="B444"/>
    <hyperlink r:id="rId884" ref="D444"/>
    <hyperlink r:id="rId885" ref="B445"/>
    <hyperlink r:id="rId886" ref="D445"/>
    <hyperlink r:id="rId887" ref="B446"/>
    <hyperlink r:id="rId888" ref="D446"/>
    <hyperlink r:id="rId889" ref="B447"/>
    <hyperlink r:id="rId890" ref="D447"/>
    <hyperlink r:id="rId891" ref="B448"/>
    <hyperlink r:id="rId892" ref="D448"/>
    <hyperlink r:id="rId893" ref="B449"/>
    <hyperlink r:id="rId894" ref="D449"/>
    <hyperlink r:id="rId895" ref="B450"/>
    <hyperlink r:id="rId896" ref="D450"/>
    <hyperlink r:id="rId897" ref="B451"/>
    <hyperlink r:id="rId898" ref="D451"/>
    <hyperlink r:id="rId899" ref="B452"/>
    <hyperlink r:id="rId900" ref="D452"/>
    <hyperlink r:id="rId901" ref="B453"/>
    <hyperlink r:id="rId902" ref="D453"/>
    <hyperlink r:id="rId903" ref="B454"/>
    <hyperlink r:id="rId904" ref="D454"/>
    <hyperlink r:id="rId905" ref="B455"/>
    <hyperlink r:id="rId906" ref="D455"/>
    <hyperlink r:id="rId907" ref="B456"/>
    <hyperlink r:id="rId908" ref="D456"/>
    <hyperlink r:id="rId909" ref="B457"/>
    <hyperlink r:id="rId910" ref="D457"/>
    <hyperlink r:id="rId911" ref="B458"/>
    <hyperlink r:id="rId912" ref="D458"/>
    <hyperlink r:id="rId913" ref="B459"/>
    <hyperlink r:id="rId914" ref="D459"/>
    <hyperlink r:id="rId915" ref="B460"/>
    <hyperlink r:id="rId916" ref="D460"/>
    <hyperlink r:id="rId917" ref="B461"/>
    <hyperlink r:id="rId918" ref="D461"/>
    <hyperlink r:id="rId919" ref="B462"/>
    <hyperlink r:id="rId920" ref="D462"/>
    <hyperlink r:id="rId921" ref="B463"/>
    <hyperlink r:id="rId922" ref="D463"/>
    <hyperlink r:id="rId923" ref="B464"/>
    <hyperlink r:id="rId924" ref="D464"/>
    <hyperlink r:id="rId925" ref="B465"/>
    <hyperlink r:id="rId926" ref="D465"/>
    <hyperlink r:id="rId927" ref="B466"/>
    <hyperlink r:id="rId928" ref="D466"/>
    <hyperlink r:id="rId929" ref="B467"/>
    <hyperlink r:id="rId930" ref="D467"/>
    <hyperlink r:id="rId931" ref="B468"/>
    <hyperlink r:id="rId932" ref="D468"/>
    <hyperlink r:id="rId933" ref="B469"/>
    <hyperlink r:id="rId934" ref="D469"/>
    <hyperlink r:id="rId935" ref="B470"/>
    <hyperlink r:id="rId936" ref="D470"/>
    <hyperlink r:id="rId937" ref="B471"/>
    <hyperlink r:id="rId938" ref="D471"/>
    <hyperlink r:id="rId939" ref="B472"/>
    <hyperlink r:id="rId940" ref="D472"/>
    <hyperlink r:id="rId941" ref="B473"/>
    <hyperlink r:id="rId942" ref="D473"/>
    <hyperlink r:id="rId943" ref="B474"/>
    <hyperlink r:id="rId944" ref="D474"/>
    <hyperlink r:id="rId945" ref="B475"/>
    <hyperlink r:id="rId946" ref="D475"/>
    <hyperlink r:id="rId947" ref="B476"/>
    <hyperlink r:id="rId948" ref="D476"/>
    <hyperlink r:id="rId949" ref="B477"/>
    <hyperlink r:id="rId950" ref="D477"/>
    <hyperlink r:id="rId951" ref="B478"/>
    <hyperlink r:id="rId952" ref="D478"/>
    <hyperlink r:id="rId953" ref="B479"/>
    <hyperlink r:id="rId954" ref="D479"/>
    <hyperlink r:id="rId955" ref="B480"/>
    <hyperlink r:id="rId956" ref="D480"/>
    <hyperlink r:id="rId957" ref="B481"/>
    <hyperlink r:id="rId958" ref="D481"/>
    <hyperlink r:id="rId959" ref="B482"/>
    <hyperlink r:id="rId960" ref="D482"/>
    <hyperlink r:id="rId961" ref="B483"/>
    <hyperlink r:id="rId962" ref="D483"/>
    <hyperlink r:id="rId963" ref="B484"/>
    <hyperlink r:id="rId964" ref="D484"/>
    <hyperlink r:id="rId965" ref="B485"/>
    <hyperlink r:id="rId966" ref="D485"/>
    <hyperlink r:id="rId967" ref="B486"/>
    <hyperlink r:id="rId968" ref="D486"/>
    <hyperlink r:id="rId969" ref="B487"/>
    <hyperlink r:id="rId970" ref="D487"/>
    <hyperlink r:id="rId971" ref="B488"/>
    <hyperlink r:id="rId972" ref="D488"/>
    <hyperlink r:id="rId973" ref="B489"/>
    <hyperlink r:id="rId974" ref="D489"/>
    <hyperlink r:id="rId975" ref="B490"/>
    <hyperlink r:id="rId976" ref="D490"/>
    <hyperlink r:id="rId977" ref="B491"/>
    <hyperlink r:id="rId978" ref="D491"/>
    <hyperlink r:id="rId979" ref="B492"/>
    <hyperlink r:id="rId980" ref="D492"/>
    <hyperlink r:id="rId981" ref="B493"/>
    <hyperlink r:id="rId982" ref="D493"/>
    <hyperlink r:id="rId983" ref="B494"/>
    <hyperlink r:id="rId984" ref="D494"/>
    <hyperlink r:id="rId985" ref="B495"/>
    <hyperlink r:id="rId986" ref="D495"/>
    <hyperlink r:id="rId987" ref="B496"/>
    <hyperlink r:id="rId988" ref="D496"/>
    <hyperlink r:id="rId989" ref="B497"/>
    <hyperlink r:id="rId990" ref="D497"/>
    <hyperlink r:id="rId991" ref="B498"/>
    <hyperlink r:id="rId992" ref="D498"/>
    <hyperlink r:id="rId993" ref="B499"/>
    <hyperlink r:id="rId994" ref="D499"/>
    <hyperlink r:id="rId995" ref="B500"/>
    <hyperlink r:id="rId996" ref="D500"/>
    <hyperlink r:id="rId997" ref="B501"/>
    <hyperlink r:id="rId998" ref="D501"/>
    <hyperlink r:id="rId999" ref="B502"/>
    <hyperlink r:id="rId1000" ref="D502"/>
    <hyperlink r:id="rId1001" ref="B503"/>
    <hyperlink r:id="rId1002" ref="D503"/>
    <hyperlink r:id="rId1003" ref="B504"/>
    <hyperlink r:id="rId1004" ref="D504"/>
    <hyperlink r:id="rId1005" ref="B505"/>
    <hyperlink r:id="rId1006" ref="D505"/>
    <hyperlink r:id="rId1007" ref="B506"/>
    <hyperlink r:id="rId1008" ref="D506"/>
    <hyperlink r:id="rId1009" ref="B507"/>
    <hyperlink r:id="rId1010" ref="D507"/>
    <hyperlink r:id="rId1011" ref="B508"/>
    <hyperlink r:id="rId1012" ref="D508"/>
    <hyperlink r:id="rId1013" ref="B509"/>
    <hyperlink r:id="rId1014" ref="D509"/>
    <hyperlink r:id="rId1015" ref="B510"/>
    <hyperlink r:id="rId1016" ref="D510"/>
    <hyperlink r:id="rId1017" ref="B511"/>
    <hyperlink r:id="rId1018" ref="D511"/>
    <hyperlink r:id="rId1019" ref="B512"/>
    <hyperlink r:id="rId1020" ref="D512"/>
    <hyperlink r:id="rId1021" ref="B513"/>
    <hyperlink r:id="rId1022" ref="D513"/>
    <hyperlink r:id="rId1023" ref="B514"/>
    <hyperlink r:id="rId1024" ref="D514"/>
    <hyperlink r:id="rId1025" ref="B515"/>
    <hyperlink r:id="rId1026" ref="D515"/>
    <hyperlink r:id="rId1027" ref="B516"/>
    <hyperlink r:id="rId1028" ref="D516"/>
    <hyperlink r:id="rId1029" ref="B517"/>
    <hyperlink r:id="rId1030" ref="D517"/>
    <hyperlink r:id="rId1031" ref="B518"/>
    <hyperlink r:id="rId1032" ref="D518"/>
    <hyperlink r:id="rId1033" ref="B519"/>
    <hyperlink r:id="rId1034" ref="D519"/>
    <hyperlink r:id="rId1035" ref="B520"/>
    <hyperlink r:id="rId1036" ref="D520"/>
    <hyperlink r:id="rId1037" ref="B521"/>
    <hyperlink r:id="rId1038" ref="D521"/>
    <hyperlink r:id="rId1039" ref="B522"/>
    <hyperlink r:id="rId1040" ref="D522"/>
    <hyperlink r:id="rId1041" ref="B523"/>
    <hyperlink r:id="rId1042" ref="D523"/>
    <hyperlink r:id="rId1043" ref="B524"/>
    <hyperlink r:id="rId1044" ref="D524"/>
    <hyperlink r:id="rId1045" ref="B525"/>
    <hyperlink r:id="rId1046" ref="D525"/>
    <hyperlink r:id="rId1047" ref="B526"/>
    <hyperlink r:id="rId1048" ref="D526"/>
    <hyperlink r:id="rId1049" ref="B527"/>
    <hyperlink r:id="rId1050" ref="D527"/>
    <hyperlink r:id="rId1051" ref="B528"/>
    <hyperlink r:id="rId1052" ref="D528"/>
    <hyperlink r:id="rId1053" ref="B529"/>
    <hyperlink r:id="rId1054" ref="D529"/>
    <hyperlink r:id="rId1055" ref="B530"/>
    <hyperlink r:id="rId1056" ref="D530"/>
    <hyperlink r:id="rId1057" ref="B531"/>
    <hyperlink r:id="rId1058" ref="D531"/>
    <hyperlink r:id="rId1059" ref="B532"/>
    <hyperlink r:id="rId1060" ref="D532"/>
    <hyperlink r:id="rId1061" ref="B533"/>
    <hyperlink r:id="rId1062" ref="D533"/>
    <hyperlink r:id="rId1063" ref="B534"/>
    <hyperlink r:id="rId1064" ref="D534"/>
    <hyperlink r:id="rId1065" ref="B535"/>
    <hyperlink r:id="rId1066" ref="D535"/>
    <hyperlink r:id="rId1067" ref="B536"/>
    <hyperlink r:id="rId1068" ref="D536"/>
    <hyperlink r:id="rId1069" ref="B537"/>
    <hyperlink r:id="rId1070" ref="D537"/>
    <hyperlink r:id="rId1071" ref="B538"/>
    <hyperlink r:id="rId1072" ref="D538"/>
    <hyperlink r:id="rId1073" ref="B539"/>
    <hyperlink r:id="rId1074" ref="D539"/>
    <hyperlink r:id="rId1075" ref="B540"/>
    <hyperlink r:id="rId1076" ref="D540"/>
    <hyperlink r:id="rId1077" ref="B541"/>
    <hyperlink r:id="rId1078" ref="D541"/>
    <hyperlink r:id="rId1079" ref="B542"/>
    <hyperlink r:id="rId1080" ref="D542"/>
    <hyperlink r:id="rId1081" ref="B543"/>
    <hyperlink r:id="rId1082" ref="D543"/>
    <hyperlink r:id="rId1083" ref="B544"/>
    <hyperlink r:id="rId1084" ref="D544"/>
    <hyperlink r:id="rId1085" ref="B545"/>
    <hyperlink r:id="rId1086" ref="D545"/>
    <hyperlink r:id="rId1087" ref="B546"/>
    <hyperlink r:id="rId1088" ref="D546"/>
    <hyperlink r:id="rId1089" ref="B547"/>
    <hyperlink r:id="rId1090" ref="D547"/>
    <hyperlink r:id="rId1091" ref="B548"/>
    <hyperlink r:id="rId1092" ref="D548"/>
    <hyperlink r:id="rId1093" ref="B549"/>
    <hyperlink r:id="rId1094" ref="D549"/>
    <hyperlink r:id="rId1095" ref="B550"/>
    <hyperlink r:id="rId1096" ref="D550"/>
    <hyperlink r:id="rId1097" ref="B551"/>
    <hyperlink r:id="rId1098" ref="D551"/>
    <hyperlink r:id="rId1099" ref="B552"/>
    <hyperlink r:id="rId1100" ref="D552"/>
    <hyperlink r:id="rId1101" ref="B553"/>
    <hyperlink r:id="rId1102" ref="D553"/>
    <hyperlink r:id="rId1103" ref="B554"/>
    <hyperlink r:id="rId1104" ref="D554"/>
    <hyperlink r:id="rId1105" ref="B555"/>
    <hyperlink r:id="rId1106" ref="D555"/>
    <hyperlink r:id="rId1107" ref="B556"/>
    <hyperlink r:id="rId1108" ref="D556"/>
    <hyperlink r:id="rId1109" ref="B557"/>
    <hyperlink r:id="rId1110" ref="D557"/>
    <hyperlink r:id="rId1111" ref="B558"/>
    <hyperlink r:id="rId1112" ref="D558"/>
    <hyperlink r:id="rId1113" ref="B559"/>
    <hyperlink r:id="rId1114" ref="D559"/>
    <hyperlink r:id="rId1115" ref="B560"/>
    <hyperlink r:id="rId1116" ref="D560"/>
    <hyperlink r:id="rId1117" ref="B561"/>
    <hyperlink r:id="rId1118" ref="D561"/>
    <hyperlink r:id="rId1119" ref="B562"/>
    <hyperlink r:id="rId1120" ref="D562"/>
    <hyperlink r:id="rId1121" ref="B563"/>
    <hyperlink r:id="rId1122" ref="D563"/>
    <hyperlink r:id="rId1123" ref="B564"/>
    <hyperlink r:id="rId1124" ref="D564"/>
    <hyperlink r:id="rId1125" ref="B565"/>
    <hyperlink r:id="rId1126" ref="D565"/>
    <hyperlink r:id="rId1127" ref="B566"/>
    <hyperlink r:id="rId1128" ref="D566"/>
    <hyperlink r:id="rId1129" ref="B567"/>
    <hyperlink r:id="rId1130" ref="D567"/>
    <hyperlink r:id="rId1131" ref="B568"/>
    <hyperlink r:id="rId1132" ref="D568"/>
    <hyperlink r:id="rId1133" ref="B569"/>
    <hyperlink r:id="rId1134" ref="D569"/>
    <hyperlink r:id="rId1135" ref="B570"/>
    <hyperlink r:id="rId1136" ref="D570"/>
    <hyperlink r:id="rId1137" ref="B571"/>
    <hyperlink r:id="rId1138" ref="D571"/>
    <hyperlink r:id="rId1139" ref="B572"/>
    <hyperlink r:id="rId1140" ref="D572"/>
    <hyperlink r:id="rId1141" ref="B573"/>
    <hyperlink r:id="rId1142" ref="D573"/>
    <hyperlink r:id="rId1143" ref="B574"/>
    <hyperlink r:id="rId1144" ref="D574"/>
    <hyperlink r:id="rId1145" ref="B575"/>
    <hyperlink r:id="rId1146" ref="D575"/>
    <hyperlink r:id="rId1147" ref="B576"/>
    <hyperlink r:id="rId1148" ref="D576"/>
    <hyperlink r:id="rId1149" ref="B577"/>
    <hyperlink r:id="rId1150" ref="D577"/>
    <hyperlink r:id="rId1151" ref="B578"/>
    <hyperlink r:id="rId1152" ref="D578"/>
    <hyperlink r:id="rId1153" ref="B579"/>
    <hyperlink r:id="rId1154" ref="D579"/>
    <hyperlink r:id="rId1155" ref="B580"/>
    <hyperlink r:id="rId1156" ref="D580"/>
    <hyperlink r:id="rId1157" ref="B581"/>
    <hyperlink r:id="rId1158" ref="D581"/>
    <hyperlink r:id="rId1159" ref="B582"/>
    <hyperlink r:id="rId1160" ref="D582"/>
    <hyperlink r:id="rId1161" ref="B583"/>
    <hyperlink r:id="rId1162" ref="D583"/>
    <hyperlink r:id="rId1163" ref="B584"/>
    <hyperlink r:id="rId1164" ref="D584"/>
    <hyperlink r:id="rId1165" ref="B585"/>
    <hyperlink r:id="rId1166" ref="D585"/>
    <hyperlink r:id="rId1167" ref="B586"/>
    <hyperlink r:id="rId1168" ref="D586"/>
    <hyperlink r:id="rId1169" ref="B587"/>
    <hyperlink r:id="rId1170" ref="D587"/>
    <hyperlink r:id="rId1171" ref="B588"/>
    <hyperlink r:id="rId1172" ref="D588"/>
    <hyperlink r:id="rId1173" ref="B589"/>
    <hyperlink r:id="rId1174" ref="D589"/>
    <hyperlink r:id="rId1175" ref="B590"/>
    <hyperlink r:id="rId1176" ref="D590"/>
    <hyperlink r:id="rId1177" ref="B591"/>
    <hyperlink r:id="rId1178" ref="D591"/>
    <hyperlink r:id="rId1179" ref="B592"/>
    <hyperlink r:id="rId1180" ref="D592"/>
    <hyperlink r:id="rId1181" ref="B593"/>
    <hyperlink r:id="rId1182" ref="D593"/>
    <hyperlink r:id="rId1183" ref="B594"/>
    <hyperlink r:id="rId1184" ref="D594"/>
    <hyperlink r:id="rId1185" ref="B595"/>
    <hyperlink r:id="rId1186" ref="D595"/>
    <hyperlink r:id="rId1187" ref="B596"/>
    <hyperlink r:id="rId1188" ref="D596"/>
    <hyperlink r:id="rId1189" ref="B597"/>
    <hyperlink r:id="rId1190" ref="D597"/>
    <hyperlink r:id="rId1191" ref="B598"/>
    <hyperlink r:id="rId1192" ref="D598"/>
    <hyperlink r:id="rId1193" ref="B599"/>
    <hyperlink r:id="rId1194" ref="D599"/>
    <hyperlink r:id="rId1195" ref="B600"/>
    <hyperlink r:id="rId1196" ref="D600"/>
    <hyperlink r:id="rId1197" ref="B601"/>
    <hyperlink r:id="rId1198" ref="D601"/>
    <hyperlink r:id="rId1199" ref="B602"/>
    <hyperlink r:id="rId1200" ref="D602"/>
    <hyperlink r:id="rId1201" ref="B603"/>
    <hyperlink r:id="rId1202" ref="D603"/>
    <hyperlink r:id="rId1203" ref="B604"/>
    <hyperlink r:id="rId1204" ref="D604"/>
    <hyperlink r:id="rId1205" ref="B605"/>
    <hyperlink r:id="rId1206" ref="D605"/>
    <hyperlink r:id="rId1207" ref="B606"/>
    <hyperlink r:id="rId1208" ref="D606"/>
    <hyperlink r:id="rId1209" ref="B607"/>
    <hyperlink r:id="rId1210" ref="D607"/>
    <hyperlink r:id="rId1211" ref="B608"/>
    <hyperlink r:id="rId1212" ref="D608"/>
    <hyperlink r:id="rId1213" ref="B609"/>
    <hyperlink r:id="rId1214" ref="D609"/>
    <hyperlink r:id="rId1215" ref="B610"/>
    <hyperlink r:id="rId1216" ref="D610"/>
    <hyperlink r:id="rId1217" ref="B611"/>
    <hyperlink r:id="rId1218" ref="D611"/>
    <hyperlink r:id="rId1219" ref="B612"/>
    <hyperlink r:id="rId1220" ref="D612"/>
    <hyperlink r:id="rId1221" ref="B613"/>
    <hyperlink r:id="rId1222" ref="D613"/>
    <hyperlink r:id="rId1223" ref="B614"/>
    <hyperlink r:id="rId1224" ref="D614"/>
    <hyperlink r:id="rId1225" ref="B615"/>
    <hyperlink r:id="rId1226" ref="D615"/>
    <hyperlink r:id="rId1227" ref="B616"/>
    <hyperlink r:id="rId1228" ref="D616"/>
    <hyperlink r:id="rId1229" ref="B617"/>
    <hyperlink r:id="rId1230" ref="D617"/>
    <hyperlink r:id="rId1231" ref="B618"/>
    <hyperlink r:id="rId1232" ref="D618"/>
    <hyperlink r:id="rId1233" ref="B619"/>
    <hyperlink r:id="rId1234" ref="D619"/>
    <hyperlink r:id="rId1235" ref="B620"/>
    <hyperlink r:id="rId1236" ref="D620"/>
    <hyperlink r:id="rId1237" ref="B621"/>
    <hyperlink r:id="rId1238" ref="D621"/>
    <hyperlink r:id="rId1239" ref="B622"/>
    <hyperlink r:id="rId1240" ref="D622"/>
    <hyperlink r:id="rId1241" ref="B623"/>
    <hyperlink r:id="rId1242" ref="D623"/>
    <hyperlink r:id="rId1243" ref="B624"/>
    <hyperlink r:id="rId1244" ref="D624"/>
    <hyperlink r:id="rId1245" ref="B625"/>
    <hyperlink r:id="rId1246" ref="D625"/>
    <hyperlink r:id="rId1247" ref="B626"/>
    <hyperlink r:id="rId1248" ref="D626"/>
    <hyperlink r:id="rId1249" ref="B627"/>
    <hyperlink r:id="rId1250" ref="D627"/>
    <hyperlink r:id="rId1251" ref="B628"/>
    <hyperlink r:id="rId1252" ref="D628"/>
    <hyperlink r:id="rId1253" ref="B629"/>
    <hyperlink r:id="rId1254" ref="D629"/>
    <hyperlink r:id="rId1255" ref="B630"/>
    <hyperlink r:id="rId1256" ref="D630"/>
    <hyperlink r:id="rId1257" ref="B631"/>
    <hyperlink r:id="rId1258" ref="D631"/>
    <hyperlink r:id="rId1259" ref="B632"/>
    <hyperlink r:id="rId1260" ref="D632"/>
    <hyperlink r:id="rId1261" ref="B633"/>
    <hyperlink r:id="rId1262" ref="D633"/>
    <hyperlink r:id="rId1263" ref="B634"/>
    <hyperlink r:id="rId1264" ref="D634"/>
    <hyperlink r:id="rId1265" ref="B635"/>
    <hyperlink r:id="rId1266" ref="D635"/>
    <hyperlink r:id="rId1267" ref="B636"/>
    <hyperlink r:id="rId1268" ref="D636"/>
    <hyperlink r:id="rId1269" ref="B637"/>
    <hyperlink r:id="rId1270" ref="D637"/>
    <hyperlink r:id="rId1271" ref="B638"/>
    <hyperlink r:id="rId1272" ref="D638"/>
    <hyperlink r:id="rId1273" ref="B639"/>
    <hyperlink r:id="rId1274" ref="D639"/>
    <hyperlink r:id="rId1275" ref="B640"/>
    <hyperlink r:id="rId1276" ref="D640"/>
    <hyperlink r:id="rId1277" ref="B641"/>
    <hyperlink r:id="rId1278" ref="D641"/>
    <hyperlink r:id="rId1279" ref="B642"/>
    <hyperlink r:id="rId1280" ref="D642"/>
    <hyperlink r:id="rId1281" ref="B643"/>
    <hyperlink r:id="rId1282" ref="D643"/>
    <hyperlink r:id="rId1283" ref="B644"/>
    <hyperlink r:id="rId1284" ref="D644"/>
    <hyperlink r:id="rId1285" ref="B645"/>
    <hyperlink r:id="rId1286" ref="D645"/>
    <hyperlink r:id="rId1287" ref="B646"/>
    <hyperlink r:id="rId1288" ref="D646"/>
    <hyperlink r:id="rId1289" ref="B647"/>
    <hyperlink r:id="rId1290" ref="D647"/>
    <hyperlink r:id="rId1291" ref="B648"/>
    <hyperlink r:id="rId1292" ref="D648"/>
    <hyperlink r:id="rId1293" ref="B649"/>
    <hyperlink r:id="rId1294" ref="D649"/>
    <hyperlink r:id="rId1295" ref="B650"/>
    <hyperlink r:id="rId1296" ref="D650"/>
    <hyperlink r:id="rId1297" ref="B651"/>
    <hyperlink r:id="rId1298" ref="D651"/>
    <hyperlink r:id="rId1299" ref="B652"/>
    <hyperlink r:id="rId1300" ref="D652"/>
    <hyperlink r:id="rId1301" ref="B653"/>
    <hyperlink r:id="rId1302" ref="D653"/>
    <hyperlink r:id="rId1303" ref="B654"/>
    <hyperlink r:id="rId1304" ref="D654"/>
    <hyperlink r:id="rId1305" ref="B655"/>
    <hyperlink r:id="rId1306" ref="D655"/>
    <hyperlink r:id="rId1307" ref="B656"/>
    <hyperlink r:id="rId1308" ref="D656"/>
    <hyperlink r:id="rId1309" ref="B657"/>
    <hyperlink r:id="rId1310" ref="D657"/>
    <hyperlink r:id="rId1311" ref="B658"/>
    <hyperlink r:id="rId1312" ref="D658"/>
    <hyperlink r:id="rId1313" ref="B659"/>
    <hyperlink r:id="rId1314" ref="D659"/>
    <hyperlink r:id="rId1315" ref="B660"/>
    <hyperlink r:id="rId1316" ref="D660"/>
    <hyperlink r:id="rId1317" ref="B661"/>
    <hyperlink r:id="rId1318" ref="D661"/>
    <hyperlink r:id="rId1319" ref="B662"/>
    <hyperlink r:id="rId1320" ref="D662"/>
    <hyperlink r:id="rId1321" ref="B663"/>
    <hyperlink r:id="rId1322" ref="D663"/>
    <hyperlink r:id="rId1323" ref="B664"/>
    <hyperlink r:id="rId1324" ref="D664"/>
    <hyperlink r:id="rId1325" ref="B665"/>
    <hyperlink r:id="rId1326" ref="D665"/>
    <hyperlink r:id="rId1327" ref="B666"/>
    <hyperlink r:id="rId1328" ref="D666"/>
    <hyperlink r:id="rId1329" ref="B667"/>
    <hyperlink r:id="rId1330" ref="D667"/>
    <hyperlink r:id="rId1331" ref="B668"/>
    <hyperlink r:id="rId1332" ref="D668"/>
    <hyperlink r:id="rId1333" ref="B669"/>
    <hyperlink r:id="rId1334" ref="D669"/>
    <hyperlink r:id="rId1335" ref="B670"/>
    <hyperlink r:id="rId1336" ref="D670"/>
    <hyperlink r:id="rId1337" ref="B671"/>
    <hyperlink r:id="rId1338" ref="D671"/>
    <hyperlink r:id="rId1339" ref="B672"/>
    <hyperlink r:id="rId1340" ref="D672"/>
    <hyperlink r:id="rId1341" ref="B673"/>
    <hyperlink r:id="rId1342" ref="D673"/>
    <hyperlink r:id="rId1343" ref="B674"/>
    <hyperlink r:id="rId1344" ref="D674"/>
    <hyperlink r:id="rId1345" ref="B675"/>
    <hyperlink r:id="rId1346" ref="D675"/>
    <hyperlink r:id="rId1347" ref="B676"/>
    <hyperlink r:id="rId1348" ref="D676"/>
    <hyperlink r:id="rId1349" ref="B677"/>
    <hyperlink r:id="rId1350" ref="D677"/>
    <hyperlink r:id="rId1351" ref="B678"/>
    <hyperlink r:id="rId1352" ref="D678"/>
    <hyperlink r:id="rId1353" ref="B679"/>
    <hyperlink r:id="rId1354" ref="D679"/>
    <hyperlink r:id="rId1355" ref="B680"/>
    <hyperlink r:id="rId1356" ref="D680"/>
    <hyperlink r:id="rId1357" ref="B681"/>
    <hyperlink r:id="rId1358" ref="D681"/>
    <hyperlink r:id="rId1359" ref="B682"/>
    <hyperlink r:id="rId1360" ref="D682"/>
    <hyperlink r:id="rId1361" ref="B683"/>
    <hyperlink r:id="rId1362" ref="D683"/>
    <hyperlink r:id="rId1363" ref="B684"/>
    <hyperlink r:id="rId1364" ref="D684"/>
    <hyperlink r:id="rId1365" ref="B685"/>
    <hyperlink r:id="rId1366" ref="D685"/>
    <hyperlink r:id="rId1367" ref="B686"/>
    <hyperlink r:id="rId1368" ref="D686"/>
    <hyperlink r:id="rId1369" ref="B687"/>
    <hyperlink r:id="rId1370" ref="D687"/>
    <hyperlink r:id="rId1371" ref="B688"/>
    <hyperlink r:id="rId1372" ref="D688"/>
    <hyperlink r:id="rId1373" ref="B689"/>
    <hyperlink r:id="rId1374" ref="D689"/>
    <hyperlink r:id="rId1375" ref="B690"/>
    <hyperlink r:id="rId1376" ref="D690"/>
    <hyperlink r:id="rId1377" ref="B691"/>
    <hyperlink r:id="rId1378" ref="D691"/>
    <hyperlink r:id="rId1379" ref="B692"/>
    <hyperlink r:id="rId1380" ref="D692"/>
    <hyperlink r:id="rId1381" ref="B693"/>
    <hyperlink r:id="rId1382" ref="D693"/>
    <hyperlink r:id="rId1383" ref="B694"/>
    <hyperlink r:id="rId1384" ref="D694"/>
    <hyperlink r:id="rId1385" ref="B695"/>
    <hyperlink r:id="rId1386" ref="D695"/>
    <hyperlink r:id="rId1387" ref="B696"/>
    <hyperlink r:id="rId1388" ref="D696"/>
    <hyperlink r:id="rId1389" ref="B697"/>
    <hyperlink r:id="rId1390" ref="D697"/>
    <hyperlink r:id="rId1391" ref="B698"/>
    <hyperlink r:id="rId1392" ref="D698"/>
    <hyperlink r:id="rId1393" ref="B699"/>
    <hyperlink r:id="rId1394" ref="D699"/>
    <hyperlink r:id="rId1395" ref="B700"/>
    <hyperlink r:id="rId1396" ref="D700"/>
    <hyperlink r:id="rId1397" ref="B701"/>
    <hyperlink r:id="rId1398" ref="D701"/>
    <hyperlink r:id="rId1399" ref="B702"/>
    <hyperlink r:id="rId1400" ref="D702"/>
    <hyperlink r:id="rId1401" ref="B703"/>
    <hyperlink r:id="rId1402" ref="D703"/>
    <hyperlink r:id="rId1403" ref="B704"/>
    <hyperlink r:id="rId1404" ref="D704"/>
    <hyperlink r:id="rId1405" ref="B705"/>
    <hyperlink r:id="rId1406" ref="D705"/>
    <hyperlink r:id="rId1407" ref="B706"/>
    <hyperlink r:id="rId1408" ref="D706"/>
    <hyperlink r:id="rId1409" ref="B707"/>
    <hyperlink r:id="rId1410" ref="D707"/>
    <hyperlink r:id="rId1411" ref="B708"/>
    <hyperlink r:id="rId1412" ref="D708"/>
    <hyperlink r:id="rId1413" ref="B709"/>
    <hyperlink r:id="rId1414" ref="D709"/>
    <hyperlink r:id="rId1415" ref="B710"/>
    <hyperlink r:id="rId1416" ref="D710"/>
    <hyperlink r:id="rId1417" ref="B711"/>
    <hyperlink r:id="rId1418" ref="D711"/>
    <hyperlink r:id="rId1419" ref="B712"/>
    <hyperlink r:id="rId1420" ref="D712"/>
    <hyperlink r:id="rId1421" ref="B713"/>
    <hyperlink r:id="rId1422" ref="D713"/>
    <hyperlink r:id="rId1423" ref="B714"/>
    <hyperlink r:id="rId1424" ref="D714"/>
    <hyperlink r:id="rId1425" ref="B715"/>
    <hyperlink r:id="rId1426" ref="D715"/>
    <hyperlink r:id="rId1427" ref="B716"/>
    <hyperlink r:id="rId1428" ref="D716"/>
    <hyperlink r:id="rId1429" ref="B717"/>
    <hyperlink r:id="rId1430" ref="D717"/>
    <hyperlink r:id="rId1431" ref="B718"/>
    <hyperlink r:id="rId1432" ref="D718"/>
    <hyperlink r:id="rId1433" ref="B719"/>
    <hyperlink r:id="rId1434" ref="D719"/>
    <hyperlink r:id="rId1435" ref="B720"/>
    <hyperlink r:id="rId1436" ref="D720"/>
    <hyperlink r:id="rId1437" ref="B721"/>
    <hyperlink r:id="rId1438" ref="D721"/>
    <hyperlink r:id="rId1439" ref="B722"/>
    <hyperlink r:id="rId1440" ref="D722"/>
    <hyperlink r:id="rId1441" ref="B723"/>
    <hyperlink r:id="rId1442" ref="D723"/>
    <hyperlink r:id="rId1443" ref="B724"/>
    <hyperlink r:id="rId1444" ref="D724"/>
    <hyperlink r:id="rId1445" ref="B725"/>
    <hyperlink r:id="rId1446" ref="D725"/>
    <hyperlink r:id="rId1447" ref="B726"/>
    <hyperlink r:id="rId1448" ref="D726"/>
    <hyperlink r:id="rId1449" ref="B727"/>
    <hyperlink r:id="rId1450" ref="D727"/>
    <hyperlink r:id="rId1451" ref="B728"/>
    <hyperlink r:id="rId1452" ref="D728"/>
    <hyperlink r:id="rId1453" ref="B729"/>
    <hyperlink r:id="rId1454" ref="D729"/>
    <hyperlink r:id="rId1455" ref="B730"/>
    <hyperlink r:id="rId1456" ref="D730"/>
    <hyperlink r:id="rId1457" ref="B731"/>
    <hyperlink r:id="rId1458" ref="D731"/>
    <hyperlink r:id="rId1459" ref="B732"/>
    <hyperlink r:id="rId1460" ref="D732"/>
    <hyperlink r:id="rId1461" ref="B733"/>
    <hyperlink r:id="rId1462" ref="D733"/>
    <hyperlink r:id="rId1463" ref="B734"/>
    <hyperlink r:id="rId1464" ref="D734"/>
    <hyperlink r:id="rId1465" ref="B735"/>
    <hyperlink r:id="rId1466" ref="D735"/>
    <hyperlink r:id="rId1467" ref="B736"/>
    <hyperlink r:id="rId1468" ref="D736"/>
    <hyperlink r:id="rId1469" ref="B737"/>
    <hyperlink r:id="rId1470" ref="D737"/>
    <hyperlink r:id="rId1471" ref="B738"/>
    <hyperlink r:id="rId1472" ref="D738"/>
    <hyperlink r:id="rId1473" ref="B739"/>
    <hyperlink r:id="rId1474" ref="D739"/>
    <hyperlink r:id="rId1475" ref="B740"/>
    <hyperlink r:id="rId1476" ref="D740"/>
    <hyperlink r:id="rId1477" ref="B741"/>
    <hyperlink r:id="rId1478" ref="D741"/>
    <hyperlink r:id="rId1479" ref="B742"/>
    <hyperlink r:id="rId1480" ref="D742"/>
    <hyperlink r:id="rId1481" ref="B743"/>
    <hyperlink r:id="rId1482" ref="D743"/>
    <hyperlink r:id="rId1483" ref="B744"/>
    <hyperlink r:id="rId1484" ref="D744"/>
    <hyperlink r:id="rId1485" ref="B745"/>
    <hyperlink r:id="rId1486" ref="D745"/>
    <hyperlink r:id="rId1487" ref="B746"/>
    <hyperlink r:id="rId1488" ref="D746"/>
    <hyperlink r:id="rId1489" ref="B747"/>
    <hyperlink r:id="rId1490" ref="D747"/>
    <hyperlink r:id="rId1491" ref="B748"/>
    <hyperlink r:id="rId1492" ref="D748"/>
    <hyperlink r:id="rId1493" ref="B749"/>
    <hyperlink r:id="rId1494" ref="D749"/>
    <hyperlink r:id="rId1495" ref="B750"/>
    <hyperlink r:id="rId1496" ref="D750"/>
    <hyperlink r:id="rId1497" ref="B751"/>
    <hyperlink r:id="rId1498" ref="D751"/>
    <hyperlink r:id="rId1499" ref="B752"/>
    <hyperlink r:id="rId1500" ref="D752"/>
    <hyperlink r:id="rId1501" ref="B753"/>
    <hyperlink r:id="rId1502" ref="D753"/>
    <hyperlink r:id="rId1503" ref="B754"/>
    <hyperlink r:id="rId1504" ref="D754"/>
    <hyperlink r:id="rId1505" ref="B755"/>
    <hyperlink r:id="rId1506" ref="D755"/>
    <hyperlink r:id="rId1507" ref="B756"/>
    <hyperlink r:id="rId1508" ref="D756"/>
    <hyperlink r:id="rId1509" ref="B757"/>
    <hyperlink r:id="rId1510" ref="D757"/>
    <hyperlink r:id="rId1511" ref="B758"/>
    <hyperlink r:id="rId1512" ref="D758"/>
    <hyperlink r:id="rId1513" ref="B759"/>
    <hyperlink r:id="rId1514" ref="D759"/>
    <hyperlink r:id="rId1515" ref="B760"/>
    <hyperlink r:id="rId1516" ref="D760"/>
    <hyperlink r:id="rId1517" ref="B761"/>
    <hyperlink r:id="rId1518" ref="D761"/>
    <hyperlink r:id="rId1519" ref="B762"/>
    <hyperlink r:id="rId1520" ref="D762"/>
    <hyperlink r:id="rId1521" ref="B763"/>
    <hyperlink r:id="rId1522" ref="D763"/>
    <hyperlink r:id="rId1523" ref="B764"/>
    <hyperlink r:id="rId1524" ref="D764"/>
    <hyperlink r:id="rId1525" ref="B765"/>
    <hyperlink r:id="rId1526" ref="D765"/>
    <hyperlink r:id="rId1527" ref="B766"/>
    <hyperlink r:id="rId1528" ref="D766"/>
    <hyperlink r:id="rId1529" ref="B767"/>
    <hyperlink r:id="rId1530" ref="D767"/>
    <hyperlink r:id="rId1531" ref="B768"/>
    <hyperlink r:id="rId1532" ref="D768"/>
    <hyperlink r:id="rId1533" ref="B769"/>
    <hyperlink r:id="rId1534" ref="D769"/>
    <hyperlink r:id="rId1535" ref="B770"/>
    <hyperlink r:id="rId1536" ref="D770"/>
    <hyperlink r:id="rId1537" ref="B771"/>
    <hyperlink r:id="rId1538" ref="D771"/>
    <hyperlink r:id="rId1539" ref="B772"/>
    <hyperlink r:id="rId1540" ref="D772"/>
    <hyperlink r:id="rId1541" ref="B773"/>
    <hyperlink r:id="rId1542" ref="D773"/>
    <hyperlink r:id="rId1543" ref="B774"/>
    <hyperlink r:id="rId1544" ref="D774"/>
    <hyperlink r:id="rId1545" ref="B775"/>
    <hyperlink r:id="rId1546" ref="D775"/>
    <hyperlink r:id="rId1547" ref="B776"/>
    <hyperlink r:id="rId1548" ref="D776"/>
    <hyperlink r:id="rId1549" ref="B777"/>
    <hyperlink r:id="rId1550" ref="D777"/>
    <hyperlink r:id="rId1551" ref="B778"/>
    <hyperlink r:id="rId1552" ref="D778"/>
    <hyperlink r:id="rId1553" ref="B779"/>
    <hyperlink r:id="rId1554" ref="D779"/>
    <hyperlink r:id="rId1555" ref="B780"/>
    <hyperlink r:id="rId1556" ref="D780"/>
    <hyperlink r:id="rId1557" ref="B781"/>
    <hyperlink r:id="rId1558" ref="D781"/>
    <hyperlink r:id="rId1559" ref="B782"/>
    <hyperlink r:id="rId1560" ref="D782"/>
    <hyperlink r:id="rId1561" ref="B783"/>
    <hyperlink r:id="rId1562" ref="D783"/>
    <hyperlink r:id="rId1563" ref="B784"/>
    <hyperlink r:id="rId1564" ref="D784"/>
    <hyperlink r:id="rId1565" ref="B785"/>
    <hyperlink r:id="rId1566" ref="D785"/>
    <hyperlink r:id="rId1567" ref="B786"/>
    <hyperlink r:id="rId1568" ref="D786"/>
    <hyperlink r:id="rId1569" ref="B787"/>
    <hyperlink r:id="rId1570" ref="D787"/>
    <hyperlink r:id="rId1571" ref="B788"/>
    <hyperlink r:id="rId1572" ref="D788"/>
    <hyperlink r:id="rId1573" ref="B789"/>
    <hyperlink r:id="rId1574" ref="D789"/>
    <hyperlink r:id="rId1575" ref="B790"/>
    <hyperlink r:id="rId1576" ref="D790"/>
    <hyperlink r:id="rId1577" ref="B791"/>
    <hyperlink r:id="rId1578" ref="D791"/>
    <hyperlink r:id="rId1579" ref="B792"/>
    <hyperlink r:id="rId1580" ref="D792"/>
    <hyperlink r:id="rId1581" ref="B793"/>
    <hyperlink r:id="rId1582" ref="D793"/>
    <hyperlink r:id="rId1583" ref="B794"/>
    <hyperlink r:id="rId1584" ref="D794"/>
    <hyperlink r:id="rId1585" ref="B795"/>
    <hyperlink r:id="rId1586" ref="D795"/>
    <hyperlink r:id="rId1587" ref="B796"/>
    <hyperlink r:id="rId1588" ref="D796"/>
    <hyperlink r:id="rId1589" ref="B797"/>
    <hyperlink r:id="rId1590" ref="D797"/>
    <hyperlink r:id="rId1591" ref="B798"/>
    <hyperlink r:id="rId1592" ref="D798"/>
    <hyperlink r:id="rId1593" ref="B799"/>
    <hyperlink r:id="rId1594" ref="D799"/>
    <hyperlink r:id="rId1595" ref="B800"/>
    <hyperlink r:id="rId1596" ref="D800"/>
    <hyperlink r:id="rId1597" ref="B801"/>
    <hyperlink r:id="rId1598" ref="D801"/>
    <hyperlink r:id="rId1599" ref="B802"/>
    <hyperlink r:id="rId1600" ref="D802"/>
    <hyperlink r:id="rId1601" ref="B803"/>
    <hyperlink r:id="rId1602" ref="D803"/>
    <hyperlink r:id="rId1603" ref="B804"/>
    <hyperlink r:id="rId1604" ref="D804"/>
    <hyperlink r:id="rId1605" ref="B805"/>
    <hyperlink r:id="rId1606" ref="D805"/>
    <hyperlink r:id="rId1607" ref="B806"/>
    <hyperlink r:id="rId1608" ref="D806"/>
    <hyperlink r:id="rId1609" ref="B807"/>
    <hyperlink r:id="rId1610" ref="D807"/>
    <hyperlink r:id="rId1611" ref="B808"/>
    <hyperlink r:id="rId1612" ref="D808"/>
    <hyperlink r:id="rId1613" ref="B809"/>
    <hyperlink r:id="rId1614" ref="D809"/>
    <hyperlink r:id="rId1615" ref="B810"/>
    <hyperlink r:id="rId1616" ref="D810"/>
    <hyperlink r:id="rId1617" ref="B811"/>
    <hyperlink r:id="rId1618" ref="D811"/>
    <hyperlink r:id="rId1619" ref="B812"/>
    <hyperlink r:id="rId1620" ref="D812"/>
    <hyperlink r:id="rId1621" ref="B813"/>
    <hyperlink r:id="rId1622" ref="D813"/>
    <hyperlink r:id="rId1623" ref="B814"/>
    <hyperlink r:id="rId1624" ref="D814"/>
    <hyperlink r:id="rId1625" ref="B815"/>
    <hyperlink r:id="rId1626" ref="D815"/>
    <hyperlink r:id="rId1627" ref="B816"/>
    <hyperlink r:id="rId1628" ref="D816"/>
    <hyperlink r:id="rId1629" ref="B817"/>
    <hyperlink r:id="rId1630" ref="D817"/>
    <hyperlink r:id="rId1631" ref="B818"/>
    <hyperlink r:id="rId1632" ref="D818"/>
    <hyperlink r:id="rId1633" ref="B819"/>
    <hyperlink r:id="rId1634" ref="D819"/>
    <hyperlink r:id="rId1635" ref="B820"/>
    <hyperlink r:id="rId1636" ref="D820"/>
    <hyperlink r:id="rId1637" ref="B821"/>
    <hyperlink r:id="rId1638" ref="D821"/>
    <hyperlink r:id="rId1639" ref="B822"/>
    <hyperlink r:id="rId1640" ref="D822"/>
    <hyperlink r:id="rId1641" ref="B823"/>
    <hyperlink r:id="rId1642" ref="D823"/>
    <hyperlink r:id="rId1643" ref="B824"/>
    <hyperlink r:id="rId1644" ref="D824"/>
    <hyperlink r:id="rId1645" ref="B825"/>
    <hyperlink r:id="rId1646" ref="D825"/>
    <hyperlink r:id="rId1647" ref="B826"/>
    <hyperlink r:id="rId1648" ref="D826"/>
    <hyperlink r:id="rId1649" ref="B827"/>
    <hyperlink r:id="rId1650" ref="D827"/>
    <hyperlink r:id="rId1651" ref="B828"/>
    <hyperlink r:id="rId1652" ref="D828"/>
    <hyperlink r:id="rId1653" ref="B829"/>
    <hyperlink r:id="rId1654" ref="D829"/>
    <hyperlink r:id="rId1655" ref="B830"/>
    <hyperlink r:id="rId1656" ref="D830"/>
    <hyperlink r:id="rId1657" ref="B831"/>
    <hyperlink r:id="rId1658" ref="D831"/>
    <hyperlink r:id="rId1659" ref="B832"/>
    <hyperlink r:id="rId1660" ref="D832"/>
    <hyperlink r:id="rId1661" ref="B833"/>
    <hyperlink r:id="rId1662" ref="D833"/>
    <hyperlink r:id="rId1663" ref="B834"/>
    <hyperlink r:id="rId1664" ref="D834"/>
    <hyperlink r:id="rId1665" ref="B835"/>
    <hyperlink r:id="rId1666" ref="D835"/>
    <hyperlink r:id="rId1667" ref="B836"/>
    <hyperlink r:id="rId1668" ref="D836"/>
    <hyperlink r:id="rId1669" ref="B837"/>
    <hyperlink r:id="rId1670" ref="D837"/>
    <hyperlink r:id="rId1671" ref="B838"/>
    <hyperlink r:id="rId1672" ref="D838"/>
    <hyperlink r:id="rId1673" ref="B839"/>
    <hyperlink r:id="rId1674" ref="D839"/>
    <hyperlink r:id="rId1675" ref="B840"/>
    <hyperlink r:id="rId1676" ref="D840"/>
    <hyperlink r:id="rId1677" ref="B841"/>
    <hyperlink r:id="rId1678" ref="D841"/>
    <hyperlink r:id="rId1679" ref="B842"/>
    <hyperlink r:id="rId1680" ref="D842"/>
    <hyperlink r:id="rId1681" ref="B843"/>
    <hyperlink r:id="rId1682" ref="D843"/>
    <hyperlink r:id="rId1683" ref="B844"/>
    <hyperlink r:id="rId1684" ref="D844"/>
    <hyperlink r:id="rId1685" ref="B845"/>
    <hyperlink r:id="rId1686" ref="D845"/>
    <hyperlink r:id="rId1687" ref="B846"/>
    <hyperlink r:id="rId1688" ref="D846"/>
    <hyperlink r:id="rId1689" ref="B847"/>
    <hyperlink r:id="rId1690" ref="D847"/>
    <hyperlink r:id="rId1691" ref="B848"/>
    <hyperlink r:id="rId1692" ref="D848"/>
    <hyperlink r:id="rId1693" ref="B849"/>
    <hyperlink r:id="rId1694" ref="D849"/>
    <hyperlink r:id="rId1695" ref="B850"/>
    <hyperlink r:id="rId1696" ref="D850"/>
    <hyperlink r:id="rId1697" ref="B851"/>
    <hyperlink r:id="rId1698" ref="D851"/>
    <hyperlink r:id="rId1699" ref="B852"/>
    <hyperlink r:id="rId1700" ref="D852"/>
    <hyperlink r:id="rId1701" ref="B853"/>
    <hyperlink r:id="rId1702" ref="D853"/>
    <hyperlink r:id="rId1703" ref="B854"/>
    <hyperlink r:id="rId1704" ref="D854"/>
    <hyperlink r:id="rId1705" ref="B855"/>
    <hyperlink r:id="rId1706" ref="D855"/>
    <hyperlink r:id="rId1707" ref="B856"/>
    <hyperlink r:id="rId1708" ref="D856"/>
    <hyperlink r:id="rId1709" ref="B857"/>
    <hyperlink r:id="rId1710" ref="D857"/>
    <hyperlink r:id="rId1711" ref="B858"/>
    <hyperlink r:id="rId1712" ref="D858"/>
    <hyperlink r:id="rId1713" ref="B859"/>
    <hyperlink r:id="rId1714" ref="D859"/>
    <hyperlink r:id="rId1715" ref="B860"/>
    <hyperlink r:id="rId1716" ref="D860"/>
    <hyperlink r:id="rId1717" ref="B861"/>
    <hyperlink r:id="rId1718" ref="D861"/>
    <hyperlink r:id="rId1719" ref="B862"/>
    <hyperlink r:id="rId1720" ref="D862"/>
    <hyperlink r:id="rId1721" ref="B863"/>
    <hyperlink r:id="rId1722" ref="D863"/>
    <hyperlink r:id="rId1723" ref="B864"/>
    <hyperlink r:id="rId1724" ref="D864"/>
    <hyperlink r:id="rId1725" ref="B865"/>
    <hyperlink r:id="rId1726" ref="D865"/>
    <hyperlink r:id="rId1727" ref="B866"/>
    <hyperlink r:id="rId1728" ref="D866"/>
    <hyperlink r:id="rId1729" ref="B867"/>
    <hyperlink r:id="rId1730" ref="D867"/>
    <hyperlink r:id="rId1731" ref="B868"/>
    <hyperlink r:id="rId1732" ref="D868"/>
    <hyperlink r:id="rId1733" ref="B869"/>
    <hyperlink r:id="rId1734" ref="D869"/>
    <hyperlink r:id="rId1735" ref="B870"/>
    <hyperlink r:id="rId1736" ref="D870"/>
    <hyperlink r:id="rId1737" ref="B871"/>
    <hyperlink r:id="rId1738" ref="D871"/>
    <hyperlink r:id="rId1739" ref="B872"/>
    <hyperlink r:id="rId1740" ref="D872"/>
    <hyperlink r:id="rId1741" ref="B873"/>
    <hyperlink r:id="rId1742" ref="D873"/>
    <hyperlink r:id="rId1743" ref="B874"/>
    <hyperlink r:id="rId1744" ref="D874"/>
    <hyperlink r:id="rId1745" ref="B875"/>
    <hyperlink r:id="rId1746" ref="D875"/>
    <hyperlink r:id="rId1747" ref="B876"/>
    <hyperlink r:id="rId1748" ref="D876"/>
    <hyperlink r:id="rId1749" ref="B877"/>
    <hyperlink r:id="rId1750" ref="D877"/>
    <hyperlink r:id="rId1751" ref="B878"/>
    <hyperlink r:id="rId1752" ref="D878"/>
    <hyperlink r:id="rId1753" ref="B879"/>
    <hyperlink r:id="rId1754" ref="D879"/>
    <hyperlink r:id="rId1755" ref="B880"/>
    <hyperlink r:id="rId1756" ref="D880"/>
    <hyperlink r:id="rId1757" ref="B881"/>
    <hyperlink r:id="rId1758" ref="D881"/>
    <hyperlink r:id="rId1759" ref="B882"/>
    <hyperlink r:id="rId1760" ref="D882"/>
    <hyperlink r:id="rId1761" ref="B883"/>
    <hyperlink r:id="rId1762" ref="D883"/>
    <hyperlink r:id="rId1763" ref="B884"/>
    <hyperlink r:id="rId1764" ref="D884"/>
    <hyperlink r:id="rId1765" ref="B885"/>
    <hyperlink r:id="rId1766" ref="D885"/>
    <hyperlink r:id="rId1767" ref="B886"/>
    <hyperlink r:id="rId1768" ref="D886"/>
    <hyperlink r:id="rId1769" ref="B887"/>
    <hyperlink r:id="rId1770" ref="D887"/>
    <hyperlink r:id="rId1771" ref="B888"/>
    <hyperlink r:id="rId1772" ref="D888"/>
    <hyperlink r:id="rId1773" ref="B889"/>
    <hyperlink r:id="rId1774" ref="D889"/>
    <hyperlink r:id="rId1775" ref="B890"/>
    <hyperlink r:id="rId1776" ref="D890"/>
    <hyperlink r:id="rId1777" ref="B891"/>
    <hyperlink r:id="rId1778" ref="D891"/>
    <hyperlink r:id="rId1779" ref="B892"/>
    <hyperlink r:id="rId1780" ref="D892"/>
    <hyperlink r:id="rId1781" ref="B893"/>
    <hyperlink r:id="rId1782" ref="D893"/>
    <hyperlink r:id="rId1783" ref="B894"/>
    <hyperlink r:id="rId1784" ref="D894"/>
    <hyperlink r:id="rId1785" ref="B895"/>
    <hyperlink r:id="rId1786" ref="D895"/>
    <hyperlink r:id="rId1787" ref="B896"/>
    <hyperlink r:id="rId1788" ref="D896"/>
    <hyperlink r:id="rId1789" ref="B897"/>
    <hyperlink r:id="rId1790" ref="D897"/>
    <hyperlink r:id="rId1791" ref="B898"/>
    <hyperlink r:id="rId1792" ref="D898"/>
    <hyperlink r:id="rId1793" ref="B899"/>
    <hyperlink r:id="rId1794" ref="D899"/>
    <hyperlink r:id="rId1795" ref="B900"/>
    <hyperlink r:id="rId1796" ref="D900"/>
    <hyperlink r:id="rId1797" ref="B901"/>
    <hyperlink r:id="rId1798" ref="D901"/>
    <hyperlink r:id="rId1799" ref="B902"/>
    <hyperlink r:id="rId1800" ref="D902"/>
    <hyperlink r:id="rId1801" ref="B903"/>
    <hyperlink r:id="rId1802" ref="D903"/>
    <hyperlink r:id="rId1803" ref="B904"/>
    <hyperlink r:id="rId1804" ref="D904"/>
    <hyperlink r:id="rId1805" ref="B905"/>
    <hyperlink r:id="rId1806" ref="D905"/>
    <hyperlink r:id="rId1807" ref="B906"/>
    <hyperlink r:id="rId1808" ref="D906"/>
    <hyperlink r:id="rId1809" ref="B907"/>
    <hyperlink r:id="rId1810" ref="D907"/>
    <hyperlink r:id="rId1811" ref="B908"/>
    <hyperlink r:id="rId1812" ref="D908"/>
    <hyperlink r:id="rId1813" ref="B909"/>
    <hyperlink r:id="rId1814" ref="D909"/>
    <hyperlink r:id="rId1815" ref="B910"/>
    <hyperlink r:id="rId1816" ref="D910"/>
    <hyperlink r:id="rId1817" ref="B911"/>
    <hyperlink r:id="rId1818" ref="D911"/>
    <hyperlink r:id="rId1819" ref="B912"/>
    <hyperlink r:id="rId1820" ref="D912"/>
    <hyperlink r:id="rId1821" ref="B913"/>
    <hyperlink r:id="rId1822" ref="D913"/>
    <hyperlink r:id="rId1823" ref="B914"/>
    <hyperlink r:id="rId1824" ref="D914"/>
    <hyperlink r:id="rId1825" ref="B915"/>
    <hyperlink r:id="rId1826" ref="D915"/>
    <hyperlink r:id="rId1827" ref="B916"/>
    <hyperlink r:id="rId1828" ref="D916"/>
    <hyperlink r:id="rId1829" ref="B917"/>
    <hyperlink r:id="rId1830" ref="D917"/>
    <hyperlink r:id="rId1831" ref="B918"/>
    <hyperlink r:id="rId1832" ref="D918"/>
    <hyperlink r:id="rId1833" ref="B919"/>
    <hyperlink r:id="rId1834" ref="D919"/>
    <hyperlink r:id="rId1835" ref="B920"/>
    <hyperlink r:id="rId1836" ref="D920"/>
    <hyperlink r:id="rId1837" ref="B921"/>
    <hyperlink r:id="rId1838" ref="D921"/>
    <hyperlink r:id="rId1839" ref="B922"/>
    <hyperlink r:id="rId1840" ref="D922"/>
    <hyperlink r:id="rId1841" ref="B923"/>
    <hyperlink r:id="rId1842" ref="D923"/>
    <hyperlink r:id="rId1843" ref="B924"/>
    <hyperlink r:id="rId1844" ref="D924"/>
    <hyperlink r:id="rId1845" ref="B925"/>
    <hyperlink r:id="rId1846" ref="D925"/>
    <hyperlink r:id="rId1847" ref="B926"/>
    <hyperlink r:id="rId1848" ref="D926"/>
    <hyperlink r:id="rId1849" ref="B927"/>
    <hyperlink r:id="rId1850" ref="D927"/>
    <hyperlink r:id="rId1851" ref="B928"/>
    <hyperlink r:id="rId1852" ref="D928"/>
    <hyperlink r:id="rId1853" ref="B929"/>
    <hyperlink r:id="rId1854" ref="D929"/>
    <hyperlink r:id="rId1855" ref="B930"/>
    <hyperlink r:id="rId1856" ref="D930"/>
    <hyperlink r:id="rId1857" ref="B931"/>
    <hyperlink r:id="rId1858" ref="D931"/>
    <hyperlink r:id="rId1859" ref="B932"/>
    <hyperlink r:id="rId1860" ref="D932"/>
    <hyperlink r:id="rId1861" ref="B933"/>
    <hyperlink r:id="rId1862" ref="D933"/>
    <hyperlink r:id="rId1863" ref="B934"/>
    <hyperlink r:id="rId1864" ref="D934"/>
    <hyperlink r:id="rId1865" ref="B935"/>
    <hyperlink r:id="rId1866" ref="D935"/>
    <hyperlink r:id="rId1867" ref="B936"/>
    <hyperlink r:id="rId1868" ref="D936"/>
    <hyperlink r:id="rId1869" ref="B937"/>
    <hyperlink r:id="rId1870" ref="D937"/>
    <hyperlink r:id="rId1871" ref="B938"/>
    <hyperlink r:id="rId1872" ref="D938"/>
    <hyperlink r:id="rId1873" ref="B939"/>
    <hyperlink r:id="rId1874" ref="D939"/>
    <hyperlink r:id="rId1875" ref="B940"/>
    <hyperlink r:id="rId1876" ref="D940"/>
    <hyperlink r:id="rId1877" ref="B941"/>
    <hyperlink r:id="rId1878" ref="D941"/>
    <hyperlink r:id="rId1879" ref="B942"/>
    <hyperlink r:id="rId1880" ref="D942"/>
    <hyperlink r:id="rId1881" ref="B943"/>
    <hyperlink r:id="rId1882" ref="D943"/>
    <hyperlink r:id="rId1883" ref="B944"/>
    <hyperlink r:id="rId1884" ref="D944"/>
    <hyperlink r:id="rId1885" ref="B945"/>
    <hyperlink r:id="rId1886" ref="D945"/>
    <hyperlink r:id="rId1887" ref="B946"/>
    <hyperlink r:id="rId1888" ref="D946"/>
    <hyperlink r:id="rId1889" ref="B947"/>
    <hyperlink r:id="rId1890" ref="D947"/>
    <hyperlink r:id="rId1891" ref="B948"/>
    <hyperlink r:id="rId1892" ref="D948"/>
    <hyperlink r:id="rId1893" ref="B949"/>
    <hyperlink r:id="rId1894" ref="D949"/>
    <hyperlink r:id="rId1895" ref="B950"/>
    <hyperlink r:id="rId1896" ref="D950"/>
    <hyperlink r:id="rId1897" ref="B951"/>
    <hyperlink r:id="rId1898" ref="D951"/>
    <hyperlink r:id="rId1899" ref="B952"/>
    <hyperlink r:id="rId1900" ref="D952"/>
    <hyperlink r:id="rId1901" ref="B953"/>
    <hyperlink r:id="rId1902" ref="D953"/>
    <hyperlink r:id="rId1903" ref="B954"/>
    <hyperlink r:id="rId1904" ref="D954"/>
    <hyperlink r:id="rId1905" ref="B955"/>
    <hyperlink r:id="rId1906" ref="D955"/>
    <hyperlink r:id="rId1907" ref="B956"/>
    <hyperlink r:id="rId1908" ref="D956"/>
    <hyperlink r:id="rId1909" ref="B957"/>
    <hyperlink r:id="rId1910" ref="D957"/>
    <hyperlink r:id="rId1911" ref="B958"/>
    <hyperlink r:id="rId1912" ref="D958"/>
    <hyperlink r:id="rId1913" ref="B959"/>
    <hyperlink r:id="rId1914" ref="D959"/>
    <hyperlink r:id="rId1915" ref="B960"/>
    <hyperlink r:id="rId1916" ref="D960"/>
    <hyperlink r:id="rId1917" ref="B961"/>
    <hyperlink r:id="rId1918" ref="D961"/>
    <hyperlink r:id="rId1919" ref="B962"/>
    <hyperlink r:id="rId1920" ref="D962"/>
    <hyperlink r:id="rId1921" ref="B963"/>
    <hyperlink r:id="rId1922" ref="D963"/>
    <hyperlink r:id="rId1923" ref="B964"/>
    <hyperlink r:id="rId1924" ref="D964"/>
    <hyperlink r:id="rId1925" ref="B965"/>
    <hyperlink r:id="rId1926" ref="D965"/>
    <hyperlink r:id="rId1927" ref="B966"/>
    <hyperlink r:id="rId1928" ref="D966"/>
    <hyperlink r:id="rId1929" ref="B967"/>
    <hyperlink r:id="rId1930" ref="D967"/>
    <hyperlink r:id="rId1931" ref="B968"/>
    <hyperlink r:id="rId1932" ref="D968"/>
    <hyperlink r:id="rId1933" ref="B969"/>
    <hyperlink r:id="rId1934" ref="D969"/>
    <hyperlink r:id="rId1935" ref="B970"/>
    <hyperlink r:id="rId1936" ref="D970"/>
    <hyperlink r:id="rId1937" ref="B971"/>
    <hyperlink r:id="rId1938" ref="D971"/>
    <hyperlink r:id="rId1939" ref="B972"/>
    <hyperlink r:id="rId1940" ref="D972"/>
    <hyperlink r:id="rId1941" ref="B973"/>
    <hyperlink r:id="rId1942" ref="D973"/>
    <hyperlink r:id="rId1943" ref="B974"/>
    <hyperlink r:id="rId1944" ref="D974"/>
    <hyperlink r:id="rId1945" ref="B975"/>
    <hyperlink r:id="rId1946" ref="D975"/>
    <hyperlink r:id="rId1947" ref="B976"/>
    <hyperlink r:id="rId1948" ref="D976"/>
    <hyperlink r:id="rId1949" ref="B977"/>
    <hyperlink r:id="rId1950" ref="D977"/>
    <hyperlink r:id="rId1951" ref="B978"/>
    <hyperlink r:id="rId1952" ref="D978"/>
    <hyperlink r:id="rId1953" ref="B979"/>
    <hyperlink r:id="rId1954" ref="D979"/>
    <hyperlink r:id="rId1955" ref="B980"/>
    <hyperlink r:id="rId1956" ref="D980"/>
    <hyperlink r:id="rId1957" ref="B981"/>
    <hyperlink r:id="rId1958" ref="D981"/>
    <hyperlink r:id="rId1959" ref="B982"/>
    <hyperlink r:id="rId1960" ref="D982"/>
    <hyperlink r:id="rId1961" ref="B983"/>
    <hyperlink r:id="rId1962" ref="D983"/>
    <hyperlink r:id="rId1963" ref="B984"/>
    <hyperlink r:id="rId1964" ref="D984"/>
    <hyperlink r:id="rId1965" ref="B985"/>
    <hyperlink r:id="rId1966" ref="D985"/>
    <hyperlink r:id="rId1967" ref="B986"/>
    <hyperlink r:id="rId1968" ref="D986"/>
    <hyperlink r:id="rId1969" ref="B987"/>
    <hyperlink r:id="rId1970" ref="D987"/>
    <hyperlink r:id="rId1971" ref="B988"/>
    <hyperlink r:id="rId1972" ref="D988"/>
    <hyperlink r:id="rId1973" ref="B989"/>
    <hyperlink r:id="rId1974" ref="D989"/>
    <hyperlink r:id="rId1975" ref="B990"/>
    <hyperlink r:id="rId1976" ref="D990"/>
    <hyperlink r:id="rId1977" ref="B991"/>
    <hyperlink r:id="rId1978" ref="D991"/>
    <hyperlink r:id="rId1979" ref="B992"/>
    <hyperlink r:id="rId1980" ref="D992"/>
    <hyperlink r:id="rId1981" ref="B993"/>
    <hyperlink r:id="rId1982" ref="D993"/>
    <hyperlink r:id="rId1983" ref="B994"/>
    <hyperlink r:id="rId1984" ref="D994"/>
    <hyperlink r:id="rId1985" ref="B995"/>
    <hyperlink r:id="rId1986" ref="D995"/>
    <hyperlink r:id="rId1987" ref="B996"/>
    <hyperlink r:id="rId1988" ref="D996"/>
    <hyperlink r:id="rId1989" ref="B997"/>
    <hyperlink r:id="rId1990" ref="D997"/>
    <hyperlink r:id="rId1991" ref="B998"/>
    <hyperlink r:id="rId1992" ref="D998"/>
    <hyperlink r:id="rId1993" ref="B999"/>
    <hyperlink r:id="rId1994" ref="D999"/>
    <hyperlink r:id="rId1995" ref="B1000"/>
    <hyperlink r:id="rId1996" ref="D1000"/>
    <hyperlink r:id="rId1997" ref="B1001"/>
    <hyperlink r:id="rId1998" ref="D1001"/>
    <hyperlink r:id="rId1999" ref="B1002"/>
    <hyperlink r:id="rId2000" ref="D1002"/>
    <hyperlink r:id="rId2001" ref="B1003"/>
    <hyperlink r:id="rId2002" ref="D1003"/>
    <hyperlink r:id="rId2003" ref="B1004"/>
    <hyperlink r:id="rId2004" ref="D1004"/>
    <hyperlink r:id="rId2005" ref="B1005"/>
    <hyperlink r:id="rId2006" ref="D1005"/>
    <hyperlink r:id="rId2007" ref="B1006"/>
    <hyperlink r:id="rId2008" ref="D1006"/>
    <hyperlink r:id="rId2009" ref="B1007"/>
    <hyperlink r:id="rId2010" ref="D1007"/>
    <hyperlink r:id="rId2011" ref="B1008"/>
    <hyperlink r:id="rId2012" ref="D1008"/>
    <hyperlink r:id="rId2013" ref="B1009"/>
    <hyperlink r:id="rId2014" ref="D1009"/>
    <hyperlink r:id="rId2015" ref="B1010"/>
    <hyperlink r:id="rId2016" ref="D1010"/>
    <hyperlink r:id="rId2017" ref="B1011"/>
    <hyperlink r:id="rId2018" ref="D1011"/>
    <hyperlink r:id="rId2019" ref="B1012"/>
    <hyperlink r:id="rId2020" ref="D1012"/>
    <hyperlink r:id="rId2021" ref="B1013"/>
    <hyperlink r:id="rId2022" ref="D1013"/>
    <hyperlink r:id="rId2023" ref="B1014"/>
    <hyperlink r:id="rId2024" ref="D1014"/>
    <hyperlink r:id="rId2025" ref="B1015"/>
    <hyperlink r:id="rId2026" ref="D1015"/>
    <hyperlink r:id="rId2027" ref="B1016"/>
    <hyperlink r:id="rId2028" ref="D1016"/>
    <hyperlink r:id="rId2029" ref="B1017"/>
    <hyperlink r:id="rId2030" ref="D1017"/>
    <hyperlink r:id="rId2031" ref="B1018"/>
    <hyperlink r:id="rId2032" ref="D1018"/>
    <hyperlink r:id="rId2033" ref="B1019"/>
    <hyperlink r:id="rId2034" ref="D1019"/>
    <hyperlink r:id="rId2035" ref="B1020"/>
    <hyperlink r:id="rId2036" ref="D1020"/>
    <hyperlink r:id="rId2037" ref="B1021"/>
    <hyperlink r:id="rId2038" ref="D1021"/>
    <hyperlink r:id="rId2039" ref="B1022"/>
    <hyperlink r:id="rId2040" ref="D1022"/>
    <hyperlink r:id="rId2041" ref="B1023"/>
    <hyperlink r:id="rId2042" ref="D1023"/>
    <hyperlink r:id="rId2043" ref="B1024"/>
    <hyperlink r:id="rId2044" ref="D1024"/>
    <hyperlink r:id="rId2045" ref="B1025"/>
    <hyperlink r:id="rId2046" ref="D1025"/>
    <hyperlink r:id="rId2047" ref="B1026"/>
    <hyperlink r:id="rId2048" ref="D1026"/>
    <hyperlink r:id="rId2049" ref="B1027"/>
    <hyperlink r:id="rId2050" ref="D1027"/>
    <hyperlink r:id="rId2051" ref="B1028"/>
    <hyperlink r:id="rId2052" ref="D1028"/>
    <hyperlink r:id="rId2053" ref="B1029"/>
    <hyperlink r:id="rId2054" ref="D1029"/>
    <hyperlink r:id="rId2055" ref="B1030"/>
    <hyperlink r:id="rId2056" ref="D1030"/>
    <hyperlink r:id="rId2057" ref="B1031"/>
    <hyperlink r:id="rId2058" ref="D1031"/>
    <hyperlink r:id="rId2059" ref="B1032"/>
    <hyperlink r:id="rId2060" ref="D1032"/>
    <hyperlink r:id="rId2061" ref="B1033"/>
    <hyperlink r:id="rId2062" ref="D1033"/>
    <hyperlink r:id="rId2063" ref="B1034"/>
    <hyperlink r:id="rId2064" ref="D1034"/>
    <hyperlink r:id="rId2065" ref="B1035"/>
    <hyperlink r:id="rId2066" ref="D1035"/>
    <hyperlink r:id="rId2067" ref="B1036"/>
    <hyperlink r:id="rId2068" ref="D1036"/>
    <hyperlink r:id="rId2069" ref="B1037"/>
    <hyperlink r:id="rId2070" ref="D1037"/>
    <hyperlink r:id="rId2071" ref="B1038"/>
    <hyperlink r:id="rId2072" ref="D1038"/>
    <hyperlink r:id="rId2073" ref="B1039"/>
    <hyperlink r:id="rId2074" ref="D1039"/>
    <hyperlink r:id="rId2075" ref="B1040"/>
    <hyperlink r:id="rId2076" ref="D1040"/>
    <hyperlink r:id="rId2077" ref="B1041"/>
    <hyperlink r:id="rId2078" ref="D1041"/>
    <hyperlink r:id="rId2079" ref="B1042"/>
    <hyperlink r:id="rId2080" ref="D1042"/>
    <hyperlink r:id="rId2081" ref="B1043"/>
    <hyperlink r:id="rId2082" ref="D1043"/>
    <hyperlink r:id="rId2083" ref="B1044"/>
    <hyperlink r:id="rId2084" ref="D1044"/>
    <hyperlink r:id="rId2085" ref="B1045"/>
    <hyperlink r:id="rId2086" ref="D1045"/>
    <hyperlink r:id="rId2087" ref="B1046"/>
    <hyperlink r:id="rId2088" ref="D1046"/>
    <hyperlink r:id="rId2089" ref="B1047"/>
    <hyperlink r:id="rId2090" ref="D1047"/>
    <hyperlink r:id="rId2091" ref="B1048"/>
    <hyperlink r:id="rId2092" ref="D1048"/>
    <hyperlink r:id="rId2093" ref="B1049"/>
    <hyperlink r:id="rId2094" ref="D1049"/>
    <hyperlink r:id="rId2095" ref="B1050"/>
    <hyperlink r:id="rId2096" ref="D1050"/>
    <hyperlink r:id="rId2097" ref="B1051"/>
    <hyperlink r:id="rId2098" ref="D1051"/>
    <hyperlink r:id="rId2099" ref="B1052"/>
    <hyperlink r:id="rId2100" ref="D1052"/>
    <hyperlink r:id="rId2101" ref="B1053"/>
    <hyperlink r:id="rId2102" ref="D1053"/>
    <hyperlink r:id="rId2103" ref="B1054"/>
    <hyperlink r:id="rId2104" ref="D1054"/>
    <hyperlink r:id="rId2105" ref="B1055"/>
    <hyperlink r:id="rId2106" ref="D1055"/>
    <hyperlink r:id="rId2107" ref="B1056"/>
    <hyperlink r:id="rId2108" ref="D1056"/>
    <hyperlink r:id="rId2109" ref="B1057"/>
    <hyperlink r:id="rId2110" ref="D1057"/>
    <hyperlink r:id="rId2111" ref="B1058"/>
    <hyperlink r:id="rId2112" ref="D1058"/>
    <hyperlink r:id="rId2113" ref="B1059"/>
    <hyperlink r:id="rId2114" ref="D1059"/>
    <hyperlink r:id="rId2115" ref="B1060"/>
    <hyperlink r:id="rId2116" ref="D1060"/>
    <hyperlink r:id="rId2117" ref="B1061"/>
    <hyperlink r:id="rId2118" ref="D1061"/>
    <hyperlink r:id="rId2119" ref="B1062"/>
    <hyperlink r:id="rId2120" ref="D1062"/>
    <hyperlink r:id="rId2121" ref="B1063"/>
    <hyperlink r:id="rId2122" ref="D1063"/>
    <hyperlink r:id="rId2123" ref="B1064"/>
    <hyperlink r:id="rId2124" ref="D1064"/>
    <hyperlink r:id="rId2125" ref="B1065"/>
    <hyperlink r:id="rId2126" ref="D1065"/>
    <hyperlink r:id="rId2127" ref="B1066"/>
    <hyperlink r:id="rId2128" ref="D1066"/>
    <hyperlink r:id="rId2129" ref="B1067"/>
    <hyperlink r:id="rId2130" ref="D1067"/>
    <hyperlink r:id="rId2131" ref="B1068"/>
    <hyperlink r:id="rId2132" ref="D1068"/>
    <hyperlink r:id="rId2133" ref="B1069"/>
    <hyperlink r:id="rId2134" ref="D1069"/>
    <hyperlink r:id="rId2135" ref="B1070"/>
    <hyperlink r:id="rId2136" ref="D1070"/>
    <hyperlink r:id="rId2137" ref="B1071"/>
    <hyperlink r:id="rId2138" ref="D1071"/>
    <hyperlink r:id="rId2139" ref="B1072"/>
    <hyperlink r:id="rId2140" ref="D1072"/>
    <hyperlink r:id="rId2141" ref="B1073"/>
    <hyperlink r:id="rId2142" ref="D1073"/>
    <hyperlink r:id="rId2143" ref="B1074"/>
    <hyperlink r:id="rId2144" ref="D1074"/>
    <hyperlink r:id="rId2145" ref="B1075"/>
    <hyperlink r:id="rId2146" ref="D1075"/>
    <hyperlink r:id="rId2147" ref="B1076"/>
    <hyperlink r:id="rId2148" ref="D1076"/>
    <hyperlink r:id="rId2149" ref="B1077"/>
    <hyperlink r:id="rId2150" ref="D1077"/>
    <hyperlink r:id="rId2151" ref="B1078"/>
    <hyperlink r:id="rId2152" ref="D1078"/>
    <hyperlink r:id="rId2153" ref="B1079"/>
    <hyperlink r:id="rId2154" ref="D1079"/>
    <hyperlink r:id="rId2155" ref="B1080"/>
    <hyperlink r:id="rId2156" ref="D1080"/>
    <hyperlink r:id="rId2157" ref="B1081"/>
    <hyperlink r:id="rId2158" ref="D1081"/>
    <hyperlink r:id="rId2159" ref="B1082"/>
    <hyperlink r:id="rId2160" ref="D1082"/>
    <hyperlink r:id="rId2161" ref="B1083"/>
    <hyperlink r:id="rId2162" ref="D1083"/>
    <hyperlink r:id="rId2163" ref="B1084"/>
    <hyperlink r:id="rId2164" ref="D1084"/>
    <hyperlink r:id="rId2165" ref="B1085"/>
    <hyperlink r:id="rId2166" ref="D1085"/>
    <hyperlink r:id="rId2167" ref="B1086"/>
    <hyperlink r:id="rId2168" ref="D1086"/>
    <hyperlink r:id="rId2169" ref="B1087"/>
    <hyperlink r:id="rId2170" ref="D1087"/>
    <hyperlink r:id="rId2171" ref="B1088"/>
    <hyperlink r:id="rId2172" ref="D1088"/>
    <hyperlink r:id="rId2173" ref="B1089"/>
    <hyperlink r:id="rId2174" ref="D1089"/>
    <hyperlink r:id="rId2175" ref="B1090"/>
    <hyperlink r:id="rId2176" ref="D1090"/>
    <hyperlink r:id="rId2177" ref="B1091"/>
    <hyperlink r:id="rId2178" ref="D1091"/>
    <hyperlink r:id="rId2179" ref="B1092"/>
    <hyperlink r:id="rId2180" ref="D1092"/>
    <hyperlink r:id="rId2181" ref="B1093"/>
    <hyperlink r:id="rId2182" ref="D1093"/>
    <hyperlink r:id="rId2183" ref="B1094"/>
    <hyperlink r:id="rId2184" ref="D1094"/>
    <hyperlink r:id="rId2185" ref="B1095"/>
    <hyperlink r:id="rId2186" ref="D1095"/>
    <hyperlink r:id="rId2187" ref="B1096"/>
    <hyperlink r:id="rId2188" ref="D1096"/>
    <hyperlink r:id="rId2189" ref="B1097"/>
    <hyperlink r:id="rId2190" ref="D1097"/>
    <hyperlink r:id="rId2191" ref="B1098"/>
    <hyperlink r:id="rId2192" ref="D1098"/>
    <hyperlink r:id="rId2193" ref="B1099"/>
    <hyperlink r:id="rId2194" ref="D1099"/>
    <hyperlink r:id="rId2195" ref="B1100"/>
    <hyperlink r:id="rId2196" ref="D1100"/>
    <hyperlink r:id="rId2197" ref="B1101"/>
    <hyperlink r:id="rId2198" ref="D1101"/>
    <hyperlink r:id="rId2199" ref="B1102"/>
    <hyperlink r:id="rId2200" ref="D1102"/>
    <hyperlink r:id="rId2201" ref="B1103"/>
    <hyperlink r:id="rId2202" ref="D1103"/>
    <hyperlink r:id="rId2203" ref="B1104"/>
    <hyperlink r:id="rId2204" ref="D1104"/>
    <hyperlink r:id="rId2205" ref="B1105"/>
    <hyperlink r:id="rId2206" ref="D1105"/>
    <hyperlink r:id="rId2207" ref="B1106"/>
    <hyperlink r:id="rId2208" ref="D1106"/>
    <hyperlink r:id="rId2209" ref="B1107"/>
    <hyperlink r:id="rId2210" ref="D1107"/>
    <hyperlink r:id="rId2211" ref="B1108"/>
    <hyperlink r:id="rId2212" ref="D1108"/>
    <hyperlink r:id="rId2213" ref="B1109"/>
    <hyperlink r:id="rId2214" ref="D1109"/>
    <hyperlink r:id="rId2215" ref="B1110"/>
    <hyperlink r:id="rId2216" ref="D1110"/>
    <hyperlink r:id="rId2217" ref="B1111"/>
    <hyperlink r:id="rId2218" ref="D1111"/>
    <hyperlink r:id="rId2219" ref="B1112"/>
    <hyperlink r:id="rId2220" ref="D1112"/>
    <hyperlink r:id="rId2221" ref="B1113"/>
    <hyperlink r:id="rId2222" ref="D1113"/>
    <hyperlink r:id="rId2223" ref="B1114"/>
    <hyperlink r:id="rId2224" ref="D1114"/>
    <hyperlink r:id="rId2225" ref="B1115"/>
    <hyperlink r:id="rId2226" ref="D1115"/>
    <hyperlink r:id="rId2227" ref="B1116"/>
    <hyperlink r:id="rId2228" ref="D1116"/>
    <hyperlink r:id="rId2229" ref="B1117"/>
    <hyperlink r:id="rId2230" ref="D1117"/>
    <hyperlink r:id="rId2231" ref="B1118"/>
    <hyperlink r:id="rId2232" ref="D1118"/>
    <hyperlink r:id="rId2233" ref="B1119"/>
    <hyperlink r:id="rId2234" ref="D1119"/>
    <hyperlink r:id="rId2235" ref="B1120"/>
    <hyperlink r:id="rId2236" ref="D1120"/>
    <hyperlink r:id="rId2237" ref="B1121"/>
    <hyperlink r:id="rId2238" ref="D1121"/>
    <hyperlink r:id="rId2239" ref="B1122"/>
    <hyperlink r:id="rId2240" ref="D1122"/>
    <hyperlink r:id="rId2241" ref="B1123"/>
    <hyperlink r:id="rId2242" ref="D1123"/>
    <hyperlink r:id="rId2243" ref="B1124"/>
    <hyperlink r:id="rId2244" ref="D1124"/>
    <hyperlink r:id="rId2245" ref="B1125"/>
    <hyperlink r:id="rId2246" ref="D1125"/>
    <hyperlink r:id="rId2247" ref="B1126"/>
    <hyperlink r:id="rId2248" ref="D1126"/>
    <hyperlink r:id="rId2249" ref="B1127"/>
    <hyperlink r:id="rId2250" ref="D1127"/>
    <hyperlink r:id="rId2251" ref="B1128"/>
    <hyperlink r:id="rId2252" ref="D1128"/>
    <hyperlink r:id="rId2253" ref="B1129"/>
    <hyperlink r:id="rId2254" ref="D1129"/>
    <hyperlink r:id="rId2255" ref="B1130"/>
    <hyperlink r:id="rId2256" ref="D1130"/>
    <hyperlink r:id="rId2257" ref="B1131"/>
    <hyperlink r:id="rId2258" ref="D1131"/>
    <hyperlink r:id="rId2259" ref="B1132"/>
    <hyperlink r:id="rId2260" ref="D1132"/>
    <hyperlink r:id="rId2261" ref="B1133"/>
    <hyperlink r:id="rId2262" ref="D1133"/>
    <hyperlink r:id="rId2263" ref="B1134"/>
    <hyperlink r:id="rId2264" ref="D1134"/>
    <hyperlink r:id="rId2265" ref="B1135"/>
    <hyperlink r:id="rId2266" ref="D1135"/>
    <hyperlink r:id="rId2267" ref="B1136"/>
    <hyperlink r:id="rId2268" ref="D1136"/>
    <hyperlink r:id="rId2269" ref="B1137"/>
    <hyperlink r:id="rId2270" ref="D1137"/>
    <hyperlink r:id="rId2271" ref="B1138"/>
    <hyperlink r:id="rId2272" ref="D1138"/>
    <hyperlink r:id="rId2273" ref="B1139"/>
    <hyperlink r:id="rId2274" ref="D1139"/>
    <hyperlink r:id="rId2275" ref="B1140"/>
    <hyperlink r:id="rId2276" ref="D1140"/>
    <hyperlink r:id="rId2277" ref="B1141"/>
    <hyperlink r:id="rId2278" ref="D1141"/>
    <hyperlink r:id="rId2279" ref="B1142"/>
    <hyperlink r:id="rId2280" ref="D1142"/>
    <hyperlink r:id="rId2281" ref="B1143"/>
    <hyperlink r:id="rId2282" ref="D1143"/>
    <hyperlink r:id="rId2283" ref="B1144"/>
    <hyperlink r:id="rId2284" ref="D1144"/>
    <hyperlink r:id="rId2285" ref="B1145"/>
    <hyperlink r:id="rId2286" ref="D1145"/>
    <hyperlink r:id="rId2287" ref="B1146"/>
    <hyperlink r:id="rId2288" ref="D1146"/>
    <hyperlink r:id="rId2289" ref="B1147"/>
    <hyperlink r:id="rId2290" ref="D1147"/>
    <hyperlink r:id="rId2291" ref="B1148"/>
    <hyperlink r:id="rId2292" ref="D1148"/>
    <hyperlink r:id="rId2293" ref="B1149"/>
    <hyperlink r:id="rId2294" ref="D1149"/>
    <hyperlink r:id="rId2295" ref="B1150"/>
    <hyperlink r:id="rId2296" ref="D1150"/>
    <hyperlink r:id="rId2297" ref="B1151"/>
    <hyperlink r:id="rId2298" ref="D1151"/>
    <hyperlink r:id="rId2299" ref="B1152"/>
    <hyperlink r:id="rId2300" ref="D1152"/>
    <hyperlink r:id="rId2301" ref="B1153"/>
    <hyperlink r:id="rId2302" ref="D1153"/>
    <hyperlink r:id="rId2303" ref="B1154"/>
    <hyperlink r:id="rId2304" ref="D1154"/>
    <hyperlink r:id="rId2305" ref="B1155"/>
    <hyperlink r:id="rId2306" ref="D1155"/>
    <hyperlink r:id="rId2307" ref="B1156"/>
    <hyperlink r:id="rId2308" ref="D1156"/>
    <hyperlink r:id="rId2309" ref="B1157"/>
    <hyperlink r:id="rId2310" ref="D1157"/>
    <hyperlink r:id="rId2311" ref="B1158"/>
    <hyperlink r:id="rId2312" ref="D1158"/>
    <hyperlink r:id="rId2313" ref="B1159"/>
    <hyperlink r:id="rId2314" ref="D1159"/>
    <hyperlink r:id="rId2315" ref="B1160"/>
    <hyperlink r:id="rId2316" ref="D1160"/>
    <hyperlink r:id="rId2317" ref="B1161"/>
    <hyperlink r:id="rId2318" ref="D1161"/>
    <hyperlink r:id="rId2319" ref="B1162"/>
    <hyperlink r:id="rId2320" ref="D1162"/>
    <hyperlink r:id="rId2321" ref="B1163"/>
    <hyperlink r:id="rId2322" ref="D1163"/>
    <hyperlink r:id="rId2323" ref="B1164"/>
    <hyperlink r:id="rId2324" ref="D1164"/>
    <hyperlink r:id="rId2325" ref="B1165"/>
    <hyperlink r:id="rId2326" ref="D1165"/>
    <hyperlink r:id="rId2327" ref="B1166"/>
    <hyperlink r:id="rId2328" ref="D1166"/>
    <hyperlink r:id="rId2329" ref="B1167"/>
    <hyperlink r:id="rId2330" ref="D1167"/>
    <hyperlink r:id="rId2331" ref="B1168"/>
    <hyperlink r:id="rId2332" ref="D1168"/>
    <hyperlink r:id="rId2333" ref="B1169"/>
    <hyperlink r:id="rId2334" ref="D1169"/>
    <hyperlink r:id="rId2335" ref="B1170"/>
    <hyperlink r:id="rId2336" ref="D1170"/>
    <hyperlink r:id="rId2337" ref="B1171"/>
    <hyperlink r:id="rId2338" ref="D1171"/>
    <hyperlink r:id="rId2339" ref="B1172"/>
    <hyperlink r:id="rId2340" ref="D1172"/>
    <hyperlink r:id="rId2341" ref="B1173"/>
    <hyperlink r:id="rId2342" ref="D1173"/>
    <hyperlink r:id="rId2343" ref="B1174"/>
    <hyperlink r:id="rId2344" ref="D1174"/>
    <hyperlink r:id="rId2345" ref="B1175"/>
    <hyperlink r:id="rId2346" ref="D1175"/>
    <hyperlink r:id="rId2347" ref="B1176"/>
    <hyperlink r:id="rId2348" ref="D1176"/>
    <hyperlink r:id="rId2349" ref="B1177"/>
    <hyperlink r:id="rId2350" ref="D1177"/>
    <hyperlink r:id="rId2351" ref="B1178"/>
    <hyperlink r:id="rId2352" ref="D1178"/>
    <hyperlink r:id="rId2353" ref="B1179"/>
    <hyperlink r:id="rId2354" ref="D1179"/>
    <hyperlink r:id="rId2355" ref="B1180"/>
    <hyperlink r:id="rId2356" ref="D1180"/>
    <hyperlink r:id="rId2357" ref="B1181"/>
    <hyperlink r:id="rId2358" ref="D1181"/>
    <hyperlink r:id="rId2359" ref="B1182"/>
    <hyperlink r:id="rId2360" ref="D1182"/>
    <hyperlink r:id="rId2361" ref="B1183"/>
    <hyperlink r:id="rId2362" ref="D1183"/>
    <hyperlink r:id="rId2363" ref="B1184"/>
    <hyperlink r:id="rId2364" ref="D1184"/>
    <hyperlink r:id="rId2365" ref="B1185"/>
    <hyperlink r:id="rId2366" ref="D1185"/>
    <hyperlink r:id="rId2367" ref="B1186"/>
    <hyperlink r:id="rId2368" ref="D1186"/>
    <hyperlink r:id="rId2369" ref="B1187"/>
    <hyperlink r:id="rId2370" ref="D1187"/>
    <hyperlink r:id="rId2371" ref="B1188"/>
    <hyperlink r:id="rId2372" ref="D1188"/>
    <hyperlink r:id="rId2373" ref="B1189"/>
    <hyperlink r:id="rId2374" ref="D1189"/>
    <hyperlink r:id="rId2375" ref="B1190"/>
    <hyperlink r:id="rId2376" ref="D1190"/>
    <hyperlink r:id="rId2377" ref="B1191"/>
    <hyperlink r:id="rId2378" ref="D1191"/>
    <hyperlink r:id="rId2379" ref="B1192"/>
    <hyperlink r:id="rId2380" ref="D1192"/>
    <hyperlink r:id="rId2381" ref="B1193"/>
    <hyperlink r:id="rId2382" ref="D1193"/>
    <hyperlink r:id="rId2383" ref="B1194"/>
    <hyperlink r:id="rId2384" ref="D1194"/>
    <hyperlink r:id="rId2385" ref="B1195"/>
    <hyperlink r:id="rId2386" ref="D1195"/>
    <hyperlink r:id="rId2387" ref="B1196"/>
    <hyperlink r:id="rId2388" ref="D1196"/>
    <hyperlink r:id="rId2389" ref="B1197"/>
    <hyperlink r:id="rId2390" ref="D1197"/>
    <hyperlink r:id="rId2391" ref="B1198"/>
    <hyperlink r:id="rId2392" ref="D1198"/>
    <hyperlink r:id="rId2393" ref="B1199"/>
    <hyperlink r:id="rId2394" ref="D1199"/>
    <hyperlink r:id="rId2395" ref="B1200"/>
    <hyperlink r:id="rId2396" ref="D1200"/>
    <hyperlink r:id="rId2397" ref="B1201"/>
    <hyperlink r:id="rId2398" ref="D1201"/>
    <hyperlink r:id="rId2399" ref="B1202"/>
    <hyperlink r:id="rId2400" ref="D1202"/>
    <hyperlink r:id="rId2401" ref="B1203"/>
    <hyperlink r:id="rId2402" ref="D1203"/>
    <hyperlink r:id="rId2403" ref="B1204"/>
    <hyperlink r:id="rId2404" ref="D1204"/>
    <hyperlink r:id="rId2405" ref="B1205"/>
    <hyperlink r:id="rId2406" ref="D1205"/>
    <hyperlink r:id="rId2407" ref="B1206"/>
    <hyperlink r:id="rId2408" ref="D1206"/>
    <hyperlink r:id="rId2409" ref="B1207"/>
    <hyperlink r:id="rId2410" ref="D1207"/>
    <hyperlink r:id="rId2411" ref="B1208"/>
    <hyperlink r:id="rId2412" ref="D1208"/>
    <hyperlink r:id="rId2413" ref="B1209"/>
    <hyperlink r:id="rId2414" ref="D1209"/>
    <hyperlink r:id="rId2415" ref="B1210"/>
    <hyperlink r:id="rId2416" ref="D1210"/>
    <hyperlink r:id="rId2417" ref="B1211"/>
    <hyperlink r:id="rId2418" ref="D1211"/>
    <hyperlink r:id="rId2419" ref="B1212"/>
    <hyperlink r:id="rId2420" ref="D1212"/>
    <hyperlink r:id="rId2421" ref="B1213"/>
    <hyperlink r:id="rId2422" ref="D1213"/>
    <hyperlink r:id="rId2423" ref="B1214"/>
    <hyperlink r:id="rId2424" ref="D1214"/>
    <hyperlink r:id="rId2425" ref="B1215"/>
    <hyperlink r:id="rId2426" ref="D1215"/>
    <hyperlink r:id="rId2427" ref="B1216"/>
    <hyperlink r:id="rId2428" ref="D1216"/>
    <hyperlink r:id="rId2429" ref="B1217"/>
    <hyperlink r:id="rId2430" ref="D1217"/>
    <hyperlink r:id="rId2431" ref="B1218"/>
    <hyperlink r:id="rId2432" ref="D1218"/>
    <hyperlink r:id="rId2433" ref="B1219"/>
    <hyperlink r:id="rId2434" ref="D1219"/>
    <hyperlink r:id="rId2435" ref="B1220"/>
    <hyperlink r:id="rId2436" ref="D1220"/>
    <hyperlink r:id="rId2437" ref="B1221"/>
    <hyperlink r:id="rId2438" ref="D1221"/>
    <hyperlink r:id="rId2439" ref="B1222"/>
    <hyperlink r:id="rId2440" ref="D1222"/>
    <hyperlink r:id="rId2441" ref="B1223"/>
    <hyperlink r:id="rId2442" ref="D1223"/>
    <hyperlink r:id="rId2443" ref="B1224"/>
    <hyperlink r:id="rId2444" ref="D1224"/>
    <hyperlink r:id="rId2445" ref="B1225"/>
    <hyperlink r:id="rId2446" ref="D1225"/>
    <hyperlink r:id="rId2447" ref="B1226"/>
    <hyperlink r:id="rId2448" ref="D1226"/>
    <hyperlink r:id="rId2449" ref="B1227"/>
    <hyperlink r:id="rId2450" ref="D1227"/>
    <hyperlink r:id="rId2451" ref="B1228"/>
    <hyperlink r:id="rId2452" ref="D1228"/>
    <hyperlink r:id="rId2453" ref="B1229"/>
    <hyperlink r:id="rId2454" ref="D1229"/>
    <hyperlink r:id="rId2455" ref="B1230"/>
    <hyperlink r:id="rId2456" ref="D1230"/>
    <hyperlink r:id="rId2457" ref="B1231"/>
    <hyperlink r:id="rId2458" ref="D1231"/>
    <hyperlink r:id="rId2459" ref="B1232"/>
    <hyperlink r:id="rId2460" ref="D1232"/>
    <hyperlink r:id="rId2461" ref="B1233"/>
    <hyperlink r:id="rId2462" ref="D1233"/>
    <hyperlink r:id="rId2463" ref="B1234"/>
    <hyperlink r:id="rId2464" ref="D1234"/>
    <hyperlink r:id="rId2465" ref="B1235"/>
    <hyperlink r:id="rId2466" ref="D1235"/>
    <hyperlink r:id="rId2467" ref="B1236"/>
    <hyperlink r:id="rId2468" ref="D1236"/>
    <hyperlink r:id="rId2469" ref="B1237"/>
    <hyperlink r:id="rId2470" ref="D1237"/>
    <hyperlink r:id="rId2471" ref="B1238"/>
    <hyperlink r:id="rId2472" ref="D1238"/>
    <hyperlink r:id="rId2473" ref="B1239"/>
    <hyperlink r:id="rId2474" ref="D1239"/>
    <hyperlink r:id="rId2475" ref="B1240"/>
    <hyperlink r:id="rId2476" ref="D1240"/>
    <hyperlink r:id="rId2477" ref="B1241"/>
    <hyperlink r:id="rId2478" ref="D1241"/>
    <hyperlink r:id="rId2479" ref="B1242"/>
    <hyperlink r:id="rId2480" ref="D1242"/>
    <hyperlink r:id="rId2481" ref="B1243"/>
    <hyperlink r:id="rId2482" ref="D1243"/>
    <hyperlink r:id="rId2483" ref="B1244"/>
    <hyperlink r:id="rId2484" ref="D1244"/>
    <hyperlink r:id="rId2485" ref="B1245"/>
    <hyperlink r:id="rId2486" ref="D1245"/>
    <hyperlink r:id="rId2487" ref="B1246"/>
    <hyperlink r:id="rId2488" ref="D1246"/>
    <hyperlink r:id="rId2489" ref="B1247"/>
    <hyperlink r:id="rId2490" ref="D1247"/>
    <hyperlink r:id="rId2491" ref="B1248"/>
    <hyperlink r:id="rId2492" ref="D1248"/>
    <hyperlink r:id="rId2493" ref="B1249"/>
    <hyperlink r:id="rId2494" ref="D1249"/>
    <hyperlink r:id="rId2495" ref="B1250"/>
    <hyperlink r:id="rId2496" ref="D1250"/>
    <hyperlink r:id="rId2497" ref="B1251"/>
    <hyperlink r:id="rId2498" ref="D1251"/>
    <hyperlink r:id="rId2499" ref="B1252"/>
    <hyperlink r:id="rId2500" ref="D1252"/>
    <hyperlink r:id="rId2501" ref="B1253"/>
    <hyperlink r:id="rId2502" ref="D1253"/>
    <hyperlink r:id="rId2503" ref="B1254"/>
    <hyperlink r:id="rId2504" ref="D1254"/>
    <hyperlink r:id="rId2505" ref="B1255"/>
    <hyperlink r:id="rId2506" ref="D1255"/>
    <hyperlink r:id="rId2507" ref="B1256"/>
    <hyperlink r:id="rId2508" ref="D1256"/>
    <hyperlink r:id="rId2509" ref="B1257"/>
    <hyperlink r:id="rId2510" ref="D1257"/>
    <hyperlink r:id="rId2511" ref="B1258"/>
    <hyperlink r:id="rId2512" ref="D1258"/>
    <hyperlink r:id="rId2513" ref="B1259"/>
    <hyperlink r:id="rId2514" ref="D1259"/>
    <hyperlink r:id="rId2515" ref="B1260"/>
    <hyperlink r:id="rId2516" ref="D1260"/>
    <hyperlink r:id="rId2517" ref="B1261"/>
    <hyperlink r:id="rId2518" ref="D1261"/>
    <hyperlink r:id="rId2519" ref="B1262"/>
    <hyperlink r:id="rId2520" ref="D1262"/>
    <hyperlink r:id="rId2521" ref="B1263"/>
    <hyperlink r:id="rId2522" ref="D1263"/>
    <hyperlink r:id="rId2523" ref="B1264"/>
    <hyperlink r:id="rId2524" ref="D1264"/>
    <hyperlink r:id="rId2525" ref="B1265"/>
    <hyperlink r:id="rId2526" ref="D1265"/>
    <hyperlink r:id="rId2527" ref="B1266"/>
    <hyperlink r:id="rId2528" ref="D1266"/>
    <hyperlink r:id="rId2529" ref="B1267"/>
    <hyperlink r:id="rId2530" ref="D1267"/>
    <hyperlink r:id="rId2531" ref="B1268"/>
    <hyperlink r:id="rId2532" ref="D1268"/>
    <hyperlink r:id="rId2533" ref="B1269"/>
    <hyperlink r:id="rId2534" ref="D1269"/>
    <hyperlink r:id="rId2535" ref="B1270"/>
    <hyperlink r:id="rId2536" ref="D1270"/>
    <hyperlink r:id="rId2537" ref="B1271"/>
    <hyperlink r:id="rId2538" ref="D1271"/>
    <hyperlink r:id="rId2539" ref="B1272"/>
    <hyperlink r:id="rId2540" ref="D1272"/>
    <hyperlink r:id="rId2541" ref="B1273"/>
    <hyperlink r:id="rId2542" ref="D1273"/>
    <hyperlink r:id="rId2543" ref="B1274"/>
    <hyperlink r:id="rId2544" ref="D1274"/>
    <hyperlink r:id="rId2545" ref="B1275"/>
    <hyperlink r:id="rId2546" ref="D1275"/>
    <hyperlink r:id="rId2547" ref="B1276"/>
    <hyperlink r:id="rId2548" ref="D1276"/>
    <hyperlink r:id="rId2549" ref="B1277"/>
    <hyperlink r:id="rId2550" ref="D1277"/>
    <hyperlink r:id="rId2551" ref="B1278"/>
    <hyperlink r:id="rId2552" ref="D1278"/>
    <hyperlink r:id="rId2553" ref="B1279"/>
    <hyperlink r:id="rId2554" ref="D1279"/>
    <hyperlink r:id="rId2555" ref="B1280"/>
    <hyperlink r:id="rId2556" ref="D1280"/>
    <hyperlink r:id="rId2557" ref="B1281"/>
    <hyperlink r:id="rId2558" ref="D1281"/>
    <hyperlink r:id="rId2559" ref="B1282"/>
    <hyperlink r:id="rId2560" ref="D1282"/>
    <hyperlink r:id="rId2561" ref="B1283"/>
    <hyperlink r:id="rId2562" ref="D1283"/>
    <hyperlink r:id="rId2563" ref="B1284"/>
    <hyperlink r:id="rId2564" ref="D1284"/>
    <hyperlink r:id="rId2565" ref="B1285"/>
    <hyperlink r:id="rId2566" ref="D1285"/>
    <hyperlink r:id="rId2567" ref="B1286"/>
    <hyperlink r:id="rId2568" ref="D1286"/>
    <hyperlink r:id="rId2569" ref="B1287"/>
    <hyperlink r:id="rId2570" ref="D1287"/>
    <hyperlink r:id="rId2571" ref="B1288"/>
    <hyperlink r:id="rId2572" ref="D1288"/>
    <hyperlink r:id="rId2573" ref="B1289"/>
    <hyperlink r:id="rId2574" ref="D1289"/>
    <hyperlink r:id="rId2575" ref="B1290"/>
    <hyperlink r:id="rId2576" ref="D1290"/>
    <hyperlink r:id="rId2577" ref="B1291"/>
    <hyperlink r:id="rId2578" ref="D1291"/>
    <hyperlink r:id="rId2579" ref="B1292"/>
    <hyperlink r:id="rId2580" ref="D1292"/>
    <hyperlink r:id="rId2581" ref="B1293"/>
    <hyperlink r:id="rId2582" ref="D1293"/>
    <hyperlink r:id="rId2583" ref="B1294"/>
    <hyperlink r:id="rId2584" ref="D1294"/>
    <hyperlink r:id="rId2585" ref="B1295"/>
    <hyperlink r:id="rId2586" ref="D1295"/>
    <hyperlink r:id="rId2587" ref="B1296"/>
    <hyperlink r:id="rId2588" ref="D1296"/>
    <hyperlink r:id="rId2589" ref="B1297"/>
    <hyperlink r:id="rId2590" ref="D1297"/>
    <hyperlink r:id="rId2591" ref="B1298"/>
    <hyperlink r:id="rId2592" ref="D1298"/>
    <hyperlink r:id="rId2593" ref="B1299"/>
    <hyperlink r:id="rId2594" ref="D1299"/>
    <hyperlink r:id="rId2595" ref="B1300"/>
    <hyperlink r:id="rId2596" ref="D1300"/>
    <hyperlink r:id="rId2597" ref="B1301"/>
    <hyperlink r:id="rId2598" ref="D1301"/>
    <hyperlink r:id="rId2599" ref="B1302"/>
    <hyperlink r:id="rId2600" ref="D1302"/>
    <hyperlink r:id="rId2601" ref="B1303"/>
    <hyperlink r:id="rId2602" ref="D1303"/>
    <hyperlink r:id="rId2603" ref="B1304"/>
    <hyperlink r:id="rId2604" ref="D1304"/>
    <hyperlink r:id="rId2605" ref="B1305"/>
    <hyperlink r:id="rId2606" ref="D1305"/>
    <hyperlink r:id="rId2607" ref="B1306"/>
    <hyperlink r:id="rId2608" ref="D1306"/>
    <hyperlink r:id="rId2609" ref="B1307"/>
    <hyperlink r:id="rId2610" ref="D1307"/>
    <hyperlink r:id="rId2611" ref="B1308"/>
    <hyperlink r:id="rId2612" ref="D1308"/>
    <hyperlink r:id="rId2613" ref="B1309"/>
    <hyperlink r:id="rId2614" ref="D1309"/>
    <hyperlink r:id="rId2615" ref="B1310"/>
    <hyperlink r:id="rId2616" ref="D1310"/>
    <hyperlink r:id="rId2617" ref="B1311"/>
    <hyperlink r:id="rId2618" ref="D1311"/>
    <hyperlink r:id="rId2619" ref="B1312"/>
    <hyperlink r:id="rId2620" ref="D1312"/>
    <hyperlink r:id="rId2621" ref="B1313"/>
    <hyperlink r:id="rId2622" ref="D1313"/>
    <hyperlink r:id="rId2623" ref="B1314"/>
    <hyperlink r:id="rId2624" ref="D1314"/>
    <hyperlink r:id="rId2625" ref="B1315"/>
    <hyperlink r:id="rId2626" ref="D1315"/>
    <hyperlink r:id="rId2627" ref="B1316"/>
    <hyperlink r:id="rId2628" ref="D1316"/>
    <hyperlink r:id="rId2629" ref="B1317"/>
    <hyperlink r:id="rId2630" ref="D1317"/>
    <hyperlink r:id="rId2631" ref="B1318"/>
    <hyperlink r:id="rId2632" ref="D1318"/>
    <hyperlink r:id="rId2633" ref="B1319"/>
    <hyperlink r:id="rId2634" ref="D1319"/>
    <hyperlink r:id="rId2635" ref="B1320"/>
    <hyperlink r:id="rId2636" ref="D1320"/>
    <hyperlink r:id="rId2637" ref="B1321"/>
    <hyperlink r:id="rId2638" ref="D1321"/>
    <hyperlink r:id="rId2639" ref="B1322"/>
    <hyperlink r:id="rId2640" ref="D1322"/>
    <hyperlink r:id="rId2641" ref="B1323"/>
    <hyperlink r:id="rId2642" ref="D1323"/>
    <hyperlink r:id="rId2643" ref="B1324"/>
    <hyperlink r:id="rId2644" ref="D1324"/>
    <hyperlink r:id="rId2645" ref="B1325"/>
    <hyperlink r:id="rId2646" ref="D1325"/>
    <hyperlink r:id="rId2647" ref="B1326"/>
    <hyperlink r:id="rId2648" ref="D1326"/>
    <hyperlink r:id="rId2649" ref="B1327"/>
    <hyperlink r:id="rId2650" ref="D1327"/>
    <hyperlink r:id="rId2651" ref="B1328"/>
    <hyperlink r:id="rId2652" ref="D1328"/>
    <hyperlink r:id="rId2653" ref="B1329"/>
    <hyperlink r:id="rId2654" ref="D1329"/>
    <hyperlink r:id="rId2655" ref="B1330"/>
    <hyperlink r:id="rId2656" ref="D1330"/>
    <hyperlink r:id="rId2657" ref="B1331"/>
    <hyperlink r:id="rId2658" ref="D1331"/>
    <hyperlink r:id="rId2659" ref="B1332"/>
    <hyperlink r:id="rId2660" ref="D1332"/>
    <hyperlink r:id="rId2661" ref="B1333"/>
    <hyperlink r:id="rId2662" ref="D1333"/>
    <hyperlink r:id="rId2663" ref="B1334"/>
    <hyperlink r:id="rId2664" ref="D1334"/>
    <hyperlink r:id="rId2665" ref="B1335"/>
    <hyperlink r:id="rId2666" ref="D1335"/>
    <hyperlink r:id="rId2667" ref="B1336"/>
    <hyperlink r:id="rId2668" ref="D1336"/>
    <hyperlink r:id="rId2669" ref="B1337"/>
    <hyperlink r:id="rId2670" ref="D1337"/>
    <hyperlink r:id="rId2671" ref="B1338"/>
    <hyperlink r:id="rId2672" ref="D1338"/>
    <hyperlink r:id="rId2673" ref="B1339"/>
    <hyperlink r:id="rId2674" ref="D1339"/>
    <hyperlink r:id="rId2675" ref="B1340"/>
    <hyperlink r:id="rId2676" ref="D1340"/>
    <hyperlink r:id="rId2677" ref="B1341"/>
    <hyperlink r:id="rId2678" ref="D1341"/>
    <hyperlink r:id="rId2679" ref="B1342"/>
    <hyperlink r:id="rId2680" ref="D1342"/>
    <hyperlink r:id="rId2681" ref="B1343"/>
    <hyperlink r:id="rId2682" ref="D1343"/>
    <hyperlink r:id="rId2683" ref="B1344"/>
    <hyperlink r:id="rId2684" ref="D1344"/>
    <hyperlink r:id="rId2685" ref="B1345"/>
    <hyperlink r:id="rId2686" ref="D1345"/>
    <hyperlink r:id="rId2687" ref="B1346"/>
    <hyperlink r:id="rId2688" ref="D1346"/>
    <hyperlink r:id="rId2689" ref="B1347"/>
    <hyperlink r:id="rId2690" ref="D1347"/>
    <hyperlink r:id="rId2691" ref="B1348"/>
    <hyperlink r:id="rId2692" ref="D1348"/>
    <hyperlink r:id="rId2693" ref="B1349"/>
    <hyperlink r:id="rId2694" ref="D1349"/>
    <hyperlink r:id="rId2695" ref="B1350"/>
    <hyperlink r:id="rId2696" ref="D1350"/>
    <hyperlink r:id="rId2697" ref="B1351"/>
    <hyperlink r:id="rId2698" ref="D1351"/>
    <hyperlink r:id="rId2699" ref="B1352"/>
    <hyperlink r:id="rId2700" ref="D1352"/>
    <hyperlink r:id="rId2701" ref="B1353"/>
    <hyperlink r:id="rId2702" ref="D1353"/>
    <hyperlink r:id="rId2703" ref="B1354"/>
    <hyperlink r:id="rId2704" ref="D1354"/>
    <hyperlink r:id="rId2705" ref="B1355"/>
    <hyperlink r:id="rId2706" ref="D1355"/>
    <hyperlink r:id="rId2707" ref="B1356"/>
    <hyperlink r:id="rId2708" ref="D1356"/>
    <hyperlink r:id="rId2709" ref="B1357"/>
    <hyperlink r:id="rId2710" ref="D1357"/>
    <hyperlink r:id="rId2711" ref="B1358"/>
    <hyperlink r:id="rId2712" ref="D1358"/>
    <hyperlink r:id="rId2713" ref="B1359"/>
    <hyperlink r:id="rId2714" ref="D1359"/>
    <hyperlink r:id="rId2715" ref="B1360"/>
    <hyperlink r:id="rId2716" ref="D1360"/>
    <hyperlink r:id="rId2717" ref="B1361"/>
    <hyperlink r:id="rId2718" ref="D1361"/>
    <hyperlink r:id="rId2719" ref="B1362"/>
    <hyperlink r:id="rId2720" ref="D1362"/>
    <hyperlink r:id="rId2721" ref="B1363"/>
    <hyperlink r:id="rId2722" ref="D1363"/>
    <hyperlink r:id="rId2723" ref="B1364"/>
    <hyperlink r:id="rId2724" ref="D1364"/>
    <hyperlink r:id="rId2725" ref="B1365"/>
    <hyperlink r:id="rId2726" ref="D1365"/>
    <hyperlink r:id="rId2727" ref="B1366"/>
    <hyperlink r:id="rId2728" ref="D1366"/>
    <hyperlink r:id="rId2729" ref="B1367"/>
    <hyperlink r:id="rId2730" ref="D1367"/>
    <hyperlink r:id="rId2731" ref="B1368"/>
    <hyperlink r:id="rId2732" ref="D1368"/>
    <hyperlink r:id="rId2733" ref="B1369"/>
    <hyperlink r:id="rId2734" ref="D1369"/>
    <hyperlink r:id="rId2735" ref="B1370"/>
    <hyperlink r:id="rId2736" ref="D1370"/>
    <hyperlink r:id="rId2737" ref="B1371"/>
    <hyperlink r:id="rId2738" ref="D1371"/>
    <hyperlink r:id="rId2739" ref="B1372"/>
    <hyperlink r:id="rId2740" ref="D1372"/>
    <hyperlink r:id="rId2741" ref="B1373"/>
    <hyperlink r:id="rId2742" ref="D1373"/>
    <hyperlink r:id="rId2743" ref="B1374"/>
    <hyperlink r:id="rId2744" ref="D1374"/>
    <hyperlink r:id="rId2745" ref="B1375"/>
    <hyperlink r:id="rId2746" ref="D1375"/>
    <hyperlink r:id="rId2747" ref="B1376"/>
    <hyperlink r:id="rId2748" ref="D1376"/>
    <hyperlink r:id="rId2749" ref="B1377"/>
    <hyperlink r:id="rId2750" ref="D1377"/>
    <hyperlink r:id="rId2751" ref="B1378"/>
    <hyperlink r:id="rId2752" ref="D1378"/>
    <hyperlink r:id="rId2753" ref="B1379"/>
    <hyperlink r:id="rId2754" ref="D1379"/>
    <hyperlink r:id="rId2755" ref="B1380"/>
    <hyperlink r:id="rId2756" ref="D1380"/>
    <hyperlink r:id="rId2757" ref="B1381"/>
    <hyperlink r:id="rId2758" ref="D1381"/>
    <hyperlink r:id="rId2759" ref="B1382"/>
    <hyperlink r:id="rId2760" ref="D1382"/>
    <hyperlink r:id="rId2761" ref="B1383"/>
    <hyperlink r:id="rId2762" ref="D1383"/>
    <hyperlink r:id="rId2763" ref="B1384"/>
    <hyperlink r:id="rId2764" ref="D1384"/>
    <hyperlink r:id="rId2765" ref="B1385"/>
    <hyperlink r:id="rId2766" ref="D1385"/>
    <hyperlink r:id="rId2767" ref="B1386"/>
    <hyperlink r:id="rId2768" ref="D1386"/>
    <hyperlink r:id="rId2769" ref="B1387"/>
    <hyperlink r:id="rId2770" ref="D1387"/>
    <hyperlink r:id="rId2771" ref="B1388"/>
    <hyperlink r:id="rId2772" ref="D1388"/>
    <hyperlink r:id="rId2773" ref="B1389"/>
    <hyperlink r:id="rId2774" ref="D1389"/>
    <hyperlink r:id="rId2775" ref="B1390"/>
    <hyperlink r:id="rId2776" ref="D1390"/>
    <hyperlink r:id="rId2777" ref="B1391"/>
    <hyperlink r:id="rId2778" ref="D1391"/>
    <hyperlink r:id="rId2779" ref="B1392"/>
    <hyperlink r:id="rId2780" ref="D1392"/>
    <hyperlink r:id="rId2781" ref="B1393"/>
    <hyperlink r:id="rId2782" ref="D1393"/>
    <hyperlink r:id="rId2783" ref="B1394"/>
    <hyperlink r:id="rId2784" ref="D1394"/>
    <hyperlink r:id="rId2785" ref="B1395"/>
    <hyperlink r:id="rId2786" ref="D1395"/>
    <hyperlink r:id="rId2787" ref="B1396"/>
    <hyperlink r:id="rId2788" ref="D1396"/>
    <hyperlink r:id="rId2789" ref="B1397"/>
    <hyperlink r:id="rId2790" ref="D1397"/>
    <hyperlink r:id="rId2791" ref="B1398"/>
    <hyperlink r:id="rId2792" ref="D1398"/>
    <hyperlink r:id="rId2793" ref="B1399"/>
    <hyperlink r:id="rId2794" ref="D1399"/>
    <hyperlink r:id="rId2795" ref="B1400"/>
    <hyperlink r:id="rId2796" ref="D1400"/>
    <hyperlink r:id="rId2797" ref="B1401"/>
    <hyperlink r:id="rId2798" ref="D1401"/>
    <hyperlink r:id="rId2799" ref="B1402"/>
    <hyperlink r:id="rId2800" ref="D1402"/>
    <hyperlink r:id="rId2801" ref="B1403"/>
    <hyperlink r:id="rId2802" ref="D1403"/>
    <hyperlink r:id="rId2803" ref="B1404"/>
    <hyperlink r:id="rId2804" ref="D1404"/>
    <hyperlink r:id="rId2805" ref="B1405"/>
    <hyperlink r:id="rId2806" ref="D1405"/>
    <hyperlink r:id="rId2807" ref="B1406"/>
    <hyperlink r:id="rId2808" ref="D1406"/>
    <hyperlink r:id="rId2809" ref="B1407"/>
    <hyperlink r:id="rId2810" ref="D1407"/>
    <hyperlink r:id="rId2811" ref="B1408"/>
    <hyperlink r:id="rId2812" ref="D1408"/>
    <hyperlink r:id="rId2813" ref="B1409"/>
    <hyperlink r:id="rId2814" ref="D1409"/>
    <hyperlink r:id="rId2815" ref="B1410"/>
    <hyperlink r:id="rId2816" ref="D1410"/>
    <hyperlink r:id="rId2817" ref="B1411"/>
    <hyperlink r:id="rId2818" ref="D1411"/>
    <hyperlink r:id="rId2819" ref="B1412"/>
    <hyperlink r:id="rId2820" ref="D1412"/>
    <hyperlink r:id="rId2821" ref="B1413"/>
    <hyperlink r:id="rId2822" ref="D1413"/>
    <hyperlink r:id="rId2823" ref="B1414"/>
    <hyperlink r:id="rId2824" ref="D1414"/>
    <hyperlink r:id="rId2825" ref="B1415"/>
    <hyperlink r:id="rId2826" ref="D1415"/>
    <hyperlink r:id="rId2827" ref="B1416"/>
    <hyperlink r:id="rId2828" ref="D1416"/>
    <hyperlink r:id="rId2829" ref="B1417"/>
    <hyperlink r:id="rId2830" ref="D1417"/>
    <hyperlink r:id="rId2831" ref="B1418"/>
    <hyperlink r:id="rId2832" ref="D1418"/>
    <hyperlink r:id="rId2833" ref="B1419"/>
    <hyperlink r:id="rId2834" ref="D1419"/>
    <hyperlink r:id="rId2835" ref="B1420"/>
    <hyperlink r:id="rId2836" ref="D1420"/>
    <hyperlink r:id="rId2837" ref="B1421"/>
    <hyperlink r:id="rId2838" ref="D1421"/>
    <hyperlink r:id="rId2839" ref="B1422"/>
    <hyperlink r:id="rId2840" ref="D1422"/>
    <hyperlink r:id="rId2841" ref="B1423"/>
    <hyperlink r:id="rId2842" ref="D1423"/>
    <hyperlink r:id="rId2843" ref="B1424"/>
    <hyperlink r:id="rId2844" ref="D1424"/>
    <hyperlink r:id="rId2845" ref="B1425"/>
    <hyperlink r:id="rId2846" ref="D1425"/>
    <hyperlink r:id="rId2847" ref="B1426"/>
    <hyperlink r:id="rId2848" ref="D1426"/>
    <hyperlink r:id="rId2849" ref="B1427"/>
    <hyperlink r:id="rId2850" ref="D1427"/>
    <hyperlink r:id="rId2851" ref="B1428"/>
    <hyperlink r:id="rId2852" ref="D1428"/>
    <hyperlink r:id="rId2853" ref="B1429"/>
    <hyperlink r:id="rId2854" ref="D1429"/>
    <hyperlink r:id="rId2855" ref="B1430"/>
    <hyperlink r:id="rId2856" ref="D1430"/>
    <hyperlink r:id="rId2857" ref="B1431"/>
    <hyperlink r:id="rId2858" ref="D1431"/>
    <hyperlink r:id="rId2859" ref="B1432"/>
    <hyperlink r:id="rId2860" ref="D1432"/>
    <hyperlink r:id="rId2861" ref="B1433"/>
    <hyperlink r:id="rId2862" ref="D1433"/>
    <hyperlink r:id="rId2863" ref="B1434"/>
    <hyperlink r:id="rId2864" ref="D1434"/>
    <hyperlink r:id="rId2865" ref="B1435"/>
    <hyperlink r:id="rId2866" ref="D1435"/>
    <hyperlink r:id="rId2867" ref="B1436"/>
    <hyperlink r:id="rId2868" ref="D1436"/>
    <hyperlink r:id="rId2869" ref="B1437"/>
    <hyperlink r:id="rId2870" ref="D1437"/>
    <hyperlink r:id="rId2871" ref="B1438"/>
    <hyperlink r:id="rId2872" ref="D1438"/>
    <hyperlink r:id="rId2873" ref="B1439"/>
    <hyperlink r:id="rId2874" ref="D1439"/>
    <hyperlink r:id="rId2875" ref="B1440"/>
    <hyperlink r:id="rId2876" ref="D1440"/>
    <hyperlink r:id="rId2877" ref="B1441"/>
    <hyperlink r:id="rId2878" ref="D1441"/>
    <hyperlink r:id="rId2879" ref="B1442"/>
    <hyperlink r:id="rId2880" ref="D1442"/>
    <hyperlink r:id="rId2881" ref="B1443"/>
    <hyperlink r:id="rId2882" ref="D1443"/>
    <hyperlink r:id="rId2883" ref="B1444"/>
    <hyperlink r:id="rId2884" ref="D1444"/>
    <hyperlink r:id="rId2885" ref="B1445"/>
    <hyperlink r:id="rId2886" ref="D1445"/>
    <hyperlink r:id="rId2887" ref="B1446"/>
    <hyperlink r:id="rId2888" ref="D1446"/>
    <hyperlink r:id="rId2889" ref="B1447"/>
    <hyperlink r:id="rId2890" ref="D1447"/>
    <hyperlink r:id="rId2891" ref="B1448"/>
    <hyperlink r:id="rId2892" ref="D1448"/>
    <hyperlink r:id="rId2893" ref="B1449"/>
    <hyperlink r:id="rId2894" ref="D1449"/>
    <hyperlink r:id="rId2895" ref="B1450"/>
    <hyperlink r:id="rId2896" ref="D1450"/>
    <hyperlink r:id="rId2897" ref="B1451"/>
    <hyperlink r:id="rId2898" ref="D1451"/>
    <hyperlink r:id="rId2899" ref="B1452"/>
    <hyperlink r:id="rId2900" ref="D1452"/>
    <hyperlink r:id="rId2901" ref="B1453"/>
    <hyperlink r:id="rId2902" ref="D1453"/>
    <hyperlink r:id="rId2903" ref="B1454"/>
    <hyperlink r:id="rId2904" ref="D1454"/>
    <hyperlink r:id="rId2905" ref="B1455"/>
    <hyperlink r:id="rId2906" ref="D1455"/>
    <hyperlink r:id="rId2907" ref="B1456"/>
    <hyperlink r:id="rId2908" ref="D1456"/>
    <hyperlink r:id="rId2909" ref="B1457"/>
    <hyperlink r:id="rId2910" ref="D1457"/>
    <hyperlink r:id="rId2911" ref="B1458"/>
    <hyperlink r:id="rId2912" ref="D1458"/>
    <hyperlink r:id="rId2913" ref="B1459"/>
    <hyperlink r:id="rId2914" ref="D1459"/>
    <hyperlink r:id="rId2915" ref="B1460"/>
    <hyperlink r:id="rId2916" ref="D1460"/>
    <hyperlink r:id="rId2917" ref="B1461"/>
    <hyperlink r:id="rId2918" ref="D1461"/>
    <hyperlink r:id="rId2919" ref="B1462"/>
    <hyperlink r:id="rId2920" ref="D1462"/>
    <hyperlink r:id="rId2921" ref="B1463"/>
    <hyperlink r:id="rId2922" ref="D1463"/>
    <hyperlink r:id="rId2923" ref="B1464"/>
    <hyperlink r:id="rId2924" ref="D1464"/>
    <hyperlink r:id="rId2925" ref="B1465"/>
    <hyperlink r:id="rId2926" ref="D1465"/>
    <hyperlink r:id="rId2927" ref="B1466"/>
    <hyperlink r:id="rId2928" ref="D1466"/>
    <hyperlink r:id="rId2929" ref="B1467"/>
    <hyperlink r:id="rId2930" ref="D1467"/>
    <hyperlink r:id="rId2931" ref="B1468"/>
    <hyperlink r:id="rId2932" ref="D1468"/>
    <hyperlink r:id="rId2933" ref="B1469"/>
    <hyperlink r:id="rId2934" ref="D1469"/>
    <hyperlink r:id="rId2935" ref="B1470"/>
    <hyperlink r:id="rId2936" ref="D1470"/>
    <hyperlink r:id="rId2937" ref="B1471"/>
    <hyperlink r:id="rId2938" ref="D1471"/>
    <hyperlink r:id="rId2939" ref="B1472"/>
    <hyperlink r:id="rId2940" ref="D1472"/>
    <hyperlink r:id="rId2941" ref="B1473"/>
    <hyperlink r:id="rId2942" ref="D1473"/>
    <hyperlink r:id="rId2943" ref="B1474"/>
    <hyperlink r:id="rId2944" ref="D1474"/>
    <hyperlink r:id="rId2945" ref="B1475"/>
    <hyperlink r:id="rId2946" ref="D1475"/>
    <hyperlink r:id="rId2947" ref="B1476"/>
    <hyperlink r:id="rId2948" ref="D1476"/>
    <hyperlink r:id="rId2949" ref="B1477"/>
    <hyperlink r:id="rId2950" ref="D1477"/>
    <hyperlink r:id="rId2951" ref="B1478"/>
    <hyperlink r:id="rId2952" ref="D1478"/>
    <hyperlink r:id="rId2953" ref="B1479"/>
    <hyperlink r:id="rId2954" ref="D1479"/>
    <hyperlink r:id="rId2955" ref="B1480"/>
    <hyperlink r:id="rId2956" ref="D1480"/>
    <hyperlink r:id="rId2957" ref="B1481"/>
    <hyperlink r:id="rId2958" ref="D1481"/>
    <hyperlink r:id="rId2959" ref="B1482"/>
    <hyperlink r:id="rId2960" ref="D1482"/>
    <hyperlink r:id="rId2961" ref="B1483"/>
    <hyperlink r:id="rId2962" ref="D1483"/>
    <hyperlink r:id="rId2963" ref="B1484"/>
    <hyperlink r:id="rId2964" ref="D1484"/>
    <hyperlink r:id="rId2965" ref="B1485"/>
    <hyperlink r:id="rId2966" ref="D1485"/>
    <hyperlink r:id="rId2967" ref="B1486"/>
    <hyperlink r:id="rId2968" ref="D1486"/>
    <hyperlink r:id="rId2969" ref="B1487"/>
    <hyperlink r:id="rId2970" ref="D1487"/>
    <hyperlink r:id="rId2971" ref="B1488"/>
    <hyperlink r:id="rId2972" ref="D1488"/>
    <hyperlink r:id="rId2973" ref="B1489"/>
    <hyperlink r:id="rId2974" ref="D1489"/>
    <hyperlink r:id="rId2975" ref="B1490"/>
    <hyperlink r:id="rId2976" ref="D1490"/>
    <hyperlink r:id="rId2977" ref="B1491"/>
    <hyperlink r:id="rId2978" ref="D1491"/>
    <hyperlink r:id="rId2979" ref="B1492"/>
    <hyperlink r:id="rId2980" ref="D1492"/>
    <hyperlink r:id="rId2981" ref="B1493"/>
    <hyperlink r:id="rId2982" ref="D1493"/>
    <hyperlink r:id="rId2983" ref="B1494"/>
    <hyperlink r:id="rId2984" ref="D1494"/>
    <hyperlink r:id="rId2985" ref="B1495"/>
    <hyperlink r:id="rId2986" ref="D1495"/>
    <hyperlink r:id="rId2987" ref="B1496"/>
    <hyperlink r:id="rId2988" ref="D1496"/>
    <hyperlink r:id="rId2989" ref="B1497"/>
    <hyperlink r:id="rId2990" ref="D1497"/>
    <hyperlink r:id="rId2991" ref="B1498"/>
    <hyperlink r:id="rId2992" ref="D1498"/>
    <hyperlink r:id="rId2993" ref="B1499"/>
    <hyperlink r:id="rId2994" ref="D1499"/>
    <hyperlink r:id="rId2995" ref="B1500"/>
    <hyperlink r:id="rId2996" ref="D1500"/>
    <hyperlink r:id="rId2997" ref="B1501"/>
    <hyperlink r:id="rId2998" ref="D1501"/>
    <hyperlink r:id="rId2999" ref="B1502"/>
    <hyperlink r:id="rId3000" ref="D1502"/>
    <hyperlink r:id="rId3001" ref="B1503"/>
    <hyperlink r:id="rId3002" ref="D1503"/>
    <hyperlink r:id="rId3003" ref="B1504"/>
    <hyperlink r:id="rId3004" ref="D1504"/>
    <hyperlink r:id="rId3005" ref="B1505"/>
    <hyperlink r:id="rId3006" ref="D1505"/>
    <hyperlink r:id="rId3007" ref="B1506"/>
    <hyperlink r:id="rId3008" ref="D1506"/>
    <hyperlink r:id="rId3009" ref="B1507"/>
    <hyperlink r:id="rId3010" ref="D1507"/>
    <hyperlink r:id="rId3011" ref="B1508"/>
    <hyperlink r:id="rId3012" ref="D1508"/>
    <hyperlink r:id="rId3013" ref="B1509"/>
    <hyperlink r:id="rId3014" ref="D1509"/>
    <hyperlink r:id="rId3015" ref="B1510"/>
    <hyperlink r:id="rId3016" ref="D1510"/>
    <hyperlink r:id="rId3017" ref="B1511"/>
    <hyperlink r:id="rId3018" ref="D1511"/>
    <hyperlink r:id="rId3019" ref="B1512"/>
    <hyperlink r:id="rId3020" ref="D1512"/>
    <hyperlink r:id="rId3021" ref="B1513"/>
    <hyperlink r:id="rId3022" ref="D1513"/>
    <hyperlink r:id="rId3023" ref="B1514"/>
    <hyperlink r:id="rId3024" ref="D1514"/>
    <hyperlink r:id="rId3025" ref="B1515"/>
    <hyperlink r:id="rId3026" ref="D1515"/>
    <hyperlink r:id="rId3027" ref="B1516"/>
    <hyperlink r:id="rId3028" ref="D1516"/>
    <hyperlink r:id="rId3029" ref="B1517"/>
    <hyperlink r:id="rId3030" ref="D1517"/>
    <hyperlink r:id="rId3031" ref="B1518"/>
    <hyperlink r:id="rId3032" ref="D1518"/>
    <hyperlink r:id="rId3033" ref="B1519"/>
    <hyperlink r:id="rId3034" ref="D1519"/>
    <hyperlink r:id="rId3035" ref="B1520"/>
    <hyperlink r:id="rId3036" ref="D1520"/>
    <hyperlink r:id="rId3037" ref="B1521"/>
    <hyperlink r:id="rId3038" ref="D1521"/>
    <hyperlink r:id="rId3039" ref="B1522"/>
    <hyperlink r:id="rId3040" ref="D1522"/>
    <hyperlink r:id="rId3041" ref="B1523"/>
    <hyperlink r:id="rId3042" ref="D1523"/>
    <hyperlink r:id="rId3043" ref="B1524"/>
    <hyperlink r:id="rId3044" ref="D1524"/>
    <hyperlink r:id="rId3045" ref="B1525"/>
    <hyperlink r:id="rId3046" ref="D1525"/>
    <hyperlink r:id="rId3047" ref="B1526"/>
    <hyperlink r:id="rId3048" ref="D1526"/>
    <hyperlink r:id="rId3049" ref="B1527"/>
    <hyperlink r:id="rId3050" ref="D1527"/>
    <hyperlink r:id="rId3051" ref="B1528"/>
    <hyperlink r:id="rId3052" ref="D1528"/>
    <hyperlink r:id="rId3053" ref="B1529"/>
    <hyperlink r:id="rId3054" ref="D1529"/>
    <hyperlink r:id="rId3055" ref="B1530"/>
    <hyperlink r:id="rId3056" ref="D1530"/>
    <hyperlink r:id="rId3057" ref="B1531"/>
    <hyperlink r:id="rId3058" ref="D1531"/>
    <hyperlink r:id="rId3059" ref="B1532"/>
    <hyperlink r:id="rId3060" ref="D1532"/>
    <hyperlink r:id="rId3061" ref="B1533"/>
    <hyperlink r:id="rId3062" ref="D1533"/>
    <hyperlink r:id="rId3063" ref="B1534"/>
    <hyperlink r:id="rId3064" ref="D1534"/>
    <hyperlink r:id="rId3065" ref="B1535"/>
    <hyperlink r:id="rId3066" ref="D1535"/>
    <hyperlink r:id="rId3067" ref="B1536"/>
    <hyperlink r:id="rId3068" ref="D1536"/>
    <hyperlink r:id="rId3069" ref="B1537"/>
    <hyperlink r:id="rId3070" ref="D1537"/>
    <hyperlink r:id="rId3071" ref="B1538"/>
    <hyperlink r:id="rId3072" ref="D1538"/>
    <hyperlink r:id="rId3073" ref="B1539"/>
    <hyperlink r:id="rId3074" ref="D1539"/>
    <hyperlink r:id="rId3075" ref="B1540"/>
    <hyperlink r:id="rId3076" ref="D1540"/>
    <hyperlink r:id="rId3077" ref="B1541"/>
    <hyperlink r:id="rId3078" ref="D1541"/>
    <hyperlink r:id="rId3079" ref="B1542"/>
    <hyperlink r:id="rId3080" ref="D1542"/>
    <hyperlink r:id="rId3081" ref="B1543"/>
    <hyperlink r:id="rId3082" ref="D1543"/>
    <hyperlink r:id="rId3083" ref="B1544"/>
    <hyperlink r:id="rId3084" ref="D1544"/>
    <hyperlink r:id="rId3085" ref="B1545"/>
    <hyperlink r:id="rId3086" ref="D1545"/>
    <hyperlink r:id="rId3087" ref="B1546"/>
    <hyperlink r:id="rId3088" ref="D1546"/>
    <hyperlink r:id="rId3089" ref="B1547"/>
    <hyperlink r:id="rId3090" ref="D1547"/>
    <hyperlink r:id="rId3091" ref="B1548"/>
    <hyperlink r:id="rId3092" ref="D1548"/>
    <hyperlink r:id="rId3093" ref="B1549"/>
    <hyperlink r:id="rId3094" ref="D1549"/>
    <hyperlink r:id="rId3095" ref="B1550"/>
    <hyperlink r:id="rId3096" ref="D1550"/>
    <hyperlink r:id="rId3097" ref="B1551"/>
    <hyperlink r:id="rId3098" ref="D1551"/>
    <hyperlink r:id="rId3099" ref="B1552"/>
    <hyperlink r:id="rId3100" ref="D1552"/>
    <hyperlink r:id="rId3101" ref="B1553"/>
    <hyperlink r:id="rId3102" ref="D1553"/>
    <hyperlink r:id="rId3103" ref="B1554"/>
    <hyperlink r:id="rId3104" ref="D1554"/>
    <hyperlink r:id="rId3105" ref="B1555"/>
    <hyperlink r:id="rId3106" ref="D1555"/>
    <hyperlink r:id="rId3107" ref="B1556"/>
    <hyperlink r:id="rId3108" ref="D1556"/>
    <hyperlink r:id="rId3109" ref="B1557"/>
    <hyperlink r:id="rId3110" ref="D1557"/>
    <hyperlink r:id="rId3111" ref="B1558"/>
    <hyperlink r:id="rId3112" ref="D1558"/>
    <hyperlink r:id="rId3113" ref="B1559"/>
    <hyperlink r:id="rId3114" ref="D1559"/>
    <hyperlink r:id="rId3115" ref="B1560"/>
    <hyperlink r:id="rId3116" ref="D1560"/>
    <hyperlink r:id="rId3117" ref="B1561"/>
    <hyperlink r:id="rId3118" ref="D1561"/>
    <hyperlink r:id="rId3119" ref="B1562"/>
    <hyperlink r:id="rId3120" ref="D1562"/>
    <hyperlink r:id="rId3121" ref="B1563"/>
    <hyperlink r:id="rId3122" ref="D1563"/>
    <hyperlink r:id="rId3123" ref="B1564"/>
    <hyperlink r:id="rId3124" ref="D1564"/>
    <hyperlink r:id="rId3125" ref="B1565"/>
    <hyperlink r:id="rId3126" ref="D1565"/>
    <hyperlink r:id="rId3127" ref="B1566"/>
    <hyperlink r:id="rId3128" ref="D1566"/>
    <hyperlink r:id="rId3129" ref="B1567"/>
    <hyperlink r:id="rId3130" ref="D1567"/>
    <hyperlink r:id="rId3131" ref="B1568"/>
    <hyperlink r:id="rId3132" ref="D1568"/>
    <hyperlink r:id="rId3133" ref="B1569"/>
    <hyperlink r:id="rId3134" ref="D1569"/>
    <hyperlink r:id="rId3135" ref="B1570"/>
    <hyperlink r:id="rId3136" ref="D1570"/>
    <hyperlink r:id="rId3137" ref="B1571"/>
    <hyperlink r:id="rId3138" ref="D1571"/>
    <hyperlink r:id="rId3139" ref="B1572"/>
    <hyperlink r:id="rId3140" ref="D1572"/>
    <hyperlink r:id="rId3141" ref="B1573"/>
    <hyperlink r:id="rId3142" ref="D1573"/>
    <hyperlink r:id="rId3143" ref="B1574"/>
    <hyperlink r:id="rId3144" ref="D1574"/>
    <hyperlink r:id="rId3145" ref="B1575"/>
    <hyperlink r:id="rId3146" ref="D1575"/>
    <hyperlink r:id="rId3147" ref="B1576"/>
    <hyperlink r:id="rId3148" ref="D1576"/>
    <hyperlink r:id="rId3149" ref="B1577"/>
    <hyperlink r:id="rId3150" ref="D1577"/>
    <hyperlink r:id="rId3151" ref="B1578"/>
    <hyperlink r:id="rId3152" ref="D1578"/>
    <hyperlink r:id="rId3153" ref="B1579"/>
    <hyperlink r:id="rId3154" ref="D1579"/>
    <hyperlink r:id="rId3155" ref="B1580"/>
    <hyperlink r:id="rId3156" ref="D1580"/>
    <hyperlink r:id="rId3157" ref="B1581"/>
    <hyperlink r:id="rId3158" ref="D1581"/>
    <hyperlink r:id="rId3159" ref="B1582"/>
    <hyperlink r:id="rId3160" ref="D1582"/>
    <hyperlink r:id="rId3161" ref="B1583"/>
    <hyperlink r:id="rId3162" ref="D1583"/>
    <hyperlink r:id="rId3163" ref="B1584"/>
    <hyperlink r:id="rId3164" ref="D1584"/>
    <hyperlink r:id="rId3165" ref="B1585"/>
    <hyperlink r:id="rId3166" ref="D1585"/>
    <hyperlink r:id="rId3167" ref="B1586"/>
    <hyperlink r:id="rId3168" ref="D1586"/>
    <hyperlink r:id="rId3169" ref="B1587"/>
    <hyperlink r:id="rId3170" ref="D1587"/>
    <hyperlink r:id="rId3171" ref="B1588"/>
    <hyperlink r:id="rId3172" ref="D1588"/>
    <hyperlink r:id="rId3173" ref="B1589"/>
    <hyperlink r:id="rId3174" ref="D1589"/>
    <hyperlink r:id="rId3175" ref="B1590"/>
    <hyperlink r:id="rId3176" ref="D1590"/>
    <hyperlink r:id="rId3177" ref="B1591"/>
    <hyperlink r:id="rId3178" ref="D1591"/>
    <hyperlink r:id="rId3179" ref="B1592"/>
    <hyperlink r:id="rId3180" ref="D1592"/>
    <hyperlink r:id="rId3181" ref="B1593"/>
    <hyperlink r:id="rId3182" ref="D1593"/>
    <hyperlink r:id="rId3183" ref="B1594"/>
    <hyperlink r:id="rId3184" ref="D1594"/>
    <hyperlink r:id="rId3185" ref="B1595"/>
    <hyperlink r:id="rId3186" ref="D1595"/>
    <hyperlink r:id="rId3187" ref="B1596"/>
    <hyperlink r:id="rId3188" ref="D1596"/>
    <hyperlink r:id="rId3189" ref="B1597"/>
    <hyperlink r:id="rId3190" ref="D1597"/>
    <hyperlink r:id="rId3191" ref="B1598"/>
    <hyperlink r:id="rId3192" ref="D1598"/>
    <hyperlink r:id="rId3193" ref="B1599"/>
    <hyperlink r:id="rId3194" ref="D1599"/>
    <hyperlink r:id="rId3195" ref="B1600"/>
    <hyperlink r:id="rId3196" ref="D1600"/>
    <hyperlink r:id="rId3197" ref="B1601"/>
    <hyperlink r:id="rId3198" ref="D1601"/>
    <hyperlink r:id="rId3199" ref="B1602"/>
    <hyperlink r:id="rId3200" ref="D1602"/>
    <hyperlink r:id="rId3201" ref="B1603"/>
    <hyperlink r:id="rId3202" ref="D1603"/>
    <hyperlink r:id="rId3203" ref="B1604"/>
    <hyperlink r:id="rId3204" ref="D1604"/>
    <hyperlink r:id="rId3205" ref="B1605"/>
    <hyperlink r:id="rId3206" ref="D1605"/>
    <hyperlink r:id="rId3207" ref="B1606"/>
    <hyperlink r:id="rId3208" ref="D1606"/>
    <hyperlink r:id="rId3209" ref="B1607"/>
    <hyperlink r:id="rId3210" ref="D1607"/>
    <hyperlink r:id="rId3211" ref="B1608"/>
    <hyperlink r:id="rId3212" ref="D1608"/>
    <hyperlink r:id="rId3213" ref="B1609"/>
    <hyperlink r:id="rId3214" ref="D1609"/>
    <hyperlink r:id="rId3215" ref="B1610"/>
    <hyperlink r:id="rId3216" ref="D1610"/>
    <hyperlink r:id="rId3217" ref="B1611"/>
    <hyperlink r:id="rId3218" ref="D1611"/>
    <hyperlink r:id="rId3219" ref="B1612"/>
    <hyperlink r:id="rId3220" ref="D1612"/>
    <hyperlink r:id="rId3221" ref="B1613"/>
    <hyperlink r:id="rId3222" ref="D1613"/>
    <hyperlink r:id="rId3223" ref="B1614"/>
    <hyperlink r:id="rId3224" ref="D1614"/>
    <hyperlink r:id="rId3225" ref="B1615"/>
    <hyperlink r:id="rId3226" ref="D1615"/>
    <hyperlink r:id="rId3227" ref="B1616"/>
    <hyperlink r:id="rId3228" ref="D1616"/>
    <hyperlink r:id="rId3229" ref="B1617"/>
    <hyperlink r:id="rId3230" ref="D1617"/>
    <hyperlink r:id="rId3231" ref="B1618"/>
    <hyperlink r:id="rId3232" ref="D1618"/>
    <hyperlink r:id="rId3233" ref="B1619"/>
    <hyperlink r:id="rId3234" ref="D1619"/>
    <hyperlink r:id="rId3235" ref="B1620"/>
    <hyperlink r:id="rId3236" ref="D1620"/>
    <hyperlink r:id="rId3237" ref="B1621"/>
    <hyperlink r:id="rId3238" ref="D1621"/>
    <hyperlink r:id="rId3239" ref="B1622"/>
    <hyperlink r:id="rId3240" ref="D1622"/>
    <hyperlink r:id="rId3241" ref="B1623"/>
    <hyperlink r:id="rId3242" ref="D1623"/>
    <hyperlink r:id="rId3243" ref="B1624"/>
    <hyperlink r:id="rId3244" ref="D1624"/>
    <hyperlink r:id="rId3245" ref="B1625"/>
    <hyperlink r:id="rId3246" ref="D1625"/>
    <hyperlink r:id="rId3247" ref="B1626"/>
    <hyperlink r:id="rId3248" ref="D1626"/>
    <hyperlink r:id="rId3249" ref="B1627"/>
    <hyperlink r:id="rId3250" ref="D1627"/>
    <hyperlink r:id="rId3251" ref="B1628"/>
    <hyperlink r:id="rId3252" ref="D1628"/>
    <hyperlink r:id="rId3253" ref="B1629"/>
    <hyperlink r:id="rId3254" ref="D1629"/>
    <hyperlink r:id="rId3255" ref="B1630"/>
    <hyperlink r:id="rId3256" ref="D1630"/>
    <hyperlink r:id="rId3257" ref="B1631"/>
    <hyperlink r:id="rId3258" ref="D1631"/>
    <hyperlink r:id="rId3259" ref="B1632"/>
    <hyperlink r:id="rId3260" ref="D1632"/>
    <hyperlink r:id="rId3261" ref="B1633"/>
    <hyperlink r:id="rId3262" ref="D1633"/>
    <hyperlink r:id="rId3263" ref="B1634"/>
    <hyperlink r:id="rId3264" ref="D1634"/>
    <hyperlink r:id="rId3265" ref="B1635"/>
    <hyperlink r:id="rId3266" ref="D1635"/>
    <hyperlink r:id="rId3267" ref="B1636"/>
    <hyperlink r:id="rId3268" ref="D1636"/>
    <hyperlink r:id="rId3269" ref="B1637"/>
    <hyperlink r:id="rId3270" ref="D1637"/>
    <hyperlink r:id="rId3271" ref="B1638"/>
    <hyperlink r:id="rId3272" ref="D1638"/>
    <hyperlink r:id="rId3273" ref="B1639"/>
    <hyperlink r:id="rId3274" ref="D1639"/>
    <hyperlink r:id="rId3275" ref="B1640"/>
    <hyperlink r:id="rId3276" ref="D1640"/>
    <hyperlink r:id="rId3277" ref="B1641"/>
    <hyperlink r:id="rId3278" ref="D1641"/>
    <hyperlink r:id="rId3279" ref="B1642"/>
    <hyperlink r:id="rId3280" ref="D1642"/>
    <hyperlink r:id="rId3281" ref="B1643"/>
    <hyperlink r:id="rId3282" ref="D1643"/>
    <hyperlink r:id="rId3283" ref="B1644"/>
    <hyperlink r:id="rId3284" ref="D1644"/>
    <hyperlink r:id="rId3285" ref="B1645"/>
    <hyperlink r:id="rId3286" ref="D1645"/>
    <hyperlink r:id="rId3287" ref="B1646"/>
    <hyperlink r:id="rId3288" ref="D1646"/>
    <hyperlink r:id="rId3289" ref="B1647"/>
    <hyperlink r:id="rId3290" ref="D1647"/>
    <hyperlink r:id="rId3291" ref="B1648"/>
    <hyperlink r:id="rId3292" ref="D1648"/>
    <hyperlink r:id="rId3293" ref="B1649"/>
    <hyperlink r:id="rId3294" ref="D1649"/>
    <hyperlink r:id="rId3295" ref="B1650"/>
    <hyperlink r:id="rId3296" ref="D1650"/>
    <hyperlink r:id="rId3297" ref="B1651"/>
    <hyperlink r:id="rId3298" ref="D1651"/>
    <hyperlink r:id="rId3299" ref="B1652"/>
    <hyperlink r:id="rId3300" ref="D1652"/>
    <hyperlink r:id="rId3301" ref="B1653"/>
    <hyperlink r:id="rId3302" ref="D1653"/>
    <hyperlink r:id="rId3303" ref="B1654"/>
    <hyperlink r:id="rId3304" ref="D1654"/>
    <hyperlink r:id="rId3305" ref="B1655"/>
    <hyperlink r:id="rId3306" ref="D1655"/>
    <hyperlink r:id="rId3307" ref="B1656"/>
    <hyperlink r:id="rId3308" ref="D1656"/>
    <hyperlink r:id="rId3309" ref="B1657"/>
    <hyperlink r:id="rId3310" ref="D1657"/>
    <hyperlink r:id="rId3311" ref="B1658"/>
    <hyperlink r:id="rId3312" ref="D1658"/>
    <hyperlink r:id="rId3313" ref="B1659"/>
    <hyperlink r:id="rId3314" ref="D1659"/>
    <hyperlink r:id="rId3315" ref="B1660"/>
    <hyperlink r:id="rId3316" ref="D1660"/>
    <hyperlink r:id="rId3317" ref="B1661"/>
    <hyperlink r:id="rId3318" ref="D1661"/>
    <hyperlink r:id="rId3319" ref="B1662"/>
    <hyperlink r:id="rId3320" ref="D1662"/>
    <hyperlink r:id="rId3321" ref="B1663"/>
    <hyperlink r:id="rId3322" ref="D1663"/>
    <hyperlink r:id="rId3323" ref="B1664"/>
    <hyperlink r:id="rId3324" ref="D1664"/>
    <hyperlink r:id="rId3325" ref="B1665"/>
    <hyperlink r:id="rId3326" ref="D1665"/>
    <hyperlink r:id="rId3327" ref="B1666"/>
    <hyperlink r:id="rId3328" ref="D1666"/>
    <hyperlink r:id="rId3329" ref="B1667"/>
    <hyperlink r:id="rId3330" ref="D1667"/>
    <hyperlink r:id="rId3331" ref="B1668"/>
    <hyperlink r:id="rId3332" ref="D1668"/>
    <hyperlink r:id="rId3333" ref="B1669"/>
    <hyperlink r:id="rId3334" ref="D1669"/>
    <hyperlink r:id="rId3335" ref="B1670"/>
    <hyperlink r:id="rId3336" ref="D1670"/>
    <hyperlink r:id="rId3337" ref="B1671"/>
    <hyperlink r:id="rId3338" ref="D1671"/>
    <hyperlink r:id="rId3339" ref="B1672"/>
    <hyperlink r:id="rId3340" ref="D1672"/>
    <hyperlink r:id="rId3341" ref="B1673"/>
    <hyperlink r:id="rId3342" ref="D1673"/>
    <hyperlink r:id="rId3343" ref="B1674"/>
    <hyperlink r:id="rId3344" ref="D1674"/>
    <hyperlink r:id="rId3345" ref="B1675"/>
    <hyperlink r:id="rId3346" ref="D1675"/>
    <hyperlink r:id="rId3347" ref="B1676"/>
    <hyperlink r:id="rId3348" ref="D1676"/>
    <hyperlink r:id="rId3349" ref="B1677"/>
    <hyperlink r:id="rId3350" ref="D1677"/>
    <hyperlink r:id="rId3351" ref="B1678"/>
    <hyperlink r:id="rId3352" ref="D1678"/>
    <hyperlink r:id="rId3353" ref="B1679"/>
    <hyperlink r:id="rId3354" ref="D1679"/>
    <hyperlink r:id="rId3355" ref="B1680"/>
    <hyperlink r:id="rId3356" ref="D1680"/>
    <hyperlink r:id="rId3357" ref="B1681"/>
    <hyperlink r:id="rId3358" ref="D1681"/>
    <hyperlink r:id="rId3359" ref="B1682"/>
    <hyperlink r:id="rId3360" ref="D1682"/>
    <hyperlink r:id="rId3361" ref="B1683"/>
    <hyperlink r:id="rId3362" ref="D1683"/>
    <hyperlink r:id="rId3363" ref="B1684"/>
    <hyperlink r:id="rId3364" ref="D1684"/>
    <hyperlink r:id="rId3365" ref="B1685"/>
    <hyperlink r:id="rId3366" ref="D1685"/>
    <hyperlink r:id="rId3367" ref="B1686"/>
    <hyperlink r:id="rId3368" ref="D1686"/>
    <hyperlink r:id="rId3369" ref="B1687"/>
    <hyperlink r:id="rId3370" ref="D1687"/>
    <hyperlink r:id="rId3371" ref="B1688"/>
    <hyperlink r:id="rId3372" ref="D1688"/>
    <hyperlink r:id="rId3373" ref="B1689"/>
    <hyperlink r:id="rId3374" ref="D1689"/>
    <hyperlink r:id="rId3375" ref="B1690"/>
    <hyperlink r:id="rId3376" ref="D1690"/>
    <hyperlink r:id="rId3377" ref="B1691"/>
    <hyperlink r:id="rId3378" ref="D1691"/>
    <hyperlink r:id="rId3379" ref="B1692"/>
    <hyperlink r:id="rId3380" ref="D1692"/>
    <hyperlink r:id="rId3381" ref="B1693"/>
    <hyperlink r:id="rId3382" ref="D1693"/>
    <hyperlink r:id="rId3383" ref="B1694"/>
    <hyperlink r:id="rId3384" ref="D1694"/>
    <hyperlink r:id="rId3385" ref="B1695"/>
    <hyperlink r:id="rId3386" ref="D1695"/>
    <hyperlink r:id="rId3387" ref="B1696"/>
    <hyperlink r:id="rId3388" ref="D1696"/>
    <hyperlink r:id="rId3389" ref="B1697"/>
    <hyperlink r:id="rId3390" ref="D1697"/>
    <hyperlink r:id="rId3391" ref="B1698"/>
    <hyperlink r:id="rId3392" ref="D1698"/>
    <hyperlink r:id="rId3393" ref="B1699"/>
    <hyperlink r:id="rId3394" ref="D1699"/>
    <hyperlink r:id="rId3395" ref="B1700"/>
    <hyperlink r:id="rId3396" ref="D1700"/>
    <hyperlink r:id="rId3397" ref="B1701"/>
    <hyperlink r:id="rId3398" ref="D1701"/>
    <hyperlink r:id="rId3399" ref="B1702"/>
    <hyperlink r:id="rId3400" ref="D1702"/>
    <hyperlink r:id="rId3401" ref="B1703"/>
    <hyperlink r:id="rId3402" ref="D1703"/>
    <hyperlink r:id="rId3403" ref="B1704"/>
    <hyperlink r:id="rId3404" ref="D1704"/>
    <hyperlink r:id="rId3405" ref="B1705"/>
    <hyperlink r:id="rId3406" ref="D1705"/>
    <hyperlink r:id="rId3407" ref="B1706"/>
    <hyperlink r:id="rId3408" ref="D1706"/>
    <hyperlink r:id="rId3409" ref="B1707"/>
    <hyperlink r:id="rId3410" ref="D1707"/>
    <hyperlink r:id="rId3411" ref="B1708"/>
    <hyperlink r:id="rId3412" ref="D1708"/>
    <hyperlink r:id="rId3413" ref="B1709"/>
    <hyperlink r:id="rId3414" ref="D1709"/>
    <hyperlink r:id="rId3415" ref="B1710"/>
    <hyperlink r:id="rId3416" ref="D1710"/>
    <hyperlink r:id="rId3417" ref="B1711"/>
    <hyperlink r:id="rId3418" ref="D1711"/>
    <hyperlink r:id="rId3419" ref="B1712"/>
    <hyperlink r:id="rId3420" ref="D1712"/>
    <hyperlink r:id="rId3421" ref="B1713"/>
    <hyperlink r:id="rId3422" ref="D1713"/>
    <hyperlink r:id="rId3423" ref="B1714"/>
    <hyperlink r:id="rId3424" ref="D1714"/>
    <hyperlink r:id="rId3425" ref="B1715"/>
    <hyperlink r:id="rId3426" ref="D1715"/>
    <hyperlink r:id="rId3427" ref="B1716"/>
    <hyperlink r:id="rId3428" ref="D1716"/>
    <hyperlink r:id="rId3429" ref="B1717"/>
    <hyperlink r:id="rId3430" ref="D1717"/>
    <hyperlink r:id="rId3431" ref="B1718"/>
    <hyperlink r:id="rId3432" ref="D1718"/>
    <hyperlink r:id="rId3433" ref="B1719"/>
    <hyperlink r:id="rId3434" ref="D1719"/>
    <hyperlink r:id="rId3435" ref="B1720"/>
    <hyperlink r:id="rId3436" ref="D1720"/>
    <hyperlink r:id="rId3437" ref="B1721"/>
    <hyperlink r:id="rId3438" ref="D1721"/>
    <hyperlink r:id="rId3439" ref="B1722"/>
    <hyperlink r:id="rId3440" ref="D1722"/>
    <hyperlink r:id="rId3441" ref="B1723"/>
    <hyperlink r:id="rId3442" ref="D1723"/>
    <hyperlink r:id="rId3443" ref="B1724"/>
    <hyperlink r:id="rId3444" ref="D1724"/>
    <hyperlink r:id="rId3445" ref="B1725"/>
    <hyperlink r:id="rId3446" ref="D1725"/>
    <hyperlink r:id="rId3447" ref="B1726"/>
    <hyperlink r:id="rId3448" ref="D1726"/>
    <hyperlink r:id="rId3449" ref="B1727"/>
    <hyperlink r:id="rId3450" ref="D1727"/>
    <hyperlink r:id="rId3451" ref="B1728"/>
    <hyperlink r:id="rId3452" ref="D1728"/>
    <hyperlink r:id="rId3453" ref="B1729"/>
    <hyperlink r:id="rId3454" ref="D1729"/>
    <hyperlink r:id="rId3455" ref="B1730"/>
    <hyperlink r:id="rId3456" ref="D1730"/>
    <hyperlink r:id="rId3457" ref="B1731"/>
    <hyperlink r:id="rId3458" ref="D1731"/>
    <hyperlink r:id="rId3459" ref="B1732"/>
    <hyperlink r:id="rId3460" ref="D1732"/>
    <hyperlink r:id="rId3461" ref="B1733"/>
    <hyperlink r:id="rId3462" ref="D1733"/>
    <hyperlink r:id="rId3463" ref="B1734"/>
    <hyperlink r:id="rId3464" ref="D1734"/>
    <hyperlink r:id="rId3465" ref="B1735"/>
    <hyperlink r:id="rId3466" ref="D1735"/>
    <hyperlink r:id="rId3467" ref="B1736"/>
    <hyperlink r:id="rId3468" ref="D1736"/>
    <hyperlink r:id="rId3469" ref="B1737"/>
    <hyperlink r:id="rId3470" ref="D1737"/>
    <hyperlink r:id="rId3471" ref="B1738"/>
    <hyperlink r:id="rId3472" ref="D1738"/>
    <hyperlink r:id="rId3473" ref="B1739"/>
    <hyperlink r:id="rId3474" ref="D1739"/>
    <hyperlink r:id="rId3475" ref="B1740"/>
    <hyperlink r:id="rId3476" ref="D1740"/>
    <hyperlink r:id="rId3477" ref="B1741"/>
    <hyperlink r:id="rId3478" ref="D1741"/>
    <hyperlink r:id="rId3479" ref="B1742"/>
    <hyperlink r:id="rId3480" ref="D1742"/>
    <hyperlink r:id="rId3481" ref="B1743"/>
    <hyperlink r:id="rId3482" ref="D1743"/>
    <hyperlink r:id="rId3483" ref="B1744"/>
    <hyperlink r:id="rId3484" ref="D1744"/>
    <hyperlink r:id="rId3485" ref="B1745"/>
    <hyperlink r:id="rId3486" ref="D1745"/>
    <hyperlink r:id="rId3487" ref="B1746"/>
    <hyperlink r:id="rId3488" ref="D1746"/>
    <hyperlink r:id="rId3489" ref="B1747"/>
    <hyperlink r:id="rId3490" ref="D1747"/>
    <hyperlink r:id="rId3491" ref="B1748"/>
    <hyperlink r:id="rId3492" ref="D1748"/>
    <hyperlink r:id="rId3493" ref="B1749"/>
    <hyperlink r:id="rId3494" ref="D1749"/>
    <hyperlink r:id="rId3495" ref="B1750"/>
    <hyperlink r:id="rId3496" ref="D1750"/>
    <hyperlink r:id="rId3497" ref="B1751"/>
    <hyperlink r:id="rId3498" ref="D1751"/>
    <hyperlink r:id="rId3499" ref="B1752"/>
    <hyperlink r:id="rId3500" ref="D1752"/>
    <hyperlink r:id="rId3501" ref="B1753"/>
    <hyperlink r:id="rId3502" ref="D1753"/>
    <hyperlink r:id="rId3503" ref="B1754"/>
    <hyperlink r:id="rId3504" ref="D1754"/>
    <hyperlink r:id="rId3505" ref="B1755"/>
    <hyperlink r:id="rId3506" ref="D1755"/>
    <hyperlink r:id="rId3507" ref="B1756"/>
    <hyperlink r:id="rId3508" ref="D1756"/>
    <hyperlink r:id="rId3509" ref="B1757"/>
    <hyperlink r:id="rId3510" ref="D1757"/>
    <hyperlink r:id="rId3511" ref="B1758"/>
    <hyperlink r:id="rId3512" ref="D1758"/>
    <hyperlink r:id="rId3513" ref="B1759"/>
    <hyperlink r:id="rId3514" ref="D1759"/>
    <hyperlink r:id="rId3515" ref="B1760"/>
    <hyperlink r:id="rId3516" ref="D1760"/>
    <hyperlink r:id="rId3517" ref="B1761"/>
    <hyperlink r:id="rId3518" ref="D1761"/>
    <hyperlink r:id="rId3519" ref="B1762"/>
    <hyperlink r:id="rId3520" ref="D1762"/>
    <hyperlink r:id="rId3521" ref="B1763"/>
    <hyperlink r:id="rId3522" ref="D1763"/>
    <hyperlink r:id="rId3523" ref="B1764"/>
    <hyperlink r:id="rId3524" ref="D1764"/>
    <hyperlink r:id="rId3525" ref="B1765"/>
    <hyperlink r:id="rId3526" ref="D1765"/>
    <hyperlink r:id="rId3527" ref="B1766"/>
    <hyperlink r:id="rId3528" ref="D1766"/>
    <hyperlink r:id="rId3529" ref="B1767"/>
    <hyperlink r:id="rId3530" ref="D1767"/>
    <hyperlink r:id="rId3531" ref="B1768"/>
    <hyperlink r:id="rId3532" ref="D1768"/>
    <hyperlink r:id="rId3533" ref="B1769"/>
    <hyperlink r:id="rId3534" ref="D1769"/>
    <hyperlink r:id="rId3535" ref="B1770"/>
    <hyperlink r:id="rId3536" ref="D1770"/>
    <hyperlink r:id="rId3537" ref="B1771"/>
    <hyperlink r:id="rId3538" ref="D1771"/>
    <hyperlink r:id="rId3539" ref="B1772"/>
    <hyperlink r:id="rId3540" ref="D1772"/>
    <hyperlink r:id="rId3541" ref="B1773"/>
    <hyperlink r:id="rId3542" ref="D1773"/>
    <hyperlink r:id="rId3543" ref="B1774"/>
    <hyperlink r:id="rId3544" ref="D1774"/>
    <hyperlink r:id="rId3545" ref="B1775"/>
    <hyperlink r:id="rId3546" ref="D1775"/>
    <hyperlink r:id="rId3547" ref="B1776"/>
    <hyperlink r:id="rId3548" ref="D1776"/>
    <hyperlink r:id="rId3549" ref="B1777"/>
    <hyperlink r:id="rId3550" ref="D1777"/>
    <hyperlink r:id="rId3551" ref="B1778"/>
    <hyperlink r:id="rId3552" ref="D1778"/>
    <hyperlink r:id="rId3553" ref="B1779"/>
    <hyperlink r:id="rId3554" ref="D1779"/>
    <hyperlink r:id="rId3555" ref="B1780"/>
    <hyperlink r:id="rId3556" ref="D1780"/>
    <hyperlink r:id="rId3557" ref="B1781"/>
    <hyperlink r:id="rId3558" ref="D1781"/>
    <hyperlink r:id="rId3559" ref="B1782"/>
    <hyperlink r:id="rId3560" ref="D1782"/>
    <hyperlink r:id="rId3561" ref="B1783"/>
    <hyperlink r:id="rId3562" ref="D1783"/>
    <hyperlink r:id="rId3563" ref="B1784"/>
    <hyperlink r:id="rId3564" ref="D1784"/>
    <hyperlink r:id="rId3565" ref="B1785"/>
    <hyperlink r:id="rId3566" ref="D1785"/>
    <hyperlink r:id="rId3567" ref="B1786"/>
    <hyperlink r:id="rId3568" ref="D1786"/>
    <hyperlink r:id="rId3569" ref="B1787"/>
    <hyperlink r:id="rId3570" ref="D1787"/>
    <hyperlink r:id="rId3571" ref="B1788"/>
    <hyperlink r:id="rId3572" ref="D1788"/>
    <hyperlink r:id="rId3573" ref="B1789"/>
    <hyperlink r:id="rId3574" ref="D1789"/>
    <hyperlink r:id="rId3575" ref="B1790"/>
    <hyperlink r:id="rId3576" ref="D1790"/>
    <hyperlink r:id="rId3577" ref="B1791"/>
    <hyperlink r:id="rId3578" ref="D1791"/>
    <hyperlink r:id="rId3579" ref="B1792"/>
    <hyperlink r:id="rId3580" ref="D1792"/>
    <hyperlink r:id="rId3581" ref="B1793"/>
    <hyperlink r:id="rId3582" ref="D1793"/>
    <hyperlink r:id="rId3583" ref="B1794"/>
    <hyperlink r:id="rId3584" ref="D1794"/>
    <hyperlink r:id="rId3585" ref="B1795"/>
    <hyperlink r:id="rId3586" ref="D1795"/>
    <hyperlink r:id="rId3587" ref="B1796"/>
    <hyperlink r:id="rId3588" ref="D1796"/>
    <hyperlink r:id="rId3589" ref="B1797"/>
    <hyperlink r:id="rId3590" ref="D1797"/>
    <hyperlink r:id="rId3591" ref="B1798"/>
    <hyperlink r:id="rId3592" ref="D1798"/>
    <hyperlink r:id="rId3593" ref="B1799"/>
    <hyperlink r:id="rId3594" ref="D1799"/>
    <hyperlink r:id="rId3595" ref="B1800"/>
    <hyperlink r:id="rId3596" ref="D1800"/>
    <hyperlink r:id="rId3597" ref="B1801"/>
    <hyperlink r:id="rId3598" ref="D1801"/>
    <hyperlink r:id="rId3599" ref="B1802"/>
    <hyperlink r:id="rId3600" ref="D1802"/>
    <hyperlink r:id="rId3601" ref="B1803"/>
    <hyperlink r:id="rId3602" ref="D1803"/>
    <hyperlink r:id="rId3603" ref="B1804"/>
    <hyperlink r:id="rId3604" ref="D1804"/>
    <hyperlink r:id="rId3605" ref="B1805"/>
    <hyperlink r:id="rId3606" ref="D1805"/>
    <hyperlink r:id="rId3607" ref="B1806"/>
    <hyperlink r:id="rId3608" ref="D1806"/>
    <hyperlink r:id="rId3609" ref="B1807"/>
    <hyperlink r:id="rId3610" ref="D1807"/>
    <hyperlink r:id="rId3611" ref="B1808"/>
    <hyperlink r:id="rId3612" ref="D1808"/>
    <hyperlink r:id="rId3613" ref="B1809"/>
    <hyperlink r:id="rId3614" ref="D1809"/>
    <hyperlink r:id="rId3615" ref="B1810"/>
    <hyperlink r:id="rId3616" ref="D1810"/>
    <hyperlink r:id="rId3617" ref="B1811"/>
    <hyperlink r:id="rId3618" ref="D1811"/>
    <hyperlink r:id="rId3619" ref="B1812"/>
    <hyperlink r:id="rId3620" ref="D1812"/>
    <hyperlink r:id="rId3621" ref="B1813"/>
    <hyperlink r:id="rId3622" ref="D1813"/>
    <hyperlink r:id="rId3623" ref="B1814"/>
    <hyperlink r:id="rId3624" ref="D1814"/>
    <hyperlink r:id="rId3625" ref="B1815"/>
    <hyperlink r:id="rId3626" ref="D1815"/>
    <hyperlink r:id="rId3627" ref="B1816"/>
    <hyperlink r:id="rId3628" ref="D1816"/>
    <hyperlink r:id="rId3629" ref="B1817"/>
    <hyperlink r:id="rId3630" ref="D1817"/>
    <hyperlink r:id="rId3631" ref="B1818"/>
    <hyperlink r:id="rId3632" ref="D1818"/>
    <hyperlink r:id="rId3633" ref="B1819"/>
    <hyperlink r:id="rId3634" ref="D1819"/>
    <hyperlink r:id="rId3635" ref="B1820"/>
    <hyperlink r:id="rId3636" ref="D1820"/>
    <hyperlink r:id="rId3637" ref="B1821"/>
    <hyperlink r:id="rId3638" ref="D1821"/>
    <hyperlink r:id="rId3639" ref="B1822"/>
    <hyperlink r:id="rId3640" ref="D1822"/>
    <hyperlink r:id="rId3641" ref="B1823"/>
    <hyperlink r:id="rId3642" ref="D1823"/>
    <hyperlink r:id="rId3643" ref="B1824"/>
    <hyperlink r:id="rId3644" ref="D1824"/>
    <hyperlink r:id="rId3645" ref="B1825"/>
    <hyperlink r:id="rId3646" ref="D1825"/>
    <hyperlink r:id="rId3647" ref="B1826"/>
    <hyperlink r:id="rId3648" ref="D1826"/>
    <hyperlink r:id="rId3649" ref="B1827"/>
    <hyperlink r:id="rId3650" ref="D1827"/>
    <hyperlink r:id="rId3651" ref="B1828"/>
    <hyperlink r:id="rId3652" ref="D1828"/>
    <hyperlink r:id="rId3653" ref="B1829"/>
    <hyperlink r:id="rId3654" ref="D1829"/>
    <hyperlink r:id="rId3655" ref="B1830"/>
    <hyperlink r:id="rId3656" ref="D1830"/>
    <hyperlink r:id="rId3657" ref="B1831"/>
    <hyperlink r:id="rId3658" ref="D1831"/>
    <hyperlink r:id="rId3659" ref="B1832"/>
    <hyperlink r:id="rId3660" ref="D1832"/>
    <hyperlink r:id="rId3661" ref="B1833"/>
    <hyperlink r:id="rId3662" ref="D1833"/>
    <hyperlink r:id="rId3663" ref="B1834"/>
    <hyperlink r:id="rId3664" ref="D1834"/>
    <hyperlink r:id="rId3665" ref="B1835"/>
    <hyperlink r:id="rId3666" ref="D1835"/>
    <hyperlink r:id="rId3667" ref="B1836"/>
    <hyperlink r:id="rId3668" ref="D1836"/>
    <hyperlink r:id="rId3669" ref="B1837"/>
    <hyperlink r:id="rId3670" ref="D1837"/>
    <hyperlink r:id="rId3671" ref="B1838"/>
    <hyperlink r:id="rId3672" ref="D1838"/>
    <hyperlink r:id="rId3673" ref="B1839"/>
    <hyperlink r:id="rId3674" ref="D1839"/>
    <hyperlink r:id="rId3675" ref="B1840"/>
    <hyperlink r:id="rId3676" ref="D1840"/>
    <hyperlink r:id="rId3677" ref="B1841"/>
    <hyperlink r:id="rId3678" ref="D1841"/>
    <hyperlink r:id="rId3679" ref="B1842"/>
    <hyperlink r:id="rId3680" ref="D1842"/>
    <hyperlink r:id="rId3681" ref="B1843"/>
    <hyperlink r:id="rId3682" ref="D1843"/>
    <hyperlink r:id="rId3683" ref="B1844"/>
    <hyperlink r:id="rId3684" ref="D1844"/>
    <hyperlink r:id="rId3685" ref="B1845"/>
    <hyperlink r:id="rId3686" ref="D1845"/>
    <hyperlink r:id="rId3687" ref="B1846"/>
    <hyperlink r:id="rId3688" ref="D1846"/>
    <hyperlink r:id="rId3689" ref="B1847"/>
    <hyperlink r:id="rId3690" ref="D1847"/>
    <hyperlink r:id="rId3691" ref="B1848"/>
    <hyperlink r:id="rId3692" ref="D1848"/>
    <hyperlink r:id="rId3693" ref="B1849"/>
    <hyperlink r:id="rId3694" ref="D1849"/>
    <hyperlink r:id="rId3695" ref="B1850"/>
    <hyperlink r:id="rId3696" ref="D1850"/>
    <hyperlink r:id="rId3697" ref="B1851"/>
    <hyperlink r:id="rId3698" ref="D1851"/>
    <hyperlink r:id="rId3699" ref="B1852"/>
    <hyperlink r:id="rId3700" ref="D1852"/>
    <hyperlink r:id="rId3701" ref="B1853"/>
    <hyperlink r:id="rId3702" ref="D1853"/>
    <hyperlink r:id="rId3703" ref="B1854"/>
    <hyperlink r:id="rId3704" ref="D1854"/>
    <hyperlink r:id="rId3705" ref="B1855"/>
    <hyperlink r:id="rId3706" ref="D1855"/>
    <hyperlink r:id="rId3707" ref="B1856"/>
    <hyperlink r:id="rId3708" ref="D1856"/>
    <hyperlink r:id="rId3709" ref="B1857"/>
    <hyperlink r:id="rId3710" ref="D1857"/>
    <hyperlink r:id="rId3711" ref="B1858"/>
    <hyperlink r:id="rId3712" ref="D1858"/>
    <hyperlink r:id="rId3713" ref="B1859"/>
    <hyperlink r:id="rId3714" ref="D1859"/>
    <hyperlink r:id="rId3715" ref="B1860"/>
    <hyperlink r:id="rId3716" ref="D1860"/>
    <hyperlink r:id="rId3717" ref="B1861"/>
    <hyperlink r:id="rId3718" ref="D1861"/>
    <hyperlink r:id="rId3719" ref="B1862"/>
    <hyperlink r:id="rId3720" ref="D1862"/>
    <hyperlink r:id="rId3721" ref="B1863"/>
    <hyperlink r:id="rId3722" ref="D1863"/>
    <hyperlink r:id="rId3723" ref="B1864"/>
    <hyperlink r:id="rId3724" ref="D1864"/>
    <hyperlink r:id="rId3725" ref="B1865"/>
    <hyperlink r:id="rId3726" ref="D1865"/>
    <hyperlink r:id="rId3727" ref="B1866"/>
    <hyperlink r:id="rId3728" ref="D1866"/>
    <hyperlink r:id="rId3729" ref="B1867"/>
    <hyperlink r:id="rId3730" ref="D1867"/>
    <hyperlink r:id="rId3731" ref="B1868"/>
    <hyperlink r:id="rId3732" ref="D1868"/>
    <hyperlink r:id="rId3733" ref="B1869"/>
    <hyperlink r:id="rId3734" ref="D1869"/>
    <hyperlink r:id="rId3735" ref="B1870"/>
    <hyperlink r:id="rId3736" ref="D1870"/>
    <hyperlink r:id="rId3737" ref="B1871"/>
    <hyperlink r:id="rId3738" ref="D1871"/>
    <hyperlink r:id="rId3739" ref="B1872"/>
    <hyperlink r:id="rId3740" ref="D1872"/>
    <hyperlink r:id="rId3741" ref="B1873"/>
    <hyperlink r:id="rId3742" ref="D1873"/>
    <hyperlink r:id="rId3743" ref="B1874"/>
    <hyperlink r:id="rId3744" ref="D1874"/>
    <hyperlink r:id="rId3745" ref="B1875"/>
    <hyperlink r:id="rId3746" ref="D1875"/>
    <hyperlink r:id="rId3747" ref="B1876"/>
    <hyperlink r:id="rId3748" ref="D1876"/>
    <hyperlink r:id="rId3749" ref="B1877"/>
    <hyperlink r:id="rId3750" ref="D1877"/>
    <hyperlink r:id="rId3751" ref="B1878"/>
    <hyperlink r:id="rId3752" ref="D1878"/>
    <hyperlink r:id="rId3753" ref="B1879"/>
    <hyperlink r:id="rId3754" ref="D1879"/>
    <hyperlink r:id="rId3755" ref="B1880"/>
    <hyperlink r:id="rId3756" ref="D1880"/>
    <hyperlink r:id="rId3757" ref="B1881"/>
    <hyperlink r:id="rId3758" ref="D1881"/>
    <hyperlink r:id="rId3759" ref="B1882"/>
    <hyperlink r:id="rId3760" ref="D1882"/>
    <hyperlink r:id="rId3761" ref="B1883"/>
    <hyperlink r:id="rId3762" ref="D1883"/>
    <hyperlink r:id="rId3763" ref="B1884"/>
    <hyperlink r:id="rId3764" ref="D1884"/>
    <hyperlink r:id="rId3765" ref="B1885"/>
    <hyperlink r:id="rId3766" ref="D1885"/>
    <hyperlink r:id="rId3767" ref="B1886"/>
    <hyperlink r:id="rId3768" ref="D1886"/>
    <hyperlink r:id="rId3769" ref="B1887"/>
    <hyperlink r:id="rId3770" ref="D1887"/>
    <hyperlink r:id="rId3771" ref="B1888"/>
    <hyperlink r:id="rId3772" ref="D1888"/>
    <hyperlink r:id="rId3773" ref="B1889"/>
    <hyperlink r:id="rId3774" ref="D1889"/>
    <hyperlink r:id="rId3775" ref="B1890"/>
    <hyperlink r:id="rId3776" ref="D1890"/>
    <hyperlink r:id="rId3777" ref="B1891"/>
    <hyperlink r:id="rId3778" ref="D1891"/>
    <hyperlink r:id="rId3779" ref="B1892"/>
    <hyperlink r:id="rId3780" ref="D1892"/>
    <hyperlink r:id="rId3781" ref="B1893"/>
    <hyperlink r:id="rId3782" ref="D1893"/>
    <hyperlink r:id="rId3783" ref="B1894"/>
    <hyperlink r:id="rId3784" ref="D1894"/>
    <hyperlink r:id="rId3785" ref="B1895"/>
    <hyperlink r:id="rId3786" ref="D1895"/>
    <hyperlink r:id="rId3787" ref="B1896"/>
    <hyperlink r:id="rId3788" ref="D1896"/>
    <hyperlink r:id="rId3789" ref="B1897"/>
    <hyperlink r:id="rId3790" ref="D1897"/>
    <hyperlink r:id="rId3791" ref="B1898"/>
    <hyperlink r:id="rId3792" ref="D1898"/>
    <hyperlink r:id="rId3793" ref="B1899"/>
    <hyperlink r:id="rId3794" ref="D1899"/>
    <hyperlink r:id="rId3795" ref="B1900"/>
    <hyperlink r:id="rId3796" ref="D1900"/>
    <hyperlink r:id="rId3797" ref="B1901"/>
    <hyperlink r:id="rId3798" ref="D1901"/>
    <hyperlink r:id="rId3799" ref="B1902"/>
    <hyperlink r:id="rId3800" ref="D1902"/>
    <hyperlink r:id="rId3801" ref="B1903"/>
    <hyperlink r:id="rId3802" ref="D1903"/>
    <hyperlink r:id="rId3803" ref="B1904"/>
    <hyperlink r:id="rId3804" ref="D1904"/>
    <hyperlink r:id="rId3805" ref="B1905"/>
    <hyperlink r:id="rId3806" ref="D1905"/>
    <hyperlink r:id="rId3807" ref="B1906"/>
    <hyperlink r:id="rId3808" ref="D1906"/>
    <hyperlink r:id="rId3809" ref="B1907"/>
    <hyperlink r:id="rId3810" ref="D1907"/>
    <hyperlink r:id="rId3811" ref="B1908"/>
    <hyperlink r:id="rId3812" ref="D1908"/>
    <hyperlink r:id="rId3813" ref="B1909"/>
    <hyperlink r:id="rId3814" ref="D1909"/>
    <hyperlink r:id="rId3815" ref="B1910"/>
    <hyperlink r:id="rId3816" ref="D1910"/>
    <hyperlink r:id="rId3817" ref="B1911"/>
    <hyperlink r:id="rId3818" ref="D1911"/>
    <hyperlink r:id="rId3819" ref="B1912"/>
    <hyperlink r:id="rId3820" ref="D1912"/>
    <hyperlink r:id="rId3821" ref="B1913"/>
    <hyperlink r:id="rId3822" ref="D1913"/>
    <hyperlink r:id="rId3823" ref="B1914"/>
    <hyperlink r:id="rId3824" ref="D1914"/>
    <hyperlink r:id="rId3825" ref="B1915"/>
    <hyperlink r:id="rId3826" ref="D1915"/>
    <hyperlink r:id="rId3827" ref="B1916"/>
    <hyperlink r:id="rId3828" ref="D1916"/>
    <hyperlink r:id="rId3829" ref="B1917"/>
    <hyperlink r:id="rId3830" ref="D1917"/>
    <hyperlink r:id="rId3831" ref="B1918"/>
    <hyperlink r:id="rId3832" ref="D1918"/>
    <hyperlink r:id="rId3833" ref="B1919"/>
    <hyperlink r:id="rId3834" ref="D1919"/>
    <hyperlink r:id="rId3835" ref="B1920"/>
    <hyperlink r:id="rId3836" ref="D1920"/>
    <hyperlink r:id="rId3837" ref="B1921"/>
    <hyperlink r:id="rId3838" ref="D1921"/>
    <hyperlink r:id="rId3839" ref="B1922"/>
    <hyperlink r:id="rId3840" ref="D1922"/>
    <hyperlink r:id="rId3841" ref="B1923"/>
    <hyperlink r:id="rId3842" ref="D1923"/>
    <hyperlink r:id="rId3843" ref="B1924"/>
    <hyperlink r:id="rId3844" ref="D1924"/>
    <hyperlink r:id="rId3845" ref="B1925"/>
    <hyperlink r:id="rId3846" ref="D1925"/>
    <hyperlink r:id="rId3847" ref="B1926"/>
    <hyperlink r:id="rId3848" ref="D1926"/>
    <hyperlink r:id="rId3849" ref="B1927"/>
    <hyperlink r:id="rId3850" ref="D1927"/>
    <hyperlink r:id="rId3851" ref="B1928"/>
    <hyperlink r:id="rId3852" ref="D1928"/>
    <hyperlink r:id="rId3853" ref="B1929"/>
    <hyperlink r:id="rId3854" ref="D1929"/>
    <hyperlink r:id="rId3855" ref="B1930"/>
    <hyperlink r:id="rId3856" ref="D1930"/>
    <hyperlink r:id="rId3857" ref="B1931"/>
    <hyperlink r:id="rId3858" ref="D1931"/>
    <hyperlink r:id="rId3859" ref="B1932"/>
    <hyperlink r:id="rId3860" ref="D1932"/>
    <hyperlink r:id="rId3861" ref="B1933"/>
    <hyperlink r:id="rId3862" ref="D1933"/>
    <hyperlink r:id="rId3863" ref="B1934"/>
    <hyperlink r:id="rId3864" ref="D1934"/>
    <hyperlink r:id="rId3865" ref="B1935"/>
    <hyperlink r:id="rId3866" ref="D1935"/>
    <hyperlink r:id="rId3867" ref="B1936"/>
    <hyperlink r:id="rId3868" ref="D1936"/>
    <hyperlink r:id="rId3869" ref="B1937"/>
    <hyperlink r:id="rId3870" ref="D1937"/>
    <hyperlink r:id="rId3871" ref="B1938"/>
    <hyperlink r:id="rId3872" ref="D1938"/>
    <hyperlink r:id="rId3873" ref="B1939"/>
    <hyperlink r:id="rId3874" ref="D1939"/>
    <hyperlink r:id="rId3875" ref="B1940"/>
    <hyperlink r:id="rId3876" ref="D1940"/>
    <hyperlink r:id="rId3877" ref="B1941"/>
    <hyperlink r:id="rId3878" ref="D1941"/>
    <hyperlink r:id="rId3879" ref="B1942"/>
    <hyperlink r:id="rId3880" ref="D1942"/>
    <hyperlink r:id="rId3881" ref="B1943"/>
    <hyperlink r:id="rId3882" ref="D1943"/>
    <hyperlink r:id="rId3883" ref="B1944"/>
    <hyperlink r:id="rId3884" ref="D1944"/>
    <hyperlink r:id="rId3885" ref="B1945"/>
    <hyperlink r:id="rId3886" ref="D1945"/>
    <hyperlink r:id="rId3887" ref="B1946"/>
    <hyperlink r:id="rId3888" ref="D1946"/>
    <hyperlink r:id="rId3889" ref="B1947"/>
    <hyperlink r:id="rId3890" ref="D1947"/>
    <hyperlink r:id="rId3891" ref="B1948"/>
    <hyperlink r:id="rId3892" ref="D1948"/>
    <hyperlink r:id="rId3893" ref="B1949"/>
    <hyperlink r:id="rId3894" ref="D1949"/>
    <hyperlink r:id="rId3895" ref="B1950"/>
    <hyperlink r:id="rId3896" ref="D1950"/>
    <hyperlink r:id="rId3897" ref="B1951"/>
    <hyperlink r:id="rId3898" ref="D1951"/>
    <hyperlink r:id="rId3899" ref="B1952"/>
    <hyperlink r:id="rId3900" ref="D1952"/>
    <hyperlink r:id="rId3901" ref="B1953"/>
    <hyperlink r:id="rId3902" ref="D1953"/>
    <hyperlink r:id="rId3903" ref="B1954"/>
    <hyperlink r:id="rId3904" ref="D1954"/>
    <hyperlink r:id="rId3905" ref="B1955"/>
    <hyperlink r:id="rId3906" ref="D1955"/>
    <hyperlink r:id="rId3907" ref="B1956"/>
    <hyperlink r:id="rId3908" ref="D1956"/>
    <hyperlink r:id="rId3909" ref="B1957"/>
    <hyperlink r:id="rId3910" ref="D1957"/>
    <hyperlink r:id="rId3911" ref="B1958"/>
    <hyperlink r:id="rId3912" ref="D1958"/>
    <hyperlink r:id="rId3913" ref="B1959"/>
    <hyperlink r:id="rId3914" ref="D1959"/>
    <hyperlink r:id="rId3915" ref="B1960"/>
    <hyperlink r:id="rId3916" ref="D1960"/>
    <hyperlink r:id="rId3917" ref="B1961"/>
    <hyperlink r:id="rId3918" ref="D1961"/>
    <hyperlink r:id="rId3919" ref="B1962"/>
    <hyperlink r:id="rId3920" ref="D1962"/>
    <hyperlink r:id="rId3921" ref="B1963"/>
    <hyperlink r:id="rId3922" ref="D1963"/>
    <hyperlink r:id="rId3923" ref="B1964"/>
    <hyperlink r:id="rId3924" ref="D1964"/>
    <hyperlink r:id="rId3925" ref="B1965"/>
    <hyperlink r:id="rId3926" ref="D1965"/>
    <hyperlink r:id="rId3927" ref="B1966"/>
    <hyperlink r:id="rId3928" ref="D1966"/>
    <hyperlink r:id="rId3929" ref="B1967"/>
    <hyperlink r:id="rId3930" ref="D1967"/>
    <hyperlink r:id="rId3931" ref="B1968"/>
    <hyperlink r:id="rId3932" ref="D1968"/>
    <hyperlink r:id="rId3933" ref="B1969"/>
    <hyperlink r:id="rId3934" ref="D1969"/>
    <hyperlink r:id="rId3935" ref="B1970"/>
    <hyperlink r:id="rId3936" ref="D1970"/>
    <hyperlink r:id="rId3937" ref="B1971"/>
    <hyperlink r:id="rId3938" ref="D1971"/>
    <hyperlink r:id="rId3939" ref="B1972"/>
    <hyperlink r:id="rId3940" ref="D1972"/>
    <hyperlink r:id="rId3941" ref="B1973"/>
    <hyperlink r:id="rId3942" ref="D1973"/>
    <hyperlink r:id="rId3943" ref="B1974"/>
    <hyperlink r:id="rId3944" ref="D1974"/>
    <hyperlink r:id="rId3945" ref="B1975"/>
    <hyperlink r:id="rId3946" ref="D1975"/>
    <hyperlink r:id="rId3947" ref="B1976"/>
    <hyperlink r:id="rId3948" ref="D1976"/>
    <hyperlink r:id="rId3949" ref="B1977"/>
    <hyperlink r:id="rId3950" ref="D1977"/>
    <hyperlink r:id="rId3951" ref="B1978"/>
    <hyperlink r:id="rId3952" ref="D1978"/>
    <hyperlink r:id="rId3953" ref="B1979"/>
    <hyperlink r:id="rId3954" ref="D1979"/>
    <hyperlink r:id="rId3955" ref="B1980"/>
    <hyperlink r:id="rId3956" ref="D1980"/>
    <hyperlink r:id="rId3957" ref="B1981"/>
    <hyperlink r:id="rId3958" ref="D1981"/>
    <hyperlink r:id="rId3959" ref="B1982"/>
    <hyperlink r:id="rId3960" ref="D1982"/>
    <hyperlink r:id="rId3961" ref="B1983"/>
    <hyperlink r:id="rId3962" ref="D1983"/>
    <hyperlink r:id="rId3963" ref="B1984"/>
    <hyperlink r:id="rId3964" ref="D1984"/>
    <hyperlink r:id="rId3965" ref="B1985"/>
    <hyperlink r:id="rId3966" ref="D1985"/>
    <hyperlink r:id="rId3967" ref="B1986"/>
    <hyperlink r:id="rId3968" ref="D1986"/>
    <hyperlink r:id="rId3969" ref="B1987"/>
    <hyperlink r:id="rId3970" ref="D1987"/>
    <hyperlink r:id="rId3971" ref="B1988"/>
    <hyperlink r:id="rId3972" ref="D1988"/>
    <hyperlink r:id="rId3973" ref="B1989"/>
    <hyperlink r:id="rId3974" ref="D1989"/>
    <hyperlink r:id="rId3975" ref="B1990"/>
    <hyperlink r:id="rId3976" ref="D1990"/>
    <hyperlink r:id="rId3977" ref="B1991"/>
    <hyperlink r:id="rId3978" ref="D1991"/>
    <hyperlink r:id="rId3979" ref="B1992"/>
    <hyperlink r:id="rId3980" ref="D1992"/>
    <hyperlink r:id="rId3981" ref="B1993"/>
    <hyperlink r:id="rId3982" ref="D1993"/>
    <hyperlink r:id="rId3983" ref="B1994"/>
    <hyperlink r:id="rId3984" ref="D1994"/>
    <hyperlink r:id="rId3985" ref="B1995"/>
    <hyperlink r:id="rId3986" ref="D1995"/>
    <hyperlink r:id="rId3987" ref="B1996"/>
    <hyperlink r:id="rId3988" ref="D1996"/>
    <hyperlink r:id="rId3989" ref="B1997"/>
    <hyperlink r:id="rId3990" ref="D1997"/>
    <hyperlink r:id="rId3991" ref="B1998"/>
    <hyperlink r:id="rId3992" ref="D1998"/>
    <hyperlink r:id="rId3993" ref="B1999"/>
    <hyperlink r:id="rId3994" ref="D1999"/>
    <hyperlink r:id="rId3995" ref="B2000"/>
    <hyperlink r:id="rId3996" ref="D2000"/>
    <hyperlink r:id="rId3997" ref="B2001"/>
    <hyperlink r:id="rId3998" ref="D2001"/>
    <hyperlink r:id="rId3999" ref="B2002"/>
    <hyperlink r:id="rId4000" ref="D2002"/>
    <hyperlink r:id="rId4001" ref="B2003"/>
    <hyperlink r:id="rId4002" ref="D2003"/>
    <hyperlink r:id="rId4003" ref="B2004"/>
    <hyperlink r:id="rId4004" ref="D2004"/>
    <hyperlink r:id="rId4005" ref="B2005"/>
    <hyperlink r:id="rId4006" ref="D2005"/>
    <hyperlink r:id="rId4007" ref="B2006"/>
    <hyperlink r:id="rId4008" ref="D2006"/>
    <hyperlink r:id="rId4009" ref="B2007"/>
    <hyperlink r:id="rId4010" ref="D2007"/>
    <hyperlink r:id="rId4011" ref="B2008"/>
    <hyperlink r:id="rId4012" ref="D2008"/>
    <hyperlink r:id="rId4013" ref="B2009"/>
    <hyperlink r:id="rId4014" ref="D2009"/>
    <hyperlink r:id="rId4015" ref="B2010"/>
    <hyperlink r:id="rId4016" ref="D2010"/>
    <hyperlink r:id="rId4017" ref="B2011"/>
    <hyperlink r:id="rId4018" ref="D2011"/>
    <hyperlink r:id="rId4019" ref="B2012"/>
    <hyperlink r:id="rId4020" ref="D2012"/>
    <hyperlink r:id="rId4021" ref="B2013"/>
    <hyperlink r:id="rId4022" ref="D2013"/>
    <hyperlink r:id="rId4023" ref="B2014"/>
    <hyperlink r:id="rId4024" ref="D2014"/>
    <hyperlink r:id="rId4025" ref="B2015"/>
    <hyperlink r:id="rId4026" ref="D2015"/>
    <hyperlink r:id="rId4027" ref="B2016"/>
    <hyperlink r:id="rId4028" ref="D2016"/>
    <hyperlink r:id="rId4029" ref="B2017"/>
    <hyperlink r:id="rId4030" ref="D2017"/>
    <hyperlink r:id="rId4031" ref="B2018"/>
    <hyperlink r:id="rId4032" ref="D2018"/>
    <hyperlink r:id="rId4033" ref="B2019"/>
    <hyperlink r:id="rId4034" ref="D2019"/>
    <hyperlink r:id="rId4035" ref="B2020"/>
    <hyperlink r:id="rId4036" ref="D2020"/>
    <hyperlink r:id="rId4037" ref="B2021"/>
    <hyperlink r:id="rId4038" ref="D2021"/>
    <hyperlink r:id="rId4039" ref="B2022"/>
    <hyperlink r:id="rId4040" ref="D2022"/>
    <hyperlink r:id="rId4041" ref="B2023"/>
    <hyperlink r:id="rId4042" ref="D2023"/>
    <hyperlink r:id="rId4043" ref="B2024"/>
    <hyperlink r:id="rId4044" ref="D2024"/>
    <hyperlink r:id="rId4045" ref="B2025"/>
    <hyperlink r:id="rId4046" ref="D2025"/>
    <hyperlink r:id="rId4047" ref="B2026"/>
    <hyperlink r:id="rId4048" ref="D2026"/>
    <hyperlink r:id="rId4049" ref="B2027"/>
    <hyperlink r:id="rId4050" ref="D2027"/>
    <hyperlink r:id="rId4051" ref="B2028"/>
    <hyperlink r:id="rId4052" ref="D2028"/>
    <hyperlink r:id="rId4053" ref="B2029"/>
    <hyperlink r:id="rId4054" ref="D2029"/>
    <hyperlink r:id="rId4055" ref="B2030"/>
    <hyperlink r:id="rId4056" ref="D2030"/>
    <hyperlink r:id="rId4057" ref="B2031"/>
    <hyperlink r:id="rId4058" ref="D2031"/>
    <hyperlink r:id="rId4059" ref="B2032"/>
    <hyperlink r:id="rId4060" ref="D2032"/>
    <hyperlink r:id="rId4061" ref="B2033"/>
    <hyperlink r:id="rId4062" ref="D2033"/>
    <hyperlink r:id="rId4063" ref="B2034"/>
    <hyperlink r:id="rId4064" ref="D2034"/>
    <hyperlink r:id="rId4065" ref="B2035"/>
    <hyperlink r:id="rId4066" ref="D2035"/>
    <hyperlink r:id="rId4067" ref="B2036"/>
    <hyperlink r:id="rId4068" ref="D2036"/>
    <hyperlink r:id="rId4069" ref="B2037"/>
    <hyperlink r:id="rId4070" ref="D2037"/>
    <hyperlink r:id="rId4071" ref="B2038"/>
    <hyperlink r:id="rId4072" ref="D2038"/>
    <hyperlink r:id="rId4073" ref="B2039"/>
    <hyperlink r:id="rId4074" ref="D2039"/>
    <hyperlink r:id="rId4075" ref="B2040"/>
    <hyperlink r:id="rId4076" ref="D2040"/>
    <hyperlink r:id="rId4077" ref="B2041"/>
    <hyperlink r:id="rId4078" ref="D2041"/>
    <hyperlink r:id="rId4079" ref="B2042"/>
    <hyperlink r:id="rId4080" ref="D2042"/>
    <hyperlink r:id="rId4081" ref="B2043"/>
    <hyperlink r:id="rId4082" ref="D2043"/>
    <hyperlink r:id="rId4083" ref="B2044"/>
    <hyperlink r:id="rId4084" ref="D2044"/>
    <hyperlink r:id="rId4085" ref="B2045"/>
    <hyperlink r:id="rId4086" ref="D2045"/>
    <hyperlink r:id="rId4087" ref="B2046"/>
    <hyperlink r:id="rId4088" ref="D2046"/>
    <hyperlink r:id="rId4089" ref="B2047"/>
    <hyperlink r:id="rId4090" ref="D2047"/>
    <hyperlink r:id="rId4091" ref="B2048"/>
    <hyperlink r:id="rId4092" ref="D2048"/>
    <hyperlink r:id="rId4093" ref="B2049"/>
    <hyperlink r:id="rId4094" ref="D2049"/>
    <hyperlink r:id="rId4095" ref="B2050"/>
    <hyperlink r:id="rId4096" ref="D2050"/>
    <hyperlink r:id="rId4097" ref="B2051"/>
    <hyperlink r:id="rId4098" ref="D2051"/>
    <hyperlink r:id="rId4099" ref="B2052"/>
    <hyperlink r:id="rId4100" ref="D2052"/>
    <hyperlink r:id="rId4101" ref="B2053"/>
    <hyperlink r:id="rId4102" ref="D2053"/>
    <hyperlink r:id="rId4103" ref="B2054"/>
    <hyperlink r:id="rId4104" ref="D2054"/>
    <hyperlink r:id="rId4105" ref="B2055"/>
    <hyperlink r:id="rId4106" ref="D2055"/>
    <hyperlink r:id="rId4107" ref="B2056"/>
    <hyperlink r:id="rId4108" ref="D2056"/>
    <hyperlink r:id="rId4109" ref="B2057"/>
    <hyperlink r:id="rId4110" ref="D2057"/>
    <hyperlink r:id="rId4111" ref="B2058"/>
    <hyperlink r:id="rId4112" ref="D2058"/>
    <hyperlink r:id="rId4113" ref="B2059"/>
    <hyperlink r:id="rId4114" ref="D2059"/>
    <hyperlink r:id="rId4115" ref="B2060"/>
    <hyperlink r:id="rId4116" ref="D2060"/>
    <hyperlink r:id="rId4117" ref="B2061"/>
    <hyperlink r:id="rId4118" ref="D2061"/>
    <hyperlink r:id="rId4119" ref="B2062"/>
    <hyperlink r:id="rId4120" ref="D2062"/>
    <hyperlink r:id="rId4121" ref="B2063"/>
    <hyperlink r:id="rId4122" ref="D2063"/>
    <hyperlink r:id="rId4123" ref="B2064"/>
    <hyperlink r:id="rId4124" ref="D2064"/>
    <hyperlink r:id="rId4125" ref="B2065"/>
    <hyperlink r:id="rId4126" ref="D2065"/>
    <hyperlink r:id="rId4127" ref="B2066"/>
    <hyperlink r:id="rId4128" ref="D2066"/>
    <hyperlink r:id="rId4129" ref="B2067"/>
    <hyperlink r:id="rId4130" ref="D2067"/>
    <hyperlink r:id="rId4131" ref="B2068"/>
    <hyperlink r:id="rId4132" ref="D2068"/>
    <hyperlink r:id="rId4133" ref="B2069"/>
    <hyperlink r:id="rId4134" ref="D2069"/>
    <hyperlink r:id="rId4135" ref="B2070"/>
    <hyperlink r:id="rId4136" ref="D2070"/>
    <hyperlink r:id="rId4137" ref="B2071"/>
    <hyperlink r:id="rId4138" ref="D2071"/>
    <hyperlink r:id="rId4139" ref="B2072"/>
    <hyperlink r:id="rId4140" ref="D2072"/>
    <hyperlink r:id="rId4141" ref="B2073"/>
    <hyperlink r:id="rId4142" ref="D2073"/>
    <hyperlink r:id="rId4143" ref="B2074"/>
    <hyperlink r:id="rId4144" ref="D2074"/>
    <hyperlink r:id="rId4145" ref="B2075"/>
    <hyperlink r:id="rId4146" ref="D2075"/>
    <hyperlink r:id="rId4147" ref="B2076"/>
    <hyperlink r:id="rId4148" ref="D2076"/>
    <hyperlink r:id="rId4149" ref="B2077"/>
    <hyperlink r:id="rId4150" ref="D2077"/>
    <hyperlink r:id="rId4151" ref="B2078"/>
    <hyperlink r:id="rId4152" ref="D2078"/>
    <hyperlink r:id="rId4153" ref="B2079"/>
    <hyperlink r:id="rId4154" ref="D2079"/>
    <hyperlink r:id="rId4155" ref="B2080"/>
    <hyperlink r:id="rId4156" ref="D2080"/>
    <hyperlink r:id="rId4157" ref="B2081"/>
    <hyperlink r:id="rId4158" ref="D2081"/>
    <hyperlink r:id="rId4159" ref="B2082"/>
    <hyperlink r:id="rId4160" ref="D2082"/>
    <hyperlink r:id="rId4161" ref="B2083"/>
    <hyperlink r:id="rId4162" ref="D2083"/>
    <hyperlink r:id="rId4163" ref="B2084"/>
    <hyperlink r:id="rId4164" ref="D2084"/>
    <hyperlink r:id="rId4165" ref="B2085"/>
    <hyperlink r:id="rId4166" ref="D2085"/>
    <hyperlink r:id="rId4167" ref="B2086"/>
    <hyperlink r:id="rId4168" ref="D2086"/>
    <hyperlink r:id="rId4169" ref="B2087"/>
    <hyperlink r:id="rId4170" ref="D2087"/>
    <hyperlink r:id="rId4171" ref="B2088"/>
    <hyperlink r:id="rId4172" ref="D2088"/>
    <hyperlink r:id="rId4173" ref="B2089"/>
    <hyperlink r:id="rId4174" ref="D2089"/>
    <hyperlink r:id="rId4175" ref="B2090"/>
    <hyperlink r:id="rId4176" ref="D2090"/>
    <hyperlink r:id="rId4177" ref="B2091"/>
    <hyperlink r:id="rId4178" ref="D2091"/>
    <hyperlink r:id="rId4179" ref="B2092"/>
    <hyperlink r:id="rId4180" ref="D2092"/>
    <hyperlink r:id="rId4181" ref="B2093"/>
    <hyperlink r:id="rId4182" ref="D2093"/>
    <hyperlink r:id="rId4183" ref="B2094"/>
    <hyperlink r:id="rId4184" ref="D2094"/>
    <hyperlink r:id="rId4185" ref="B2095"/>
    <hyperlink r:id="rId4186" ref="D2095"/>
    <hyperlink r:id="rId4187" ref="B2096"/>
    <hyperlink r:id="rId4188" ref="D2096"/>
    <hyperlink r:id="rId4189" ref="B2097"/>
    <hyperlink r:id="rId4190" ref="D2097"/>
    <hyperlink r:id="rId4191" ref="B2098"/>
    <hyperlink r:id="rId4192" ref="D2098"/>
    <hyperlink r:id="rId4193" ref="B2099"/>
    <hyperlink r:id="rId4194" ref="D2099"/>
    <hyperlink r:id="rId4195" ref="B2100"/>
    <hyperlink r:id="rId4196" ref="D2100"/>
    <hyperlink r:id="rId4197" ref="B2101"/>
    <hyperlink r:id="rId4198" ref="D2101"/>
    <hyperlink r:id="rId4199" ref="B2102"/>
    <hyperlink r:id="rId4200" ref="D2102"/>
    <hyperlink r:id="rId4201" ref="B2103"/>
    <hyperlink r:id="rId4202" ref="D2103"/>
    <hyperlink r:id="rId4203" ref="B2104"/>
    <hyperlink r:id="rId4204" ref="D2104"/>
    <hyperlink r:id="rId4205" ref="B2105"/>
    <hyperlink r:id="rId4206" ref="D2105"/>
    <hyperlink r:id="rId4207" ref="B2106"/>
    <hyperlink r:id="rId4208" ref="D2106"/>
    <hyperlink r:id="rId4209" ref="B2107"/>
    <hyperlink r:id="rId4210" ref="D2107"/>
    <hyperlink r:id="rId4211" ref="B2108"/>
    <hyperlink r:id="rId4212" ref="D2108"/>
    <hyperlink r:id="rId4213" ref="B2109"/>
    <hyperlink r:id="rId4214" ref="D2109"/>
    <hyperlink r:id="rId4215" ref="B2110"/>
    <hyperlink r:id="rId4216" ref="D2110"/>
    <hyperlink r:id="rId4217" ref="B2111"/>
    <hyperlink r:id="rId4218" ref="D2111"/>
    <hyperlink r:id="rId4219" ref="B2112"/>
    <hyperlink r:id="rId4220" ref="D2112"/>
    <hyperlink r:id="rId4221" ref="B2113"/>
    <hyperlink r:id="rId4222" ref="D2113"/>
    <hyperlink r:id="rId4223" ref="B2114"/>
    <hyperlink r:id="rId4224" ref="D2114"/>
    <hyperlink r:id="rId4225" ref="B2115"/>
    <hyperlink r:id="rId4226" ref="D2115"/>
    <hyperlink r:id="rId4227" ref="B2116"/>
    <hyperlink r:id="rId4228" ref="D2116"/>
    <hyperlink r:id="rId4229" ref="B2117"/>
    <hyperlink r:id="rId4230" ref="D2117"/>
    <hyperlink r:id="rId4231" ref="B2118"/>
    <hyperlink r:id="rId4232" ref="D2118"/>
    <hyperlink r:id="rId4233" ref="B2119"/>
    <hyperlink r:id="rId4234" ref="D2119"/>
    <hyperlink r:id="rId4235" ref="B2120"/>
    <hyperlink r:id="rId4236" ref="D2120"/>
    <hyperlink r:id="rId4237" ref="B2121"/>
    <hyperlink r:id="rId4238" ref="D2121"/>
    <hyperlink r:id="rId4239" ref="B2122"/>
    <hyperlink r:id="rId4240" ref="D2122"/>
    <hyperlink r:id="rId4241" ref="B2123"/>
    <hyperlink r:id="rId4242" ref="D2123"/>
    <hyperlink r:id="rId4243" ref="B2124"/>
    <hyperlink r:id="rId4244" ref="D2124"/>
    <hyperlink r:id="rId4245" ref="B2125"/>
    <hyperlink r:id="rId4246" ref="D2125"/>
    <hyperlink r:id="rId4247" ref="B2126"/>
    <hyperlink r:id="rId4248" ref="D2126"/>
    <hyperlink r:id="rId4249" ref="B2127"/>
    <hyperlink r:id="rId4250" ref="D2127"/>
    <hyperlink r:id="rId4251" ref="B2128"/>
    <hyperlink r:id="rId4252" ref="D2128"/>
    <hyperlink r:id="rId4253" ref="B2129"/>
    <hyperlink r:id="rId4254" ref="D2129"/>
    <hyperlink r:id="rId4255" ref="B2130"/>
    <hyperlink r:id="rId4256" ref="D2130"/>
    <hyperlink r:id="rId4257" ref="B2131"/>
    <hyperlink r:id="rId4258" ref="D2131"/>
    <hyperlink r:id="rId4259" ref="B2132"/>
    <hyperlink r:id="rId4260" ref="D2132"/>
    <hyperlink r:id="rId4261" ref="B2133"/>
    <hyperlink r:id="rId4262" ref="D2133"/>
    <hyperlink r:id="rId4263" ref="B2134"/>
    <hyperlink r:id="rId4264" ref="D2134"/>
    <hyperlink r:id="rId4265" ref="B2135"/>
    <hyperlink r:id="rId4266" ref="D2135"/>
    <hyperlink r:id="rId4267" ref="B2136"/>
    <hyperlink r:id="rId4268" ref="D2136"/>
    <hyperlink r:id="rId4269" ref="B2137"/>
    <hyperlink r:id="rId4270" ref="D2137"/>
    <hyperlink r:id="rId4271" ref="B2138"/>
    <hyperlink r:id="rId4272" ref="D2138"/>
    <hyperlink r:id="rId4273" ref="B2139"/>
    <hyperlink r:id="rId4274" ref="D2139"/>
    <hyperlink r:id="rId4275" ref="B2140"/>
    <hyperlink r:id="rId4276" ref="D2140"/>
    <hyperlink r:id="rId4277" ref="B2141"/>
    <hyperlink r:id="rId4278" ref="D2141"/>
    <hyperlink r:id="rId4279" ref="B2142"/>
    <hyperlink r:id="rId4280" ref="D2142"/>
    <hyperlink r:id="rId4281" ref="B2143"/>
    <hyperlink r:id="rId4282" ref="D2143"/>
    <hyperlink r:id="rId4283" ref="B2144"/>
    <hyperlink r:id="rId4284" ref="D2144"/>
    <hyperlink r:id="rId4285" ref="B2145"/>
    <hyperlink r:id="rId4286" ref="D2145"/>
    <hyperlink r:id="rId4287" ref="B2146"/>
    <hyperlink r:id="rId4288" ref="D2146"/>
    <hyperlink r:id="rId4289" ref="B2147"/>
    <hyperlink r:id="rId4290" ref="D2147"/>
    <hyperlink r:id="rId4291" ref="B2148"/>
    <hyperlink r:id="rId4292" ref="D2148"/>
    <hyperlink r:id="rId4293" ref="B2149"/>
    <hyperlink r:id="rId4294" ref="D2149"/>
    <hyperlink r:id="rId4295" ref="B2150"/>
    <hyperlink r:id="rId4296" ref="D2150"/>
    <hyperlink r:id="rId4297" ref="B2151"/>
    <hyperlink r:id="rId4298" ref="D2151"/>
    <hyperlink r:id="rId4299" ref="B2152"/>
    <hyperlink r:id="rId4300" ref="D2152"/>
    <hyperlink r:id="rId4301" ref="B2153"/>
    <hyperlink r:id="rId4302" ref="D2153"/>
    <hyperlink r:id="rId4303" ref="B2154"/>
    <hyperlink r:id="rId4304" ref="D2154"/>
    <hyperlink r:id="rId4305" ref="B2155"/>
    <hyperlink r:id="rId4306" ref="D2155"/>
    <hyperlink r:id="rId4307" ref="B2156"/>
    <hyperlink r:id="rId4308" ref="D2156"/>
    <hyperlink r:id="rId4309" ref="B2157"/>
    <hyperlink r:id="rId4310" ref="D2157"/>
    <hyperlink r:id="rId4311" ref="B2158"/>
    <hyperlink r:id="rId4312" ref="D2158"/>
    <hyperlink r:id="rId4313" ref="B2159"/>
    <hyperlink r:id="rId4314" ref="D2159"/>
    <hyperlink r:id="rId4315" ref="B2160"/>
    <hyperlink r:id="rId4316" ref="D2160"/>
    <hyperlink r:id="rId4317" ref="B2161"/>
    <hyperlink r:id="rId4318" ref="D2161"/>
    <hyperlink r:id="rId4319" ref="B2162"/>
    <hyperlink r:id="rId4320" ref="D2162"/>
    <hyperlink r:id="rId4321" ref="B2163"/>
    <hyperlink r:id="rId4322" ref="D2163"/>
    <hyperlink r:id="rId4323" ref="B2164"/>
    <hyperlink r:id="rId4324" ref="D2164"/>
    <hyperlink r:id="rId4325" ref="B2165"/>
    <hyperlink r:id="rId4326" ref="D2165"/>
    <hyperlink r:id="rId4327" ref="B2166"/>
    <hyperlink r:id="rId4328" ref="D2166"/>
    <hyperlink r:id="rId4329" ref="B2167"/>
    <hyperlink r:id="rId4330" ref="D2167"/>
    <hyperlink r:id="rId4331" ref="B2168"/>
    <hyperlink r:id="rId4332" ref="D2168"/>
    <hyperlink r:id="rId4333" ref="B2169"/>
    <hyperlink r:id="rId4334" ref="D2169"/>
    <hyperlink r:id="rId4335" ref="B2170"/>
    <hyperlink r:id="rId4336" ref="D2170"/>
    <hyperlink r:id="rId4337" ref="B2171"/>
    <hyperlink r:id="rId4338" ref="D2171"/>
    <hyperlink r:id="rId4339" ref="B2172"/>
    <hyperlink r:id="rId4340" ref="D2172"/>
    <hyperlink r:id="rId4341" ref="B2173"/>
    <hyperlink r:id="rId4342" ref="D2173"/>
    <hyperlink r:id="rId4343" ref="B2174"/>
    <hyperlink r:id="rId4344" ref="D2174"/>
    <hyperlink r:id="rId4345" ref="B2175"/>
    <hyperlink r:id="rId4346" ref="D2175"/>
    <hyperlink r:id="rId4347" ref="B2176"/>
    <hyperlink r:id="rId4348" ref="D2176"/>
    <hyperlink r:id="rId4349" ref="B2177"/>
    <hyperlink r:id="rId4350" ref="D2177"/>
    <hyperlink r:id="rId4351" ref="B2178"/>
    <hyperlink r:id="rId4352" ref="D2178"/>
    <hyperlink r:id="rId4353" ref="B2179"/>
    <hyperlink r:id="rId4354" ref="D2179"/>
    <hyperlink r:id="rId4355" ref="B2180"/>
    <hyperlink r:id="rId4356" ref="D2180"/>
    <hyperlink r:id="rId4357" ref="B2181"/>
    <hyperlink r:id="rId4358" ref="D2181"/>
    <hyperlink r:id="rId4359" ref="B2182"/>
    <hyperlink r:id="rId4360" ref="D2182"/>
    <hyperlink r:id="rId4361" ref="B2183"/>
    <hyperlink r:id="rId4362" ref="D2183"/>
    <hyperlink r:id="rId4363" ref="B2184"/>
    <hyperlink r:id="rId4364" ref="D2184"/>
    <hyperlink r:id="rId4365" ref="B2185"/>
    <hyperlink r:id="rId4366" ref="D2185"/>
    <hyperlink r:id="rId4367" ref="B2186"/>
    <hyperlink r:id="rId4368" ref="D2186"/>
    <hyperlink r:id="rId4369" ref="B2187"/>
    <hyperlink r:id="rId4370" ref="D2187"/>
    <hyperlink r:id="rId4371" ref="B2188"/>
    <hyperlink r:id="rId4372" ref="D2188"/>
    <hyperlink r:id="rId4373" ref="B2189"/>
    <hyperlink r:id="rId4374" ref="D2189"/>
    <hyperlink r:id="rId4375" ref="B2190"/>
    <hyperlink r:id="rId4376" ref="D2190"/>
    <hyperlink r:id="rId4377" ref="B2191"/>
    <hyperlink r:id="rId4378" ref="D2191"/>
    <hyperlink r:id="rId4379" ref="B2192"/>
    <hyperlink r:id="rId4380" ref="D2192"/>
    <hyperlink r:id="rId4381" ref="B2193"/>
    <hyperlink r:id="rId4382" ref="D2193"/>
    <hyperlink r:id="rId4383" ref="B2194"/>
    <hyperlink r:id="rId4384" ref="D2194"/>
    <hyperlink r:id="rId4385" ref="B2195"/>
    <hyperlink r:id="rId4386" ref="D2195"/>
    <hyperlink r:id="rId4387" ref="B2196"/>
    <hyperlink r:id="rId4388" ref="D2196"/>
    <hyperlink r:id="rId4389" ref="B2197"/>
    <hyperlink r:id="rId4390" ref="D2197"/>
    <hyperlink r:id="rId4391" ref="B2198"/>
    <hyperlink r:id="rId4392" ref="D2198"/>
    <hyperlink r:id="rId4393" ref="B2199"/>
    <hyperlink r:id="rId4394" ref="D2199"/>
    <hyperlink r:id="rId4395" ref="B2200"/>
    <hyperlink r:id="rId4396" ref="D2200"/>
    <hyperlink r:id="rId4397" ref="B2201"/>
    <hyperlink r:id="rId4398" ref="D2201"/>
    <hyperlink r:id="rId4399" ref="B2202"/>
    <hyperlink r:id="rId4400" ref="D2202"/>
    <hyperlink r:id="rId4401" ref="B2203"/>
    <hyperlink r:id="rId4402" ref="D2203"/>
    <hyperlink r:id="rId4403" ref="B2204"/>
    <hyperlink r:id="rId4404" ref="D2204"/>
    <hyperlink r:id="rId4405" ref="B2205"/>
    <hyperlink r:id="rId4406" ref="D2205"/>
    <hyperlink r:id="rId4407" ref="B2206"/>
    <hyperlink r:id="rId4408" ref="D2206"/>
    <hyperlink r:id="rId4409" ref="B2207"/>
    <hyperlink r:id="rId4410" ref="D2207"/>
    <hyperlink r:id="rId4411" ref="B2208"/>
    <hyperlink r:id="rId4412" ref="D2208"/>
    <hyperlink r:id="rId4413" ref="B2209"/>
    <hyperlink r:id="rId4414" ref="D2209"/>
    <hyperlink r:id="rId4415" ref="B2210"/>
    <hyperlink r:id="rId4416" ref="D2210"/>
    <hyperlink r:id="rId4417" ref="B2211"/>
    <hyperlink r:id="rId4418" ref="D2211"/>
    <hyperlink r:id="rId4419" ref="B2212"/>
    <hyperlink r:id="rId4420" ref="D2212"/>
    <hyperlink r:id="rId4421" ref="B2213"/>
    <hyperlink r:id="rId4422" ref="D2213"/>
    <hyperlink r:id="rId4423" ref="B2214"/>
    <hyperlink r:id="rId4424" ref="D2214"/>
    <hyperlink r:id="rId4425" ref="B2215"/>
    <hyperlink r:id="rId4426" ref="D2215"/>
    <hyperlink r:id="rId4427" ref="B2216"/>
    <hyperlink r:id="rId4428" ref="D2216"/>
    <hyperlink r:id="rId4429" ref="B2217"/>
    <hyperlink r:id="rId4430" ref="D2217"/>
    <hyperlink r:id="rId4431" ref="B2218"/>
    <hyperlink r:id="rId4432" ref="D2218"/>
    <hyperlink r:id="rId4433" ref="B2219"/>
    <hyperlink r:id="rId4434" ref="D2219"/>
    <hyperlink r:id="rId4435" ref="B2220"/>
    <hyperlink r:id="rId4436" ref="D2220"/>
    <hyperlink r:id="rId4437" ref="B2221"/>
    <hyperlink r:id="rId4438" ref="D2221"/>
    <hyperlink r:id="rId4439" ref="B2222"/>
    <hyperlink r:id="rId4440" ref="D2222"/>
    <hyperlink r:id="rId4441" ref="B2223"/>
    <hyperlink r:id="rId4442" ref="D2223"/>
    <hyperlink r:id="rId4443" ref="B2224"/>
    <hyperlink r:id="rId4444" ref="D2224"/>
    <hyperlink r:id="rId4445" ref="B2225"/>
    <hyperlink r:id="rId4446" ref="D2225"/>
    <hyperlink r:id="rId4447" ref="B2226"/>
    <hyperlink r:id="rId4448" ref="D2226"/>
    <hyperlink r:id="rId4449" ref="B2227"/>
    <hyperlink r:id="rId4450" ref="D2227"/>
    <hyperlink r:id="rId4451" ref="B2228"/>
    <hyperlink r:id="rId4452" ref="D2228"/>
    <hyperlink r:id="rId4453" ref="B2229"/>
    <hyperlink r:id="rId4454" ref="D2229"/>
    <hyperlink r:id="rId4455" ref="B2230"/>
    <hyperlink r:id="rId4456" ref="D2230"/>
    <hyperlink r:id="rId4457" ref="B2231"/>
    <hyperlink r:id="rId4458" ref="D2231"/>
    <hyperlink r:id="rId4459" ref="B2232"/>
    <hyperlink r:id="rId4460" ref="D2232"/>
    <hyperlink r:id="rId4461" ref="B2233"/>
    <hyperlink r:id="rId4462" ref="D2233"/>
    <hyperlink r:id="rId4463" ref="B2234"/>
    <hyperlink r:id="rId4464" ref="D2234"/>
    <hyperlink r:id="rId4465" ref="B2235"/>
    <hyperlink r:id="rId4466" ref="D2235"/>
    <hyperlink r:id="rId4467" ref="B2236"/>
    <hyperlink r:id="rId4468" ref="D2236"/>
    <hyperlink r:id="rId4469" ref="B2237"/>
    <hyperlink r:id="rId4470" ref="D2237"/>
    <hyperlink r:id="rId4471" ref="B2238"/>
    <hyperlink r:id="rId4472" ref="D2238"/>
    <hyperlink r:id="rId4473" ref="B2239"/>
    <hyperlink r:id="rId4474" ref="D2239"/>
    <hyperlink r:id="rId4475" ref="B2240"/>
    <hyperlink r:id="rId4476" ref="D2240"/>
    <hyperlink r:id="rId4477" ref="B2241"/>
    <hyperlink r:id="rId4478" ref="D2241"/>
    <hyperlink r:id="rId4479" ref="B2242"/>
    <hyperlink r:id="rId4480" ref="D2242"/>
    <hyperlink r:id="rId4481" ref="B2243"/>
    <hyperlink r:id="rId4482" ref="D2243"/>
    <hyperlink r:id="rId4483" ref="B2244"/>
    <hyperlink r:id="rId4484" ref="D2244"/>
    <hyperlink r:id="rId4485" ref="B2245"/>
    <hyperlink r:id="rId4486" ref="D2245"/>
    <hyperlink r:id="rId4487" ref="B2246"/>
    <hyperlink r:id="rId4488" ref="D2246"/>
    <hyperlink r:id="rId4489" ref="B2247"/>
    <hyperlink r:id="rId4490" ref="D2247"/>
    <hyperlink r:id="rId4491" ref="B2248"/>
    <hyperlink r:id="rId4492" ref="D2248"/>
    <hyperlink r:id="rId4493" ref="B2249"/>
    <hyperlink r:id="rId4494" ref="D2249"/>
    <hyperlink r:id="rId4495" ref="B2250"/>
    <hyperlink r:id="rId4496" ref="D2250"/>
    <hyperlink r:id="rId4497" ref="B2251"/>
    <hyperlink r:id="rId4498" ref="D2251"/>
    <hyperlink r:id="rId4499" ref="B2252"/>
    <hyperlink r:id="rId4500" ref="D2252"/>
    <hyperlink r:id="rId4501" ref="B2253"/>
    <hyperlink r:id="rId4502" ref="D2253"/>
    <hyperlink r:id="rId4503" ref="B2254"/>
    <hyperlink r:id="rId4504" ref="D2254"/>
    <hyperlink r:id="rId4505" ref="B2255"/>
    <hyperlink r:id="rId4506" ref="D2255"/>
    <hyperlink r:id="rId4507" ref="B2256"/>
    <hyperlink r:id="rId4508" ref="D2256"/>
    <hyperlink r:id="rId4509" ref="B2257"/>
    <hyperlink r:id="rId4510" ref="D2257"/>
    <hyperlink r:id="rId4511" ref="B2258"/>
    <hyperlink r:id="rId4512" ref="D2258"/>
    <hyperlink r:id="rId4513" ref="B2259"/>
    <hyperlink r:id="rId4514" ref="D2259"/>
    <hyperlink r:id="rId4515" ref="B2260"/>
    <hyperlink r:id="rId4516" ref="D2260"/>
    <hyperlink r:id="rId4517" ref="B2261"/>
    <hyperlink r:id="rId4518" ref="D2261"/>
    <hyperlink r:id="rId4519" ref="B2262"/>
    <hyperlink r:id="rId4520" ref="D2262"/>
    <hyperlink r:id="rId4521" ref="B2263"/>
    <hyperlink r:id="rId4522" ref="D2263"/>
    <hyperlink r:id="rId4523" ref="B2264"/>
    <hyperlink r:id="rId4524" ref="D2264"/>
    <hyperlink r:id="rId4525" ref="B2265"/>
    <hyperlink r:id="rId4526" ref="D2265"/>
    <hyperlink r:id="rId4527" ref="B2266"/>
    <hyperlink r:id="rId4528" ref="D2266"/>
    <hyperlink r:id="rId4529" ref="B2267"/>
    <hyperlink r:id="rId4530" ref="D2267"/>
    <hyperlink r:id="rId4531" ref="B2268"/>
    <hyperlink r:id="rId4532" ref="D2268"/>
    <hyperlink r:id="rId4533" ref="B2269"/>
    <hyperlink r:id="rId4534" ref="D2269"/>
    <hyperlink r:id="rId4535" ref="B2270"/>
    <hyperlink r:id="rId4536" ref="D2270"/>
    <hyperlink r:id="rId4537" ref="B2271"/>
    <hyperlink r:id="rId4538" ref="D2271"/>
    <hyperlink r:id="rId4539" ref="B2272"/>
    <hyperlink r:id="rId4540" ref="D2272"/>
    <hyperlink r:id="rId4541" ref="B2273"/>
    <hyperlink r:id="rId4542" ref="D2273"/>
    <hyperlink r:id="rId4543" ref="B2274"/>
    <hyperlink r:id="rId4544" ref="D2274"/>
    <hyperlink r:id="rId4545" ref="B2275"/>
    <hyperlink r:id="rId4546" ref="D2275"/>
    <hyperlink r:id="rId4547" ref="B2276"/>
    <hyperlink r:id="rId4548" ref="D2276"/>
    <hyperlink r:id="rId4549" ref="B2277"/>
    <hyperlink r:id="rId4550" ref="D2277"/>
    <hyperlink r:id="rId4551" ref="B2278"/>
    <hyperlink r:id="rId4552" ref="D2278"/>
    <hyperlink r:id="rId4553" ref="B2279"/>
    <hyperlink r:id="rId4554" ref="D2279"/>
    <hyperlink r:id="rId4555" ref="B2280"/>
    <hyperlink r:id="rId4556" ref="D2280"/>
    <hyperlink r:id="rId4557" ref="B2281"/>
    <hyperlink r:id="rId4558" ref="D2281"/>
    <hyperlink r:id="rId4559" ref="B2282"/>
    <hyperlink r:id="rId4560" ref="D2282"/>
    <hyperlink r:id="rId4561" ref="B2283"/>
    <hyperlink r:id="rId4562" ref="D2283"/>
    <hyperlink r:id="rId4563" ref="B2284"/>
    <hyperlink r:id="rId4564" ref="D2284"/>
    <hyperlink r:id="rId4565" ref="B2285"/>
    <hyperlink r:id="rId4566" ref="D2285"/>
    <hyperlink r:id="rId4567" ref="B2286"/>
    <hyperlink r:id="rId4568" ref="D2286"/>
    <hyperlink r:id="rId4569" ref="B2287"/>
    <hyperlink r:id="rId4570" ref="D2287"/>
    <hyperlink r:id="rId4571" ref="B2288"/>
    <hyperlink r:id="rId4572" ref="D2288"/>
    <hyperlink r:id="rId4573" ref="B2289"/>
    <hyperlink r:id="rId4574" ref="D2289"/>
    <hyperlink r:id="rId4575" ref="B2290"/>
    <hyperlink r:id="rId4576" ref="D2290"/>
    <hyperlink r:id="rId4577" ref="B2291"/>
    <hyperlink r:id="rId4578" ref="D2291"/>
    <hyperlink r:id="rId4579" ref="B2292"/>
    <hyperlink r:id="rId4580" ref="D2292"/>
    <hyperlink r:id="rId4581" ref="B2293"/>
    <hyperlink r:id="rId4582" ref="D2293"/>
    <hyperlink r:id="rId4583" ref="B2294"/>
    <hyperlink r:id="rId4584" ref="D2294"/>
    <hyperlink r:id="rId4585" ref="B2295"/>
    <hyperlink r:id="rId4586" ref="D2295"/>
    <hyperlink r:id="rId4587" ref="B2296"/>
    <hyperlink r:id="rId4588" ref="D2296"/>
    <hyperlink r:id="rId4589" ref="B2297"/>
    <hyperlink r:id="rId4590" ref="D2297"/>
    <hyperlink r:id="rId4591" ref="B2298"/>
    <hyperlink r:id="rId4592" ref="D2298"/>
    <hyperlink r:id="rId4593" ref="B2299"/>
    <hyperlink r:id="rId4594" ref="D2299"/>
    <hyperlink r:id="rId4595" ref="B2300"/>
    <hyperlink r:id="rId4596" ref="D2300"/>
    <hyperlink r:id="rId4597" ref="B2301"/>
    <hyperlink r:id="rId4598" ref="D2301"/>
    <hyperlink r:id="rId4599" ref="B2302"/>
    <hyperlink r:id="rId4600" ref="D2302"/>
    <hyperlink r:id="rId4601" ref="B2303"/>
    <hyperlink r:id="rId4602" ref="D2303"/>
    <hyperlink r:id="rId4603" ref="B2304"/>
    <hyperlink r:id="rId4604" ref="D2304"/>
    <hyperlink r:id="rId4605" ref="B2305"/>
    <hyperlink r:id="rId4606" ref="D2305"/>
    <hyperlink r:id="rId4607" ref="B2306"/>
    <hyperlink r:id="rId4608" ref="D2306"/>
    <hyperlink r:id="rId4609" ref="B2307"/>
    <hyperlink r:id="rId4610" ref="D2307"/>
    <hyperlink r:id="rId4611" ref="B2308"/>
    <hyperlink r:id="rId4612" ref="D2308"/>
    <hyperlink r:id="rId4613" ref="B2309"/>
    <hyperlink r:id="rId4614" ref="D2309"/>
    <hyperlink r:id="rId4615" ref="B2310"/>
    <hyperlink r:id="rId4616" ref="D2310"/>
    <hyperlink r:id="rId4617" ref="B2311"/>
    <hyperlink r:id="rId4618" ref="D2311"/>
    <hyperlink r:id="rId4619" ref="B2312"/>
    <hyperlink r:id="rId4620" ref="D2312"/>
    <hyperlink r:id="rId4621" ref="B2313"/>
    <hyperlink r:id="rId4622" ref="D2313"/>
    <hyperlink r:id="rId4623" ref="B2314"/>
    <hyperlink r:id="rId4624" ref="D2314"/>
    <hyperlink r:id="rId4625" ref="B2315"/>
    <hyperlink r:id="rId4626" ref="D2315"/>
    <hyperlink r:id="rId4627" ref="B2316"/>
    <hyperlink r:id="rId4628" ref="D2316"/>
    <hyperlink r:id="rId4629" ref="B2317"/>
    <hyperlink r:id="rId4630" ref="D2317"/>
    <hyperlink r:id="rId4631" ref="B2318"/>
    <hyperlink r:id="rId4632" ref="D2318"/>
    <hyperlink r:id="rId4633" ref="B2319"/>
    <hyperlink r:id="rId4634" ref="D2319"/>
    <hyperlink r:id="rId4635" ref="B2320"/>
    <hyperlink r:id="rId4636" ref="D2320"/>
    <hyperlink r:id="rId4637" ref="B2321"/>
    <hyperlink r:id="rId4638" ref="D2321"/>
    <hyperlink r:id="rId4639" ref="B2322"/>
    <hyperlink r:id="rId4640" ref="D2322"/>
    <hyperlink r:id="rId4641" ref="B2323"/>
    <hyperlink r:id="rId4642" ref="D2323"/>
    <hyperlink r:id="rId4643" ref="B2324"/>
    <hyperlink r:id="rId4644" ref="D2324"/>
    <hyperlink r:id="rId4645" ref="B2325"/>
    <hyperlink r:id="rId4646" ref="D2325"/>
    <hyperlink r:id="rId4647" ref="B2326"/>
    <hyperlink r:id="rId4648" ref="D2326"/>
    <hyperlink r:id="rId4649" ref="B2327"/>
    <hyperlink r:id="rId4650" ref="D2327"/>
    <hyperlink r:id="rId4651" ref="B2328"/>
    <hyperlink r:id="rId4652" ref="D2328"/>
    <hyperlink r:id="rId4653" ref="B2329"/>
    <hyperlink r:id="rId4654" ref="D2329"/>
    <hyperlink r:id="rId4655" ref="B2330"/>
    <hyperlink r:id="rId4656" ref="D2330"/>
    <hyperlink r:id="rId4657" ref="B2331"/>
    <hyperlink r:id="rId4658" ref="D2331"/>
    <hyperlink r:id="rId4659" ref="B2332"/>
    <hyperlink r:id="rId4660" ref="D2332"/>
    <hyperlink r:id="rId4661" ref="B2333"/>
    <hyperlink r:id="rId4662" ref="D2333"/>
    <hyperlink r:id="rId4663" ref="B2334"/>
    <hyperlink r:id="rId4664" ref="D2334"/>
    <hyperlink r:id="rId4665" ref="B2335"/>
    <hyperlink r:id="rId4666" ref="D2335"/>
    <hyperlink r:id="rId4667" ref="B2336"/>
    <hyperlink r:id="rId4668" ref="D2336"/>
    <hyperlink r:id="rId4669" ref="B2337"/>
    <hyperlink r:id="rId4670" ref="D2337"/>
    <hyperlink r:id="rId4671" ref="B2338"/>
    <hyperlink r:id="rId4672" ref="D2338"/>
    <hyperlink r:id="rId4673" ref="B2339"/>
    <hyperlink r:id="rId4674" ref="D2339"/>
    <hyperlink r:id="rId4675" ref="B2340"/>
    <hyperlink r:id="rId4676" ref="D2340"/>
    <hyperlink r:id="rId4677" ref="B2341"/>
    <hyperlink r:id="rId4678" ref="D2341"/>
    <hyperlink r:id="rId4679" ref="B2342"/>
    <hyperlink r:id="rId4680" ref="D2342"/>
    <hyperlink r:id="rId4681" ref="B2343"/>
    <hyperlink r:id="rId4682" ref="D2343"/>
    <hyperlink r:id="rId4683" ref="B2344"/>
    <hyperlink r:id="rId4684" ref="D2344"/>
    <hyperlink r:id="rId4685" ref="B2345"/>
    <hyperlink r:id="rId4686" ref="D2345"/>
    <hyperlink r:id="rId4687" ref="B2346"/>
    <hyperlink r:id="rId4688" ref="D2346"/>
    <hyperlink r:id="rId4689" ref="B2347"/>
    <hyperlink r:id="rId4690" ref="D2347"/>
    <hyperlink r:id="rId4691" ref="B2348"/>
    <hyperlink r:id="rId4692" ref="D2348"/>
    <hyperlink r:id="rId4693" ref="B2349"/>
    <hyperlink r:id="rId4694" ref="D2349"/>
    <hyperlink r:id="rId4695" ref="B2350"/>
    <hyperlink r:id="rId4696" ref="D2350"/>
    <hyperlink r:id="rId4697" ref="B2351"/>
    <hyperlink r:id="rId4698" ref="D2351"/>
    <hyperlink r:id="rId4699" ref="B2352"/>
    <hyperlink r:id="rId4700" ref="D2352"/>
    <hyperlink r:id="rId4701" ref="B2353"/>
    <hyperlink r:id="rId4702" ref="D2353"/>
    <hyperlink r:id="rId4703" ref="B2354"/>
    <hyperlink r:id="rId4704" ref="D2354"/>
    <hyperlink r:id="rId4705" ref="B2355"/>
    <hyperlink r:id="rId4706" ref="D2355"/>
    <hyperlink r:id="rId4707" ref="B2356"/>
    <hyperlink r:id="rId4708" ref="D2356"/>
    <hyperlink r:id="rId4709" ref="B2357"/>
    <hyperlink r:id="rId4710" ref="D2357"/>
    <hyperlink r:id="rId4711" ref="B2358"/>
    <hyperlink r:id="rId4712" ref="D2358"/>
    <hyperlink r:id="rId4713" ref="B2359"/>
    <hyperlink r:id="rId4714" ref="D2359"/>
    <hyperlink r:id="rId4715" ref="B2360"/>
    <hyperlink r:id="rId4716" ref="D2360"/>
    <hyperlink r:id="rId4717" ref="B2361"/>
    <hyperlink r:id="rId4718" ref="D2361"/>
    <hyperlink r:id="rId4719" ref="B2362"/>
    <hyperlink r:id="rId4720" ref="D2362"/>
    <hyperlink r:id="rId4721" ref="B2363"/>
    <hyperlink r:id="rId4722" ref="D2363"/>
    <hyperlink r:id="rId4723" ref="B2364"/>
    <hyperlink r:id="rId4724" ref="D2364"/>
    <hyperlink r:id="rId4725" ref="B2365"/>
    <hyperlink r:id="rId4726" ref="D2365"/>
    <hyperlink r:id="rId4727" ref="B2366"/>
    <hyperlink r:id="rId4728" ref="D2366"/>
    <hyperlink r:id="rId4729" ref="B2367"/>
    <hyperlink r:id="rId4730" ref="D2367"/>
    <hyperlink r:id="rId4731" ref="B2368"/>
    <hyperlink r:id="rId4732" ref="D2368"/>
    <hyperlink r:id="rId4733" ref="B2369"/>
    <hyperlink r:id="rId4734" ref="D2369"/>
    <hyperlink r:id="rId4735" ref="B2370"/>
    <hyperlink r:id="rId4736" ref="D2370"/>
    <hyperlink r:id="rId4737" ref="B2371"/>
    <hyperlink r:id="rId4738" ref="D2371"/>
    <hyperlink r:id="rId4739" ref="B2372"/>
    <hyperlink r:id="rId4740" ref="D2372"/>
    <hyperlink r:id="rId4741" ref="B2373"/>
    <hyperlink r:id="rId4742" ref="D2373"/>
    <hyperlink r:id="rId4743" ref="B2374"/>
    <hyperlink r:id="rId4744" ref="D2374"/>
    <hyperlink r:id="rId4745" ref="B2375"/>
    <hyperlink r:id="rId4746" ref="D2375"/>
    <hyperlink r:id="rId4747" ref="B2376"/>
    <hyperlink r:id="rId4748" ref="D2376"/>
    <hyperlink r:id="rId4749" ref="B2377"/>
    <hyperlink r:id="rId4750" ref="D2377"/>
    <hyperlink r:id="rId4751" ref="B2378"/>
    <hyperlink r:id="rId4752" ref="D2378"/>
    <hyperlink r:id="rId4753" ref="B2379"/>
    <hyperlink r:id="rId4754" ref="D2379"/>
    <hyperlink r:id="rId4755" ref="B2380"/>
    <hyperlink r:id="rId4756" ref="D2380"/>
    <hyperlink r:id="rId4757" ref="B2381"/>
    <hyperlink r:id="rId4758" ref="D2381"/>
    <hyperlink r:id="rId4759" ref="B2382"/>
    <hyperlink r:id="rId4760" ref="D2382"/>
    <hyperlink r:id="rId4761" ref="B2383"/>
    <hyperlink r:id="rId4762" ref="D2383"/>
    <hyperlink r:id="rId4763" ref="B2384"/>
    <hyperlink r:id="rId4764" ref="D2384"/>
    <hyperlink r:id="rId4765" ref="B2385"/>
    <hyperlink r:id="rId4766" ref="D2385"/>
    <hyperlink r:id="rId4767" ref="B2386"/>
    <hyperlink r:id="rId4768" ref="D2386"/>
    <hyperlink r:id="rId4769" ref="B2387"/>
    <hyperlink r:id="rId4770" ref="D2387"/>
    <hyperlink r:id="rId4771" ref="B2388"/>
    <hyperlink r:id="rId4772" ref="D2388"/>
    <hyperlink r:id="rId4773" ref="B2389"/>
    <hyperlink r:id="rId4774" ref="D2389"/>
    <hyperlink r:id="rId4775" ref="B2390"/>
    <hyperlink r:id="rId4776" ref="D2390"/>
    <hyperlink r:id="rId4777" ref="B2391"/>
    <hyperlink r:id="rId4778" ref="D2391"/>
    <hyperlink r:id="rId4779" ref="B2392"/>
    <hyperlink r:id="rId4780" ref="D2392"/>
    <hyperlink r:id="rId4781" ref="B2393"/>
    <hyperlink r:id="rId4782" ref="D2393"/>
    <hyperlink r:id="rId4783" ref="B2394"/>
    <hyperlink r:id="rId4784" ref="D2394"/>
    <hyperlink r:id="rId4785" ref="B2395"/>
    <hyperlink r:id="rId4786" ref="D2395"/>
    <hyperlink r:id="rId4787" ref="B2396"/>
    <hyperlink r:id="rId4788" ref="D2396"/>
    <hyperlink r:id="rId4789" ref="B2397"/>
    <hyperlink r:id="rId4790" ref="D2397"/>
    <hyperlink r:id="rId4791" ref="B2398"/>
    <hyperlink r:id="rId4792" ref="D2398"/>
    <hyperlink r:id="rId4793" ref="B2399"/>
    <hyperlink r:id="rId4794" ref="D2399"/>
    <hyperlink r:id="rId4795" ref="B2400"/>
    <hyperlink r:id="rId4796" ref="D2400"/>
    <hyperlink r:id="rId4797" ref="B2401"/>
    <hyperlink r:id="rId4798" ref="D2401"/>
    <hyperlink r:id="rId4799" ref="B2402"/>
    <hyperlink r:id="rId4800" ref="D2402"/>
    <hyperlink r:id="rId4801" ref="B2403"/>
    <hyperlink r:id="rId4802" ref="D2403"/>
    <hyperlink r:id="rId4803" ref="B2404"/>
    <hyperlink r:id="rId4804" ref="D2404"/>
    <hyperlink r:id="rId4805" ref="B2405"/>
    <hyperlink r:id="rId4806" ref="D2405"/>
    <hyperlink r:id="rId4807" ref="B2406"/>
    <hyperlink r:id="rId4808" ref="D2406"/>
    <hyperlink r:id="rId4809" ref="B2407"/>
    <hyperlink r:id="rId4810" ref="D2407"/>
    <hyperlink r:id="rId4811" ref="B2408"/>
    <hyperlink r:id="rId4812" ref="D2408"/>
    <hyperlink r:id="rId4813" ref="B2409"/>
    <hyperlink r:id="rId4814" ref="D2409"/>
    <hyperlink r:id="rId4815" ref="B2410"/>
    <hyperlink r:id="rId4816" ref="D2410"/>
    <hyperlink r:id="rId4817" ref="B2411"/>
    <hyperlink r:id="rId4818" ref="D2411"/>
    <hyperlink r:id="rId4819" ref="B2412"/>
    <hyperlink r:id="rId4820" ref="D2412"/>
    <hyperlink r:id="rId4821" ref="B2413"/>
    <hyperlink r:id="rId4822" ref="D2413"/>
    <hyperlink r:id="rId4823" ref="B2414"/>
    <hyperlink r:id="rId4824" ref="D2414"/>
    <hyperlink r:id="rId4825" ref="B2415"/>
    <hyperlink r:id="rId4826" ref="D2415"/>
    <hyperlink r:id="rId4827" ref="B2416"/>
    <hyperlink r:id="rId4828" ref="D2416"/>
    <hyperlink r:id="rId4829" ref="B2417"/>
    <hyperlink r:id="rId4830" ref="D2417"/>
    <hyperlink r:id="rId4831" ref="B2418"/>
    <hyperlink r:id="rId4832" ref="D2418"/>
    <hyperlink r:id="rId4833" ref="B2419"/>
    <hyperlink r:id="rId4834" ref="D2419"/>
    <hyperlink r:id="rId4835" ref="B2420"/>
    <hyperlink r:id="rId4836" ref="D2420"/>
    <hyperlink r:id="rId4837" ref="B2421"/>
    <hyperlink r:id="rId4838" ref="D2421"/>
    <hyperlink r:id="rId4839" ref="B2422"/>
    <hyperlink r:id="rId4840" ref="D2422"/>
    <hyperlink r:id="rId4841" ref="B2423"/>
    <hyperlink r:id="rId4842" ref="D2423"/>
    <hyperlink r:id="rId4843" ref="B2424"/>
    <hyperlink r:id="rId4844" ref="D2424"/>
    <hyperlink r:id="rId4845" ref="B2425"/>
    <hyperlink r:id="rId4846" ref="D2425"/>
    <hyperlink r:id="rId4847" ref="B2426"/>
    <hyperlink r:id="rId4848" ref="D2426"/>
    <hyperlink r:id="rId4849" ref="B2427"/>
    <hyperlink r:id="rId4850" ref="D2427"/>
    <hyperlink r:id="rId4851" ref="B2428"/>
    <hyperlink r:id="rId4852" ref="D2428"/>
    <hyperlink r:id="rId4853" ref="B2429"/>
    <hyperlink r:id="rId4854" ref="D2429"/>
    <hyperlink r:id="rId4855" ref="B2430"/>
    <hyperlink r:id="rId4856" ref="D2430"/>
    <hyperlink r:id="rId4857" ref="B2431"/>
    <hyperlink r:id="rId4858" ref="D2431"/>
    <hyperlink r:id="rId4859" ref="B2432"/>
    <hyperlink r:id="rId4860" ref="D2432"/>
    <hyperlink r:id="rId4861" ref="B2433"/>
    <hyperlink r:id="rId4862" ref="D2433"/>
    <hyperlink r:id="rId4863" ref="B2434"/>
    <hyperlink r:id="rId4864" ref="D2434"/>
    <hyperlink r:id="rId4865" ref="B2435"/>
    <hyperlink r:id="rId4866" ref="D2435"/>
    <hyperlink r:id="rId4867" ref="B2436"/>
    <hyperlink r:id="rId4868" ref="D2436"/>
    <hyperlink r:id="rId4869" ref="B2437"/>
    <hyperlink r:id="rId4870" ref="D2437"/>
    <hyperlink r:id="rId4871" ref="B2438"/>
    <hyperlink r:id="rId4872" ref="D2438"/>
    <hyperlink r:id="rId4873" ref="B2439"/>
    <hyperlink r:id="rId4874" ref="D2439"/>
    <hyperlink r:id="rId4875" ref="B2440"/>
    <hyperlink r:id="rId4876" ref="D2440"/>
    <hyperlink r:id="rId4877" ref="B2441"/>
    <hyperlink r:id="rId4878" ref="D2441"/>
    <hyperlink r:id="rId4879" ref="B2442"/>
    <hyperlink r:id="rId4880" ref="D2442"/>
    <hyperlink r:id="rId4881" ref="B2443"/>
    <hyperlink r:id="rId4882" ref="D2443"/>
    <hyperlink r:id="rId4883" ref="B2444"/>
    <hyperlink r:id="rId4884" ref="D2444"/>
    <hyperlink r:id="rId4885" ref="B2445"/>
    <hyperlink r:id="rId4886" ref="D2445"/>
    <hyperlink r:id="rId4887" ref="B2446"/>
    <hyperlink r:id="rId4888" ref="D2446"/>
    <hyperlink r:id="rId4889" ref="B2447"/>
    <hyperlink r:id="rId4890" ref="D2447"/>
    <hyperlink r:id="rId4891" ref="B2448"/>
    <hyperlink r:id="rId4892" ref="D2448"/>
    <hyperlink r:id="rId4893" ref="B2449"/>
    <hyperlink r:id="rId4894" ref="D2449"/>
    <hyperlink r:id="rId4895" ref="B2450"/>
    <hyperlink r:id="rId4896" ref="D2450"/>
    <hyperlink r:id="rId4897" ref="B2451"/>
    <hyperlink r:id="rId4898" ref="D2451"/>
    <hyperlink r:id="rId4899" ref="B2452"/>
    <hyperlink r:id="rId4900" ref="D2452"/>
    <hyperlink r:id="rId4901" ref="B2453"/>
    <hyperlink r:id="rId4902" ref="D2453"/>
    <hyperlink r:id="rId4903" ref="B2454"/>
    <hyperlink r:id="rId4904" ref="D2454"/>
    <hyperlink r:id="rId4905" ref="B2455"/>
    <hyperlink r:id="rId4906" ref="D2455"/>
    <hyperlink r:id="rId4907" ref="B2456"/>
    <hyperlink r:id="rId4908" ref="D2456"/>
    <hyperlink r:id="rId4909" ref="B2457"/>
    <hyperlink r:id="rId4910" ref="D2457"/>
    <hyperlink r:id="rId4911" ref="B2458"/>
    <hyperlink r:id="rId4912" ref="D2458"/>
    <hyperlink r:id="rId4913" ref="B2459"/>
    <hyperlink r:id="rId4914" ref="D2459"/>
    <hyperlink r:id="rId4915" ref="B2460"/>
    <hyperlink r:id="rId4916" ref="D2460"/>
    <hyperlink r:id="rId4917" ref="B2461"/>
    <hyperlink r:id="rId4918" ref="D2461"/>
    <hyperlink r:id="rId4919" ref="B2462"/>
    <hyperlink r:id="rId4920" ref="D2462"/>
    <hyperlink r:id="rId4921" ref="B2463"/>
    <hyperlink r:id="rId4922" ref="D2463"/>
    <hyperlink r:id="rId4923" ref="B2464"/>
    <hyperlink r:id="rId4924" ref="D2464"/>
    <hyperlink r:id="rId4925" ref="B2465"/>
    <hyperlink r:id="rId4926" ref="D2465"/>
    <hyperlink r:id="rId4927" ref="B2466"/>
    <hyperlink r:id="rId4928" ref="D2466"/>
    <hyperlink r:id="rId4929" ref="B2467"/>
    <hyperlink r:id="rId4930" ref="D2467"/>
    <hyperlink r:id="rId4931" ref="B2468"/>
    <hyperlink r:id="rId4932" ref="D2468"/>
    <hyperlink r:id="rId4933" ref="B2469"/>
    <hyperlink r:id="rId4934" ref="D2469"/>
    <hyperlink r:id="rId4935" ref="B2470"/>
    <hyperlink r:id="rId4936" ref="D2470"/>
    <hyperlink r:id="rId4937" ref="B2471"/>
    <hyperlink r:id="rId4938" ref="D2471"/>
    <hyperlink r:id="rId4939" ref="B2472"/>
    <hyperlink r:id="rId4940" ref="D2472"/>
    <hyperlink r:id="rId4941" ref="B2473"/>
    <hyperlink r:id="rId4942" ref="D2473"/>
    <hyperlink r:id="rId4943" ref="B2474"/>
    <hyperlink r:id="rId4944" ref="D2474"/>
    <hyperlink r:id="rId4945" ref="B2475"/>
    <hyperlink r:id="rId4946" ref="D2475"/>
    <hyperlink r:id="rId4947" ref="B2476"/>
    <hyperlink r:id="rId4948" ref="D2476"/>
    <hyperlink r:id="rId4949" ref="B2477"/>
    <hyperlink r:id="rId4950" ref="D2477"/>
    <hyperlink r:id="rId4951" ref="B2478"/>
    <hyperlink r:id="rId4952" ref="D2478"/>
    <hyperlink r:id="rId4953" ref="B2479"/>
    <hyperlink r:id="rId4954" ref="D2479"/>
    <hyperlink r:id="rId4955" ref="B2480"/>
    <hyperlink r:id="rId4956" ref="D2480"/>
    <hyperlink r:id="rId4957" ref="B2481"/>
    <hyperlink r:id="rId4958" ref="D2481"/>
    <hyperlink r:id="rId4959" ref="B2482"/>
    <hyperlink r:id="rId4960" ref="D2482"/>
    <hyperlink r:id="rId4961" ref="B2483"/>
    <hyperlink r:id="rId4962" ref="D2483"/>
    <hyperlink r:id="rId4963" ref="B2484"/>
    <hyperlink r:id="rId4964" ref="D2484"/>
    <hyperlink r:id="rId4965" ref="B2485"/>
    <hyperlink r:id="rId4966" ref="D2485"/>
    <hyperlink r:id="rId4967" ref="B2486"/>
    <hyperlink r:id="rId4968" ref="D2486"/>
    <hyperlink r:id="rId4969" ref="B2487"/>
    <hyperlink r:id="rId4970" ref="D2487"/>
    <hyperlink r:id="rId4971" ref="B2488"/>
    <hyperlink r:id="rId4972" ref="D2488"/>
    <hyperlink r:id="rId4973" ref="B2489"/>
    <hyperlink r:id="rId4974" ref="D2489"/>
    <hyperlink r:id="rId4975" ref="B2490"/>
    <hyperlink r:id="rId4976" ref="D2490"/>
    <hyperlink r:id="rId4977" ref="B2491"/>
    <hyperlink r:id="rId4978" ref="D2491"/>
    <hyperlink r:id="rId4979" ref="B2492"/>
    <hyperlink r:id="rId4980" ref="D2492"/>
    <hyperlink r:id="rId4981" ref="B2493"/>
    <hyperlink r:id="rId4982" ref="D2493"/>
    <hyperlink r:id="rId4983" ref="B2494"/>
    <hyperlink r:id="rId4984" ref="D2494"/>
    <hyperlink r:id="rId4985" ref="B2495"/>
    <hyperlink r:id="rId4986" ref="D2495"/>
    <hyperlink r:id="rId4987" ref="B2496"/>
    <hyperlink r:id="rId4988" ref="D2496"/>
    <hyperlink r:id="rId4989" ref="B2497"/>
    <hyperlink r:id="rId4990" ref="D2497"/>
    <hyperlink r:id="rId4991" ref="B2498"/>
    <hyperlink r:id="rId4992" ref="D2498"/>
    <hyperlink r:id="rId4993" ref="B2499"/>
    <hyperlink r:id="rId4994" ref="D2499"/>
    <hyperlink r:id="rId4995" ref="B2500"/>
    <hyperlink r:id="rId4996" ref="D2500"/>
    <hyperlink r:id="rId4997" ref="B2501"/>
    <hyperlink r:id="rId4998" ref="D2501"/>
    <hyperlink r:id="rId4999" ref="B2502"/>
    <hyperlink r:id="rId5000" ref="D2502"/>
    <hyperlink r:id="rId5001" ref="B2503"/>
    <hyperlink r:id="rId5002" ref="D2503"/>
    <hyperlink r:id="rId5003" ref="B2504"/>
    <hyperlink r:id="rId5004" ref="D2504"/>
    <hyperlink r:id="rId5005" ref="B2505"/>
    <hyperlink r:id="rId5006" ref="D2505"/>
    <hyperlink r:id="rId5007" ref="B2506"/>
    <hyperlink r:id="rId5008" ref="D2506"/>
    <hyperlink r:id="rId5009" ref="B2507"/>
    <hyperlink r:id="rId5010" ref="D2507"/>
    <hyperlink r:id="rId5011" ref="B2508"/>
    <hyperlink r:id="rId5012" ref="D2508"/>
    <hyperlink r:id="rId5013" ref="B2509"/>
    <hyperlink r:id="rId5014" ref="D2509"/>
    <hyperlink r:id="rId5015" ref="B2510"/>
    <hyperlink r:id="rId5016" ref="D2510"/>
    <hyperlink r:id="rId5017" ref="B2511"/>
    <hyperlink r:id="rId5018" ref="D2511"/>
    <hyperlink r:id="rId5019" ref="B2512"/>
    <hyperlink r:id="rId5020" ref="D2512"/>
    <hyperlink r:id="rId5021" ref="B2513"/>
    <hyperlink r:id="rId5022" ref="D2513"/>
    <hyperlink r:id="rId5023" ref="B2514"/>
    <hyperlink r:id="rId5024" ref="D2514"/>
    <hyperlink r:id="rId5025" ref="B2515"/>
    <hyperlink r:id="rId5026" ref="D2515"/>
    <hyperlink r:id="rId5027" ref="B2516"/>
    <hyperlink r:id="rId5028" ref="D2516"/>
    <hyperlink r:id="rId5029" ref="B2517"/>
    <hyperlink r:id="rId5030" ref="D2517"/>
    <hyperlink r:id="rId5031" ref="B2518"/>
    <hyperlink r:id="rId5032" ref="D2518"/>
    <hyperlink r:id="rId5033" ref="B2519"/>
    <hyperlink r:id="rId5034" ref="D2519"/>
    <hyperlink r:id="rId5035" ref="B2520"/>
    <hyperlink r:id="rId5036" ref="D2520"/>
    <hyperlink r:id="rId5037" ref="B2521"/>
    <hyperlink r:id="rId5038" ref="D2521"/>
    <hyperlink r:id="rId5039" ref="B2522"/>
    <hyperlink r:id="rId5040" ref="D2522"/>
    <hyperlink r:id="rId5041" ref="B2523"/>
    <hyperlink r:id="rId5042" ref="D2523"/>
    <hyperlink r:id="rId5043" ref="B2524"/>
    <hyperlink r:id="rId5044" ref="D2524"/>
    <hyperlink r:id="rId5045" ref="B2525"/>
    <hyperlink r:id="rId5046" ref="D2525"/>
    <hyperlink r:id="rId5047" ref="B2526"/>
    <hyperlink r:id="rId5048" ref="D2526"/>
    <hyperlink r:id="rId5049" ref="B2527"/>
    <hyperlink r:id="rId5050" ref="D2527"/>
    <hyperlink r:id="rId5051" ref="B2528"/>
    <hyperlink r:id="rId5052" ref="D2528"/>
    <hyperlink r:id="rId5053" ref="B2529"/>
    <hyperlink r:id="rId5054" ref="D2529"/>
    <hyperlink r:id="rId5055" ref="B2530"/>
    <hyperlink r:id="rId5056" ref="D2530"/>
    <hyperlink r:id="rId5057" ref="B2531"/>
    <hyperlink r:id="rId5058" ref="D2531"/>
    <hyperlink r:id="rId5059" ref="B2532"/>
    <hyperlink r:id="rId5060" ref="D2532"/>
    <hyperlink r:id="rId5061" ref="B2533"/>
    <hyperlink r:id="rId5062" ref="D2533"/>
    <hyperlink r:id="rId5063" ref="B2534"/>
    <hyperlink r:id="rId5064" ref="D2534"/>
    <hyperlink r:id="rId5065" ref="B2535"/>
    <hyperlink r:id="rId5066" ref="D2535"/>
    <hyperlink r:id="rId5067" ref="B2536"/>
    <hyperlink r:id="rId5068" ref="D2536"/>
    <hyperlink r:id="rId5069" ref="B2537"/>
    <hyperlink r:id="rId5070" ref="D2537"/>
    <hyperlink r:id="rId5071" ref="B2538"/>
    <hyperlink r:id="rId5072" ref="D2538"/>
    <hyperlink r:id="rId5073" ref="B2539"/>
    <hyperlink r:id="rId5074" ref="D2539"/>
    <hyperlink r:id="rId5075" ref="B2540"/>
    <hyperlink r:id="rId5076" ref="D2540"/>
    <hyperlink r:id="rId5077" ref="B2541"/>
    <hyperlink r:id="rId5078" ref="D2541"/>
    <hyperlink r:id="rId5079" ref="B2542"/>
    <hyperlink r:id="rId5080" ref="D2542"/>
    <hyperlink r:id="rId5081" ref="B2543"/>
    <hyperlink r:id="rId5082" ref="D2543"/>
    <hyperlink r:id="rId5083" ref="B2544"/>
    <hyperlink r:id="rId5084" ref="D2544"/>
    <hyperlink r:id="rId5085" ref="B2545"/>
    <hyperlink r:id="rId5086" ref="D2545"/>
    <hyperlink r:id="rId5087" ref="B2546"/>
    <hyperlink r:id="rId5088" ref="D2546"/>
    <hyperlink r:id="rId5089" ref="B2547"/>
    <hyperlink r:id="rId5090" ref="D2547"/>
    <hyperlink r:id="rId5091" ref="B2548"/>
    <hyperlink r:id="rId5092" ref="D2548"/>
    <hyperlink r:id="rId5093" ref="B2549"/>
    <hyperlink r:id="rId5094" ref="D2549"/>
    <hyperlink r:id="rId5095" ref="B2550"/>
    <hyperlink r:id="rId5096" ref="D2550"/>
    <hyperlink r:id="rId5097" ref="B2551"/>
    <hyperlink r:id="rId5098" ref="D2551"/>
    <hyperlink r:id="rId5099" ref="B2552"/>
    <hyperlink r:id="rId5100" ref="D2552"/>
    <hyperlink r:id="rId5101" ref="B2553"/>
    <hyperlink r:id="rId5102" ref="D2553"/>
    <hyperlink r:id="rId5103" ref="B2554"/>
    <hyperlink r:id="rId5104" ref="D2554"/>
    <hyperlink r:id="rId5105" ref="B2555"/>
    <hyperlink r:id="rId5106" ref="D2555"/>
    <hyperlink r:id="rId5107" ref="B2556"/>
    <hyperlink r:id="rId5108" ref="D2556"/>
    <hyperlink r:id="rId5109" ref="B2557"/>
    <hyperlink r:id="rId5110" ref="D2557"/>
    <hyperlink r:id="rId5111" ref="B2558"/>
    <hyperlink r:id="rId5112" ref="D2558"/>
    <hyperlink r:id="rId5113" ref="B2559"/>
    <hyperlink r:id="rId5114" ref="D2559"/>
    <hyperlink r:id="rId5115" ref="B2560"/>
    <hyperlink r:id="rId5116" ref="D2560"/>
    <hyperlink r:id="rId5117" ref="B2561"/>
    <hyperlink r:id="rId5118" ref="D2561"/>
    <hyperlink r:id="rId5119" ref="B2562"/>
    <hyperlink r:id="rId5120" ref="D2562"/>
    <hyperlink r:id="rId5121" ref="B2563"/>
    <hyperlink r:id="rId5122" ref="D2563"/>
    <hyperlink r:id="rId5123" ref="B2564"/>
    <hyperlink r:id="rId5124" ref="D2564"/>
    <hyperlink r:id="rId5125" ref="B2565"/>
    <hyperlink r:id="rId5126" ref="D2565"/>
    <hyperlink r:id="rId5127" ref="B2566"/>
    <hyperlink r:id="rId5128" ref="D2566"/>
    <hyperlink r:id="rId5129" ref="B2567"/>
    <hyperlink r:id="rId5130" ref="D2567"/>
    <hyperlink r:id="rId5131" ref="B2568"/>
    <hyperlink r:id="rId5132" ref="D2568"/>
    <hyperlink r:id="rId5133" ref="B2569"/>
    <hyperlink r:id="rId5134" ref="D2569"/>
    <hyperlink r:id="rId5135" ref="B2570"/>
    <hyperlink r:id="rId5136" ref="D2570"/>
    <hyperlink r:id="rId5137" ref="B2571"/>
    <hyperlink r:id="rId5138" ref="D2571"/>
    <hyperlink r:id="rId5139" ref="B2572"/>
    <hyperlink r:id="rId5140" ref="D2572"/>
    <hyperlink r:id="rId5141" ref="B2573"/>
    <hyperlink r:id="rId5142" ref="D2573"/>
    <hyperlink r:id="rId5143" ref="B2574"/>
    <hyperlink r:id="rId5144" ref="D2574"/>
    <hyperlink r:id="rId5145" ref="B2575"/>
    <hyperlink r:id="rId5146" ref="D2575"/>
    <hyperlink r:id="rId5147" ref="B2576"/>
    <hyperlink r:id="rId5148" ref="D2576"/>
    <hyperlink r:id="rId5149" ref="B2577"/>
    <hyperlink r:id="rId5150" ref="D2577"/>
    <hyperlink r:id="rId5151" ref="B2578"/>
    <hyperlink r:id="rId5152" ref="D2578"/>
    <hyperlink r:id="rId5153" ref="B2579"/>
    <hyperlink r:id="rId5154" ref="D2579"/>
    <hyperlink r:id="rId5155" ref="B2580"/>
    <hyperlink r:id="rId5156" ref="D2580"/>
    <hyperlink r:id="rId5157" ref="B2581"/>
    <hyperlink r:id="rId5158" ref="D2581"/>
    <hyperlink r:id="rId5159" ref="B2582"/>
    <hyperlink r:id="rId5160" ref="D2582"/>
    <hyperlink r:id="rId5161" ref="B2583"/>
    <hyperlink r:id="rId5162" ref="D2583"/>
    <hyperlink r:id="rId5163" ref="B2584"/>
    <hyperlink r:id="rId5164" ref="D2584"/>
    <hyperlink r:id="rId5165" ref="B2585"/>
    <hyperlink r:id="rId5166" ref="D2585"/>
    <hyperlink r:id="rId5167" ref="B2586"/>
    <hyperlink r:id="rId5168" ref="D2586"/>
    <hyperlink r:id="rId5169" ref="B2587"/>
    <hyperlink r:id="rId5170" ref="D2587"/>
    <hyperlink r:id="rId5171" ref="B2588"/>
    <hyperlink r:id="rId5172" ref="D2588"/>
    <hyperlink r:id="rId5173" ref="B2589"/>
    <hyperlink r:id="rId5174" ref="D2589"/>
    <hyperlink r:id="rId5175" ref="B2590"/>
    <hyperlink r:id="rId5176" ref="D2590"/>
    <hyperlink r:id="rId5177" ref="B2591"/>
    <hyperlink r:id="rId5178" ref="D2591"/>
    <hyperlink r:id="rId5179" ref="B2592"/>
    <hyperlink r:id="rId5180" ref="D2592"/>
    <hyperlink r:id="rId5181" ref="B2593"/>
    <hyperlink r:id="rId5182" ref="D2593"/>
    <hyperlink r:id="rId5183" ref="B2594"/>
    <hyperlink r:id="rId5184" ref="D2594"/>
    <hyperlink r:id="rId5185" ref="B2595"/>
    <hyperlink r:id="rId5186" ref="D2595"/>
    <hyperlink r:id="rId5187" ref="B2596"/>
    <hyperlink r:id="rId5188" ref="D2596"/>
    <hyperlink r:id="rId5189" ref="B2597"/>
    <hyperlink r:id="rId5190" ref="D2597"/>
    <hyperlink r:id="rId5191" ref="B2598"/>
    <hyperlink r:id="rId5192" ref="D2598"/>
    <hyperlink r:id="rId5193" ref="B2599"/>
    <hyperlink r:id="rId5194" ref="D2599"/>
    <hyperlink r:id="rId5195" ref="B2600"/>
    <hyperlink r:id="rId5196" ref="D2600"/>
    <hyperlink r:id="rId5197" ref="B2601"/>
    <hyperlink r:id="rId5198" ref="D2601"/>
    <hyperlink r:id="rId5199" ref="B2602"/>
    <hyperlink r:id="rId5200" ref="D2602"/>
    <hyperlink r:id="rId5201" ref="B2603"/>
    <hyperlink r:id="rId5202" ref="D2603"/>
    <hyperlink r:id="rId5203" ref="B2604"/>
    <hyperlink r:id="rId5204" ref="D2604"/>
    <hyperlink r:id="rId5205" ref="B2605"/>
    <hyperlink r:id="rId5206" ref="D2605"/>
    <hyperlink r:id="rId5207" ref="B2606"/>
    <hyperlink r:id="rId5208" ref="D2606"/>
    <hyperlink r:id="rId5209" ref="B2607"/>
    <hyperlink r:id="rId5210" ref="D2607"/>
    <hyperlink r:id="rId5211" ref="B2608"/>
    <hyperlink r:id="rId5212" ref="D2608"/>
    <hyperlink r:id="rId5213" ref="B2609"/>
    <hyperlink r:id="rId5214" ref="D2609"/>
    <hyperlink r:id="rId5215" ref="B2610"/>
    <hyperlink r:id="rId5216" ref="D2610"/>
    <hyperlink r:id="rId5217" ref="B2611"/>
    <hyperlink r:id="rId5218" ref="D2611"/>
    <hyperlink r:id="rId5219" ref="B2612"/>
    <hyperlink r:id="rId5220" ref="D2612"/>
    <hyperlink r:id="rId5221" ref="B2613"/>
    <hyperlink r:id="rId5222" ref="D2613"/>
    <hyperlink r:id="rId5223" ref="B2614"/>
    <hyperlink r:id="rId5224" ref="D2614"/>
    <hyperlink r:id="rId5225" ref="B2615"/>
    <hyperlink r:id="rId5226" ref="D2615"/>
    <hyperlink r:id="rId5227" ref="B2616"/>
    <hyperlink r:id="rId5228" ref="D2616"/>
    <hyperlink r:id="rId5229" ref="B2617"/>
    <hyperlink r:id="rId5230" ref="D2617"/>
    <hyperlink r:id="rId5231" ref="B2618"/>
    <hyperlink r:id="rId5232" ref="D2618"/>
    <hyperlink r:id="rId5233" ref="B2619"/>
    <hyperlink r:id="rId5234" ref="D2619"/>
    <hyperlink r:id="rId5235" ref="B2620"/>
    <hyperlink r:id="rId5236" ref="D2620"/>
    <hyperlink r:id="rId5237" ref="B2621"/>
    <hyperlink r:id="rId5238" ref="D2621"/>
    <hyperlink r:id="rId5239" ref="B2622"/>
    <hyperlink r:id="rId5240" ref="D2622"/>
    <hyperlink r:id="rId5241" ref="B2623"/>
    <hyperlink r:id="rId5242" ref="D2623"/>
    <hyperlink r:id="rId5243" ref="B2624"/>
    <hyperlink r:id="rId5244" ref="D2624"/>
    <hyperlink r:id="rId5245" ref="B2625"/>
    <hyperlink r:id="rId5246" ref="D2625"/>
    <hyperlink r:id="rId5247" ref="B2626"/>
    <hyperlink r:id="rId5248" ref="D2626"/>
    <hyperlink r:id="rId5249" ref="B2627"/>
    <hyperlink r:id="rId5250" ref="D2627"/>
    <hyperlink r:id="rId5251" ref="B2628"/>
    <hyperlink r:id="rId5252" ref="D2628"/>
    <hyperlink r:id="rId5253" ref="B2629"/>
    <hyperlink r:id="rId5254" ref="D2629"/>
    <hyperlink r:id="rId5255" ref="B2630"/>
    <hyperlink r:id="rId5256" ref="D2630"/>
    <hyperlink r:id="rId5257" ref="B2631"/>
    <hyperlink r:id="rId5258" ref="D2631"/>
    <hyperlink r:id="rId5259" ref="B2632"/>
    <hyperlink r:id="rId5260" ref="D2632"/>
    <hyperlink r:id="rId5261" ref="B2633"/>
    <hyperlink r:id="rId5262" ref="D2633"/>
    <hyperlink r:id="rId5263" ref="B2634"/>
    <hyperlink r:id="rId5264" ref="D2634"/>
    <hyperlink r:id="rId5265" ref="B2635"/>
    <hyperlink r:id="rId5266" ref="D2635"/>
    <hyperlink r:id="rId5267" ref="B2636"/>
    <hyperlink r:id="rId5268" ref="D2636"/>
    <hyperlink r:id="rId5269" ref="B2637"/>
    <hyperlink r:id="rId5270" ref="D2637"/>
    <hyperlink r:id="rId5271" ref="B2638"/>
    <hyperlink r:id="rId5272" ref="D2638"/>
    <hyperlink r:id="rId5273" ref="B2639"/>
    <hyperlink r:id="rId5274" ref="D2639"/>
    <hyperlink r:id="rId5275" ref="B2640"/>
    <hyperlink r:id="rId5276" ref="D2640"/>
    <hyperlink r:id="rId5277" ref="B2641"/>
    <hyperlink r:id="rId5278" ref="D2641"/>
    <hyperlink r:id="rId5279" ref="B2642"/>
    <hyperlink r:id="rId5280" ref="D2642"/>
    <hyperlink r:id="rId5281" ref="B2643"/>
    <hyperlink r:id="rId5282" ref="D2643"/>
    <hyperlink r:id="rId5283" ref="B2644"/>
    <hyperlink r:id="rId5284" ref="D2644"/>
    <hyperlink r:id="rId5285" ref="B2645"/>
    <hyperlink r:id="rId5286" ref="D2645"/>
    <hyperlink r:id="rId5287" ref="B2646"/>
    <hyperlink r:id="rId5288" ref="D2646"/>
    <hyperlink r:id="rId5289" ref="B2647"/>
    <hyperlink r:id="rId5290" ref="D2647"/>
    <hyperlink r:id="rId5291" ref="B2648"/>
    <hyperlink r:id="rId5292" ref="D2648"/>
    <hyperlink r:id="rId5293" ref="B2649"/>
    <hyperlink r:id="rId5294" ref="D2649"/>
    <hyperlink r:id="rId5295" ref="B2650"/>
    <hyperlink r:id="rId5296" ref="D2650"/>
    <hyperlink r:id="rId5297" ref="B2651"/>
    <hyperlink r:id="rId5298" ref="D2651"/>
    <hyperlink r:id="rId5299" ref="B2652"/>
    <hyperlink r:id="rId5300" ref="D2652"/>
    <hyperlink r:id="rId5301" ref="B2653"/>
    <hyperlink r:id="rId5302" ref="D2653"/>
    <hyperlink r:id="rId5303" ref="B2654"/>
    <hyperlink r:id="rId5304" ref="D2654"/>
    <hyperlink r:id="rId5305" ref="B2655"/>
    <hyperlink r:id="rId5306" ref="D2655"/>
    <hyperlink r:id="rId5307" ref="B2656"/>
    <hyperlink r:id="rId5308" ref="D2656"/>
    <hyperlink r:id="rId5309" ref="B2657"/>
    <hyperlink r:id="rId5310" ref="D2657"/>
    <hyperlink r:id="rId5311" ref="B2658"/>
    <hyperlink r:id="rId5312" ref="D2658"/>
    <hyperlink r:id="rId5313" ref="B2659"/>
    <hyperlink r:id="rId5314" ref="D2659"/>
    <hyperlink r:id="rId5315" ref="B2660"/>
    <hyperlink r:id="rId5316" ref="D2660"/>
    <hyperlink r:id="rId5317" ref="B2661"/>
    <hyperlink r:id="rId5318" ref="D2661"/>
    <hyperlink r:id="rId5319" ref="B2662"/>
    <hyperlink r:id="rId5320" ref="D2662"/>
    <hyperlink r:id="rId5321" ref="B2663"/>
    <hyperlink r:id="rId5322" ref="D2663"/>
    <hyperlink r:id="rId5323" ref="B2664"/>
    <hyperlink r:id="rId5324" ref="D2664"/>
    <hyperlink r:id="rId5325" ref="B2665"/>
    <hyperlink r:id="rId5326" ref="D2665"/>
    <hyperlink r:id="rId5327" ref="B2666"/>
    <hyperlink r:id="rId5328" ref="D2666"/>
    <hyperlink r:id="rId5329" ref="B2667"/>
    <hyperlink r:id="rId5330" ref="D2667"/>
    <hyperlink r:id="rId5331" ref="B2668"/>
    <hyperlink r:id="rId5332" ref="D2668"/>
    <hyperlink r:id="rId5333" ref="B2669"/>
    <hyperlink r:id="rId5334" ref="D2669"/>
    <hyperlink r:id="rId5335" ref="B2670"/>
    <hyperlink r:id="rId5336" ref="D2670"/>
    <hyperlink r:id="rId5337" ref="B2671"/>
    <hyperlink r:id="rId5338" ref="D2671"/>
    <hyperlink r:id="rId5339" ref="B2672"/>
    <hyperlink r:id="rId5340" ref="D2672"/>
    <hyperlink r:id="rId5341" ref="B2673"/>
    <hyperlink r:id="rId5342" ref="D2673"/>
    <hyperlink r:id="rId5343" ref="B2674"/>
    <hyperlink r:id="rId5344" ref="D2674"/>
    <hyperlink r:id="rId5345" ref="B2675"/>
    <hyperlink r:id="rId5346" ref="D2675"/>
    <hyperlink r:id="rId5347" ref="B2676"/>
    <hyperlink r:id="rId5348" ref="D2676"/>
    <hyperlink r:id="rId5349" ref="B2677"/>
    <hyperlink r:id="rId5350" ref="D2677"/>
    <hyperlink r:id="rId5351" ref="B2678"/>
    <hyperlink r:id="rId5352" ref="D2678"/>
    <hyperlink r:id="rId5353" ref="B2679"/>
    <hyperlink r:id="rId5354" ref="D2679"/>
    <hyperlink r:id="rId5355" ref="B2680"/>
    <hyperlink r:id="rId5356" ref="D2680"/>
    <hyperlink r:id="rId5357" ref="B2681"/>
    <hyperlink r:id="rId5358" ref="D2681"/>
    <hyperlink r:id="rId5359" ref="B2682"/>
    <hyperlink r:id="rId5360" ref="D2682"/>
    <hyperlink r:id="rId5361" ref="B2683"/>
    <hyperlink r:id="rId5362" ref="D2683"/>
    <hyperlink r:id="rId5363" ref="B2684"/>
    <hyperlink r:id="rId5364" ref="D2684"/>
    <hyperlink r:id="rId5365" ref="B2685"/>
    <hyperlink r:id="rId5366" ref="D2685"/>
    <hyperlink r:id="rId5367" ref="B2686"/>
    <hyperlink r:id="rId5368" ref="D2686"/>
    <hyperlink r:id="rId5369" ref="B2687"/>
    <hyperlink r:id="rId5370" ref="D2687"/>
    <hyperlink r:id="rId5371" ref="B2688"/>
    <hyperlink r:id="rId5372" ref="D2688"/>
    <hyperlink r:id="rId5373" ref="B2689"/>
    <hyperlink r:id="rId5374" ref="D2689"/>
    <hyperlink r:id="rId5375" ref="B2690"/>
    <hyperlink r:id="rId5376" ref="D2690"/>
    <hyperlink r:id="rId5377" ref="B2691"/>
    <hyperlink r:id="rId5378" ref="D2691"/>
    <hyperlink r:id="rId5379" ref="B2692"/>
    <hyperlink r:id="rId5380" ref="D2692"/>
    <hyperlink r:id="rId5381" ref="B2693"/>
    <hyperlink r:id="rId5382" ref="D2693"/>
    <hyperlink r:id="rId5383" ref="B2694"/>
    <hyperlink r:id="rId5384" ref="D2694"/>
    <hyperlink r:id="rId5385" ref="B2695"/>
    <hyperlink r:id="rId5386" ref="D2695"/>
    <hyperlink r:id="rId5387" ref="B2696"/>
    <hyperlink r:id="rId5388" ref="D2696"/>
    <hyperlink r:id="rId5389" ref="B2697"/>
    <hyperlink r:id="rId5390" ref="D2697"/>
    <hyperlink r:id="rId5391" ref="B2698"/>
    <hyperlink r:id="rId5392" ref="D2698"/>
    <hyperlink r:id="rId5393" ref="B2699"/>
    <hyperlink r:id="rId5394" ref="D2699"/>
    <hyperlink r:id="rId5395" ref="B2700"/>
    <hyperlink r:id="rId5396" ref="D2700"/>
    <hyperlink r:id="rId5397" ref="B2701"/>
    <hyperlink r:id="rId5398" ref="D2701"/>
    <hyperlink r:id="rId5399" ref="B2702"/>
    <hyperlink r:id="rId5400" ref="D2702"/>
    <hyperlink r:id="rId5401" ref="B2703"/>
    <hyperlink r:id="rId5402" ref="D2703"/>
    <hyperlink r:id="rId5403" ref="B2704"/>
    <hyperlink r:id="rId5404" ref="D2704"/>
    <hyperlink r:id="rId5405" ref="B2705"/>
    <hyperlink r:id="rId5406" ref="D2705"/>
    <hyperlink r:id="rId5407" ref="B2706"/>
    <hyperlink r:id="rId5408" ref="D2706"/>
    <hyperlink r:id="rId5409" ref="B2707"/>
    <hyperlink r:id="rId5410" ref="D2707"/>
    <hyperlink r:id="rId5411" ref="B2708"/>
    <hyperlink r:id="rId5412" ref="D2708"/>
    <hyperlink r:id="rId5413" ref="B2709"/>
    <hyperlink r:id="rId5414" ref="D2709"/>
    <hyperlink r:id="rId5415" ref="B2710"/>
    <hyperlink r:id="rId5416" ref="D2710"/>
    <hyperlink r:id="rId5417" ref="B2711"/>
    <hyperlink r:id="rId5418" ref="D2711"/>
    <hyperlink r:id="rId5419" ref="B2712"/>
    <hyperlink r:id="rId5420" ref="D2712"/>
    <hyperlink r:id="rId5421" ref="B2713"/>
    <hyperlink r:id="rId5422" ref="D2713"/>
    <hyperlink r:id="rId5423" ref="B2714"/>
    <hyperlink r:id="rId5424" ref="D2714"/>
    <hyperlink r:id="rId5425" ref="B2715"/>
    <hyperlink r:id="rId5426" ref="D2715"/>
    <hyperlink r:id="rId5427" ref="B2716"/>
    <hyperlink r:id="rId5428" ref="D2716"/>
    <hyperlink r:id="rId5429" ref="B2717"/>
    <hyperlink r:id="rId5430" ref="D2717"/>
    <hyperlink r:id="rId5431" ref="B2718"/>
    <hyperlink r:id="rId5432" ref="D2718"/>
    <hyperlink r:id="rId5433" ref="B2719"/>
    <hyperlink r:id="rId5434" ref="D2719"/>
    <hyperlink r:id="rId5435" ref="B2720"/>
    <hyperlink r:id="rId5436" ref="D2720"/>
    <hyperlink r:id="rId5437" ref="B2721"/>
    <hyperlink r:id="rId5438" ref="D2721"/>
    <hyperlink r:id="rId5439" ref="B2722"/>
    <hyperlink r:id="rId5440" ref="D2722"/>
    <hyperlink r:id="rId5441" ref="B2723"/>
    <hyperlink r:id="rId5442" ref="D2723"/>
    <hyperlink r:id="rId5443" ref="B2724"/>
    <hyperlink r:id="rId5444" ref="D2724"/>
    <hyperlink r:id="rId5445" ref="B2725"/>
    <hyperlink r:id="rId5446" ref="D2725"/>
    <hyperlink r:id="rId5447" ref="B2726"/>
    <hyperlink r:id="rId5448" ref="D2726"/>
    <hyperlink r:id="rId5449" ref="B2727"/>
    <hyperlink r:id="rId5450" ref="D2727"/>
    <hyperlink r:id="rId5451" ref="B2728"/>
    <hyperlink r:id="rId5452" ref="D2728"/>
    <hyperlink r:id="rId5453" ref="B2729"/>
    <hyperlink r:id="rId5454" ref="D2729"/>
    <hyperlink r:id="rId5455" ref="B2730"/>
    <hyperlink r:id="rId5456" ref="D2730"/>
    <hyperlink r:id="rId5457" ref="B2731"/>
    <hyperlink r:id="rId5458" ref="D2731"/>
    <hyperlink r:id="rId5459" ref="B2732"/>
    <hyperlink r:id="rId5460" ref="D2732"/>
    <hyperlink r:id="rId5461" ref="B2733"/>
    <hyperlink r:id="rId5462" ref="D2733"/>
    <hyperlink r:id="rId5463" ref="B2734"/>
    <hyperlink r:id="rId5464" ref="D2734"/>
    <hyperlink r:id="rId5465" ref="B2735"/>
    <hyperlink r:id="rId5466" ref="D2735"/>
    <hyperlink r:id="rId5467" ref="B2736"/>
    <hyperlink r:id="rId5468" ref="D2736"/>
    <hyperlink r:id="rId5469" ref="B2737"/>
    <hyperlink r:id="rId5470" ref="D2737"/>
    <hyperlink r:id="rId5471" ref="B2738"/>
    <hyperlink r:id="rId5472" ref="D2738"/>
    <hyperlink r:id="rId5473" ref="B2739"/>
    <hyperlink r:id="rId5474" ref="D2739"/>
    <hyperlink r:id="rId5475" ref="B2740"/>
    <hyperlink r:id="rId5476" ref="D2740"/>
    <hyperlink r:id="rId5477" ref="B2741"/>
    <hyperlink r:id="rId5478" ref="D2741"/>
    <hyperlink r:id="rId5479" ref="B2742"/>
    <hyperlink r:id="rId5480" ref="D2742"/>
    <hyperlink r:id="rId5481" ref="B2743"/>
    <hyperlink r:id="rId5482" ref="D2743"/>
    <hyperlink r:id="rId5483" ref="B2744"/>
    <hyperlink r:id="rId5484" ref="D2744"/>
    <hyperlink r:id="rId5485" ref="B2745"/>
    <hyperlink r:id="rId5486" ref="D2745"/>
    <hyperlink r:id="rId5487" ref="B2746"/>
    <hyperlink r:id="rId5488" ref="D2746"/>
    <hyperlink r:id="rId5489" ref="B2747"/>
    <hyperlink r:id="rId5490" ref="D2747"/>
    <hyperlink r:id="rId5491" ref="B2748"/>
    <hyperlink r:id="rId5492" ref="D2748"/>
    <hyperlink r:id="rId5493" ref="B2749"/>
    <hyperlink r:id="rId5494" ref="D2749"/>
    <hyperlink r:id="rId5495" ref="B2750"/>
    <hyperlink r:id="rId5496" ref="D2750"/>
    <hyperlink r:id="rId5497" ref="B2751"/>
    <hyperlink r:id="rId5498" ref="D2751"/>
    <hyperlink r:id="rId5499" ref="B2752"/>
    <hyperlink r:id="rId5500" ref="D2752"/>
    <hyperlink r:id="rId5501" ref="B2753"/>
    <hyperlink r:id="rId5502" ref="D2753"/>
    <hyperlink r:id="rId5503" ref="B2754"/>
    <hyperlink r:id="rId5504" ref="D2754"/>
    <hyperlink r:id="rId5505" ref="B2755"/>
    <hyperlink r:id="rId5506" ref="D2755"/>
    <hyperlink r:id="rId5507" ref="B2756"/>
    <hyperlink r:id="rId5508" ref="D2756"/>
    <hyperlink r:id="rId5509" ref="B2757"/>
    <hyperlink r:id="rId5510" ref="D2757"/>
    <hyperlink r:id="rId5511" ref="B2758"/>
    <hyperlink r:id="rId5512" ref="D2758"/>
    <hyperlink r:id="rId5513" ref="B2759"/>
    <hyperlink r:id="rId5514" ref="D2759"/>
    <hyperlink r:id="rId5515" ref="B2760"/>
    <hyperlink r:id="rId5516" ref="D2760"/>
    <hyperlink r:id="rId5517" ref="B2761"/>
    <hyperlink r:id="rId5518" ref="D2761"/>
    <hyperlink r:id="rId5519" ref="B2762"/>
    <hyperlink r:id="rId5520" ref="D2762"/>
    <hyperlink r:id="rId5521" ref="B2763"/>
    <hyperlink r:id="rId5522" ref="D2763"/>
    <hyperlink r:id="rId5523" ref="B2764"/>
    <hyperlink r:id="rId5524" ref="D2764"/>
    <hyperlink r:id="rId5525" ref="B2765"/>
    <hyperlink r:id="rId5526" ref="D2765"/>
    <hyperlink r:id="rId5527" ref="B2766"/>
    <hyperlink r:id="rId5528" ref="D2766"/>
    <hyperlink r:id="rId5529" ref="B2767"/>
    <hyperlink r:id="rId5530" ref="D2767"/>
    <hyperlink r:id="rId5531" ref="B2768"/>
    <hyperlink r:id="rId5532" ref="D2768"/>
    <hyperlink r:id="rId5533" ref="B2769"/>
    <hyperlink r:id="rId5534" ref="D2769"/>
    <hyperlink r:id="rId5535" ref="B2770"/>
    <hyperlink r:id="rId5536" ref="D2770"/>
    <hyperlink r:id="rId5537" ref="B2771"/>
    <hyperlink r:id="rId5538" ref="D2771"/>
    <hyperlink r:id="rId5539" ref="B2772"/>
    <hyperlink r:id="rId5540" ref="D2772"/>
    <hyperlink r:id="rId5541" ref="B2773"/>
    <hyperlink r:id="rId5542" ref="D2773"/>
    <hyperlink r:id="rId5543" ref="B2774"/>
    <hyperlink r:id="rId5544" ref="D2774"/>
    <hyperlink r:id="rId5545" ref="B2775"/>
    <hyperlink r:id="rId5546" ref="D2775"/>
    <hyperlink r:id="rId5547" ref="B2776"/>
    <hyperlink r:id="rId5548" ref="D2776"/>
    <hyperlink r:id="rId5549" ref="B2777"/>
    <hyperlink r:id="rId5550" ref="D2777"/>
    <hyperlink r:id="rId5551" ref="B2778"/>
    <hyperlink r:id="rId5552" ref="D2778"/>
    <hyperlink r:id="rId5553" ref="B2779"/>
    <hyperlink r:id="rId5554" ref="D2779"/>
    <hyperlink r:id="rId5555" ref="B2780"/>
    <hyperlink r:id="rId5556" ref="D2780"/>
    <hyperlink r:id="rId5557" ref="B2781"/>
    <hyperlink r:id="rId5558" ref="D2781"/>
    <hyperlink r:id="rId5559" ref="B2782"/>
    <hyperlink r:id="rId5560" ref="D2782"/>
    <hyperlink r:id="rId5561" ref="B2783"/>
    <hyperlink r:id="rId5562" ref="D2783"/>
    <hyperlink r:id="rId5563" ref="B2784"/>
    <hyperlink r:id="rId5564" ref="D2784"/>
    <hyperlink r:id="rId5565" ref="B2785"/>
    <hyperlink r:id="rId5566" ref="D2785"/>
    <hyperlink r:id="rId5567" ref="B2786"/>
    <hyperlink r:id="rId5568" ref="D2786"/>
    <hyperlink r:id="rId5569" ref="B2787"/>
    <hyperlink r:id="rId5570" ref="D2787"/>
    <hyperlink r:id="rId5571" ref="B2788"/>
    <hyperlink r:id="rId5572" ref="D2788"/>
    <hyperlink r:id="rId5573" ref="B2789"/>
    <hyperlink r:id="rId5574" ref="D2789"/>
    <hyperlink r:id="rId5575" ref="B2790"/>
    <hyperlink r:id="rId5576" ref="D2790"/>
    <hyperlink r:id="rId5577" ref="B2791"/>
    <hyperlink r:id="rId5578" ref="D2791"/>
    <hyperlink r:id="rId5579" ref="B2792"/>
    <hyperlink r:id="rId5580" ref="D2792"/>
    <hyperlink r:id="rId5581" ref="B2793"/>
    <hyperlink r:id="rId5582" ref="D2793"/>
    <hyperlink r:id="rId5583" ref="B2794"/>
    <hyperlink r:id="rId5584" ref="D2794"/>
    <hyperlink r:id="rId5585" ref="B2795"/>
    <hyperlink r:id="rId5586" ref="D2795"/>
    <hyperlink r:id="rId5587" ref="B2796"/>
    <hyperlink r:id="rId5588" ref="D2796"/>
    <hyperlink r:id="rId5589" ref="B2797"/>
    <hyperlink r:id="rId5590" ref="D2797"/>
    <hyperlink r:id="rId5591" ref="B2798"/>
    <hyperlink r:id="rId5592" ref="D2798"/>
    <hyperlink r:id="rId5593" ref="B2799"/>
    <hyperlink r:id="rId5594" ref="D2799"/>
    <hyperlink r:id="rId5595" ref="B2800"/>
    <hyperlink r:id="rId5596" ref="D2800"/>
    <hyperlink r:id="rId5597" ref="B2801"/>
    <hyperlink r:id="rId5598" ref="D2801"/>
    <hyperlink r:id="rId5599" ref="B2802"/>
    <hyperlink r:id="rId5600" ref="D2802"/>
    <hyperlink r:id="rId5601" ref="B2803"/>
    <hyperlink r:id="rId5602" ref="D2803"/>
    <hyperlink r:id="rId5603" ref="B2804"/>
    <hyperlink r:id="rId5604" ref="D2804"/>
    <hyperlink r:id="rId5605" ref="B2805"/>
    <hyperlink r:id="rId5606" ref="D2805"/>
    <hyperlink r:id="rId5607" ref="B2806"/>
    <hyperlink r:id="rId5608" ref="D2806"/>
    <hyperlink r:id="rId5609" ref="B2807"/>
    <hyperlink r:id="rId5610" ref="D2807"/>
    <hyperlink r:id="rId5611" ref="B2808"/>
    <hyperlink r:id="rId5612" ref="D2808"/>
    <hyperlink r:id="rId5613" ref="B2809"/>
    <hyperlink r:id="rId5614" ref="D2809"/>
    <hyperlink r:id="rId5615" ref="B2810"/>
    <hyperlink r:id="rId5616" ref="D2810"/>
    <hyperlink r:id="rId5617" ref="B2811"/>
    <hyperlink r:id="rId5618" ref="D2811"/>
    <hyperlink r:id="rId5619" ref="B2812"/>
    <hyperlink r:id="rId5620" ref="D2812"/>
    <hyperlink r:id="rId5621" ref="B2813"/>
    <hyperlink r:id="rId5622" ref="D2813"/>
    <hyperlink r:id="rId5623" ref="B2814"/>
    <hyperlink r:id="rId5624" ref="D2814"/>
    <hyperlink r:id="rId5625" ref="B2815"/>
    <hyperlink r:id="rId5626" ref="D2815"/>
    <hyperlink r:id="rId5627" ref="B2816"/>
    <hyperlink r:id="rId5628" ref="D2816"/>
    <hyperlink r:id="rId5629" ref="B2817"/>
    <hyperlink r:id="rId5630" ref="D2817"/>
    <hyperlink r:id="rId5631" ref="B2818"/>
    <hyperlink r:id="rId5632" ref="D2818"/>
    <hyperlink r:id="rId5633" ref="B2819"/>
    <hyperlink r:id="rId5634" ref="D2819"/>
    <hyperlink r:id="rId5635" ref="B2820"/>
    <hyperlink r:id="rId5636" ref="D2820"/>
    <hyperlink r:id="rId5637" ref="B2821"/>
    <hyperlink r:id="rId5638" ref="D2821"/>
    <hyperlink r:id="rId5639" ref="B2822"/>
    <hyperlink r:id="rId5640" ref="D2822"/>
    <hyperlink r:id="rId5641" ref="B2823"/>
    <hyperlink r:id="rId5642" ref="D2823"/>
    <hyperlink r:id="rId5643" ref="B2824"/>
    <hyperlink r:id="rId5644" ref="D2824"/>
    <hyperlink r:id="rId5645" ref="B2825"/>
    <hyperlink r:id="rId5646" ref="D2825"/>
    <hyperlink r:id="rId5647" ref="B2826"/>
    <hyperlink r:id="rId5648" ref="D2826"/>
    <hyperlink r:id="rId5649" ref="B2827"/>
    <hyperlink r:id="rId5650" ref="D2827"/>
    <hyperlink r:id="rId5651" ref="B2828"/>
    <hyperlink r:id="rId5652" ref="D2828"/>
    <hyperlink r:id="rId5653" ref="B2829"/>
    <hyperlink r:id="rId5654" ref="D2829"/>
    <hyperlink r:id="rId5655" ref="B2830"/>
    <hyperlink r:id="rId5656" ref="D2830"/>
    <hyperlink r:id="rId5657" ref="B2831"/>
    <hyperlink r:id="rId5658" ref="D2831"/>
    <hyperlink r:id="rId5659" ref="B2832"/>
    <hyperlink r:id="rId5660" ref="D2832"/>
    <hyperlink r:id="rId5661" ref="B2833"/>
    <hyperlink r:id="rId5662" ref="D2833"/>
    <hyperlink r:id="rId5663" ref="B2834"/>
    <hyperlink r:id="rId5664" ref="D2834"/>
    <hyperlink r:id="rId5665" ref="B2835"/>
    <hyperlink r:id="rId5666" ref="D2835"/>
    <hyperlink r:id="rId5667" ref="B2836"/>
    <hyperlink r:id="rId5668" ref="D2836"/>
    <hyperlink r:id="rId5669" ref="B2837"/>
    <hyperlink r:id="rId5670" ref="D2837"/>
    <hyperlink r:id="rId5671" ref="B2838"/>
    <hyperlink r:id="rId5672" ref="D2838"/>
    <hyperlink r:id="rId5673" ref="B2839"/>
    <hyperlink r:id="rId5674" ref="D2839"/>
    <hyperlink r:id="rId5675" ref="B2840"/>
    <hyperlink r:id="rId5676" ref="D2840"/>
    <hyperlink r:id="rId5677" ref="B2841"/>
    <hyperlink r:id="rId5678" ref="D2841"/>
    <hyperlink r:id="rId5679" ref="B2842"/>
    <hyperlink r:id="rId5680" ref="D2842"/>
    <hyperlink r:id="rId5681" ref="B2843"/>
    <hyperlink r:id="rId5682" ref="D2843"/>
    <hyperlink r:id="rId5683" ref="B2844"/>
    <hyperlink r:id="rId5684" ref="D2844"/>
    <hyperlink r:id="rId5685" ref="B2845"/>
    <hyperlink r:id="rId5686" ref="D2845"/>
    <hyperlink r:id="rId5687" ref="B2846"/>
    <hyperlink r:id="rId5688" ref="D2846"/>
    <hyperlink r:id="rId5689" ref="B2847"/>
    <hyperlink r:id="rId5690" ref="D2847"/>
    <hyperlink r:id="rId5691" ref="B2848"/>
    <hyperlink r:id="rId5692" ref="D2848"/>
    <hyperlink r:id="rId5693" ref="B2849"/>
    <hyperlink r:id="rId5694" ref="D2849"/>
    <hyperlink r:id="rId5695" ref="B2850"/>
    <hyperlink r:id="rId5696" ref="D2850"/>
    <hyperlink r:id="rId5697" ref="B2851"/>
    <hyperlink r:id="rId5698" ref="D2851"/>
    <hyperlink r:id="rId5699" ref="B2852"/>
    <hyperlink r:id="rId5700" ref="D2852"/>
    <hyperlink r:id="rId5701" ref="B2853"/>
    <hyperlink r:id="rId5702" ref="D2853"/>
    <hyperlink r:id="rId5703" ref="B2854"/>
    <hyperlink r:id="rId5704" ref="D2854"/>
    <hyperlink r:id="rId5705" ref="B2855"/>
    <hyperlink r:id="rId5706" ref="D2855"/>
    <hyperlink r:id="rId5707" ref="B2856"/>
    <hyperlink r:id="rId5708" ref="D2856"/>
    <hyperlink r:id="rId5709" ref="B2857"/>
    <hyperlink r:id="rId5710" ref="D2857"/>
    <hyperlink r:id="rId5711" ref="B2858"/>
    <hyperlink r:id="rId5712" ref="D2858"/>
    <hyperlink r:id="rId5713" ref="B2859"/>
    <hyperlink r:id="rId5714" ref="D2859"/>
    <hyperlink r:id="rId5715" ref="B2860"/>
    <hyperlink r:id="rId5716" ref="D2860"/>
    <hyperlink r:id="rId5717" ref="B2861"/>
    <hyperlink r:id="rId5718" ref="D2861"/>
    <hyperlink r:id="rId5719" ref="B2862"/>
    <hyperlink r:id="rId5720" ref="D2862"/>
    <hyperlink r:id="rId5721" ref="B2863"/>
    <hyperlink r:id="rId5722" ref="D2863"/>
    <hyperlink r:id="rId5723" ref="B2864"/>
    <hyperlink r:id="rId5724" ref="D2864"/>
    <hyperlink r:id="rId5725" ref="B2865"/>
    <hyperlink r:id="rId5726" ref="D2865"/>
    <hyperlink r:id="rId5727" ref="B2866"/>
    <hyperlink r:id="rId5728" ref="D2866"/>
    <hyperlink r:id="rId5729" ref="B2867"/>
    <hyperlink r:id="rId5730" ref="D2867"/>
    <hyperlink r:id="rId5731" ref="B2868"/>
    <hyperlink r:id="rId5732" ref="D2868"/>
    <hyperlink r:id="rId5733" ref="B2869"/>
    <hyperlink r:id="rId5734" ref="D2869"/>
    <hyperlink r:id="rId5735" ref="B2870"/>
    <hyperlink r:id="rId5736" ref="D2870"/>
    <hyperlink r:id="rId5737" ref="B2871"/>
    <hyperlink r:id="rId5738" ref="D2871"/>
    <hyperlink r:id="rId5739" ref="B2872"/>
    <hyperlink r:id="rId5740" ref="D2872"/>
    <hyperlink r:id="rId5741" ref="B2873"/>
    <hyperlink r:id="rId5742" ref="D2873"/>
    <hyperlink r:id="rId5743" ref="B2874"/>
    <hyperlink r:id="rId5744" ref="D2874"/>
    <hyperlink r:id="rId5745" ref="B2875"/>
    <hyperlink r:id="rId5746" ref="D2875"/>
    <hyperlink r:id="rId5747" ref="B2876"/>
    <hyperlink r:id="rId5748" ref="D2876"/>
    <hyperlink r:id="rId5749" ref="B2877"/>
    <hyperlink r:id="rId5750" ref="D2877"/>
    <hyperlink r:id="rId5751" ref="B2878"/>
    <hyperlink r:id="rId5752" ref="D2878"/>
    <hyperlink r:id="rId5753" ref="B2879"/>
    <hyperlink r:id="rId5754" ref="D2879"/>
    <hyperlink r:id="rId5755" ref="B2880"/>
    <hyperlink r:id="rId5756" ref="D2880"/>
    <hyperlink r:id="rId5757" ref="B2881"/>
    <hyperlink r:id="rId5758" ref="D2881"/>
    <hyperlink r:id="rId5759" ref="B2882"/>
    <hyperlink r:id="rId5760" ref="D2882"/>
    <hyperlink r:id="rId5761" ref="B2883"/>
    <hyperlink r:id="rId5762" ref="D2883"/>
    <hyperlink r:id="rId5763" ref="B2884"/>
    <hyperlink r:id="rId5764" ref="D2884"/>
    <hyperlink r:id="rId5765" ref="B2885"/>
    <hyperlink r:id="rId5766" ref="D2885"/>
    <hyperlink r:id="rId5767" ref="B2886"/>
    <hyperlink r:id="rId5768" ref="D2886"/>
    <hyperlink r:id="rId5769" ref="B2887"/>
    <hyperlink r:id="rId5770" ref="D2887"/>
    <hyperlink r:id="rId5771" ref="B2888"/>
    <hyperlink r:id="rId5772" ref="D2888"/>
    <hyperlink r:id="rId5773" ref="B2889"/>
    <hyperlink r:id="rId5774" ref="D2889"/>
    <hyperlink r:id="rId5775" ref="B2890"/>
    <hyperlink r:id="rId5776" ref="D2890"/>
    <hyperlink r:id="rId5777" ref="B2891"/>
    <hyperlink r:id="rId5778" ref="D2891"/>
    <hyperlink r:id="rId5779" ref="B2892"/>
    <hyperlink r:id="rId5780" ref="D2892"/>
    <hyperlink r:id="rId5781" ref="B2893"/>
    <hyperlink r:id="rId5782" ref="D2893"/>
    <hyperlink r:id="rId5783" ref="B2894"/>
    <hyperlink r:id="rId5784" ref="D2894"/>
    <hyperlink r:id="rId5785" ref="B2895"/>
    <hyperlink r:id="rId5786" ref="D2895"/>
    <hyperlink r:id="rId5787" ref="B2896"/>
    <hyperlink r:id="rId5788" ref="D2896"/>
    <hyperlink r:id="rId5789" ref="B2897"/>
    <hyperlink r:id="rId5790" ref="D2897"/>
    <hyperlink r:id="rId5791" ref="B2898"/>
    <hyperlink r:id="rId5792" ref="D2898"/>
    <hyperlink r:id="rId5793" ref="B2899"/>
    <hyperlink r:id="rId5794" ref="D2899"/>
    <hyperlink r:id="rId5795" ref="B2900"/>
    <hyperlink r:id="rId5796" ref="D2900"/>
    <hyperlink r:id="rId5797" ref="B2901"/>
    <hyperlink r:id="rId5798" ref="D2901"/>
    <hyperlink r:id="rId5799" ref="B2902"/>
    <hyperlink r:id="rId5800" ref="D2902"/>
    <hyperlink r:id="rId5801" ref="B2903"/>
    <hyperlink r:id="rId5802" ref="D2903"/>
    <hyperlink r:id="rId5803" ref="B2904"/>
    <hyperlink r:id="rId5804" ref="D2904"/>
    <hyperlink r:id="rId5805" ref="B2905"/>
    <hyperlink r:id="rId5806" ref="D2905"/>
    <hyperlink r:id="rId5807" ref="B2906"/>
    <hyperlink r:id="rId5808" ref="D2906"/>
    <hyperlink r:id="rId5809" ref="B2907"/>
    <hyperlink r:id="rId5810" ref="D2907"/>
    <hyperlink r:id="rId5811" ref="B2908"/>
    <hyperlink r:id="rId5812" ref="D2908"/>
    <hyperlink r:id="rId5813" ref="B2909"/>
    <hyperlink r:id="rId5814" ref="D2909"/>
    <hyperlink r:id="rId5815" ref="B2910"/>
    <hyperlink r:id="rId5816" ref="D2910"/>
    <hyperlink r:id="rId5817" ref="B2911"/>
    <hyperlink r:id="rId5818" ref="D2911"/>
    <hyperlink r:id="rId5819" ref="B2912"/>
    <hyperlink r:id="rId5820" ref="D2912"/>
    <hyperlink r:id="rId5821" ref="B2913"/>
    <hyperlink r:id="rId5822" ref="D2913"/>
    <hyperlink r:id="rId5823" ref="B2914"/>
    <hyperlink r:id="rId5824" ref="D2914"/>
    <hyperlink r:id="rId5825" ref="B2915"/>
    <hyperlink r:id="rId5826" ref="D2915"/>
    <hyperlink r:id="rId5827" ref="B2916"/>
    <hyperlink r:id="rId5828" ref="D2916"/>
    <hyperlink r:id="rId5829" ref="B2917"/>
    <hyperlink r:id="rId5830" ref="D2917"/>
    <hyperlink r:id="rId5831" ref="B2918"/>
    <hyperlink r:id="rId5832" ref="D2918"/>
    <hyperlink r:id="rId5833" ref="B2919"/>
    <hyperlink r:id="rId5834" ref="D2919"/>
    <hyperlink r:id="rId5835" ref="B2920"/>
    <hyperlink r:id="rId5836" ref="D2920"/>
    <hyperlink r:id="rId5837" ref="B2921"/>
    <hyperlink r:id="rId5838" ref="D2921"/>
    <hyperlink r:id="rId5839" ref="B2922"/>
    <hyperlink r:id="rId5840" ref="D2922"/>
    <hyperlink r:id="rId5841" ref="B2923"/>
    <hyperlink r:id="rId5842" ref="D2923"/>
    <hyperlink r:id="rId5843" ref="B2924"/>
    <hyperlink r:id="rId5844" ref="D2924"/>
    <hyperlink r:id="rId5845" ref="B2925"/>
    <hyperlink r:id="rId5846" ref="D2925"/>
    <hyperlink r:id="rId5847" ref="B2926"/>
    <hyperlink r:id="rId5848" ref="D2926"/>
    <hyperlink r:id="rId5849" ref="B2927"/>
    <hyperlink r:id="rId5850" ref="D2927"/>
    <hyperlink r:id="rId5851" ref="B2928"/>
    <hyperlink r:id="rId5852" ref="D2928"/>
    <hyperlink r:id="rId5853" ref="B2929"/>
    <hyperlink r:id="rId5854" ref="D2929"/>
    <hyperlink r:id="rId5855" ref="B2930"/>
    <hyperlink r:id="rId5856" ref="D2930"/>
    <hyperlink r:id="rId5857" ref="B2931"/>
    <hyperlink r:id="rId5858" ref="D2931"/>
    <hyperlink r:id="rId5859" ref="B2932"/>
    <hyperlink r:id="rId5860" ref="D2932"/>
    <hyperlink r:id="rId5861" ref="B2933"/>
    <hyperlink r:id="rId5862" ref="D2933"/>
    <hyperlink r:id="rId5863" ref="B2934"/>
    <hyperlink r:id="rId5864" ref="D2934"/>
    <hyperlink r:id="rId5865" ref="B2935"/>
    <hyperlink r:id="rId5866" ref="D2935"/>
    <hyperlink r:id="rId5867" ref="B2936"/>
    <hyperlink r:id="rId5868" ref="D2936"/>
    <hyperlink r:id="rId5869" ref="B2937"/>
    <hyperlink r:id="rId5870" ref="D2937"/>
    <hyperlink r:id="rId5871" ref="B2938"/>
    <hyperlink r:id="rId5872" ref="D2938"/>
    <hyperlink r:id="rId5873" ref="B2939"/>
    <hyperlink r:id="rId5874" ref="D2939"/>
    <hyperlink r:id="rId5875" ref="B2940"/>
    <hyperlink r:id="rId5876" ref="D2940"/>
    <hyperlink r:id="rId5877" ref="B2941"/>
    <hyperlink r:id="rId5878" ref="D2941"/>
    <hyperlink r:id="rId5879" ref="B2942"/>
    <hyperlink r:id="rId5880" ref="D2942"/>
    <hyperlink r:id="rId5881" ref="B2943"/>
    <hyperlink r:id="rId5882" ref="D2943"/>
    <hyperlink r:id="rId5883" ref="B2944"/>
    <hyperlink r:id="rId5884" ref="D2944"/>
    <hyperlink r:id="rId5885" ref="B2945"/>
    <hyperlink r:id="rId5886" ref="D2945"/>
    <hyperlink r:id="rId5887" ref="B2946"/>
    <hyperlink r:id="rId5888" ref="D2946"/>
    <hyperlink r:id="rId5889" ref="B2947"/>
    <hyperlink r:id="rId5890" ref="D2947"/>
    <hyperlink r:id="rId5891" ref="B2948"/>
    <hyperlink r:id="rId5892" ref="D2948"/>
    <hyperlink r:id="rId5893" ref="B2949"/>
    <hyperlink r:id="rId5894" ref="D2949"/>
    <hyperlink r:id="rId5895" ref="B2950"/>
    <hyperlink r:id="rId5896" ref="D2950"/>
    <hyperlink r:id="rId5897" ref="B2951"/>
    <hyperlink r:id="rId5898" ref="D2951"/>
    <hyperlink r:id="rId5899" ref="B2952"/>
    <hyperlink r:id="rId5900" ref="D2952"/>
    <hyperlink r:id="rId5901" ref="B2953"/>
    <hyperlink r:id="rId5902" ref="D2953"/>
    <hyperlink r:id="rId5903" ref="B2954"/>
    <hyperlink r:id="rId5904" ref="D2954"/>
    <hyperlink r:id="rId5905" ref="B2955"/>
    <hyperlink r:id="rId5906" ref="D2955"/>
    <hyperlink r:id="rId5907" ref="B2956"/>
    <hyperlink r:id="rId5908" ref="D2956"/>
    <hyperlink r:id="rId5909" ref="B2957"/>
    <hyperlink r:id="rId5910" ref="D2957"/>
    <hyperlink r:id="rId5911" ref="B2958"/>
    <hyperlink r:id="rId5912" ref="D2958"/>
    <hyperlink r:id="rId5913" ref="B2959"/>
    <hyperlink r:id="rId5914" ref="D2959"/>
    <hyperlink r:id="rId5915" ref="B2960"/>
    <hyperlink r:id="rId5916" ref="D2960"/>
    <hyperlink r:id="rId5917" ref="B2961"/>
    <hyperlink r:id="rId5918" ref="D2961"/>
    <hyperlink r:id="rId5919" ref="B2962"/>
    <hyperlink r:id="rId5920" ref="D2962"/>
    <hyperlink r:id="rId5921" ref="B2963"/>
    <hyperlink r:id="rId5922" ref="D2963"/>
    <hyperlink r:id="rId5923" ref="B2964"/>
    <hyperlink r:id="rId5924" ref="D2964"/>
    <hyperlink r:id="rId5925" ref="B2965"/>
    <hyperlink r:id="rId5926" ref="D2965"/>
    <hyperlink r:id="rId5927" ref="B2966"/>
    <hyperlink r:id="rId5928" ref="D2966"/>
    <hyperlink r:id="rId5929" ref="B2967"/>
    <hyperlink r:id="rId5930" ref="D2967"/>
    <hyperlink r:id="rId5931" ref="B2968"/>
    <hyperlink r:id="rId5932" ref="D2968"/>
    <hyperlink r:id="rId5933" ref="B2969"/>
    <hyperlink r:id="rId5934" ref="D2969"/>
    <hyperlink r:id="rId5935" ref="B2970"/>
    <hyperlink r:id="rId5936" ref="D2970"/>
    <hyperlink r:id="rId5937" ref="B2971"/>
    <hyperlink r:id="rId5938" ref="D2971"/>
    <hyperlink r:id="rId5939" ref="B2972"/>
    <hyperlink r:id="rId5940" ref="D2972"/>
    <hyperlink r:id="rId5941" ref="B2973"/>
    <hyperlink r:id="rId5942" ref="D2973"/>
    <hyperlink r:id="rId5943" ref="B2974"/>
    <hyperlink r:id="rId5944" ref="D2974"/>
    <hyperlink r:id="rId5945" ref="B2975"/>
    <hyperlink r:id="rId5946" ref="D2975"/>
    <hyperlink r:id="rId5947" ref="B2976"/>
    <hyperlink r:id="rId5948" ref="D2976"/>
    <hyperlink r:id="rId5949" ref="B2977"/>
    <hyperlink r:id="rId5950" ref="D2977"/>
    <hyperlink r:id="rId5951" ref="B2978"/>
    <hyperlink r:id="rId5952" ref="D2978"/>
    <hyperlink r:id="rId5953" ref="B2979"/>
    <hyperlink r:id="rId5954" ref="D2979"/>
    <hyperlink r:id="rId5955" ref="B2980"/>
    <hyperlink r:id="rId5956" ref="D2980"/>
    <hyperlink r:id="rId5957" ref="B2981"/>
    <hyperlink r:id="rId5958" ref="D2981"/>
    <hyperlink r:id="rId5959" ref="B2982"/>
    <hyperlink r:id="rId5960" ref="D2982"/>
    <hyperlink r:id="rId5961" ref="B2983"/>
    <hyperlink r:id="rId5962" ref="D2983"/>
    <hyperlink r:id="rId5963" ref="B2984"/>
    <hyperlink r:id="rId5964" ref="D2984"/>
    <hyperlink r:id="rId5965" ref="B2985"/>
    <hyperlink r:id="rId5966" ref="D2985"/>
    <hyperlink r:id="rId5967" ref="B2986"/>
    <hyperlink r:id="rId5968" ref="D2986"/>
    <hyperlink r:id="rId5969" ref="B2987"/>
    <hyperlink r:id="rId5970" ref="D2987"/>
    <hyperlink r:id="rId5971" ref="B2988"/>
    <hyperlink r:id="rId5972" ref="D2988"/>
    <hyperlink r:id="rId5973" ref="B2989"/>
    <hyperlink r:id="rId5974" ref="D2989"/>
    <hyperlink r:id="rId5975" ref="B2990"/>
    <hyperlink r:id="rId5976" ref="D2990"/>
    <hyperlink r:id="rId5977" ref="B2991"/>
    <hyperlink r:id="rId5978" ref="D2991"/>
    <hyperlink r:id="rId5979" ref="B2992"/>
    <hyperlink r:id="rId5980" ref="D2992"/>
    <hyperlink r:id="rId5981" ref="B2993"/>
    <hyperlink r:id="rId5982" ref="D2993"/>
    <hyperlink r:id="rId5983" ref="B2994"/>
    <hyperlink r:id="rId5984" ref="D2994"/>
    <hyperlink r:id="rId5985" ref="B2995"/>
    <hyperlink r:id="rId5986" ref="D2995"/>
    <hyperlink r:id="rId5987" ref="B2996"/>
    <hyperlink r:id="rId5988" ref="D2996"/>
    <hyperlink r:id="rId5989" ref="B2997"/>
    <hyperlink r:id="rId5990" ref="D2997"/>
    <hyperlink r:id="rId5991" ref="B2998"/>
    <hyperlink r:id="rId5992" ref="D2998"/>
    <hyperlink r:id="rId5993" ref="B2999"/>
    <hyperlink r:id="rId5994" ref="D2999"/>
    <hyperlink r:id="rId5995" ref="B3000"/>
    <hyperlink r:id="rId5996" ref="D3000"/>
    <hyperlink r:id="rId5997" ref="B3001"/>
    <hyperlink r:id="rId5998" ref="D3001"/>
    <hyperlink r:id="rId5999" ref="B3002"/>
    <hyperlink r:id="rId6000" ref="D3002"/>
    <hyperlink r:id="rId6001" ref="B3003"/>
    <hyperlink r:id="rId6002" ref="D3003"/>
    <hyperlink r:id="rId6003" ref="B3004"/>
    <hyperlink r:id="rId6004" ref="D3004"/>
    <hyperlink r:id="rId6005" ref="B3005"/>
    <hyperlink r:id="rId6006" ref="D3005"/>
    <hyperlink r:id="rId6007" ref="B3006"/>
    <hyperlink r:id="rId6008" ref="D3006"/>
    <hyperlink r:id="rId6009" ref="B3007"/>
    <hyperlink r:id="rId6010" ref="D3007"/>
    <hyperlink r:id="rId6011" ref="B3008"/>
    <hyperlink r:id="rId6012" ref="D3008"/>
    <hyperlink r:id="rId6013" ref="B3009"/>
    <hyperlink r:id="rId6014" ref="D3009"/>
    <hyperlink r:id="rId6015" ref="B3010"/>
    <hyperlink r:id="rId6016" ref="D3010"/>
    <hyperlink r:id="rId6017" ref="B3011"/>
    <hyperlink r:id="rId6018" ref="D3011"/>
    <hyperlink r:id="rId6019" ref="B3012"/>
    <hyperlink r:id="rId6020" ref="D3012"/>
    <hyperlink r:id="rId6021" ref="B3013"/>
    <hyperlink r:id="rId6022" ref="D3013"/>
    <hyperlink r:id="rId6023" ref="B3014"/>
    <hyperlink r:id="rId6024" ref="D3014"/>
    <hyperlink r:id="rId6025" ref="B3015"/>
    <hyperlink r:id="rId6026" ref="D3015"/>
    <hyperlink r:id="rId6027" ref="B3016"/>
    <hyperlink r:id="rId6028" ref="D3016"/>
    <hyperlink r:id="rId6029" ref="B3017"/>
    <hyperlink r:id="rId6030" ref="D3017"/>
    <hyperlink r:id="rId6031" ref="B3018"/>
    <hyperlink r:id="rId6032" ref="D3018"/>
    <hyperlink r:id="rId6033" ref="B3019"/>
    <hyperlink r:id="rId6034" ref="D3019"/>
    <hyperlink r:id="rId6035" ref="B3020"/>
    <hyperlink r:id="rId6036" ref="D3020"/>
    <hyperlink r:id="rId6037" ref="B3021"/>
    <hyperlink r:id="rId6038" ref="D3021"/>
    <hyperlink r:id="rId6039" ref="B3022"/>
    <hyperlink r:id="rId6040" ref="D3022"/>
    <hyperlink r:id="rId6041" ref="B3023"/>
    <hyperlink r:id="rId6042" ref="D3023"/>
    <hyperlink r:id="rId6043" ref="B3024"/>
    <hyperlink r:id="rId6044" ref="D3024"/>
    <hyperlink r:id="rId6045" ref="B3025"/>
    <hyperlink r:id="rId6046" ref="D3025"/>
    <hyperlink r:id="rId6047" ref="B3026"/>
    <hyperlink r:id="rId6048" ref="D3026"/>
    <hyperlink r:id="rId6049" ref="B3027"/>
    <hyperlink r:id="rId6050" ref="D3027"/>
    <hyperlink r:id="rId6051" ref="B3028"/>
    <hyperlink r:id="rId6052" ref="D3028"/>
    <hyperlink r:id="rId6053" ref="B3029"/>
    <hyperlink r:id="rId6054" ref="D3029"/>
    <hyperlink r:id="rId6055" ref="B3030"/>
    <hyperlink r:id="rId6056" ref="D3030"/>
    <hyperlink r:id="rId6057" ref="B3031"/>
    <hyperlink r:id="rId6058" ref="D3031"/>
    <hyperlink r:id="rId6059" ref="B3032"/>
    <hyperlink r:id="rId6060" ref="D3032"/>
    <hyperlink r:id="rId6061" ref="B3033"/>
    <hyperlink r:id="rId6062" ref="D3033"/>
    <hyperlink r:id="rId6063" ref="B3034"/>
    <hyperlink r:id="rId6064" ref="D3034"/>
    <hyperlink r:id="rId6065" ref="B3035"/>
    <hyperlink r:id="rId6066" ref="D3035"/>
    <hyperlink r:id="rId6067" ref="B3036"/>
    <hyperlink r:id="rId6068" ref="D3036"/>
    <hyperlink r:id="rId6069" ref="B3037"/>
    <hyperlink r:id="rId6070" ref="D3037"/>
    <hyperlink r:id="rId6071" ref="B3038"/>
    <hyperlink r:id="rId6072" ref="D3038"/>
    <hyperlink r:id="rId6073" ref="B3039"/>
    <hyperlink r:id="rId6074" ref="D3039"/>
    <hyperlink r:id="rId6075" ref="B3040"/>
    <hyperlink r:id="rId6076" ref="D3040"/>
    <hyperlink r:id="rId6077" ref="B3041"/>
    <hyperlink r:id="rId6078" ref="D3041"/>
    <hyperlink r:id="rId6079" ref="B3042"/>
    <hyperlink r:id="rId6080" ref="D3042"/>
    <hyperlink r:id="rId6081" ref="B3043"/>
    <hyperlink r:id="rId6082" ref="D3043"/>
    <hyperlink r:id="rId6083" ref="B3044"/>
    <hyperlink r:id="rId6084" ref="D3044"/>
    <hyperlink r:id="rId6085" ref="B3045"/>
    <hyperlink r:id="rId6086" ref="D3045"/>
    <hyperlink r:id="rId6087" ref="B3046"/>
    <hyperlink r:id="rId6088" ref="D3046"/>
    <hyperlink r:id="rId6089" ref="B3047"/>
    <hyperlink r:id="rId6090" ref="D3047"/>
    <hyperlink r:id="rId6091" ref="B3048"/>
    <hyperlink r:id="rId6092" ref="D3048"/>
    <hyperlink r:id="rId6093" ref="B3049"/>
    <hyperlink r:id="rId6094" ref="D3049"/>
    <hyperlink r:id="rId6095" ref="B3050"/>
    <hyperlink r:id="rId6096" ref="D3050"/>
    <hyperlink r:id="rId6097" ref="B3051"/>
    <hyperlink r:id="rId6098" ref="D3051"/>
    <hyperlink r:id="rId6099" ref="B3052"/>
    <hyperlink r:id="rId6100" ref="D3052"/>
    <hyperlink r:id="rId6101" ref="B3053"/>
    <hyperlink r:id="rId6102" ref="D3053"/>
    <hyperlink r:id="rId6103" ref="B3054"/>
    <hyperlink r:id="rId6104" ref="D3054"/>
    <hyperlink r:id="rId6105" ref="B3055"/>
    <hyperlink r:id="rId6106" ref="D3055"/>
    <hyperlink r:id="rId6107" ref="B3056"/>
    <hyperlink r:id="rId6108" ref="D3056"/>
    <hyperlink r:id="rId6109" ref="B3057"/>
    <hyperlink r:id="rId6110" ref="D3057"/>
    <hyperlink r:id="rId6111" ref="B3058"/>
    <hyperlink r:id="rId6112" ref="D3058"/>
    <hyperlink r:id="rId6113" ref="B3059"/>
    <hyperlink r:id="rId6114" ref="D3059"/>
    <hyperlink r:id="rId6115" ref="B3060"/>
    <hyperlink r:id="rId6116" ref="D3060"/>
    <hyperlink r:id="rId6117" ref="B3061"/>
    <hyperlink r:id="rId6118" ref="D3061"/>
    <hyperlink r:id="rId6119" ref="B3062"/>
    <hyperlink r:id="rId6120" ref="D3062"/>
    <hyperlink r:id="rId6121" ref="B3063"/>
    <hyperlink r:id="rId6122" ref="D3063"/>
    <hyperlink r:id="rId6123" ref="B3064"/>
    <hyperlink r:id="rId6124" ref="D3064"/>
    <hyperlink r:id="rId6125" ref="B3065"/>
    <hyperlink r:id="rId6126" ref="D3065"/>
    <hyperlink r:id="rId6127" ref="B3066"/>
    <hyperlink r:id="rId6128" ref="D3066"/>
    <hyperlink r:id="rId6129" ref="B3067"/>
    <hyperlink r:id="rId6130" ref="D3067"/>
    <hyperlink r:id="rId6131" ref="B3068"/>
    <hyperlink r:id="rId6132" ref="D3068"/>
    <hyperlink r:id="rId6133" ref="B3069"/>
    <hyperlink r:id="rId6134" ref="D3069"/>
    <hyperlink r:id="rId6135" ref="B3070"/>
    <hyperlink r:id="rId6136" ref="D3070"/>
    <hyperlink r:id="rId6137" ref="B3071"/>
    <hyperlink r:id="rId6138" ref="D3071"/>
    <hyperlink r:id="rId6139" ref="B3072"/>
    <hyperlink r:id="rId6140" ref="D3072"/>
    <hyperlink r:id="rId6141" ref="B3073"/>
    <hyperlink r:id="rId6142" ref="D3073"/>
    <hyperlink r:id="rId6143" ref="B3074"/>
    <hyperlink r:id="rId6144" ref="D3074"/>
    <hyperlink r:id="rId6145" ref="B3075"/>
    <hyperlink r:id="rId6146" ref="D3075"/>
    <hyperlink r:id="rId6147" ref="B3076"/>
    <hyperlink r:id="rId6148" ref="D3076"/>
    <hyperlink r:id="rId6149" ref="B3077"/>
    <hyperlink r:id="rId6150" ref="D3077"/>
    <hyperlink r:id="rId6151" ref="B3078"/>
    <hyperlink r:id="rId6152" ref="D3078"/>
    <hyperlink r:id="rId6153" ref="B3079"/>
    <hyperlink r:id="rId6154" ref="D3079"/>
    <hyperlink r:id="rId6155" ref="B3080"/>
    <hyperlink r:id="rId6156" ref="D3080"/>
    <hyperlink r:id="rId6157" ref="B3081"/>
    <hyperlink r:id="rId6158" ref="D3081"/>
    <hyperlink r:id="rId6159" ref="B3082"/>
    <hyperlink r:id="rId6160" ref="D3082"/>
    <hyperlink r:id="rId6161" ref="B3083"/>
    <hyperlink r:id="rId6162" ref="D3083"/>
    <hyperlink r:id="rId6163" ref="B3084"/>
    <hyperlink r:id="rId6164" ref="D3084"/>
    <hyperlink r:id="rId6165" ref="B3085"/>
    <hyperlink r:id="rId6166" ref="D3085"/>
    <hyperlink r:id="rId6167" ref="B3086"/>
    <hyperlink r:id="rId6168" ref="D3086"/>
    <hyperlink r:id="rId6169" ref="B3087"/>
    <hyperlink r:id="rId6170" ref="D3087"/>
    <hyperlink r:id="rId6171" ref="B3088"/>
    <hyperlink r:id="rId6172" ref="D3088"/>
    <hyperlink r:id="rId6173" ref="B3089"/>
    <hyperlink r:id="rId6174" ref="D3089"/>
    <hyperlink r:id="rId6175" ref="B3090"/>
    <hyperlink r:id="rId6176" ref="D3090"/>
    <hyperlink r:id="rId6177" ref="B3091"/>
    <hyperlink r:id="rId6178" ref="D3091"/>
    <hyperlink r:id="rId6179" ref="B3092"/>
    <hyperlink r:id="rId6180" ref="D3092"/>
    <hyperlink r:id="rId6181" ref="B3093"/>
    <hyperlink r:id="rId6182" ref="D3093"/>
    <hyperlink r:id="rId6183" ref="B3094"/>
    <hyperlink r:id="rId6184" ref="D3094"/>
    <hyperlink r:id="rId6185" ref="B3095"/>
    <hyperlink r:id="rId6186" ref="D3095"/>
    <hyperlink r:id="rId6187" ref="B3096"/>
    <hyperlink r:id="rId6188" ref="D3096"/>
    <hyperlink r:id="rId6189" ref="B3097"/>
    <hyperlink r:id="rId6190" ref="D3097"/>
    <hyperlink r:id="rId6191" ref="B3098"/>
    <hyperlink r:id="rId6192" ref="D3098"/>
    <hyperlink r:id="rId6193" ref="B3099"/>
    <hyperlink r:id="rId6194" ref="D3099"/>
    <hyperlink r:id="rId6195" ref="B3100"/>
    <hyperlink r:id="rId6196" ref="D3100"/>
    <hyperlink r:id="rId6197" ref="B3101"/>
    <hyperlink r:id="rId6198" ref="D3101"/>
    <hyperlink r:id="rId6199" ref="B3102"/>
    <hyperlink r:id="rId6200" ref="D3102"/>
    <hyperlink r:id="rId6201" ref="B3103"/>
    <hyperlink r:id="rId6202" ref="D3103"/>
    <hyperlink r:id="rId6203" ref="B3104"/>
    <hyperlink r:id="rId6204" ref="D3104"/>
    <hyperlink r:id="rId6205" ref="B3105"/>
    <hyperlink r:id="rId6206" ref="D3105"/>
    <hyperlink r:id="rId6207" ref="B3106"/>
    <hyperlink r:id="rId6208" ref="D3106"/>
    <hyperlink r:id="rId6209" ref="B3107"/>
    <hyperlink r:id="rId6210" ref="D3107"/>
    <hyperlink r:id="rId6211" ref="B3108"/>
    <hyperlink r:id="rId6212" ref="D3108"/>
    <hyperlink r:id="rId6213" ref="B3109"/>
    <hyperlink r:id="rId6214" ref="D3109"/>
    <hyperlink r:id="rId6215" ref="B3110"/>
    <hyperlink r:id="rId6216" ref="D3110"/>
    <hyperlink r:id="rId6217" ref="B3111"/>
    <hyperlink r:id="rId6218" ref="D3111"/>
    <hyperlink r:id="rId6219" ref="B3112"/>
    <hyperlink r:id="rId6220" ref="D3112"/>
    <hyperlink r:id="rId6221" ref="B3113"/>
    <hyperlink r:id="rId6222" ref="D3113"/>
    <hyperlink r:id="rId6223" ref="B3114"/>
    <hyperlink r:id="rId6224" ref="D3114"/>
    <hyperlink r:id="rId6225" ref="B3115"/>
    <hyperlink r:id="rId6226" ref="D3115"/>
    <hyperlink r:id="rId6227" ref="B3116"/>
    <hyperlink r:id="rId6228" ref="D3116"/>
    <hyperlink r:id="rId6229" ref="B3117"/>
    <hyperlink r:id="rId6230" ref="D3117"/>
    <hyperlink r:id="rId6231" ref="B3118"/>
    <hyperlink r:id="rId6232" ref="D3118"/>
    <hyperlink r:id="rId6233" ref="B3119"/>
    <hyperlink r:id="rId6234" ref="D3119"/>
    <hyperlink r:id="rId6235" ref="B3120"/>
    <hyperlink r:id="rId6236" ref="D3120"/>
    <hyperlink r:id="rId6237" ref="B3121"/>
    <hyperlink r:id="rId6238" ref="D3121"/>
    <hyperlink r:id="rId6239" ref="B3122"/>
    <hyperlink r:id="rId6240" ref="D3122"/>
    <hyperlink r:id="rId6241" ref="B3123"/>
    <hyperlink r:id="rId6242" ref="D3123"/>
    <hyperlink r:id="rId6243" ref="B3124"/>
    <hyperlink r:id="rId6244" ref="D3124"/>
    <hyperlink r:id="rId6245" ref="B3125"/>
    <hyperlink r:id="rId6246" ref="D3125"/>
    <hyperlink r:id="rId6247" ref="B3126"/>
    <hyperlink r:id="rId6248" ref="D3126"/>
    <hyperlink r:id="rId6249" ref="B3127"/>
    <hyperlink r:id="rId6250" ref="D3127"/>
    <hyperlink r:id="rId6251" ref="B3128"/>
    <hyperlink r:id="rId6252" ref="D3128"/>
    <hyperlink r:id="rId6253" ref="B3129"/>
    <hyperlink r:id="rId6254" ref="D3129"/>
    <hyperlink r:id="rId6255" ref="B3130"/>
    <hyperlink r:id="rId6256" ref="D3130"/>
    <hyperlink r:id="rId6257" ref="B3131"/>
    <hyperlink r:id="rId6258" ref="D3131"/>
    <hyperlink r:id="rId6259" ref="B3132"/>
    <hyperlink r:id="rId6260" ref="D3132"/>
    <hyperlink r:id="rId6261" ref="B3133"/>
    <hyperlink r:id="rId6262" ref="D3133"/>
    <hyperlink r:id="rId6263" ref="B3134"/>
    <hyperlink r:id="rId6264" ref="D3134"/>
    <hyperlink r:id="rId6265" ref="B3135"/>
    <hyperlink r:id="rId6266" ref="D3135"/>
    <hyperlink r:id="rId6267" ref="B3136"/>
    <hyperlink r:id="rId6268" ref="D3136"/>
    <hyperlink r:id="rId6269" ref="B3137"/>
    <hyperlink r:id="rId6270" ref="D3137"/>
    <hyperlink r:id="rId6271" ref="B3138"/>
    <hyperlink r:id="rId6272" ref="D3138"/>
    <hyperlink r:id="rId6273" ref="B3139"/>
    <hyperlink r:id="rId6274" ref="D3139"/>
    <hyperlink r:id="rId6275" ref="B3140"/>
    <hyperlink r:id="rId6276" ref="D3140"/>
    <hyperlink r:id="rId6277" ref="B3141"/>
    <hyperlink r:id="rId6278" ref="D3141"/>
    <hyperlink r:id="rId6279" ref="B3142"/>
    <hyperlink r:id="rId6280" ref="D3142"/>
    <hyperlink r:id="rId6281" ref="B3143"/>
    <hyperlink r:id="rId6282" ref="D3143"/>
    <hyperlink r:id="rId6283" ref="B3144"/>
    <hyperlink r:id="rId6284" ref="D3144"/>
    <hyperlink r:id="rId6285" ref="B3145"/>
    <hyperlink r:id="rId6286" ref="D3145"/>
    <hyperlink r:id="rId6287" ref="B3146"/>
    <hyperlink r:id="rId6288" ref="D3146"/>
    <hyperlink r:id="rId6289" ref="B3147"/>
    <hyperlink r:id="rId6290" ref="D3147"/>
    <hyperlink r:id="rId6291" ref="B3148"/>
    <hyperlink r:id="rId6292" ref="D3148"/>
    <hyperlink r:id="rId6293" ref="B3149"/>
    <hyperlink r:id="rId6294" ref="D3149"/>
    <hyperlink r:id="rId6295" ref="B3150"/>
    <hyperlink r:id="rId6296" ref="D3150"/>
    <hyperlink r:id="rId6297" ref="B3151"/>
    <hyperlink r:id="rId6298" ref="D3151"/>
    <hyperlink r:id="rId6299" ref="B3152"/>
    <hyperlink r:id="rId6300" ref="D3152"/>
    <hyperlink r:id="rId6301" ref="B3153"/>
    <hyperlink r:id="rId6302" ref="D3153"/>
    <hyperlink r:id="rId6303" ref="B3154"/>
    <hyperlink r:id="rId6304" ref="D3154"/>
    <hyperlink r:id="rId6305" ref="B3155"/>
    <hyperlink r:id="rId6306" ref="D3155"/>
    <hyperlink r:id="rId6307" ref="B3156"/>
    <hyperlink r:id="rId6308" ref="D3156"/>
    <hyperlink r:id="rId6309" ref="B3157"/>
    <hyperlink r:id="rId6310" ref="D3157"/>
    <hyperlink r:id="rId6311" ref="B3158"/>
    <hyperlink r:id="rId6312" ref="D3158"/>
    <hyperlink r:id="rId6313" ref="B3159"/>
    <hyperlink r:id="rId6314" ref="D3159"/>
    <hyperlink r:id="rId6315" ref="B3160"/>
    <hyperlink r:id="rId6316" ref="D3160"/>
    <hyperlink r:id="rId6317" ref="B3161"/>
    <hyperlink r:id="rId6318" ref="D3161"/>
    <hyperlink r:id="rId6319" ref="B3162"/>
    <hyperlink r:id="rId6320" ref="D3162"/>
    <hyperlink r:id="rId6321" ref="B3163"/>
    <hyperlink r:id="rId6322" ref="D3163"/>
    <hyperlink r:id="rId6323" ref="B3164"/>
    <hyperlink r:id="rId6324" ref="D3164"/>
    <hyperlink r:id="rId6325" ref="B3165"/>
    <hyperlink r:id="rId6326" ref="D3165"/>
    <hyperlink r:id="rId6327" ref="B3166"/>
    <hyperlink r:id="rId6328" ref="D3166"/>
    <hyperlink r:id="rId6329" ref="B3167"/>
    <hyperlink r:id="rId6330" ref="D3167"/>
    <hyperlink r:id="rId6331" ref="B3168"/>
    <hyperlink r:id="rId6332" ref="D3168"/>
    <hyperlink r:id="rId6333" ref="B3169"/>
    <hyperlink r:id="rId6334" ref="D3169"/>
    <hyperlink r:id="rId6335" ref="B3170"/>
    <hyperlink r:id="rId6336" ref="D3170"/>
    <hyperlink r:id="rId6337" ref="B3171"/>
    <hyperlink r:id="rId6338" ref="D3171"/>
    <hyperlink r:id="rId6339" ref="B3172"/>
    <hyperlink r:id="rId6340" ref="D3172"/>
    <hyperlink r:id="rId6341" ref="B3173"/>
    <hyperlink r:id="rId6342" ref="D3173"/>
    <hyperlink r:id="rId6343" ref="B3174"/>
    <hyperlink r:id="rId6344" ref="D3174"/>
    <hyperlink r:id="rId6345" ref="B3175"/>
    <hyperlink r:id="rId6346" ref="D3175"/>
    <hyperlink r:id="rId6347" ref="B3176"/>
    <hyperlink r:id="rId6348" ref="D3176"/>
    <hyperlink r:id="rId6349" ref="B3177"/>
    <hyperlink r:id="rId6350" ref="D3177"/>
    <hyperlink r:id="rId6351" ref="B3178"/>
    <hyperlink r:id="rId6352" ref="D3178"/>
    <hyperlink r:id="rId6353" ref="B3179"/>
    <hyperlink r:id="rId6354" ref="D3179"/>
    <hyperlink r:id="rId6355" ref="B3180"/>
    <hyperlink r:id="rId6356" ref="D3180"/>
    <hyperlink r:id="rId6357" ref="B3181"/>
    <hyperlink r:id="rId6358" ref="D3181"/>
    <hyperlink r:id="rId6359" ref="B3182"/>
    <hyperlink r:id="rId6360" ref="D3182"/>
    <hyperlink r:id="rId6361" ref="B3183"/>
    <hyperlink r:id="rId6362" ref="D3183"/>
    <hyperlink r:id="rId6363" ref="B3184"/>
    <hyperlink r:id="rId6364" ref="D3184"/>
    <hyperlink r:id="rId6365" ref="B3185"/>
    <hyperlink r:id="rId6366" ref="D3185"/>
    <hyperlink r:id="rId6367" ref="B3186"/>
    <hyperlink r:id="rId6368" ref="D3186"/>
    <hyperlink r:id="rId6369" ref="B3187"/>
    <hyperlink r:id="rId6370" ref="D3187"/>
    <hyperlink r:id="rId6371" ref="B3188"/>
    <hyperlink r:id="rId6372" ref="D3188"/>
    <hyperlink r:id="rId6373" ref="B3189"/>
    <hyperlink r:id="rId6374" ref="D3189"/>
    <hyperlink r:id="rId6375" ref="B3190"/>
    <hyperlink r:id="rId6376" ref="D3190"/>
    <hyperlink r:id="rId6377" ref="B3191"/>
    <hyperlink r:id="rId6378" ref="D3191"/>
    <hyperlink r:id="rId6379" ref="B3192"/>
    <hyperlink r:id="rId6380" ref="D3192"/>
    <hyperlink r:id="rId6381" ref="B3193"/>
    <hyperlink r:id="rId6382" ref="D3193"/>
    <hyperlink r:id="rId6383" ref="B3194"/>
    <hyperlink r:id="rId6384" ref="D3194"/>
    <hyperlink r:id="rId6385" ref="B3195"/>
    <hyperlink r:id="rId6386" ref="D3195"/>
    <hyperlink r:id="rId6387" ref="B3196"/>
    <hyperlink r:id="rId6388" ref="D3196"/>
    <hyperlink r:id="rId6389" ref="B3197"/>
    <hyperlink r:id="rId6390" ref="D3197"/>
    <hyperlink r:id="rId6391" ref="B3198"/>
    <hyperlink r:id="rId6392" ref="D3198"/>
    <hyperlink r:id="rId6393" ref="B3199"/>
    <hyperlink r:id="rId6394" ref="D3199"/>
    <hyperlink r:id="rId6395" ref="B3200"/>
    <hyperlink r:id="rId6396" ref="D3200"/>
    <hyperlink r:id="rId6397" ref="B3201"/>
    <hyperlink r:id="rId6398" ref="D3201"/>
    <hyperlink r:id="rId6399" ref="B3202"/>
    <hyperlink r:id="rId6400" ref="D3202"/>
    <hyperlink r:id="rId6401" ref="B3203"/>
    <hyperlink r:id="rId6402" ref="D3203"/>
    <hyperlink r:id="rId6403" ref="B3204"/>
    <hyperlink r:id="rId6404" ref="D3204"/>
    <hyperlink r:id="rId6405" ref="B3205"/>
    <hyperlink r:id="rId6406" ref="D3205"/>
    <hyperlink r:id="rId6407" ref="B3206"/>
    <hyperlink r:id="rId6408" ref="D3206"/>
    <hyperlink r:id="rId6409" ref="B3207"/>
    <hyperlink r:id="rId6410" ref="D3207"/>
    <hyperlink r:id="rId6411" ref="B3208"/>
    <hyperlink r:id="rId6412" ref="D3208"/>
    <hyperlink r:id="rId6413" ref="B3209"/>
    <hyperlink r:id="rId6414" ref="D3209"/>
    <hyperlink r:id="rId6415" ref="B3210"/>
    <hyperlink r:id="rId6416" ref="D3210"/>
    <hyperlink r:id="rId6417" ref="B3211"/>
    <hyperlink r:id="rId6418" ref="D3211"/>
    <hyperlink r:id="rId6419" ref="B3212"/>
    <hyperlink r:id="rId6420" ref="D3212"/>
    <hyperlink r:id="rId6421" ref="B3213"/>
    <hyperlink r:id="rId6422" ref="D3213"/>
    <hyperlink r:id="rId6423" ref="B3214"/>
    <hyperlink r:id="rId6424" ref="D3214"/>
    <hyperlink r:id="rId6425" ref="B3215"/>
    <hyperlink r:id="rId6426" ref="D3215"/>
    <hyperlink r:id="rId6427" ref="B3216"/>
    <hyperlink r:id="rId6428" ref="D3216"/>
    <hyperlink r:id="rId6429" ref="B3217"/>
    <hyperlink r:id="rId6430" ref="D3217"/>
    <hyperlink r:id="rId6431" ref="B3218"/>
    <hyperlink r:id="rId6432" ref="D3218"/>
    <hyperlink r:id="rId6433" ref="B3219"/>
    <hyperlink r:id="rId6434" ref="D3219"/>
    <hyperlink r:id="rId6435" ref="B3220"/>
    <hyperlink r:id="rId6436" ref="D3220"/>
    <hyperlink r:id="rId6437" ref="B3221"/>
    <hyperlink r:id="rId6438" ref="D3221"/>
    <hyperlink r:id="rId6439" ref="B3222"/>
    <hyperlink r:id="rId6440" ref="D3222"/>
    <hyperlink r:id="rId6441" ref="B3223"/>
    <hyperlink r:id="rId6442" ref="D3223"/>
    <hyperlink r:id="rId6443" ref="B3224"/>
    <hyperlink r:id="rId6444" ref="D3224"/>
    <hyperlink r:id="rId6445" ref="B3225"/>
    <hyperlink r:id="rId6446" ref="D3225"/>
    <hyperlink r:id="rId6447" ref="B3226"/>
    <hyperlink r:id="rId6448" ref="D3226"/>
    <hyperlink r:id="rId6449" ref="B3227"/>
    <hyperlink r:id="rId6450" ref="D3227"/>
    <hyperlink r:id="rId6451" ref="B3228"/>
    <hyperlink r:id="rId6452" ref="D3228"/>
    <hyperlink r:id="rId6453" ref="B3229"/>
    <hyperlink r:id="rId6454" ref="D3229"/>
    <hyperlink r:id="rId6455" ref="B3230"/>
    <hyperlink r:id="rId6456" ref="D3230"/>
    <hyperlink r:id="rId6457" ref="B3231"/>
    <hyperlink r:id="rId6458" ref="D3231"/>
    <hyperlink r:id="rId6459" ref="B3232"/>
    <hyperlink r:id="rId6460" ref="D3232"/>
    <hyperlink r:id="rId6461" ref="B3233"/>
    <hyperlink r:id="rId6462" ref="D3233"/>
    <hyperlink r:id="rId6463" ref="B3234"/>
    <hyperlink r:id="rId6464" ref="D3234"/>
    <hyperlink r:id="rId6465" ref="B3235"/>
    <hyperlink r:id="rId6466" ref="D3235"/>
    <hyperlink r:id="rId6467" ref="B3236"/>
    <hyperlink r:id="rId6468" ref="D3236"/>
    <hyperlink r:id="rId6469" ref="B3237"/>
    <hyperlink r:id="rId6470" ref="D3237"/>
    <hyperlink r:id="rId6471" ref="B3238"/>
    <hyperlink r:id="rId6472" ref="D3238"/>
    <hyperlink r:id="rId6473" ref="B3239"/>
    <hyperlink r:id="rId6474" ref="D3239"/>
    <hyperlink r:id="rId6475" ref="B3240"/>
    <hyperlink r:id="rId6476" ref="D3240"/>
    <hyperlink r:id="rId6477" ref="B3241"/>
    <hyperlink r:id="rId6478" ref="D3241"/>
    <hyperlink r:id="rId6479" ref="B3242"/>
    <hyperlink r:id="rId6480" ref="D3242"/>
    <hyperlink r:id="rId6481" ref="B3243"/>
    <hyperlink r:id="rId6482" ref="D3243"/>
    <hyperlink r:id="rId6483" ref="B3244"/>
    <hyperlink r:id="rId6484" ref="D3244"/>
    <hyperlink r:id="rId6485" ref="B3245"/>
    <hyperlink r:id="rId6486" ref="D3245"/>
    <hyperlink r:id="rId6487" ref="B3246"/>
    <hyperlink r:id="rId6488" ref="D3246"/>
    <hyperlink r:id="rId6489" ref="B3247"/>
    <hyperlink r:id="rId6490" ref="D3247"/>
    <hyperlink r:id="rId6491" ref="B3248"/>
    <hyperlink r:id="rId6492" ref="D3248"/>
    <hyperlink r:id="rId6493" ref="B3249"/>
    <hyperlink r:id="rId6494" ref="D3249"/>
    <hyperlink r:id="rId6495" ref="B3250"/>
    <hyperlink r:id="rId6496" ref="D3250"/>
    <hyperlink r:id="rId6497" ref="B3251"/>
    <hyperlink r:id="rId6498" ref="D3251"/>
    <hyperlink r:id="rId6499" ref="B3252"/>
    <hyperlink r:id="rId6500" ref="D3252"/>
    <hyperlink r:id="rId6501" ref="B3253"/>
    <hyperlink r:id="rId6502" ref="D3253"/>
    <hyperlink r:id="rId6503" ref="B3254"/>
    <hyperlink r:id="rId6504" ref="D3254"/>
    <hyperlink r:id="rId6505" ref="B3255"/>
    <hyperlink r:id="rId6506" ref="D3255"/>
    <hyperlink r:id="rId6507" ref="B3256"/>
    <hyperlink r:id="rId6508" ref="D3256"/>
    <hyperlink r:id="rId6509" ref="B3257"/>
    <hyperlink r:id="rId6510" ref="D3257"/>
    <hyperlink r:id="rId6511" ref="B3258"/>
    <hyperlink r:id="rId6512" ref="D3258"/>
    <hyperlink r:id="rId6513" ref="B3259"/>
    <hyperlink r:id="rId6514" ref="D3259"/>
    <hyperlink r:id="rId6515" ref="B3260"/>
    <hyperlink r:id="rId6516" ref="D3260"/>
    <hyperlink r:id="rId6517" ref="B3261"/>
    <hyperlink r:id="rId6518" ref="D3261"/>
    <hyperlink r:id="rId6519" ref="B3262"/>
    <hyperlink r:id="rId6520" ref="D3262"/>
    <hyperlink r:id="rId6521" ref="B3263"/>
    <hyperlink r:id="rId6522" ref="D3263"/>
    <hyperlink r:id="rId6523" ref="B3264"/>
    <hyperlink r:id="rId6524" ref="D3264"/>
    <hyperlink r:id="rId6525" ref="B3265"/>
    <hyperlink r:id="rId6526" ref="D3265"/>
    <hyperlink r:id="rId6527" ref="B3266"/>
    <hyperlink r:id="rId6528" ref="D3266"/>
    <hyperlink r:id="rId6529" ref="B3267"/>
    <hyperlink r:id="rId6530" ref="D3267"/>
    <hyperlink r:id="rId6531" ref="B3268"/>
    <hyperlink r:id="rId6532" ref="D3268"/>
    <hyperlink r:id="rId6533" ref="B3269"/>
    <hyperlink r:id="rId6534" ref="D3269"/>
    <hyperlink r:id="rId6535" ref="B3270"/>
    <hyperlink r:id="rId6536" ref="D3270"/>
    <hyperlink r:id="rId6537" ref="B3271"/>
    <hyperlink r:id="rId6538" ref="D3271"/>
    <hyperlink r:id="rId6539" ref="B3272"/>
    <hyperlink r:id="rId6540" ref="D3272"/>
    <hyperlink r:id="rId6541" ref="B3273"/>
    <hyperlink r:id="rId6542" ref="D3273"/>
    <hyperlink r:id="rId6543" ref="B3274"/>
    <hyperlink r:id="rId6544" ref="D3274"/>
    <hyperlink r:id="rId6545" ref="B3275"/>
    <hyperlink r:id="rId6546" ref="D3275"/>
    <hyperlink r:id="rId6547" ref="B3276"/>
    <hyperlink r:id="rId6548" ref="D3276"/>
    <hyperlink r:id="rId6549" ref="B3277"/>
    <hyperlink r:id="rId6550" ref="D3277"/>
    <hyperlink r:id="rId6551" ref="B3278"/>
    <hyperlink r:id="rId6552" ref="D3278"/>
    <hyperlink r:id="rId6553" ref="B3279"/>
    <hyperlink r:id="rId6554" ref="D3279"/>
    <hyperlink r:id="rId6555" ref="B3280"/>
    <hyperlink r:id="rId6556" ref="D3280"/>
    <hyperlink r:id="rId6557" ref="B3281"/>
    <hyperlink r:id="rId6558" ref="D3281"/>
    <hyperlink r:id="rId6559" ref="B3282"/>
    <hyperlink r:id="rId6560" ref="D3282"/>
    <hyperlink r:id="rId6561" ref="B3283"/>
    <hyperlink r:id="rId6562" ref="D3283"/>
    <hyperlink r:id="rId6563" ref="B3284"/>
    <hyperlink r:id="rId6564" ref="D3284"/>
    <hyperlink r:id="rId6565" ref="B3285"/>
    <hyperlink r:id="rId6566" ref="D3285"/>
    <hyperlink r:id="rId6567" ref="B3286"/>
    <hyperlink r:id="rId6568" ref="D3286"/>
    <hyperlink r:id="rId6569" ref="B3287"/>
    <hyperlink r:id="rId6570" ref="D3287"/>
    <hyperlink r:id="rId6571" ref="B3288"/>
    <hyperlink r:id="rId6572" ref="D3288"/>
    <hyperlink r:id="rId6573" ref="B3289"/>
    <hyperlink r:id="rId6574" ref="D3289"/>
    <hyperlink r:id="rId6575" ref="B3290"/>
    <hyperlink r:id="rId6576" ref="D3290"/>
    <hyperlink r:id="rId6577" ref="B3291"/>
    <hyperlink r:id="rId6578" ref="D3291"/>
    <hyperlink r:id="rId6579" ref="B3292"/>
    <hyperlink r:id="rId6580" ref="D3292"/>
    <hyperlink r:id="rId6581" ref="B3293"/>
    <hyperlink r:id="rId6582" ref="D3293"/>
    <hyperlink r:id="rId6583" ref="B3294"/>
    <hyperlink r:id="rId6584" ref="D3294"/>
    <hyperlink r:id="rId6585" ref="B3295"/>
    <hyperlink r:id="rId6586" ref="D3295"/>
    <hyperlink r:id="rId6587" ref="B3296"/>
    <hyperlink r:id="rId6588" ref="D3296"/>
    <hyperlink r:id="rId6589" ref="B3297"/>
    <hyperlink r:id="rId6590" ref="D3297"/>
    <hyperlink r:id="rId6591" ref="B3298"/>
    <hyperlink r:id="rId6592" ref="D3298"/>
    <hyperlink r:id="rId6593" ref="B3299"/>
    <hyperlink r:id="rId6594" ref="D3299"/>
    <hyperlink r:id="rId6595" ref="B3300"/>
    <hyperlink r:id="rId6596" ref="D3300"/>
    <hyperlink r:id="rId6597" ref="B3301"/>
    <hyperlink r:id="rId6598" ref="D3301"/>
    <hyperlink r:id="rId6599" ref="B3302"/>
    <hyperlink r:id="rId6600" ref="D3302"/>
    <hyperlink r:id="rId6601" ref="B3303"/>
    <hyperlink r:id="rId6602" ref="D3303"/>
    <hyperlink r:id="rId6603" ref="B3304"/>
    <hyperlink r:id="rId6604" ref="D3304"/>
    <hyperlink r:id="rId6605" ref="B3305"/>
    <hyperlink r:id="rId6606" ref="D3305"/>
    <hyperlink r:id="rId6607" ref="B3306"/>
    <hyperlink r:id="rId6608" ref="D3306"/>
    <hyperlink r:id="rId6609" ref="B3307"/>
    <hyperlink r:id="rId6610" ref="D3307"/>
    <hyperlink r:id="rId6611" ref="B3308"/>
    <hyperlink r:id="rId6612" ref="D3308"/>
    <hyperlink r:id="rId6613" ref="B3309"/>
    <hyperlink r:id="rId6614" ref="D3309"/>
    <hyperlink r:id="rId6615" ref="B3310"/>
    <hyperlink r:id="rId6616" ref="D3310"/>
    <hyperlink r:id="rId6617" ref="B3311"/>
    <hyperlink r:id="rId6618" ref="D3311"/>
    <hyperlink r:id="rId6619" ref="B3312"/>
    <hyperlink r:id="rId6620" ref="D3312"/>
    <hyperlink r:id="rId6621" ref="B3313"/>
    <hyperlink r:id="rId6622" ref="D3313"/>
    <hyperlink r:id="rId6623" ref="B3314"/>
    <hyperlink r:id="rId6624" ref="D3314"/>
    <hyperlink r:id="rId6625" ref="B3315"/>
    <hyperlink r:id="rId6626" ref="D3315"/>
    <hyperlink r:id="rId6627" ref="B3316"/>
    <hyperlink r:id="rId6628" ref="D3316"/>
    <hyperlink r:id="rId6629" ref="B3317"/>
    <hyperlink r:id="rId6630" ref="D3317"/>
    <hyperlink r:id="rId6631" ref="B3318"/>
    <hyperlink r:id="rId6632" ref="D3318"/>
    <hyperlink r:id="rId6633" ref="B3319"/>
    <hyperlink r:id="rId6634" ref="D3319"/>
    <hyperlink r:id="rId6635" ref="B3320"/>
    <hyperlink r:id="rId6636" ref="D3320"/>
    <hyperlink r:id="rId6637" ref="B3321"/>
    <hyperlink r:id="rId6638" ref="D3321"/>
    <hyperlink r:id="rId6639" ref="B3322"/>
    <hyperlink r:id="rId6640" ref="D3322"/>
    <hyperlink r:id="rId6641" ref="B3323"/>
    <hyperlink r:id="rId6642" ref="D3323"/>
    <hyperlink r:id="rId6643" ref="B3324"/>
    <hyperlink r:id="rId6644" ref="D3324"/>
    <hyperlink r:id="rId6645" ref="B3325"/>
    <hyperlink r:id="rId6646" ref="D3325"/>
    <hyperlink r:id="rId6647" ref="B3326"/>
    <hyperlink r:id="rId6648" ref="D3326"/>
    <hyperlink r:id="rId6649" ref="B3327"/>
    <hyperlink r:id="rId6650" ref="D3327"/>
    <hyperlink r:id="rId6651" ref="B3328"/>
    <hyperlink r:id="rId6652" ref="D3328"/>
    <hyperlink r:id="rId6653" ref="B3329"/>
    <hyperlink r:id="rId6654" ref="D3329"/>
    <hyperlink r:id="rId6655" ref="B3330"/>
    <hyperlink r:id="rId6656" ref="D3330"/>
    <hyperlink r:id="rId6657" ref="B3331"/>
    <hyperlink r:id="rId6658" ref="D3331"/>
    <hyperlink r:id="rId6659" ref="B3332"/>
    <hyperlink r:id="rId6660" ref="D3332"/>
    <hyperlink r:id="rId6661" ref="B3333"/>
    <hyperlink r:id="rId6662" ref="D3333"/>
    <hyperlink r:id="rId6663" ref="B3334"/>
    <hyperlink r:id="rId6664" ref="D3334"/>
    <hyperlink r:id="rId6665" ref="B3335"/>
    <hyperlink r:id="rId6666" ref="D3335"/>
    <hyperlink r:id="rId6667" ref="B3336"/>
    <hyperlink r:id="rId6668" ref="D3336"/>
    <hyperlink r:id="rId6669" ref="B3337"/>
    <hyperlink r:id="rId6670" ref="D3337"/>
    <hyperlink r:id="rId6671" ref="B3338"/>
    <hyperlink r:id="rId6672" ref="D3338"/>
    <hyperlink r:id="rId6673" ref="B3339"/>
    <hyperlink r:id="rId6674" ref="D3339"/>
    <hyperlink r:id="rId6675" ref="B3340"/>
    <hyperlink r:id="rId6676" ref="D3340"/>
    <hyperlink r:id="rId6677" ref="B3341"/>
    <hyperlink r:id="rId6678" ref="D3341"/>
    <hyperlink r:id="rId6679" ref="B3342"/>
    <hyperlink r:id="rId6680" ref="D3342"/>
    <hyperlink r:id="rId6681" ref="B3343"/>
    <hyperlink r:id="rId6682" ref="D3343"/>
    <hyperlink r:id="rId6683" ref="B3344"/>
    <hyperlink r:id="rId6684" ref="D3344"/>
    <hyperlink r:id="rId6685" ref="B3345"/>
    <hyperlink r:id="rId6686" ref="D3345"/>
    <hyperlink r:id="rId6687" ref="B3346"/>
    <hyperlink r:id="rId6688" ref="D3346"/>
    <hyperlink r:id="rId6689" ref="B3347"/>
    <hyperlink r:id="rId6690" ref="D3347"/>
    <hyperlink r:id="rId6691" ref="B3348"/>
    <hyperlink r:id="rId6692" ref="D3348"/>
    <hyperlink r:id="rId6693" ref="B3349"/>
    <hyperlink r:id="rId6694" ref="D3349"/>
    <hyperlink r:id="rId6695" ref="B3350"/>
    <hyperlink r:id="rId6696" ref="D3350"/>
    <hyperlink r:id="rId6697" ref="B3351"/>
    <hyperlink r:id="rId6698" ref="D3351"/>
    <hyperlink r:id="rId6699" ref="B3352"/>
    <hyperlink r:id="rId6700" ref="D3352"/>
    <hyperlink r:id="rId6701" ref="B3353"/>
    <hyperlink r:id="rId6702" ref="D3353"/>
    <hyperlink r:id="rId6703" ref="B3354"/>
    <hyperlink r:id="rId6704" ref="D3354"/>
    <hyperlink r:id="rId6705" ref="B3355"/>
    <hyperlink r:id="rId6706" ref="D3355"/>
    <hyperlink r:id="rId6707" ref="B3356"/>
    <hyperlink r:id="rId6708" ref="D3356"/>
    <hyperlink r:id="rId6709" ref="B3357"/>
    <hyperlink r:id="rId6710" ref="D3357"/>
    <hyperlink r:id="rId6711" ref="B3358"/>
    <hyperlink r:id="rId6712" ref="D3358"/>
    <hyperlink r:id="rId6713" ref="B3359"/>
    <hyperlink r:id="rId6714" ref="D3359"/>
    <hyperlink r:id="rId6715" ref="B3360"/>
    <hyperlink r:id="rId6716" ref="D3360"/>
    <hyperlink r:id="rId6717" ref="B3361"/>
    <hyperlink r:id="rId6718" ref="D3361"/>
    <hyperlink r:id="rId6719" ref="B3362"/>
    <hyperlink r:id="rId6720" ref="D3362"/>
    <hyperlink r:id="rId6721" ref="B3363"/>
    <hyperlink r:id="rId6722" ref="D3363"/>
    <hyperlink r:id="rId6723" ref="B3364"/>
    <hyperlink r:id="rId6724" ref="D3364"/>
    <hyperlink r:id="rId6725" ref="B3365"/>
    <hyperlink r:id="rId6726" ref="D3365"/>
    <hyperlink r:id="rId6727" ref="B3366"/>
    <hyperlink r:id="rId6728" ref="D3366"/>
    <hyperlink r:id="rId6729" ref="B3367"/>
    <hyperlink r:id="rId6730" ref="D3367"/>
    <hyperlink r:id="rId6731" ref="B3368"/>
    <hyperlink r:id="rId6732" ref="D3368"/>
    <hyperlink r:id="rId6733" ref="B3369"/>
    <hyperlink r:id="rId6734" ref="D3369"/>
    <hyperlink r:id="rId6735" ref="B3370"/>
    <hyperlink r:id="rId6736" ref="D3370"/>
    <hyperlink r:id="rId6737" ref="B3371"/>
    <hyperlink r:id="rId6738" ref="D3371"/>
    <hyperlink r:id="rId6739" ref="B3372"/>
    <hyperlink r:id="rId6740" ref="D3372"/>
    <hyperlink r:id="rId6741" ref="B3373"/>
    <hyperlink r:id="rId6742" ref="D3373"/>
    <hyperlink r:id="rId6743" ref="B3374"/>
    <hyperlink r:id="rId6744" ref="D3374"/>
    <hyperlink r:id="rId6745" ref="B3375"/>
    <hyperlink r:id="rId6746" ref="D3375"/>
    <hyperlink r:id="rId6747" ref="B3376"/>
    <hyperlink r:id="rId6748" ref="D3376"/>
    <hyperlink r:id="rId6749" ref="B3377"/>
    <hyperlink r:id="rId6750" ref="D3377"/>
    <hyperlink r:id="rId6751" ref="B3378"/>
    <hyperlink r:id="rId6752" ref="D3378"/>
    <hyperlink r:id="rId6753" ref="B3379"/>
    <hyperlink r:id="rId6754" ref="D3379"/>
    <hyperlink r:id="rId6755" ref="B3380"/>
    <hyperlink r:id="rId6756" ref="D3380"/>
    <hyperlink r:id="rId6757" ref="B3381"/>
    <hyperlink r:id="rId6758" ref="D3381"/>
    <hyperlink r:id="rId6759" ref="B3382"/>
    <hyperlink r:id="rId6760" ref="D3382"/>
    <hyperlink r:id="rId6761" ref="B3383"/>
    <hyperlink r:id="rId6762" ref="D3383"/>
    <hyperlink r:id="rId6763" ref="B3384"/>
    <hyperlink r:id="rId6764" ref="D3384"/>
    <hyperlink r:id="rId6765" ref="B3385"/>
    <hyperlink r:id="rId6766" ref="D3385"/>
    <hyperlink r:id="rId6767" ref="B3386"/>
    <hyperlink r:id="rId6768" ref="D3386"/>
    <hyperlink r:id="rId6769" ref="B3387"/>
    <hyperlink r:id="rId6770" ref="D3387"/>
    <hyperlink r:id="rId6771" ref="B3388"/>
    <hyperlink r:id="rId6772" ref="D3388"/>
    <hyperlink r:id="rId6773" ref="B3389"/>
    <hyperlink r:id="rId6774" ref="D3389"/>
    <hyperlink r:id="rId6775" ref="B3390"/>
    <hyperlink r:id="rId6776" ref="D3390"/>
    <hyperlink r:id="rId6777" ref="B3391"/>
    <hyperlink r:id="rId6778" ref="D3391"/>
    <hyperlink r:id="rId6779" ref="B3392"/>
    <hyperlink r:id="rId6780" ref="D3392"/>
    <hyperlink r:id="rId6781" ref="B3393"/>
    <hyperlink r:id="rId6782" ref="D3393"/>
    <hyperlink r:id="rId6783" ref="B3394"/>
    <hyperlink r:id="rId6784" ref="D3394"/>
    <hyperlink r:id="rId6785" ref="B3395"/>
    <hyperlink r:id="rId6786" ref="D3395"/>
    <hyperlink r:id="rId6787" ref="B3396"/>
    <hyperlink r:id="rId6788" ref="D3396"/>
    <hyperlink r:id="rId6789" ref="B3397"/>
    <hyperlink r:id="rId6790" ref="D3397"/>
    <hyperlink r:id="rId6791" ref="B3398"/>
    <hyperlink r:id="rId6792" ref="D3398"/>
    <hyperlink r:id="rId6793" ref="B3399"/>
    <hyperlink r:id="rId6794" ref="D3399"/>
    <hyperlink r:id="rId6795" ref="B3400"/>
    <hyperlink r:id="rId6796" ref="D3400"/>
    <hyperlink r:id="rId6797" ref="B3401"/>
    <hyperlink r:id="rId6798" ref="D3401"/>
    <hyperlink r:id="rId6799" ref="B3402"/>
    <hyperlink r:id="rId6800" ref="D3402"/>
    <hyperlink r:id="rId6801" ref="B3403"/>
    <hyperlink r:id="rId6802" ref="D3403"/>
    <hyperlink r:id="rId6803" ref="B3404"/>
    <hyperlink r:id="rId6804" ref="D3404"/>
    <hyperlink r:id="rId6805" ref="B3405"/>
    <hyperlink r:id="rId6806" ref="D3405"/>
    <hyperlink r:id="rId6807" ref="B3406"/>
    <hyperlink r:id="rId6808" ref="D3406"/>
    <hyperlink r:id="rId6809" ref="B3407"/>
    <hyperlink r:id="rId6810" ref="D3407"/>
    <hyperlink r:id="rId6811" ref="B3408"/>
    <hyperlink r:id="rId6812" ref="D3408"/>
    <hyperlink r:id="rId6813" ref="B3409"/>
    <hyperlink r:id="rId6814" ref="D3409"/>
    <hyperlink r:id="rId6815" ref="B3410"/>
    <hyperlink r:id="rId6816" ref="D3410"/>
    <hyperlink r:id="rId6817" ref="B3411"/>
    <hyperlink r:id="rId6818" ref="D3411"/>
    <hyperlink r:id="rId6819" ref="B3412"/>
    <hyperlink r:id="rId6820" ref="D3412"/>
    <hyperlink r:id="rId6821" ref="B3413"/>
    <hyperlink r:id="rId6822" ref="D3413"/>
    <hyperlink r:id="rId6823" ref="B3414"/>
    <hyperlink r:id="rId6824" ref="D3414"/>
    <hyperlink r:id="rId6825" ref="B3415"/>
    <hyperlink r:id="rId6826" ref="D3415"/>
    <hyperlink r:id="rId6827" ref="B3416"/>
    <hyperlink r:id="rId6828" ref="D3416"/>
    <hyperlink r:id="rId6829" ref="B3417"/>
    <hyperlink r:id="rId6830" ref="D3417"/>
    <hyperlink r:id="rId6831" ref="B3418"/>
    <hyperlink r:id="rId6832" ref="D3418"/>
    <hyperlink r:id="rId6833" ref="B3419"/>
    <hyperlink r:id="rId6834" ref="D3419"/>
    <hyperlink r:id="rId6835" ref="B3420"/>
    <hyperlink r:id="rId6836" ref="D3420"/>
    <hyperlink r:id="rId6837" ref="B3421"/>
    <hyperlink r:id="rId6838" ref="D3421"/>
    <hyperlink r:id="rId6839" ref="B3422"/>
    <hyperlink r:id="rId6840" ref="D3422"/>
    <hyperlink r:id="rId6841" ref="B3423"/>
    <hyperlink r:id="rId6842" ref="D3423"/>
    <hyperlink r:id="rId6843" ref="B3424"/>
    <hyperlink r:id="rId6844" ref="D3424"/>
    <hyperlink r:id="rId6845" ref="B3425"/>
    <hyperlink r:id="rId6846" ref="D3425"/>
    <hyperlink r:id="rId6847" ref="B3426"/>
    <hyperlink r:id="rId6848" ref="D3426"/>
    <hyperlink r:id="rId6849" ref="B3427"/>
    <hyperlink r:id="rId6850" ref="D3427"/>
    <hyperlink r:id="rId6851" ref="B3428"/>
    <hyperlink r:id="rId6852" ref="D3428"/>
    <hyperlink r:id="rId6853" ref="B3429"/>
    <hyperlink r:id="rId6854" ref="D3429"/>
    <hyperlink r:id="rId6855" ref="B3430"/>
    <hyperlink r:id="rId6856" ref="D3430"/>
    <hyperlink r:id="rId6857" ref="B3431"/>
    <hyperlink r:id="rId6858" ref="D3431"/>
    <hyperlink r:id="rId6859" ref="B3432"/>
    <hyperlink r:id="rId6860" ref="D3432"/>
    <hyperlink r:id="rId6861" ref="B3433"/>
    <hyperlink r:id="rId6862" ref="D3433"/>
    <hyperlink r:id="rId6863" ref="B3434"/>
    <hyperlink r:id="rId6864" ref="D3434"/>
    <hyperlink r:id="rId6865" ref="B3435"/>
    <hyperlink r:id="rId6866" ref="D3435"/>
    <hyperlink r:id="rId6867" ref="B3436"/>
    <hyperlink r:id="rId6868" ref="D3436"/>
    <hyperlink r:id="rId6869" ref="B3437"/>
    <hyperlink r:id="rId6870" ref="D3437"/>
    <hyperlink r:id="rId6871" ref="B3438"/>
    <hyperlink r:id="rId6872" ref="D3438"/>
    <hyperlink r:id="rId6873" ref="B3439"/>
    <hyperlink r:id="rId6874" ref="D3439"/>
    <hyperlink r:id="rId6875" ref="B3440"/>
    <hyperlink r:id="rId6876" ref="D3440"/>
    <hyperlink r:id="rId6877" ref="B3441"/>
    <hyperlink r:id="rId6878" ref="D3441"/>
    <hyperlink r:id="rId6879" ref="B3442"/>
    <hyperlink r:id="rId6880" ref="D3442"/>
    <hyperlink r:id="rId6881" ref="B3443"/>
    <hyperlink r:id="rId6882" ref="D3443"/>
    <hyperlink r:id="rId6883" ref="B3444"/>
    <hyperlink r:id="rId6884" ref="D3444"/>
    <hyperlink r:id="rId6885" ref="B3445"/>
    <hyperlink r:id="rId6886" ref="D3445"/>
    <hyperlink r:id="rId6887" ref="B3446"/>
    <hyperlink r:id="rId6888" ref="D3446"/>
    <hyperlink r:id="rId6889" ref="B3447"/>
    <hyperlink r:id="rId6890" ref="D3447"/>
    <hyperlink r:id="rId6891" ref="B3448"/>
    <hyperlink r:id="rId6892" ref="D3448"/>
    <hyperlink r:id="rId6893" ref="B3449"/>
    <hyperlink r:id="rId6894" ref="D3449"/>
    <hyperlink r:id="rId6895" ref="B3450"/>
    <hyperlink r:id="rId6896" ref="D3450"/>
    <hyperlink r:id="rId6897" ref="B3451"/>
    <hyperlink r:id="rId6898" ref="D3451"/>
    <hyperlink r:id="rId6899" ref="B3452"/>
    <hyperlink r:id="rId6900" ref="D3452"/>
    <hyperlink r:id="rId6901" ref="B3453"/>
    <hyperlink r:id="rId6902" ref="D3453"/>
    <hyperlink r:id="rId6903" ref="B3454"/>
    <hyperlink r:id="rId6904" ref="D3454"/>
    <hyperlink r:id="rId6905" ref="B3455"/>
    <hyperlink r:id="rId6906" ref="D3455"/>
    <hyperlink r:id="rId6907" ref="B3456"/>
    <hyperlink r:id="rId6908" ref="D3456"/>
    <hyperlink r:id="rId6909" ref="B3457"/>
    <hyperlink r:id="rId6910" ref="D3457"/>
    <hyperlink r:id="rId6911" ref="B3458"/>
    <hyperlink r:id="rId6912" ref="D3458"/>
    <hyperlink r:id="rId6913" ref="B3459"/>
    <hyperlink r:id="rId6914" ref="D3459"/>
    <hyperlink r:id="rId6915" ref="B3460"/>
    <hyperlink r:id="rId6916" ref="D3460"/>
    <hyperlink r:id="rId6917" ref="B3461"/>
    <hyperlink r:id="rId6918" ref="D3461"/>
    <hyperlink r:id="rId6919" ref="B3462"/>
    <hyperlink r:id="rId6920" ref="D3462"/>
    <hyperlink r:id="rId6921" ref="B3463"/>
    <hyperlink r:id="rId6922" ref="D3463"/>
    <hyperlink r:id="rId6923" ref="B3464"/>
    <hyperlink r:id="rId6924" ref="D3464"/>
    <hyperlink r:id="rId6925" ref="B3465"/>
    <hyperlink r:id="rId6926" ref="D3465"/>
    <hyperlink r:id="rId6927" ref="B3466"/>
    <hyperlink r:id="rId6928" ref="D3466"/>
    <hyperlink r:id="rId6929" ref="B3467"/>
    <hyperlink r:id="rId6930" ref="D3467"/>
    <hyperlink r:id="rId6931" ref="B3468"/>
    <hyperlink r:id="rId6932" ref="D3468"/>
    <hyperlink r:id="rId6933" ref="B3469"/>
    <hyperlink r:id="rId6934" ref="D3469"/>
    <hyperlink r:id="rId6935" ref="B3470"/>
    <hyperlink r:id="rId6936" ref="D3470"/>
    <hyperlink r:id="rId6937" ref="B3471"/>
    <hyperlink r:id="rId6938" ref="D3471"/>
    <hyperlink r:id="rId6939" ref="B3472"/>
    <hyperlink r:id="rId6940" ref="D3472"/>
    <hyperlink r:id="rId6941" ref="B3473"/>
    <hyperlink r:id="rId6942" ref="D3473"/>
    <hyperlink r:id="rId6943" ref="B3474"/>
    <hyperlink r:id="rId6944" ref="D3474"/>
    <hyperlink r:id="rId6945" ref="B3475"/>
    <hyperlink r:id="rId6946" ref="D3475"/>
    <hyperlink r:id="rId6947" ref="B3476"/>
    <hyperlink r:id="rId6948" ref="D3476"/>
    <hyperlink r:id="rId6949" ref="B3477"/>
    <hyperlink r:id="rId6950" ref="D3477"/>
    <hyperlink r:id="rId6951" ref="B3478"/>
    <hyperlink r:id="rId6952" ref="D3478"/>
    <hyperlink r:id="rId6953" ref="B3479"/>
    <hyperlink r:id="rId6954" ref="D3479"/>
    <hyperlink r:id="rId6955" ref="B3480"/>
    <hyperlink r:id="rId6956" ref="D3480"/>
    <hyperlink r:id="rId6957" ref="B3481"/>
    <hyperlink r:id="rId6958" ref="D3481"/>
    <hyperlink r:id="rId6959" ref="B3482"/>
    <hyperlink r:id="rId6960" ref="D3482"/>
    <hyperlink r:id="rId6961" ref="B3483"/>
    <hyperlink r:id="rId6962" ref="D3483"/>
    <hyperlink r:id="rId6963" ref="B3484"/>
    <hyperlink r:id="rId6964" ref="D3484"/>
    <hyperlink r:id="rId6965" ref="B3485"/>
    <hyperlink r:id="rId6966" ref="D3485"/>
    <hyperlink r:id="rId6967" ref="B3486"/>
    <hyperlink r:id="rId6968" ref="D3486"/>
    <hyperlink r:id="rId6969" ref="B3487"/>
    <hyperlink r:id="rId6970" ref="D3487"/>
    <hyperlink r:id="rId6971" ref="B3488"/>
    <hyperlink r:id="rId6972" ref="D3488"/>
    <hyperlink r:id="rId6973" ref="B3489"/>
    <hyperlink r:id="rId6974" ref="D3489"/>
    <hyperlink r:id="rId6975" ref="B3490"/>
    <hyperlink r:id="rId6976" ref="D3490"/>
    <hyperlink r:id="rId6977" ref="B3491"/>
    <hyperlink r:id="rId6978" ref="D3491"/>
    <hyperlink r:id="rId6979" ref="B3492"/>
    <hyperlink r:id="rId6980" ref="D3492"/>
    <hyperlink r:id="rId6981" ref="B3493"/>
    <hyperlink r:id="rId6982" ref="D3493"/>
    <hyperlink r:id="rId6983" ref="B3494"/>
    <hyperlink r:id="rId6984" ref="D3494"/>
    <hyperlink r:id="rId6985" ref="B3495"/>
    <hyperlink r:id="rId6986" ref="D3495"/>
    <hyperlink r:id="rId6987" ref="B3496"/>
    <hyperlink r:id="rId6988" ref="D3496"/>
    <hyperlink r:id="rId6989" ref="B3497"/>
    <hyperlink r:id="rId6990" ref="D3497"/>
    <hyperlink r:id="rId6991" ref="B3498"/>
    <hyperlink r:id="rId6992" ref="D3498"/>
    <hyperlink r:id="rId6993" ref="B3499"/>
    <hyperlink r:id="rId6994" ref="D3499"/>
    <hyperlink r:id="rId6995" ref="B3500"/>
    <hyperlink r:id="rId6996" ref="D3500"/>
    <hyperlink r:id="rId6997" ref="B3501"/>
    <hyperlink r:id="rId6998" ref="D3501"/>
    <hyperlink r:id="rId6999" ref="B3502"/>
    <hyperlink r:id="rId7000" ref="D3502"/>
    <hyperlink r:id="rId7001" ref="B3503"/>
    <hyperlink r:id="rId7002" ref="D3503"/>
    <hyperlink r:id="rId7003" ref="B3504"/>
    <hyperlink r:id="rId7004" ref="D3504"/>
    <hyperlink r:id="rId7005" ref="B3505"/>
    <hyperlink r:id="rId7006" ref="D3505"/>
    <hyperlink r:id="rId7007" ref="B3506"/>
    <hyperlink r:id="rId7008" ref="D3506"/>
    <hyperlink r:id="rId7009" ref="B3507"/>
    <hyperlink r:id="rId7010" ref="D3507"/>
    <hyperlink r:id="rId7011" ref="B3508"/>
    <hyperlink r:id="rId7012" ref="D3508"/>
    <hyperlink r:id="rId7013" ref="B3509"/>
    <hyperlink r:id="rId7014" ref="D3509"/>
    <hyperlink r:id="rId7015" ref="B3510"/>
    <hyperlink r:id="rId7016" ref="D3510"/>
    <hyperlink r:id="rId7017" ref="B3511"/>
    <hyperlink r:id="rId7018" ref="D3511"/>
    <hyperlink r:id="rId7019" ref="B3512"/>
    <hyperlink r:id="rId7020" ref="D3512"/>
    <hyperlink r:id="rId7021" ref="B3513"/>
    <hyperlink r:id="rId7022" ref="D3513"/>
    <hyperlink r:id="rId7023" ref="B3514"/>
    <hyperlink r:id="rId7024" ref="D3514"/>
    <hyperlink r:id="rId7025" ref="B3515"/>
    <hyperlink r:id="rId7026" ref="D3515"/>
    <hyperlink r:id="rId7027" ref="B3516"/>
    <hyperlink r:id="rId7028" ref="D3516"/>
    <hyperlink r:id="rId7029" ref="B3517"/>
    <hyperlink r:id="rId7030" ref="D3517"/>
    <hyperlink r:id="rId7031" ref="B3518"/>
    <hyperlink r:id="rId7032" ref="D3518"/>
    <hyperlink r:id="rId7033" ref="B3519"/>
    <hyperlink r:id="rId7034" ref="D3519"/>
    <hyperlink r:id="rId7035" ref="B3520"/>
    <hyperlink r:id="rId7036" ref="D3520"/>
    <hyperlink r:id="rId7037" ref="B3521"/>
    <hyperlink r:id="rId7038" ref="D3521"/>
    <hyperlink r:id="rId7039" ref="B3522"/>
    <hyperlink r:id="rId7040" ref="D3522"/>
    <hyperlink r:id="rId7041" ref="B3523"/>
    <hyperlink r:id="rId7042" ref="D3523"/>
    <hyperlink r:id="rId7043" ref="B3524"/>
    <hyperlink r:id="rId7044" ref="D3524"/>
    <hyperlink r:id="rId7045" ref="B3525"/>
    <hyperlink r:id="rId7046" ref="D3525"/>
    <hyperlink r:id="rId7047" ref="B3526"/>
    <hyperlink r:id="rId7048" ref="D3526"/>
    <hyperlink r:id="rId7049" ref="B3527"/>
    <hyperlink r:id="rId7050" ref="D3527"/>
    <hyperlink r:id="rId7051" ref="B3528"/>
    <hyperlink r:id="rId7052" ref="D3528"/>
    <hyperlink r:id="rId7053" ref="B3529"/>
    <hyperlink r:id="rId7054" ref="D3529"/>
    <hyperlink r:id="rId7055" ref="B3530"/>
    <hyperlink r:id="rId7056" ref="D3530"/>
    <hyperlink r:id="rId7057" ref="B3531"/>
    <hyperlink r:id="rId7058" ref="D3531"/>
    <hyperlink r:id="rId7059" ref="B3532"/>
    <hyperlink r:id="rId7060" ref="D3532"/>
    <hyperlink r:id="rId7061" ref="B3533"/>
    <hyperlink r:id="rId7062" ref="D3533"/>
    <hyperlink r:id="rId7063" ref="B3534"/>
    <hyperlink r:id="rId7064" ref="D3534"/>
    <hyperlink r:id="rId7065" ref="B3535"/>
    <hyperlink r:id="rId7066" ref="D3535"/>
    <hyperlink r:id="rId7067" ref="B3536"/>
    <hyperlink r:id="rId7068" ref="D3536"/>
    <hyperlink r:id="rId7069" ref="B3537"/>
    <hyperlink r:id="rId7070" ref="D3537"/>
    <hyperlink r:id="rId7071" ref="B3538"/>
    <hyperlink r:id="rId7072" ref="D3538"/>
    <hyperlink r:id="rId7073" ref="B3539"/>
    <hyperlink r:id="rId7074" ref="D3539"/>
    <hyperlink r:id="rId7075" ref="B3540"/>
    <hyperlink r:id="rId7076" ref="D3540"/>
    <hyperlink r:id="rId7077" ref="B3541"/>
    <hyperlink r:id="rId7078" ref="D3541"/>
    <hyperlink r:id="rId7079" ref="B3542"/>
    <hyperlink r:id="rId7080" ref="D3542"/>
    <hyperlink r:id="rId7081" ref="B3543"/>
    <hyperlink r:id="rId7082" ref="D3543"/>
    <hyperlink r:id="rId7083" ref="B3544"/>
    <hyperlink r:id="rId7084" ref="D3544"/>
    <hyperlink r:id="rId7085" ref="B3545"/>
    <hyperlink r:id="rId7086" ref="D3545"/>
    <hyperlink r:id="rId7087" ref="B3546"/>
    <hyperlink r:id="rId7088" ref="D3546"/>
    <hyperlink r:id="rId7089" ref="B3547"/>
    <hyperlink r:id="rId7090" ref="D3547"/>
    <hyperlink r:id="rId7091" ref="B3548"/>
    <hyperlink r:id="rId7092" ref="D3548"/>
    <hyperlink r:id="rId7093" ref="B3549"/>
    <hyperlink r:id="rId7094" ref="D3549"/>
    <hyperlink r:id="rId7095" ref="B3550"/>
    <hyperlink r:id="rId7096" ref="D3550"/>
    <hyperlink r:id="rId7097" ref="B3551"/>
    <hyperlink r:id="rId7098" ref="D3551"/>
    <hyperlink r:id="rId7099" ref="B3552"/>
    <hyperlink r:id="rId7100" ref="D3552"/>
    <hyperlink r:id="rId7101" ref="B3553"/>
    <hyperlink r:id="rId7102" ref="D3553"/>
    <hyperlink r:id="rId7103" ref="B3554"/>
    <hyperlink r:id="rId7104" ref="D3554"/>
    <hyperlink r:id="rId7105" ref="B3555"/>
    <hyperlink r:id="rId7106" ref="D3555"/>
    <hyperlink r:id="rId7107" ref="B3556"/>
    <hyperlink r:id="rId7108" ref="D3556"/>
    <hyperlink r:id="rId7109" ref="B3557"/>
    <hyperlink r:id="rId7110" ref="D3557"/>
    <hyperlink r:id="rId7111" ref="B3558"/>
    <hyperlink r:id="rId7112" ref="D3558"/>
    <hyperlink r:id="rId7113" ref="B3559"/>
    <hyperlink r:id="rId7114" ref="D3559"/>
    <hyperlink r:id="rId7115" ref="B3560"/>
    <hyperlink r:id="rId7116" ref="D3560"/>
    <hyperlink r:id="rId7117" ref="B3561"/>
    <hyperlink r:id="rId7118" ref="D3561"/>
    <hyperlink r:id="rId7119" ref="B3562"/>
    <hyperlink r:id="rId7120" ref="D3562"/>
    <hyperlink r:id="rId7121" ref="B3563"/>
    <hyperlink r:id="rId7122" ref="D3563"/>
    <hyperlink r:id="rId7123" ref="B3564"/>
    <hyperlink r:id="rId7124" ref="D3564"/>
    <hyperlink r:id="rId7125" ref="B3565"/>
    <hyperlink r:id="rId7126" ref="D3565"/>
    <hyperlink r:id="rId7127" ref="B3566"/>
    <hyperlink r:id="rId7128" ref="D3566"/>
    <hyperlink r:id="rId7129" ref="B3567"/>
    <hyperlink r:id="rId7130" ref="D3567"/>
    <hyperlink r:id="rId7131" ref="B3568"/>
    <hyperlink r:id="rId7132" ref="D3568"/>
    <hyperlink r:id="rId7133" ref="B3569"/>
    <hyperlink r:id="rId7134" ref="D3569"/>
    <hyperlink r:id="rId7135" ref="B3570"/>
    <hyperlink r:id="rId7136" ref="D3570"/>
    <hyperlink r:id="rId7137" ref="B3571"/>
    <hyperlink r:id="rId7138" ref="D3571"/>
    <hyperlink r:id="rId7139" ref="B3572"/>
    <hyperlink r:id="rId7140" ref="D3572"/>
    <hyperlink r:id="rId7141" ref="B3573"/>
    <hyperlink r:id="rId7142" ref="D3573"/>
    <hyperlink r:id="rId7143" ref="B3574"/>
    <hyperlink r:id="rId7144" ref="D3574"/>
    <hyperlink r:id="rId7145" ref="B3575"/>
    <hyperlink r:id="rId7146" ref="D3575"/>
    <hyperlink r:id="rId7147" ref="B3576"/>
    <hyperlink r:id="rId7148" ref="D3576"/>
    <hyperlink r:id="rId7149" ref="B3577"/>
    <hyperlink r:id="rId7150" ref="D3577"/>
    <hyperlink r:id="rId7151" ref="B3578"/>
    <hyperlink r:id="rId7152" ref="D3578"/>
    <hyperlink r:id="rId7153" ref="B3579"/>
    <hyperlink r:id="rId7154" ref="D3579"/>
    <hyperlink r:id="rId7155" ref="B3580"/>
    <hyperlink r:id="rId7156" ref="D3580"/>
    <hyperlink r:id="rId7157" ref="B3581"/>
    <hyperlink r:id="rId7158" ref="D3581"/>
    <hyperlink r:id="rId7159" ref="B3582"/>
    <hyperlink r:id="rId7160" ref="D3582"/>
    <hyperlink r:id="rId7161" ref="B3583"/>
    <hyperlink r:id="rId7162" ref="D3583"/>
    <hyperlink r:id="rId7163" ref="B3584"/>
    <hyperlink r:id="rId7164" ref="D3584"/>
    <hyperlink r:id="rId7165" ref="B3585"/>
    <hyperlink r:id="rId7166" ref="D3585"/>
    <hyperlink r:id="rId7167" ref="B3586"/>
    <hyperlink r:id="rId7168" ref="D3586"/>
    <hyperlink r:id="rId7169" ref="B3587"/>
    <hyperlink r:id="rId7170" ref="D3587"/>
    <hyperlink r:id="rId7171" ref="B3588"/>
    <hyperlink r:id="rId7172" ref="D3588"/>
    <hyperlink r:id="rId7173" ref="B3589"/>
    <hyperlink r:id="rId7174" ref="D3589"/>
    <hyperlink r:id="rId7175" ref="B3590"/>
    <hyperlink r:id="rId7176" ref="D3590"/>
    <hyperlink r:id="rId7177" ref="B3591"/>
    <hyperlink r:id="rId7178" ref="D3591"/>
    <hyperlink r:id="rId7179" ref="B3592"/>
    <hyperlink r:id="rId7180" ref="D3592"/>
    <hyperlink r:id="rId7181" ref="B3593"/>
    <hyperlink r:id="rId7182" ref="D3593"/>
    <hyperlink r:id="rId7183" ref="B3594"/>
    <hyperlink r:id="rId7184" ref="D3594"/>
    <hyperlink r:id="rId7185" ref="B3595"/>
    <hyperlink r:id="rId7186" ref="D3595"/>
    <hyperlink r:id="rId7187" ref="B3596"/>
    <hyperlink r:id="rId7188" ref="D3596"/>
    <hyperlink r:id="rId7189" ref="B3597"/>
    <hyperlink r:id="rId7190" ref="D3597"/>
    <hyperlink r:id="rId7191" ref="B3598"/>
    <hyperlink r:id="rId7192" ref="D3598"/>
    <hyperlink r:id="rId7193" ref="B3599"/>
    <hyperlink r:id="rId7194" ref="D3599"/>
    <hyperlink r:id="rId7195" ref="B3600"/>
    <hyperlink r:id="rId7196" ref="D3600"/>
    <hyperlink r:id="rId7197" ref="B3601"/>
    <hyperlink r:id="rId7198" ref="D3601"/>
    <hyperlink r:id="rId7199" ref="B3602"/>
    <hyperlink r:id="rId7200" ref="D3602"/>
    <hyperlink r:id="rId7201" ref="B3603"/>
    <hyperlink r:id="rId7202" ref="D3603"/>
    <hyperlink r:id="rId7203" ref="B3604"/>
    <hyperlink r:id="rId7204" ref="D3604"/>
    <hyperlink r:id="rId7205" ref="B3605"/>
    <hyperlink r:id="rId7206" ref="D3605"/>
    <hyperlink r:id="rId7207" ref="B3606"/>
    <hyperlink r:id="rId7208" ref="D3606"/>
    <hyperlink r:id="rId7209" ref="B3607"/>
    <hyperlink r:id="rId7210" ref="D3607"/>
    <hyperlink r:id="rId7211" ref="B3608"/>
    <hyperlink r:id="rId7212" ref="D3608"/>
    <hyperlink r:id="rId7213" ref="B3609"/>
    <hyperlink r:id="rId7214" ref="D3609"/>
    <hyperlink r:id="rId7215" ref="B3610"/>
    <hyperlink r:id="rId7216" ref="D3610"/>
    <hyperlink r:id="rId7217" ref="B3611"/>
    <hyperlink r:id="rId7218" ref="D3611"/>
    <hyperlink r:id="rId7219" ref="B3612"/>
    <hyperlink r:id="rId7220" ref="D3612"/>
    <hyperlink r:id="rId7221" ref="B3613"/>
    <hyperlink r:id="rId7222" ref="D3613"/>
    <hyperlink r:id="rId7223" ref="B3614"/>
    <hyperlink r:id="rId7224" ref="D3614"/>
    <hyperlink r:id="rId7225" ref="B3615"/>
    <hyperlink r:id="rId7226" ref="D3615"/>
    <hyperlink r:id="rId7227" ref="B3616"/>
    <hyperlink r:id="rId7228" ref="D3616"/>
    <hyperlink r:id="rId7229" ref="B3617"/>
    <hyperlink r:id="rId7230" ref="D3617"/>
    <hyperlink r:id="rId7231" ref="B3618"/>
    <hyperlink r:id="rId7232" ref="D3618"/>
    <hyperlink r:id="rId7233" ref="B3619"/>
    <hyperlink r:id="rId7234" ref="D3619"/>
    <hyperlink r:id="rId7235" ref="B3620"/>
    <hyperlink r:id="rId7236" ref="D3620"/>
    <hyperlink r:id="rId7237" ref="B3621"/>
    <hyperlink r:id="rId7238" ref="D3621"/>
    <hyperlink r:id="rId7239" ref="B3622"/>
    <hyperlink r:id="rId7240" ref="D3622"/>
    <hyperlink r:id="rId7241" ref="B3623"/>
    <hyperlink r:id="rId7242" ref="D3623"/>
    <hyperlink r:id="rId7243" ref="B3624"/>
    <hyperlink r:id="rId7244" ref="D3624"/>
    <hyperlink r:id="rId7245" ref="B3625"/>
    <hyperlink r:id="rId7246" ref="D3625"/>
    <hyperlink r:id="rId7247" ref="B3626"/>
    <hyperlink r:id="rId7248" ref="D3626"/>
    <hyperlink r:id="rId7249" ref="B3627"/>
    <hyperlink r:id="rId7250" ref="D3627"/>
    <hyperlink r:id="rId7251" ref="B3628"/>
    <hyperlink r:id="rId7252" ref="D3628"/>
    <hyperlink r:id="rId7253" ref="B3629"/>
    <hyperlink r:id="rId7254" ref="D3629"/>
    <hyperlink r:id="rId7255" ref="B3630"/>
    <hyperlink r:id="rId7256" ref="D3630"/>
    <hyperlink r:id="rId7257" ref="B3631"/>
    <hyperlink r:id="rId7258" ref="D3631"/>
    <hyperlink r:id="rId7259" ref="B3632"/>
    <hyperlink r:id="rId7260" ref="D3632"/>
    <hyperlink r:id="rId7261" ref="B3633"/>
    <hyperlink r:id="rId7262" ref="D3633"/>
    <hyperlink r:id="rId7263" ref="B3634"/>
    <hyperlink r:id="rId7264" ref="D3634"/>
    <hyperlink r:id="rId7265" ref="B3635"/>
    <hyperlink r:id="rId7266" ref="D3635"/>
    <hyperlink r:id="rId7267" ref="B3636"/>
    <hyperlink r:id="rId7268" ref="D3636"/>
    <hyperlink r:id="rId7269" ref="B3637"/>
    <hyperlink r:id="rId7270" ref="D3637"/>
    <hyperlink r:id="rId7271" ref="B3638"/>
    <hyperlink r:id="rId7272" ref="D3638"/>
    <hyperlink r:id="rId7273" ref="B3639"/>
    <hyperlink r:id="rId7274" ref="D3639"/>
    <hyperlink r:id="rId7275" ref="B3640"/>
    <hyperlink r:id="rId7276" ref="D3640"/>
    <hyperlink r:id="rId7277" ref="B3641"/>
    <hyperlink r:id="rId7278" ref="D3641"/>
    <hyperlink r:id="rId7279" ref="B3642"/>
    <hyperlink r:id="rId7280" ref="D3642"/>
    <hyperlink r:id="rId7281" ref="B3643"/>
    <hyperlink r:id="rId7282" ref="D3643"/>
    <hyperlink r:id="rId7283" ref="B3644"/>
    <hyperlink r:id="rId7284" ref="D3644"/>
    <hyperlink r:id="rId7285" ref="B3645"/>
    <hyperlink r:id="rId7286" ref="D3645"/>
    <hyperlink r:id="rId7287" ref="B3646"/>
    <hyperlink r:id="rId7288" ref="D3646"/>
    <hyperlink r:id="rId7289" ref="B3647"/>
    <hyperlink r:id="rId7290" ref="D3647"/>
    <hyperlink r:id="rId7291" ref="B3648"/>
    <hyperlink r:id="rId7292" ref="D3648"/>
    <hyperlink r:id="rId7293" ref="B3649"/>
    <hyperlink r:id="rId7294" ref="D3649"/>
    <hyperlink r:id="rId7295" ref="B3650"/>
    <hyperlink r:id="rId7296" ref="D3650"/>
    <hyperlink r:id="rId7297" ref="B3651"/>
    <hyperlink r:id="rId7298" ref="D3651"/>
    <hyperlink r:id="rId7299" ref="B3652"/>
    <hyperlink r:id="rId7300" ref="D3652"/>
    <hyperlink r:id="rId7301" ref="B3653"/>
    <hyperlink r:id="rId7302" ref="D3653"/>
    <hyperlink r:id="rId7303" ref="B3654"/>
    <hyperlink r:id="rId7304" ref="D3654"/>
    <hyperlink r:id="rId7305" ref="B3655"/>
    <hyperlink r:id="rId7306" ref="D3655"/>
    <hyperlink r:id="rId7307" ref="B3656"/>
    <hyperlink r:id="rId7308" ref="D3656"/>
    <hyperlink r:id="rId7309" ref="B3657"/>
    <hyperlink r:id="rId7310" ref="D3657"/>
    <hyperlink r:id="rId7311" ref="B3658"/>
    <hyperlink r:id="rId7312" ref="D3658"/>
    <hyperlink r:id="rId7313" ref="B3659"/>
    <hyperlink r:id="rId7314" ref="D3659"/>
    <hyperlink r:id="rId7315" ref="B3660"/>
    <hyperlink r:id="rId7316" ref="D3660"/>
    <hyperlink r:id="rId7317" ref="B3661"/>
    <hyperlink r:id="rId7318" ref="D3661"/>
    <hyperlink r:id="rId7319" ref="B3662"/>
    <hyperlink r:id="rId7320" ref="D3662"/>
    <hyperlink r:id="rId7321" ref="B3663"/>
    <hyperlink r:id="rId7322" ref="D3663"/>
    <hyperlink r:id="rId7323" ref="B3664"/>
    <hyperlink r:id="rId7324" ref="D3664"/>
    <hyperlink r:id="rId7325" ref="B3665"/>
    <hyperlink r:id="rId7326" ref="D3665"/>
    <hyperlink r:id="rId7327" ref="B3666"/>
    <hyperlink r:id="rId7328" ref="D3666"/>
    <hyperlink r:id="rId7329" ref="B3667"/>
    <hyperlink r:id="rId7330" ref="D3667"/>
    <hyperlink r:id="rId7331" ref="B3668"/>
    <hyperlink r:id="rId7332" ref="D3668"/>
    <hyperlink r:id="rId7333" ref="B3669"/>
    <hyperlink r:id="rId7334" ref="D3669"/>
    <hyperlink r:id="rId7335" ref="B3670"/>
    <hyperlink r:id="rId7336" ref="D3670"/>
    <hyperlink r:id="rId7337" ref="B3671"/>
    <hyperlink r:id="rId7338" ref="D3671"/>
    <hyperlink r:id="rId7339" ref="B3672"/>
    <hyperlink r:id="rId7340" ref="D3672"/>
    <hyperlink r:id="rId7341" ref="B3673"/>
    <hyperlink r:id="rId7342" ref="D3673"/>
    <hyperlink r:id="rId7343" ref="B3674"/>
    <hyperlink r:id="rId7344" ref="D3674"/>
    <hyperlink r:id="rId7345" ref="B3675"/>
    <hyperlink r:id="rId7346" ref="D3675"/>
    <hyperlink r:id="rId7347" ref="B3676"/>
    <hyperlink r:id="rId7348" ref="D3676"/>
    <hyperlink r:id="rId7349" ref="B3677"/>
    <hyperlink r:id="rId7350" ref="D3677"/>
    <hyperlink r:id="rId7351" ref="B3678"/>
    <hyperlink r:id="rId7352" ref="D3678"/>
    <hyperlink r:id="rId7353" ref="B3679"/>
    <hyperlink r:id="rId7354" ref="D3679"/>
    <hyperlink r:id="rId7355" ref="B3680"/>
    <hyperlink r:id="rId7356" ref="D3680"/>
    <hyperlink r:id="rId7357" ref="B3681"/>
    <hyperlink r:id="rId7358" ref="D3681"/>
    <hyperlink r:id="rId7359" ref="B3682"/>
    <hyperlink r:id="rId7360" ref="D3682"/>
    <hyperlink r:id="rId7361" ref="B3683"/>
    <hyperlink r:id="rId7362" ref="D3683"/>
    <hyperlink r:id="rId7363" ref="B3684"/>
    <hyperlink r:id="rId7364" ref="D3684"/>
    <hyperlink r:id="rId7365" ref="B3685"/>
    <hyperlink r:id="rId7366" ref="D3685"/>
    <hyperlink r:id="rId7367" ref="B3686"/>
    <hyperlink r:id="rId7368" ref="D3686"/>
    <hyperlink r:id="rId7369" ref="B3687"/>
    <hyperlink r:id="rId7370" ref="D3687"/>
    <hyperlink r:id="rId7371" ref="B3688"/>
    <hyperlink r:id="rId7372" ref="D3688"/>
    <hyperlink r:id="rId7373" ref="B3689"/>
    <hyperlink r:id="rId7374" ref="D3689"/>
    <hyperlink r:id="rId7375" ref="B3690"/>
    <hyperlink r:id="rId7376" ref="D3690"/>
    <hyperlink r:id="rId7377" ref="B3691"/>
    <hyperlink r:id="rId7378" ref="D3691"/>
    <hyperlink r:id="rId7379" ref="B3692"/>
    <hyperlink r:id="rId7380" ref="D3692"/>
    <hyperlink r:id="rId7381" ref="B3693"/>
    <hyperlink r:id="rId7382" ref="D3693"/>
    <hyperlink r:id="rId7383" ref="B3694"/>
    <hyperlink r:id="rId7384" ref="D3694"/>
    <hyperlink r:id="rId7385" ref="B3695"/>
    <hyperlink r:id="rId7386" ref="D3695"/>
    <hyperlink r:id="rId7387" ref="B3696"/>
    <hyperlink r:id="rId7388" ref="D3696"/>
    <hyperlink r:id="rId7389" ref="B3697"/>
    <hyperlink r:id="rId7390" ref="D3697"/>
    <hyperlink r:id="rId7391" ref="B3698"/>
    <hyperlink r:id="rId7392" ref="D3698"/>
    <hyperlink r:id="rId7393" ref="B3699"/>
    <hyperlink r:id="rId7394" ref="D3699"/>
    <hyperlink r:id="rId7395" ref="B3700"/>
    <hyperlink r:id="rId7396" ref="D3700"/>
    <hyperlink r:id="rId7397" ref="B3701"/>
    <hyperlink r:id="rId7398" ref="D3701"/>
    <hyperlink r:id="rId7399" ref="B3702"/>
    <hyperlink r:id="rId7400" ref="D3702"/>
    <hyperlink r:id="rId7401" ref="B3703"/>
    <hyperlink r:id="rId7402" ref="D3703"/>
    <hyperlink r:id="rId7403" ref="B3704"/>
    <hyperlink r:id="rId7404" ref="D3704"/>
    <hyperlink r:id="rId7405" ref="B3705"/>
    <hyperlink r:id="rId7406" ref="D3705"/>
    <hyperlink r:id="rId7407" ref="B3706"/>
    <hyperlink r:id="rId7408" ref="D3706"/>
    <hyperlink r:id="rId7409" ref="B3707"/>
    <hyperlink r:id="rId7410" ref="D3707"/>
    <hyperlink r:id="rId7411" ref="B3708"/>
    <hyperlink r:id="rId7412" ref="D3708"/>
    <hyperlink r:id="rId7413" ref="B3709"/>
    <hyperlink r:id="rId7414" ref="D3709"/>
    <hyperlink r:id="rId7415" ref="B3710"/>
    <hyperlink r:id="rId7416" ref="D3710"/>
    <hyperlink r:id="rId7417" ref="B3711"/>
    <hyperlink r:id="rId7418" ref="D3711"/>
    <hyperlink r:id="rId7419" ref="B3712"/>
    <hyperlink r:id="rId7420" ref="D3712"/>
    <hyperlink r:id="rId7421" ref="B3713"/>
    <hyperlink r:id="rId7422" ref="D3713"/>
    <hyperlink r:id="rId7423" ref="B3714"/>
    <hyperlink r:id="rId7424" ref="D3714"/>
    <hyperlink r:id="rId7425" ref="B3715"/>
    <hyperlink r:id="rId7426" ref="D3715"/>
    <hyperlink r:id="rId7427" ref="B3716"/>
    <hyperlink r:id="rId7428" ref="D3716"/>
    <hyperlink r:id="rId7429" ref="B3717"/>
    <hyperlink r:id="rId7430" ref="D3717"/>
    <hyperlink r:id="rId7431" ref="B3718"/>
    <hyperlink r:id="rId7432" ref="D3718"/>
    <hyperlink r:id="rId7433" ref="B3719"/>
    <hyperlink r:id="rId7434" ref="D3719"/>
    <hyperlink r:id="rId7435" ref="B3720"/>
    <hyperlink r:id="rId7436" ref="D3720"/>
    <hyperlink r:id="rId7437" ref="B3721"/>
    <hyperlink r:id="rId7438" ref="D3721"/>
    <hyperlink r:id="rId7439" ref="B3722"/>
    <hyperlink r:id="rId7440" ref="D3722"/>
    <hyperlink r:id="rId7441" ref="B3723"/>
    <hyperlink r:id="rId7442" ref="D3723"/>
    <hyperlink r:id="rId7443" ref="B3724"/>
    <hyperlink r:id="rId7444" ref="D3724"/>
    <hyperlink r:id="rId7445" ref="B3725"/>
    <hyperlink r:id="rId7446" ref="D3725"/>
    <hyperlink r:id="rId7447" ref="B3726"/>
    <hyperlink r:id="rId7448" ref="D3726"/>
    <hyperlink r:id="rId7449" ref="B3727"/>
    <hyperlink r:id="rId7450" ref="D3727"/>
    <hyperlink r:id="rId7451" ref="B3728"/>
    <hyperlink r:id="rId7452" ref="D3728"/>
    <hyperlink r:id="rId7453" ref="B3729"/>
    <hyperlink r:id="rId7454" ref="D3729"/>
    <hyperlink r:id="rId7455" ref="B3730"/>
    <hyperlink r:id="rId7456" ref="D3730"/>
    <hyperlink r:id="rId7457" ref="B3731"/>
    <hyperlink r:id="rId7458" ref="D3731"/>
    <hyperlink r:id="rId7459" ref="B3732"/>
    <hyperlink r:id="rId7460" ref="D3732"/>
    <hyperlink r:id="rId7461" ref="B3733"/>
    <hyperlink r:id="rId7462" ref="D3733"/>
    <hyperlink r:id="rId7463" ref="B3734"/>
    <hyperlink r:id="rId7464" ref="D3734"/>
    <hyperlink r:id="rId7465" ref="B3735"/>
    <hyperlink r:id="rId7466" ref="D3735"/>
    <hyperlink r:id="rId7467" ref="B3736"/>
    <hyperlink r:id="rId7468" ref="D3736"/>
    <hyperlink r:id="rId7469" ref="B3737"/>
    <hyperlink r:id="rId7470" ref="D3737"/>
    <hyperlink r:id="rId7471" ref="B3738"/>
    <hyperlink r:id="rId7472" ref="D3738"/>
    <hyperlink r:id="rId7473" ref="B3739"/>
    <hyperlink r:id="rId7474" ref="D3739"/>
    <hyperlink r:id="rId7475" ref="B3740"/>
    <hyperlink r:id="rId7476" ref="D3740"/>
    <hyperlink r:id="rId7477" ref="B3741"/>
    <hyperlink r:id="rId7478" ref="D3741"/>
    <hyperlink r:id="rId7479" ref="B3742"/>
    <hyperlink r:id="rId7480" ref="D3742"/>
    <hyperlink r:id="rId7481" ref="B3743"/>
    <hyperlink r:id="rId7482" ref="D3743"/>
    <hyperlink r:id="rId7483" ref="B3744"/>
    <hyperlink r:id="rId7484" ref="D3744"/>
    <hyperlink r:id="rId7485" ref="B3745"/>
    <hyperlink r:id="rId7486" ref="D3745"/>
    <hyperlink r:id="rId7487" ref="B3746"/>
    <hyperlink r:id="rId7488" ref="D3746"/>
    <hyperlink r:id="rId7489" ref="B3747"/>
    <hyperlink r:id="rId7490" ref="D3747"/>
    <hyperlink r:id="rId7491" ref="B3748"/>
    <hyperlink r:id="rId7492" ref="D3748"/>
    <hyperlink r:id="rId7493" ref="B3749"/>
    <hyperlink r:id="rId7494" ref="D3749"/>
    <hyperlink r:id="rId7495" ref="B3750"/>
    <hyperlink r:id="rId7496" ref="D3750"/>
    <hyperlink r:id="rId7497" ref="B3751"/>
    <hyperlink r:id="rId7498" ref="D3751"/>
    <hyperlink r:id="rId7499" ref="B3752"/>
    <hyperlink r:id="rId7500" ref="D3752"/>
    <hyperlink r:id="rId7501" ref="B3753"/>
    <hyperlink r:id="rId7502" ref="D3753"/>
    <hyperlink r:id="rId7503" ref="B3754"/>
    <hyperlink r:id="rId7504" ref="D3754"/>
    <hyperlink r:id="rId7505" ref="B3755"/>
    <hyperlink r:id="rId7506" ref="D3755"/>
    <hyperlink r:id="rId7507" ref="B3756"/>
    <hyperlink r:id="rId7508" ref="D3756"/>
    <hyperlink r:id="rId7509" ref="B3757"/>
    <hyperlink r:id="rId7510" ref="D3757"/>
    <hyperlink r:id="rId7511" ref="B3758"/>
    <hyperlink r:id="rId7512" ref="D3758"/>
    <hyperlink r:id="rId7513" ref="B3759"/>
    <hyperlink r:id="rId7514" ref="D3759"/>
    <hyperlink r:id="rId7515" ref="B3760"/>
    <hyperlink r:id="rId7516" ref="D3760"/>
    <hyperlink r:id="rId7517" ref="B3761"/>
    <hyperlink r:id="rId7518" ref="D3761"/>
    <hyperlink r:id="rId7519" ref="B3762"/>
    <hyperlink r:id="rId7520" ref="D3762"/>
    <hyperlink r:id="rId7521" ref="B3763"/>
    <hyperlink r:id="rId7522" ref="D3763"/>
    <hyperlink r:id="rId7523" ref="B3764"/>
    <hyperlink r:id="rId7524" ref="D3764"/>
    <hyperlink r:id="rId7525" ref="B3765"/>
    <hyperlink r:id="rId7526" ref="D3765"/>
    <hyperlink r:id="rId7527" ref="B3766"/>
    <hyperlink r:id="rId7528" ref="D3766"/>
    <hyperlink r:id="rId7529" ref="B3767"/>
    <hyperlink r:id="rId7530" ref="D3767"/>
    <hyperlink r:id="rId7531" ref="B3768"/>
    <hyperlink r:id="rId7532" ref="D3768"/>
    <hyperlink r:id="rId7533" ref="B3769"/>
    <hyperlink r:id="rId7534" ref="D3769"/>
    <hyperlink r:id="rId7535" ref="B3770"/>
    <hyperlink r:id="rId7536" ref="D3770"/>
    <hyperlink r:id="rId7537" ref="B3771"/>
    <hyperlink r:id="rId7538" ref="D3771"/>
    <hyperlink r:id="rId7539" ref="B3772"/>
    <hyperlink r:id="rId7540" ref="D3772"/>
    <hyperlink r:id="rId7541" ref="B3773"/>
    <hyperlink r:id="rId7542" ref="D3773"/>
    <hyperlink r:id="rId7543" ref="B3774"/>
    <hyperlink r:id="rId7544" ref="D3774"/>
    <hyperlink r:id="rId7545" ref="B3775"/>
    <hyperlink r:id="rId7546" ref="D3775"/>
    <hyperlink r:id="rId7547" ref="B3776"/>
    <hyperlink r:id="rId7548" ref="D3776"/>
    <hyperlink r:id="rId7549" ref="B3777"/>
    <hyperlink r:id="rId7550" ref="D3777"/>
    <hyperlink r:id="rId7551" ref="B3778"/>
    <hyperlink r:id="rId7552" ref="D3778"/>
    <hyperlink r:id="rId7553" ref="B3779"/>
    <hyperlink r:id="rId7554" ref="D3779"/>
    <hyperlink r:id="rId7555" ref="B3780"/>
    <hyperlink r:id="rId7556" ref="D3780"/>
    <hyperlink r:id="rId7557" ref="B3781"/>
    <hyperlink r:id="rId7558" ref="D3781"/>
    <hyperlink r:id="rId7559" ref="B3782"/>
    <hyperlink r:id="rId7560" ref="D3782"/>
    <hyperlink r:id="rId7561" ref="B3783"/>
    <hyperlink r:id="rId7562" ref="D3783"/>
    <hyperlink r:id="rId7563" ref="B3784"/>
    <hyperlink r:id="rId7564" ref="D3784"/>
    <hyperlink r:id="rId7565" ref="B3785"/>
    <hyperlink r:id="rId7566" ref="D3785"/>
    <hyperlink r:id="rId7567" ref="B3786"/>
    <hyperlink r:id="rId7568" ref="D3786"/>
    <hyperlink r:id="rId7569" ref="B3787"/>
    <hyperlink r:id="rId7570" ref="D3787"/>
    <hyperlink r:id="rId7571" ref="B3788"/>
    <hyperlink r:id="rId7572" ref="D3788"/>
    <hyperlink r:id="rId7573" ref="B3789"/>
    <hyperlink r:id="rId7574" ref="D3789"/>
    <hyperlink r:id="rId7575" ref="B3790"/>
    <hyperlink r:id="rId7576" ref="D3790"/>
    <hyperlink r:id="rId7577" ref="B3791"/>
    <hyperlink r:id="rId7578" ref="D3791"/>
    <hyperlink r:id="rId7579" ref="B3792"/>
    <hyperlink r:id="rId7580" ref="D3792"/>
    <hyperlink r:id="rId7581" ref="B3793"/>
    <hyperlink r:id="rId7582" ref="D3793"/>
    <hyperlink r:id="rId7583" ref="B3794"/>
    <hyperlink r:id="rId7584" ref="D3794"/>
    <hyperlink r:id="rId7585" ref="B3795"/>
    <hyperlink r:id="rId7586" ref="D3795"/>
    <hyperlink r:id="rId7587" ref="B3796"/>
    <hyperlink r:id="rId7588" ref="D3796"/>
    <hyperlink r:id="rId7589" ref="B3797"/>
    <hyperlink r:id="rId7590" ref="D3797"/>
    <hyperlink r:id="rId7591" ref="B3798"/>
    <hyperlink r:id="rId7592" ref="D3798"/>
    <hyperlink r:id="rId7593" ref="B3799"/>
    <hyperlink r:id="rId7594" ref="D3799"/>
    <hyperlink r:id="rId7595" ref="B3800"/>
    <hyperlink r:id="rId7596" ref="D3800"/>
    <hyperlink r:id="rId7597" ref="B3801"/>
    <hyperlink r:id="rId7598" ref="D3801"/>
    <hyperlink r:id="rId7599" ref="B3802"/>
    <hyperlink r:id="rId7600" ref="D3802"/>
    <hyperlink r:id="rId7601" ref="B3803"/>
    <hyperlink r:id="rId7602" ref="D3803"/>
    <hyperlink r:id="rId7603" ref="B3804"/>
    <hyperlink r:id="rId7604" ref="D3804"/>
    <hyperlink r:id="rId7605" ref="B3805"/>
    <hyperlink r:id="rId7606" ref="D3805"/>
    <hyperlink r:id="rId7607" ref="B3806"/>
    <hyperlink r:id="rId7608" ref="D3806"/>
    <hyperlink r:id="rId7609" ref="B3807"/>
    <hyperlink r:id="rId7610" ref="D3807"/>
    <hyperlink r:id="rId7611" ref="B3808"/>
    <hyperlink r:id="rId7612" ref="D3808"/>
    <hyperlink r:id="rId7613" ref="B3809"/>
    <hyperlink r:id="rId7614" ref="D3809"/>
    <hyperlink r:id="rId7615" ref="B3810"/>
    <hyperlink r:id="rId7616" ref="D3810"/>
    <hyperlink r:id="rId7617" ref="B3811"/>
    <hyperlink r:id="rId7618" ref="D3811"/>
    <hyperlink r:id="rId7619" ref="B3812"/>
    <hyperlink r:id="rId7620" ref="D3812"/>
    <hyperlink r:id="rId7621" ref="B3813"/>
    <hyperlink r:id="rId7622" ref="D3813"/>
    <hyperlink r:id="rId7623" ref="B3814"/>
    <hyperlink r:id="rId7624" ref="D3814"/>
    <hyperlink r:id="rId7625" ref="B3815"/>
    <hyperlink r:id="rId7626" ref="D3815"/>
    <hyperlink r:id="rId7627" ref="B3816"/>
    <hyperlink r:id="rId7628" ref="D3816"/>
    <hyperlink r:id="rId7629" ref="B3817"/>
    <hyperlink r:id="rId7630" ref="D3817"/>
    <hyperlink r:id="rId7631" ref="B3818"/>
    <hyperlink r:id="rId7632" ref="D3818"/>
    <hyperlink r:id="rId7633" ref="B3819"/>
    <hyperlink r:id="rId7634" ref="D3819"/>
    <hyperlink r:id="rId7635" ref="B3820"/>
    <hyperlink r:id="rId7636" ref="D3820"/>
    <hyperlink r:id="rId7637" ref="B3821"/>
    <hyperlink r:id="rId7638" ref="D3821"/>
    <hyperlink r:id="rId7639" ref="B3822"/>
    <hyperlink r:id="rId7640" ref="D3822"/>
    <hyperlink r:id="rId7641" ref="B3823"/>
    <hyperlink r:id="rId7642" ref="D3823"/>
    <hyperlink r:id="rId7643" ref="B3824"/>
    <hyperlink r:id="rId7644" ref="D3824"/>
    <hyperlink r:id="rId7645" ref="B3825"/>
    <hyperlink r:id="rId7646" ref="D3825"/>
    <hyperlink r:id="rId7647" ref="B3826"/>
    <hyperlink r:id="rId7648" ref="D3826"/>
    <hyperlink r:id="rId7649" ref="B3827"/>
    <hyperlink r:id="rId7650" ref="D3827"/>
    <hyperlink r:id="rId7651" ref="B3828"/>
    <hyperlink r:id="rId7652" ref="D3828"/>
    <hyperlink r:id="rId7653" ref="B3829"/>
    <hyperlink r:id="rId7654" ref="D3829"/>
    <hyperlink r:id="rId7655" ref="B3830"/>
    <hyperlink r:id="rId7656" ref="D3830"/>
    <hyperlink r:id="rId7657" ref="B3831"/>
    <hyperlink r:id="rId7658" ref="D3831"/>
    <hyperlink r:id="rId7659" ref="B3832"/>
    <hyperlink r:id="rId7660" ref="D3832"/>
    <hyperlink r:id="rId7661" ref="B3833"/>
    <hyperlink r:id="rId7662" ref="D3833"/>
    <hyperlink r:id="rId7663" ref="B3834"/>
    <hyperlink r:id="rId7664" ref="D3834"/>
    <hyperlink r:id="rId7665" ref="B3835"/>
    <hyperlink r:id="rId7666" ref="D3835"/>
    <hyperlink r:id="rId7667" ref="B3836"/>
    <hyperlink r:id="rId7668" ref="D3836"/>
    <hyperlink r:id="rId7669" ref="B3837"/>
    <hyperlink r:id="rId7670" ref="D3837"/>
    <hyperlink r:id="rId7671" ref="B3838"/>
    <hyperlink r:id="rId7672" ref="D3838"/>
    <hyperlink r:id="rId7673" ref="B3839"/>
    <hyperlink r:id="rId7674" ref="D3839"/>
    <hyperlink r:id="rId7675" ref="B3840"/>
    <hyperlink r:id="rId7676" ref="D3840"/>
    <hyperlink r:id="rId7677" ref="B3841"/>
    <hyperlink r:id="rId7678" ref="D3841"/>
    <hyperlink r:id="rId7679" ref="B3842"/>
    <hyperlink r:id="rId7680" ref="D3842"/>
    <hyperlink r:id="rId7681" ref="B3843"/>
    <hyperlink r:id="rId7682" ref="D3843"/>
    <hyperlink r:id="rId7683" ref="B3844"/>
    <hyperlink r:id="rId7684" ref="D3844"/>
    <hyperlink r:id="rId7685" ref="B3845"/>
    <hyperlink r:id="rId7686" ref="D3845"/>
    <hyperlink r:id="rId7687" ref="B3846"/>
    <hyperlink r:id="rId7688" ref="D3846"/>
    <hyperlink r:id="rId7689" ref="B3847"/>
    <hyperlink r:id="rId7690" ref="D3847"/>
    <hyperlink r:id="rId7691" ref="B3848"/>
    <hyperlink r:id="rId7692" ref="D3848"/>
    <hyperlink r:id="rId7693" ref="B3849"/>
    <hyperlink r:id="rId7694" ref="D3849"/>
    <hyperlink r:id="rId7695" ref="B3850"/>
    <hyperlink r:id="rId7696" ref="D3850"/>
    <hyperlink r:id="rId7697" ref="B3851"/>
    <hyperlink r:id="rId7698" ref="D3851"/>
    <hyperlink r:id="rId7699" ref="B3852"/>
    <hyperlink r:id="rId7700" ref="D3852"/>
    <hyperlink r:id="rId7701" ref="B3853"/>
    <hyperlink r:id="rId7702" ref="D3853"/>
    <hyperlink r:id="rId7703" ref="B3854"/>
    <hyperlink r:id="rId7704" ref="D3854"/>
    <hyperlink r:id="rId7705" ref="B3855"/>
    <hyperlink r:id="rId7706" ref="D3855"/>
    <hyperlink r:id="rId7707" ref="B3856"/>
    <hyperlink r:id="rId7708" ref="D3856"/>
    <hyperlink r:id="rId7709" ref="B3857"/>
    <hyperlink r:id="rId7710" ref="D3857"/>
    <hyperlink r:id="rId7711" ref="B3858"/>
    <hyperlink r:id="rId7712" ref="D3858"/>
    <hyperlink r:id="rId7713" ref="B3859"/>
    <hyperlink r:id="rId7714" ref="D3859"/>
    <hyperlink r:id="rId7715" ref="B3860"/>
    <hyperlink r:id="rId7716" ref="D3860"/>
    <hyperlink r:id="rId7717" ref="B3861"/>
    <hyperlink r:id="rId7718" ref="D3861"/>
    <hyperlink r:id="rId7719" ref="B3862"/>
    <hyperlink r:id="rId7720" ref="D3862"/>
    <hyperlink r:id="rId7721" ref="B3863"/>
    <hyperlink r:id="rId7722" ref="D3863"/>
    <hyperlink r:id="rId7723" ref="B3864"/>
    <hyperlink r:id="rId7724" ref="D3864"/>
    <hyperlink r:id="rId7725" ref="B3865"/>
    <hyperlink r:id="rId7726" ref="D3865"/>
    <hyperlink r:id="rId7727" ref="B3866"/>
    <hyperlink r:id="rId7728" ref="D3866"/>
    <hyperlink r:id="rId7729" ref="B3867"/>
    <hyperlink r:id="rId7730" ref="D3867"/>
    <hyperlink r:id="rId7731" ref="B3868"/>
    <hyperlink r:id="rId7732" ref="D3868"/>
    <hyperlink r:id="rId7733" ref="B3869"/>
    <hyperlink r:id="rId7734" ref="D3869"/>
    <hyperlink r:id="rId7735" ref="B3870"/>
    <hyperlink r:id="rId7736" ref="D3870"/>
    <hyperlink r:id="rId7737" ref="B3871"/>
    <hyperlink r:id="rId7738" ref="D3871"/>
    <hyperlink r:id="rId7739" ref="B3872"/>
    <hyperlink r:id="rId7740" ref="D3872"/>
    <hyperlink r:id="rId7741" ref="B3873"/>
    <hyperlink r:id="rId7742" ref="D3873"/>
    <hyperlink r:id="rId7743" ref="B3874"/>
    <hyperlink r:id="rId7744" ref="D3874"/>
    <hyperlink r:id="rId7745" ref="B3875"/>
    <hyperlink r:id="rId7746" ref="D3875"/>
    <hyperlink r:id="rId7747" ref="B3876"/>
    <hyperlink r:id="rId7748" ref="D3876"/>
    <hyperlink r:id="rId7749" ref="B3877"/>
    <hyperlink r:id="rId7750" ref="D3877"/>
    <hyperlink r:id="rId7751" ref="B3878"/>
    <hyperlink r:id="rId7752" ref="D3878"/>
    <hyperlink r:id="rId7753" ref="B3879"/>
    <hyperlink r:id="rId7754" ref="D3879"/>
    <hyperlink r:id="rId7755" ref="B3880"/>
    <hyperlink r:id="rId7756" ref="D3880"/>
    <hyperlink r:id="rId7757" ref="B3881"/>
    <hyperlink r:id="rId7758" ref="D3881"/>
    <hyperlink r:id="rId7759" ref="B3882"/>
    <hyperlink r:id="rId7760" ref="D3882"/>
    <hyperlink r:id="rId7761" ref="B3883"/>
    <hyperlink r:id="rId7762" ref="D3883"/>
    <hyperlink r:id="rId7763" ref="B3884"/>
    <hyperlink r:id="rId7764" ref="D3884"/>
    <hyperlink r:id="rId7765" ref="B3885"/>
    <hyperlink r:id="rId7766" ref="D3885"/>
    <hyperlink r:id="rId7767" ref="B3886"/>
    <hyperlink r:id="rId7768" ref="D3886"/>
    <hyperlink r:id="rId7769" ref="B3887"/>
    <hyperlink r:id="rId7770" ref="D3887"/>
    <hyperlink r:id="rId7771" ref="B3888"/>
    <hyperlink r:id="rId7772" ref="D3888"/>
    <hyperlink r:id="rId7773" ref="B3889"/>
    <hyperlink r:id="rId7774" ref="D3889"/>
    <hyperlink r:id="rId7775" ref="B3890"/>
    <hyperlink r:id="rId7776" ref="D3890"/>
    <hyperlink r:id="rId7777" ref="B3891"/>
    <hyperlink r:id="rId7778" ref="D3891"/>
    <hyperlink r:id="rId7779" ref="B3892"/>
    <hyperlink r:id="rId7780" ref="D3892"/>
    <hyperlink r:id="rId7781" ref="B3893"/>
    <hyperlink r:id="rId7782" ref="D3893"/>
    <hyperlink r:id="rId7783" ref="B3894"/>
    <hyperlink r:id="rId7784" ref="D3894"/>
    <hyperlink r:id="rId7785" ref="B3895"/>
    <hyperlink r:id="rId7786" ref="D3895"/>
    <hyperlink r:id="rId7787" ref="B3896"/>
    <hyperlink r:id="rId7788" ref="D3896"/>
    <hyperlink r:id="rId7789" ref="B3897"/>
    <hyperlink r:id="rId7790" ref="D3897"/>
    <hyperlink r:id="rId7791" ref="B3898"/>
    <hyperlink r:id="rId7792" ref="D3898"/>
    <hyperlink r:id="rId7793" ref="B3899"/>
    <hyperlink r:id="rId7794" ref="D3899"/>
    <hyperlink r:id="rId7795" ref="B3900"/>
    <hyperlink r:id="rId7796" ref="D3900"/>
    <hyperlink r:id="rId7797" ref="B3901"/>
    <hyperlink r:id="rId7798" ref="D3901"/>
    <hyperlink r:id="rId7799" ref="B3902"/>
    <hyperlink r:id="rId7800" ref="D3902"/>
    <hyperlink r:id="rId7801" ref="B3903"/>
    <hyperlink r:id="rId7802" ref="D3903"/>
    <hyperlink r:id="rId7803" ref="B3904"/>
    <hyperlink r:id="rId7804" ref="D3904"/>
    <hyperlink r:id="rId7805" ref="B3905"/>
    <hyperlink r:id="rId7806" ref="D3905"/>
    <hyperlink r:id="rId7807" ref="B3906"/>
    <hyperlink r:id="rId7808" ref="D3906"/>
    <hyperlink r:id="rId7809" ref="B3907"/>
    <hyperlink r:id="rId7810" ref="D3907"/>
    <hyperlink r:id="rId7811" ref="B3908"/>
    <hyperlink r:id="rId7812" ref="D3908"/>
    <hyperlink r:id="rId7813" ref="B3909"/>
    <hyperlink r:id="rId7814" ref="D3909"/>
    <hyperlink r:id="rId7815" ref="B3910"/>
    <hyperlink r:id="rId7816" ref="D3910"/>
    <hyperlink r:id="rId7817" ref="B3911"/>
    <hyperlink r:id="rId7818" ref="D3911"/>
    <hyperlink r:id="rId7819" ref="B3912"/>
    <hyperlink r:id="rId7820" ref="D3912"/>
    <hyperlink r:id="rId7821" ref="B3913"/>
    <hyperlink r:id="rId7822" ref="D3913"/>
    <hyperlink r:id="rId7823" ref="B3914"/>
    <hyperlink r:id="rId7824" ref="D3914"/>
    <hyperlink r:id="rId7825" ref="B3915"/>
    <hyperlink r:id="rId7826" ref="D3915"/>
    <hyperlink r:id="rId7827" ref="B3916"/>
    <hyperlink r:id="rId7828" ref="D3916"/>
    <hyperlink r:id="rId7829" ref="B3917"/>
    <hyperlink r:id="rId7830" ref="D3917"/>
    <hyperlink r:id="rId7831" ref="B3918"/>
    <hyperlink r:id="rId7832" ref="D3918"/>
    <hyperlink r:id="rId7833" ref="B3919"/>
    <hyperlink r:id="rId7834" ref="D3919"/>
    <hyperlink r:id="rId7835" ref="B3920"/>
    <hyperlink r:id="rId7836" ref="D3920"/>
    <hyperlink r:id="rId7837" ref="B3921"/>
    <hyperlink r:id="rId7838" ref="D3921"/>
    <hyperlink r:id="rId7839" ref="B3922"/>
    <hyperlink r:id="rId7840" ref="D3922"/>
    <hyperlink r:id="rId7841" ref="B3923"/>
    <hyperlink r:id="rId7842" ref="D3923"/>
    <hyperlink r:id="rId7843" ref="B3924"/>
    <hyperlink r:id="rId7844" ref="D3924"/>
    <hyperlink r:id="rId7845" ref="B3925"/>
    <hyperlink r:id="rId7846" ref="D3925"/>
    <hyperlink r:id="rId7847" ref="B3926"/>
    <hyperlink r:id="rId7848" ref="D3926"/>
    <hyperlink r:id="rId7849" ref="B3927"/>
    <hyperlink r:id="rId7850" ref="D3927"/>
    <hyperlink r:id="rId7851" ref="B3928"/>
    <hyperlink r:id="rId7852" ref="D3928"/>
    <hyperlink r:id="rId7853" ref="B3929"/>
    <hyperlink r:id="rId7854" ref="D3929"/>
    <hyperlink r:id="rId7855" ref="B3930"/>
    <hyperlink r:id="rId7856" ref="D3930"/>
    <hyperlink r:id="rId7857" ref="B3931"/>
    <hyperlink r:id="rId7858" ref="D3931"/>
    <hyperlink r:id="rId7859" ref="B3932"/>
    <hyperlink r:id="rId7860" ref="D3932"/>
    <hyperlink r:id="rId7861" ref="B3933"/>
    <hyperlink r:id="rId7862" ref="D3933"/>
    <hyperlink r:id="rId7863" ref="B3934"/>
    <hyperlink r:id="rId7864" ref="D3934"/>
    <hyperlink r:id="rId7865" ref="B3935"/>
    <hyperlink r:id="rId7866" ref="D3935"/>
    <hyperlink r:id="rId7867" ref="B3936"/>
    <hyperlink r:id="rId7868" ref="D3936"/>
    <hyperlink r:id="rId7869" ref="B3937"/>
    <hyperlink r:id="rId7870" ref="D3937"/>
    <hyperlink r:id="rId7871" ref="B3938"/>
    <hyperlink r:id="rId7872" ref="D3938"/>
    <hyperlink r:id="rId7873" ref="B3939"/>
    <hyperlink r:id="rId7874" ref="D3939"/>
    <hyperlink r:id="rId7875" ref="B3940"/>
    <hyperlink r:id="rId7876" ref="D3940"/>
    <hyperlink r:id="rId7877" ref="B3941"/>
    <hyperlink r:id="rId7878" ref="D3941"/>
    <hyperlink r:id="rId7879" ref="B3942"/>
    <hyperlink r:id="rId7880" ref="D3942"/>
    <hyperlink r:id="rId7881" ref="B3943"/>
    <hyperlink r:id="rId7882" ref="D3943"/>
    <hyperlink r:id="rId7883" ref="B3944"/>
    <hyperlink r:id="rId7884" ref="D3944"/>
    <hyperlink r:id="rId7885" ref="B3945"/>
    <hyperlink r:id="rId7886" ref="D3945"/>
    <hyperlink r:id="rId7887" ref="B3946"/>
    <hyperlink r:id="rId7888" ref="D3946"/>
    <hyperlink r:id="rId7889" ref="B3947"/>
    <hyperlink r:id="rId7890" ref="D3947"/>
    <hyperlink r:id="rId7891" ref="B3948"/>
    <hyperlink r:id="rId7892" ref="D3948"/>
    <hyperlink r:id="rId7893" ref="B3949"/>
    <hyperlink r:id="rId7894" ref="D3949"/>
    <hyperlink r:id="rId7895" ref="B3950"/>
    <hyperlink r:id="rId7896" ref="D3950"/>
    <hyperlink r:id="rId7897" ref="B3951"/>
    <hyperlink r:id="rId7898" ref="D3951"/>
    <hyperlink r:id="rId7899" ref="B3952"/>
    <hyperlink r:id="rId7900" ref="D3952"/>
    <hyperlink r:id="rId7901" ref="B3953"/>
    <hyperlink r:id="rId7902" ref="D3953"/>
    <hyperlink r:id="rId7903" ref="B3954"/>
    <hyperlink r:id="rId7904" ref="D3954"/>
    <hyperlink r:id="rId7905" ref="B3955"/>
    <hyperlink r:id="rId7906" ref="D3955"/>
    <hyperlink r:id="rId7907" ref="B3956"/>
    <hyperlink r:id="rId7908" ref="D3956"/>
    <hyperlink r:id="rId7909" ref="B3957"/>
    <hyperlink r:id="rId7910" ref="D3957"/>
    <hyperlink r:id="rId7911" ref="B3958"/>
    <hyperlink r:id="rId7912" ref="D3958"/>
    <hyperlink r:id="rId7913" ref="B3959"/>
    <hyperlink r:id="rId7914" ref="D3959"/>
    <hyperlink r:id="rId7915" ref="B3960"/>
    <hyperlink r:id="rId7916" ref="D3960"/>
    <hyperlink r:id="rId7917" ref="B3961"/>
    <hyperlink r:id="rId7918" ref="D3961"/>
    <hyperlink r:id="rId7919" ref="B3962"/>
    <hyperlink r:id="rId7920" ref="D3962"/>
    <hyperlink r:id="rId7921" ref="B3963"/>
    <hyperlink r:id="rId7922" ref="D3963"/>
    <hyperlink r:id="rId7923" ref="B3964"/>
    <hyperlink r:id="rId7924" ref="D3964"/>
    <hyperlink r:id="rId7925" ref="B3965"/>
    <hyperlink r:id="rId7926" ref="D3965"/>
    <hyperlink r:id="rId7927" ref="B3966"/>
    <hyperlink r:id="rId7928" ref="D3966"/>
    <hyperlink r:id="rId7929" ref="B3967"/>
    <hyperlink r:id="rId7930" ref="D3967"/>
    <hyperlink r:id="rId7931" ref="B3968"/>
    <hyperlink r:id="rId7932" ref="D3968"/>
    <hyperlink r:id="rId7933" ref="B3969"/>
    <hyperlink r:id="rId7934" ref="D3969"/>
    <hyperlink r:id="rId7935" ref="B3970"/>
    <hyperlink r:id="rId7936" ref="D3970"/>
    <hyperlink r:id="rId7937" ref="B3971"/>
    <hyperlink r:id="rId7938" ref="D3971"/>
    <hyperlink r:id="rId7939" ref="B3972"/>
    <hyperlink r:id="rId7940" ref="D3972"/>
    <hyperlink r:id="rId7941" ref="B3973"/>
    <hyperlink r:id="rId7942" ref="D3973"/>
    <hyperlink r:id="rId7943" ref="B3974"/>
    <hyperlink r:id="rId7944" ref="D3974"/>
    <hyperlink r:id="rId7945" ref="B3975"/>
    <hyperlink r:id="rId7946" ref="D3975"/>
    <hyperlink r:id="rId7947" ref="B3976"/>
    <hyperlink r:id="rId7948" ref="D3976"/>
    <hyperlink r:id="rId7949" ref="B3977"/>
    <hyperlink r:id="rId7950" ref="D3977"/>
    <hyperlink r:id="rId7951" ref="B3978"/>
    <hyperlink r:id="rId7952" ref="D3978"/>
    <hyperlink r:id="rId7953" ref="B3979"/>
    <hyperlink r:id="rId7954" ref="D3979"/>
    <hyperlink r:id="rId7955" ref="B3980"/>
    <hyperlink r:id="rId7956" ref="D3980"/>
    <hyperlink r:id="rId7957" ref="B3981"/>
    <hyperlink r:id="rId7958" ref="D3981"/>
    <hyperlink r:id="rId7959" ref="B3982"/>
    <hyperlink r:id="rId7960" ref="D3982"/>
    <hyperlink r:id="rId7961" ref="B3983"/>
    <hyperlink r:id="rId7962" ref="D3983"/>
    <hyperlink r:id="rId7963" ref="B3984"/>
    <hyperlink r:id="rId7964" ref="D3984"/>
    <hyperlink r:id="rId7965" ref="B3985"/>
    <hyperlink r:id="rId7966" ref="D3985"/>
    <hyperlink r:id="rId7967" ref="B3986"/>
    <hyperlink r:id="rId7968" ref="D3986"/>
    <hyperlink r:id="rId7969" ref="B3987"/>
    <hyperlink r:id="rId7970" ref="D3987"/>
    <hyperlink r:id="rId7971" ref="B3988"/>
    <hyperlink r:id="rId7972" ref="D3988"/>
    <hyperlink r:id="rId7973" ref="B3989"/>
    <hyperlink r:id="rId7974" ref="D3989"/>
    <hyperlink r:id="rId7975" ref="B3990"/>
    <hyperlink r:id="rId7976" ref="D3990"/>
    <hyperlink r:id="rId7977" ref="B3991"/>
    <hyperlink r:id="rId7978" ref="D3991"/>
    <hyperlink r:id="rId7979" ref="B3992"/>
    <hyperlink r:id="rId7980" ref="D3992"/>
    <hyperlink r:id="rId7981" ref="B3993"/>
    <hyperlink r:id="rId7982" ref="D3993"/>
    <hyperlink r:id="rId7983" ref="B3994"/>
    <hyperlink r:id="rId7984" ref="D3994"/>
    <hyperlink r:id="rId7985" ref="B3995"/>
    <hyperlink r:id="rId7986" ref="D3995"/>
    <hyperlink r:id="rId7987" ref="B3996"/>
    <hyperlink r:id="rId7988" ref="D3996"/>
    <hyperlink r:id="rId7989" ref="B3997"/>
    <hyperlink r:id="rId7990" ref="D3997"/>
    <hyperlink r:id="rId7991" ref="B3998"/>
    <hyperlink r:id="rId7992" ref="D3998"/>
    <hyperlink r:id="rId7993" ref="B3999"/>
    <hyperlink r:id="rId7994" ref="D3999"/>
    <hyperlink r:id="rId7995" ref="B4000"/>
    <hyperlink r:id="rId7996" ref="D4000"/>
    <hyperlink r:id="rId7997" ref="B4001"/>
    <hyperlink r:id="rId7998" ref="D4001"/>
    <hyperlink r:id="rId7999" ref="B4002"/>
    <hyperlink r:id="rId8000" ref="D4002"/>
    <hyperlink r:id="rId8001" ref="B4003"/>
    <hyperlink r:id="rId8002" ref="D4003"/>
    <hyperlink r:id="rId8003" ref="B4004"/>
    <hyperlink r:id="rId8004" ref="D4004"/>
    <hyperlink r:id="rId8005" ref="B4005"/>
    <hyperlink r:id="rId8006" ref="D4005"/>
    <hyperlink r:id="rId8007" ref="B4006"/>
    <hyperlink r:id="rId8008" ref="D4006"/>
    <hyperlink r:id="rId8009" ref="B4007"/>
    <hyperlink r:id="rId8010" ref="D4007"/>
    <hyperlink r:id="rId8011" ref="B4008"/>
    <hyperlink r:id="rId8012" ref="D4008"/>
    <hyperlink r:id="rId8013" ref="B4009"/>
    <hyperlink r:id="rId8014" ref="D4009"/>
    <hyperlink r:id="rId8015" ref="B4010"/>
    <hyperlink r:id="rId8016" ref="D4010"/>
    <hyperlink r:id="rId8017" ref="B4011"/>
    <hyperlink r:id="rId8018" ref="D4011"/>
    <hyperlink r:id="rId8019" ref="B4012"/>
    <hyperlink r:id="rId8020" ref="D4012"/>
    <hyperlink r:id="rId8021" ref="B4013"/>
    <hyperlink r:id="rId8022" ref="D4013"/>
    <hyperlink r:id="rId8023" ref="B4014"/>
    <hyperlink r:id="rId8024" ref="D4014"/>
    <hyperlink r:id="rId8025" ref="B4015"/>
    <hyperlink r:id="rId8026" ref="D4015"/>
    <hyperlink r:id="rId8027" ref="B4016"/>
    <hyperlink r:id="rId8028" ref="D4016"/>
    <hyperlink r:id="rId8029" ref="B4017"/>
    <hyperlink r:id="rId8030" ref="D4017"/>
    <hyperlink r:id="rId8031" ref="B4018"/>
    <hyperlink r:id="rId8032" ref="D4018"/>
    <hyperlink r:id="rId8033" ref="B4019"/>
    <hyperlink r:id="rId8034" ref="D4019"/>
    <hyperlink r:id="rId8035" ref="B4020"/>
    <hyperlink r:id="rId8036" ref="D4020"/>
    <hyperlink r:id="rId8037" ref="B4021"/>
    <hyperlink r:id="rId8038" ref="D4021"/>
    <hyperlink r:id="rId8039" ref="B4022"/>
    <hyperlink r:id="rId8040" ref="D4022"/>
    <hyperlink r:id="rId8041" ref="B4023"/>
    <hyperlink r:id="rId8042" ref="D4023"/>
    <hyperlink r:id="rId8043" ref="B4024"/>
    <hyperlink r:id="rId8044" ref="D4024"/>
    <hyperlink r:id="rId8045" ref="B4025"/>
    <hyperlink r:id="rId8046" ref="D4025"/>
    <hyperlink r:id="rId8047" ref="B4026"/>
    <hyperlink r:id="rId8048" ref="D4026"/>
    <hyperlink r:id="rId8049" ref="B4027"/>
    <hyperlink r:id="rId8050" ref="D4027"/>
    <hyperlink r:id="rId8051" ref="B4028"/>
    <hyperlink r:id="rId8052" ref="D4028"/>
    <hyperlink r:id="rId8053" ref="B4029"/>
    <hyperlink r:id="rId8054" ref="D4029"/>
    <hyperlink r:id="rId8055" ref="B4030"/>
    <hyperlink r:id="rId8056" ref="D4030"/>
    <hyperlink r:id="rId8057" ref="B4031"/>
    <hyperlink r:id="rId8058" ref="D4031"/>
    <hyperlink r:id="rId8059" ref="B4032"/>
    <hyperlink r:id="rId8060" ref="D4032"/>
    <hyperlink r:id="rId8061" ref="B4033"/>
    <hyperlink r:id="rId8062" ref="D4033"/>
    <hyperlink r:id="rId8063" ref="B4034"/>
    <hyperlink r:id="rId8064" ref="D4034"/>
    <hyperlink r:id="rId8065" ref="B4035"/>
    <hyperlink r:id="rId8066" ref="D4035"/>
    <hyperlink r:id="rId8067" ref="B4036"/>
    <hyperlink r:id="rId8068" ref="D4036"/>
    <hyperlink r:id="rId8069" ref="B4037"/>
    <hyperlink r:id="rId8070" ref="D4037"/>
    <hyperlink r:id="rId8071" ref="B4038"/>
    <hyperlink r:id="rId8072" ref="D4038"/>
    <hyperlink r:id="rId8073" ref="B4039"/>
    <hyperlink r:id="rId8074" ref="D4039"/>
    <hyperlink r:id="rId8075" ref="B4040"/>
    <hyperlink r:id="rId8076" ref="D4040"/>
    <hyperlink r:id="rId8077" ref="B4041"/>
    <hyperlink r:id="rId8078" ref="D4041"/>
    <hyperlink r:id="rId8079" ref="B4042"/>
    <hyperlink r:id="rId8080" ref="D4042"/>
    <hyperlink r:id="rId8081" ref="B4043"/>
    <hyperlink r:id="rId8082" ref="D4043"/>
    <hyperlink r:id="rId8083" ref="B4044"/>
    <hyperlink r:id="rId8084" ref="D4044"/>
    <hyperlink r:id="rId8085" ref="B4045"/>
    <hyperlink r:id="rId8086" ref="D4045"/>
    <hyperlink r:id="rId8087" ref="B4046"/>
    <hyperlink r:id="rId8088" ref="D4046"/>
    <hyperlink r:id="rId8089" ref="B4047"/>
    <hyperlink r:id="rId8090" ref="D4047"/>
    <hyperlink r:id="rId8091" ref="B4048"/>
    <hyperlink r:id="rId8092" ref="D4048"/>
    <hyperlink r:id="rId8093" ref="B4049"/>
    <hyperlink r:id="rId8094" ref="D4049"/>
    <hyperlink r:id="rId8095" ref="B4050"/>
    <hyperlink r:id="rId8096" ref="D4050"/>
    <hyperlink r:id="rId8097" ref="B4051"/>
    <hyperlink r:id="rId8098" ref="D4051"/>
    <hyperlink r:id="rId8099" ref="B4052"/>
    <hyperlink r:id="rId8100" ref="D4052"/>
    <hyperlink r:id="rId8101" ref="B4053"/>
    <hyperlink r:id="rId8102" ref="D4053"/>
    <hyperlink r:id="rId8103" ref="B4054"/>
    <hyperlink r:id="rId8104" ref="D4054"/>
    <hyperlink r:id="rId8105" ref="B4055"/>
    <hyperlink r:id="rId8106" ref="D4055"/>
    <hyperlink r:id="rId8107" ref="B4056"/>
    <hyperlink r:id="rId8108" ref="D4056"/>
    <hyperlink r:id="rId8109" ref="B4057"/>
    <hyperlink r:id="rId8110" ref="D4057"/>
    <hyperlink r:id="rId8111" ref="B4058"/>
    <hyperlink r:id="rId8112" ref="D4058"/>
    <hyperlink r:id="rId8113" ref="B4059"/>
    <hyperlink r:id="rId8114" ref="D4059"/>
    <hyperlink r:id="rId8115" ref="B4060"/>
    <hyperlink r:id="rId8116" ref="D4060"/>
    <hyperlink r:id="rId8117" ref="B4061"/>
    <hyperlink r:id="rId8118" ref="D4061"/>
    <hyperlink r:id="rId8119" ref="B4062"/>
    <hyperlink r:id="rId8120" ref="D4062"/>
    <hyperlink r:id="rId8121" ref="B4063"/>
    <hyperlink r:id="rId8122" ref="D4063"/>
    <hyperlink r:id="rId8123" ref="B4064"/>
    <hyperlink r:id="rId8124" ref="D4064"/>
    <hyperlink r:id="rId8125" ref="B4065"/>
    <hyperlink r:id="rId8126" ref="D4065"/>
    <hyperlink r:id="rId8127" ref="B4066"/>
    <hyperlink r:id="rId8128" ref="D4066"/>
    <hyperlink r:id="rId8129" ref="B4067"/>
    <hyperlink r:id="rId8130" ref="D4067"/>
    <hyperlink r:id="rId8131" ref="B4068"/>
    <hyperlink r:id="rId8132" ref="D4068"/>
    <hyperlink r:id="rId8133" ref="B4069"/>
    <hyperlink r:id="rId8134" ref="D4069"/>
    <hyperlink r:id="rId8135" ref="B4070"/>
    <hyperlink r:id="rId8136" ref="D4070"/>
    <hyperlink r:id="rId8137" ref="B4071"/>
    <hyperlink r:id="rId8138" ref="D4071"/>
    <hyperlink r:id="rId8139" ref="B4072"/>
    <hyperlink r:id="rId8140" ref="D4072"/>
    <hyperlink r:id="rId8141" ref="B4073"/>
    <hyperlink r:id="rId8142" ref="D4073"/>
    <hyperlink r:id="rId8143" ref="B4074"/>
    <hyperlink r:id="rId8144" ref="D4074"/>
    <hyperlink r:id="rId8145" ref="B4075"/>
    <hyperlink r:id="rId8146" ref="D4075"/>
    <hyperlink r:id="rId8147" ref="B4076"/>
    <hyperlink r:id="rId8148" ref="D4076"/>
    <hyperlink r:id="rId8149" ref="B4077"/>
    <hyperlink r:id="rId8150" ref="D4077"/>
    <hyperlink r:id="rId8151" ref="B4078"/>
    <hyperlink r:id="rId8152" ref="D4078"/>
    <hyperlink r:id="rId8153" ref="B4079"/>
    <hyperlink r:id="rId8154" ref="D4079"/>
    <hyperlink r:id="rId8155" ref="B4080"/>
    <hyperlink r:id="rId8156" ref="D4080"/>
    <hyperlink r:id="rId8157" ref="B4081"/>
    <hyperlink r:id="rId8158" ref="D4081"/>
    <hyperlink r:id="rId8159" ref="B4082"/>
    <hyperlink r:id="rId8160" ref="D4082"/>
    <hyperlink r:id="rId8161" ref="B4083"/>
    <hyperlink r:id="rId8162" ref="D4083"/>
    <hyperlink r:id="rId8163" ref="B4084"/>
    <hyperlink r:id="rId8164" ref="D4084"/>
    <hyperlink r:id="rId8165" ref="B4085"/>
    <hyperlink r:id="rId8166" ref="D4085"/>
    <hyperlink r:id="rId8167" ref="B4086"/>
    <hyperlink r:id="rId8168" ref="D4086"/>
    <hyperlink r:id="rId8169" ref="B4087"/>
    <hyperlink r:id="rId8170" ref="D4087"/>
    <hyperlink r:id="rId8171" ref="B4088"/>
    <hyperlink r:id="rId8172" ref="D4088"/>
    <hyperlink r:id="rId8173" ref="B4089"/>
    <hyperlink r:id="rId8174" ref="D4089"/>
    <hyperlink r:id="rId8175" ref="B4090"/>
    <hyperlink r:id="rId8176" ref="D4090"/>
    <hyperlink r:id="rId8177" ref="B4091"/>
    <hyperlink r:id="rId8178" ref="D4091"/>
    <hyperlink r:id="rId8179" ref="B4092"/>
    <hyperlink r:id="rId8180" ref="D4092"/>
    <hyperlink r:id="rId8181" ref="B4093"/>
    <hyperlink r:id="rId8182" ref="D4093"/>
    <hyperlink r:id="rId8183" ref="B4094"/>
    <hyperlink r:id="rId8184" ref="D4094"/>
    <hyperlink r:id="rId8185" ref="B4095"/>
    <hyperlink r:id="rId8186" ref="D4095"/>
    <hyperlink r:id="rId8187" ref="B4096"/>
    <hyperlink r:id="rId8188" ref="D4096"/>
    <hyperlink r:id="rId8189" ref="B4097"/>
    <hyperlink r:id="rId8190" ref="D4097"/>
    <hyperlink r:id="rId8191" ref="B4098"/>
    <hyperlink r:id="rId8192" ref="D4098"/>
    <hyperlink r:id="rId8193" ref="B4099"/>
    <hyperlink r:id="rId8194" ref="D4099"/>
    <hyperlink r:id="rId8195" ref="B4100"/>
    <hyperlink r:id="rId8196" ref="D4100"/>
    <hyperlink r:id="rId8197" ref="B4101"/>
    <hyperlink r:id="rId8198" ref="D4101"/>
    <hyperlink r:id="rId8199" ref="B4102"/>
    <hyperlink r:id="rId8200" ref="D4102"/>
    <hyperlink r:id="rId8201" ref="B4103"/>
    <hyperlink r:id="rId8202" ref="D4103"/>
    <hyperlink r:id="rId8203" ref="B4104"/>
    <hyperlink r:id="rId8204" ref="D4104"/>
    <hyperlink r:id="rId8205" ref="B4105"/>
    <hyperlink r:id="rId8206" ref="D4105"/>
    <hyperlink r:id="rId8207" ref="B4106"/>
    <hyperlink r:id="rId8208" ref="D4106"/>
    <hyperlink r:id="rId8209" ref="B4107"/>
    <hyperlink r:id="rId8210" ref="D4107"/>
    <hyperlink r:id="rId8211" ref="B4108"/>
    <hyperlink r:id="rId8212" ref="D4108"/>
    <hyperlink r:id="rId8213" ref="B4109"/>
    <hyperlink r:id="rId8214" ref="D4109"/>
    <hyperlink r:id="rId8215" ref="B4110"/>
    <hyperlink r:id="rId8216" ref="D4110"/>
    <hyperlink r:id="rId8217" ref="B4111"/>
    <hyperlink r:id="rId8218" ref="D4111"/>
    <hyperlink r:id="rId8219" ref="B4112"/>
    <hyperlink r:id="rId8220" ref="D4112"/>
    <hyperlink r:id="rId8221" ref="B4113"/>
    <hyperlink r:id="rId8222" ref="D4113"/>
    <hyperlink r:id="rId8223" ref="B4114"/>
    <hyperlink r:id="rId8224" ref="D4114"/>
    <hyperlink r:id="rId8225" ref="B4115"/>
    <hyperlink r:id="rId8226" ref="D4115"/>
    <hyperlink r:id="rId8227" ref="B4116"/>
    <hyperlink r:id="rId8228" ref="D4116"/>
    <hyperlink r:id="rId8229" ref="B4117"/>
    <hyperlink r:id="rId8230" ref="D4117"/>
    <hyperlink r:id="rId8231" ref="B4118"/>
    <hyperlink r:id="rId8232" ref="D4118"/>
    <hyperlink r:id="rId8233" ref="B4119"/>
    <hyperlink r:id="rId8234" ref="D4119"/>
    <hyperlink r:id="rId8235" ref="B4120"/>
    <hyperlink r:id="rId8236" ref="D4120"/>
    <hyperlink r:id="rId8237" ref="B4121"/>
    <hyperlink r:id="rId8238" ref="D4121"/>
    <hyperlink r:id="rId8239" ref="B4122"/>
    <hyperlink r:id="rId8240" ref="D4122"/>
    <hyperlink r:id="rId8241" ref="B4123"/>
    <hyperlink r:id="rId8242" ref="D4123"/>
    <hyperlink r:id="rId8243" ref="B4124"/>
    <hyperlink r:id="rId8244" ref="D4124"/>
    <hyperlink r:id="rId8245" ref="B4125"/>
    <hyperlink r:id="rId8246" ref="D4125"/>
    <hyperlink r:id="rId8247" ref="B4126"/>
    <hyperlink r:id="rId8248" ref="D4126"/>
    <hyperlink r:id="rId8249" ref="B4127"/>
    <hyperlink r:id="rId8250" ref="D4127"/>
    <hyperlink r:id="rId8251" ref="B4128"/>
    <hyperlink r:id="rId8252" ref="D4128"/>
    <hyperlink r:id="rId8253" ref="B4129"/>
    <hyperlink r:id="rId8254" ref="D4129"/>
    <hyperlink r:id="rId8255" ref="B4130"/>
    <hyperlink r:id="rId8256" ref="D4130"/>
    <hyperlink r:id="rId8257" ref="B4131"/>
    <hyperlink r:id="rId8258" ref="D4131"/>
    <hyperlink r:id="rId8259" ref="B4132"/>
    <hyperlink r:id="rId8260" ref="D4132"/>
    <hyperlink r:id="rId8261" ref="B4133"/>
    <hyperlink r:id="rId8262" ref="D4133"/>
    <hyperlink r:id="rId8263" ref="B4134"/>
    <hyperlink r:id="rId8264" ref="D4134"/>
    <hyperlink r:id="rId8265" ref="B4135"/>
    <hyperlink r:id="rId8266" ref="D4135"/>
    <hyperlink r:id="rId8267" ref="B4136"/>
    <hyperlink r:id="rId8268" ref="D4136"/>
    <hyperlink r:id="rId8269" ref="B4137"/>
    <hyperlink r:id="rId8270" ref="D4137"/>
    <hyperlink r:id="rId8271" ref="B4138"/>
    <hyperlink r:id="rId8272" ref="D4138"/>
    <hyperlink r:id="rId8273" ref="B4139"/>
    <hyperlink r:id="rId8274" ref="D4139"/>
    <hyperlink r:id="rId8275" ref="B4140"/>
    <hyperlink r:id="rId8276" ref="D4140"/>
    <hyperlink r:id="rId8277" ref="B4141"/>
    <hyperlink r:id="rId8278" ref="D4141"/>
    <hyperlink r:id="rId8279" ref="B4142"/>
    <hyperlink r:id="rId8280" ref="D4142"/>
    <hyperlink r:id="rId8281" ref="B4143"/>
    <hyperlink r:id="rId8282" ref="D4143"/>
    <hyperlink r:id="rId8283" ref="B4144"/>
    <hyperlink r:id="rId8284" ref="D4144"/>
    <hyperlink r:id="rId8285" ref="B4145"/>
    <hyperlink r:id="rId8286" ref="D4145"/>
    <hyperlink r:id="rId8287" ref="B4146"/>
    <hyperlink r:id="rId8288" ref="D4146"/>
    <hyperlink r:id="rId8289" ref="B4147"/>
    <hyperlink r:id="rId8290" ref="D4147"/>
    <hyperlink r:id="rId8291" ref="B4148"/>
    <hyperlink r:id="rId8292" ref="D4148"/>
    <hyperlink r:id="rId8293" ref="B4149"/>
    <hyperlink r:id="rId8294" ref="D4149"/>
    <hyperlink r:id="rId8295" ref="B4150"/>
    <hyperlink r:id="rId8296" ref="D4150"/>
    <hyperlink r:id="rId8297" ref="B4151"/>
    <hyperlink r:id="rId8298" ref="D4151"/>
    <hyperlink r:id="rId8299" ref="B4152"/>
    <hyperlink r:id="rId8300" ref="D4152"/>
    <hyperlink r:id="rId8301" ref="B4153"/>
    <hyperlink r:id="rId8302" ref="D4153"/>
    <hyperlink r:id="rId8303" ref="B4154"/>
    <hyperlink r:id="rId8304" ref="D4154"/>
    <hyperlink r:id="rId8305" ref="B4155"/>
    <hyperlink r:id="rId8306" ref="D4155"/>
    <hyperlink r:id="rId8307" ref="B4156"/>
    <hyperlink r:id="rId8308" ref="D4156"/>
    <hyperlink r:id="rId8309" ref="B4157"/>
    <hyperlink r:id="rId8310" ref="D4157"/>
    <hyperlink r:id="rId8311" ref="B4158"/>
    <hyperlink r:id="rId8312" ref="D4158"/>
    <hyperlink r:id="rId8313" ref="B4159"/>
    <hyperlink r:id="rId8314" ref="D4159"/>
    <hyperlink r:id="rId8315" ref="B4160"/>
    <hyperlink r:id="rId8316" ref="D4160"/>
    <hyperlink r:id="rId8317" ref="B4161"/>
    <hyperlink r:id="rId8318" ref="D4161"/>
    <hyperlink r:id="rId8319" ref="B4162"/>
    <hyperlink r:id="rId8320" ref="D4162"/>
    <hyperlink r:id="rId8321" ref="B4163"/>
    <hyperlink r:id="rId8322" ref="D4163"/>
    <hyperlink r:id="rId8323" ref="B4164"/>
    <hyperlink r:id="rId8324" ref="D4164"/>
    <hyperlink r:id="rId8325" ref="B4165"/>
    <hyperlink r:id="rId8326" ref="D4165"/>
    <hyperlink r:id="rId8327" ref="B4166"/>
    <hyperlink r:id="rId8328" ref="D4166"/>
    <hyperlink r:id="rId8329" ref="B4167"/>
    <hyperlink r:id="rId8330" ref="D4167"/>
    <hyperlink r:id="rId8331" ref="B4168"/>
    <hyperlink r:id="rId8332" ref="D4168"/>
    <hyperlink r:id="rId8333" ref="B4169"/>
    <hyperlink r:id="rId8334" ref="D4169"/>
    <hyperlink r:id="rId8335" ref="B4170"/>
    <hyperlink r:id="rId8336" ref="D4170"/>
    <hyperlink r:id="rId8337" ref="B4171"/>
    <hyperlink r:id="rId8338" ref="D4171"/>
    <hyperlink r:id="rId8339" ref="B4172"/>
    <hyperlink r:id="rId8340" ref="D4172"/>
    <hyperlink r:id="rId8341" ref="B4173"/>
    <hyperlink r:id="rId8342" ref="D4173"/>
    <hyperlink r:id="rId8343" ref="B4174"/>
    <hyperlink r:id="rId8344" ref="D4174"/>
    <hyperlink r:id="rId8345" ref="B4175"/>
    <hyperlink r:id="rId8346" ref="D4175"/>
    <hyperlink r:id="rId8347" ref="B4176"/>
    <hyperlink r:id="rId8348" ref="D4176"/>
    <hyperlink r:id="rId8349" ref="B4177"/>
    <hyperlink r:id="rId8350" ref="D4177"/>
    <hyperlink r:id="rId8351" ref="B4178"/>
    <hyperlink r:id="rId8352" ref="D4178"/>
    <hyperlink r:id="rId8353" ref="B4179"/>
    <hyperlink r:id="rId8354" ref="D4179"/>
    <hyperlink r:id="rId8355" ref="B4180"/>
    <hyperlink r:id="rId8356" ref="D4180"/>
    <hyperlink r:id="rId8357" ref="B4181"/>
    <hyperlink r:id="rId8358" ref="D4181"/>
    <hyperlink r:id="rId8359" ref="B4182"/>
    <hyperlink r:id="rId8360" ref="D4182"/>
    <hyperlink r:id="rId8361" ref="B4183"/>
    <hyperlink r:id="rId8362" ref="D4183"/>
    <hyperlink r:id="rId8363" ref="B4184"/>
    <hyperlink r:id="rId8364" ref="D4184"/>
    <hyperlink r:id="rId8365" ref="B4185"/>
    <hyperlink r:id="rId8366" ref="D4185"/>
    <hyperlink r:id="rId8367" ref="B4186"/>
    <hyperlink r:id="rId8368" ref="D4186"/>
    <hyperlink r:id="rId8369" ref="B4187"/>
    <hyperlink r:id="rId8370" ref="D4187"/>
    <hyperlink r:id="rId8371" ref="B4188"/>
    <hyperlink r:id="rId8372" ref="D4188"/>
    <hyperlink r:id="rId8373" ref="B4189"/>
    <hyperlink r:id="rId8374" ref="D4189"/>
    <hyperlink r:id="rId8375" ref="B4190"/>
    <hyperlink r:id="rId8376" ref="D4190"/>
    <hyperlink r:id="rId8377" ref="B4191"/>
    <hyperlink r:id="rId8378" ref="D4191"/>
    <hyperlink r:id="rId8379" ref="B4192"/>
    <hyperlink r:id="rId8380" ref="D4192"/>
    <hyperlink r:id="rId8381" ref="B4193"/>
    <hyperlink r:id="rId8382" ref="D4193"/>
    <hyperlink r:id="rId8383" ref="B4194"/>
    <hyperlink r:id="rId8384" ref="D4194"/>
    <hyperlink r:id="rId8385" ref="B4195"/>
    <hyperlink r:id="rId8386" ref="D4195"/>
    <hyperlink r:id="rId8387" ref="B4196"/>
    <hyperlink r:id="rId8388" ref="D4196"/>
    <hyperlink r:id="rId8389" ref="B4197"/>
    <hyperlink r:id="rId8390" ref="D4197"/>
    <hyperlink r:id="rId8391" ref="B4198"/>
    <hyperlink r:id="rId8392" ref="D4198"/>
    <hyperlink r:id="rId8393" ref="B4199"/>
    <hyperlink r:id="rId8394" ref="D4199"/>
    <hyperlink r:id="rId8395" ref="B4200"/>
    <hyperlink r:id="rId8396" ref="D4200"/>
    <hyperlink r:id="rId8397" ref="B4201"/>
    <hyperlink r:id="rId8398" ref="D4201"/>
    <hyperlink r:id="rId8399" ref="B4202"/>
    <hyperlink r:id="rId8400" ref="D4202"/>
    <hyperlink r:id="rId8401" ref="B4203"/>
    <hyperlink r:id="rId8402" ref="D4203"/>
    <hyperlink r:id="rId8403" ref="B4204"/>
    <hyperlink r:id="rId8404" ref="D4204"/>
    <hyperlink r:id="rId8405" ref="B4205"/>
    <hyperlink r:id="rId8406" ref="D4205"/>
    <hyperlink r:id="rId8407" ref="B4206"/>
    <hyperlink r:id="rId8408" ref="D4206"/>
    <hyperlink r:id="rId8409" ref="B4207"/>
    <hyperlink r:id="rId8410" ref="D4207"/>
    <hyperlink r:id="rId8411" ref="B4208"/>
    <hyperlink r:id="rId8412" ref="D4208"/>
    <hyperlink r:id="rId8413" ref="B4209"/>
    <hyperlink r:id="rId8414" ref="D4209"/>
    <hyperlink r:id="rId8415" ref="B4210"/>
    <hyperlink r:id="rId8416" ref="D4210"/>
    <hyperlink r:id="rId8417" ref="B4211"/>
    <hyperlink r:id="rId8418" ref="D4211"/>
    <hyperlink r:id="rId8419" ref="B4212"/>
    <hyperlink r:id="rId8420" ref="D4212"/>
    <hyperlink r:id="rId8421" ref="B4213"/>
    <hyperlink r:id="rId8422" ref="D4213"/>
    <hyperlink r:id="rId8423" ref="B4214"/>
    <hyperlink r:id="rId8424" ref="D4214"/>
    <hyperlink r:id="rId8425" ref="B4215"/>
    <hyperlink r:id="rId8426" ref="D4215"/>
    <hyperlink r:id="rId8427" ref="B4216"/>
    <hyperlink r:id="rId8428" ref="D4216"/>
    <hyperlink r:id="rId8429" ref="B4217"/>
    <hyperlink r:id="rId8430" ref="D4217"/>
    <hyperlink r:id="rId8431" ref="B4218"/>
    <hyperlink r:id="rId8432" ref="D4218"/>
    <hyperlink r:id="rId8433" ref="B4219"/>
    <hyperlink r:id="rId8434" ref="D4219"/>
    <hyperlink r:id="rId8435" ref="B4220"/>
    <hyperlink r:id="rId8436" ref="D4220"/>
    <hyperlink r:id="rId8437" ref="B4221"/>
    <hyperlink r:id="rId8438" ref="D4221"/>
    <hyperlink r:id="rId8439" ref="B4222"/>
    <hyperlink r:id="rId8440" ref="D4222"/>
    <hyperlink r:id="rId8441" ref="B4223"/>
    <hyperlink r:id="rId8442" ref="D4223"/>
    <hyperlink r:id="rId8443" ref="B4224"/>
    <hyperlink r:id="rId8444" ref="D4224"/>
    <hyperlink r:id="rId8445" ref="B4225"/>
    <hyperlink r:id="rId8446" ref="D4225"/>
    <hyperlink r:id="rId8447" ref="B4226"/>
    <hyperlink r:id="rId8448" ref="D4226"/>
    <hyperlink r:id="rId8449" ref="B4227"/>
    <hyperlink r:id="rId8450" ref="D4227"/>
    <hyperlink r:id="rId8451" ref="B4228"/>
    <hyperlink r:id="rId8452" ref="D4228"/>
    <hyperlink r:id="rId8453" ref="B4229"/>
    <hyperlink r:id="rId8454" ref="D4229"/>
    <hyperlink r:id="rId8455" ref="B4230"/>
    <hyperlink r:id="rId8456" ref="D4230"/>
    <hyperlink r:id="rId8457" ref="B4231"/>
    <hyperlink r:id="rId8458" ref="D4231"/>
    <hyperlink r:id="rId8459" ref="B4232"/>
    <hyperlink r:id="rId8460" ref="D4232"/>
    <hyperlink r:id="rId8461" ref="B4233"/>
    <hyperlink r:id="rId8462" ref="D4233"/>
    <hyperlink r:id="rId8463" ref="B4234"/>
    <hyperlink r:id="rId8464" ref="D4234"/>
    <hyperlink r:id="rId8465" ref="B4235"/>
    <hyperlink r:id="rId8466" ref="D4235"/>
    <hyperlink r:id="rId8467" ref="B4236"/>
    <hyperlink r:id="rId8468" ref="D4236"/>
    <hyperlink r:id="rId8469" ref="B4237"/>
    <hyperlink r:id="rId8470" ref="D4237"/>
    <hyperlink r:id="rId8471" ref="B4238"/>
    <hyperlink r:id="rId8472" ref="D4238"/>
    <hyperlink r:id="rId8473" ref="B4239"/>
    <hyperlink r:id="rId8474" ref="D4239"/>
    <hyperlink r:id="rId8475" ref="B4240"/>
    <hyperlink r:id="rId8476" ref="D4240"/>
    <hyperlink r:id="rId8477" ref="B4241"/>
    <hyperlink r:id="rId8478" ref="D4241"/>
    <hyperlink r:id="rId8479" ref="B4242"/>
    <hyperlink r:id="rId8480" ref="D4242"/>
    <hyperlink r:id="rId8481" ref="B4243"/>
    <hyperlink r:id="rId8482" ref="D4243"/>
    <hyperlink r:id="rId8483" ref="B4244"/>
    <hyperlink r:id="rId8484" ref="D4244"/>
    <hyperlink r:id="rId8485" ref="B4245"/>
    <hyperlink r:id="rId8486" ref="D4245"/>
    <hyperlink r:id="rId8487" ref="B4246"/>
    <hyperlink r:id="rId8488" ref="D4246"/>
    <hyperlink r:id="rId8489" ref="B4247"/>
    <hyperlink r:id="rId8490" ref="D4247"/>
    <hyperlink r:id="rId8491" ref="B4248"/>
    <hyperlink r:id="rId8492" ref="D4248"/>
    <hyperlink r:id="rId8493" ref="B4249"/>
    <hyperlink r:id="rId8494" ref="D4249"/>
    <hyperlink r:id="rId8495" ref="B4250"/>
    <hyperlink r:id="rId8496" ref="D4250"/>
    <hyperlink r:id="rId8497" ref="B4251"/>
    <hyperlink r:id="rId8498" ref="D4251"/>
    <hyperlink r:id="rId8499" ref="B4252"/>
    <hyperlink r:id="rId8500" ref="D4252"/>
    <hyperlink r:id="rId8501" ref="B4253"/>
    <hyperlink r:id="rId8502" ref="D4253"/>
    <hyperlink r:id="rId8503" ref="B4254"/>
    <hyperlink r:id="rId8504" ref="D4254"/>
    <hyperlink r:id="rId8505" ref="B4255"/>
    <hyperlink r:id="rId8506" ref="D4255"/>
    <hyperlink r:id="rId8507" ref="B4256"/>
    <hyperlink r:id="rId8508" ref="D4256"/>
    <hyperlink r:id="rId8509" ref="B4257"/>
    <hyperlink r:id="rId8510" ref="D4257"/>
    <hyperlink r:id="rId8511" ref="B4258"/>
    <hyperlink r:id="rId8512" ref="D4258"/>
    <hyperlink r:id="rId8513" ref="B4259"/>
    <hyperlink r:id="rId8514" ref="D4259"/>
    <hyperlink r:id="rId8515" ref="B4260"/>
    <hyperlink r:id="rId8516" ref="D4260"/>
    <hyperlink r:id="rId8517" ref="B4261"/>
    <hyperlink r:id="rId8518" ref="D4261"/>
    <hyperlink r:id="rId8519" ref="B4262"/>
    <hyperlink r:id="rId8520" ref="D4262"/>
    <hyperlink r:id="rId8521" ref="B4263"/>
    <hyperlink r:id="rId8522" ref="D4263"/>
    <hyperlink r:id="rId8523" ref="B4264"/>
    <hyperlink r:id="rId8524" ref="D4264"/>
    <hyperlink r:id="rId8525" ref="B4265"/>
    <hyperlink r:id="rId8526" ref="D4265"/>
    <hyperlink r:id="rId8527" ref="B4266"/>
    <hyperlink r:id="rId8528" ref="D4266"/>
    <hyperlink r:id="rId8529" ref="B4267"/>
    <hyperlink r:id="rId8530" ref="D4267"/>
    <hyperlink r:id="rId8531" ref="B4268"/>
    <hyperlink r:id="rId8532" ref="D4268"/>
    <hyperlink r:id="rId8533" ref="B4269"/>
    <hyperlink r:id="rId8534" ref="D4269"/>
    <hyperlink r:id="rId8535" ref="B4270"/>
    <hyperlink r:id="rId8536" ref="D4270"/>
    <hyperlink r:id="rId8537" ref="B4271"/>
    <hyperlink r:id="rId8538" ref="D4271"/>
    <hyperlink r:id="rId8539" ref="B4272"/>
    <hyperlink r:id="rId8540" ref="D4272"/>
    <hyperlink r:id="rId8541" ref="B4273"/>
    <hyperlink r:id="rId8542" ref="D4273"/>
    <hyperlink r:id="rId8543" ref="B4274"/>
    <hyperlink r:id="rId8544" ref="D4274"/>
    <hyperlink r:id="rId8545" ref="B4275"/>
    <hyperlink r:id="rId8546" ref="D4275"/>
    <hyperlink r:id="rId8547" ref="B4276"/>
    <hyperlink r:id="rId8548" ref="D4276"/>
    <hyperlink r:id="rId8549" ref="B4277"/>
    <hyperlink r:id="rId8550" ref="D4277"/>
    <hyperlink r:id="rId8551" ref="B4278"/>
    <hyperlink r:id="rId8552" ref="D4278"/>
    <hyperlink r:id="rId8553" ref="B4279"/>
    <hyperlink r:id="rId8554" ref="D4279"/>
    <hyperlink r:id="rId8555" ref="B4280"/>
    <hyperlink r:id="rId8556" ref="D4280"/>
    <hyperlink r:id="rId8557" ref="B4281"/>
    <hyperlink r:id="rId8558" ref="D4281"/>
    <hyperlink r:id="rId8559" ref="B4282"/>
    <hyperlink r:id="rId8560" ref="D4282"/>
    <hyperlink r:id="rId8561" ref="B4283"/>
    <hyperlink r:id="rId8562" ref="D4283"/>
    <hyperlink r:id="rId8563" ref="B4284"/>
    <hyperlink r:id="rId8564" ref="D4284"/>
    <hyperlink r:id="rId8565" ref="B4285"/>
    <hyperlink r:id="rId8566" ref="D4285"/>
    <hyperlink r:id="rId8567" ref="B4286"/>
    <hyperlink r:id="rId8568" ref="D4286"/>
    <hyperlink r:id="rId8569" ref="B4287"/>
    <hyperlink r:id="rId8570" ref="D4287"/>
    <hyperlink r:id="rId8571" ref="B4288"/>
    <hyperlink r:id="rId8572" ref="D4288"/>
    <hyperlink r:id="rId8573" ref="B4289"/>
    <hyperlink r:id="rId8574" ref="D4289"/>
    <hyperlink r:id="rId8575" ref="B4290"/>
    <hyperlink r:id="rId8576" ref="D4290"/>
    <hyperlink r:id="rId8577" ref="B4291"/>
    <hyperlink r:id="rId8578" ref="D4291"/>
    <hyperlink r:id="rId8579" ref="B4292"/>
    <hyperlink r:id="rId8580" ref="D4292"/>
    <hyperlink r:id="rId8581" ref="B4293"/>
    <hyperlink r:id="rId8582" ref="D4293"/>
    <hyperlink r:id="rId8583" ref="B4294"/>
    <hyperlink r:id="rId8584" ref="D4294"/>
    <hyperlink r:id="rId8585" ref="B4295"/>
    <hyperlink r:id="rId8586" ref="D4295"/>
    <hyperlink r:id="rId8587" ref="B4296"/>
    <hyperlink r:id="rId8588" ref="D4296"/>
    <hyperlink r:id="rId8589" ref="B4297"/>
    <hyperlink r:id="rId8590" ref="D4297"/>
    <hyperlink r:id="rId8591" ref="B4298"/>
    <hyperlink r:id="rId8592" ref="D4298"/>
    <hyperlink r:id="rId8593" ref="B4299"/>
    <hyperlink r:id="rId8594" ref="D4299"/>
    <hyperlink r:id="rId8595" ref="B4300"/>
    <hyperlink r:id="rId8596" ref="D4300"/>
    <hyperlink r:id="rId8597" ref="B4301"/>
    <hyperlink r:id="rId8598" ref="D4301"/>
    <hyperlink r:id="rId8599" ref="B4302"/>
    <hyperlink r:id="rId8600" ref="D4302"/>
    <hyperlink r:id="rId8601" ref="B4303"/>
    <hyperlink r:id="rId8602" ref="D4303"/>
    <hyperlink r:id="rId8603" ref="B4304"/>
    <hyperlink r:id="rId8604" ref="D4304"/>
    <hyperlink r:id="rId8605" ref="B4305"/>
    <hyperlink r:id="rId8606" ref="D4305"/>
    <hyperlink r:id="rId8607" ref="B4306"/>
    <hyperlink r:id="rId8608" ref="D4306"/>
    <hyperlink r:id="rId8609" ref="B4307"/>
    <hyperlink r:id="rId8610" ref="D4307"/>
    <hyperlink r:id="rId8611" ref="B4308"/>
    <hyperlink r:id="rId8612" ref="D4308"/>
    <hyperlink r:id="rId8613" ref="B4309"/>
    <hyperlink r:id="rId8614" ref="D4309"/>
    <hyperlink r:id="rId8615" ref="B4310"/>
    <hyperlink r:id="rId8616" ref="D4310"/>
    <hyperlink r:id="rId8617" ref="B4311"/>
    <hyperlink r:id="rId8618" ref="D4311"/>
    <hyperlink r:id="rId8619" ref="B4312"/>
    <hyperlink r:id="rId8620" ref="D4312"/>
    <hyperlink r:id="rId8621" ref="B4313"/>
    <hyperlink r:id="rId8622" ref="D4313"/>
    <hyperlink r:id="rId8623" ref="B4314"/>
    <hyperlink r:id="rId8624" ref="D4314"/>
    <hyperlink r:id="rId8625" ref="B4315"/>
    <hyperlink r:id="rId8626" ref="D4315"/>
    <hyperlink r:id="rId8627" ref="B4316"/>
    <hyperlink r:id="rId8628" ref="D4316"/>
    <hyperlink r:id="rId8629" ref="B4317"/>
    <hyperlink r:id="rId8630" ref="D4317"/>
    <hyperlink r:id="rId8631" ref="B4318"/>
    <hyperlink r:id="rId8632" ref="D4318"/>
    <hyperlink r:id="rId8633" ref="B4319"/>
    <hyperlink r:id="rId8634" ref="D4319"/>
    <hyperlink r:id="rId8635" ref="B4320"/>
    <hyperlink r:id="rId8636" ref="D4320"/>
    <hyperlink r:id="rId8637" ref="B4321"/>
    <hyperlink r:id="rId8638" ref="D4321"/>
    <hyperlink r:id="rId8639" ref="B4322"/>
    <hyperlink r:id="rId8640" ref="D4322"/>
    <hyperlink r:id="rId8641" ref="B4323"/>
    <hyperlink r:id="rId8642" ref="D4323"/>
    <hyperlink r:id="rId8643" ref="B4324"/>
    <hyperlink r:id="rId8644" ref="D4324"/>
    <hyperlink r:id="rId8645" ref="B4325"/>
    <hyperlink r:id="rId8646" ref="D4325"/>
    <hyperlink r:id="rId8647" ref="B4326"/>
    <hyperlink r:id="rId8648" ref="D4326"/>
    <hyperlink r:id="rId8649" ref="B4327"/>
    <hyperlink r:id="rId8650" ref="D4327"/>
    <hyperlink r:id="rId8651" ref="B4328"/>
    <hyperlink r:id="rId8652" ref="D4328"/>
    <hyperlink r:id="rId8653" ref="B4329"/>
    <hyperlink r:id="rId8654" ref="D4329"/>
    <hyperlink r:id="rId8655" ref="B4330"/>
    <hyperlink r:id="rId8656" ref="D4330"/>
    <hyperlink r:id="rId8657" ref="B4331"/>
    <hyperlink r:id="rId8658" ref="D4331"/>
    <hyperlink r:id="rId8659" ref="B4332"/>
    <hyperlink r:id="rId8660" ref="D4332"/>
    <hyperlink r:id="rId8661" ref="B4333"/>
    <hyperlink r:id="rId8662" ref="D4333"/>
    <hyperlink r:id="rId8663" ref="B4334"/>
    <hyperlink r:id="rId8664" ref="D4334"/>
    <hyperlink r:id="rId8665" ref="B4335"/>
    <hyperlink r:id="rId8666" ref="D4335"/>
    <hyperlink r:id="rId8667" ref="B4336"/>
    <hyperlink r:id="rId8668" ref="D4336"/>
    <hyperlink r:id="rId8669" ref="B4337"/>
    <hyperlink r:id="rId8670" ref="D4337"/>
    <hyperlink r:id="rId8671" ref="B4338"/>
    <hyperlink r:id="rId8672" ref="D4338"/>
    <hyperlink r:id="rId8673" ref="B4339"/>
    <hyperlink r:id="rId8674" ref="D4339"/>
    <hyperlink r:id="rId8675" ref="B4340"/>
    <hyperlink r:id="rId8676" ref="D4340"/>
    <hyperlink r:id="rId8677" ref="B4341"/>
    <hyperlink r:id="rId8678" ref="D4341"/>
    <hyperlink r:id="rId8679" ref="B4342"/>
    <hyperlink r:id="rId8680" ref="D4342"/>
    <hyperlink r:id="rId8681" ref="B4343"/>
    <hyperlink r:id="rId8682" ref="D4343"/>
    <hyperlink r:id="rId8683" ref="B4344"/>
    <hyperlink r:id="rId8684" ref="D4344"/>
    <hyperlink r:id="rId8685" ref="B4345"/>
    <hyperlink r:id="rId8686" ref="D4345"/>
    <hyperlink r:id="rId8687" ref="B4346"/>
    <hyperlink r:id="rId8688" ref="D4346"/>
    <hyperlink r:id="rId8689" ref="B4347"/>
    <hyperlink r:id="rId8690" ref="D4347"/>
    <hyperlink r:id="rId8691" ref="B4348"/>
    <hyperlink r:id="rId8692" ref="D4348"/>
    <hyperlink r:id="rId8693" ref="B4349"/>
    <hyperlink r:id="rId8694" ref="D4349"/>
    <hyperlink r:id="rId8695" ref="B4350"/>
    <hyperlink r:id="rId8696" ref="D4350"/>
    <hyperlink r:id="rId8697" ref="B4351"/>
    <hyperlink r:id="rId8698" ref="D4351"/>
    <hyperlink r:id="rId8699" ref="B4352"/>
    <hyperlink r:id="rId8700" ref="D4352"/>
    <hyperlink r:id="rId8701" ref="B4353"/>
    <hyperlink r:id="rId8702" ref="D4353"/>
    <hyperlink r:id="rId8703" ref="B4354"/>
    <hyperlink r:id="rId8704" ref="D4354"/>
    <hyperlink r:id="rId8705" ref="B4355"/>
    <hyperlink r:id="rId8706" ref="D4355"/>
    <hyperlink r:id="rId8707" ref="B4356"/>
    <hyperlink r:id="rId8708" ref="D4356"/>
    <hyperlink r:id="rId8709" ref="B4357"/>
    <hyperlink r:id="rId8710" ref="D4357"/>
    <hyperlink r:id="rId8711" ref="B4358"/>
    <hyperlink r:id="rId8712" ref="D4358"/>
    <hyperlink r:id="rId8713" ref="B4359"/>
    <hyperlink r:id="rId8714" ref="D4359"/>
    <hyperlink r:id="rId8715" ref="B4360"/>
    <hyperlink r:id="rId8716" ref="D4360"/>
    <hyperlink r:id="rId8717" ref="B4361"/>
    <hyperlink r:id="rId8718" ref="D4361"/>
    <hyperlink r:id="rId8719" ref="B4362"/>
    <hyperlink r:id="rId8720" ref="D4362"/>
    <hyperlink r:id="rId8721" ref="B4363"/>
    <hyperlink r:id="rId8722" ref="D4363"/>
    <hyperlink r:id="rId8723" ref="B4364"/>
    <hyperlink r:id="rId8724" ref="D4364"/>
    <hyperlink r:id="rId8725" ref="B4365"/>
    <hyperlink r:id="rId8726" ref="D4365"/>
    <hyperlink r:id="rId8727" ref="B4366"/>
    <hyperlink r:id="rId8728" ref="D4366"/>
    <hyperlink r:id="rId8729" ref="B4367"/>
    <hyperlink r:id="rId8730" ref="D4367"/>
    <hyperlink r:id="rId8731" ref="B4368"/>
    <hyperlink r:id="rId8732" ref="D4368"/>
    <hyperlink r:id="rId8733" ref="B4369"/>
    <hyperlink r:id="rId8734" ref="D4369"/>
    <hyperlink r:id="rId8735" ref="B4370"/>
    <hyperlink r:id="rId8736" ref="D4370"/>
    <hyperlink r:id="rId8737" ref="B4371"/>
    <hyperlink r:id="rId8738" ref="D4371"/>
    <hyperlink r:id="rId8739" ref="B4372"/>
    <hyperlink r:id="rId8740" ref="D4372"/>
    <hyperlink r:id="rId8741" ref="B4373"/>
    <hyperlink r:id="rId8742" ref="D4373"/>
    <hyperlink r:id="rId8743" ref="B4374"/>
    <hyperlink r:id="rId8744" ref="D4374"/>
    <hyperlink r:id="rId8745" ref="B4375"/>
    <hyperlink r:id="rId8746" ref="D4375"/>
    <hyperlink r:id="rId8747" ref="B4376"/>
    <hyperlink r:id="rId8748" ref="D4376"/>
    <hyperlink r:id="rId8749" ref="B4377"/>
    <hyperlink r:id="rId8750" ref="D4377"/>
    <hyperlink r:id="rId8751" ref="B4378"/>
    <hyperlink r:id="rId8752" ref="D4378"/>
    <hyperlink r:id="rId8753" ref="B4379"/>
    <hyperlink r:id="rId8754" ref="D4379"/>
    <hyperlink r:id="rId8755" ref="B4380"/>
    <hyperlink r:id="rId8756" ref="D4380"/>
    <hyperlink r:id="rId8757" ref="B4381"/>
    <hyperlink r:id="rId8758" ref="D4381"/>
    <hyperlink r:id="rId8759" ref="B4382"/>
    <hyperlink r:id="rId8760" ref="D4382"/>
    <hyperlink r:id="rId8761" ref="B4383"/>
    <hyperlink r:id="rId8762" ref="D4383"/>
    <hyperlink r:id="rId8763" ref="B4384"/>
    <hyperlink r:id="rId8764" ref="D4384"/>
    <hyperlink r:id="rId8765" ref="B4385"/>
    <hyperlink r:id="rId8766" ref="D4385"/>
    <hyperlink r:id="rId8767" ref="B4386"/>
    <hyperlink r:id="rId8768" ref="D4386"/>
    <hyperlink r:id="rId8769" ref="B4387"/>
    <hyperlink r:id="rId8770" ref="D4387"/>
    <hyperlink r:id="rId8771" ref="B4388"/>
    <hyperlink r:id="rId8772" ref="D4388"/>
    <hyperlink r:id="rId8773" ref="B4389"/>
    <hyperlink r:id="rId8774" ref="D4389"/>
    <hyperlink r:id="rId8775" ref="B4390"/>
    <hyperlink r:id="rId8776" ref="D4390"/>
    <hyperlink r:id="rId8777" ref="B4391"/>
    <hyperlink r:id="rId8778" ref="D4391"/>
    <hyperlink r:id="rId8779" ref="B4392"/>
    <hyperlink r:id="rId8780" ref="D4392"/>
    <hyperlink r:id="rId8781" ref="B4393"/>
    <hyperlink r:id="rId8782" ref="D4393"/>
    <hyperlink r:id="rId8783" ref="B4394"/>
    <hyperlink r:id="rId8784" ref="D4394"/>
    <hyperlink r:id="rId8785" ref="B4395"/>
    <hyperlink r:id="rId8786" ref="D4395"/>
    <hyperlink r:id="rId8787" ref="B4396"/>
    <hyperlink r:id="rId8788" ref="D4396"/>
    <hyperlink r:id="rId8789" ref="B4397"/>
    <hyperlink r:id="rId8790" ref="D4397"/>
    <hyperlink r:id="rId8791" ref="B4398"/>
    <hyperlink r:id="rId8792" ref="D4398"/>
    <hyperlink r:id="rId8793" ref="B4399"/>
    <hyperlink r:id="rId8794" ref="D4399"/>
    <hyperlink r:id="rId8795" ref="B4400"/>
    <hyperlink r:id="rId8796" ref="D4400"/>
    <hyperlink r:id="rId8797" ref="B4401"/>
    <hyperlink r:id="rId8798" ref="D4401"/>
    <hyperlink r:id="rId8799" ref="B4402"/>
    <hyperlink r:id="rId8800" ref="D4402"/>
    <hyperlink r:id="rId8801" ref="B4403"/>
    <hyperlink r:id="rId8802" ref="D4403"/>
    <hyperlink r:id="rId8803" ref="B4404"/>
    <hyperlink r:id="rId8804" ref="D4404"/>
    <hyperlink r:id="rId8805" ref="B4405"/>
    <hyperlink r:id="rId8806" ref="D4405"/>
    <hyperlink r:id="rId8807" ref="B4406"/>
    <hyperlink r:id="rId8808" ref="D4406"/>
    <hyperlink r:id="rId8809" ref="B4407"/>
    <hyperlink r:id="rId8810" ref="D4407"/>
    <hyperlink r:id="rId8811" ref="B4408"/>
    <hyperlink r:id="rId8812" ref="D4408"/>
    <hyperlink r:id="rId8813" ref="B4409"/>
    <hyperlink r:id="rId8814" ref="D4409"/>
    <hyperlink r:id="rId8815" ref="B4410"/>
    <hyperlink r:id="rId8816" ref="D4410"/>
    <hyperlink r:id="rId8817" ref="B4411"/>
    <hyperlink r:id="rId8818" ref="D4411"/>
    <hyperlink r:id="rId8819" ref="B4412"/>
    <hyperlink r:id="rId8820" ref="D4412"/>
    <hyperlink r:id="rId8821" ref="B4413"/>
    <hyperlink r:id="rId8822" ref="D4413"/>
    <hyperlink r:id="rId8823" ref="B4414"/>
    <hyperlink r:id="rId8824" ref="D4414"/>
    <hyperlink r:id="rId8825" ref="B4415"/>
    <hyperlink r:id="rId8826" ref="D4415"/>
    <hyperlink r:id="rId8827" ref="B4416"/>
    <hyperlink r:id="rId8828" ref="D4416"/>
    <hyperlink r:id="rId8829" ref="B4417"/>
    <hyperlink r:id="rId8830" ref="D4417"/>
    <hyperlink r:id="rId8831" ref="B4418"/>
    <hyperlink r:id="rId8832" ref="D4418"/>
    <hyperlink r:id="rId8833" ref="B4419"/>
    <hyperlink r:id="rId8834" ref="D4419"/>
    <hyperlink r:id="rId8835" ref="B4420"/>
    <hyperlink r:id="rId8836" ref="D4420"/>
    <hyperlink r:id="rId8837" ref="B4421"/>
    <hyperlink r:id="rId8838" ref="D4421"/>
    <hyperlink r:id="rId8839" ref="B4422"/>
    <hyperlink r:id="rId8840" ref="D4422"/>
    <hyperlink r:id="rId8841" ref="B4423"/>
    <hyperlink r:id="rId8842" ref="D4423"/>
    <hyperlink r:id="rId8843" ref="B4424"/>
    <hyperlink r:id="rId8844" ref="D4424"/>
    <hyperlink r:id="rId8845" ref="B4425"/>
    <hyperlink r:id="rId8846" ref="D4425"/>
    <hyperlink r:id="rId8847" ref="B4426"/>
    <hyperlink r:id="rId8848" ref="D4426"/>
    <hyperlink r:id="rId8849" ref="B4427"/>
    <hyperlink r:id="rId8850" ref="D4427"/>
    <hyperlink r:id="rId8851" ref="B4428"/>
    <hyperlink r:id="rId8852" ref="D4428"/>
    <hyperlink r:id="rId8853" ref="B4429"/>
    <hyperlink r:id="rId8854" ref="D4429"/>
    <hyperlink r:id="rId8855" ref="B4430"/>
    <hyperlink r:id="rId8856" ref="D4430"/>
    <hyperlink r:id="rId8857" ref="B4431"/>
    <hyperlink r:id="rId8858" ref="D4431"/>
    <hyperlink r:id="rId8859" ref="B4432"/>
    <hyperlink r:id="rId8860" ref="D4432"/>
    <hyperlink r:id="rId8861" ref="B4433"/>
    <hyperlink r:id="rId8862" ref="D4433"/>
    <hyperlink r:id="rId8863" ref="B4434"/>
    <hyperlink r:id="rId8864" ref="D4434"/>
    <hyperlink r:id="rId8865" ref="B4435"/>
    <hyperlink r:id="rId8866" ref="D4435"/>
    <hyperlink r:id="rId8867" ref="B4436"/>
    <hyperlink r:id="rId8868" ref="D4436"/>
    <hyperlink r:id="rId8869" ref="B4437"/>
    <hyperlink r:id="rId8870" ref="D4437"/>
    <hyperlink r:id="rId8871" ref="B4438"/>
    <hyperlink r:id="rId8872" ref="D4438"/>
    <hyperlink r:id="rId8873" ref="B4439"/>
    <hyperlink r:id="rId8874" ref="D4439"/>
    <hyperlink r:id="rId8875" ref="B4440"/>
    <hyperlink r:id="rId8876" ref="D4440"/>
    <hyperlink r:id="rId8877" ref="B4441"/>
    <hyperlink r:id="rId8878" ref="D4441"/>
    <hyperlink r:id="rId8879" ref="B4442"/>
    <hyperlink r:id="rId8880" ref="D4442"/>
    <hyperlink r:id="rId8881" ref="B4443"/>
    <hyperlink r:id="rId8882" ref="D4443"/>
    <hyperlink r:id="rId8883" ref="B4444"/>
    <hyperlink r:id="rId8884" ref="D4444"/>
    <hyperlink r:id="rId8885" ref="B4445"/>
    <hyperlink r:id="rId8886" ref="D4445"/>
    <hyperlink r:id="rId8887" ref="B4446"/>
    <hyperlink r:id="rId8888" ref="D4446"/>
    <hyperlink r:id="rId8889" ref="B4447"/>
    <hyperlink r:id="rId8890" ref="D4447"/>
    <hyperlink r:id="rId8891" ref="B4448"/>
    <hyperlink r:id="rId8892" ref="D4448"/>
    <hyperlink r:id="rId8893" ref="B4449"/>
    <hyperlink r:id="rId8894" ref="D4449"/>
    <hyperlink r:id="rId8895" ref="B4450"/>
    <hyperlink r:id="rId8896" ref="D4450"/>
    <hyperlink r:id="rId8897" ref="B4451"/>
    <hyperlink r:id="rId8898" ref="D4451"/>
    <hyperlink r:id="rId8899" ref="B4452"/>
    <hyperlink r:id="rId8900" ref="D4452"/>
    <hyperlink r:id="rId8901" ref="B4453"/>
    <hyperlink r:id="rId8902" ref="D4453"/>
    <hyperlink r:id="rId8903" ref="B4454"/>
    <hyperlink r:id="rId8904" ref="D4454"/>
    <hyperlink r:id="rId8905" ref="B4455"/>
    <hyperlink r:id="rId8906" ref="D4455"/>
    <hyperlink r:id="rId8907" ref="B4456"/>
    <hyperlink r:id="rId8908" ref="D4456"/>
    <hyperlink r:id="rId8909" ref="B4457"/>
    <hyperlink r:id="rId8910" ref="D4457"/>
    <hyperlink r:id="rId8911" ref="B4458"/>
    <hyperlink r:id="rId8912" ref="D4458"/>
    <hyperlink r:id="rId8913" ref="B4459"/>
    <hyperlink r:id="rId8914" ref="D4459"/>
    <hyperlink r:id="rId8915" ref="B4460"/>
    <hyperlink r:id="rId8916" ref="D4460"/>
    <hyperlink r:id="rId8917" ref="B4461"/>
    <hyperlink r:id="rId8918" ref="D4461"/>
    <hyperlink r:id="rId8919" ref="B4462"/>
    <hyperlink r:id="rId8920" ref="D4462"/>
    <hyperlink r:id="rId8921" ref="B4463"/>
    <hyperlink r:id="rId8922" ref="D4463"/>
    <hyperlink r:id="rId8923" ref="B4464"/>
    <hyperlink r:id="rId8924" ref="D4464"/>
    <hyperlink r:id="rId8925" ref="B4465"/>
    <hyperlink r:id="rId8926" ref="D4465"/>
    <hyperlink r:id="rId8927" ref="B4466"/>
    <hyperlink r:id="rId8928" ref="D4466"/>
    <hyperlink r:id="rId8929" ref="B4467"/>
    <hyperlink r:id="rId8930" ref="D4467"/>
    <hyperlink r:id="rId8931" ref="B4468"/>
    <hyperlink r:id="rId8932" ref="D4468"/>
    <hyperlink r:id="rId8933" ref="B4469"/>
    <hyperlink r:id="rId8934" ref="D4469"/>
    <hyperlink r:id="rId8935" ref="B4470"/>
    <hyperlink r:id="rId8936" ref="D4470"/>
    <hyperlink r:id="rId8937" ref="B4471"/>
    <hyperlink r:id="rId8938" ref="D4471"/>
    <hyperlink r:id="rId8939" ref="B4472"/>
    <hyperlink r:id="rId8940" ref="D4472"/>
    <hyperlink r:id="rId8941" ref="B4473"/>
    <hyperlink r:id="rId8942" ref="D4473"/>
    <hyperlink r:id="rId8943" ref="B4474"/>
    <hyperlink r:id="rId8944" ref="D4474"/>
    <hyperlink r:id="rId8945" ref="B4475"/>
    <hyperlink r:id="rId8946" ref="D4475"/>
    <hyperlink r:id="rId8947" ref="B4476"/>
    <hyperlink r:id="rId8948" ref="D4476"/>
    <hyperlink r:id="rId8949" ref="B4477"/>
    <hyperlink r:id="rId8950" ref="D4477"/>
    <hyperlink r:id="rId8951" ref="B4478"/>
    <hyperlink r:id="rId8952" ref="D4478"/>
    <hyperlink r:id="rId8953" ref="B4479"/>
    <hyperlink r:id="rId8954" ref="D4479"/>
    <hyperlink r:id="rId8955" ref="B4480"/>
    <hyperlink r:id="rId8956" ref="D4480"/>
    <hyperlink r:id="rId8957" ref="B4481"/>
    <hyperlink r:id="rId8958" ref="D4481"/>
    <hyperlink r:id="rId8959" ref="B4482"/>
    <hyperlink r:id="rId8960" ref="D4482"/>
    <hyperlink r:id="rId8961" ref="B4483"/>
    <hyperlink r:id="rId8962" ref="D4483"/>
    <hyperlink r:id="rId8963" ref="B4484"/>
    <hyperlink r:id="rId8964" ref="D4484"/>
    <hyperlink r:id="rId8965" ref="B4485"/>
    <hyperlink r:id="rId8966" ref="D4485"/>
    <hyperlink r:id="rId8967" ref="B4486"/>
    <hyperlink r:id="rId8968" ref="D4486"/>
    <hyperlink r:id="rId8969" ref="B4487"/>
    <hyperlink r:id="rId8970" ref="D4487"/>
    <hyperlink r:id="rId8971" ref="B4488"/>
    <hyperlink r:id="rId8972" ref="D4488"/>
    <hyperlink r:id="rId8973" ref="B4489"/>
    <hyperlink r:id="rId8974" ref="D4489"/>
    <hyperlink r:id="rId8975" ref="B4490"/>
    <hyperlink r:id="rId8976" ref="D4490"/>
    <hyperlink r:id="rId8977" ref="B4491"/>
    <hyperlink r:id="rId8978" ref="D4491"/>
    <hyperlink r:id="rId8979" ref="B4492"/>
    <hyperlink r:id="rId8980" ref="D4492"/>
    <hyperlink r:id="rId8981" ref="B4493"/>
    <hyperlink r:id="rId8982" ref="D4493"/>
    <hyperlink r:id="rId8983" ref="B4494"/>
    <hyperlink r:id="rId8984" ref="D4494"/>
    <hyperlink r:id="rId8985" ref="B4495"/>
    <hyperlink r:id="rId8986" ref="D4495"/>
    <hyperlink r:id="rId8987" ref="B4496"/>
    <hyperlink r:id="rId8988" ref="D4496"/>
    <hyperlink r:id="rId8989" ref="B4497"/>
    <hyperlink r:id="rId8990" ref="D4497"/>
    <hyperlink r:id="rId8991" ref="B4498"/>
    <hyperlink r:id="rId8992" ref="D4498"/>
    <hyperlink r:id="rId8993" ref="B4499"/>
    <hyperlink r:id="rId8994" ref="D4499"/>
    <hyperlink r:id="rId8995" ref="B4500"/>
    <hyperlink r:id="rId8996" ref="D4500"/>
    <hyperlink r:id="rId8997" ref="B4501"/>
    <hyperlink r:id="rId8998" ref="D4501"/>
    <hyperlink r:id="rId8999" ref="B4502"/>
    <hyperlink r:id="rId9000" ref="D4502"/>
    <hyperlink r:id="rId9001" ref="B4503"/>
    <hyperlink r:id="rId9002" ref="D4503"/>
    <hyperlink r:id="rId9003" ref="B4504"/>
    <hyperlink r:id="rId9004" ref="D4504"/>
    <hyperlink r:id="rId9005" ref="B4505"/>
    <hyperlink r:id="rId9006" ref="D4505"/>
    <hyperlink r:id="rId9007" ref="B4506"/>
    <hyperlink r:id="rId9008" ref="D4506"/>
    <hyperlink r:id="rId9009" ref="B4507"/>
    <hyperlink r:id="rId9010" ref="D4507"/>
    <hyperlink r:id="rId9011" ref="B4508"/>
    <hyperlink r:id="rId9012" ref="D4508"/>
    <hyperlink r:id="rId9013" ref="B4509"/>
    <hyperlink r:id="rId9014" ref="D4509"/>
    <hyperlink r:id="rId9015" ref="B4510"/>
    <hyperlink r:id="rId9016" ref="D4510"/>
    <hyperlink r:id="rId9017" ref="B4511"/>
    <hyperlink r:id="rId9018" ref="D4511"/>
    <hyperlink r:id="rId9019" ref="B4512"/>
    <hyperlink r:id="rId9020" ref="D4512"/>
    <hyperlink r:id="rId9021" ref="B4513"/>
    <hyperlink r:id="rId9022" ref="D4513"/>
    <hyperlink r:id="rId9023" ref="B4514"/>
    <hyperlink r:id="rId9024" ref="D4514"/>
    <hyperlink r:id="rId9025" ref="B4515"/>
    <hyperlink r:id="rId9026" ref="D4515"/>
    <hyperlink r:id="rId9027" ref="B4516"/>
    <hyperlink r:id="rId9028" ref="D4516"/>
    <hyperlink r:id="rId9029" ref="B4517"/>
    <hyperlink r:id="rId9030" ref="D4517"/>
    <hyperlink r:id="rId9031" ref="B4518"/>
    <hyperlink r:id="rId9032" ref="D4518"/>
    <hyperlink r:id="rId9033" ref="B4519"/>
    <hyperlink r:id="rId9034" ref="D4519"/>
    <hyperlink r:id="rId9035" ref="B4520"/>
    <hyperlink r:id="rId9036" ref="D4520"/>
    <hyperlink r:id="rId9037" ref="B4521"/>
    <hyperlink r:id="rId9038" ref="D4521"/>
    <hyperlink r:id="rId9039" ref="B4522"/>
    <hyperlink r:id="rId9040" ref="D4522"/>
    <hyperlink r:id="rId9041" ref="B4523"/>
    <hyperlink r:id="rId9042" ref="D4523"/>
    <hyperlink r:id="rId9043" ref="B4524"/>
    <hyperlink r:id="rId9044" ref="D4524"/>
    <hyperlink r:id="rId9045" ref="B4525"/>
    <hyperlink r:id="rId9046" ref="D4525"/>
    <hyperlink r:id="rId9047" ref="B4526"/>
    <hyperlink r:id="rId9048" ref="D4526"/>
    <hyperlink r:id="rId9049" ref="B4527"/>
    <hyperlink r:id="rId9050" ref="D4527"/>
    <hyperlink r:id="rId9051" ref="B4528"/>
    <hyperlink r:id="rId9052" ref="D4528"/>
    <hyperlink r:id="rId9053" ref="B4529"/>
    <hyperlink r:id="rId9054" ref="D4529"/>
    <hyperlink r:id="rId9055" ref="B4530"/>
    <hyperlink r:id="rId9056" ref="D4530"/>
    <hyperlink r:id="rId9057" ref="B4531"/>
    <hyperlink r:id="rId9058" ref="D4531"/>
    <hyperlink r:id="rId9059" ref="B4532"/>
    <hyperlink r:id="rId9060" ref="D4532"/>
    <hyperlink r:id="rId9061" ref="B4533"/>
    <hyperlink r:id="rId9062" ref="D4533"/>
    <hyperlink r:id="rId9063" ref="B4534"/>
    <hyperlink r:id="rId9064" ref="D4534"/>
    <hyperlink r:id="rId9065" ref="B4535"/>
    <hyperlink r:id="rId9066" ref="D4535"/>
    <hyperlink r:id="rId9067" ref="B4536"/>
    <hyperlink r:id="rId9068" ref="D4536"/>
    <hyperlink r:id="rId9069" ref="B4537"/>
    <hyperlink r:id="rId9070" ref="D4537"/>
    <hyperlink r:id="rId9071" ref="B4538"/>
    <hyperlink r:id="rId9072" ref="D4538"/>
    <hyperlink r:id="rId9073" ref="B4539"/>
    <hyperlink r:id="rId9074" ref="D4539"/>
    <hyperlink r:id="rId9075" ref="B4540"/>
    <hyperlink r:id="rId9076" ref="D4540"/>
    <hyperlink r:id="rId9077" ref="B4541"/>
    <hyperlink r:id="rId9078" ref="D4541"/>
    <hyperlink r:id="rId9079" ref="B4542"/>
    <hyperlink r:id="rId9080" ref="D4542"/>
    <hyperlink r:id="rId9081" ref="B4543"/>
    <hyperlink r:id="rId9082" ref="D4543"/>
    <hyperlink r:id="rId9083" ref="B4544"/>
    <hyperlink r:id="rId9084" ref="D4544"/>
    <hyperlink r:id="rId9085" ref="B4545"/>
    <hyperlink r:id="rId9086" ref="D4545"/>
    <hyperlink r:id="rId9087" ref="B4546"/>
    <hyperlink r:id="rId9088" ref="D4546"/>
    <hyperlink r:id="rId9089" ref="B4547"/>
    <hyperlink r:id="rId9090" ref="D4547"/>
    <hyperlink r:id="rId9091" ref="B4548"/>
    <hyperlink r:id="rId9092" ref="D4548"/>
    <hyperlink r:id="rId9093" ref="B4549"/>
    <hyperlink r:id="rId9094" ref="D4549"/>
    <hyperlink r:id="rId9095" ref="B4550"/>
    <hyperlink r:id="rId9096" ref="D4550"/>
    <hyperlink r:id="rId9097" ref="B4551"/>
    <hyperlink r:id="rId9098" ref="D4551"/>
    <hyperlink r:id="rId9099" ref="B4552"/>
    <hyperlink r:id="rId9100" ref="D4552"/>
    <hyperlink r:id="rId9101" ref="B4553"/>
    <hyperlink r:id="rId9102" ref="D4553"/>
    <hyperlink r:id="rId9103" ref="B4554"/>
    <hyperlink r:id="rId9104" ref="D4554"/>
    <hyperlink r:id="rId9105" ref="B4555"/>
    <hyperlink r:id="rId9106" ref="D4555"/>
    <hyperlink r:id="rId9107" ref="B4556"/>
    <hyperlink r:id="rId9108" ref="D4556"/>
    <hyperlink r:id="rId9109" ref="B4557"/>
    <hyperlink r:id="rId9110" ref="D4557"/>
    <hyperlink r:id="rId9111" ref="B4558"/>
    <hyperlink r:id="rId9112" ref="D4558"/>
    <hyperlink r:id="rId9113" ref="B4559"/>
    <hyperlink r:id="rId9114" ref="D4559"/>
    <hyperlink r:id="rId9115" ref="B4560"/>
    <hyperlink r:id="rId9116" ref="D4560"/>
    <hyperlink r:id="rId9117" ref="B4561"/>
    <hyperlink r:id="rId9118" ref="D4561"/>
    <hyperlink r:id="rId9119" ref="B4562"/>
    <hyperlink r:id="rId9120" ref="D4562"/>
    <hyperlink r:id="rId9121" ref="B4563"/>
    <hyperlink r:id="rId9122" ref="D4563"/>
    <hyperlink r:id="rId9123" ref="B4564"/>
    <hyperlink r:id="rId9124" ref="D4564"/>
    <hyperlink r:id="rId9125" ref="B4565"/>
    <hyperlink r:id="rId9126" ref="D4565"/>
    <hyperlink r:id="rId9127" ref="B4566"/>
    <hyperlink r:id="rId9128" ref="D4566"/>
    <hyperlink r:id="rId9129" ref="B4567"/>
    <hyperlink r:id="rId9130" ref="D4567"/>
    <hyperlink r:id="rId9131" ref="B4568"/>
    <hyperlink r:id="rId9132" ref="D4568"/>
    <hyperlink r:id="rId9133" ref="B4569"/>
    <hyperlink r:id="rId9134" ref="D4569"/>
    <hyperlink r:id="rId9135" ref="B4570"/>
    <hyperlink r:id="rId9136" ref="D4570"/>
    <hyperlink r:id="rId9137" ref="B4571"/>
    <hyperlink r:id="rId9138" ref="D4571"/>
    <hyperlink r:id="rId9139" ref="B4572"/>
    <hyperlink r:id="rId9140" ref="D4572"/>
    <hyperlink r:id="rId9141" ref="B4573"/>
    <hyperlink r:id="rId9142" ref="D4573"/>
    <hyperlink r:id="rId9143" ref="B4574"/>
    <hyperlink r:id="rId9144" ref="D4574"/>
    <hyperlink r:id="rId9145" ref="B4575"/>
    <hyperlink r:id="rId9146" ref="D4575"/>
    <hyperlink r:id="rId9147" ref="B4576"/>
    <hyperlink r:id="rId9148" ref="D4576"/>
    <hyperlink r:id="rId9149" ref="B4577"/>
    <hyperlink r:id="rId9150" ref="D4577"/>
    <hyperlink r:id="rId9151" ref="B4578"/>
    <hyperlink r:id="rId9152" ref="D4578"/>
    <hyperlink r:id="rId9153" ref="B4579"/>
    <hyperlink r:id="rId9154" ref="D4579"/>
    <hyperlink r:id="rId9155" ref="B4580"/>
    <hyperlink r:id="rId9156" ref="D4580"/>
    <hyperlink r:id="rId9157" ref="B4581"/>
    <hyperlink r:id="rId9158" ref="D4581"/>
    <hyperlink r:id="rId9159" ref="B4582"/>
    <hyperlink r:id="rId9160" ref="D4582"/>
    <hyperlink r:id="rId9161" ref="B4583"/>
    <hyperlink r:id="rId9162" ref="D4583"/>
    <hyperlink r:id="rId9163" ref="B4584"/>
    <hyperlink r:id="rId9164" ref="D4584"/>
    <hyperlink r:id="rId9165" ref="B4585"/>
    <hyperlink r:id="rId9166" ref="D4585"/>
    <hyperlink r:id="rId9167" ref="B4586"/>
    <hyperlink r:id="rId9168" ref="D4586"/>
    <hyperlink r:id="rId9169" ref="B4587"/>
    <hyperlink r:id="rId9170" ref="D4587"/>
    <hyperlink r:id="rId9171" ref="B4588"/>
    <hyperlink r:id="rId9172" ref="D4588"/>
    <hyperlink r:id="rId9173" ref="B4589"/>
    <hyperlink r:id="rId9174" ref="D4589"/>
    <hyperlink r:id="rId9175" ref="B4590"/>
    <hyperlink r:id="rId9176" ref="D4590"/>
    <hyperlink r:id="rId9177" ref="B4591"/>
    <hyperlink r:id="rId9178" ref="D4591"/>
    <hyperlink r:id="rId9179" ref="B4592"/>
    <hyperlink r:id="rId9180" ref="D4592"/>
    <hyperlink r:id="rId9181" ref="B4593"/>
    <hyperlink r:id="rId9182" ref="D4593"/>
    <hyperlink r:id="rId9183" ref="B4594"/>
    <hyperlink r:id="rId9184" ref="D4594"/>
    <hyperlink r:id="rId9185" ref="B4595"/>
    <hyperlink r:id="rId9186" ref="D4595"/>
    <hyperlink r:id="rId9187" ref="B4596"/>
    <hyperlink r:id="rId9188" ref="D4596"/>
    <hyperlink r:id="rId9189" ref="B4597"/>
    <hyperlink r:id="rId9190" ref="D4597"/>
    <hyperlink r:id="rId9191" ref="B4598"/>
    <hyperlink r:id="rId9192" ref="D4598"/>
    <hyperlink r:id="rId9193" ref="B4599"/>
    <hyperlink r:id="rId9194" ref="D4599"/>
    <hyperlink r:id="rId9195" ref="B4600"/>
    <hyperlink r:id="rId9196" ref="D4600"/>
    <hyperlink r:id="rId9197" ref="B4601"/>
    <hyperlink r:id="rId9198" ref="D4601"/>
    <hyperlink r:id="rId9199" ref="B4602"/>
    <hyperlink r:id="rId9200" ref="D4602"/>
    <hyperlink r:id="rId9201" ref="B4603"/>
    <hyperlink r:id="rId9202" ref="D4603"/>
    <hyperlink r:id="rId9203" ref="B4604"/>
    <hyperlink r:id="rId9204" ref="D4604"/>
    <hyperlink r:id="rId9205" ref="B4605"/>
    <hyperlink r:id="rId9206" ref="D4605"/>
    <hyperlink r:id="rId9207" ref="B4606"/>
    <hyperlink r:id="rId9208" ref="D4606"/>
    <hyperlink r:id="rId9209" ref="B4607"/>
    <hyperlink r:id="rId9210" ref="D4607"/>
    <hyperlink r:id="rId9211" ref="B4608"/>
    <hyperlink r:id="rId9212" ref="D4608"/>
    <hyperlink r:id="rId9213" ref="B4609"/>
    <hyperlink r:id="rId9214" ref="D4609"/>
    <hyperlink r:id="rId9215" ref="B4610"/>
    <hyperlink r:id="rId9216" ref="D4610"/>
    <hyperlink r:id="rId9217" ref="B4611"/>
    <hyperlink r:id="rId9218" ref="D4611"/>
    <hyperlink r:id="rId9219" ref="B4612"/>
    <hyperlink r:id="rId9220" ref="D4612"/>
    <hyperlink r:id="rId9221" ref="B4613"/>
    <hyperlink r:id="rId9222" ref="D4613"/>
    <hyperlink r:id="rId9223" ref="B4614"/>
    <hyperlink r:id="rId9224" ref="D4614"/>
    <hyperlink r:id="rId9225" ref="B4615"/>
    <hyperlink r:id="rId9226" ref="D4615"/>
    <hyperlink r:id="rId9227" ref="B4616"/>
    <hyperlink r:id="rId9228" ref="D4616"/>
    <hyperlink r:id="rId9229" ref="B4617"/>
    <hyperlink r:id="rId9230" ref="D4617"/>
    <hyperlink r:id="rId9231" ref="B4618"/>
    <hyperlink r:id="rId9232" ref="D4618"/>
    <hyperlink r:id="rId9233" ref="B4619"/>
    <hyperlink r:id="rId9234" ref="D4619"/>
    <hyperlink r:id="rId9235" ref="B4620"/>
    <hyperlink r:id="rId9236" ref="D4620"/>
    <hyperlink r:id="rId9237" ref="B4621"/>
    <hyperlink r:id="rId9238" ref="D4621"/>
    <hyperlink r:id="rId9239" ref="B4622"/>
    <hyperlink r:id="rId9240" ref="D4622"/>
    <hyperlink r:id="rId9241" ref="B4623"/>
    <hyperlink r:id="rId9242" ref="D4623"/>
    <hyperlink r:id="rId9243" ref="B4624"/>
    <hyperlink r:id="rId9244" ref="D4624"/>
    <hyperlink r:id="rId9245" ref="B4625"/>
    <hyperlink r:id="rId9246" ref="D4625"/>
    <hyperlink r:id="rId9247" ref="B4626"/>
    <hyperlink r:id="rId9248" ref="D4626"/>
    <hyperlink r:id="rId9249" ref="B4627"/>
    <hyperlink r:id="rId9250" ref="D4627"/>
    <hyperlink r:id="rId9251" ref="B4628"/>
    <hyperlink r:id="rId9252" ref="D4628"/>
    <hyperlink r:id="rId9253" ref="B4629"/>
    <hyperlink r:id="rId9254" ref="D4629"/>
    <hyperlink r:id="rId9255" ref="B4630"/>
    <hyperlink r:id="rId9256" ref="D4630"/>
    <hyperlink r:id="rId9257" ref="B4631"/>
    <hyperlink r:id="rId9258" ref="D4631"/>
    <hyperlink r:id="rId9259" ref="B4632"/>
    <hyperlink r:id="rId9260" ref="D4632"/>
    <hyperlink r:id="rId9261" ref="B4633"/>
    <hyperlink r:id="rId9262" ref="D4633"/>
    <hyperlink r:id="rId9263" ref="B4634"/>
    <hyperlink r:id="rId9264" ref="D4634"/>
    <hyperlink r:id="rId9265" ref="B4635"/>
    <hyperlink r:id="rId9266" ref="D4635"/>
    <hyperlink r:id="rId9267" ref="B4636"/>
    <hyperlink r:id="rId9268" ref="D4636"/>
    <hyperlink r:id="rId9269" ref="B4637"/>
    <hyperlink r:id="rId9270" ref="D4637"/>
    <hyperlink r:id="rId9271" ref="B4638"/>
    <hyperlink r:id="rId9272" ref="D4638"/>
    <hyperlink r:id="rId9273" ref="B4639"/>
    <hyperlink r:id="rId9274" ref="D4639"/>
    <hyperlink r:id="rId9275" ref="B4640"/>
    <hyperlink r:id="rId9276" ref="D4640"/>
    <hyperlink r:id="rId9277" ref="B4641"/>
    <hyperlink r:id="rId9278" ref="D4641"/>
    <hyperlink r:id="rId9279" ref="B4642"/>
    <hyperlink r:id="rId9280" ref="D4642"/>
    <hyperlink r:id="rId9281" ref="B4643"/>
    <hyperlink r:id="rId9282" ref="D4643"/>
    <hyperlink r:id="rId9283" ref="B4644"/>
    <hyperlink r:id="rId9284" ref="D4644"/>
    <hyperlink r:id="rId9285" ref="B4645"/>
    <hyperlink r:id="rId9286" ref="D4645"/>
    <hyperlink r:id="rId9287" ref="B4646"/>
    <hyperlink r:id="rId9288" ref="D4646"/>
    <hyperlink r:id="rId9289" ref="B4647"/>
    <hyperlink r:id="rId9290" ref="D4647"/>
    <hyperlink r:id="rId9291" ref="B4648"/>
    <hyperlink r:id="rId9292" ref="D4648"/>
    <hyperlink r:id="rId9293" ref="B4649"/>
    <hyperlink r:id="rId9294" ref="D4649"/>
    <hyperlink r:id="rId9295" ref="B4650"/>
    <hyperlink r:id="rId9296" ref="D4650"/>
    <hyperlink r:id="rId9297" ref="B4651"/>
    <hyperlink r:id="rId9298" ref="D4651"/>
    <hyperlink r:id="rId9299" ref="B4652"/>
    <hyperlink r:id="rId9300" ref="D4652"/>
    <hyperlink r:id="rId9301" ref="B4653"/>
    <hyperlink r:id="rId9302" ref="D4653"/>
    <hyperlink r:id="rId9303" ref="B4654"/>
    <hyperlink r:id="rId9304" ref="D4654"/>
    <hyperlink r:id="rId9305" ref="B4655"/>
    <hyperlink r:id="rId9306" ref="D4655"/>
    <hyperlink r:id="rId9307" ref="B4656"/>
    <hyperlink r:id="rId9308" ref="D4656"/>
    <hyperlink r:id="rId9309" ref="B4657"/>
    <hyperlink r:id="rId9310" ref="D4657"/>
    <hyperlink r:id="rId9311" ref="B4658"/>
    <hyperlink r:id="rId9312" ref="D4658"/>
    <hyperlink r:id="rId9313" ref="B4659"/>
    <hyperlink r:id="rId9314" ref="D4659"/>
    <hyperlink r:id="rId9315" ref="B4660"/>
    <hyperlink r:id="rId9316" ref="D4660"/>
    <hyperlink r:id="rId9317" ref="B4661"/>
    <hyperlink r:id="rId9318" ref="D4661"/>
    <hyperlink r:id="rId9319" ref="B4662"/>
    <hyperlink r:id="rId9320" ref="D4662"/>
    <hyperlink r:id="rId9321" ref="B4663"/>
    <hyperlink r:id="rId9322" ref="D4663"/>
    <hyperlink r:id="rId9323" ref="B4664"/>
    <hyperlink r:id="rId9324" ref="D4664"/>
    <hyperlink r:id="rId9325" ref="B4665"/>
    <hyperlink r:id="rId9326" ref="D4665"/>
    <hyperlink r:id="rId9327" ref="B4666"/>
    <hyperlink r:id="rId9328" ref="D4666"/>
    <hyperlink r:id="rId9329" ref="B4667"/>
    <hyperlink r:id="rId9330" ref="D4667"/>
    <hyperlink r:id="rId9331" ref="B4668"/>
    <hyperlink r:id="rId9332" ref="D4668"/>
    <hyperlink r:id="rId9333" ref="B4669"/>
    <hyperlink r:id="rId9334" ref="D4669"/>
    <hyperlink r:id="rId9335" ref="B4670"/>
    <hyperlink r:id="rId9336" ref="D4670"/>
    <hyperlink r:id="rId9337" ref="B4671"/>
    <hyperlink r:id="rId9338" ref="D4671"/>
    <hyperlink r:id="rId9339" ref="B4672"/>
    <hyperlink r:id="rId9340" ref="D4672"/>
    <hyperlink r:id="rId9341" ref="B4673"/>
    <hyperlink r:id="rId9342" ref="D4673"/>
    <hyperlink r:id="rId9343" ref="B4674"/>
    <hyperlink r:id="rId9344" ref="D4674"/>
    <hyperlink r:id="rId9345" ref="B4675"/>
    <hyperlink r:id="rId9346" ref="D4675"/>
    <hyperlink r:id="rId9347" ref="B4676"/>
    <hyperlink r:id="rId9348" ref="D4676"/>
    <hyperlink r:id="rId9349" ref="B4677"/>
    <hyperlink r:id="rId9350" ref="D4677"/>
    <hyperlink r:id="rId9351" ref="B4678"/>
    <hyperlink r:id="rId9352" ref="D4678"/>
    <hyperlink r:id="rId9353" ref="B4679"/>
    <hyperlink r:id="rId9354" ref="D4679"/>
    <hyperlink r:id="rId9355" ref="B4680"/>
    <hyperlink r:id="rId9356" ref="D4680"/>
    <hyperlink r:id="rId9357" ref="B4681"/>
    <hyperlink r:id="rId9358" ref="D4681"/>
    <hyperlink r:id="rId9359" ref="B4682"/>
    <hyperlink r:id="rId9360" ref="D4682"/>
    <hyperlink r:id="rId9361" ref="B4683"/>
    <hyperlink r:id="rId9362" ref="D4683"/>
    <hyperlink r:id="rId9363" ref="B4684"/>
    <hyperlink r:id="rId9364" ref="D4684"/>
    <hyperlink r:id="rId9365" ref="B4685"/>
    <hyperlink r:id="rId9366" ref="D4685"/>
    <hyperlink r:id="rId9367" ref="B4686"/>
    <hyperlink r:id="rId9368" ref="D4686"/>
    <hyperlink r:id="rId9369" ref="B4687"/>
    <hyperlink r:id="rId9370" ref="D4687"/>
    <hyperlink r:id="rId9371" ref="B4688"/>
    <hyperlink r:id="rId9372" ref="D4688"/>
    <hyperlink r:id="rId9373" ref="B4689"/>
    <hyperlink r:id="rId9374" ref="D4689"/>
    <hyperlink r:id="rId9375" ref="B4690"/>
    <hyperlink r:id="rId9376" ref="D4690"/>
    <hyperlink r:id="rId9377" ref="B4691"/>
    <hyperlink r:id="rId9378" ref="D4691"/>
    <hyperlink r:id="rId9379" ref="B4692"/>
    <hyperlink r:id="rId9380" ref="D4692"/>
    <hyperlink r:id="rId9381" ref="B4693"/>
    <hyperlink r:id="rId9382" ref="D4693"/>
    <hyperlink r:id="rId9383" ref="B4694"/>
    <hyperlink r:id="rId9384" ref="D4694"/>
    <hyperlink r:id="rId9385" ref="B4695"/>
    <hyperlink r:id="rId9386" ref="D4695"/>
    <hyperlink r:id="rId9387" ref="B4696"/>
    <hyperlink r:id="rId9388" ref="D4696"/>
    <hyperlink r:id="rId9389" ref="B4697"/>
    <hyperlink r:id="rId9390" ref="D4697"/>
    <hyperlink r:id="rId9391" ref="B4698"/>
    <hyperlink r:id="rId9392" ref="D4698"/>
    <hyperlink r:id="rId9393" ref="B4699"/>
    <hyperlink r:id="rId9394" ref="D4699"/>
    <hyperlink r:id="rId9395" ref="B4700"/>
    <hyperlink r:id="rId9396" ref="D4700"/>
    <hyperlink r:id="rId9397" ref="B4701"/>
    <hyperlink r:id="rId9398" ref="D4701"/>
    <hyperlink r:id="rId9399" ref="B4702"/>
    <hyperlink r:id="rId9400" ref="D4702"/>
    <hyperlink r:id="rId9401" ref="B4703"/>
    <hyperlink r:id="rId9402" ref="D4703"/>
    <hyperlink r:id="rId9403" ref="B4704"/>
    <hyperlink r:id="rId9404" ref="D4704"/>
    <hyperlink r:id="rId9405" ref="B4705"/>
    <hyperlink r:id="rId9406" ref="D4705"/>
    <hyperlink r:id="rId9407" ref="B4706"/>
    <hyperlink r:id="rId9408" ref="D4706"/>
    <hyperlink r:id="rId9409" ref="B4707"/>
    <hyperlink r:id="rId9410" ref="D4707"/>
    <hyperlink r:id="rId9411" ref="B4708"/>
    <hyperlink r:id="rId9412" ref="D4708"/>
    <hyperlink r:id="rId9413" ref="B4709"/>
    <hyperlink r:id="rId9414" ref="D4709"/>
    <hyperlink r:id="rId9415" ref="B4710"/>
    <hyperlink r:id="rId9416" ref="D4710"/>
    <hyperlink r:id="rId9417" ref="B4711"/>
    <hyperlink r:id="rId9418" ref="D4711"/>
    <hyperlink r:id="rId9419" ref="B4712"/>
    <hyperlink r:id="rId9420" ref="D4712"/>
    <hyperlink r:id="rId9421" ref="B4713"/>
    <hyperlink r:id="rId9422" ref="D4713"/>
    <hyperlink r:id="rId9423" ref="B4714"/>
    <hyperlink r:id="rId9424" ref="D4714"/>
    <hyperlink r:id="rId9425" ref="B4715"/>
    <hyperlink r:id="rId9426" ref="D4715"/>
    <hyperlink r:id="rId9427" ref="B4716"/>
    <hyperlink r:id="rId9428" ref="D4716"/>
    <hyperlink r:id="rId9429" ref="B4717"/>
    <hyperlink r:id="rId9430" ref="D4717"/>
    <hyperlink r:id="rId9431" ref="B4718"/>
    <hyperlink r:id="rId9432" ref="D4718"/>
    <hyperlink r:id="rId9433" ref="B4719"/>
    <hyperlink r:id="rId9434" ref="D4719"/>
    <hyperlink r:id="rId9435" ref="B4720"/>
    <hyperlink r:id="rId9436" ref="D4720"/>
    <hyperlink r:id="rId9437" ref="B4721"/>
    <hyperlink r:id="rId9438" ref="D4721"/>
    <hyperlink r:id="rId9439" ref="B4722"/>
    <hyperlink r:id="rId9440" ref="D4722"/>
    <hyperlink r:id="rId9441" ref="B4723"/>
    <hyperlink r:id="rId9442" ref="D4723"/>
    <hyperlink r:id="rId9443" ref="B4724"/>
    <hyperlink r:id="rId9444" ref="D4724"/>
    <hyperlink r:id="rId9445" ref="B4725"/>
    <hyperlink r:id="rId9446" ref="D4725"/>
    <hyperlink r:id="rId9447" ref="B4726"/>
    <hyperlink r:id="rId9448" ref="D4726"/>
    <hyperlink r:id="rId9449" ref="B4727"/>
    <hyperlink r:id="rId9450" ref="D4727"/>
    <hyperlink r:id="rId9451" ref="B4728"/>
    <hyperlink r:id="rId9452" ref="D4728"/>
    <hyperlink r:id="rId9453" ref="B4729"/>
    <hyperlink r:id="rId9454" ref="D4729"/>
    <hyperlink r:id="rId9455" ref="B4730"/>
    <hyperlink r:id="rId9456" ref="D4730"/>
    <hyperlink r:id="rId9457" ref="B4731"/>
    <hyperlink r:id="rId9458" ref="D4731"/>
    <hyperlink r:id="rId9459" ref="B4732"/>
    <hyperlink r:id="rId9460" ref="D4732"/>
    <hyperlink r:id="rId9461" ref="B4733"/>
    <hyperlink r:id="rId9462" ref="D4733"/>
    <hyperlink r:id="rId9463" ref="B4734"/>
    <hyperlink r:id="rId9464" ref="D4734"/>
    <hyperlink r:id="rId9465" ref="B4735"/>
    <hyperlink r:id="rId9466" ref="D4735"/>
    <hyperlink r:id="rId9467" ref="B4736"/>
    <hyperlink r:id="rId9468" ref="D4736"/>
    <hyperlink r:id="rId9469" ref="B4737"/>
    <hyperlink r:id="rId9470" ref="D4737"/>
    <hyperlink r:id="rId9471" ref="B4738"/>
    <hyperlink r:id="rId9472" ref="D4738"/>
    <hyperlink r:id="rId9473" ref="B4739"/>
    <hyperlink r:id="rId9474" ref="D4739"/>
    <hyperlink r:id="rId9475" ref="B4740"/>
    <hyperlink r:id="rId9476" ref="D4740"/>
    <hyperlink r:id="rId9477" ref="B4741"/>
    <hyperlink r:id="rId9478" ref="D4741"/>
    <hyperlink r:id="rId9479" ref="B4742"/>
    <hyperlink r:id="rId9480" ref="D4742"/>
    <hyperlink r:id="rId9481" ref="B4743"/>
    <hyperlink r:id="rId9482" ref="D4743"/>
    <hyperlink r:id="rId9483" ref="B4744"/>
    <hyperlink r:id="rId9484" ref="D4744"/>
    <hyperlink r:id="rId9485" ref="B4745"/>
    <hyperlink r:id="rId9486" ref="D4745"/>
    <hyperlink r:id="rId9487" ref="B4746"/>
    <hyperlink r:id="rId9488" ref="D4746"/>
    <hyperlink r:id="rId9489" ref="B4747"/>
    <hyperlink r:id="rId9490" ref="D4747"/>
    <hyperlink r:id="rId9491" ref="B4748"/>
    <hyperlink r:id="rId9492" ref="D4748"/>
    <hyperlink r:id="rId9493" ref="B4749"/>
    <hyperlink r:id="rId9494" ref="D4749"/>
    <hyperlink r:id="rId9495" ref="B4750"/>
    <hyperlink r:id="rId9496" ref="D4750"/>
    <hyperlink r:id="rId9497" ref="B4751"/>
    <hyperlink r:id="rId9498" ref="D4751"/>
    <hyperlink r:id="rId9499" ref="B4752"/>
    <hyperlink r:id="rId9500" ref="D4752"/>
    <hyperlink r:id="rId9501" ref="B4753"/>
    <hyperlink r:id="rId9502" ref="D4753"/>
    <hyperlink r:id="rId9503" ref="B4754"/>
    <hyperlink r:id="rId9504" ref="D4754"/>
    <hyperlink r:id="rId9505" ref="B4755"/>
    <hyperlink r:id="rId9506" ref="D4755"/>
    <hyperlink r:id="rId9507" ref="B4756"/>
    <hyperlink r:id="rId9508" ref="D4756"/>
    <hyperlink r:id="rId9509" ref="B4757"/>
    <hyperlink r:id="rId9510" ref="D4757"/>
    <hyperlink r:id="rId9511" ref="B4758"/>
    <hyperlink r:id="rId9512" ref="D4758"/>
    <hyperlink r:id="rId9513" ref="B4759"/>
    <hyperlink r:id="rId9514" ref="D4759"/>
    <hyperlink r:id="rId9515" ref="B4760"/>
    <hyperlink r:id="rId9516" ref="D4760"/>
  </hyperlinks>
  <drawing r:id="rId9517"/>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16.25"/>
    <col customWidth="1" min="2" max="2" width="5.63"/>
    <col customWidth="1" min="3" max="3" width="12.13"/>
    <col customWidth="1" min="4" max="4" width="5.63"/>
    <col customWidth="1" min="5" max="5" width="9.13"/>
    <col customWidth="1" min="6" max="6" width="12.13"/>
    <col customWidth="1" min="7" max="8" width="5.63"/>
    <col customWidth="1" min="9" max="9" width="12.13"/>
    <col customWidth="1" min="10" max="10" width="5.63"/>
    <col customWidth="1" min="11" max="11" width="18.38"/>
    <col customWidth="1" min="12" max="12" width="12.13"/>
    <col customWidth="1" min="13" max="13" width="21.38"/>
    <col customWidth="1" min="16" max="16" width="14.5"/>
    <col customWidth="1" min="17" max="17" width="22.5"/>
  </cols>
  <sheetData>
    <row r="1">
      <c r="A1" s="1578" t="s">
        <v>8657</v>
      </c>
      <c r="B1" s="1578"/>
      <c r="C1" s="1578"/>
      <c r="D1" s="1579"/>
      <c r="E1" s="1578"/>
      <c r="F1" s="1579"/>
      <c r="G1" s="1578"/>
      <c r="H1" s="1579"/>
      <c r="I1" s="1578"/>
      <c r="J1" s="1579"/>
      <c r="K1" s="1578"/>
      <c r="L1" s="1578"/>
      <c r="M1" s="1578"/>
      <c r="N1" s="1579"/>
      <c r="O1" s="1578"/>
      <c r="P1" s="1578"/>
      <c r="Q1" s="1578"/>
      <c r="R1" s="1579"/>
      <c r="S1" s="1579"/>
      <c r="T1" s="1579"/>
      <c r="U1" s="1580"/>
      <c r="V1" s="1578"/>
      <c r="W1" s="1581"/>
      <c r="X1" s="1581"/>
      <c r="Y1" s="1581"/>
      <c r="Z1" s="1581"/>
      <c r="AA1" s="1581"/>
      <c r="AB1" s="1581"/>
      <c r="AC1" s="1581"/>
      <c r="AD1" s="1581"/>
    </row>
    <row r="2">
      <c r="A2" s="1582" t="s">
        <v>8658</v>
      </c>
      <c r="B2" s="1582"/>
      <c r="C2" s="1582" t="s">
        <v>8659</v>
      </c>
      <c r="D2" s="1583"/>
      <c r="E2" s="1582" t="s">
        <v>8660</v>
      </c>
      <c r="F2" s="1583"/>
      <c r="G2" s="1582"/>
      <c r="H2" s="1583"/>
      <c r="I2" s="1584"/>
      <c r="J2" s="1583"/>
      <c r="K2" s="1585" t="s">
        <v>8661</v>
      </c>
      <c r="L2" s="1585"/>
      <c r="M2" s="1585" t="s">
        <v>8662</v>
      </c>
      <c r="N2" s="1586"/>
      <c r="O2" s="1585" t="s">
        <v>8663</v>
      </c>
      <c r="P2" s="1585"/>
      <c r="Q2" s="1585" t="s">
        <v>8664</v>
      </c>
      <c r="R2" s="1586"/>
      <c r="S2" s="1586"/>
      <c r="T2" s="1586"/>
      <c r="U2" s="1587"/>
      <c r="V2" s="1168"/>
      <c r="W2" s="1588"/>
      <c r="X2" s="1582" t="s">
        <v>9</v>
      </c>
      <c r="Y2" s="1582" t="s">
        <v>8665</v>
      </c>
      <c r="Z2" s="1582" t="s">
        <v>8663</v>
      </c>
      <c r="AB2" s="1582" t="s">
        <v>8665</v>
      </c>
      <c r="AC2" s="1584" t="s">
        <v>8663</v>
      </c>
      <c r="AD2" s="1588"/>
    </row>
    <row r="3">
      <c r="A3" s="1589" t="s">
        <v>8666</v>
      </c>
      <c r="B3" s="1590"/>
      <c r="C3" s="1589" t="s">
        <v>127</v>
      </c>
      <c r="D3" s="1588"/>
      <c r="E3" s="1588"/>
      <c r="F3" s="1588"/>
      <c r="G3" s="1589"/>
      <c r="H3" s="1588"/>
      <c r="I3" s="1590"/>
      <c r="J3" s="1588"/>
      <c r="K3" s="1591" t="s">
        <v>8667</v>
      </c>
      <c r="L3" s="1588"/>
      <c r="N3" s="1588"/>
      <c r="O3" s="1588"/>
      <c r="P3" s="1588"/>
      <c r="Q3" s="1588"/>
      <c r="R3" s="1588"/>
      <c r="S3" s="1588"/>
      <c r="T3" s="1588"/>
      <c r="U3" s="1588"/>
      <c r="V3" s="1590"/>
      <c r="W3" s="1588"/>
      <c r="Y3" s="1588"/>
      <c r="Z3" s="1588"/>
      <c r="AB3" s="1588"/>
      <c r="AC3" s="122"/>
      <c r="AD3" s="1588"/>
    </row>
    <row r="4">
      <c r="A4" s="1589" t="s">
        <v>8668</v>
      </c>
      <c r="B4" s="1590"/>
      <c r="C4" s="1589" t="s">
        <v>131</v>
      </c>
      <c r="D4" s="1588"/>
      <c r="E4" s="1588"/>
      <c r="F4" s="1588"/>
      <c r="G4" s="1589"/>
      <c r="H4" s="1588"/>
      <c r="I4" s="1590"/>
      <c r="J4" s="1588"/>
      <c r="K4" s="1591" t="s">
        <v>8669</v>
      </c>
      <c r="L4" s="1588"/>
      <c r="N4" s="1588"/>
      <c r="O4" s="1588"/>
      <c r="P4" s="1588"/>
      <c r="Q4" s="1588"/>
      <c r="R4" s="1588"/>
      <c r="S4" s="1588"/>
      <c r="T4" s="1588"/>
      <c r="U4" s="1588"/>
      <c r="V4" s="1590"/>
      <c r="W4" s="1588"/>
      <c r="Y4" s="1588"/>
      <c r="Z4" s="1588"/>
      <c r="AB4" s="1588"/>
      <c r="AC4" s="122"/>
      <c r="AD4" s="1588"/>
    </row>
    <row r="5">
      <c r="A5" s="1589" t="s">
        <v>8670</v>
      </c>
      <c r="B5" s="1590"/>
      <c r="C5" s="1589" t="s">
        <v>139</v>
      </c>
      <c r="D5" s="1588"/>
      <c r="E5" s="1588"/>
      <c r="F5" s="1588"/>
      <c r="G5" s="1589"/>
      <c r="H5" s="1588"/>
      <c r="I5" s="1590"/>
      <c r="J5" s="1588"/>
      <c r="K5" s="1591" t="s">
        <v>8671</v>
      </c>
      <c r="L5" s="1588"/>
      <c r="N5" s="1588"/>
      <c r="O5" s="1588"/>
      <c r="P5" s="1588"/>
      <c r="Q5" s="1588"/>
      <c r="R5" s="1588"/>
      <c r="S5" s="1588"/>
      <c r="T5" s="1588"/>
      <c r="U5" s="1588"/>
      <c r="V5" s="1590"/>
      <c r="W5" s="1588"/>
      <c r="Y5" s="1588"/>
      <c r="Z5" s="1588"/>
      <c r="AB5" s="1588"/>
      <c r="AC5" s="122"/>
      <c r="AD5" s="1588"/>
    </row>
    <row r="6">
      <c r="A6" s="1589" t="s">
        <v>175</v>
      </c>
      <c r="B6" s="1590"/>
      <c r="C6" s="1589" t="s">
        <v>142</v>
      </c>
      <c r="D6" s="1588"/>
      <c r="E6" s="1588"/>
      <c r="F6" s="1588"/>
      <c r="G6" s="1589"/>
      <c r="H6" s="1588"/>
      <c r="I6" s="1590"/>
      <c r="J6" s="1588"/>
      <c r="K6" s="1591" t="s">
        <v>8672</v>
      </c>
      <c r="L6" s="1588"/>
      <c r="N6" s="1588"/>
      <c r="O6" s="1588"/>
      <c r="P6" s="1588"/>
      <c r="Q6" s="1588"/>
      <c r="R6" s="1588"/>
      <c r="S6" s="1588"/>
      <c r="T6" s="1588"/>
      <c r="U6" s="1588"/>
      <c r="V6" s="1590"/>
      <c r="W6" s="1588"/>
      <c r="Y6" s="1588"/>
      <c r="Z6" s="1588"/>
      <c r="AB6" s="1588"/>
      <c r="AC6" s="122"/>
      <c r="AD6" s="1588"/>
    </row>
    <row r="7">
      <c r="A7" s="1589" t="s">
        <v>8673</v>
      </c>
      <c r="B7" s="1590"/>
      <c r="C7" s="1589" t="s">
        <v>145</v>
      </c>
      <c r="D7" s="1588"/>
      <c r="E7" s="1588"/>
      <c r="F7" s="1588"/>
      <c r="G7" s="1589"/>
      <c r="H7" s="1588"/>
      <c r="I7" s="1590"/>
      <c r="J7" s="1588"/>
      <c r="K7" s="1591" t="s">
        <v>8674</v>
      </c>
      <c r="L7" s="1588"/>
      <c r="N7" s="1588"/>
      <c r="O7" s="1588"/>
      <c r="P7" s="1588"/>
      <c r="Q7" s="1588"/>
      <c r="R7" s="1588"/>
      <c r="S7" s="1588"/>
      <c r="T7" s="1588"/>
      <c r="U7" s="1588"/>
      <c r="V7" s="1590"/>
      <c r="W7" s="1588"/>
      <c r="Y7" s="1588"/>
      <c r="Z7" s="1588"/>
      <c r="AB7" s="1588"/>
      <c r="AC7" s="122"/>
      <c r="AD7" s="1588"/>
    </row>
    <row r="8">
      <c r="A8" s="1589" t="s">
        <v>8675</v>
      </c>
      <c r="B8" s="1590"/>
      <c r="C8" s="1589" t="s">
        <v>8676</v>
      </c>
      <c r="D8" s="1588"/>
      <c r="E8" s="1588"/>
      <c r="F8" s="1588"/>
      <c r="G8" s="1589"/>
      <c r="H8" s="1588"/>
      <c r="I8" s="1590"/>
      <c r="J8" s="1588"/>
      <c r="K8" s="1591" t="s">
        <v>8677</v>
      </c>
      <c r="L8" s="1588"/>
      <c r="N8" s="1588"/>
      <c r="O8" s="1588"/>
      <c r="P8" s="1588"/>
      <c r="Q8" s="1588"/>
      <c r="R8" s="1588"/>
      <c r="S8" s="1588"/>
      <c r="T8" s="1588"/>
      <c r="U8" s="1588"/>
      <c r="V8" s="1590"/>
      <c r="W8" s="1588"/>
      <c r="Y8" s="1588"/>
      <c r="Z8" s="1588"/>
      <c r="AB8" s="1588"/>
      <c r="AC8" s="122"/>
      <c r="AD8" s="1588"/>
    </row>
    <row r="9">
      <c r="A9" s="1589" t="s">
        <v>181</v>
      </c>
      <c r="B9" s="1590"/>
      <c r="C9" s="1589" t="s">
        <v>8678</v>
      </c>
      <c r="D9" s="1588"/>
      <c r="E9" s="1588"/>
      <c r="F9" s="1588"/>
      <c r="G9" s="1592"/>
      <c r="H9" s="1588"/>
      <c r="I9" s="1590"/>
      <c r="J9" s="1588"/>
      <c r="K9" s="1591" t="s">
        <v>8679</v>
      </c>
      <c r="L9" s="1588"/>
      <c r="N9" s="1588"/>
      <c r="O9" s="1588"/>
      <c r="P9" s="1588"/>
      <c r="Q9" s="1588"/>
      <c r="R9" s="1588"/>
      <c r="S9" s="1588"/>
      <c r="T9" s="1588"/>
      <c r="U9" s="1588"/>
      <c r="V9" s="1590"/>
      <c r="W9" s="1588"/>
      <c r="Y9" s="1588"/>
      <c r="Z9" s="1588"/>
      <c r="AB9" s="1588"/>
      <c r="AC9" s="122"/>
      <c r="AD9" s="1588"/>
    </row>
    <row r="10">
      <c r="A10" s="1589" t="s">
        <v>8680</v>
      </c>
      <c r="B10" s="1590"/>
      <c r="C10" s="1589"/>
      <c r="D10" s="1588"/>
      <c r="E10" s="1588"/>
      <c r="F10" s="1588"/>
      <c r="G10" s="1588"/>
      <c r="H10" s="1588"/>
      <c r="I10" s="1590"/>
      <c r="J10" s="1588"/>
      <c r="K10" s="1591" t="s">
        <v>8681</v>
      </c>
      <c r="L10" s="1588"/>
      <c r="N10" s="1588"/>
      <c r="O10" s="1588"/>
      <c r="P10" s="1588"/>
      <c r="Q10" s="1588"/>
      <c r="R10" s="1588"/>
      <c r="S10" s="1588"/>
      <c r="T10" s="1588"/>
      <c r="U10" s="1588"/>
      <c r="V10" s="1590"/>
      <c r="W10" s="1588"/>
      <c r="Y10" s="1588"/>
      <c r="Z10" s="1588"/>
      <c r="AB10" s="1588"/>
      <c r="AC10" s="122"/>
      <c r="AD10" s="1588"/>
    </row>
    <row r="11">
      <c r="A11" s="1589" t="s">
        <v>8682</v>
      </c>
      <c r="B11" s="1590"/>
      <c r="C11" s="1589"/>
      <c r="D11" s="1588"/>
      <c r="E11" s="1588"/>
      <c r="F11" s="1588"/>
      <c r="G11" s="1588"/>
      <c r="H11" s="1588"/>
      <c r="I11" s="104"/>
      <c r="J11" s="1588"/>
      <c r="K11" s="1593" t="s">
        <v>8683</v>
      </c>
      <c r="L11" s="1588"/>
      <c r="N11" s="1588"/>
      <c r="O11" s="1588"/>
      <c r="P11" s="1588"/>
      <c r="Q11" s="1588"/>
      <c r="R11" s="1588"/>
      <c r="S11" s="1588"/>
      <c r="T11" s="1588"/>
      <c r="U11" s="1588"/>
      <c r="V11" s="104"/>
      <c r="W11" s="1588"/>
      <c r="Y11" s="1588"/>
      <c r="Z11" s="1588"/>
      <c r="AB11" s="1588"/>
      <c r="AC11" s="122"/>
      <c r="AD11" s="1588"/>
    </row>
    <row r="12">
      <c r="A12" s="1589" t="s">
        <v>8684</v>
      </c>
      <c r="B12" s="1590"/>
      <c r="C12" s="1589"/>
      <c r="D12" s="1588"/>
      <c r="E12" s="1588"/>
      <c r="F12" s="1588"/>
      <c r="G12" s="1588"/>
      <c r="H12" s="1588"/>
      <c r="I12" s="104"/>
      <c r="J12" s="1588"/>
      <c r="K12" s="1593" t="s">
        <v>8685</v>
      </c>
      <c r="L12" s="1588"/>
      <c r="N12" s="1588"/>
      <c r="O12" s="1588"/>
      <c r="P12" s="1588"/>
      <c r="Q12" s="1588"/>
      <c r="R12" s="1588"/>
      <c r="S12" s="1588"/>
      <c r="T12" s="1588"/>
      <c r="U12" s="1588"/>
      <c r="V12" s="104"/>
      <c r="W12" s="1588"/>
      <c r="Y12" s="1588"/>
      <c r="Z12" s="1588"/>
      <c r="AB12" s="1588"/>
      <c r="AC12" s="122"/>
      <c r="AD12" s="1588"/>
    </row>
    <row r="13">
      <c r="A13" s="1589" t="s">
        <v>8686</v>
      </c>
      <c r="B13" s="1588"/>
      <c r="C13" s="1588"/>
      <c r="D13" s="1588"/>
      <c r="E13" s="1588"/>
      <c r="F13" s="1588"/>
      <c r="G13" s="1588"/>
      <c r="H13" s="1588"/>
      <c r="I13" s="104"/>
      <c r="J13" s="1588"/>
      <c r="K13" s="1593" t="s">
        <v>8687</v>
      </c>
      <c r="L13" s="1588"/>
      <c r="N13" s="1588"/>
      <c r="O13" s="1588"/>
      <c r="P13" s="1588"/>
      <c r="Q13" s="1588"/>
      <c r="R13" s="1588"/>
      <c r="S13" s="1588"/>
      <c r="T13" s="1588"/>
      <c r="U13" s="1588"/>
      <c r="V13" s="104"/>
      <c r="W13" s="1588"/>
      <c r="X13" s="1588"/>
      <c r="Y13" s="1588"/>
      <c r="Z13" s="1588"/>
      <c r="AB13" s="1588"/>
      <c r="AC13" s="122"/>
      <c r="AD13" s="1588"/>
    </row>
    <row r="14">
      <c r="A14" s="1589" t="s">
        <v>8688</v>
      </c>
      <c r="B14" s="1588"/>
      <c r="C14" s="1588"/>
      <c r="D14" s="1588"/>
      <c r="E14" s="1588"/>
      <c r="F14" s="1588"/>
      <c r="G14" s="1588"/>
      <c r="H14" s="1588"/>
      <c r="I14" s="104"/>
      <c r="J14" s="1588"/>
      <c r="K14" s="1593" t="s">
        <v>8689</v>
      </c>
      <c r="L14" s="1588"/>
      <c r="N14" s="1588"/>
      <c r="O14" s="1588"/>
      <c r="P14" s="1588"/>
      <c r="Q14" s="1588"/>
      <c r="R14" s="1588"/>
      <c r="S14" s="1588"/>
      <c r="T14" s="1588"/>
      <c r="U14" s="1588"/>
      <c r="V14" s="104"/>
      <c r="W14" s="1588"/>
      <c r="X14" s="1588"/>
      <c r="Y14" s="1588"/>
      <c r="Z14" s="1588"/>
      <c r="AB14" s="1588"/>
      <c r="AC14" s="122"/>
      <c r="AD14" s="1588"/>
    </row>
    <row r="15">
      <c r="A15" s="1589" t="s">
        <v>8690</v>
      </c>
      <c r="B15" s="1588"/>
      <c r="C15" s="1588"/>
      <c r="D15" s="1588"/>
      <c r="E15" s="1588"/>
      <c r="F15" s="1588"/>
      <c r="G15" s="1588"/>
      <c r="H15" s="1588"/>
      <c r="I15" s="104"/>
      <c r="J15" s="1588"/>
      <c r="K15" s="1593" t="s">
        <v>8691</v>
      </c>
      <c r="L15" s="1588"/>
      <c r="N15" s="1588"/>
      <c r="O15" s="1588"/>
      <c r="P15" s="1588"/>
      <c r="Q15" s="1588"/>
      <c r="R15" s="1588"/>
      <c r="S15" s="1588"/>
      <c r="T15" s="1588"/>
      <c r="U15" s="1588"/>
      <c r="V15" s="104"/>
      <c r="W15" s="1588"/>
      <c r="X15" s="1588"/>
      <c r="Y15" s="1588"/>
      <c r="Z15" s="1588"/>
      <c r="AB15" s="1588"/>
      <c r="AC15" s="122"/>
      <c r="AD15" s="1588"/>
    </row>
    <row r="16">
      <c r="A16" s="1589" t="s">
        <v>8692</v>
      </c>
      <c r="B16" s="1588"/>
      <c r="C16" s="1588"/>
      <c r="D16" s="1588"/>
      <c r="E16" s="1588"/>
      <c r="F16" s="1588"/>
      <c r="G16" s="1588"/>
      <c r="H16" s="1588"/>
      <c r="I16" s="104"/>
      <c r="J16" s="1588"/>
      <c r="K16" s="1593" t="s">
        <v>8693</v>
      </c>
      <c r="L16" s="1588"/>
      <c r="N16" s="1588"/>
      <c r="O16" s="1588"/>
      <c r="P16" s="1588"/>
      <c r="Q16" s="1588"/>
      <c r="R16" s="1588"/>
      <c r="S16" s="1588"/>
      <c r="T16" s="1588"/>
      <c r="U16" s="1588"/>
      <c r="V16" s="104"/>
      <c r="W16" s="1588"/>
      <c r="X16" s="1588"/>
      <c r="Y16" s="1588"/>
      <c r="Z16" s="1588"/>
      <c r="AB16" s="1588"/>
      <c r="AC16" s="122"/>
      <c r="AD16" s="1588"/>
    </row>
    <row r="17">
      <c r="A17" s="1589" t="s">
        <v>8694</v>
      </c>
      <c r="B17" s="1588"/>
      <c r="C17" s="1588"/>
      <c r="D17" s="1588"/>
      <c r="E17" s="1588"/>
      <c r="F17" s="1588"/>
      <c r="G17" s="1588"/>
      <c r="H17" s="1588"/>
      <c r="I17" s="104"/>
      <c r="J17" s="1588"/>
      <c r="K17" s="1593" t="s">
        <v>8695</v>
      </c>
      <c r="L17" s="1588"/>
      <c r="N17" s="1588"/>
      <c r="O17" s="1588"/>
      <c r="P17" s="1588"/>
      <c r="Q17" s="1588"/>
      <c r="R17" s="1588"/>
      <c r="S17" s="1588"/>
      <c r="T17" s="1588"/>
      <c r="U17" s="1588"/>
      <c r="V17" s="104"/>
      <c r="W17" s="1588"/>
      <c r="X17" s="1588"/>
      <c r="Y17" s="1588"/>
      <c r="Z17" s="1588"/>
      <c r="AB17" s="1588"/>
      <c r="AC17" s="122"/>
      <c r="AD17" s="1588"/>
    </row>
    <row r="18">
      <c r="A18" s="1589" t="s">
        <v>8696</v>
      </c>
      <c r="B18" s="1588"/>
      <c r="C18" s="1588"/>
      <c r="D18" s="1588"/>
      <c r="E18" s="1588"/>
      <c r="F18" s="1588"/>
      <c r="G18" s="1588"/>
      <c r="H18" s="1588"/>
      <c r="I18" s="104"/>
      <c r="J18" s="1588"/>
      <c r="K18" s="1593" t="s">
        <v>8697</v>
      </c>
      <c r="L18" s="1588"/>
      <c r="N18" s="1588"/>
      <c r="O18" s="1588"/>
      <c r="P18" s="1588"/>
      <c r="Q18" s="1588"/>
      <c r="R18" s="1588"/>
      <c r="S18" s="1588"/>
      <c r="T18" s="1588"/>
      <c r="U18" s="1588"/>
      <c r="V18" s="104"/>
      <c r="W18" s="1588"/>
      <c r="X18" s="1588"/>
      <c r="Y18" s="1588"/>
      <c r="Z18" s="1588"/>
      <c r="AB18" s="1588"/>
      <c r="AC18" s="122"/>
      <c r="AD18" s="1588"/>
    </row>
    <row r="19">
      <c r="A19" s="1589" t="s">
        <v>8698</v>
      </c>
      <c r="B19" s="1588"/>
      <c r="C19" s="1588"/>
      <c r="D19" s="1588"/>
      <c r="E19" s="1588"/>
      <c r="F19" s="1588"/>
      <c r="G19" s="1588"/>
      <c r="H19" s="1588"/>
      <c r="I19" s="104"/>
      <c r="J19" s="1588"/>
      <c r="K19" s="104"/>
      <c r="L19" s="1588"/>
      <c r="N19" s="1588"/>
      <c r="O19" s="1588"/>
      <c r="P19" s="1588"/>
      <c r="Q19" s="1588"/>
      <c r="R19" s="1588"/>
      <c r="S19" s="1588"/>
      <c r="T19" s="1588"/>
      <c r="U19" s="1588"/>
      <c r="V19" s="104"/>
      <c r="W19" s="1588"/>
      <c r="X19" s="1588"/>
      <c r="Y19" s="1588"/>
      <c r="Z19" s="1588"/>
      <c r="AB19" s="1588"/>
      <c r="AC19" s="122"/>
      <c r="AD19" s="1588"/>
    </row>
    <row r="20">
      <c r="A20" s="1589" t="s">
        <v>8699</v>
      </c>
      <c r="B20" s="1588"/>
      <c r="C20" s="1588"/>
      <c r="D20" s="1588"/>
      <c r="E20" s="1588"/>
      <c r="F20" s="1588"/>
      <c r="G20" s="1588"/>
      <c r="H20" s="1588"/>
      <c r="I20" s="104"/>
      <c r="J20" s="1588"/>
      <c r="K20" s="104"/>
      <c r="L20" s="1588"/>
      <c r="N20" s="1588"/>
      <c r="O20" s="1588"/>
      <c r="P20" s="1588"/>
      <c r="Q20" s="1588"/>
      <c r="R20" s="1588"/>
      <c r="S20" s="1588"/>
      <c r="T20" s="1588"/>
      <c r="U20" s="1588"/>
      <c r="V20" s="104"/>
      <c r="W20" s="1588"/>
      <c r="X20" s="1588"/>
      <c r="Y20" s="1588"/>
      <c r="Z20" s="1588"/>
      <c r="AB20" s="1588"/>
      <c r="AC20" s="122"/>
      <c r="AD20" s="1588"/>
    </row>
    <row r="21">
      <c r="A21" s="1589" t="s">
        <v>8700</v>
      </c>
      <c r="B21" s="1588"/>
      <c r="C21" s="1588"/>
      <c r="D21" s="1588"/>
      <c r="E21" s="1588"/>
      <c r="F21" s="1588"/>
      <c r="G21" s="1588"/>
      <c r="H21" s="1588"/>
      <c r="I21" s="104"/>
      <c r="J21" s="1588"/>
      <c r="K21" s="104"/>
      <c r="L21" s="1588"/>
      <c r="N21" s="1588"/>
      <c r="O21" s="1588"/>
      <c r="P21" s="1588"/>
      <c r="Q21" s="1588"/>
      <c r="R21" s="1588"/>
      <c r="S21" s="1588"/>
      <c r="T21" s="1588"/>
      <c r="U21" s="1588"/>
      <c r="V21" s="104"/>
      <c r="W21" s="1588"/>
      <c r="X21" s="1588"/>
      <c r="Y21" s="1588"/>
      <c r="Z21" s="1588"/>
      <c r="AB21" s="1588"/>
      <c r="AC21" s="122"/>
      <c r="AD21" s="1588"/>
    </row>
    <row r="22">
      <c r="A22" s="1589" t="s">
        <v>8701</v>
      </c>
      <c r="B22" s="1588"/>
      <c r="C22" s="1588"/>
      <c r="D22" s="1588"/>
      <c r="E22" s="1588"/>
      <c r="F22" s="1588"/>
      <c r="G22" s="1588"/>
      <c r="H22" s="1588"/>
      <c r="I22" s="104"/>
      <c r="J22" s="1588"/>
      <c r="K22" s="104"/>
      <c r="L22" s="1588"/>
      <c r="N22" s="1588"/>
      <c r="O22" s="1588"/>
      <c r="P22" s="1588"/>
      <c r="Q22" s="1588"/>
      <c r="R22" s="1588"/>
      <c r="S22" s="1588"/>
      <c r="T22" s="1588"/>
      <c r="U22" s="1588"/>
      <c r="V22" s="104"/>
      <c r="W22" s="1588"/>
      <c r="X22" s="1588"/>
      <c r="Y22" s="1588"/>
      <c r="Z22" s="1588"/>
      <c r="AB22" s="1588"/>
      <c r="AC22" s="122"/>
      <c r="AD22" s="1588"/>
    </row>
    <row r="23">
      <c r="A23" s="1588"/>
      <c r="B23" s="1588"/>
      <c r="C23" s="1588"/>
      <c r="D23" s="1588"/>
      <c r="E23" s="1588"/>
      <c r="F23" s="1588"/>
      <c r="G23" s="1588"/>
      <c r="H23" s="1588"/>
      <c r="I23" s="104"/>
      <c r="J23" s="1588"/>
      <c r="K23" s="104"/>
      <c r="L23" s="104"/>
      <c r="N23" s="1588"/>
      <c r="O23" s="1588"/>
      <c r="P23" s="1588"/>
      <c r="Q23" s="1588"/>
      <c r="R23" s="1588"/>
      <c r="S23" s="1588"/>
      <c r="T23" s="1588"/>
      <c r="U23" s="1588"/>
      <c r="V23" s="104"/>
      <c r="W23" s="1588"/>
      <c r="X23" s="1588"/>
      <c r="Y23" s="1588"/>
      <c r="Z23" s="1588"/>
      <c r="AB23" s="1588"/>
      <c r="AC23" s="122"/>
      <c r="AD23" s="1588"/>
    </row>
    <row r="24">
      <c r="A24" s="1588"/>
      <c r="B24" s="1588"/>
      <c r="C24" s="1588"/>
      <c r="D24" s="1588"/>
      <c r="E24" s="1588"/>
      <c r="F24" s="1588"/>
      <c r="G24" s="1588"/>
      <c r="H24" s="1588"/>
      <c r="I24" s="104"/>
      <c r="J24" s="1588"/>
      <c r="K24" s="104"/>
      <c r="L24" s="104"/>
      <c r="N24" s="1588"/>
      <c r="O24" s="1588"/>
      <c r="P24" s="1588"/>
      <c r="Q24" s="1588"/>
      <c r="R24" s="1588"/>
      <c r="S24" s="1588"/>
      <c r="T24" s="1588"/>
      <c r="U24" s="1588"/>
      <c r="V24" s="104"/>
      <c r="W24" s="1588"/>
      <c r="X24" s="1588"/>
      <c r="Y24" s="1588"/>
      <c r="Z24" s="1588"/>
      <c r="AB24" s="1588"/>
      <c r="AC24" s="122"/>
      <c r="AD24" s="1588"/>
    </row>
    <row r="25">
      <c r="A25" s="1588"/>
      <c r="B25" s="1588"/>
      <c r="C25" s="1588"/>
      <c r="D25" s="1588"/>
      <c r="E25" s="1588"/>
      <c r="F25" s="1588"/>
      <c r="G25" s="1588"/>
      <c r="H25" s="1588"/>
      <c r="I25" s="104"/>
      <c r="J25" s="1588"/>
      <c r="K25" s="104"/>
      <c r="L25" s="104"/>
      <c r="N25" s="1588"/>
      <c r="O25" s="1588"/>
      <c r="P25" s="1588"/>
      <c r="Q25" s="1588"/>
      <c r="R25" s="1588"/>
      <c r="S25" s="1588"/>
      <c r="T25" s="1588"/>
      <c r="U25" s="1588"/>
      <c r="V25" s="104"/>
      <c r="W25" s="1588"/>
      <c r="X25" s="1588"/>
      <c r="Y25" s="1588"/>
      <c r="Z25" s="1588"/>
      <c r="AB25" s="1588"/>
      <c r="AC25" s="122"/>
      <c r="AD25" s="1588"/>
    </row>
    <row r="26">
      <c r="A26" s="1588"/>
      <c r="B26" s="1588"/>
      <c r="C26" s="1588"/>
      <c r="D26" s="1588"/>
      <c r="E26" s="1588"/>
      <c r="F26" s="1588"/>
      <c r="G26" s="1588"/>
      <c r="H26" s="1588"/>
      <c r="I26" s="104"/>
      <c r="J26" s="1588"/>
      <c r="K26" s="104"/>
      <c r="L26" s="104"/>
      <c r="N26" s="1588"/>
      <c r="O26" s="1588"/>
      <c r="P26" s="1588"/>
      <c r="Q26" s="1588"/>
      <c r="R26" s="1588"/>
      <c r="S26" s="1588"/>
      <c r="T26" s="1588"/>
      <c r="U26" s="1588"/>
      <c r="V26" s="104"/>
      <c r="W26" s="1588"/>
      <c r="X26" s="1588"/>
      <c r="Y26" s="1588"/>
      <c r="Z26" s="1588"/>
      <c r="AB26" s="1588"/>
      <c r="AC26" s="122"/>
      <c r="AD26" s="1588"/>
    </row>
    <row r="27">
      <c r="A27" s="1588"/>
      <c r="B27" s="1588"/>
      <c r="C27" s="1588"/>
      <c r="D27" s="1588"/>
      <c r="E27" s="1588"/>
      <c r="F27" s="1588"/>
      <c r="G27" s="1588"/>
      <c r="H27" s="1588"/>
      <c r="I27" s="104"/>
      <c r="J27" s="1588"/>
      <c r="K27" s="104"/>
      <c r="L27" s="104"/>
      <c r="N27" s="1588"/>
      <c r="O27" s="1588"/>
      <c r="P27" s="1588"/>
      <c r="Q27" s="1588"/>
      <c r="R27" s="1588"/>
      <c r="S27" s="1588"/>
      <c r="T27" s="1588"/>
      <c r="U27" s="1588"/>
      <c r="V27" s="104"/>
      <c r="W27" s="1588"/>
      <c r="X27" s="1588"/>
      <c r="Y27" s="1588"/>
      <c r="Z27" s="1588"/>
      <c r="AB27" s="1588"/>
      <c r="AC27" s="122"/>
      <c r="AD27" s="1588"/>
    </row>
    <row r="28">
      <c r="A28" s="1588"/>
      <c r="B28" s="1588"/>
      <c r="C28" s="1588"/>
      <c r="D28" s="1588"/>
      <c r="E28" s="1588"/>
      <c r="F28" s="1588"/>
      <c r="G28" s="1588"/>
      <c r="H28" s="1588"/>
      <c r="I28" s="104"/>
      <c r="J28" s="1588"/>
      <c r="K28" s="104"/>
      <c r="L28" s="104"/>
      <c r="N28" s="1588"/>
      <c r="O28" s="1588"/>
      <c r="P28" s="1588"/>
      <c r="Q28" s="1588"/>
      <c r="R28" s="1588"/>
      <c r="S28" s="1588"/>
      <c r="T28" s="1588"/>
      <c r="U28" s="1588"/>
      <c r="V28" s="104"/>
      <c r="W28" s="1588"/>
      <c r="X28" s="1588"/>
      <c r="Y28" s="1588"/>
      <c r="Z28" s="1588"/>
      <c r="AB28" s="1588"/>
      <c r="AC28" s="122"/>
      <c r="AD28" s="1588"/>
    </row>
    <row r="29">
      <c r="A29" s="1588"/>
      <c r="B29" s="1588"/>
      <c r="C29" s="1588"/>
      <c r="D29" s="1588"/>
      <c r="E29" s="1588"/>
      <c r="F29" s="1588"/>
      <c r="G29" s="1588"/>
      <c r="H29" s="1588"/>
      <c r="I29" s="104"/>
      <c r="J29" s="1588"/>
      <c r="K29" s="104"/>
      <c r="L29" s="104"/>
      <c r="N29" s="1588"/>
      <c r="O29" s="1588"/>
      <c r="P29" s="1588"/>
      <c r="Q29" s="1588"/>
      <c r="R29" s="1588"/>
      <c r="S29" s="1588"/>
      <c r="T29" s="1588"/>
      <c r="U29" s="1588"/>
      <c r="V29" s="104"/>
      <c r="W29" s="1588"/>
      <c r="X29" s="1588"/>
      <c r="Y29" s="1588"/>
      <c r="Z29" s="1588"/>
      <c r="AB29" s="1588"/>
      <c r="AC29" s="104"/>
      <c r="AD29" s="1588"/>
    </row>
    <row r="30">
      <c r="A30" s="1588"/>
      <c r="B30" s="1588"/>
      <c r="C30" s="1588"/>
      <c r="D30" s="1588"/>
      <c r="E30" s="1588"/>
      <c r="F30" s="1588"/>
      <c r="G30" s="1588"/>
      <c r="H30" s="1588"/>
      <c r="I30" s="104"/>
      <c r="J30" s="1588"/>
      <c r="K30" s="104"/>
      <c r="L30" s="104"/>
      <c r="N30" s="1588"/>
      <c r="O30" s="1588"/>
      <c r="P30" s="1588"/>
      <c r="Q30" s="1588"/>
      <c r="R30" s="1588"/>
      <c r="S30" s="1588"/>
      <c r="T30" s="1588"/>
      <c r="U30" s="1588"/>
      <c r="V30" s="104"/>
      <c r="W30" s="1588"/>
      <c r="X30" s="1588"/>
      <c r="Y30" s="1588"/>
      <c r="Z30" s="1588"/>
      <c r="AB30" s="1588"/>
      <c r="AC30" s="104"/>
      <c r="AD30" s="1588"/>
    </row>
    <row r="31">
      <c r="A31" s="1588"/>
      <c r="B31" s="1588"/>
      <c r="C31" s="1588"/>
      <c r="D31" s="1588"/>
      <c r="E31" s="1588"/>
      <c r="F31" s="1588"/>
      <c r="G31" s="1588"/>
      <c r="H31" s="1588"/>
      <c r="I31" s="104"/>
      <c r="J31" s="1588"/>
      <c r="K31" s="104"/>
      <c r="L31" s="104"/>
      <c r="N31" s="1588"/>
      <c r="O31" s="1588"/>
      <c r="P31" s="1588"/>
      <c r="Q31" s="1588"/>
      <c r="R31" s="1588"/>
      <c r="S31" s="1588"/>
      <c r="T31" s="1588"/>
      <c r="U31" s="1588"/>
      <c r="V31" s="104"/>
      <c r="W31" s="1588"/>
      <c r="X31" s="1588"/>
      <c r="Y31" s="1588"/>
      <c r="Z31" s="1588"/>
      <c r="AB31" s="1588"/>
      <c r="AC31" s="104"/>
      <c r="AD31" s="1588"/>
    </row>
    <row r="32">
      <c r="A32" s="1588"/>
      <c r="B32" s="1588"/>
      <c r="C32" s="1588"/>
      <c r="D32" s="1588"/>
      <c r="E32" s="1588"/>
      <c r="F32" s="1588"/>
      <c r="G32" s="1588"/>
      <c r="H32" s="1588"/>
      <c r="I32" s="104"/>
      <c r="J32" s="1588"/>
      <c r="K32" s="104"/>
      <c r="L32" s="104"/>
      <c r="N32" s="1588"/>
      <c r="O32" s="1588"/>
      <c r="P32" s="1588"/>
      <c r="Q32" s="1588"/>
      <c r="R32" s="1588"/>
      <c r="S32" s="1588"/>
      <c r="T32" s="1588"/>
      <c r="U32" s="1588"/>
      <c r="V32" s="104"/>
      <c r="W32" s="1588"/>
      <c r="X32" s="1588"/>
      <c r="Y32" s="1588"/>
      <c r="Z32" s="1588"/>
      <c r="AB32" s="1588"/>
      <c r="AC32" s="104"/>
      <c r="AD32" s="1588"/>
    </row>
    <row r="33">
      <c r="A33" s="1588"/>
      <c r="B33" s="1588"/>
      <c r="C33" s="1588"/>
      <c r="D33" s="1588"/>
      <c r="E33" s="1588"/>
      <c r="F33" s="1588"/>
      <c r="G33" s="1588"/>
      <c r="H33" s="1588"/>
      <c r="I33" s="104"/>
      <c r="J33" s="1588"/>
      <c r="K33" s="104"/>
      <c r="L33" s="104"/>
      <c r="N33" s="1588"/>
      <c r="O33" s="1588"/>
      <c r="P33" s="1588"/>
      <c r="Q33" s="1588"/>
      <c r="R33" s="1588"/>
      <c r="S33" s="1588"/>
      <c r="T33" s="1588"/>
      <c r="U33" s="1588"/>
      <c r="V33" s="104"/>
      <c r="W33" s="1588"/>
      <c r="X33" s="1588"/>
      <c r="Y33" s="1588"/>
      <c r="Z33" s="1588"/>
      <c r="AA33" s="1588"/>
      <c r="AB33" s="1588"/>
      <c r="AC33" s="1588"/>
      <c r="AD33" s="1588"/>
    </row>
    <row r="34">
      <c r="A34" s="1578" t="s">
        <v>8702</v>
      </c>
      <c r="B34" s="1578"/>
      <c r="C34" s="1578"/>
      <c r="D34" s="1579"/>
      <c r="E34" s="1578"/>
      <c r="F34" s="1579"/>
      <c r="G34" s="1578"/>
      <c r="H34" s="1579"/>
      <c r="I34" s="1578"/>
      <c r="J34" s="1579"/>
      <c r="K34" s="1578"/>
      <c r="L34" s="1578"/>
      <c r="M34" s="1578"/>
      <c r="N34" s="1579"/>
      <c r="O34" s="1578"/>
      <c r="P34" s="1578"/>
      <c r="Q34" s="1578"/>
      <c r="R34" s="1579"/>
      <c r="S34" s="1579"/>
      <c r="T34" s="1579"/>
      <c r="U34" s="1580"/>
      <c r="V34" s="1578"/>
      <c r="W34" s="1581"/>
      <c r="X34" s="1581"/>
      <c r="Y34" s="1581"/>
      <c r="Z34" s="1581"/>
      <c r="AA34" s="1581"/>
      <c r="AB34" s="1581"/>
      <c r="AC34" s="1581"/>
      <c r="AD34" s="1581"/>
    </row>
    <row r="35">
      <c r="A35" s="1582" t="s">
        <v>191</v>
      </c>
      <c r="B35" s="1582" t="s">
        <v>8665</v>
      </c>
      <c r="C35" s="1582" t="s">
        <v>8663</v>
      </c>
      <c r="D35" s="1582" t="s">
        <v>191</v>
      </c>
      <c r="E35" s="1582" t="s">
        <v>8665</v>
      </c>
      <c r="F35" s="1582" t="s">
        <v>8663</v>
      </c>
      <c r="G35" s="1582" t="s">
        <v>191</v>
      </c>
      <c r="H35" s="1582" t="s">
        <v>8665</v>
      </c>
      <c r="I35" s="1582" t="s">
        <v>8663</v>
      </c>
      <c r="J35" s="1582" t="s">
        <v>191</v>
      </c>
      <c r="K35" s="1582" t="s">
        <v>8665</v>
      </c>
      <c r="L35" s="1582" t="s">
        <v>8663</v>
      </c>
      <c r="M35" s="1582" t="s">
        <v>192</v>
      </c>
      <c r="N35" s="1582" t="s">
        <v>8665</v>
      </c>
      <c r="O35" s="1582" t="s">
        <v>8663</v>
      </c>
      <c r="P35" s="1585"/>
      <c r="Q35" s="1585"/>
      <c r="R35" s="1586"/>
      <c r="S35" s="1586"/>
      <c r="T35" s="1586"/>
      <c r="U35" s="1587"/>
      <c r="V35" s="1585"/>
      <c r="W35" s="1586"/>
      <c r="X35" s="1586"/>
      <c r="Y35" s="1587"/>
      <c r="Z35" s="1586"/>
      <c r="AA35" s="1586"/>
      <c r="AB35" s="1586"/>
      <c r="AC35" s="1586"/>
      <c r="AD35" s="1587"/>
    </row>
    <row r="36">
      <c r="A36" s="1594">
        <v>2017.0</v>
      </c>
      <c r="B36" s="123"/>
      <c r="C36" s="839"/>
      <c r="D36" s="1594">
        <v>2014.0</v>
      </c>
      <c r="E36" s="839"/>
      <c r="F36" s="839"/>
      <c r="G36" s="1594">
        <v>2011.0</v>
      </c>
      <c r="H36" s="839"/>
      <c r="I36" s="839"/>
      <c r="J36" s="1594">
        <v>2008.0</v>
      </c>
      <c r="K36" s="123"/>
      <c r="L36" s="1595"/>
      <c r="M36" s="1596" t="s">
        <v>15</v>
      </c>
      <c r="N36" s="1595"/>
      <c r="O36" s="1595"/>
      <c r="Q36" s="1588"/>
      <c r="R36" s="1588"/>
      <c r="S36" s="1588"/>
      <c r="T36" s="1588"/>
      <c r="U36" s="1588"/>
      <c r="V36" s="1590"/>
      <c r="W36" s="1588"/>
      <c r="X36" s="1588"/>
      <c r="Y36" s="1588"/>
      <c r="Z36" s="1588"/>
      <c r="AA36" s="1588"/>
      <c r="AB36" s="1588"/>
      <c r="AC36" s="1588"/>
      <c r="AD36" s="1588"/>
    </row>
    <row r="37">
      <c r="A37" s="1597" t="s">
        <v>34</v>
      </c>
      <c r="B37" s="839"/>
      <c r="C37" s="839"/>
      <c r="D37" s="1598" t="s">
        <v>34</v>
      </c>
      <c r="E37" s="839"/>
      <c r="F37" s="123"/>
      <c r="G37" s="1599" t="s">
        <v>34</v>
      </c>
      <c r="H37" s="839"/>
      <c r="I37" s="839"/>
      <c r="J37" s="1597" t="s">
        <v>34</v>
      </c>
      <c r="K37" s="123"/>
      <c r="L37" s="1595"/>
      <c r="M37" s="1596" t="s">
        <v>24</v>
      </c>
      <c r="N37" s="1595"/>
      <c r="O37" s="1595"/>
      <c r="Q37" s="1588"/>
      <c r="R37" s="1588"/>
      <c r="S37" s="1588"/>
      <c r="T37" s="1588"/>
      <c r="U37" s="1588"/>
      <c r="V37" s="1590"/>
      <c r="W37" s="1588"/>
      <c r="X37" s="1588"/>
      <c r="Y37" s="1588"/>
      <c r="Z37" s="1588"/>
      <c r="AA37" s="1588"/>
      <c r="AB37" s="1588"/>
      <c r="AC37" s="1588"/>
      <c r="AD37" s="1588"/>
    </row>
    <row r="38">
      <c r="A38" s="1597" t="s">
        <v>25</v>
      </c>
      <c r="B38" s="839"/>
      <c r="C38" s="839"/>
      <c r="D38" s="1598" t="s">
        <v>25</v>
      </c>
      <c r="E38" s="839"/>
      <c r="F38" s="123"/>
      <c r="G38" s="1599" t="s">
        <v>25</v>
      </c>
      <c r="H38" s="839"/>
      <c r="I38" s="839"/>
      <c r="J38" s="1597" t="s">
        <v>25</v>
      </c>
      <c r="K38" s="123"/>
      <c r="L38" s="1595"/>
      <c r="M38" s="1596" t="s">
        <v>33</v>
      </c>
      <c r="N38" s="1595"/>
      <c r="O38" s="1595"/>
      <c r="Q38" s="1588"/>
      <c r="R38" s="1588"/>
      <c r="S38" s="1588"/>
      <c r="T38" s="1588"/>
      <c r="U38" s="1588"/>
      <c r="V38" s="1590"/>
      <c r="W38" s="1588"/>
      <c r="X38" s="1588"/>
      <c r="Y38" s="1588"/>
      <c r="Z38" s="1588"/>
      <c r="AA38" s="1588"/>
      <c r="AB38" s="1588"/>
      <c r="AC38" s="1588"/>
      <c r="AD38" s="1588"/>
    </row>
    <row r="39">
      <c r="A39" s="1597" t="s">
        <v>16</v>
      </c>
      <c r="B39" s="839"/>
      <c r="C39" s="839"/>
      <c r="D39" s="1598" t="s">
        <v>16</v>
      </c>
      <c r="E39" s="839"/>
      <c r="F39" s="123"/>
      <c r="G39" s="1599" t="s">
        <v>16</v>
      </c>
      <c r="H39" s="839"/>
      <c r="I39" s="839"/>
      <c r="J39" s="1597" t="s">
        <v>16</v>
      </c>
      <c r="K39" s="123"/>
      <c r="L39" s="1595"/>
      <c r="M39" s="1596" t="s">
        <v>39</v>
      </c>
      <c r="N39" s="1595"/>
      <c r="O39" s="1595"/>
      <c r="Q39" s="1588"/>
      <c r="R39" s="1588"/>
      <c r="S39" s="1588"/>
      <c r="T39" s="1588"/>
      <c r="U39" s="1588"/>
      <c r="V39" s="1590"/>
      <c r="W39" s="1588"/>
      <c r="X39" s="1588"/>
      <c r="Y39" s="1588"/>
      <c r="Z39" s="1588"/>
      <c r="AA39" s="1588"/>
      <c r="AB39" s="1588"/>
      <c r="AC39" s="1588"/>
      <c r="AD39" s="1588"/>
    </row>
    <row r="40">
      <c r="A40" s="1597" t="s">
        <v>40</v>
      </c>
      <c r="B40" s="839"/>
      <c r="C40" s="839"/>
      <c r="D40" s="1598" t="s">
        <v>40</v>
      </c>
      <c r="E40" s="839"/>
      <c r="F40" s="123"/>
      <c r="G40" s="1599" t="s">
        <v>40</v>
      </c>
      <c r="H40" s="839"/>
      <c r="I40" s="839"/>
      <c r="J40" s="1597" t="s">
        <v>40</v>
      </c>
      <c r="K40" s="123"/>
      <c r="L40" s="1595"/>
      <c r="M40" s="1596" t="s">
        <v>47</v>
      </c>
      <c r="N40" s="1595"/>
      <c r="O40" s="1595"/>
      <c r="Q40" s="1588"/>
      <c r="R40" s="1588"/>
      <c r="S40" s="1588"/>
      <c r="T40" s="1588"/>
      <c r="U40" s="1588"/>
      <c r="V40" s="1590"/>
      <c r="W40" s="1588"/>
      <c r="X40" s="1588"/>
      <c r="Y40" s="1588"/>
      <c r="Z40" s="1588"/>
      <c r="AA40" s="1588"/>
      <c r="AB40" s="1588"/>
      <c r="AC40" s="1588"/>
      <c r="AD40" s="1588"/>
    </row>
    <row r="41">
      <c r="A41" s="1597" t="s">
        <v>57</v>
      </c>
      <c r="B41" s="839"/>
      <c r="C41" s="839"/>
      <c r="D41" s="1598" t="s">
        <v>57</v>
      </c>
      <c r="E41" s="839"/>
      <c r="F41" s="123"/>
      <c r="G41" s="1599" t="s">
        <v>57</v>
      </c>
      <c r="H41" s="839"/>
      <c r="I41" s="839"/>
      <c r="J41" s="1597" t="s">
        <v>57</v>
      </c>
      <c r="K41" s="123"/>
      <c r="L41" s="1595"/>
      <c r="M41" s="1596" t="s">
        <v>56</v>
      </c>
      <c r="N41" s="1595"/>
      <c r="O41" s="1595"/>
      <c r="Q41" s="1588"/>
      <c r="R41" s="1588"/>
      <c r="S41" s="1588"/>
      <c r="T41" s="1588"/>
      <c r="U41" s="1588"/>
      <c r="V41" s="1590"/>
      <c r="W41" s="1588"/>
      <c r="X41" s="1588"/>
      <c r="Y41" s="1588"/>
      <c r="Z41" s="1588"/>
      <c r="AA41" s="1588"/>
      <c r="AB41" s="1588"/>
      <c r="AC41" s="1588"/>
      <c r="AD41" s="1588"/>
    </row>
    <row r="42">
      <c r="A42" s="1597" t="s">
        <v>48</v>
      </c>
      <c r="B42" s="839"/>
      <c r="C42" s="839"/>
      <c r="D42" s="1598" t="s">
        <v>48</v>
      </c>
      <c r="E42" s="839"/>
      <c r="F42" s="123"/>
      <c r="G42" s="1599" t="s">
        <v>48</v>
      </c>
      <c r="H42" s="839"/>
      <c r="I42" s="839"/>
      <c r="J42" s="1597" t="s">
        <v>48</v>
      </c>
      <c r="K42" s="123"/>
      <c r="L42" s="1595"/>
      <c r="M42" s="1596" t="s">
        <v>278</v>
      </c>
      <c r="N42" s="1595"/>
      <c r="O42" s="1595"/>
      <c r="Q42" s="1588"/>
      <c r="R42" s="1588"/>
      <c r="S42" s="1588"/>
      <c r="T42" s="1588"/>
      <c r="U42" s="1588"/>
      <c r="V42" s="1590"/>
      <c r="W42" s="1588"/>
      <c r="X42" s="1588"/>
      <c r="Y42" s="1588"/>
      <c r="Z42" s="1588"/>
      <c r="AA42" s="1588"/>
      <c r="AB42" s="1588"/>
      <c r="AC42" s="1588"/>
      <c r="AD42" s="1588"/>
    </row>
    <row r="43">
      <c r="A43" s="1597" t="s">
        <v>8703</v>
      </c>
      <c r="B43" s="839"/>
      <c r="C43" s="839"/>
      <c r="D43" s="1598" t="s">
        <v>8703</v>
      </c>
      <c r="E43" s="839"/>
      <c r="F43" s="123"/>
      <c r="G43" s="1599" t="s">
        <v>8703</v>
      </c>
      <c r="H43" s="839"/>
      <c r="I43" s="839"/>
      <c r="J43" s="1597" t="s">
        <v>8703</v>
      </c>
      <c r="K43" s="123"/>
      <c r="L43" s="1595"/>
      <c r="M43" s="1596" t="s">
        <v>61</v>
      </c>
      <c r="N43" s="1595"/>
      <c r="O43" s="1595"/>
      <c r="Q43" s="1588"/>
      <c r="R43" s="1588"/>
      <c r="S43" s="1588"/>
      <c r="T43" s="1588"/>
      <c r="U43" s="1588"/>
      <c r="V43" s="1590"/>
      <c r="W43" s="1588"/>
      <c r="X43" s="1588"/>
      <c r="Y43" s="1588"/>
      <c r="Z43" s="1588"/>
      <c r="AA43" s="1588"/>
      <c r="AB43" s="1588"/>
      <c r="AC43" s="1588"/>
      <c r="AD43" s="1588"/>
    </row>
    <row r="44">
      <c r="A44" s="1597" t="s">
        <v>62</v>
      </c>
      <c r="B44" s="839"/>
      <c r="C44" s="839"/>
      <c r="D44" s="1598" t="s">
        <v>62</v>
      </c>
      <c r="E44" s="839"/>
      <c r="F44" s="123"/>
      <c r="G44" s="1599" t="s">
        <v>62</v>
      </c>
      <c r="H44" s="839"/>
      <c r="I44" s="839"/>
      <c r="J44" s="1597" t="s">
        <v>62</v>
      </c>
      <c r="K44" s="92"/>
      <c r="L44" s="1595"/>
      <c r="M44" s="1596" t="s">
        <v>66</v>
      </c>
      <c r="N44" s="1595"/>
      <c r="O44" s="1595"/>
      <c r="Q44" s="1588"/>
      <c r="R44" s="1588"/>
      <c r="S44" s="1588"/>
      <c r="T44" s="1588"/>
      <c r="U44" s="1588"/>
      <c r="V44" s="104"/>
      <c r="W44" s="1588"/>
      <c r="X44" s="1588"/>
      <c r="Y44" s="1588"/>
      <c r="Z44" s="1588"/>
      <c r="AA44" s="1588"/>
      <c r="AB44" s="1588"/>
      <c r="AC44" s="1588"/>
      <c r="AD44" s="1588"/>
    </row>
    <row r="45">
      <c r="A45" s="1594">
        <v>2016.0</v>
      </c>
      <c r="B45" s="839"/>
      <c r="C45" s="839"/>
      <c r="D45" s="1600">
        <v>2013.0</v>
      </c>
      <c r="E45" s="839"/>
      <c r="F45" s="123"/>
      <c r="G45" s="1601">
        <v>2010.0</v>
      </c>
      <c r="H45" s="839"/>
      <c r="I45" s="839"/>
      <c r="J45" s="1594">
        <v>2007.0</v>
      </c>
      <c r="K45" s="92"/>
      <c r="L45" s="1595"/>
      <c r="M45" s="1596" t="s">
        <v>70</v>
      </c>
      <c r="N45" s="1595"/>
      <c r="O45" s="276"/>
      <c r="Q45" s="1588"/>
      <c r="R45" s="1588"/>
      <c r="S45" s="1588"/>
      <c r="T45" s="1588"/>
      <c r="U45" s="1588"/>
      <c r="V45" s="104"/>
      <c r="W45" s="1588"/>
      <c r="X45" s="1588"/>
      <c r="Y45" s="1588"/>
      <c r="Z45" s="1588"/>
      <c r="AA45" s="1588"/>
      <c r="AB45" s="1588"/>
      <c r="AC45" s="1588"/>
      <c r="AD45" s="1588"/>
    </row>
    <row r="46">
      <c r="A46" s="1597" t="s">
        <v>34</v>
      </c>
      <c r="B46" s="839"/>
      <c r="C46" s="839"/>
      <c r="D46" s="1598" t="s">
        <v>34</v>
      </c>
      <c r="E46" s="839"/>
      <c r="F46" s="1595"/>
      <c r="G46" s="1599" t="s">
        <v>34</v>
      </c>
      <c r="H46" s="839"/>
      <c r="I46" s="839"/>
      <c r="J46" s="1597" t="s">
        <v>34</v>
      </c>
      <c r="K46" s="92"/>
      <c r="L46" s="1595"/>
      <c r="M46" s="1596" t="s">
        <v>74</v>
      </c>
      <c r="N46" s="1595"/>
      <c r="O46" s="123"/>
      <c r="Q46" s="1588"/>
      <c r="R46" s="1588"/>
      <c r="S46" s="1588"/>
      <c r="T46" s="1588"/>
      <c r="U46" s="1588"/>
      <c r="V46" s="104"/>
      <c r="W46" s="1588"/>
      <c r="X46" s="1588"/>
      <c r="Y46" s="1588"/>
      <c r="Z46" s="1588"/>
      <c r="AA46" s="1588"/>
      <c r="AB46" s="1588"/>
      <c r="AC46" s="1588"/>
      <c r="AD46" s="1588"/>
    </row>
    <row r="47">
      <c r="A47" s="1597" t="s">
        <v>25</v>
      </c>
      <c r="B47" s="839"/>
      <c r="C47" s="839"/>
      <c r="D47" s="1598" t="s">
        <v>25</v>
      </c>
      <c r="E47" s="839"/>
      <c r="F47" s="1595"/>
      <c r="G47" s="1599" t="s">
        <v>25</v>
      </c>
      <c r="H47" s="839"/>
      <c r="I47" s="839"/>
      <c r="J47" s="1597" t="s">
        <v>25</v>
      </c>
      <c r="K47" s="92"/>
      <c r="L47" s="1595"/>
      <c r="M47" s="1596" t="s">
        <v>79</v>
      </c>
      <c r="N47" s="1595"/>
      <c r="O47" s="123"/>
      <c r="Q47" s="1588"/>
      <c r="R47" s="1588"/>
      <c r="S47" s="1588"/>
      <c r="T47" s="1588"/>
      <c r="U47" s="1588"/>
      <c r="V47" s="104"/>
      <c r="W47" s="1588"/>
      <c r="X47" s="1588"/>
      <c r="Y47" s="1588"/>
      <c r="Z47" s="1588"/>
      <c r="AA47" s="1588"/>
      <c r="AB47" s="1588"/>
      <c r="AC47" s="1588"/>
      <c r="AD47" s="1588"/>
    </row>
    <row r="48">
      <c r="A48" s="1597" t="s">
        <v>16</v>
      </c>
      <c r="B48" s="839"/>
      <c r="C48" s="839"/>
      <c r="D48" s="1598" t="s">
        <v>16</v>
      </c>
      <c r="E48" s="839"/>
      <c r="F48" s="1595"/>
      <c r="G48" s="1599" t="s">
        <v>16</v>
      </c>
      <c r="H48" s="839"/>
      <c r="I48" s="839"/>
      <c r="J48" s="1597" t="s">
        <v>16</v>
      </c>
      <c r="K48" s="92"/>
      <c r="L48" s="1595"/>
      <c r="M48" s="1596" t="s">
        <v>60</v>
      </c>
      <c r="N48" s="1595"/>
      <c r="O48" s="123"/>
      <c r="Q48" s="1588"/>
      <c r="R48" s="1588"/>
      <c r="S48" s="1588"/>
      <c r="T48" s="1588"/>
      <c r="U48" s="1588"/>
      <c r="V48" s="104"/>
      <c r="W48" s="1588"/>
      <c r="X48" s="1588"/>
      <c r="Y48" s="1588"/>
      <c r="Z48" s="1588"/>
      <c r="AA48" s="1588"/>
      <c r="AB48" s="1588"/>
      <c r="AC48" s="1588"/>
      <c r="AD48" s="1588"/>
    </row>
    <row r="49">
      <c r="A49" s="1597" t="s">
        <v>40</v>
      </c>
      <c r="B49" s="839"/>
      <c r="C49" s="839"/>
      <c r="D49" s="1598" t="s">
        <v>40</v>
      </c>
      <c r="E49" s="843"/>
      <c r="F49" s="843"/>
      <c r="G49" s="1599" t="s">
        <v>40</v>
      </c>
      <c r="H49" s="839"/>
      <c r="I49" s="839"/>
      <c r="J49" s="1597" t="s">
        <v>40</v>
      </c>
      <c r="K49" s="92"/>
      <c r="L49" s="1595"/>
      <c r="M49" s="1596" t="s">
        <v>89</v>
      </c>
      <c r="N49" s="1595"/>
      <c r="O49" s="123"/>
      <c r="Q49" s="1588"/>
      <c r="R49" s="1590"/>
      <c r="S49" s="1588"/>
      <c r="T49" s="1588"/>
      <c r="U49" s="1588"/>
      <c r="V49" s="104"/>
      <c r="W49" s="1588"/>
      <c r="X49" s="1588"/>
      <c r="Y49" s="1588"/>
      <c r="Z49" s="1588"/>
      <c r="AA49" s="1588"/>
      <c r="AB49" s="1588"/>
      <c r="AC49" s="1588"/>
      <c r="AD49" s="1588"/>
    </row>
    <row r="50">
      <c r="A50" s="1597" t="s">
        <v>57</v>
      </c>
      <c r="B50" s="839"/>
      <c r="C50" s="1595"/>
      <c r="D50" s="1598" t="s">
        <v>57</v>
      </c>
      <c r="E50" s="839"/>
      <c r="F50" s="839"/>
      <c r="G50" s="1599" t="s">
        <v>57</v>
      </c>
      <c r="H50" s="839"/>
      <c r="I50" s="839"/>
      <c r="J50" s="1597" t="s">
        <v>57</v>
      </c>
      <c r="K50" s="92"/>
      <c r="L50" s="1595"/>
      <c r="M50" s="1596" t="s">
        <v>93</v>
      </c>
      <c r="N50" s="1595"/>
      <c r="O50" s="123"/>
      <c r="Q50" s="1588"/>
      <c r="R50" s="1590"/>
      <c r="S50" s="1588"/>
      <c r="T50" s="1588"/>
      <c r="U50" s="1588"/>
      <c r="V50" s="104"/>
      <c r="W50" s="1588"/>
      <c r="X50" s="1588"/>
      <c r="Y50" s="1588"/>
      <c r="Z50" s="1588"/>
      <c r="AA50" s="1588"/>
      <c r="AB50" s="1588"/>
      <c r="AC50" s="1588"/>
      <c r="AD50" s="1588"/>
    </row>
    <row r="51">
      <c r="A51" s="1597" t="s">
        <v>48</v>
      </c>
      <c r="B51" s="839"/>
      <c r="C51" s="1595"/>
      <c r="D51" s="1597" t="s">
        <v>48</v>
      </c>
      <c r="E51" s="839"/>
      <c r="F51" s="839"/>
      <c r="G51" s="1597" t="s">
        <v>48</v>
      </c>
      <c r="H51" s="839"/>
      <c r="I51" s="839"/>
      <c r="J51" s="1597" t="s">
        <v>48</v>
      </c>
      <c r="K51" s="92"/>
      <c r="L51" s="1595"/>
      <c r="M51" s="1596" t="s">
        <v>98</v>
      </c>
      <c r="N51" s="1595"/>
      <c r="O51" s="123"/>
      <c r="Q51" s="1588"/>
      <c r="R51" s="1590"/>
      <c r="S51" s="1588"/>
      <c r="T51" s="1588"/>
      <c r="U51" s="1588"/>
      <c r="V51" s="104"/>
      <c r="W51" s="1588"/>
      <c r="X51" s="1588"/>
      <c r="Y51" s="1588"/>
      <c r="Z51" s="1588"/>
      <c r="AA51" s="1588"/>
      <c r="AB51" s="1588"/>
      <c r="AC51" s="1588"/>
      <c r="AD51" s="1588"/>
    </row>
    <row r="52">
      <c r="A52" s="1597" t="s">
        <v>8703</v>
      </c>
      <c r="B52" s="839"/>
      <c r="C52" s="1595"/>
      <c r="D52" s="1597" t="s">
        <v>8703</v>
      </c>
      <c r="E52" s="839"/>
      <c r="F52" s="839"/>
      <c r="G52" s="1597" t="s">
        <v>8703</v>
      </c>
      <c r="H52" s="839"/>
      <c r="I52" s="839"/>
      <c r="J52" s="1597" t="s">
        <v>8703</v>
      </c>
      <c r="K52" s="122"/>
      <c r="L52" s="1595"/>
      <c r="M52" s="1596" t="s">
        <v>100</v>
      </c>
      <c r="N52" s="1595"/>
      <c r="O52" s="123"/>
      <c r="Q52" s="1588"/>
      <c r="R52" s="1590"/>
      <c r="S52" s="1588"/>
      <c r="T52" s="1588"/>
      <c r="U52" s="1588"/>
      <c r="V52" s="104"/>
      <c r="W52" s="1588"/>
      <c r="X52" s="1588"/>
      <c r="Y52" s="1588"/>
      <c r="Z52" s="1588"/>
      <c r="AA52" s="1588"/>
      <c r="AB52" s="1588"/>
      <c r="AC52" s="1588"/>
      <c r="AD52" s="1588"/>
    </row>
    <row r="53">
      <c r="A53" s="1597" t="s">
        <v>62</v>
      </c>
      <c r="B53" s="839"/>
      <c r="C53" s="1595"/>
      <c r="D53" s="1597" t="s">
        <v>62</v>
      </c>
      <c r="E53" s="839"/>
      <c r="F53" s="839"/>
      <c r="G53" s="1597" t="s">
        <v>62</v>
      </c>
      <c r="H53" s="839"/>
      <c r="I53" s="839"/>
      <c r="J53" s="1597" t="s">
        <v>62</v>
      </c>
      <c r="K53" s="122"/>
      <c r="L53" s="1595"/>
      <c r="M53" s="1596" t="s">
        <v>105</v>
      </c>
      <c r="N53" s="1595"/>
      <c r="O53" s="1595"/>
      <c r="Q53" s="1588"/>
      <c r="R53" s="1590"/>
      <c r="S53" s="1588"/>
      <c r="T53" s="1588"/>
      <c r="U53" s="1588"/>
      <c r="V53" s="104"/>
      <c r="W53" s="1588"/>
      <c r="X53" s="1588"/>
      <c r="Y53" s="1588"/>
      <c r="Z53" s="1588"/>
      <c r="AA53" s="1588"/>
      <c r="AB53" s="1588"/>
      <c r="AC53" s="1588"/>
      <c r="AD53" s="1588"/>
    </row>
    <row r="54">
      <c r="A54" s="1594">
        <v>2015.0</v>
      </c>
      <c r="B54" s="839"/>
      <c r="C54" s="1595"/>
      <c r="D54" s="1594">
        <v>2012.0</v>
      </c>
      <c r="E54" s="839"/>
      <c r="F54" s="839"/>
      <c r="G54" s="1594">
        <v>2009.0</v>
      </c>
      <c r="H54" s="839"/>
      <c r="I54" s="839"/>
      <c r="J54" s="1594">
        <v>2006.0</v>
      </c>
      <c r="K54" s="122"/>
      <c r="L54" s="1595"/>
      <c r="M54" s="1596" t="s">
        <v>107</v>
      </c>
      <c r="N54" s="1595"/>
      <c r="O54" s="1595"/>
      <c r="Q54" s="1588"/>
      <c r="R54" s="1590"/>
      <c r="S54" s="1588"/>
      <c r="T54" s="1588"/>
      <c r="U54" s="1588"/>
      <c r="V54" s="104"/>
      <c r="W54" s="1588"/>
      <c r="X54" s="1588"/>
      <c r="Y54" s="1588"/>
      <c r="Z54" s="1588"/>
      <c r="AA54" s="1588"/>
      <c r="AB54" s="1588"/>
      <c r="AC54" s="1588"/>
      <c r="AD54" s="1588"/>
    </row>
    <row r="55">
      <c r="A55" s="1597" t="s">
        <v>34</v>
      </c>
      <c r="B55" s="839"/>
      <c r="C55" s="1595"/>
      <c r="D55" s="1597" t="s">
        <v>34</v>
      </c>
      <c r="E55" s="839"/>
      <c r="F55" s="839"/>
      <c r="G55" s="1597" t="s">
        <v>34</v>
      </c>
      <c r="H55" s="839"/>
      <c r="I55" s="839"/>
      <c r="J55" s="1597" t="s">
        <v>34</v>
      </c>
      <c r="K55" s="122"/>
      <c r="L55" s="1595"/>
      <c r="M55" s="1596" t="s">
        <v>110</v>
      </c>
      <c r="N55" s="1595"/>
      <c r="O55" s="1595"/>
      <c r="Q55" s="1588"/>
      <c r="R55" s="1590"/>
      <c r="S55" s="1588"/>
      <c r="T55" s="1588"/>
      <c r="U55" s="1588"/>
      <c r="V55" s="104"/>
      <c r="W55" s="1588"/>
      <c r="X55" s="1588"/>
      <c r="Y55" s="1588"/>
      <c r="Z55" s="1588"/>
      <c r="AA55" s="1588"/>
      <c r="AB55" s="1588"/>
      <c r="AC55" s="1588"/>
      <c r="AD55" s="1588"/>
    </row>
    <row r="56">
      <c r="A56" s="1597" t="s">
        <v>25</v>
      </c>
      <c r="B56" s="839"/>
      <c r="C56" s="1595"/>
      <c r="D56" s="1597" t="s">
        <v>25</v>
      </c>
      <c r="E56" s="839"/>
      <c r="F56" s="839"/>
      <c r="G56" s="1597" t="s">
        <v>25</v>
      </c>
      <c r="H56" s="839"/>
      <c r="I56" s="839"/>
      <c r="J56" s="1597" t="s">
        <v>25</v>
      </c>
      <c r="K56" s="122"/>
      <c r="L56" s="122"/>
      <c r="M56" s="1589" t="s">
        <v>116</v>
      </c>
      <c r="N56" s="1595"/>
      <c r="O56" s="1595"/>
      <c r="Q56" s="1588"/>
      <c r="R56" s="1588"/>
      <c r="S56" s="1588"/>
      <c r="T56" s="1588"/>
      <c r="U56" s="1588"/>
      <c r="V56" s="104"/>
      <c r="W56" s="1588"/>
      <c r="X56" s="1588"/>
      <c r="Y56" s="1588"/>
      <c r="Z56" s="1588"/>
      <c r="AA56" s="1588"/>
      <c r="AB56" s="1588"/>
      <c r="AC56" s="1588"/>
      <c r="AD56" s="1588"/>
    </row>
    <row r="57">
      <c r="A57" s="1597" t="s">
        <v>16</v>
      </c>
      <c r="B57" s="839"/>
      <c r="C57" s="1595"/>
      <c r="D57" s="1597" t="s">
        <v>16</v>
      </c>
      <c r="E57" s="839"/>
      <c r="F57" s="839"/>
      <c r="G57" s="1597" t="s">
        <v>16</v>
      </c>
      <c r="H57" s="839"/>
      <c r="I57" s="839"/>
      <c r="J57" s="1597" t="s">
        <v>16</v>
      </c>
      <c r="K57" s="122"/>
      <c r="L57" s="122"/>
      <c r="M57" s="1589" t="s">
        <v>126</v>
      </c>
      <c r="N57" s="1595"/>
      <c r="O57" s="1595"/>
      <c r="Q57" s="1588"/>
      <c r="R57" s="1588"/>
      <c r="S57" s="1588"/>
      <c r="T57" s="1588"/>
      <c r="U57" s="1588"/>
      <c r="V57" s="104"/>
      <c r="W57" s="1588"/>
      <c r="X57" s="1588"/>
      <c r="Y57" s="1588"/>
      <c r="Z57" s="1588"/>
      <c r="AA57" s="1588"/>
      <c r="AB57" s="1588"/>
      <c r="AC57" s="1588"/>
      <c r="AD57" s="1588"/>
    </row>
    <row r="58">
      <c r="A58" s="1597" t="s">
        <v>40</v>
      </c>
      <c r="B58" s="1595"/>
      <c r="C58" s="1595"/>
      <c r="D58" s="1597" t="s">
        <v>40</v>
      </c>
      <c r="E58" s="839"/>
      <c r="F58" s="839"/>
      <c r="G58" s="1597" t="s">
        <v>40</v>
      </c>
      <c r="H58" s="839"/>
      <c r="I58" s="839"/>
      <c r="J58" s="1597" t="s">
        <v>40</v>
      </c>
      <c r="K58" s="122"/>
      <c r="L58" s="122"/>
      <c r="M58" s="1589" t="s">
        <v>134</v>
      </c>
      <c r="N58" s="1595"/>
      <c r="O58" s="1595"/>
      <c r="Q58" s="1588"/>
      <c r="R58" s="1588"/>
      <c r="S58" s="1588"/>
      <c r="T58" s="1588"/>
      <c r="U58" s="1588"/>
      <c r="V58" s="104"/>
      <c r="W58" s="1588"/>
      <c r="X58" s="1588"/>
      <c r="Y58" s="1588"/>
      <c r="Z58" s="1588"/>
      <c r="AA58" s="1588"/>
      <c r="AB58" s="1588"/>
      <c r="AC58" s="1588"/>
      <c r="AD58" s="1588"/>
    </row>
    <row r="59">
      <c r="A59" s="1597" t="s">
        <v>57</v>
      </c>
      <c r="B59" s="1595"/>
      <c r="C59" s="1595"/>
      <c r="D59" s="1597" t="s">
        <v>57</v>
      </c>
      <c r="E59" s="839"/>
      <c r="F59" s="839"/>
      <c r="G59" s="1597" t="s">
        <v>57</v>
      </c>
      <c r="H59" s="839"/>
      <c r="I59" s="839"/>
      <c r="J59" s="1597" t="s">
        <v>57</v>
      </c>
      <c r="K59" s="122"/>
      <c r="L59" s="122"/>
      <c r="M59" s="1589" t="s">
        <v>141</v>
      </c>
      <c r="N59" s="1595"/>
      <c r="O59" s="1595"/>
      <c r="Q59" s="1588"/>
      <c r="R59" s="1588"/>
      <c r="S59" s="1588"/>
      <c r="T59" s="1588"/>
      <c r="U59" s="1588"/>
      <c r="V59" s="104"/>
      <c r="W59" s="1588"/>
      <c r="X59" s="1588"/>
      <c r="Y59" s="1588"/>
      <c r="Z59" s="1588"/>
      <c r="AA59" s="1588"/>
      <c r="AB59" s="1588"/>
      <c r="AC59" s="1588"/>
      <c r="AD59" s="1588"/>
    </row>
    <row r="60">
      <c r="A60" s="1597" t="s">
        <v>48</v>
      </c>
      <c r="B60" s="1595"/>
      <c r="C60" s="1595"/>
      <c r="D60" s="1597" t="s">
        <v>48</v>
      </c>
      <c r="E60" s="839"/>
      <c r="F60" s="839"/>
      <c r="G60" s="1597" t="s">
        <v>48</v>
      </c>
      <c r="H60" s="839"/>
      <c r="I60" s="839"/>
      <c r="J60" s="1597" t="s">
        <v>48</v>
      </c>
      <c r="K60" s="122"/>
      <c r="L60" s="122"/>
      <c r="M60" s="1589" t="s">
        <v>147</v>
      </c>
      <c r="N60" s="1595"/>
      <c r="O60" s="1595"/>
      <c r="Q60" s="1588"/>
      <c r="R60" s="1588"/>
      <c r="S60" s="1588"/>
      <c r="T60" s="1588"/>
      <c r="U60" s="1588"/>
      <c r="V60" s="104"/>
      <c r="W60" s="1588"/>
      <c r="X60" s="1588"/>
      <c r="Y60" s="1588"/>
      <c r="Z60" s="1588"/>
      <c r="AA60" s="1588"/>
      <c r="AB60" s="1588"/>
      <c r="AC60" s="1588"/>
      <c r="AD60" s="1588"/>
    </row>
    <row r="61">
      <c r="A61" s="1597" t="s">
        <v>8703</v>
      </c>
      <c r="B61" s="1595"/>
      <c r="C61" s="1595"/>
      <c r="D61" s="1597" t="s">
        <v>8703</v>
      </c>
      <c r="E61" s="839"/>
      <c r="F61" s="839"/>
      <c r="G61" s="1597" t="s">
        <v>8703</v>
      </c>
      <c r="H61" s="839"/>
      <c r="I61" s="839"/>
      <c r="J61" s="1597" t="s">
        <v>8703</v>
      </c>
      <c r="K61" s="122"/>
      <c r="L61" s="122"/>
      <c r="M61" s="1589" t="s">
        <v>160</v>
      </c>
      <c r="N61" s="1595"/>
      <c r="O61" s="1595"/>
      <c r="Q61" s="1588"/>
      <c r="R61" s="1588"/>
      <c r="S61" s="1588"/>
      <c r="T61" s="1588"/>
      <c r="U61" s="1588"/>
      <c r="V61" s="104"/>
      <c r="W61" s="1588"/>
      <c r="X61" s="1588"/>
      <c r="Y61" s="1588"/>
      <c r="Z61" s="1588"/>
      <c r="AA61" s="1588"/>
      <c r="AB61" s="1588"/>
      <c r="AC61" s="1588"/>
      <c r="AD61" s="1588"/>
    </row>
    <row r="62">
      <c r="A62" s="1597" t="s">
        <v>62</v>
      </c>
      <c r="B62" s="1595"/>
      <c r="C62" s="1595"/>
      <c r="D62" s="1597" t="s">
        <v>62</v>
      </c>
      <c r="E62" s="839"/>
      <c r="F62" s="839"/>
      <c r="G62" s="1597" t="s">
        <v>62</v>
      </c>
      <c r="H62" s="839"/>
      <c r="I62" s="839"/>
      <c r="J62" s="1597" t="s">
        <v>62</v>
      </c>
      <c r="K62" s="122"/>
      <c r="L62" s="122"/>
      <c r="M62" s="1589" t="s">
        <v>171</v>
      </c>
      <c r="N62" s="1595"/>
      <c r="O62" s="1595"/>
      <c r="Q62" s="1588"/>
      <c r="R62" s="1588"/>
      <c r="S62" s="1588"/>
      <c r="T62" s="1588"/>
      <c r="U62" s="1588"/>
      <c r="V62" s="104"/>
      <c r="W62" s="1588"/>
      <c r="X62" s="1588"/>
      <c r="Y62" s="1588"/>
      <c r="Z62" s="1588"/>
      <c r="AA62" s="1588"/>
      <c r="AB62" s="1588"/>
      <c r="AC62" s="1588"/>
      <c r="AD62" s="1588"/>
    </row>
    <row r="63">
      <c r="A63" s="1588"/>
      <c r="B63" s="1588"/>
      <c r="C63" s="1588"/>
      <c r="J63" s="1602" t="s">
        <v>62</v>
      </c>
      <c r="K63" s="122"/>
      <c r="L63" s="122"/>
      <c r="M63" s="1589" t="s">
        <v>180</v>
      </c>
      <c r="N63" s="1595"/>
      <c r="O63" s="1595"/>
      <c r="Q63" s="1588"/>
      <c r="R63" s="1588"/>
      <c r="S63" s="1588"/>
      <c r="T63" s="1588"/>
      <c r="U63" s="1588"/>
      <c r="V63" s="104"/>
      <c r="W63" s="1588"/>
      <c r="X63" s="1588"/>
      <c r="Y63" s="1588"/>
      <c r="Z63" s="1588"/>
      <c r="AA63" s="1588"/>
      <c r="AB63" s="1588"/>
      <c r="AC63" s="1588"/>
      <c r="AD63" s="1588"/>
    </row>
    <row r="64">
      <c r="A64" s="1588"/>
      <c r="B64" s="1588"/>
      <c r="C64" s="1588"/>
      <c r="J64" s="1588"/>
      <c r="K64" s="104"/>
      <c r="L64" s="104"/>
      <c r="M64" s="1589" t="s">
        <v>186</v>
      </c>
      <c r="N64" s="1595"/>
      <c r="O64" s="1595"/>
      <c r="Q64" s="1588"/>
      <c r="R64" s="1588"/>
      <c r="S64" s="1588"/>
      <c r="T64" s="1588"/>
      <c r="U64" s="1588"/>
      <c r="V64" s="104"/>
      <c r="W64" s="1588"/>
      <c r="X64" s="1588"/>
      <c r="Y64" s="1588"/>
      <c r="Z64" s="1588"/>
      <c r="AA64" s="1588"/>
      <c r="AB64" s="1588"/>
      <c r="AC64" s="1588"/>
      <c r="AD64" s="1588"/>
    </row>
    <row r="65">
      <c r="A65" s="1588"/>
      <c r="B65" s="1588"/>
      <c r="C65" s="1588"/>
      <c r="J65" s="1588"/>
      <c r="K65" s="104"/>
      <c r="L65" s="104"/>
      <c r="M65" s="1589" t="s">
        <v>62</v>
      </c>
      <c r="N65" s="1595"/>
      <c r="O65" s="1595"/>
      <c r="Q65" s="1588"/>
      <c r="R65" s="1588"/>
      <c r="S65" s="1588"/>
      <c r="T65" s="1588"/>
      <c r="U65" s="1588"/>
      <c r="V65" s="104"/>
      <c r="W65" s="1588"/>
      <c r="X65" s="1588"/>
      <c r="Y65" s="1588"/>
      <c r="Z65" s="1588"/>
      <c r="AA65" s="1588"/>
      <c r="AB65" s="1588"/>
      <c r="AC65" s="1588"/>
      <c r="AD65" s="1588"/>
    </row>
    <row r="66">
      <c r="A66" s="1588"/>
      <c r="B66" s="1588"/>
      <c r="C66" s="1588"/>
      <c r="D66" s="1588"/>
      <c r="E66" s="1588"/>
      <c r="F66" s="1588"/>
      <c r="G66" s="1588"/>
      <c r="H66" s="1588"/>
      <c r="I66" s="104"/>
      <c r="J66" s="1588"/>
      <c r="K66" s="104"/>
      <c r="L66" s="104"/>
      <c r="N66" s="1588"/>
      <c r="O66" s="1588"/>
      <c r="P66" s="1588"/>
      <c r="Q66" s="1588"/>
      <c r="R66" s="1588"/>
      <c r="S66" s="1588"/>
      <c r="T66" s="1588"/>
      <c r="U66" s="1588"/>
      <c r="V66" s="104"/>
      <c r="W66" s="1588"/>
      <c r="X66" s="1588"/>
      <c r="Y66" s="1588"/>
      <c r="Z66" s="1588"/>
      <c r="AA66" s="1588"/>
      <c r="AB66" s="1588"/>
      <c r="AC66" s="1588"/>
      <c r="AD66" s="1588"/>
    </row>
    <row r="67">
      <c r="A67" s="1578" t="s">
        <v>8704</v>
      </c>
      <c r="B67" s="1578"/>
      <c r="C67" s="1578"/>
      <c r="D67" s="1579"/>
      <c r="E67" s="1578"/>
      <c r="F67" s="1579"/>
      <c r="G67" s="1578"/>
      <c r="H67" s="1579"/>
      <c r="I67" s="1578"/>
      <c r="J67" s="1579"/>
      <c r="K67" s="1578"/>
      <c r="L67" s="1578"/>
      <c r="M67" s="1578"/>
      <c r="N67" s="1579"/>
      <c r="O67" s="1578"/>
      <c r="P67" s="1578"/>
      <c r="Q67" s="1578"/>
      <c r="R67" s="1579"/>
      <c r="S67" s="1579"/>
      <c r="T67" s="1579"/>
      <c r="U67" s="1580"/>
      <c r="V67" s="1578"/>
      <c r="W67" s="1581"/>
      <c r="X67" s="1581"/>
      <c r="Y67" s="1581"/>
      <c r="Z67" s="1581"/>
      <c r="AA67" s="1581"/>
      <c r="AB67" s="1581"/>
      <c r="AC67" s="1581"/>
      <c r="AD67" s="1581"/>
    </row>
    <row r="68">
      <c r="A68" s="1582"/>
      <c r="B68" s="1582"/>
      <c r="C68" s="1582"/>
      <c r="D68" s="1583"/>
      <c r="E68" s="1582"/>
      <c r="F68" s="1583"/>
      <c r="G68" s="1582"/>
      <c r="H68" s="1583"/>
      <c r="I68" s="1584"/>
      <c r="J68" s="1583"/>
      <c r="K68" s="1585"/>
      <c r="L68" s="1585"/>
      <c r="M68" s="1585"/>
      <c r="N68" s="1586"/>
      <c r="O68" s="1585"/>
      <c r="P68" s="1585"/>
      <c r="Q68" s="1585"/>
      <c r="R68" s="1586"/>
      <c r="S68" s="1586"/>
      <c r="T68" s="1586"/>
      <c r="U68" s="1587"/>
      <c r="V68" s="1582"/>
      <c r="W68" s="1588"/>
      <c r="X68" s="1588"/>
      <c r="Y68" s="1588"/>
      <c r="Z68" s="1588"/>
      <c r="AA68" s="1588"/>
      <c r="AB68" s="1588"/>
      <c r="AC68" s="1588"/>
      <c r="AD68" s="1588"/>
    </row>
    <row r="69">
      <c r="A69" s="1589"/>
      <c r="B69" s="1590"/>
      <c r="C69" s="1589"/>
      <c r="D69" s="1588"/>
      <c r="E69" s="1588"/>
      <c r="F69" s="1588"/>
      <c r="G69" s="1589"/>
      <c r="H69" s="1588"/>
      <c r="I69" s="1590"/>
      <c r="J69" s="1588"/>
      <c r="K69" s="1591"/>
      <c r="L69" s="1588"/>
      <c r="N69" s="1588"/>
      <c r="O69" s="1588"/>
      <c r="P69" s="1588"/>
      <c r="Q69" s="1588"/>
      <c r="R69" s="1588"/>
      <c r="S69" s="1588"/>
      <c r="T69" s="1588"/>
      <c r="U69" s="1588"/>
      <c r="V69" s="1589"/>
      <c r="W69" s="1588"/>
      <c r="X69" s="1588"/>
      <c r="Y69" s="1588"/>
      <c r="Z69" s="1588"/>
      <c r="AA69" s="1588"/>
      <c r="AB69" s="1588"/>
      <c r="AC69" s="1588"/>
      <c r="AD69" s="1588"/>
    </row>
    <row r="70">
      <c r="A70" s="1589"/>
      <c r="B70" s="1590"/>
      <c r="C70" s="1589"/>
      <c r="D70" s="1588"/>
      <c r="E70" s="1588"/>
      <c r="F70" s="1588"/>
      <c r="G70" s="1589"/>
      <c r="H70" s="1588"/>
      <c r="I70" s="1590"/>
      <c r="J70" s="1588"/>
      <c r="K70" s="1591"/>
      <c r="L70" s="1588"/>
      <c r="N70" s="1588"/>
      <c r="O70" s="1588"/>
      <c r="P70" s="1588"/>
      <c r="Q70" s="1588"/>
      <c r="R70" s="1588"/>
      <c r="S70" s="1588"/>
      <c r="T70" s="1588"/>
      <c r="U70" s="1588"/>
      <c r="V70" s="1589"/>
      <c r="W70" s="1588"/>
      <c r="X70" s="1588"/>
      <c r="Y70" s="1588"/>
      <c r="Z70" s="1588"/>
      <c r="AA70" s="1588"/>
      <c r="AB70" s="1588"/>
      <c r="AC70" s="1588"/>
      <c r="AD70" s="1588"/>
    </row>
    <row r="71">
      <c r="A71" s="1589"/>
      <c r="B71" s="1590"/>
      <c r="C71" s="1589"/>
      <c r="D71" s="1588"/>
      <c r="E71" s="1588"/>
      <c r="F71" s="1588"/>
      <c r="G71" s="1589"/>
      <c r="H71" s="1588"/>
      <c r="I71" s="1590"/>
      <c r="J71" s="1588"/>
      <c r="K71" s="1591"/>
      <c r="L71" s="1588"/>
      <c r="N71" s="1588"/>
      <c r="O71" s="1588"/>
      <c r="P71" s="1588"/>
      <c r="Q71" s="1588"/>
      <c r="R71" s="1588"/>
      <c r="S71" s="1588"/>
      <c r="T71" s="1588"/>
      <c r="U71" s="1588"/>
      <c r="V71" s="1589"/>
      <c r="W71" s="1588"/>
      <c r="X71" s="1588"/>
      <c r="Y71" s="1588"/>
      <c r="Z71" s="1588"/>
      <c r="AA71" s="1588"/>
      <c r="AB71" s="1588"/>
      <c r="AC71" s="1588"/>
      <c r="AD71" s="1588"/>
    </row>
    <row r="72">
      <c r="A72" s="1589"/>
      <c r="B72" s="1590"/>
      <c r="C72" s="1589"/>
      <c r="D72" s="1588"/>
      <c r="E72" s="1588"/>
      <c r="F72" s="1588"/>
      <c r="G72" s="1589"/>
      <c r="H72" s="1588"/>
      <c r="I72" s="1590"/>
      <c r="J72" s="1588"/>
      <c r="K72" s="1591"/>
      <c r="L72" s="1588"/>
      <c r="N72" s="1588"/>
      <c r="O72" s="1588"/>
      <c r="P72" s="1588"/>
      <c r="Q72" s="1588"/>
      <c r="R72" s="1588"/>
      <c r="S72" s="1588"/>
      <c r="T72" s="1588"/>
      <c r="U72" s="1588"/>
      <c r="V72" s="1589"/>
      <c r="W72" s="1588"/>
      <c r="X72" s="1588"/>
      <c r="Y72" s="1588"/>
      <c r="Z72" s="1588"/>
      <c r="AA72" s="1588"/>
      <c r="AB72" s="1588"/>
      <c r="AC72" s="1588"/>
      <c r="AD72" s="1588"/>
    </row>
    <row r="73">
      <c r="A73" s="1589"/>
      <c r="B73" s="1590"/>
      <c r="C73" s="1589"/>
      <c r="D73" s="1588"/>
      <c r="E73" s="1588"/>
      <c r="F73" s="1588"/>
      <c r="G73" s="1589"/>
      <c r="H73" s="1588"/>
      <c r="I73" s="1590"/>
      <c r="J73" s="1588"/>
      <c r="K73" s="1591"/>
      <c r="L73" s="1588"/>
      <c r="N73" s="1588"/>
      <c r="O73" s="1588"/>
      <c r="P73" s="1588"/>
      <c r="Q73" s="1588"/>
      <c r="R73" s="1588"/>
      <c r="S73" s="1588"/>
      <c r="T73" s="1588"/>
      <c r="U73" s="1588"/>
      <c r="V73" s="1589"/>
      <c r="W73" s="1588"/>
      <c r="X73" s="1588"/>
      <c r="Y73" s="1588"/>
      <c r="Z73" s="1588"/>
      <c r="AA73" s="1588"/>
      <c r="AB73" s="1588"/>
      <c r="AC73" s="1588"/>
      <c r="AD73" s="1588"/>
    </row>
    <row r="74">
      <c r="A74" s="1589"/>
      <c r="B74" s="1590"/>
      <c r="C74" s="1589"/>
      <c r="D74" s="1588"/>
      <c r="E74" s="1588"/>
      <c r="F74" s="1588"/>
      <c r="G74" s="1589"/>
      <c r="H74" s="1588"/>
      <c r="I74" s="1590"/>
      <c r="J74" s="1588"/>
      <c r="K74" s="1591"/>
      <c r="L74" s="1588"/>
      <c r="N74" s="1588"/>
      <c r="O74" s="1588"/>
      <c r="P74" s="1588"/>
      <c r="Q74" s="1588"/>
      <c r="R74" s="1588"/>
      <c r="S74" s="1588"/>
      <c r="T74" s="1588"/>
      <c r="U74" s="1588"/>
      <c r="V74" s="1589"/>
      <c r="W74" s="1588"/>
      <c r="X74" s="1588"/>
      <c r="Y74" s="1588"/>
      <c r="Z74" s="1588"/>
      <c r="AA74" s="1588"/>
      <c r="AB74" s="1588"/>
      <c r="AC74" s="1588"/>
      <c r="AD74" s="1588"/>
    </row>
    <row r="75">
      <c r="A75" s="1589"/>
      <c r="B75" s="1590"/>
      <c r="C75" s="1589"/>
      <c r="D75" s="1588"/>
      <c r="E75" s="1588"/>
      <c r="F75" s="1588"/>
      <c r="G75" s="1592"/>
      <c r="H75" s="1588"/>
      <c r="I75" s="1590"/>
      <c r="J75" s="1588"/>
      <c r="K75" s="1591"/>
      <c r="L75" s="1588"/>
      <c r="N75" s="1588"/>
      <c r="O75" s="1588"/>
      <c r="P75" s="1588"/>
      <c r="Q75" s="1588"/>
      <c r="R75" s="1588"/>
      <c r="S75" s="1588"/>
      <c r="T75" s="1588"/>
      <c r="U75" s="1588"/>
      <c r="V75" s="1589"/>
      <c r="W75" s="1588"/>
      <c r="X75" s="1588"/>
      <c r="Y75" s="1588"/>
      <c r="Z75" s="1588"/>
      <c r="AA75" s="1588"/>
      <c r="AB75" s="1588"/>
      <c r="AC75" s="1588"/>
      <c r="AD75" s="1588"/>
    </row>
    <row r="76">
      <c r="A76" s="1589"/>
      <c r="B76" s="1590"/>
      <c r="C76" s="1589"/>
      <c r="D76" s="1588"/>
      <c r="E76" s="1588"/>
      <c r="F76" s="1588"/>
      <c r="G76" s="1588"/>
      <c r="H76" s="1588"/>
      <c r="I76" s="1590"/>
      <c r="J76" s="1588"/>
      <c r="K76" s="1591"/>
      <c r="L76" s="1588"/>
      <c r="N76" s="1588"/>
      <c r="O76" s="1588"/>
      <c r="P76" s="1588"/>
      <c r="Q76" s="1588"/>
      <c r="R76" s="1588"/>
      <c r="S76" s="1588"/>
      <c r="T76" s="1588"/>
      <c r="U76" s="1588"/>
      <c r="V76" s="1589"/>
      <c r="W76" s="1588"/>
      <c r="X76" s="1588"/>
      <c r="Y76" s="1588"/>
      <c r="Z76" s="1588"/>
      <c r="AA76" s="1588"/>
      <c r="AB76" s="1588"/>
      <c r="AC76" s="1588"/>
      <c r="AD76" s="1588"/>
    </row>
    <row r="77">
      <c r="A77" s="1589"/>
      <c r="B77" s="1590"/>
      <c r="C77" s="1589"/>
      <c r="D77" s="1588"/>
      <c r="E77" s="1588"/>
      <c r="F77" s="1588"/>
      <c r="G77" s="1588"/>
      <c r="H77" s="1588"/>
      <c r="I77" s="104"/>
      <c r="J77" s="1588"/>
      <c r="K77" s="1593"/>
      <c r="L77" s="1588"/>
      <c r="N77" s="1588"/>
      <c r="O77" s="1588"/>
      <c r="P77" s="1588"/>
      <c r="Q77" s="1588"/>
      <c r="R77" s="1588"/>
      <c r="S77" s="1588"/>
      <c r="T77" s="1588"/>
      <c r="U77" s="1588"/>
      <c r="V77" s="1603"/>
      <c r="W77" s="1588"/>
      <c r="X77" s="1588"/>
      <c r="Y77" s="1588"/>
      <c r="Z77" s="1588"/>
      <c r="AA77" s="1588"/>
      <c r="AB77" s="1588"/>
      <c r="AC77" s="1588"/>
      <c r="AD77" s="1588"/>
    </row>
    <row r="78">
      <c r="A78" s="1589"/>
      <c r="B78" s="1590"/>
      <c r="C78" s="1589"/>
      <c r="D78" s="1588"/>
      <c r="E78" s="1588"/>
      <c r="F78" s="1588"/>
      <c r="G78" s="1588"/>
      <c r="H78" s="1588"/>
      <c r="I78" s="104"/>
      <c r="J78" s="1588"/>
      <c r="K78" s="1593"/>
      <c r="L78" s="1588"/>
      <c r="N78" s="1588"/>
      <c r="O78" s="1588"/>
      <c r="P78" s="1588"/>
      <c r="Q78" s="1588"/>
      <c r="R78" s="1588"/>
      <c r="S78" s="1588"/>
      <c r="T78" s="1588"/>
      <c r="U78" s="1588"/>
      <c r="V78" s="1603"/>
      <c r="W78" s="1588"/>
      <c r="X78" s="1588"/>
      <c r="Y78" s="1588"/>
      <c r="Z78" s="1588"/>
      <c r="AA78" s="1588"/>
      <c r="AB78" s="1588"/>
      <c r="AC78" s="1588"/>
      <c r="AD78" s="1588"/>
    </row>
    <row r="79">
      <c r="A79" s="1589"/>
      <c r="B79" s="1588"/>
      <c r="C79" s="1588"/>
      <c r="D79" s="1588"/>
      <c r="E79" s="1588"/>
      <c r="F79" s="1588"/>
      <c r="G79" s="1588"/>
      <c r="H79" s="1588"/>
      <c r="I79" s="104"/>
      <c r="J79" s="1588"/>
      <c r="K79" s="1593"/>
      <c r="L79" s="1588"/>
      <c r="N79" s="1588"/>
      <c r="O79" s="1588"/>
      <c r="P79" s="1588"/>
      <c r="Q79" s="1588"/>
      <c r="R79" s="1588"/>
      <c r="S79" s="1588"/>
      <c r="T79" s="1588"/>
      <c r="U79" s="1588"/>
      <c r="V79" s="1603"/>
      <c r="W79" s="1588"/>
      <c r="X79" s="1588"/>
      <c r="Y79" s="1588"/>
      <c r="Z79" s="1588"/>
      <c r="AA79" s="1588"/>
      <c r="AB79" s="1588"/>
      <c r="AC79" s="1588"/>
      <c r="AD79" s="1588"/>
    </row>
    <row r="80">
      <c r="A80" s="1589"/>
      <c r="B80" s="1588"/>
      <c r="C80" s="1588"/>
      <c r="D80" s="1588"/>
      <c r="E80" s="1588"/>
      <c r="F80" s="1588"/>
      <c r="G80" s="1588"/>
      <c r="H80" s="1588"/>
      <c r="I80" s="104"/>
      <c r="J80" s="1588"/>
      <c r="K80" s="1593"/>
      <c r="L80" s="1588"/>
      <c r="N80" s="1588"/>
      <c r="O80" s="1588"/>
      <c r="P80" s="1588"/>
      <c r="Q80" s="1588"/>
      <c r="R80" s="1588"/>
      <c r="S80" s="1588"/>
      <c r="T80" s="1588"/>
      <c r="U80" s="1588"/>
      <c r="V80" s="1603"/>
      <c r="W80" s="1588"/>
      <c r="X80" s="1588"/>
      <c r="Y80" s="1588"/>
      <c r="Z80" s="1588"/>
      <c r="AA80" s="1588"/>
      <c r="AB80" s="1588"/>
      <c r="AC80" s="1588"/>
      <c r="AD80" s="1588"/>
    </row>
    <row r="81">
      <c r="A81" s="1589"/>
      <c r="B81" s="1588"/>
      <c r="C81" s="1588"/>
      <c r="D81" s="1588"/>
      <c r="E81" s="1588"/>
      <c r="F81" s="1588"/>
      <c r="G81" s="1588"/>
      <c r="H81" s="1588"/>
      <c r="I81" s="104"/>
      <c r="J81" s="1588"/>
      <c r="K81" s="1593"/>
      <c r="L81" s="1588"/>
      <c r="N81" s="1588"/>
      <c r="O81" s="1588"/>
      <c r="P81" s="1588"/>
      <c r="Q81" s="1588"/>
      <c r="R81" s="1588"/>
      <c r="S81" s="1588"/>
      <c r="T81" s="1588"/>
      <c r="U81" s="1588"/>
      <c r="V81" s="1603"/>
      <c r="W81" s="1588"/>
      <c r="X81" s="1588"/>
      <c r="Y81" s="1588"/>
      <c r="Z81" s="1588"/>
      <c r="AA81" s="1588"/>
      <c r="AB81" s="1588"/>
      <c r="AC81" s="1588"/>
      <c r="AD81" s="1588"/>
    </row>
    <row r="82">
      <c r="A82" s="1589"/>
      <c r="B82" s="1588"/>
      <c r="C82" s="1588"/>
      <c r="D82" s="1588"/>
      <c r="E82" s="1588"/>
      <c r="F82" s="1588"/>
      <c r="G82" s="1588"/>
      <c r="H82" s="1588"/>
      <c r="I82" s="104"/>
      <c r="J82" s="1588"/>
      <c r="K82" s="1593"/>
      <c r="L82" s="1588"/>
      <c r="N82" s="1588"/>
      <c r="O82" s="1588"/>
      <c r="P82" s="1588"/>
      <c r="Q82" s="1588"/>
      <c r="R82" s="1588"/>
      <c r="S82" s="1588"/>
      <c r="T82" s="1588"/>
      <c r="U82" s="1588"/>
      <c r="V82" s="1603"/>
      <c r="W82" s="1588"/>
      <c r="X82" s="1588"/>
      <c r="Y82" s="1588"/>
      <c r="Z82" s="1588"/>
      <c r="AA82" s="1588"/>
      <c r="AB82" s="1588"/>
      <c r="AC82" s="1588"/>
      <c r="AD82" s="1588"/>
    </row>
    <row r="83">
      <c r="A83" s="1589"/>
      <c r="B83" s="1588"/>
      <c r="C83" s="1588"/>
      <c r="D83" s="1588"/>
      <c r="E83" s="1588"/>
      <c r="F83" s="1588"/>
      <c r="G83" s="1588"/>
      <c r="H83" s="1588"/>
      <c r="I83" s="104"/>
      <c r="J83" s="1588"/>
      <c r="K83" s="1593"/>
      <c r="L83" s="1588"/>
      <c r="N83" s="1588"/>
      <c r="O83" s="1588"/>
      <c r="P83" s="1588"/>
      <c r="Q83" s="1588"/>
      <c r="R83" s="1588"/>
      <c r="S83" s="1588"/>
      <c r="T83" s="1588"/>
      <c r="U83" s="1588"/>
      <c r="V83" s="1603"/>
      <c r="W83" s="1588"/>
      <c r="X83" s="1588"/>
      <c r="Y83" s="1588"/>
      <c r="Z83" s="1588"/>
      <c r="AA83" s="1588"/>
      <c r="AB83" s="1588"/>
      <c r="AC83" s="1588"/>
      <c r="AD83" s="1588"/>
    </row>
    <row r="84">
      <c r="A84" s="1589"/>
      <c r="B84" s="1588"/>
      <c r="C84" s="1588"/>
      <c r="D84" s="1588"/>
      <c r="E84" s="1588"/>
      <c r="F84" s="1588"/>
      <c r="G84" s="1588"/>
      <c r="H84" s="1588"/>
      <c r="I84" s="104"/>
      <c r="J84" s="1588"/>
      <c r="K84" s="1593"/>
      <c r="L84" s="1588"/>
      <c r="N84" s="1588"/>
      <c r="O84" s="1588"/>
      <c r="P84" s="1588"/>
      <c r="Q84" s="1588"/>
      <c r="R84" s="1588"/>
      <c r="S84" s="1588"/>
      <c r="T84" s="1588"/>
      <c r="U84" s="1588"/>
      <c r="V84" s="1603"/>
      <c r="W84" s="1588"/>
      <c r="X84" s="1588"/>
      <c r="Y84" s="1588"/>
      <c r="Z84" s="1588"/>
      <c r="AA84" s="1588"/>
      <c r="AB84" s="1588"/>
      <c r="AC84" s="1588"/>
      <c r="AD84" s="1588"/>
    </row>
    <row r="85">
      <c r="A85" s="1589"/>
      <c r="B85" s="1588"/>
      <c r="C85" s="1588"/>
      <c r="D85" s="1588"/>
      <c r="E85" s="1588"/>
      <c r="F85" s="1588"/>
      <c r="G85" s="1588"/>
      <c r="H85" s="1588"/>
      <c r="I85" s="104"/>
      <c r="J85" s="1588"/>
      <c r="K85" s="104"/>
      <c r="L85" s="1588"/>
      <c r="N85" s="1588"/>
      <c r="O85" s="1588"/>
      <c r="P85" s="1588"/>
      <c r="Q85" s="1588"/>
      <c r="R85" s="1588"/>
      <c r="S85" s="1588"/>
      <c r="T85" s="1588"/>
      <c r="U85" s="1588"/>
      <c r="V85" s="1603"/>
      <c r="W85" s="1588"/>
      <c r="X85" s="1588"/>
      <c r="Y85" s="1588"/>
      <c r="Z85" s="1588"/>
      <c r="AA85" s="1588"/>
      <c r="AB85" s="1588"/>
      <c r="AC85" s="1588"/>
      <c r="AD85" s="1588"/>
    </row>
    <row r="86">
      <c r="A86" s="1589"/>
      <c r="B86" s="1588"/>
      <c r="C86" s="1588"/>
      <c r="D86" s="1588"/>
      <c r="E86" s="1588"/>
      <c r="F86" s="1588"/>
      <c r="G86" s="1588"/>
      <c r="H86" s="1588"/>
      <c r="I86" s="104"/>
      <c r="J86" s="1588"/>
      <c r="K86" s="104"/>
      <c r="L86" s="1588"/>
      <c r="N86" s="1588"/>
      <c r="O86" s="1588"/>
      <c r="P86" s="1588"/>
      <c r="Q86" s="1588"/>
      <c r="R86" s="1588"/>
      <c r="S86" s="1588"/>
      <c r="T86" s="1588"/>
      <c r="U86" s="1588"/>
      <c r="V86" s="1603"/>
      <c r="W86" s="1588"/>
      <c r="X86" s="1588"/>
      <c r="Y86" s="1588"/>
      <c r="Z86" s="1588"/>
      <c r="AA86" s="1588"/>
      <c r="AB86" s="1588"/>
      <c r="AC86" s="1588"/>
      <c r="AD86" s="1588"/>
    </row>
    <row r="87">
      <c r="A87" s="1589"/>
      <c r="B87" s="1588"/>
      <c r="C87" s="1588"/>
      <c r="D87" s="1588"/>
      <c r="E87" s="1588"/>
      <c r="F87" s="1588"/>
      <c r="G87" s="1588"/>
      <c r="H87" s="1588"/>
      <c r="I87" s="104"/>
      <c r="J87" s="1588"/>
      <c r="K87" s="104"/>
      <c r="L87" s="1588"/>
      <c r="N87" s="1588"/>
      <c r="O87" s="1588"/>
      <c r="P87" s="1588"/>
      <c r="Q87" s="1588"/>
      <c r="R87" s="1588"/>
      <c r="S87" s="1588"/>
      <c r="T87" s="1588"/>
      <c r="U87" s="1588"/>
      <c r="V87" s="1603"/>
      <c r="W87" s="1588"/>
      <c r="X87" s="1588"/>
      <c r="Y87" s="1588"/>
      <c r="Z87" s="1588"/>
      <c r="AA87" s="1588"/>
      <c r="AB87" s="1588"/>
      <c r="AC87" s="1588"/>
      <c r="AD87" s="1588"/>
    </row>
    <row r="88">
      <c r="A88" s="1589"/>
      <c r="B88" s="1588"/>
      <c r="C88" s="1588"/>
      <c r="D88" s="1588"/>
      <c r="E88" s="1588"/>
      <c r="F88" s="1588"/>
      <c r="G88" s="1588"/>
      <c r="H88" s="1588"/>
      <c r="I88" s="104"/>
      <c r="J88" s="1588"/>
      <c r="K88" s="104"/>
      <c r="L88" s="1588"/>
      <c r="N88" s="1588"/>
      <c r="O88" s="1588"/>
      <c r="P88" s="1588"/>
      <c r="Q88" s="1588"/>
      <c r="R88" s="1588"/>
      <c r="S88" s="1588"/>
      <c r="T88" s="1588"/>
      <c r="U88" s="1588"/>
      <c r="V88" s="1603"/>
      <c r="W88" s="1588"/>
      <c r="X88" s="1588"/>
      <c r="Y88" s="1588"/>
      <c r="Z88" s="1588"/>
      <c r="AA88" s="1588"/>
      <c r="AB88" s="1588"/>
      <c r="AC88" s="1588"/>
      <c r="AD88" s="1588"/>
    </row>
    <row r="89">
      <c r="A89" s="1588"/>
      <c r="B89" s="1588"/>
      <c r="C89" s="1588"/>
      <c r="D89" s="1588"/>
      <c r="E89" s="1588"/>
      <c r="F89" s="1588"/>
      <c r="G89" s="1588"/>
      <c r="H89" s="1588"/>
      <c r="I89" s="104"/>
      <c r="J89" s="1588"/>
      <c r="K89" s="104"/>
      <c r="L89" s="104"/>
      <c r="N89" s="1588"/>
      <c r="O89" s="1588"/>
      <c r="P89" s="1588"/>
      <c r="Q89" s="1588"/>
      <c r="R89" s="1588"/>
      <c r="S89" s="1588"/>
      <c r="T89" s="1588"/>
      <c r="U89" s="1588"/>
      <c r="V89" s="1603"/>
      <c r="W89" s="1588"/>
      <c r="X89" s="1588"/>
      <c r="Y89" s="1588"/>
      <c r="Z89" s="1588"/>
      <c r="AA89" s="1588"/>
      <c r="AB89" s="1588"/>
      <c r="AC89" s="1588"/>
      <c r="AD89" s="1588"/>
    </row>
    <row r="90">
      <c r="A90" s="1588"/>
      <c r="B90" s="1588"/>
      <c r="C90" s="1588"/>
      <c r="D90" s="1588"/>
      <c r="E90" s="1588"/>
      <c r="F90" s="1588"/>
      <c r="G90" s="1588"/>
      <c r="H90" s="1588"/>
      <c r="I90" s="104"/>
      <c r="J90" s="1588"/>
      <c r="K90" s="104"/>
      <c r="L90" s="104"/>
      <c r="N90" s="1588"/>
      <c r="O90" s="1588"/>
      <c r="P90" s="1588"/>
      <c r="Q90" s="1588"/>
      <c r="R90" s="1588"/>
      <c r="S90" s="1588"/>
      <c r="T90" s="1588"/>
      <c r="U90" s="1588"/>
      <c r="V90" s="1603"/>
      <c r="W90" s="1588"/>
      <c r="X90" s="1588"/>
      <c r="Y90" s="1588"/>
      <c r="Z90" s="1588"/>
      <c r="AA90" s="1588"/>
      <c r="AB90" s="1588"/>
      <c r="AC90" s="1588"/>
      <c r="AD90" s="1588"/>
    </row>
    <row r="91">
      <c r="A91" s="1588"/>
      <c r="B91" s="1588"/>
      <c r="C91" s="1588"/>
      <c r="D91" s="1588"/>
      <c r="E91" s="1588"/>
      <c r="F91" s="1588"/>
      <c r="G91" s="1588"/>
      <c r="H91" s="1588"/>
      <c r="I91" s="104"/>
      <c r="J91" s="1588"/>
      <c r="K91" s="104"/>
      <c r="L91" s="104"/>
      <c r="N91" s="1588"/>
      <c r="O91" s="1588"/>
      <c r="P91" s="1588"/>
      <c r="Q91" s="1588"/>
      <c r="R91" s="1588"/>
      <c r="S91" s="1588"/>
      <c r="T91" s="1588"/>
      <c r="U91" s="1588"/>
      <c r="V91" s="1603"/>
      <c r="W91" s="1588"/>
      <c r="X91" s="1588"/>
      <c r="Y91" s="1588"/>
      <c r="Z91" s="1588"/>
      <c r="AA91" s="1588"/>
      <c r="AB91" s="1588"/>
      <c r="AC91" s="1588"/>
      <c r="AD91" s="1588"/>
    </row>
    <row r="92">
      <c r="A92" s="1588"/>
      <c r="B92" s="1588"/>
      <c r="C92" s="1588"/>
      <c r="D92" s="1588"/>
      <c r="E92" s="1588"/>
      <c r="F92" s="1588"/>
      <c r="G92" s="1588"/>
      <c r="H92" s="1588"/>
      <c r="I92" s="104"/>
      <c r="J92" s="1588"/>
      <c r="K92" s="104"/>
      <c r="L92" s="104"/>
      <c r="N92" s="1588"/>
      <c r="O92" s="1588"/>
      <c r="P92" s="1588"/>
      <c r="Q92" s="1588"/>
      <c r="R92" s="1588"/>
      <c r="S92" s="1588"/>
      <c r="T92" s="1588"/>
      <c r="U92" s="1588"/>
      <c r="V92" s="1603"/>
      <c r="W92" s="1588"/>
      <c r="X92" s="1588"/>
      <c r="Y92" s="1588"/>
      <c r="Z92" s="1588"/>
      <c r="AA92" s="1588"/>
      <c r="AB92" s="1588"/>
      <c r="AC92" s="1588"/>
      <c r="AD92" s="1588"/>
    </row>
    <row r="93">
      <c r="A93" s="1588"/>
      <c r="B93" s="1588"/>
      <c r="C93" s="1588"/>
      <c r="D93" s="1588"/>
      <c r="E93" s="1588"/>
      <c r="F93" s="1588"/>
      <c r="G93" s="1588"/>
      <c r="H93" s="1588"/>
      <c r="I93" s="104"/>
      <c r="J93" s="1588"/>
      <c r="K93" s="104"/>
      <c r="L93" s="104"/>
      <c r="N93" s="1588"/>
      <c r="O93" s="1588"/>
      <c r="P93" s="1588"/>
      <c r="Q93" s="1588"/>
      <c r="R93" s="1588"/>
      <c r="S93" s="1588"/>
      <c r="T93" s="1588"/>
      <c r="U93" s="1588"/>
      <c r="V93" s="1603"/>
      <c r="W93" s="1588"/>
      <c r="X93" s="1588"/>
      <c r="Y93" s="1588"/>
      <c r="Z93" s="1588"/>
      <c r="AA93" s="1588"/>
      <c r="AB93" s="1588"/>
      <c r="AC93" s="1588"/>
      <c r="AD93" s="1588"/>
    </row>
    <row r="94">
      <c r="A94" s="1588"/>
      <c r="B94" s="1588"/>
      <c r="C94" s="1588"/>
      <c r="D94" s="1588"/>
      <c r="E94" s="1588"/>
      <c r="F94" s="1588"/>
      <c r="G94" s="1588"/>
      <c r="H94" s="1588"/>
      <c r="I94" s="104"/>
      <c r="J94" s="1588"/>
      <c r="K94" s="104"/>
      <c r="L94" s="104"/>
      <c r="N94" s="1588"/>
      <c r="O94" s="1588"/>
      <c r="P94" s="1588"/>
      <c r="Q94" s="1588"/>
      <c r="R94" s="1588"/>
      <c r="S94" s="1588"/>
      <c r="T94" s="1588"/>
      <c r="U94" s="1588"/>
      <c r="V94" s="1603"/>
      <c r="W94" s="1588"/>
      <c r="X94" s="1588"/>
      <c r="Y94" s="1588"/>
      <c r="Z94" s="1588"/>
      <c r="AA94" s="1588"/>
      <c r="AB94" s="1588"/>
      <c r="AC94" s="1588"/>
      <c r="AD94" s="1588"/>
    </row>
    <row r="95">
      <c r="A95" s="1588"/>
      <c r="B95" s="1588"/>
      <c r="C95" s="1588"/>
      <c r="D95" s="1588"/>
      <c r="E95" s="1588"/>
      <c r="F95" s="1588"/>
      <c r="G95" s="1588"/>
      <c r="H95" s="1588"/>
      <c r="I95" s="104"/>
      <c r="J95" s="1588"/>
      <c r="K95" s="104"/>
      <c r="L95" s="104"/>
      <c r="N95" s="1588"/>
      <c r="O95" s="1588"/>
      <c r="P95" s="1588"/>
      <c r="Q95" s="1588"/>
      <c r="R95" s="1588"/>
      <c r="S95" s="1588"/>
      <c r="T95" s="1588"/>
      <c r="U95" s="1588"/>
      <c r="V95" s="1603"/>
      <c r="W95" s="1588"/>
      <c r="X95" s="1588"/>
      <c r="Y95" s="1588"/>
      <c r="Z95" s="1588"/>
      <c r="AA95" s="1588"/>
      <c r="AB95" s="1588"/>
      <c r="AC95" s="1588"/>
      <c r="AD95" s="1588"/>
    </row>
    <row r="96">
      <c r="A96" s="1588"/>
      <c r="B96" s="1588"/>
      <c r="C96" s="1588"/>
      <c r="D96" s="1588"/>
      <c r="E96" s="1588"/>
      <c r="F96" s="1588"/>
      <c r="G96" s="1588"/>
      <c r="H96" s="1588"/>
      <c r="I96" s="104"/>
      <c r="J96" s="1588"/>
      <c r="K96" s="104"/>
      <c r="L96" s="104"/>
      <c r="N96" s="1588"/>
      <c r="O96" s="1588"/>
      <c r="P96" s="1588"/>
      <c r="Q96" s="1588"/>
      <c r="R96" s="1588"/>
      <c r="S96" s="1588"/>
      <c r="T96" s="1588"/>
      <c r="U96" s="1588"/>
      <c r="V96" s="1603"/>
      <c r="W96" s="1588"/>
      <c r="X96" s="1588"/>
      <c r="Y96" s="1588"/>
      <c r="Z96" s="1588"/>
      <c r="AA96" s="1588"/>
      <c r="AB96" s="1588"/>
      <c r="AC96" s="1588"/>
      <c r="AD96" s="1588"/>
    </row>
    <row r="97">
      <c r="A97" s="1588"/>
      <c r="B97" s="1588"/>
      <c r="C97" s="1588"/>
      <c r="D97" s="1588"/>
      <c r="E97" s="1588"/>
      <c r="F97" s="1588"/>
      <c r="G97" s="1588"/>
      <c r="H97" s="1588"/>
      <c r="I97" s="104"/>
      <c r="J97" s="1588"/>
      <c r="K97" s="104"/>
      <c r="L97" s="104"/>
      <c r="N97" s="1588"/>
      <c r="O97" s="1588"/>
      <c r="P97" s="1588"/>
      <c r="Q97" s="1588"/>
      <c r="R97" s="1588"/>
      <c r="S97" s="1588"/>
      <c r="T97" s="1588"/>
      <c r="U97" s="1588"/>
      <c r="V97" s="1603"/>
      <c r="W97" s="1588"/>
      <c r="X97" s="1588"/>
      <c r="Y97" s="1588"/>
      <c r="Z97" s="1588"/>
      <c r="AA97" s="1588"/>
      <c r="AB97" s="1588"/>
      <c r="AC97" s="1588"/>
      <c r="AD97" s="1588"/>
    </row>
    <row r="98">
      <c r="A98" s="1588"/>
      <c r="B98" s="1588"/>
      <c r="C98" s="1588"/>
      <c r="D98" s="1588"/>
      <c r="E98" s="1588"/>
      <c r="F98" s="1588"/>
      <c r="G98" s="1588"/>
      <c r="H98" s="1588"/>
      <c r="I98" s="104"/>
      <c r="J98" s="1588"/>
      <c r="K98" s="104"/>
      <c r="L98" s="104"/>
      <c r="N98" s="1588"/>
      <c r="O98" s="1588"/>
      <c r="P98" s="1588"/>
      <c r="Q98" s="1588"/>
      <c r="R98" s="1588"/>
      <c r="S98" s="1588"/>
      <c r="T98" s="1588"/>
      <c r="U98" s="1588"/>
      <c r="V98" s="1603"/>
      <c r="W98" s="1588"/>
      <c r="X98" s="1588"/>
      <c r="Y98" s="1588"/>
      <c r="Z98" s="1588"/>
      <c r="AA98" s="1588"/>
      <c r="AB98" s="1588"/>
      <c r="AC98" s="1588"/>
      <c r="AD98" s="1588"/>
    </row>
    <row r="99">
      <c r="A99" s="1588"/>
      <c r="B99" s="1588"/>
      <c r="C99" s="1588"/>
      <c r="D99" s="1588"/>
      <c r="E99" s="1588"/>
      <c r="F99" s="1588"/>
      <c r="G99" s="1588"/>
      <c r="H99" s="1588"/>
      <c r="I99" s="104"/>
      <c r="J99" s="1588"/>
      <c r="K99" s="104"/>
      <c r="L99" s="104"/>
      <c r="N99" s="1588"/>
      <c r="O99" s="1588"/>
      <c r="P99" s="1588"/>
      <c r="Q99" s="1588"/>
      <c r="R99" s="1588"/>
      <c r="S99" s="1588"/>
      <c r="T99" s="1588"/>
      <c r="U99" s="1588"/>
      <c r="V99" s="1603"/>
      <c r="W99" s="1588"/>
      <c r="X99" s="1588"/>
      <c r="Y99" s="1588"/>
      <c r="Z99" s="1588"/>
      <c r="AA99" s="1588"/>
      <c r="AB99" s="1588"/>
      <c r="AC99" s="1588"/>
      <c r="AD99" s="1588"/>
    </row>
    <row r="100">
      <c r="A100" s="1578" t="s">
        <v>8705</v>
      </c>
      <c r="B100" s="1578"/>
      <c r="C100" s="1578"/>
      <c r="D100" s="1579"/>
      <c r="E100" s="1578"/>
      <c r="F100" s="1579"/>
      <c r="G100" s="1578"/>
      <c r="H100" s="1579"/>
      <c r="I100" s="1578"/>
      <c r="J100" s="1579"/>
      <c r="K100" s="1578"/>
      <c r="L100" s="1578"/>
      <c r="M100" s="1578"/>
      <c r="N100" s="1579"/>
      <c r="O100" s="1578"/>
      <c r="P100" s="1578"/>
      <c r="Q100" s="1578"/>
      <c r="R100" s="1579"/>
      <c r="S100" s="1579"/>
      <c r="T100" s="1579"/>
      <c r="U100" s="1580"/>
      <c r="V100" s="1578"/>
      <c r="W100" s="1581"/>
      <c r="X100" s="1581"/>
      <c r="Y100" s="1581"/>
      <c r="Z100" s="1581"/>
      <c r="AA100" s="1581"/>
      <c r="AB100" s="1581"/>
      <c r="AC100" s="1581"/>
      <c r="AD100" s="1581"/>
    </row>
    <row r="101">
      <c r="A101" s="1582" t="s">
        <v>8706</v>
      </c>
      <c r="B101" s="1582"/>
      <c r="C101" s="1582"/>
      <c r="D101" s="1583"/>
      <c r="E101" s="1582"/>
      <c r="F101" s="1583"/>
      <c r="G101" s="1582"/>
      <c r="H101" s="1583"/>
      <c r="I101" s="1584"/>
      <c r="J101" s="1583"/>
      <c r="K101" s="1585"/>
      <c r="L101" s="1585"/>
      <c r="M101" s="1585"/>
      <c r="N101" s="1586"/>
      <c r="O101" s="1585"/>
      <c r="P101" s="1585"/>
      <c r="Q101" s="1585"/>
      <c r="R101" s="1586"/>
      <c r="S101" s="1586"/>
      <c r="T101" s="1586"/>
      <c r="U101" s="1587"/>
      <c r="V101" s="1582"/>
      <c r="W101" s="1588"/>
      <c r="X101" s="1588"/>
      <c r="Y101" s="1588"/>
      <c r="Z101" s="1588"/>
      <c r="AA101" s="1588"/>
      <c r="AB101" s="1588"/>
      <c r="AC101" s="1588"/>
      <c r="AD101" s="1588"/>
    </row>
    <row r="102">
      <c r="A102" s="1589" t="s">
        <v>8707</v>
      </c>
      <c r="B102" s="1590"/>
      <c r="C102" s="1589"/>
      <c r="D102" s="1588"/>
      <c r="E102" s="1588"/>
      <c r="F102" s="1588"/>
      <c r="G102" s="1589"/>
      <c r="H102" s="1588"/>
      <c r="I102" s="1590"/>
      <c r="J102" s="1588"/>
      <c r="K102" s="1591"/>
      <c r="L102" s="1588"/>
      <c r="N102" s="1588"/>
      <c r="O102" s="1588"/>
      <c r="P102" s="1588"/>
      <c r="Q102" s="1588"/>
      <c r="R102" s="1588"/>
      <c r="S102" s="1588"/>
      <c r="T102" s="1588"/>
      <c r="U102" s="1588"/>
      <c r="V102" s="1589"/>
      <c r="W102" s="1588"/>
      <c r="X102" s="1588"/>
      <c r="Y102" s="1588"/>
      <c r="Z102" s="1588"/>
      <c r="AA102" s="1588"/>
      <c r="AB102" s="1588"/>
      <c r="AC102" s="1588"/>
      <c r="AD102" s="1588"/>
    </row>
    <row r="103">
      <c r="A103" s="1589" t="s">
        <v>8708</v>
      </c>
      <c r="B103" s="1590"/>
      <c r="C103" s="1589"/>
      <c r="D103" s="1588"/>
      <c r="E103" s="1588"/>
      <c r="F103" s="1588"/>
      <c r="G103" s="1589"/>
      <c r="H103" s="1588"/>
      <c r="I103" s="1590"/>
      <c r="J103" s="1588"/>
      <c r="K103" s="1591"/>
      <c r="L103" s="1588"/>
      <c r="N103" s="1588"/>
      <c r="O103" s="1588"/>
      <c r="P103" s="1588"/>
      <c r="Q103" s="1588"/>
      <c r="R103" s="1588"/>
      <c r="S103" s="1588"/>
      <c r="T103" s="1588"/>
      <c r="U103" s="1588"/>
      <c r="V103" s="1589"/>
      <c r="W103" s="1588"/>
      <c r="X103" s="1588"/>
      <c r="Y103" s="1588"/>
      <c r="Z103" s="1588"/>
      <c r="AA103" s="1588"/>
      <c r="AB103" s="1588"/>
      <c r="AC103" s="1588"/>
      <c r="AD103" s="1588"/>
    </row>
    <row r="104">
      <c r="A104" s="1589" t="s">
        <v>8709</v>
      </c>
      <c r="B104" s="1590"/>
      <c r="C104" s="1589"/>
      <c r="D104" s="1588"/>
      <c r="E104" s="1588"/>
      <c r="F104" s="1588"/>
      <c r="G104" s="1589"/>
      <c r="H104" s="1588"/>
      <c r="I104" s="1590"/>
      <c r="J104" s="1588"/>
      <c r="K104" s="1591"/>
      <c r="L104" s="1588"/>
      <c r="N104" s="1588"/>
      <c r="O104" s="1588"/>
      <c r="P104" s="1588"/>
      <c r="Q104" s="1588"/>
      <c r="R104" s="1588"/>
      <c r="S104" s="1588"/>
      <c r="T104" s="1588"/>
      <c r="U104" s="1588"/>
      <c r="V104" s="1589"/>
      <c r="W104" s="1588"/>
      <c r="X104" s="1588"/>
      <c r="Y104" s="1588"/>
      <c r="Z104" s="1588"/>
      <c r="AA104" s="1588"/>
      <c r="AB104" s="1588"/>
      <c r="AC104" s="1588"/>
      <c r="AD104" s="1588"/>
    </row>
    <row r="105">
      <c r="A105" s="1589" t="s">
        <v>8710</v>
      </c>
      <c r="B105" s="1590"/>
      <c r="C105" s="1589"/>
      <c r="D105" s="1588"/>
      <c r="E105" s="1588"/>
      <c r="F105" s="1588"/>
      <c r="G105" s="1589"/>
      <c r="H105" s="1588"/>
      <c r="I105" s="1590"/>
      <c r="J105" s="1588"/>
      <c r="K105" s="1591"/>
      <c r="L105" s="1588"/>
      <c r="N105" s="1588"/>
      <c r="O105" s="1588"/>
      <c r="P105" s="1588"/>
      <c r="Q105" s="1588"/>
      <c r="R105" s="1588"/>
      <c r="S105" s="1588"/>
      <c r="T105" s="1588"/>
      <c r="U105" s="1588"/>
      <c r="V105" s="1589"/>
      <c r="W105" s="1588"/>
      <c r="X105" s="1588"/>
      <c r="Y105" s="1588"/>
      <c r="Z105" s="1588"/>
      <c r="AA105" s="1588"/>
      <c r="AB105" s="1588"/>
      <c r="AC105" s="1588"/>
      <c r="AD105" s="1588"/>
    </row>
    <row r="106">
      <c r="A106" s="1589" t="s">
        <v>8711</v>
      </c>
      <c r="B106" s="1590"/>
      <c r="C106" s="1589"/>
      <c r="D106" s="1588"/>
      <c r="E106" s="1588"/>
      <c r="F106" s="1588"/>
      <c r="G106" s="1589"/>
      <c r="H106" s="1588"/>
      <c r="I106" s="1590"/>
      <c r="J106" s="1588"/>
      <c r="K106" s="1591"/>
      <c r="L106" s="1588"/>
      <c r="N106" s="1588"/>
      <c r="O106" s="1588"/>
      <c r="P106" s="1588"/>
      <c r="Q106" s="1588"/>
      <c r="R106" s="1588"/>
      <c r="S106" s="1588"/>
      <c r="T106" s="1588"/>
      <c r="U106" s="1588"/>
      <c r="V106" s="1589"/>
      <c r="W106" s="1588"/>
      <c r="X106" s="1588"/>
      <c r="Y106" s="1588"/>
      <c r="Z106" s="1588"/>
      <c r="AA106" s="1588"/>
      <c r="AB106" s="1588"/>
      <c r="AC106" s="1588"/>
      <c r="AD106" s="1588"/>
    </row>
    <row r="107">
      <c r="A107" s="1589" t="s">
        <v>8709</v>
      </c>
      <c r="B107" s="1590"/>
      <c r="C107" s="1589"/>
      <c r="D107" s="1588"/>
      <c r="E107" s="1588"/>
      <c r="F107" s="1588"/>
      <c r="G107" s="1589"/>
      <c r="H107" s="1588"/>
      <c r="I107" s="1590"/>
      <c r="J107" s="1588"/>
      <c r="K107" s="1591"/>
      <c r="L107" s="1588"/>
      <c r="N107" s="1588"/>
      <c r="O107" s="1588"/>
      <c r="P107" s="1588"/>
      <c r="Q107" s="1588"/>
      <c r="R107" s="1588"/>
      <c r="S107" s="1588"/>
      <c r="T107" s="1588"/>
      <c r="U107" s="1588"/>
      <c r="V107" s="1589"/>
      <c r="W107" s="1588"/>
      <c r="X107" s="1588"/>
      <c r="Y107" s="1588"/>
      <c r="Z107" s="1588"/>
      <c r="AA107" s="1588"/>
      <c r="AB107" s="1588"/>
      <c r="AC107" s="1588"/>
      <c r="AD107" s="1588"/>
    </row>
    <row r="108">
      <c r="A108" s="1592" t="s">
        <v>8712</v>
      </c>
      <c r="B108" s="1590"/>
      <c r="C108" s="1589"/>
      <c r="D108" s="1588"/>
      <c r="E108" s="1588"/>
      <c r="F108" s="1588"/>
      <c r="G108" s="1592"/>
      <c r="H108" s="1588"/>
      <c r="I108" s="1590"/>
      <c r="J108" s="1588"/>
      <c r="K108" s="1591"/>
      <c r="L108" s="1588"/>
      <c r="N108" s="1588"/>
      <c r="O108" s="1588"/>
      <c r="P108" s="1588"/>
      <c r="Q108" s="1588"/>
      <c r="R108" s="1588"/>
      <c r="S108" s="1588"/>
      <c r="T108" s="1588"/>
      <c r="U108" s="1588"/>
      <c r="V108" s="1589"/>
      <c r="W108" s="1588"/>
      <c r="X108" s="1588"/>
      <c r="Y108" s="1588"/>
      <c r="Z108" s="1588"/>
      <c r="AA108" s="1588"/>
      <c r="AB108" s="1588"/>
      <c r="AC108" s="1588"/>
      <c r="AD108" s="1588"/>
    </row>
    <row r="109">
      <c r="A109" s="1589"/>
      <c r="B109" s="1590"/>
      <c r="C109" s="1589"/>
      <c r="D109" s="1588"/>
      <c r="E109" s="1588"/>
      <c r="F109" s="1588"/>
      <c r="G109" s="1588"/>
      <c r="H109" s="1588"/>
      <c r="I109" s="1590"/>
      <c r="J109" s="1588"/>
      <c r="K109" s="1591"/>
      <c r="L109" s="1588"/>
      <c r="N109" s="1588"/>
      <c r="O109" s="1588"/>
      <c r="P109" s="1588"/>
      <c r="Q109" s="1588"/>
      <c r="R109" s="1588"/>
      <c r="S109" s="1588"/>
      <c r="T109" s="1588"/>
      <c r="U109" s="1588"/>
      <c r="V109" s="1589"/>
      <c r="W109" s="1588"/>
      <c r="X109" s="1588"/>
      <c r="Y109" s="1588"/>
      <c r="Z109" s="1588"/>
      <c r="AA109" s="1588"/>
      <c r="AB109" s="1588"/>
      <c r="AC109" s="1588"/>
      <c r="AD109" s="1588"/>
    </row>
    <row r="110">
      <c r="A110" s="1589"/>
      <c r="B110" s="1590"/>
      <c r="C110" s="1589"/>
      <c r="D110" s="1588"/>
      <c r="E110" s="1588"/>
      <c r="F110" s="1588"/>
      <c r="G110" s="1588"/>
      <c r="H110" s="1588"/>
      <c r="I110" s="104"/>
      <c r="J110" s="1588"/>
      <c r="K110" s="1593"/>
      <c r="L110" s="1588"/>
      <c r="N110" s="1588"/>
      <c r="O110" s="1588"/>
      <c r="P110" s="1588"/>
      <c r="Q110" s="1588"/>
      <c r="R110" s="1588"/>
      <c r="S110" s="1588"/>
      <c r="T110" s="1588"/>
      <c r="U110" s="1588"/>
      <c r="V110" s="1603"/>
      <c r="W110" s="1588"/>
      <c r="X110" s="1588"/>
      <c r="Y110" s="1588"/>
      <c r="Z110" s="1588"/>
      <c r="AA110" s="1588"/>
      <c r="AB110" s="1588"/>
      <c r="AC110" s="1588"/>
      <c r="AD110" s="1588"/>
    </row>
    <row r="111">
      <c r="A111" s="1589"/>
      <c r="B111" s="1590"/>
      <c r="C111" s="1589"/>
      <c r="D111" s="1588"/>
      <c r="E111" s="1588"/>
      <c r="F111" s="1588"/>
      <c r="G111" s="1588"/>
      <c r="H111" s="1588"/>
      <c r="I111" s="104"/>
      <c r="J111" s="1588"/>
      <c r="K111" s="1593"/>
      <c r="L111" s="1588"/>
      <c r="N111" s="1588"/>
      <c r="O111" s="1588"/>
      <c r="P111" s="1588"/>
      <c r="Q111" s="1588"/>
      <c r="R111" s="1588"/>
      <c r="S111" s="1588"/>
      <c r="T111" s="1588"/>
      <c r="U111" s="1588"/>
      <c r="V111" s="1603"/>
      <c r="W111" s="1588"/>
      <c r="X111" s="1588"/>
      <c r="Y111" s="1588"/>
      <c r="Z111" s="1588"/>
      <c r="AA111" s="1588"/>
      <c r="AB111" s="1588"/>
      <c r="AC111" s="1588"/>
      <c r="AD111" s="1588"/>
    </row>
    <row r="112">
      <c r="A112" s="1589"/>
      <c r="B112" s="1588"/>
      <c r="C112" s="1588"/>
      <c r="D112" s="1588"/>
      <c r="E112" s="1588"/>
      <c r="F112" s="1588"/>
      <c r="G112" s="1588"/>
      <c r="H112" s="1588"/>
      <c r="I112" s="104"/>
      <c r="J112" s="1588"/>
      <c r="K112" s="1593"/>
      <c r="L112" s="1588"/>
      <c r="N112" s="1588"/>
      <c r="O112" s="1588"/>
      <c r="P112" s="1588"/>
      <c r="Q112" s="1588"/>
      <c r="R112" s="1588"/>
      <c r="S112" s="1588"/>
      <c r="T112" s="1588"/>
      <c r="U112" s="1588"/>
      <c r="V112" s="1603"/>
      <c r="W112" s="1588"/>
      <c r="X112" s="1588"/>
      <c r="Y112" s="1588"/>
      <c r="Z112" s="1588"/>
      <c r="AA112" s="1588"/>
      <c r="AB112" s="1588"/>
      <c r="AC112" s="1588"/>
      <c r="AD112" s="1588"/>
    </row>
    <row r="113">
      <c r="A113" s="1589"/>
      <c r="B113" s="1588"/>
      <c r="C113" s="1588"/>
      <c r="D113" s="1588"/>
      <c r="E113" s="1588"/>
      <c r="F113" s="1588"/>
      <c r="G113" s="1588"/>
      <c r="H113" s="1588"/>
      <c r="I113" s="104"/>
      <c r="J113" s="1588"/>
      <c r="K113" s="1593"/>
      <c r="L113" s="1588"/>
      <c r="N113" s="1588"/>
      <c r="O113" s="1588"/>
      <c r="P113" s="1588"/>
      <c r="Q113" s="1588"/>
      <c r="R113" s="1588"/>
      <c r="S113" s="1588"/>
      <c r="T113" s="1588"/>
      <c r="U113" s="1588"/>
      <c r="V113" s="1603"/>
      <c r="W113" s="1588"/>
      <c r="X113" s="1588"/>
      <c r="Y113" s="1588"/>
      <c r="Z113" s="1588"/>
      <c r="AA113" s="1588"/>
      <c r="AB113" s="1588"/>
      <c r="AC113" s="1588"/>
      <c r="AD113" s="1588"/>
    </row>
    <row r="114">
      <c r="A114" s="1589"/>
      <c r="B114" s="1588"/>
      <c r="C114" s="1588"/>
      <c r="D114" s="1588"/>
      <c r="E114" s="1588"/>
      <c r="F114" s="1588"/>
      <c r="G114" s="1588"/>
      <c r="H114" s="1588"/>
      <c r="I114" s="104"/>
      <c r="J114" s="1588"/>
      <c r="K114" s="1593"/>
      <c r="L114" s="1588"/>
      <c r="N114" s="1588"/>
      <c r="O114" s="1588"/>
      <c r="P114" s="1588"/>
      <c r="Q114" s="1588"/>
      <c r="R114" s="1588"/>
      <c r="S114" s="1588"/>
      <c r="T114" s="1588"/>
      <c r="U114" s="1588"/>
      <c r="V114" s="1603"/>
      <c r="W114" s="1588"/>
      <c r="X114" s="1588"/>
      <c r="Y114" s="1588"/>
      <c r="Z114" s="1588"/>
      <c r="AA114" s="1588"/>
      <c r="AB114" s="1588"/>
      <c r="AC114" s="1588"/>
      <c r="AD114" s="1588"/>
    </row>
    <row r="115">
      <c r="A115" s="1589"/>
      <c r="B115" s="1588"/>
      <c r="C115" s="1588"/>
      <c r="D115" s="1588"/>
      <c r="E115" s="1588"/>
      <c r="F115" s="1588"/>
      <c r="G115" s="1588"/>
      <c r="H115" s="1588"/>
      <c r="I115" s="104"/>
      <c r="J115" s="1588"/>
      <c r="K115" s="1593"/>
      <c r="L115" s="1588"/>
      <c r="N115" s="1588"/>
      <c r="O115" s="1588"/>
      <c r="P115" s="1588"/>
      <c r="Q115" s="1588"/>
      <c r="R115" s="1588"/>
      <c r="S115" s="1588"/>
      <c r="T115" s="1588"/>
      <c r="U115" s="1588"/>
      <c r="V115" s="1603"/>
      <c r="W115" s="1588"/>
      <c r="X115" s="1588"/>
      <c r="Y115" s="1588"/>
      <c r="Z115" s="1588"/>
      <c r="AA115" s="1588"/>
      <c r="AB115" s="1588"/>
      <c r="AC115" s="1588"/>
      <c r="AD115" s="1588"/>
    </row>
    <row r="116">
      <c r="A116" s="1589"/>
      <c r="B116" s="1588"/>
      <c r="C116" s="1588"/>
      <c r="D116" s="1588"/>
      <c r="E116" s="1588"/>
      <c r="F116" s="1588"/>
      <c r="G116" s="1588"/>
      <c r="H116" s="1588"/>
      <c r="I116" s="104"/>
      <c r="J116" s="1588"/>
      <c r="K116" s="1593"/>
      <c r="L116" s="1588"/>
      <c r="N116" s="1588"/>
      <c r="O116" s="1588"/>
      <c r="P116" s="1588"/>
      <c r="Q116" s="1588"/>
      <c r="R116" s="1588"/>
      <c r="S116" s="1588"/>
      <c r="T116" s="1588"/>
      <c r="U116" s="1588"/>
      <c r="V116" s="1603"/>
      <c r="W116" s="1588"/>
      <c r="X116" s="1588"/>
      <c r="Y116" s="1588"/>
      <c r="Z116" s="1588"/>
      <c r="AA116" s="1588"/>
      <c r="AB116" s="1588"/>
      <c r="AC116" s="1588"/>
      <c r="AD116" s="1588"/>
    </row>
    <row r="117">
      <c r="A117" s="1589"/>
      <c r="B117" s="1588"/>
      <c r="C117" s="1588"/>
      <c r="D117" s="1588"/>
      <c r="E117" s="1588"/>
      <c r="F117" s="1588"/>
      <c r="G117" s="1588"/>
      <c r="H117" s="1588"/>
      <c r="I117" s="104"/>
      <c r="J117" s="1588"/>
      <c r="K117" s="1593"/>
      <c r="L117" s="1588"/>
      <c r="N117" s="1588"/>
      <c r="O117" s="1588"/>
      <c r="P117" s="1588"/>
      <c r="Q117" s="1588"/>
      <c r="R117" s="1588"/>
      <c r="S117" s="1588"/>
      <c r="T117" s="1588"/>
      <c r="U117" s="1588"/>
      <c r="V117" s="1603"/>
      <c r="W117" s="1588"/>
      <c r="X117" s="1588"/>
      <c r="Y117" s="1588"/>
      <c r="Z117" s="1588"/>
      <c r="AA117" s="1588"/>
      <c r="AB117" s="1588"/>
      <c r="AC117" s="1588"/>
      <c r="AD117" s="1588"/>
    </row>
    <row r="118">
      <c r="A118" s="1589"/>
      <c r="B118" s="1588"/>
      <c r="C118" s="1588"/>
      <c r="D118" s="1588"/>
      <c r="E118" s="1588"/>
      <c r="F118" s="1588"/>
      <c r="G118" s="1588"/>
      <c r="H118" s="1588"/>
      <c r="I118" s="104"/>
      <c r="J118" s="1588"/>
      <c r="K118" s="104"/>
      <c r="L118" s="1588"/>
      <c r="N118" s="1588"/>
      <c r="O118" s="1588"/>
      <c r="P118" s="1588"/>
      <c r="Q118" s="1588"/>
      <c r="R118" s="1588"/>
      <c r="S118" s="1588"/>
      <c r="T118" s="1588"/>
      <c r="U118" s="1588"/>
      <c r="V118" s="1603"/>
      <c r="W118" s="1588"/>
      <c r="X118" s="1588"/>
      <c r="Y118" s="1588"/>
      <c r="Z118" s="1588"/>
      <c r="AA118" s="1588"/>
      <c r="AB118" s="1588"/>
      <c r="AC118" s="1588"/>
      <c r="AD118" s="1588"/>
    </row>
    <row r="119">
      <c r="A119" s="1589"/>
      <c r="B119" s="1588"/>
      <c r="C119" s="1588"/>
      <c r="D119" s="1588"/>
      <c r="E119" s="1588"/>
      <c r="F119" s="1588"/>
      <c r="G119" s="1588"/>
      <c r="H119" s="1588"/>
      <c r="I119" s="104"/>
      <c r="J119" s="1588"/>
      <c r="K119" s="104"/>
      <c r="L119" s="1588"/>
      <c r="N119" s="1588"/>
      <c r="O119" s="1588"/>
      <c r="P119" s="1588"/>
      <c r="Q119" s="1588"/>
      <c r="R119" s="1588"/>
      <c r="S119" s="1588"/>
      <c r="T119" s="1588"/>
      <c r="U119" s="1588"/>
      <c r="V119" s="1603"/>
      <c r="W119" s="1588"/>
      <c r="X119" s="1588"/>
      <c r="Y119" s="1588"/>
      <c r="Z119" s="1588"/>
      <c r="AA119" s="1588"/>
      <c r="AB119" s="1588"/>
      <c r="AC119" s="1588"/>
      <c r="AD119" s="1588"/>
    </row>
    <row r="120">
      <c r="A120" s="1589"/>
      <c r="B120" s="1588"/>
      <c r="C120" s="1588"/>
      <c r="D120" s="1588"/>
      <c r="E120" s="1588"/>
      <c r="F120" s="1588"/>
      <c r="G120" s="1588"/>
      <c r="H120" s="1588"/>
      <c r="I120" s="104"/>
      <c r="J120" s="1588"/>
      <c r="K120" s="104"/>
      <c r="L120" s="1588"/>
      <c r="N120" s="1588"/>
      <c r="O120" s="1588"/>
      <c r="P120" s="1588"/>
      <c r="Q120" s="1588"/>
      <c r="R120" s="1588"/>
      <c r="S120" s="1588"/>
      <c r="T120" s="1588"/>
      <c r="U120" s="1588"/>
      <c r="V120" s="1603"/>
      <c r="W120" s="1588"/>
      <c r="X120" s="1588"/>
      <c r="Y120" s="1588"/>
      <c r="Z120" s="1588"/>
      <c r="AA120" s="1588"/>
      <c r="AB120" s="1588"/>
      <c r="AC120" s="1588"/>
      <c r="AD120" s="1588"/>
    </row>
    <row r="121">
      <c r="A121" s="1589"/>
      <c r="B121" s="1588"/>
      <c r="C121" s="1588"/>
      <c r="D121" s="1588"/>
      <c r="E121" s="1588"/>
      <c r="F121" s="1588"/>
      <c r="G121" s="1588"/>
      <c r="H121" s="1588"/>
      <c r="I121" s="104"/>
      <c r="J121" s="1588"/>
      <c r="K121" s="104"/>
      <c r="L121" s="1588"/>
      <c r="N121" s="1588"/>
      <c r="O121" s="1588"/>
      <c r="P121" s="1588"/>
      <c r="Q121" s="1588"/>
      <c r="R121" s="1588"/>
      <c r="S121" s="1588"/>
      <c r="T121" s="1588"/>
      <c r="U121" s="1588"/>
      <c r="V121" s="1603"/>
      <c r="W121" s="1588"/>
      <c r="X121" s="1588"/>
      <c r="Y121" s="1588"/>
      <c r="Z121" s="1588"/>
      <c r="AA121" s="1588"/>
      <c r="AB121" s="1588"/>
      <c r="AC121" s="1588"/>
      <c r="AD121" s="1588"/>
    </row>
    <row r="122">
      <c r="A122" s="1588"/>
      <c r="B122" s="1588"/>
      <c r="C122" s="1588"/>
      <c r="D122" s="1588"/>
      <c r="E122" s="1588"/>
      <c r="F122" s="1588"/>
      <c r="G122" s="1588"/>
      <c r="H122" s="1588"/>
      <c r="I122" s="104"/>
      <c r="J122" s="1588"/>
      <c r="K122" s="104"/>
      <c r="L122" s="104"/>
      <c r="N122" s="1588"/>
      <c r="O122" s="1588"/>
      <c r="P122" s="1588"/>
      <c r="Q122" s="1588"/>
      <c r="R122" s="1588"/>
      <c r="S122" s="1588"/>
      <c r="T122" s="1588"/>
      <c r="U122" s="1588"/>
      <c r="V122" s="1603"/>
      <c r="W122" s="1588"/>
      <c r="X122" s="1588"/>
      <c r="Y122" s="1588"/>
      <c r="Z122" s="1588"/>
      <c r="AA122" s="1588"/>
      <c r="AB122" s="1588"/>
      <c r="AC122" s="1588"/>
      <c r="AD122" s="1588"/>
    </row>
    <row r="123">
      <c r="A123" s="1588"/>
      <c r="B123" s="1588"/>
      <c r="C123" s="1588"/>
      <c r="D123" s="1588"/>
      <c r="E123" s="1588"/>
      <c r="F123" s="1588"/>
      <c r="G123" s="1588"/>
      <c r="H123" s="1588"/>
      <c r="I123" s="104"/>
      <c r="J123" s="1588"/>
      <c r="K123" s="104"/>
      <c r="L123" s="104"/>
      <c r="N123" s="1588"/>
      <c r="O123" s="1588"/>
      <c r="P123" s="1588"/>
      <c r="Q123" s="1588"/>
      <c r="R123" s="1588"/>
      <c r="S123" s="1588"/>
      <c r="T123" s="1588"/>
      <c r="U123" s="1588"/>
      <c r="V123" s="1603"/>
      <c r="W123" s="1588"/>
      <c r="X123" s="1588"/>
      <c r="Y123" s="1588"/>
      <c r="Z123" s="1588"/>
      <c r="AA123" s="1588"/>
      <c r="AB123" s="1588"/>
      <c r="AC123" s="1588"/>
      <c r="AD123" s="1588"/>
    </row>
    <row r="124">
      <c r="A124" s="1588"/>
      <c r="B124" s="1588"/>
      <c r="C124" s="1588"/>
      <c r="D124" s="1588"/>
      <c r="E124" s="1588"/>
      <c r="F124" s="1588"/>
      <c r="G124" s="1588"/>
      <c r="H124" s="1588"/>
      <c r="I124" s="104"/>
      <c r="J124" s="1588"/>
      <c r="K124" s="104"/>
      <c r="L124" s="104"/>
      <c r="N124" s="1588"/>
      <c r="O124" s="1588"/>
      <c r="P124" s="1588"/>
      <c r="Q124" s="1588"/>
      <c r="R124" s="1588"/>
      <c r="S124" s="1588"/>
      <c r="T124" s="1588"/>
      <c r="U124" s="1588"/>
      <c r="V124" s="1603"/>
      <c r="W124" s="1588"/>
      <c r="X124" s="1588"/>
      <c r="Y124" s="1588"/>
      <c r="Z124" s="1588"/>
      <c r="AA124" s="1588"/>
      <c r="AB124" s="1588"/>
      <c r="AC124" s="1588"/>
      <c r="AD124" s="1588"/>
    </row>
    <row r="125">
      <c r="A125" s="1588"/>
      <c r="B125" s="1588"/>
      <c r="C125" s="1588"/>
      <c r="D125" s="1588"/>
      <c r="E125" s="1588"/>
      <c r="F125" s="1588"/>
      <c r="G125" s="1588"/>
      <c r="H125" s="1588"/>
      <c r="I125" s="104"/>
      <c r="J125" s="1588"/>
      <c r="K125" s="104"/>
      <c r="L125" s="104"/>
      <c r="N125" s="1588"/>
      <c r="O125" s="1588"/>
      <c r="P125" s="1588"/>
      <c r="Q125" s="1588"/>
      <c r="R125" s="1588"/>
      <c r="S125" s="1588"/>
      <c r="T125" s="1588"/>
      <c r="U125" s="1588"/>
      <c r="V125" s="1603"/>
      <c r="W125" s="1588"/>
      <c r="X125" s="1588"/>
      <c r="Y125" s="1588"/>
      <c r="Z125" s="1588"/>
      <c r="AA125" s="1588"/>
      <c r="AB125" s="1588"/>
      <c r="AC125" s="1588"/>
      <c r="AD125" s="1588"/>
    </row>
    <row r="126">
      <c r="A126" s="1588"/>
      <c r="B126" s="1588"/>
      <c r="C126" s="1588"/>
      <c r="D126" s="1588"/>
      <c r="E126" s="1588"/>
      <c r="F126" s="1588"/>
      <c r="G126" s="1588"/>
      <c r="H126" s="1588"/>
      <c r="I126" s="104"/>
      <c r="J126" s="1588"/>
      <c r="K126" s="104"/>
      <c r="L126" s="104"/>
      <c r="N126" s="1588"/>
      <c r="O126" s="1588"/>
      <c r="P126" s="1588"/>
      <c r="Q126" s="1588"/>
      <c r="R126" s="1588"/>
      <c r="S126" s="1588"/>
      <c r="T126" s="1588"/>
      <c r="U126" s="1588"/>
      <c r="V126" s="1603"/>
      <c r="W126" s="1588"/>
      <c r="X126" s="1588"/>
      <c r="Y126" s="1588"/>
      <c r="Z126" s="1588"/>
      <c r="AA126" s="1588"/>
      <c r="AB126" s="1588"/>
      <c r="AC126" s="1588"/>
      <c r="AD126" s="1588"/>
    </row>
    <row r="127">
      <c r="A127" s="1588"/>
      <c r="B127" s="1588"/>
      <c r="C127" s="1588"/>
      <c r="D127" s="1588"/>
      <c r="E127" s="1588"/>
      <c r="F127" s="1588"/>
      <c r="G127" s="1588"/>
      <c r="H127" s="1588"/>
      <c r="I127" s="104"/>
      <c r="J127" s="1588"/>
      <c r="K127" s="104"/>
      <c r="L127" s="104"/>
      <c r="N127" s="1588"/>
      <c r="O127" s="1588"/>
      <c r="P127" s="1588"/>
      <c r="Q127" s="1588"/>
      <c r="R127" s="1588"/>
      <c r="S127" s="1588"/>
      <c r="T127" s="1588"/>
      <c r="U127" s="1588"/>
      <c r="V127" s="1603"/>
      <c r="W127" s="1588"/>
      <c r="X127" s="1588"/>
      <c r="Y127" s="1588"/>
      <c r="Z127" s="1588"/>
      <c r="AA127" s="1588"/>
      <c r="AB127" s="1588"/>
      <c r="AC127" s="1588"/>
      <c r="AD127" s="1588"/>
    </row>
    <row r="128">
      <c r="A128" s="1588"/>
      <c r="B128" s="1588"/>
      <c r="C128" s="1588"/>
      <c r="D128" s="1588"/>
      <c r="E128" s="1588"/>
      <c r="F128" s="1588"/>
      <c r="G128" s="1588"/>
      <c r="H128" s="1588"/>
      <c r="I128" s="104"/>
      <c r="J128" s="1588"/>
      <c r="K128" s="104"/>
      <c r="L128" s="104"/>
      <c r="N128" s="1588"/>
      <c r="O128" s="1588"/>
      <c r="P128" s="1588"/>
      <c r="Q128" s="1588"/>
      <c r="R128" s="1588"/>
      <c r="S128" s="1588"/>
      <c r="T128" s="1588"/>
      <c r="U128" s="1588"/>
      <c r="V128" s="1603"/>
      <c r="W128" s="1588"/>
      <c r="X128" s="1588"/>
      <c r="Y128" s="1588"/>
      <c r="Z128" s="1588"/>
      <c r="AA128" s="1588"/>
      <c r="AB128" s="1588"/>
      <c r="AC128" s="1588"/>
      <c r="AD128" s="1588"/>
    </row>
    <row r="129">
      <c r="A129" s="1588"/>
      <c r="B129" s="1588"/>
      <c r="C129" s="1588"/>
      <c r="D129" s="1588"/>
      <c r="E129" s="1588"/>
      <c r="F129" s="1588"/>
      <c r="G129" s="1588"/>
      <c r="H129" s="1588"/>
      <c r="I129" s="104"/>
      <c r="J129" s="1588"/>
      <c r="K129" s="104"/>
      <c r="L129" s="104"/>
      <c r="N129" s="1588"/>
      <c r="O129" s="1588"/>
      <c r="P129" s="1588"/>
      <c r="Q129" s="1588"/>
      <c r="R129" s="1588"/>
      <c r="S129" s="1588"/>
      <c r="T129" s="1588"/>
      <c r="U129" s="1588"/>
      <c r="V129" s="1603"/>
      <c r="W129" s="1588"/>
      <c r="X129" s="1588"/>
      <c r="Y129" s="1588"/>
      <c r="Z129" s="1588"/>
      <c r="AA129" s="1588"/>
      <c r="AB129" s="1588"/>
      <c r="AC129" s="1588"/>
      <c r="AD129" s="1588"/>
    </row>
    <row r="130">
      <c r="A130" s="1588"/>
      <c r="B130" s="1588"/>
      <c r="C130" s="1588"/>
      <c r="D130" s="1588"/>
      <c r="E130" s="1588"/>
      <c r="F130" s="1588"/>
      <c r="G130" s="1588"/>
      <c r="H130" s="1588"/>
      <c r="I130" s="104"/>
      <c r="J130" s="1588"/>
      <c r="K130" s="104"/>
      <c r="L130" s="104"/>
      <c r="N130" s="1588"/>
      <c r="O130" s="1588"/>
      <c r="P130" s="1588"/>
      <c r="Q130" s="1588"/>
      <c r="R130" s="1588"/>
      <c r="S130" s="1588"/>
      <c r="T130" s="1588"/>
      <c r="U130" s="1588"/>
      <c r="V130" s="1603"/>
      <c r="W130" s="1588"/>
      <c r="X130" s="1588"/>
      <c r="Y130" s="1588"/>
      <c r="Z130" s="1588"/>
      <c r="AA130" s="1588"/>
      <c r="AB130" s="1588"/>
      <c r="AC130" s="1588"/>
      <c r="AD130" s="1588"/>
    </row>
    <row r="131">
      <c r="A131" s="1588"/>
      <c r="B131" s="1588"/>
      <c r="C131" s="1588"/>
      <c r="D131" s="1588"/>
      <c r="E131" s="1588"/>
      <c r="F131" s="1588"/>
      <c r="G131" s="1588"/>
      <c r="H131" s="1588"/>
      <c r="I131" s="104"/>
      <c r="J131" s="1588"/>
      <c r="K131" s="104"/>
      <c r="L131" s="104"/>
      <c r="N131" s="1588"/>
      <c r="O131" s="1588"/>
      <c r="P131" s="1588"/>
      <c r="Q131" s="1588"/>
      <c r="R131" s="1588"/>
      <c r="S131" s="1588"/>
      <c r="T131" s="1588"/>
      <c r="U131" s="1588"/>
      <c r="V131" s="1603"/>
      <c r="W131" s="1588"/>
      <c r="X131" s="1588"/>
      <c r="Y131" s="1588"/>
      <c r="Z131" s="1588"/>
      <c r="AA131" s="1588"/>
      <c r="AB131" s="1588"/>
      <c r="AC131" s="1588"/>
      <c r="AD131" s="1588"/>
    </row>
    <row r="132">
      <c r="A132" s="1588"/>
      <c r="B132" s="1588"/>
      <c r="C132" s="1588"/>
      <c r="D132" s="1588"/>
      <c r="E132" s="1588"/>
      <c r="F132" s="1588"/>
      <c r="G132" s="1588"/>
      <c r="H132" s="1588"/>
      <c r="I132" s="104"/>
      <c r="J132" s="1588"/>
      <c r="K132" s="104"/>
      <c r="L132" s="104"/>
      <c r="N132" s="1588"/>
      <c r="O132" s="1588"/>
      <c r="P132" s="1588"/>
      <c r="Q132" s="1588"/>
      <c r="R132" s="1588"/>
      <c r="S132" s="1588"/>
      <c r="T132" s="1588"/>
      <c r="U132" s="1588"/>
      <c r="V132" s="1603"/>
      <c r="W132" s="1588"/>
      <c r="X132" s="1588"/>
      <c r="Y132" s="1588"/>
      <c r="Z132" s="1588"/>
      <c r="AA132" s="1588"/>
      <c r="AB132" s="1588"/>
      <c r="AC132" s="1588"/>
      <c r="AD132" s="1588"/>
    </row>
    <row r="133">
      <c r="A133" s="1578" t="s">
        <v>8660</v>
      </c>
      <c r="B133" s="1578"/>
      <c r="C133" s="1578"/>
      <c r="D133" s="1579"/>
      <c r="E133" s="1578"/>
      <c r="F133" s="1579"/>
      <c r="G133" s="1578"/>
      <c r="H133" s="1579"/>
      <c r="I133" s="1578"/>
      <c r="J133" s="1579"/>
      <c r="K133" s="1578"/>
      <c r="L133" s="1578"/>
      <c r="M133" s="1578"/>
      <c r="N133" s="1579"/>
      <c r="O133" s="1578"/>
      <c r="P133" s="1578"/>
      <c r="Q133" s="1578"/>
      <c r="R133" s="1579"/>
      <c r="S133" s="1579"/>
      <c r="T133" s="1579"/>
      <c r="U133" s="1580"/>
      <c r="V133" s="1578"/>
      <c r="W133" s="1581"/>
      <c r="X133" s="1581"/>
      <c r="Y133" s="1581"/>
      <c r="Z133" s="1581"/>
      <c r="AA133" s="1581"/>
      <c r="AB133" s="1581"/>
      <c r="AC133" s="1581"/>
      <c r="AD133" s="1581"/>
    </row>
    <row r="134">
      <c r="A134" s="1582"/>
      <c r="B134" s="1582"/>
      <c r="C134" s="1582"/>
      <c r="D134" s="1583"/>
      <c r="E134" s="1582"/>
      <c r="F134" s="1583"/>
      <c r="G134" s="1582"/>
      <c r="H134" s="1583"/>
      <c r="I134" s="1584"/>
      <c r="J134" s="1583"/>
      <c r="K134" s="1585"/>
      <c r="L134" s="1585"/>
      <c r="M134" s="1585"/>
      <c r="N134" s="1586"/>
      <c r="O134" s="1585"/>
      <c r="P134" s="1585"/>
      <c r="Q134" s="1585"/>
      <c r="R134" s="1586"/>
      <c r="S134" s="1586"/>
      <c r="T134" s="1586"/>
      <c r="U134" s="1587"/>
      <c r="V134" s="1582"/>
      <c r="W134" s="1588"/>
      <c r="X134" s="1588"/>
      <c r="Y134" s="1588"/>
      <c r="Z134" s="1588"/>
      <c r="AA134" s="1588"/>
      <c r="AB134" s="1588"/>
      <c r="AC134" s="1588"/>
      <c r="AD134" s="1588"/>
    </row>
    <row r="135">
      <c r="A135" s="1589"/>
      <c r="B135" s="1590"/>
      <c r="C135" s="1589"/>
      <c r="D135" s="1588"/>
      <c r="E135" s="1588"/>
      <c r="F135" s="1588"/>
      <c r="G135" s="1589"/>
      <c r="H135" s="1588"/>
      <c r="I135" s="1590"/>
      <c r="J135" s="1588"/>
      <c r="K135" s="1591"/>
      <c r="L135" s="1588"/>
      <c r="N135" s="1588"/>
      <c r="O135" s="1588"/>
      <c r="P135" s="1588"/>
      <c r="Q135" s="1588"/>
      <c r="R135" s="1588"/>
      <c r="S135" s="1588"/>
      <c r="T135" s="1588"/>
      <c r="U135" s="1588"/>
      <c r="V135" s="1589"/>
      <c r="W135" s="1588"/>
      <c r="X135" s="1588"/>
      <c r="Y135" s="1588"/>
      <c r="Z135" s="1588"/>
      <c r="AA135" s="1588"/>
      <c r="AB135" s="1588"/>
      <c r="AC135" s="1588"/>
      <c r="AD135" s="1588"/>
    </row>
    <row r="136">
      <c r="A136" s="1589"/>
      <c r="B136" s="1590"/>
      <c r="C136" s="1589"/>
      <c r="D136" s="1588"/>
      <c r="E136" s="1588"/>
      <c r="F136" s="1588"/>
      <c r="G136" s="1589"/>
      <c r="H136" s="1588"/>
      <c r="I136" s="1590"/>
      <c r="J136" s="1588"/>
      <c r="K136" s="1591"/>
      <c r="L136" s="1588"/>
      <c r="N136" s="1588"/>
      <c r="O136" s="1588"/>
      <c r="P136" s="1588"/>
      <c r="Q136" s="1588"/>
      <c r="R136" s="1588"/>
      <c r="S136" s="1588"/>
      <c r="T136" s="1588"/>
      <c r="U136" s="1588"/>
      <c r="V136" s="1589"/>
      <c r="W136" s="1588"/>
      <c r="X136" s="1588"/>
      <c r="Y136" s="1588"/>
      <c r="Z136" s="1588"/>
      <c r="AA136" s="1588"/>
      <c r="AB136" s="1588"/>
      <c r="AC136" s="1588"/>
      <c r="AD136" s="1588"/>
    </row>
    <row r="137">
      <c r="A137" s="1589"/>
      <c r="B137" s="1590"/>
      <c r="C137" s="1589"/>
      <c r="D137" s="1588"/>
      <c r="E137" s="1588"/>
      <c r="F137" s="1588"/>
      <c r="G137" s="1589"/>
      <c r="H137" s="1588"/>
      <c r="I137" s="1590"/>
      <c r="J137" s="1588"/>
      <c r="K137" s="1591"/>
      <c r="L137" s="1588"/>
      <c r="N137" s="1588"/>
      <c r="O137" s="1588"/>
      <c r="P137" s="1588"/>
      <c r="Q137" s="1588"/>
      <c r="R137" s="1588"/>
      <c r="S137" s="1588"/>
      <c r="T137" s="1588"/>
      <c r="U137" s="1588"/>
      <c r="V137" s="1589"/>
      <c r="W137" s="1588"/>
      <c r="X137" s="1588"/>
      <c r="Y137" s="1588"/>
      <c r="Z137" s="1588"/>
      <c r="AA137" s="1588"/>
      <c r="AB137" s="1588"/>
      <c r="AC137" s="1588"/>
      <c r="AD137" s="1588"/>
    </row>
    <row r="138">
      <c r="A138" s="1589"/>
      <c r="B138" s="1590"/>
      <c r="C138" s="1589"/>
      <c r="D138" s="1588"/>
      <c r="E138" s="1588"/>
      <c r="F138" s="1588"/>
      <c r="G138" s="1589"/>
      <c r="H138" s="1588"/>
      <c r="I138" s="1590"/>
      <c r="J138" s="1588"/>
      <c r="K138" s="1591"/>
      <c r="L138" s="1588"/>
      <c r="N138" s="1588"/>
      <c r="O138" s="1588"/>
      <c r="P138" s="1588"/>
      <c r="Q138" s="1588"/>
      <c r="R138" s="1588"/>
      <c r="S138" s="1588"/>
      <c r="T138" s="1588"/>
      <c r="U138" s="1588"/>
      <c r="V138" s="1589"/>
      <c r="W138" s="1588"/>
      <c r="X138" s="1588"/>
      <c r="Y138" s="1588"/>
      <c r="Z138" s="1588"/>
      <c r="AA138" s="1588"/>
      <c r="AB138" s="1588"/>
      <c r="AC138" s="1588"/>
      <c r="AD138" s="1588"/>
    </row>
    <row r="139">
      <c r="A139" s="1589"/>
      <c r="B139" s="1590"/>
      <c r="C139" s="1589"/>
      <c r="D139" s="1588"/>
      <c r="E139" s="1588"/>
      <c r="F139" s="1588"/>
      <c r="G139" s="1589"/>
      <c r="H139" s="1588"/>
      <c r="I139" s="1590"/>
      <c r="J139" s="1588"/>
      <c r="K139" s="1591"/>
      <c r="L139" s="1588"/>
      <c r="N139" s="1588"/>
      <c r="O139" s="1588"/>
      <c r="P139" s="1588"/>
      <c r="Q139" s="1588"/>
      <c r="R139" s="1588"/>
      <c r="S139" s="1588"/>
      <c r="T139" s="1588"/>
      <c r="U139" s="1588"/>
      <c r="V139" s="1589"/>
      <c r="W139" s="1588"/>
      <c r="X139" s="1588"/>
      <c r="Y139" s="1588"/>
      <c r="Z139" s="1588"/>
      <c r="AA139" s="1588"/>
      <c r="AB139" s="1588"/>
      <c r="AC139" s="1588"/>
      <c r="AD139" s="1588"/>
    </row>
    <row r="140">
      <c r="A140" s="1589"/>
      <c r="B140" s="1590"/>
      <c r="C140" s="1589"/>
      <c r="D140" s="1588"/>
      <c r="E140" s="1588"/>
      <c r="F140" s="1588"/>
      <c r="G140" s="1589"/>
      <c r="H140" s="1588"/>
      <c r="I140" s="1590"/>
      <c r="J140" s="1588"/>
      <c r="K140" s="1591"/>
      <c r="L140" s="1588"/>
      <c r="N140" s="1588"/>
      <c r="O140" s="1588"/>
      <c r="P140" s="1588"/>
      <c r="Q140" s="1588"/>
      <c r="R140" s="1588"/>
      <c r="S140" s="1588"/>
      <c r="T140" s="1588"/>
      <c r="U140" s="1588"/>
      <c r="V140" s="1589"/>
      <c r="W140" s="1588"/>
      <c r="X140" s="1588"/>
      <c r="Y140" s="1588"/>
      <c r="Z140" s="1588"/>
      <c r="AA140" s="1588"/>
      <c r="AB140" s="1588"/>
      <c r="AC140" s="1588"/>
      <c r="AD140" s="1588"/>
    </row>
    <row r="141">
      <c r="A141" s="1589"/>
      <c r="B141" s="1590"/>
      <c r="C141" s="1589"/>
      <c r="D141" s="1588"/>
      <c r="E141" s="1588"/>
      <c r="F141" s="1588"/>
      <c r="G141" s="1592"/>
      <c r="H141" s="1588"/>
      <c r="I141" s="1590"/>
      <c r="J141" s="1588"/>
      <c r="K141" s="1591"/>
      <c r="L141" s="1588"/>
      <c r="N141" s="1588"/>
      <c r="O141" s="1588"/>
      <c r="P141" s="1588"/>
      <c r="Q141" s="1588"/>
      <c r="R141" s="1588"/>
      <c r="S141" s="1588"/>
      <c r="T141" s="1588"/>
      <c r="U141" s="1588"/>
      <c r="V141" s="1589"/>
      <c r="W141" s="1588"/>
      <c r="X141" s="1588"/>
      <c r="Y141" s="1588"/>
      <c r="Z141" s="1588"/>
      <c r="AA141" s="1588"/>
      <c r="AB141" s="1588"/>
      <c r="AC141" s="1588"/>
      <c r="AD141" s="1588"/>
    </row>
    <row r="142">
      <c r="A142" s="1589"/>
      <c r="B142" s="1590"/>
      <c r="C142" s="1589"/>
      <c r="D142" s="1588"/>
      <c r="E142" s="1588"/>
      <c r="F142" s="1588"/>
      <c r="G142" s="1588"/>
      <c r="H142" s="1588"/>
      <c r="I142" s="1590"/>
      <c r="J142" s="1588"/>
      <c r="K142" s="1591"/>
      <c r="L142" s="1588"/>
      <c r="N142" s="1588"/>
      <c r="O142" s="1588"/>
      <c r="P142" s="1588"/>
      <c r="Q142" s="1588"/>
      <c r="R142" s="1588"/>
      <c r="S142" s="1588"/>
      <c r="T142" s="1588"/>
      <c r="U142" s="1588"/>
      <c r="V142" s="1589"/>
      <c r="W142" s="1588"/>
      <c r="X142" s="1588"/>
      <c r="Y142" s="1588"/>
      <c r="Z142" s="1588"/>
      <c r="AA142" s="1588"/>
      <c r="AB142" s="1588"/>
      <c r="AC142" s="1588"/>
      <c r="AD142" s="1588"/>
    </row>
    <row r="143">
      <c r="A143" s="1589"/>
      <c r="B143" s="1590"/>
      <c r="C143" s="1589"/>
      <c r="D143" s="1588"/>
      <c r="E143" s="1588"/>
      <c r="F143" s="1588"/>
      <c r="G143" s="1588"/>
      <c r="H143" s="1588"/>
      <c r="I143" s="104"/>
      <c r="J143" s="1588"/>
      <c r="K143" s="1593"/>
      <c r="L143" s="1588"/>
      <c r="N143" s="1588"/>
      <c r="O143" s="1588"/>
      <c r="P143" s="1588"/>
      <c r="Q143" s="1588"/>
      <c r="R143" s="1588"/>
      <c r="S143" s="1588"/>
      <c r="T143" s="1588"/>
      <c r="U143" s="1588"/>
      <c r="V143" s="1603"/>
      <c r="W143" s="1588"/>
      <c r="X143" s="1588"/>
      <c r="Y143" s="1588"/>
      <c r="Z143" s="1588"/>
      <c r="AA143" s="1588"/>
      <c r="AB143" s="1588"/>
      <c r="AC143" s="1588"/>
      <c r="AD143" s="1588"/>
    </row>
    <row r="144">
      <c r="A144" s="1589"/>
      <c r="B144" s="1590"/>
      <c r="C144" s="1589"/>
      <c r="D144" s="1588"/>
      <c r="E144" s="1588"/>
      <c r="F144" s="1588"/>
      <c r="G144" s="1588"/>
      <c r="H144" s="1588"/>
      <c r="I144" s="104"/>
      <c r="J144" s="1588"/>
      <c r="K144" s="1593"/>
      <c r="L144" s="1588"/>
      <c r="N144" s="1588"/>
      <c r="O144" s="1588"/>
      <c r="P144" s="1588"/>
      <c r="Q144" s="1588"/>
      <c r="R144" s="1588"/>
      <c r="S144" s="1588"/>
      <c r="T144" s="1588"/>
      <c r="U144" s="1588"/>
      <c r="V144" s="1603"/>
      <c r="W144" s="1588"/>
      <c r="X144" s="1588"/>
      <c r="Y144" s="1588"/>
      <c r="Z144" s="1588"/>
      <c r="AA144" s="1588"/>
      <c r="AB144" s="1588"/>
      <c r="AC144" s="1588"/>
      <c r="AD144" s="1588"/>
    </row>
    <row r="145">
      <c r="A145" s="1589"/>
      <c r="B145" s="1588"/>
      <c r="C145" s="1588"/>
      <c r="D145" s="1588"/>
      <c r="E145" s="1588"/>
      <c r="F145" s="1588"/>
      <c r="G145" s="1588"/>
      <c r="H145" s="1588"/>
      <c r="I145" s="104"/>
      <c r="J145" s="1588"/>
      <c r="K145" s="1593"/>
      <c r="L145" s="1588"/>
      <c r="N145" s="1588"/>
      <c r="O145" s="1588"/>
      <c r="P145" s="1588"/>
      <c r="Q145" s="1588"/>
      <c r="R145" s="1588"/>
      <c r="S145" s="1588"/>
      <c r="T145" s="1588"/>
      <c r="U145" s="1588"/>
      <c r="V145" s="1603"/>
      <c r="W145" s="1588"/>
      <c r="X145" s="1588"/>
      <c r="Y145" s="1588"/>
      <c r="Z145" s="1588"/>
      <c r="AA145" s="1588"/>
      <c r="AB145" s="1588"/>
      <c r="AC145" s="1588"/>
      <c r="AD145" s="1588"/>
    </row>
    <row r="146">
      <c r="A146" s="1589"/>
      <c r="B146" s="1588"/>
      <c r="C146" s="1588"/>
      <c r="D146" s="1588"/>
      <c r="E146" s="1588"/>
      <c r="F146" s="1588"/>
      <c r="G146" s="1588"/>
      <c r="H146" s="1588"/>
      <c r="I146" s="104"/>
      <c r="J146" s="1588"/>
      <c r="K146" s="1593"/>
      <c r="L146" s="1588"/>
      <c r="N146" s="1588"/>
      <c r="O146" s="1588"/>
      <c r="P146" s="1588"/>
      <c r="Q146" s="1588"/>
      <c r="R146" s="1588"/>
      <c r="S146" s="1588"/>
      <c r="T146" s="1588"/>
      <c r="U146" s="1588"/>
      <c r="V146" s="1603"/>
      <c r="W146" s="1588"/>
      <c r="X146" s="1588"/>
      <c r="Y146" s="1588"/>
      <c r="Z146" s="1588"/>
      <c r="AA146" s="1588"/>
      <c r="AB146" s="1588"/>
      <c r="AC146" s="1588"/>
      <c r="AD146" s="1588"/>
    </row>
    <row r="147">
      <c r="A147" s="1589"/>
      <c r="B147" s="1588"/>
      <c r="C147" s="1588"/>
      <c r="D147" s="1588"/>
      <c r="E147" s="1588"/>
      <c r="F147" s="1588"/>
      <c r="G147" s="1588"/>
      <c r="H147" s="1588"/>
      <c r="I147" s="104"/>
      <c r="J147" s="1588"/>
      <c r="K147" s="1593"/>
      <c r="L147" s="1588"/>
      <c r="N147" s="1588"/>
      <c r="O147" s="1588"/>
      <c r="P147" s="1588"/>
      <c r="Q147" s="1588"/>
      <c r="R147" s="1588"/>
      <c r="S147" s="1588"/>
      <c r="T147" s="1588"/>
      <c r="U147" s="1588"/>
      <c r="V147" s="1603"/>
      <c r="W147" s="1588"/>
      <c r="X147" s="1588"/>
      <c r="Y147" s="1588"/>
      <c r="Z147" s="1588"/>
      <c r="AA147" s="1588"/>
      <c r="AB147" s="1588"/>
      <c r="AC147" s="1588"/>
      <c r="AD147" s="1588"/>
    </row>
    <row r="148">
      <c r="A148" s="1589"/>
      <c r="B148" s="1588"/>
      <c r="C148" s="1588"/>
      <c r="D148" s="1588"/>
      <c r="E148" s="1588"/>
      <c r="F148" s="1588"/>
      <c r="G148" s="1588"/>
      <c r="H148" s="1588"/>
      <c r="I148" s="104"/>
      <c r="J148" s="1588"/>
      <c r="K148" s="1593"/>
      <c r="L148" s="1588"/>
      <c r="N148" s="1588"/>
      <c r="O148" s="1588"/>
      <c r="P148" s="1588"/>
      <c r="Q148" s="1588"/>
      <c r="R148" s="1588"/>
      <c r="S148" s="1588"/>
      <c r="T148" s="1588"/>
      <c r="U148" s="1588"/>
      <c r="V148" s="1603"/>
      <c r="W148" s="1588"/>
      <c r="X148" s="1588"/>
      <c r="Y148" s="1588"/>
      <c r="Z148" s="1588"/>
      <c r="AA148" s="1588"/>
      <c r="AB148" s="1588"/>
      <c r="AC148" s="1588"/>
      <c r="AD148" s="1588"/>
    </row>
    <row r="149">
      <c r="A149" s="1589"/>
      <c r="B149" s="1588"/>
      <c r="C149" s="1588"/>
      <c r="D149" s="1588"/>
      <c r="E149" s="1588"/>
      <c r="F149" s="1588"/>
      <c r="G149" s="1588"/>
      <c r="H149" s="1588"/>
      <c r="I149" s="104"/>
      <c r="J149" s="1588"/>
      <c r="K149" s="1593"/>
      <c r="L149" s="1588"/>
      <c r="N149" s="1588"/>
      <c r="O149" s="1588"/>
      <c r="P149" s="1588"/>
      <c r="Q149" s="1588"/>
      <c r="R149" s="1588"/>
      <c r="S149" s="1588"/>
      <c r="T149" s="1588"/>
      <c r="U149" s="1588"/>
      <c r="V149" s="1603"/>
      <c r="W149" s="1588"/>
      <c r="X149" s="1588"/>
      <c r="Y149" s="1588"/>
      <c r="Z149" s="1588"/>
      <c r="AA149" s="1588"/>
      <c r="AB149" s="1588"/>
      <c r="AC149" s="1588"/>
      <c r="AD149" s="1588"/>
    </row>
    <row r="150">
      <c r="A150" s="1589"/>
      <c r="B150" s="1588"/>
      <c r="C150" s="1588"/>
      <c r="D150" s="1588"/>
      <c r="E150" s="1588"/>
      <c r="F150" s="1588"/>
      <c r="G150" s="1588"/>
      <c r="H150" s="1588"/>
      <c r="I150" s="104"/>
      <c r="J150" s="1588"/>
      <c r="K150" s="1593"/>
      <c r="L150" s="1588"/>
      <c r="N150" s="1588"/>
      <c r="O150" s="1588"/>
      <c r="P150" s="1588"/>
      <c r="Q150" s="1588"/>
      <c r="R150" s="1588"/>
      <c r="S150" s="1588"/>
      <c r="T150" s="1588"/>
      <c r="U150" s="1588"/>
      <c r="V150" s="1603"/>
      <c r="W150" s="1588"/>
      <c r="X150" s="1588"/>
      <c r="Y150" s="1588"/>
      <c r="Z150" s="1588"/>
      <c r="AA150" s="1588"/>
      <c r="AB150" s="1588"/>
      <c r="AC150" s="1588"/>
      <c r="AD150" s="1588"/>
    </row>
    <row r="151">
      <c r="A151" s="1589"/>
      <c r="B151" s="1588"/>
      <c r="C151" s="1588"/>
      <c r="D151" s="1588"/>
      <c r="E151" s="1588"/>
      <c r="F151" s="1588"/>
      <c r="G151" s="1588"/>
      <c r="H151" s="1588"/>
      <c r="I151" s="104"/>
      <c r="J151" s="1588"/>
      <c r="K151" s="104"/>
      <c r="L151" s="1588"/>
      <c r="N151" s="1588"/>
      <c r="O151" s="1588"/>
      <c r="P151" s="1588"/>
      <c r="Q151" s="1588"/>
      <c r="R151" s="1588"/>
      <c r="S151" s="1588"/>
      <c r="T151" s="1588"/>
      <c r="U151" s="1588"/>
      <c r="V151" s="1603"/>
      <c r="W151" s="1588"/>
      <c r="X151" s="1588"/>
      <c r="Y151" s="1588"/>
      <c r="Z151" s="1588"/>
      <c r="AA151" s="1588"/>
      <c r="AB151" s="1588"/>
      <c r="AC151" s="1588"/>
      <c r="AD151" s="1588"/>
    </row>
    <row r="152">
      <c r="A152" s="1589"/>
      <c r="B152" s="1588"/>
      <c r="C152" s="1588"/>
      <c r="D152" s="1588"/>
      <c r="E152" s="1588"/>
      <c r="F152" s="1588"/>
      <c r="G152" s="1588"/>
      <c r="H152" s="1588"/>
      <c r="I152" s="104"/>
      <c r="J152" s="1588"/>
      <c r="K152" s="104"/>
      <c r="L152" s="1588"/>
      <c r="N152" s="1588"/>
      <c r="O152" s="1588"/>
      <c r="P152" s="1588"/>
      <c r="Q152" s="1588"/>
      <c r="R152" s="1588"/>
      <c r="S152" s="1588"/>
      <c r="T152" s="1588"/>
      <c r="U152" s="1588"/>
      <c r="V152" s="1603"/>
      <c r="W152" s="1588"/>
      <c r="X152" s="1588"/>
      <c r="Y152" s="1588"/>
      <c r="Z152" s="1588"/>
      <c r="AA152" s="1588"/>
      <c r="AB152" s="1588"/>
      <c r="AC152" s="1588"/>
      <c r="AD152" s="1588"/>
    </row>
    <row r="153">
      <c r="A153" s="1589"/>
      <c r="B153" s="1588"/>
      <c r="C153" s="1588"/>
      <c r="D153" s="1588"/>
      <c r="E153" s="1588"/>
      <c r="F153" s="1588"/>
      <c r="G153" s="1588"/>
      <c r="H153" s="1588"/>
      <c r="I153" s="104"/>
      <c r="J153" s="1588"/>
      <c r="K153" s="104"/>
      <c r="L153" s="1588"/>
      <c r="N153" s="1588"/>
      <c r="O153" s="1588"/>
      <c r="P153" s="1588"/>
      <c r="Q153" s="1588"/>
      <c r="R153" s="1588"/>
      <c r="S153" s="1588"/>
      <c r="T153" s="1588"/>
      <c r="U153" s="1588"/>
      <c r="V153" s="1603"/>
      <c r="W153" s="1588"/>
      <c r="X153" s="1588"/>
      <c r="Y153" s="1588"/>
      <c r="Z153" s="1588"/>
      <c r="AA153" s="1588"/>
      <c r="AB153" s="1588"/>
      <c r="AC153" s="1588"/>
      <c r="AD153" s="1588"/>
    </row>
    <row r="154">
      <c r="A154" s="1589"/>
      <c r="B154" s="1588"/>
      <c r="C154" s="1588"/>
      <c r="D154" s="1588"/>
      <c r="E154" s="1588"/>
      <c r="F154" s="1588"/>
      <c r="G154" s="1588"/>
      <c r="H154" s="1588"/>
      <c r="I154" s="104"/>
      <c r="J154" s="1588"/>
      <c r="K154" s="104"/>
      <c r="L154" s="1588"/>
      <c r="N154" s="1588"/>
      <c r="O154" s="1588"/>
      <c r="P154" s="1588"/>
      <c r="Q154" s="1588"/>
      <c r="R154" s="1588"/>
      <c r="S154" s="1588"/>
      <c r="T154" s="1588"/>
      <c r="U154" s="1588"/>
      <c r="V154" s="1603"/>
      <c r="W154" s="1588"/>
      <c r="X154" s="1588"/>
      <c r="Y154" s="1588"/>
      <c r="Z154" s="1588"/>
      <c r="AA154" s="1588"/>
      <c r="AB154" s="1588"/>
      <c r="AC154" s="1588"/>
      <c r="AD154" s="1588"/>
    </row>
    <row r="155">
      <c r="A155" s="1588"/>
      <c r="B155" s="1588"/>
      <c r="C155" s="1588"/>
      <c r="D155" s="1588"/>
      <c r="E155" s="1588"/>
      <c r="F155" s="1588"/>
      <c r="G155" s="1588"/>
      <c r="H155" s="1588"/>
      <c r="I155" s="104"/>
      <c r="J155" s="1588"/>
      <c r="K155" s="104"/>
      <c r="L155" s="104"/>
      <c r="N155" s="1588"/>
      <c r="O155" s="1588"/>
      <c r="P155" s="1588"/>
      <c r="Q155" s="1588"/>
      <c r="R155" s="1588"/>
      <c r="S155" s="1588"/>
      <c r="T155" s="1588"/>
      <c r="U155" s="1588"/>
      <c r="V155" s="1603"/>
      <c r="W155" s="1588"/>
      <c r="X155" s="1588"/>
      <c r="Y155" s="1588"/>
      <c r="Z155" s="1588"/>
      <c r="AA155" s="1588"/>
      <c r="AB155" s="1588"/>
      <c r="AC155" s="1588"/>
      <c r="AD155" s="1588"/>
    </row>
    <row r="156">
      <c r="A156" s="1588"/>
      <c r="B156" s="1588"/>
      <c r="C156" s="1588"/>
      <c r="D156" s="1588"/>
      <c r="E156" s="1588"/>
      <c r="F156" s="1588"/>
      <c r="G156" s="1588"/>
      <c r="H156" s="1588"/>
      <c r="I156" s="104"/>
      <c r="J156" s="1588"/>
      <c r="K156" s="104"/>
      <c r="L156" s="104"/>
      <c r="N156" s="1588"/>
      <c r="O156" s="1588"/>
      <c r="P156" s="1588"/>
      <c r="Q156" s="1588"/>
      <c r="R156" s="1588"/>
      <c r="S156" s="1588"/>
      <c r="T156" s="1588"/>
      <c r="U156" s="1588"/>
      <c r="V156" s="1603"/>
      <c r="W156" s="1588"/>
      <c r="X156" s="1588"/>
      <c r="Y156" s="1588"/>
      <c r="Z156" s="1588"/>
      <c r="AA156" s="1588"/>
      <c r="AB156" s="1588"/>
      <c r="AC156" s="1588"/>
      <c r="AD156" s="1588"/>
    </row>
    <row r="157">
      <c r="A157" s="1588"/>
      <c r="B157" s="1588"/>
      <c r="C157" s="1588"/>
      <c r="D157" s="1588"/>
      <c r="E157" s="1588"/>
      <c r="F157" s="1588"/>
      <c r="G157" s="1588"/>
      <c r="H157" s="1588"/>
      <c r="I157" s="104"/>
      <c r="J157" s="1588"/>
      <c r="K157" s="104"/>
      <c r="L157" s="104"/>
      <c r="N157" s="1588"/>
      <c r="O157" s="1588"/>
      <c r="P157" s="1588"/>
      <c r="Q157" s="1588"/>
      <c r="R157" s="1588"/>
      <c r="S157" s="1588"/>
      <c r="T157" s="1588"/>
      <c r="U157" s="1588"/>
      <c r="V157" s="1603"/>
      <c r="W157" s="1588"/>
      <c r="X157" s="1588"/>
      <c r="Y157" s="1588"/>
      <c r="Z157" s="1588"/>
      <c r="AA157" s="1588"/>
      <c r="AB157" s="1588"/>
      <c r="AC157" s="1588"/>
      <c r="AD157" s="1588"/>
    </row>
    <row r="158">
      <c r="A158" s="1588"/>
      <c r="B158" s="1588"/>
      <c r="C158" s="1588"/>
      <c r="D158" s="1588"/>
      <c r="E158" s="1588"/>
      <c r="F158" s="1588"/>
      <c r="G158" s="1588"/>
      <c r="H158" s="1588"/>
      <c r="I158" s="104"/>
      <c r="J158" s="1588"/>
      <c r="K158" s="104"/>
      <c r="L158" s="104"/>
      <c r="N158" s="1588"/>
      <c r="O158" s="1588"/>
      <c r="P158" s="1588"/>
      <c r="Q158" s="1588"/>
      <c r="R158" s="1588"/>
      <c r="S158" s="1588"/>
      <c r="T158" s="1588"/>
      <c r="U158" s="1588"/>
      <c r="V158" s="1603"/>
      <c r="W158" s="1588"/>
      <c r="X158" s="1588"/>
      <c r="Y158" s="1588"/>
      <c r="Z158" s="1588"/>
      <c r="AA158" s="1588"/>
      <c r="AB158" s="1588"/>
      <c r="AC158" s="1588"/>
      <c r="AD158" s="1588"/>
    </row>
    <row r="159">
      <c r="A159" s="1588"/>
      <c r="B159" s="1588"/>
      <c r="C159" s="1588"/>
      <c r="D159" s="1588"/>
      <c r="E159" s="1588"/>
      <c r="F159" s="1588"/>
      <c r="G159" s="1588"/>
      <c r="H159" s="1588"/>
      <c r="I159" s="104"/>
      <c r="J159" s="1588"/>
      <c r="K159" s="104"/>
      <c r="L159" s="104"/>
      <c r="N159" s="1588"/>
      <c r="O159" s="1588"/>
      <c r="P159" s="1588"/>
      <c r="Q159" s="1588"/>
      <c r="R159" s="1588"/>
      <c r="S159" s="1588"/>
      <c r="T159" s="1588"/>
      <c r="U159" s="1588"/>
      <c r="V159" s="1603"/>
      <c r="W159" s="1588"/>
      <c r="X159" s="1588"/>
      <c r="Y159" s="1588"/>
      <c r="Z159" s="1588"/>
      <c r="AA159" s="1588"/>
      <c r="AB159" s="1588"/>
      <c r="AC159" s="1588"/>
      <c r="AD159" s="1588"/>
    </row>
    <row r="160">
      <c r="A160" s="1588"/>
      <c r="B160" s="1588"/>
      <c r="C160" s="1588"/>
      <c r="D160" s="1588"/>
      <c r="E160" s="1588"/>
      <c r="F160" s="1588"/>
      <c r="G160" s="1588"/>
      <c r="H160" s="1588"/>
      <c r="I160" s="104"/>
      <c r="J160" s="1588"/>
      <c r="K160" s="104"/>
      <c r="L160" s="104"/>
      <c r="N160" s="1588"/>
      <c r="O160" s="1588"/>
      <c r="P160" s="1588"/>
      <c r="Q160" s="1588"/>
      <c r="R160" s="1588"/>
      <c r="S160" s="1588"/>
      <c r="T160" s="1588"/>
      <c r="U160" s="1588"/>
      <c r="V160" s="1603"/>
      <c r="W160" s="1588"/>
      <c r="X160" s="1588"/>
      <c r="Y160" s="1588"/>
      <c r="Z160" s="1588"/>
      <c r="AA160" s="1588"/>
      <c r="AB160" s="1588"/>
      <c r="AC160" s="1588"/>
      <c r="AD160" s="1588"/>
    </row>
    <row r="161">
      <c r="A161" s="1588"/>
      <c r="B161" s="1588"/>
      <c r="C161" s="1588"/>
      <c r="D161" s="1588"/>
      <c r="E161" s="1588"/>
      <c r="F161" s="1588"/>
      <c r="G161" s="1588"/>
      <c r="H161" s="1588"/>
      <c r="I161" s="104"/>
      <c r="J161" s="1588"/>
      <c r="K161" s="104"/>
      <c r="L161" s="104"/>
      <c r="N161" s="1588"/>
      <c r="O161" s="1588"/>
      <c r="P161" s="1588"/>
      <c r="Q161" s="1588"/>
      <c r="R161" s="1588"/>
      <c r="S161" s="1588"/>
      <c r="T161" s="1588"/>
      <c r="U161" s="1588"/>
      <c r="V161" s="1603"/>
      <c r="W161" s="1588"/>
      <c r="X161" s="1588"/>
      <c r="Y161" s="1588"/>
      <c r="Z161" s="1588"/>
      <c r="AA161" s="1588"/>
      <c r="AB161" s="1588"/>
      <c r="AC161" s="1588"/>
      <c r="AD161" s="1588"/>
    </row>
    <row r="162">
      <c r="A162" s="1588"/>
      <c r="B162" s="1588"/>
      <c r="C162" s="1588"/>
      <c r="D162" s="1588"/>
      <c r="E162" s="1588"/>
      <c r="F162" s="1588"/>
      <c r="G162" s="1588"/>
      <c r="H162" s="1588"/>
      <c r="I162" s="104"/>
      <c r="J162" s="1588"/>
      <c r="K162" s="104"/>
      <c r="L162" s="104"/>
      <c r="N162" s="1588"/>
      <c r="O162" s="1588"/>
      <c r="P162" s="1588"/>
      <c r="Q162" s="1588"/>
      <c r="R162" s="1588"/>
      <c r="S162" s="1588"/>
      <c r="T162" s="1588"/>
      <c r="U162" s="1588"/>
      <c r="V162" s="1603"/>
      <c r="W162" s="1588"/>
      <c r="X162" s="1588"/>
      <c r="Y162" s="1588"/>
      <c r="Z162" s="1588"/>
      <c r="AA162" s="1588"/>
      <c r="AB162" s="1588"/>
      <c r="AC162" s="1588"/>
      <c r="AD162" s="1588"/>
    </row>
    <row r="163">
      <c r="A163" s="1588"/>
      <c r="B163" s="1588"/>
      <c r="C163" s="1588"/>
      <c r="D163" s="1588"/>
      <c r="E163" s="1588"/>
      <c r="F163" s="1588"/>
      <c r="G163" s="1588"/>
      <c r="H163" s="1588"/>
      <c r="I163" s="104"/>
      <c r="J163" s="1588"/>
      <c r="K163" s="104"/>
      <c r="L163" s="104"/>
      <c r="N163" s="1588"/>
      <c r="O163" s="1588"/>
      <c r="P163" s="1588"/>
      <c r="Q163" s="1588"/>
      <c r="R163" s="1588"/>
      <c r="S163" s="1588"/>
      <c r="T163" s="1588"/>
      <c r="U163" s="1588"/>
      <c r="V163" s="1603"/>
      <c r="W163" s="1588"/>
      <c r="X163" s="1588"/>
      <c r="Y163" s="1588"/>
      <c r="Z163" s="1588"/>
      <c r="AA163" s="1588"/>
      <c r="AB163" s="1588"/>
      <c r="AC163" s="1588"/>
      <c r="AD163" s="1588"/>
    </row>
    <row r="164">
      <c r="A164" s="1588"/>
      <c r="B164" s="1588"/>
      <c r="C164" s="1588"/>
      <c r="D164" s="1588"/>
      <c r="E164" s="1588"/>
      <c r="F164" s="1588"/>
      <c r="G164" s="1588"/>
      <c r="H164" s="1588"/>
      <c r="I164" s="104"/>
      <c r="J164" s="1588"/>
      <c r="K164" s="104"/>
      <c r="L164" s="104"/>
      <c r="N164" s="1588"/>
      <c r="O164" s="1588"/>
      <c r="P164" s="1588"/>
      <c r="Q164" s="1588"/>
      <c r="R164" s="1588"/>
      <c r="S164" s="1588"/>
      <c r="T164" s="1588"/>
      <c r="U164" s="1588"/>
      <c r="V164" s="1603"/>
      <c r="W164" s="1588"/>
      <c r="X164" s="1588"/>
      <c r="Y164" s="1588"/>
      <c r="Z164" s="1588"/>
      <c r="AA164" s="1588"/>
      <c r="AB164" s="1588"/>
      <c r="AC164" s="1588"/>
      <c r="AD164" s="1588"/>
    </row>
    <row r="165">
      <c r="A165" s="1588"/>
      <c r="B165" s="1588"/>
      <c r="C165" s="1588"/>
      <c r="D165" s="1588"/>
      <c r="E165" s="1588"/>
      <c r="F165" s="1588"/>
      <c r="G165" s="1588"/>
      <c r="H165" s="1588"/>
      <c r="I165" s="104"/>
      <c r="J165" s="1588"/>
      <c r="K165" s="104"/>
      <c r="L165" s="104"/>
      <c r="N165" s="1588"/>
      <c r="O165" s="1588"/>
      <c r="P165" s="1588"/>
      <c r="Q165" s="1588"/>
      <c r="R165" s="1588"/>
      <c r="S165" s="1588"/>
      <c r="T165" s="1588"/>
      <c r="U165" s="1588"/>
      <c r="V165" s="1603"/>
      <c r="W165" s="1588"/>
      <c r="X165" s="1588"/>
      <c r="Y165" s="1588"/>
      <c r="Z165" s="1588"/>
      <c r="AA165" s="1588"/>
      <c r="AB165" s="1588"/>
      <c r="AC165" s="1588"/>
      <c r="AD165" s="1588"/>
    </row>
    <row r="166">
      <c r="A166" s="1578" t="s">
        <v>8713</v>
      </c>
      <c r="B166" s="1578"/>
      <c r="C166" s="1578"/>
      <c r="D166" s="1579"/>
      <c r="E166" s="1578"/>
      <c r="F166" s="1579"/>
      <c r="G166" s="1578"/>
      <c r="H166" s="1579"/>
      <c r="I166" s="1578"/>
      <c r="J166" s="1579"/>
      <c r="K166" s="1578"/>
      <c r="L166" s="1578"/>
      <c r="M166" s="1578"/>
      <c r="N166" s="1579"/>
      <c r="O166" s="1578"/>
      <c r="P166" s="1578"/>
      <c r="Q166" s="1578"/>
      <c r="R166" s="1579"/>
      <c r="S166" s="1579"/>
      <c r="T166" s="1579"/>
      <c r="U166" s="1580"/>
      <c r="V166" s="1578"/>
      <c r="W166" s="1581"/>
      <c r="X166" s="1581"/>
      <c r="Y166" s="1581"/>
      <c r="Z166" s="1581"/>
      <c r="AA166" s="1581"/>
      <c r="AB166" s="1581"/>
      <c r="AC166" s="1581"/>
      <c r="AD166" s="1581"/>
    </row>
    <row r="167">
      <c r="A167" s="1582"/>
      <c r="B167" s="1582"/>
      <c r="C167" s="1582"/>
      <c r="D167" s="1583"/>
      <c r="E167" s="1582"/>
      <c r="F167" s="1583"/>
      <c r="G167" s="1582"/>
      <c r="H167" s="1583"/>
      <c r="I167" s="1584"/>
      <c r="J167" s="1583"/>
      <c r="K167" s="1585"/>
      <c r="L167" s="1585"/>
      <c r="M167" s="1585"/>
      <c r="N167" s="1586"/>
      <c r="O167" s="1585"/>
      <c r="P167" s="1585"/>
      <c r="Q167" s="1585"/>
      <c r="R167" s="1586"/>
      <c r="S167" s="1586"/>
      <c r="T167" s="1586"/>
      <c r="U167" s="1587"/>
      <c r="V167" s="1582"/>
      <c r="W167" s="1588"/>
      <c r="X167" s="1588"/>
      <c r="Y167" s="1588"/>
      <c r="Z167" s="1588"/>
      <c r="AA167" s="1588"/>
      <c r="AB167" s="1588"/>
      <c r="AC167" s="1588"/>
      <c r="AD167" s="1588"/>
    </row>
    <row r="168">
      <c r="A168" s="1589"/>
      <c r="B168" s="1590"/>
      <c r="C168" s="1589"/>
      <c r="D168" s="1588"/>
      <c r="E168" s="1588"/>
      <c r="F168" s="1588"/>
      <c r="G168" s="1589"/>
      <c r="H168" s="1588"/>
      <c r="I168" s="1590"/>
      <c r="J168" s="1588"/>
      <c r="K168" s="1591"/>
      <c r="L168" s="1588"/>
      <c r="N168" s="1588"/>
      <c r="O168" s="1588"/>
      <c r="P168" s="1588"/>
      <c r="Q168" s="1588"/>
      <c r="R168" s="1588"/>
      <c r="S168" s="1588"/>
      <c r="T168" s="1588"/>
      <c r="U168" s="1588"/>
      <c r="V168" s="1589"/>
      <c r="W168" s="1588"/>
      <c r="X168" s="1588"/>
      <c r="Y168" s="1588"/>
      <c r="Z168" s="1588"/>
      <c r="AA168" s="1588"/>
      <c r="AB168" s="1588"/>
      <c r="AC168" s="1588"/>
      <c r="AD168" s="1588"/>
    </row>
    <row r="169">
      <c r="A169" s="1589"/>
      <c r="B169" s="1590"/>
      <c r="C169" s="1589"/>
      <c r="D169" s="1588"/>
      <c r="E169" s="1588"/>
      <c r="F169" s="1588"/>
      <c r="G169" s="1589"/>
      <c r="H169" s="1588"/>
      <c r="I169" s="1590"/>
      <c r="J169" s="1588"/>
      <c r="K169" s="1591"/>
      <c r="L169" s="1588"/>
      <c r="N169" s="1588"/>
      <c r="O169" s="1588"/>
      <c r="P169" s="1588"/>
      <c r="Q169" s="1588"/>
      <c r="R169" s="1588"/>
      <c r="S169" s="1588"/>
      <c r="T169" s="1588"/>
      <c r="U169" s="1588"/>
      <c r="V169" s="1589"/>
      <c r="W169" s="1588"/>
      <c r="X169" s="1588"/>
      <c r="Y169" s="1588"/>
      <c r="Z169" s="1588"/>
      <c r="AA169" s="1588"/>
      <c r="AB169" s="1588"/>
      <c r="AC169" s="1588"/>
      <c r="AD169" s="1588"/>
    </row>
    <row r="170">
      <c r="A170" s="1589"/>
      <c r="B170" s="1590"/>
      <c r="C170" s="1589"/>
      <c r="D170" s="1588"/>
      <c r="E170" s="1588"/>
      <c r="F170" s="1588"/>
      <c r="G170" s="1589"/>
      <c r="H170" s="1588"/>
      <c r="I170" s="1590"/>
      <c r="J170" s="1588"/>
      <c r="K170" s="1591"/>
      <c r="L170" s="1588"/>
      <c r="N170" s="1588"/>
      <c r="O170" s="1588"/>
      <c r="P170" s="1588"/>
      <c r="Q170" s="1588"/>
      <c r="R170" s="1588"/>
      <c r="S170" s="1588"/>
      <c r="T170" s="1588"/>
      <c r="U170" s="1588"/>
      <c r="V170" s="1589"/>
      <c r="W170" s="1588"/>
      <c r="X170" s="1588"/>
      <c r="Y170" s="1588"/>
      <c r="Z170" s="1588"/>
      <c r="AA170" s="1588"/>
      <c r="AB170" s="1588"/>
      <c r="AC170" s="1588"/>
      <c r="AD170" s="1588"/>
    </row>
    <row r="171">
      <c r="A171" s="1589"/>
      <c r="B171" s="1590"/>
      <c r="C171" s="1589"/>
      <c r="D171" s="1588"/>
      <c r="E171" s="1588"/>
      <c r="F171" s="1588"/>
      <c r="G171" s="1589"/>
      <c r="H171" s="1588"/>
      <c r="I171" s="1590"/>
      <c r="J171" s="1588"/>
      <c r="K171" s="1591"/>
      <c r="L171" s="1588"/>
      <c r="N171" s="1588"/>
      <c r="O171" s="1588"/>
      <c r="P171" s="1588"/>
      <c r="Q171" s="1588"/>
      <c r="R171" s="1588"/>
      <c r="S171" s="1588"/>
      <c r="T171" s="1588"/>
      <c r="U171" s="1588"/>
      <c r="V171" s="1589"/>
      <c r="W171" s="1588"/>
      <c r="X171" s="1588"/>
      <c r="Y171" s="1588"/>
      <c r="Z171" s="1588"/>
      <c r="AA171" s="1588"/>
      <c r="AB171" s="1588"/>
      <c r="AC171" s="1588"/>
      <c r="AD171" s="1588"/>
    </row>
    <row r="172">
      <c r="A172" s="1589"/>
      <c r="B172" s="1590"/>
      <c r="C172" s="1589"/>
      <c r="D172" s="1588"/>
      <c r="E172" s="1588"/>
      <c r="F172" s="1588"/>
      <c r="G172" s="1589"/>
      <c r="H172" s="1588"/>
      <c r="I172" s="1590"/>
      <c r="J172" s="1588"/>
      <c r="K172" s="1591"/>
      <c r="L172" s="1588"/>
      <c r="N172" s="1588"/>
      <c r="O172" s="1588"/>
      <c r="P172" s="1588"/>
      <c r="Q172" s="1588"/>
      <c r="R172" s="1588"/>
      <c r="S172" s="1588"/>
      <c r="T172" s="1588"/>
      <c r="U172" s="1588"/>
      <c r="V172" s="1589"/>
      <c r="W172" s="1588"/>
      <c r="X172" s="1588"/>
      <c r="Y172" s="1588"/>
      <c r="Z172" s="1588"/>
      <c r="AA172" s="1588"/>
      <c r="AB172" s="1588"/>
      <c r="AC172" s="1588"/>
      <c r="AD172" s="1588"/>
    </row>
    <row r="173">
      <c r="A173" s="1589"/>
      <c r="B173" s="1590"/>
      <c r="C173" s="1589"/>
      <c r="D173" s="1588"/>
      <c r="E173" s="1588"/>
      <c r="F173" s="1588"/>
      <c r="G173" s="1589"/>
      <c r="H173" s="1588"/>
      <c r="I173" s="1590"/>
      <c r="J173" s="1588"/>
      <c r="K173" s="1591"/>
      <c r="L173" s="1588"/>
      <c r="N173" s="1588"/>
      <c r="O173" s="1588"/>
      <c r="P173" s="1588"/>
      <c r="Q173" s="1588"/>
      <c r="R173" s="1588"/>
      <c r="S173" s="1588"/>
      <c r="T173" s="1588"/>
      <c r="U173" s="1588"/>
      <c r="V173" s="1589"/>
      <c r="W173" s="1588"/>
      <c r="X173" s="1588"/>
      <c r="Y173" s="1588"/>
      <c r="Z173" s="1588"/>
      <c r="AA173" s="1588"/>
      <c r="AB173" s="1588"/>
      <c r="AC173" s="1588"/>
      <c r="AD173" s="1588"/>
    </row>
    <row r="174">
      <c r="A174" s="1589"/>
      <c r="B174" s="1590"/>
      <c r="C174" s="1589"/>
      <c r="D174" s="1588"/>
      <c r="E174" s="1588"/>
      <c r="F174" s="1588"/>
      <c r="G174" s="1592"/>
      <c r="H174" s="1588"/>
      <c r="I174" s="1590"/>
      <c r="J174" s="1588"/>
      <c r="K174" s="1591"/>
      <c r="L174" s="1588"/>
      <c r="N174" s="1588"/>
      <c r="O174" s="1588"/>
      <c r="P174" s="1588"/>
      <c r="Q174" s="1588"/>
      <c r="R174" s="1588"/>
      <c r="S174" s="1588"/>
      <c r="T174" s="1588"/>
      <c r="U174" s="1588"/>
      <c r="V174" s="1589"/>
      <c r="W174" s="1588"/>
      <c r="X174" s="1588"/>
      <c r="Y174" s="1588"/>
      <c r="Z174" s="1588"/>
      <c r="AA174" s="1588"/>
      <c r="AB174" s="1588"/>
      <c r="AC174" s="1588"/>
      <c r="AD174" s="1588"/>
    </row>
    <row r="175">
      <c r="A175" s="1589"/>
      <c r="B175" s="1590"/>
      <c r="C175" s="1589"/>
      <c r="D175" s="1588"/>
      <c r="E175" s="1588"/>
      <c r="F175" s="1588"/>
      <c r="G175" s="1588"/>
      <c r="H175" s="1588"/>
      <c r="I175" s="1590"/>
      <c r="J175" s="1588"/>
      <c r="K175" s="1591"/>
      <c r="L175" s="1588"/>
      <c r="N175" s="1588"/>
      <c r="O175" s="1588"/>
      <c r="P175" s="1588"/>
      <c r="Q175" s="1588"/>
      <c r="R175" s="1588"/>
      <c r="S175" s="1588"/>
      <c r="T175" s="1588"/>
      <c r="U175" s="1588"/>
      <c r="V175" s="1589"/>
      <c r="W175" s="1588"/>
      <c r="X175" s="1588"/>
      <c r="Y175" s="1588"/>
      <c r="Z175" s="1588"/>
      <c r="AA175" s="1588"/>
      <c r="AB175" s="1588"/>
      <c r="AC175" s="1588"/>
      <c r="AD175" s="1588"/>
    </row>
    <row r="176">
      <c r="A176" s="1589"/>
      <c r="B176" s="1590"/>
      <c r="C176" s="1589"/>
      <c r="D176" s="1588"/>
      <c r="E176" s="1588"/>
      <c r="F176" s="1588"/>
      <c r="G176" s="1588"/>
      <c r="H176" s="1588"/>
      <c r="I176" s="104"/>
      <c r="J176" s="1588"/>
      <c r="K176" s="1593"/>
      <c r="L176" s="1588"/>
      <c r="N176" s="1588"/>
      <c r="O176" s="1588"/>
      <c r="P176" s="1588"/>
      <c r="Q176" s="1588"/>
      <c r="R176" s="1588"/>
      <c r="S176" s="1588"/>
      <c r="T176" s="1588"/>
      <c r="U176" s="1588"/>
      <c r="V176" s="1603"/>
      <c r="W176" s="1588"/>
      <c r="X176" s="1588"/>
      <c r="Y176" s="1588"/>
      <c r="Z176" s="1588"/>
      <c r="AA176" s="1588"/>
      <c r="AB176" s="1588"/>
      <c r="AC176" s="1588"/>
      <c r="AD176" s="1588"/>
    </row>
    <row r="177">
      <c r="A177" s="1589"/>
      <c r="B177" s="1590"/>
      <c r="C177" s="1589"/>
      <c r="D177" s="1588"/>
      <c r="E177" s="1588"/>
      <c r="F177" s="1588"/>
      <c r="G177" s="1588"/>
      <c r="H177" s="1588"/>
      <c r="I177" s="104"/>
      <c r="J177" s="1588"/>
      <c r="K177" s="1593"/>
      <c r="L177" s="1588"/>
      <c r="N177" s="1588"/>
      <c r="O177" s="1588"/>
      <c r="P177" s="1588"/>
      <c r="Q177" s="1588"/>
      <c r="R177" s="1588"/>
      <c r="S177" s="1588"/>
      <c r="T177" s="1588"/>
      <c r="U177" s="1588"/>
      <c r="V177" s="1603"/>
      <c r="W177" s="1588"/>
      <c r="X177" s="1588"/>
      <c r="Y177" s="1588"/>
      <c r="Z177" s="1588"/>
      <c r="AA177" s="1588"/>
      <c r="AB177" s="1588"/>
      <c r="AC177" s="1588"/>
      <c r="AD177" s="1588"/>
    </row>
    <row r="178">
      <c r="A178" s="1589"/>
      <c r="B178" s="1588"/>
      <c r="C178" s="1588"/>
      <c r="D178" s="1588"/>
      <c r="E178" s="1588"/>
      <c r="F178" s="1588"/>
      <c r="G178" s="1588"/>
      <c r="H178" s="1588"/>
      <c r="I178" s="104"/>
      <c r="J178" s="1588"/>
      <c r="K178" s="1593"/>
      <c r="L178" s="1588"/>
      <c r="N178" s="1588"/>
      <c r="O178" s="1588"/>
      <c r="P178" s="1588"/>
      <c r="Q178" s="1588"/>
      <c r="R178" s="1588"/>
      <c r="S178" s="1588"/>
      <c r="T178" s="1588"/>
      <c r="U178" s="1588"/>
      <c r="V178" s="1603"/>
      <c r="W178" s="1588"/>
      <c r="X178" s="1588"/>
      <c r="Y178" s="1588"/>
      <c r="Z178" s="1588"/>
      <c r="AA178" s="1588"/>
      <c r="AB178" s="1588"/>
      <c r="AC178" s="1588"/>
      <c r="AD178" s="1588"/>
    </row>
    <row r="179">
      <c r="A179" s="1589"/>
      <c r="B179" s="1588"/>
      <c r="C179" s="1588"/>
      <c r="D179" s="1588"/>
      <c r="E179" s="1588"/>
      <c r="F179" s="1588"/>
      <c r="G179" s="1588"/>
      <c r="H179" s="1588"/>
      <c r="I179" s="104"/>
      <c r="J179" s="1588"/>
      <c r="K179" s="1593"/>
      <c r="L179" s="1588"/>
      <c r="N179" s="1588"/>
      <c r="O179" s="1588"/>
      <c r="P179" s="1588"/>
      <c r="Q179" s="1588"/>
      <c r="R179" s="1588"/>
      <c r="S179" s="1588"/>
      <c r="T179" s="1588"/>
      <c r="U179" s="1588"/>
      <c r="V179" s="1603"/>
      <c r="W179" s="1588"/>
      <c r="X179" s="1588"/>
      <c r="Y179" s="1588"/>
      <c r="Z179" s="1588"/>
      <c r="AA179" s="1588"/>
      <c r="AB179" s="1588"/>
      <c r="AC179" s="1588"/>
      <c r="AD179" s="1588"/>
    </row>
    <row r="180">
      <c r="A180" s="1589"/>
      <c r="B180" s="1588"/>
      <c r="C180" s="1588"/>
      <c r="D180" s="1588"/>
      <c r="E180" s="1588"/>
      <c r="F180" s="1588"/>
      <c r="G180" s="1588"/>
      <c r="H180" s="1588"/>
      <c r="I180" s="104"/>
      <c r="J180" s="1588"/>
      <c r="K180" s="1593"/>
      <c r="L180" s="1588"/>
      <c r="N180" s="1588"/>
      <c r="O180" s="1588"/>
      <c r="P180" s="1588"/>
      <c r="Q180" s="1588"/>
      <c r="R180" s="1588"/>
      <c r="S180" s="1588"/>
      <c r="T180" s="1588"/>
      <c r="U180" s="1588"/>
      <c r="V180" s="1603"/>
      <c r="W180" s="1588"/>
      <c r="X180" s="1588"/>
      <c r="Y180" s="1588"/>
      <c r="Z180" s="1588"/>
      <c r="AA180" s="1588"/>
      <c r="AB180" s="1588"/>
      <c r="AC180" s="1588"/>
      <c r="AD180" s="1588"/>
    </row>
    <row r="181">
      <c r="A181" s="1589"/>
      <c r="B181" s="1588"/>
      <c r="C181" s="1588"/>
      <c r="D181" s="1588"/>
      <c r="E181" s="1588"/>
      <c r="F181" s="1588"/>
      <c r="G181" s="1588"/>
      <c r="H181" s="1588"/>
      <c r="I181" s="104"/>
      <c r="J181" s="1588"/>
      <c r="K181" s="1593"/>
      <c r="L181" s="1588"/>
      <c r="N181" s="1588"/>
      <c r="O181" s="1588"/>
      <c r="P181" s="1588"/>
      <c r="Q181" s="1588"/>
      <c r="R181" s="1588"/>
      <c r="S181" s="1588"/>
      <c r="T181" s="1588"/>
      <c r="U181" s="1588"/>
      <c r="V181" s="1603"/>
      <c r="W181" s="1588"/>
      <c r="X181" s="1588"/>
      <c r="Y181" s="1588"/>
      <c r="Z181" s="1588"/>
      <c r="AA181" s="1588"/>
      <c r="AB181" s="1588"/>
      <c r="AC181" s="1588"/>
      <c r="AD181" s="1588"/>
    </row>
    <row r="182">
      <c r="A182" s="1589"/>
      <c r="B182" s="1588"/>
      <c r="C182" s="1588"/>
      <c r="D182" s="1588"/>
      <c r="E182" s="1588"/>
      <c r="F182" s="1588"/>
      <c r="G182" s="1588"/>
      <c r="H182" s="1588"/>
      <c r="I182" s="104"/>
      <c r="J182" s="1588"/>
      <c r="K182" s="1593"/>
      <c r="L182" s="1588"/>
      <c r="N182" s="1588"/>
      <c r="O182" s="1588"/>
      <c r="P182" s="1588"/>
      <c r="Q182" s="1588"/>
      <c r="R182" s="1588"/>
      <c r="S182" s="1588"/>
      <c r="T182" s="1588"/>
      <c r="U182" s="1588"/>
      <c r="V182" s="1603"/>
      <c r="W182" s="1588"/>
      <c r="X182" s="1588"/>
      <c r="Y182" s="1588"/>
      <c r="Z182" s="1588"/>
      <c r="AA182" s="1588"/>
      <c r="AB182" s="1588"/>
      <c r="AC182" s="1588"/>
      <c r="AD182" s="1588"/>
    </row>
    <row r="183">
      <c r="A183" s="1589"/>
      <c r="B183" s="1588"/>
      <c r="C183" s="1588"/>
      <c r="D183" s="1588"/>
      <c r="E183" s="1588"/>
      <c r="F183" s="1588"/>
      <c r="G183" s="1588"/>
      <c r="H183" s="1588"/>
      <c r="I183" s="104"/>
      <c r="J183" s="1588"/>
      <c r="K183" s="1593"/>
      <c r="L183" s="1588"/>
      <c r="N183" s="1588"/>
      <c r="O183" s="1588"/>
      <c r="P183" s="1588"/>
      <c r="Q183" s="1588"/>
      <c r="R183" s="1588"/>
      <c r="S183" s="1588"/>
      <c r="T183" s="1588"/>
      <c r="U183" s="1588"/>
      <c r="V183" s="1603"/>
      <c r="W183" s="1588"/>
      <c r="X183" s="1588"/>
      <c r="Y183" s="1588"/>
      <c r="Z183" s="1588"/>
      <c r="AA183" s="1588"/>
      <c r="AB183" s="1588"/>
      <c r="AC183" s="1588"/>
      <c r="AD183" s="1588"/>
    </row>
    <row r="184">
      <c r="A184" s="1589"/>
      <c r="B184" s="1588"/>
      <c r="C184" s="1588"/>
      <c r="D184" s="1588"/>
      <c r="E184" s="1588"/>
      <c r="F184" s="1588"/>
      <c r="G184" s="1588"/>
      <c r="H184" s="1588"/>
      <c r="I184" s="104"/>
      <c r="J184" s="1588"/>
      <c r="K184" s="104"/>
      <c r="L184" s="1588"/>
      <c r="N184" s="1588"/>
      <c r="O184" s="1588"/>
      <c r="P184" s="1588"/>
      <c r="Q184" s="1588"/>
      <c r="R184" s="1588"/>
      <c r="S184" s="1588"/>
      <c r="T184" s="1588"/>
      <c r="U184" s="1588"/>
      <c r="V184" s="1603"/>
      <c r="W184" s="1588"/>
      <c r="X184" s="1588"/>
      <c r="Y184" s="1588"/>
      <c r="Z184" s="1588"/>
      <c r="AA184" s="1588"/>
      <c r="AB184" s="1588"/>
      <c r="AC184" s="1588"/>
      <c r="AD184" s="1588"/>
    </row>
    <row r="185">
      <c r="A185" s="1589"/>
      <c r="B185" s="1588"/>
      <c r="C185" s="1588"/>
      <c r="D185" s="1588"/>
      <c r="E185" s="1588"/>
      <c r="F185" s="1588"/>
      <c r="G185" s="1588"/>
      <c r="H185" s="1588"/>
      <c r="I185" s="104"/>
      <c r="J185" s="1588"/>
      <c r="K185" s="104"/>
      <c r="L185" s="1588"/>
      <c r="N185" s="1588"/>
      <c r="O185" s="1588"/>
      <c r="P185" s="1588"/>
      <c r="Q185" s="1588"/>
      <c r="R185" s="1588"/>
      <c r="S185" s="1588"/>
      <c r="T185" s="1588"/>
      <c r="U185" s="1588"/>
      <c r="V185" s="1603"/>
      <c r="W185" s="1588"/>
      <c r="X185" s="1588"/>
      <c r="Y185" s="1588"/>
      <c r="Z185" s="1588"/>
      <c r="AA185" s="1588"/>
      <c r="AB185" s="1588"/>
      <c r="AC185" s="1588"/>
      <c r="AD185" s="1588"/>
    </row>
    <row r="186">
      <c r="A186" s="1589"/>
      <c r="B186" s="1588"/>
      <c r="C186" s="1588"/>
      <c r="D186" s="1588"/>
      <c r="E186" s="1588"/>
      <c r="F186" s="1588"/>
      <c r="G186" s="1588"/>
      <c r="H186" s="1588"/>
      <c r="I186" s="104"/>
      <c r="J186" s="1588"/>
      <c r="K186" s="104"/>
      <c r="L186" s="1588"/>
      <c r="N186" s="1588"/>
      <c r="O186" s="1588"/>
      <c r="P186" s="1588"/>
      <c r="Q186" s="1588"/>
      <c r="R186" s="1588"/>
      <c r="S186" s="1588"/>
      <c r="T186" s="1588"/>
      <c r="U186" s="1588"/>
      <c r="V186" s="1603"/>
      <c r="W186" s="1588"/>
      <c r="X186" s="1588"/>
      <c r="Y186" s="1588"/>
      <c r="Z186" s="1588"/>
      <c r="AA186" s="1588"/>
      <c r="AB186" s="1588"/>
      <c r="AC186" s="1588"/>
      <c r="AD186" s="1588"/>
    </row>
    <row r="187">
      <c r="A187" s="1589"/>
      <c r="B187" s="1588"/>
      <c r="C187" s="1588"/>
      <c r="D187" s="1588"/>
      <c r="E187" s="1588"/>
      <c r="F187" s="1588"/>
      <c r="G187" s="1588"/>
      <c r="H187" s="1588"/>
      <c r="I187" s="104"/>
      <c r="J187" s="1588"/>
      <c r="K187" s="104"/>
      <c r="L187" s="1588"/>
      <c r="N187" s="1588"/>
      <c r="O187" s="1588"/>
      <c r="P187" s="1588"/>
      <c r="Q187" s="1588"/>
      <c r="R187" s="1588"/>
      <c r="S187" s="1588"/>
      <c r="T187" s="1588"/>
      <c r="U187" s="1588"/>
      <c r="V187" s="1603"/>
      <c r="W187" s="1588"/>
      <c r="X187" s="1588"/>
      <c r="Y187" s="1588"/>
      <c r="Z187" s="1588"/>
      <c r="AA187" s="1588"/>
      <c r="AB187" s="1588"/>
      <c r="AC187" s="1588"/>
      <c r="AD187" s="1588"/>
    </row>
    <row r="188">
      <c r="A188" s="1588"/>
      <c r="B188" s="1588"/>
      <c r="C188" s="1588"/>
      <c r="D188" s="1588"/>
      <c r="E188" s="1588"/>
      <c r="F188" s="1588"/>
      <c r="G188" s="1588"/>
      <c r="H188" s="1588"/>
      <c r="I188" s="104"/>
      <c r="J188" s="1588"/>
      <c r="K188" s="104"/>
      <c r="L188" s="104"/>
      <c r="N188" s="1588"/>
      <c r="O188" s="1588"/>
      <c r="P188" s="1588"/>
      <c r="Q188" s="1588"/>
      <c r="R188" s="1588"/>
      <c r="S188" s="1588"/>
      <c r="T188" s="1588"/>
      <c r="U188" s="1588"/>
      <c r="V188" s="1603"/>
      <c r="W188" s="1588"/>
      <c r="X188" s="1588"/>
      <c r="Y188" s="1588"/>
      <c r="Z188" s="1588"/>
      <c r="AA188" s="1588"/>
      <c r="AB188" s="1588"/>
      <c r="AC188" s="1588"/>
      <c r="AD188" s="1588"/>
    </row>
    <row r="189">
      <c r="A189" s="1588"/>
      <c r="B189" s="1588"/>
      <c r="C189" s="1588"/>
      <c r="D189" s="1588"/>
      <c r="E189" s="1588"/>
      <c r="F189" s="1588"/>
      <c r="G189" s="1588"/>
      <c r="H189" s="1588"/>
      <c r="I189" s="104"/>
      <c r="J189" s="1588"/>
      <c r="K189" s="104"/>
      <c r="L189" s="104"/>
      <c r="N189" s="1588"/>
      <c r="O189" s="1588"/>
      <c r="P189" s="1588"/>
      <c r="Q189" s="1588"/>
      <c r="R189" s="1588"/>
      <c r="S189" s="1588"/>
      <c r="T189" s="1588"/>
      <c r="U189" s="1588"/>
      <c r="V189" s="1603"/>
      <c r="W189" s="1588"/>
      <c r="X189" s="1588"/>
      <c r="Y189" s="1588"/>
      <c r="Z189" s="1588"/>
      <c r="AA189" s="1588"/>
      <c r="AB189" s="1588"/>
      <c r="AC189" s="1588"/>
      <c r="AD189" s="1588"/>
    </row>
    <row r="190">
      <c r="A190" s="1588"/>
      <c r="B190" s="1588"/>
      <c r="C190" s="1588"/>
      <c r="D190" s="1588"/>
      <c r="E190" s="1588"/>
      <c r="F190" s="1588"/>
      <c r="G190" s="1588"/>
      <c r="H190" s="1588"/>
      <c r="I190" s="104"/>
      <c r="J190" s="1588"/>
      <c r="K190" s="104"/>
      <c r="L190" s="104"/>
      <c r="N190" s="1588"/>
      <c r="O190" s="1588"/>
      <c r="P190" s="1588"/>
      <c r="Q190" s="1588"/>
      <c r="R190" s="1588"/>
      <c r="S190" s="1588"/>
      <c r="T190" s="1588"/>
      <c r="U190" s="1588"/>
      <c r="V190" s="1603"/>
      <c r="W190" s="1588"/>
      <c r="X190" s="1588"/>
      <c r="Y190" s="1588"/>
      <c r="Z190" s="1588"/>
      <c r="AA190" s="1588"/>
      <c r="AB190" s="1588"/>
      <c r="AC190" s="1588"/>
      <c r="AD190" s="1588"/>
    </row>
    <row r="191">
      <c r="A191" s="1588"/>
      <c r="B191" s="1588"/>
      <c r="C191" s="1588"/>
      <c r="D191" s="1588"/>
      <c r="E191" s="1588"/>
      <c r="F191" s="1588"/>
      <c r="G191" s="1588"/>
      <c r="H191" s="1588"/>
      <c r="I191" s="104"/>
      <c r="J191" s="1588"/>
      <c r="K191" s="104"/>
      <c r="L191" s="104"/>
      <c r="N191" s="1588"/>
      <c r="O191" s="1588"/>
      <c r="P191" s="1588"/>
      <c r="Q191" s="1588"/>
      <c r="R191" s="1588"/>
      <c r="S191" s="1588"/>
      <c r="T191" s="1588"/>
      <c r="U191" s="1588"/>
      <c r="V191" s="1603"/>
      <c r="W191" s="1588"/>
      <c r="X191" s="1588"/>
      <c r="Y191" s="1588"/>
      <c r="Z191" s="1588"/>
      <c r="AA191" s="1588"/>
      <c r="AB191" s="1588"/>
      <c r="AC191" s="1588"/>
      <c r="AD191" s="1588"/>
    </row>
    <row r="192">
      <c r="A192" s="1588"/>
      <c r="B192" s="1588"/>
      <c r="C192" s="1588"/>
      <c r="D192" s="1588"/>
      <c r="E192" s="1588"/>
      <c r="F192" s="1588"/>
      <c r="G192" s="1588"/>
      <c r="H192" s="1588"/>
      <c r="I192" s="104"/>
      <c r="J192" s="1588"/>
      <c r="K192" s="104"/>
      <c r="L192" s="104"/>
      <c r="N192" s="1588"/>
      <c r="O192" s="1588"/>
      <c r="P192" s="1588"/>
      <c r="Q192" s="1588"/>
      <c r="R192" s="1588"/>
      <c r="S192" s="1588"/>
      <c r="T192" s="1588"/>
      <c r="U192" s="1588"/>
      <c r="V192" s="1603"/>
      <c r="W192" s="1588"/>
      <c r="X192" s="1588"/>
      <c r="Y192" s="1588"/>
      <c r="Z192" s="1588"/>
      <c r="AA192" s="1588"/>
      <c r="AB192" s="1588"/>
      <c r="AC192" s="1588"/>
      <c r="AD192" s="1588"/>
    </row>
    <row r="193">
      <c r="A193" s="1588"/>
      <c r="B193" s="1588"/>
      <c r="C193" s="1588"/>
      <c r="D193" s="1588"/>
      <c r="E193" s="1588"/>
      <c r="F193" s="1588"/>
      <c r="G193" s="1588"/>
      <c r="H193" s="1588"/>
      <c r="I193" s="104"/>
      <c r="J193" s="1588"/>
      <c r="K193" s="104"/>
      <c r="L193" s="104"/>
      <c r="N193" s="1588"/>
      <c r="O193" s="1588"/>
      <c r="P193" s="1588"/>
      <c r="Q193" s="1588"/>
      <c r="R193" s="1588"/>
      <c r="S193" s="1588"/>
      <c r="T193" s="1588"/>
      <c r="U193" s="1588"/>
      <c r="V193" s="1603"/>
      <c r="W193" s="1588"/>
      <c r="X193" s="1588"/>
      <c r="Y193" s="1588"/>
      <c r="Z193" s="1588"/>
      <c r="AA193" s="1588"/>
      <c r="AB193" s="1588"/>
      <c r="AC193" s="1588"/>
      <c r="AD193" s="1588"/>
    </row>
    <row r="194">
      <c r="A194" s="1588"/>
      <c r="B194" s="1588"/>
      <c r="C194" s="1588"/>
      <c r="D194" s="1588"/>
      <c r="E194" s="1588"/>
      <c r="F194" s="1588"/>
      <c r="G194" s="1588"/>
      <c r="H194" s="1588"/>
      <c r="I194" s="104"/>
      <c r="J194" s="1588"/>
      <c r="K194" s="104"/>
      <c r="L194" s="104"/>
      <c r="N194" s="1588"/>
      <c r="O194" s="1588"/>
      <c r="P194" s="1588"/>
      <c r="Q194" s="1588"/>
      <c r="R194" s="1588"/>
      <c r="S194" s="1588"/>
      <c r="T194" s="1588"/>
      <c r="U194" s="1588"/>
      <c r="V194" s="1603"/>
      <c r="W194" s="1588"/>
      <c r="X194" s="1588"/>
      <c r="Y194" s="1588"/>
      <c r="Z194" s="1588"/>
      <c r="AA194" s="1588"/>
      <c r="AB194" s="1588"/>
      <c r="AC194" s="1588"/>
      <c r="AD194" s="1588"/>
    </row>
    <row r="195">
      <c r="A195" s="1588"/>
      <c r="B195" s="1588"/>
      <c r="C195" s="1588"/>
      <c r="D195" s="1588"/>
      <c r="E195" s="1588"/>
      <c r="F195" s="1588"/>
      <c r="G195" s="1588"/>
      <c r="H195" s="1588"/>
      <c r="I195" s="104"/>
      <c r="J195" s="1588"/>
      <c r="K195" s="104"/>
      <c r="L195" s="104"/>
      <c r="N195" s="1588"/>
      <c r="O195" s="1588"/>
      <c r="P195" s="1588"/>
      <c r="Q195" s="1588"/>
      <c r="R195" s="1588"/>
      <c r="S195" s="1588"/>
      <c r="T195" s="1588"/>
      <c r="U195" s="1588"/>
      <c r="V195" s="1603"/>
      <c r="W195" s="1588"/>
      <c r="X195" s="1588"/>
      <c r="Y195" s="1588"/>
      <c r="Z195" s="1588"/>
      <c r="AA195" s="1588"/>
      <c r="AB195" s="1588"/>
      <c r="AC195" s="1588"/>
      <c r="AD195" s="1588"/>
    </row>
    <row r="196">
      <c r="A196" s="1588"/>
      <c r="B196" s="1588"/>
      <c r="C196" s="1588"/>
      <c r="D196" s="1588"/>
      <c r="E196" s="1588"/>
      <c r="F196" s="1588"/>
      <c r="G196" s="1588"/>
      <c r="H196" s="1588"/>
      <c r="I196" s="104"/>
      <c r="J196" s="1588"/>
      <c r="K196" s="104"/>
      <c r="L196" s="104"/>
      <c r="N196" s="1588"/>
      <c r="O196" s="1588"/>
      <c r="P196" s="1588"/>
      <c r="Q196" s="1588"/>
      <c r="R196" s="1588"/>
      <c r="S196" s="1588"/>
      <c r="T196" s="1588"/>
      <c r="U196" s="1588"/>
      <c r="V196" s="1603"/>
      <c r="W196" s="1588"/>
      <c r="X196" s="1588"/>
      <c r="Y196" s="1588"/>
      <c r="Z196" s="1588"/>
      <c r="AA196" s="1588"/>
      <c r="AB196" s="1588"/>
      <c r="AC196" s="1588"/>
      <c r="AD196" s="1588"/>
    </row>
    <row r="197">
      <c r="A197" s="1588"/>
      <c r="B197" s="1588"/>
      <c r="C197" s="1588"/>
      <c r="D197" s="1588"/>
      <c r="E197" s="1588"/>
      <c r="F197" s="1588"/>
      <c r="G197" s="1588"/>
      <c r="H197" s="1588"/>
      <c r="I197" s="104"/>
      <c r="J197" s="1588"/>
      <c r="K197" s="104"/>
      <c r="L197" s="104"/>
      <c r="N197" s="1588"/>
      <c r="O197" s="1588"/>
      <c r="P197" s="1588"/>
      <c r="Q197" s="1588"/>
      <c r="R197" s="1588"/>
      <c r="S197" s="1588"/>
      <c r="T197" s="1588"/>
      <c r="U197" s="1588"/>
      <c r="V197" s="1603"/>
      <c r="W197" s="1588"/>
      <c r="X197" s="1588"/>
      <c r="Y197" s="1588"/>
      <c r="Z197" s="1588"/>
      <c r="AA197" s="1588"/>
      <c r="AB197" s="1588"/>
      <c r="AC197" s="1588"/>
      <c r="AD197" s="1588"/>
    </row>
    <row r="198">
      <c r="A198" s="1588"/>
      <c r="B198" s="1588"/>
      <c r="C198" s="1588"/>
      <c r="D198" s="1588"/>
      <c r="E198" s="1588"/>
      <c r="F198" s="1588"/>
      <c r="G198" s="1588"/>
      <c r="H198" s="1588"/>
      <c r="I198" s="104"/>
      <c r="J198" s="1588"/>
      <c r="K198" s="104"/>
      <c r="L198" s="104"/>
      <c r="N198" s="1588"/>
      <c r="O198" s="1588"/>
      <c r="P198" s="1588"/>
      <c r="Q198" s="1588"/>
      <c r="R198" s="1588"/>
      <c r="S198" s="1588"/>
      <c r="T198" s="1588"/>
      <c r="U198" s="1588"/>
      <c r="V198" s="1603"/>
      <c r="W198" s="1588"/>
      <c r="X198" s="1588"/>
      <c r="Y198" s="1588"/>
      <c r="Z198" s="1588"/>
      <c r="AA198" s="1588"/>
      <c r="AB198" s="1588"/>
      <c r="AC198" s="1588"/>
      <c r="AD198" s="1588"/>
    </row>
    <row r="199">
      <c r="A199" s="1588"/>
      <c r="B199" s="1588"/>
      <c r="C199" s="1588"/>
      <c r="D199" s="1588"/>
      <c r="E199" s="1588"/>
      <c r="F199" s="1588"/>
      <c r="G199" s="1588"/>
      <c r="H199" s="1588"/>
      <c r="I199" s="1588"/>
      <c r="J199" s="1588"/>
      <c r="K199" s="1588"/>
      <c r="L199" s="1588"/>
      <c r="N199" s="1588"/>
      <c r="O199" s="1588"/>
      <c r="P199" s="1588"/>
      <c r="Q199" s="1588"/>
      <c r="R199" s="1588"/>
      <c r="S199" s="1588"/>
      <c r="T199" s="1588"/>
      <c r="U199" s="1588"/>
      <c r="V199" s="1588"/>
      <c r="W199" s="1588"/>
      <c r="X199" s="1588"/>
      <c r="Y199" s="1588"/>
      <c r="Z199" s="1588"/>
      <c r="AA199" s="1588"/>
      <c r="AB199" s="1588"/>
      <c r="AC199" s="1588"/>
      <c r="AD199" s="1588"/>
    </row>
    <row r="200">
      <c r="A200" s="1588"/>
      <c r="B200" s="1588"/>
      <c r="C200" s="1588"/>
      <c r="D200" s="1588"/>
      <c r="E200" s="1588"/>
      <c r="F200" s="1588"/>
      <c r="G200" s="1588"/>
      <c r="H200" s="1588"/>
      <c r="I200" s="1588"/>
      <c r="J200" s="1588"/>
      <c r="K200" s="1588"/>
      <c r="L200" s="1588"/>
      <c r="N200" s="1588"/>
      <c r="O200" s="1588"/>
      <c r="P200" s="1588"/>
      <c r="Q200" s="1588"/>
      <c r="R200" s="1588"/>
      <c r="S200" s="1588"/>
      <c r="T200" s="1588"/>
      <c r="U200" s="1588"/>
      <c r="V200" s="1588"/>
      <c r="W200" s="1588"/>
      <c r="X200" s="1588"/>
      <c r="Y200" s="1588"/>
      <c r="Z200" s="1588"/>
      <c r="AA200" s="1588"/>
      <c r="AB200" s="1588"/>
      <c r="AC200" s="1588"/>
      <c r="AD200" s="1588"/>
    </row>
    <row r="201">
      <c r="A201" s="1588"/>
      <c r="B201" s="1588"/>
      <c r="C201" s="1588"/>
      <c r="D201" s="1588"/>
      <c r="E201" s="1588"/>
      <c r="F201" s="1588"/>
      <c r="G201" s="1588"/>
      <c r="H201" s="1588"/>
      <c r="I201" s="1588"/>
      <c r="J201" s="1588"/>
      <c r="K201" s="1588"/>
      <c r="L201" s="1588"/>
      <c r="N201" s="1588"/>
      <c r="O201" s="1588"/>
      <c r="P201" s="1588"/>
      <c r="Q201" s="1588"/>
      <c r="R201" s="1588"/>
      <c r="S201" s="1588"/>
      <c r="T201" s="1588"/>
      <c r="U201" s="1588"/>
      <c r="V201" s="1588"/>
      <c r="W201" s="1588"/>
      <c r="X201" s="1588"/>
      <c r="Y201" s="1588"/>
      <c r="Z201" s="1588"/>
      <c r="AA201" s="1588"/>
      <c r="AB201" s="1588"/>
      <c r="AC201" s="1588"/>
      <c r="AD201" s="1588"/>
    </row>
    <row r="202">
      <c r="A202" s="1588"/>
      <c r="B202" s="1588"/>
      <c r="C202" s="1588"/>
      <c r="D202" s="1588"/>
      <c r="E202" s="1588"/>
      <c r="F202" s="1588"/>
      <c r="G202" s="1588"/>
      <c r="H202" s="1588"/>
      <c r="I202" s="1588"/>
      <c r="J202" s="1588"/>
      <c r="K202" s="1588"/>
      <c r="L202" s="1588"/>
      <c r="N202" s="1588"/>
      <c r="O202" s="1588"/>
      <c r="P202" s="1588"/>
      <c r="Q202" s="1588"/>
      <c r="R202" s="1588"/>
      <c r="S202" s="1588"/>
      <c r="T202" s="1588"/>
      <c r="U202" s="1588"/>
      <c r="V202" s="1588"/>
      <c r="W202" s="1588"/>
      <c r="X202" s="1588"/>
      <c r="Y202" s="1588"/>
      <c r="Z202" s="1588"/>
      <c r="AA202" s="1588"/>
      <c r="AB202" s="1588"/>
      <c r="AC202" s="1588"/>
      <c r="AD202" s="1588"/>
    </row>
    <row r="203">
      <c r="A203" s="1588"/>
      <c r="B203" s="1588"/>
      <c r="C203" s="1588"/>
      <c r="D203" s="1588"/>
      <c r="E203" s="1588"/>
      <c r="F203" s="1588"/>
      <c r="G203" s="1588"/>
      <c r="H203" s="1588"/>
      <c r="I203" s="1588"/>
      <c r="J203" s="1588"/>
      <c r="K203" s="1588"/>
      <c r="L203" s="1588"/>
      <c r="N203" s="1588"/>
      <c r="O203" s="1588"/>
      <c r="P203" s="1588"/>
      <c r="Q203" s="1588"/>
      <c r="R203" s="1588"/>
      <c r="S203" s="1588"/>
      <c r="T203" s="1588"/>
      <c r="U203" s="1588"/>
      <c r="V203" s="1588"/>
      <c r="W203" s="1588"/>
      <c r="X203" s="1588"/>
      <c r="Y203" s="1588"/>
      <c r="Z203" s="1588"/>
      <c r="AA203" s="1588"/>
      <c r="AB203" s="1588"/>
      <c r="AC203" s="1588"/>
      <c r="AD203" s="1588"/>
    </row>
    <row r="204">
      <c r="A204" s="1588"/>
      <c r="B204" s="1588"/>
      <c r="C204" s="1588"/>
      <c r="D204" s="1588"/>
      <c r="E204" s="1588"/>
      <c r="F204" s="1588"/>
      <c r="G204" s="1588"/>
      <c r="H204" s="1588"/>
      <c r="I204" s="1588"/>
      <c r="J204" s="1588"/>
      <c r="K204" s="1588"/>
      <c r="L204" s="1588"/>
      <c r="N204" s="1588"/>
      <c r="O204" s="1588"/>
      <c r="P204" s="1588"/>
      <c r="Q204" s="1588"/>
      <c r="R204" s="1588"/>
      <c r="S204" s="1588"/>
      <c r="T204" s="1588"/>
      <c r="U204" s="1588"/>
      <c r="V204" s="1588"/>
      <c r="W204" s="1588"/>
      <c r="X204" s="1588"/>
      <c r="Y204" s="1588"/>
      <c r="Z204" s="1588"/>
      <c r="AA204" s="1588"/>
      <c r="AB204" s="1588"/>
      <c r="AC204" s="1588"/>
      <c r="AD204" s="1588"/>
    </row>
    <row r="205">
      <c r="A205" s="1588"/>
      <c r="B205" s="1588"/>
      <c r="C205" s="1588"/>
      <c r="D205" s="1588"/>
      <c r="E205" s="1588"/>
      <c r="F205" s="1588"/>
      <c r="G205" s="1588"/>
      <c r="H205" s="1588"/>
      <c r="I205" s="1588"/>
      <c r="J205" s="1588"/>
      <c r="K205" s="1588"/>
      <c r="L205" s="1588"/>
      <c r="N205" s="1588"/>
      <c r="O205" s="1588"/>
      <c r="P205" s="1588"/>
      <c r="Q205" s="1588"/>
      <c r="R205" s="1588"/>
      <c r="S205" s="1588"/>
      <c r="T205" s="1588"/>
      <c r="U205" s="1588"/>
      <c r="V205" s="1588"/>
      <c r="W205" s="1588"/>
      <c r="X205" s="1588"/>
      <c r="Y205" s="1588"/>
      <c r="Z205" s="1588"/>
      <c r="AA205" s="1588"/>
      <c r="AB205" s="1588"/>
      <c r="AC205" s="1588"/>
      <c r="AD205" s="1588"/>
    </row>
    <row r="206">
      <c r="A206" s="1588"/>
      <c r="B206" s="1588"/>
      <c r="C206" s="1588"/>
      <c r="D206" s="1588"/>
      <c r="E206" s="1588"/>
      <c r="F206" s="1588"/>
      <c r="G206" s="1588"/>
      <c r="H206" s="1588"/>
      <c r="I206" s="1588"/>
      <c r="J206" s="1588"/>
      <c r="K206" s="1588"/>
      <c r="L206" s="1588"/>
      <c r="N206" s="1588"/>
      <c r="O206" s="1588"/>
      <c r="P206" s="1588"/>
      <c r="Q206" s="1588"/>
      <c r="R206" s="1588"/>
      <c r="S206" s="1588"/>
      <c r="T206" s="1588"/>
      <c r="U206" s="1588"/>
      <c r="V206" s="1588"/>
      <c r="W206" s="1588"/>
      <c r="X206" s="1588"/>
      <c r="Y206" s="1588"/>
      <c r="Z206" s="1588"/>
      <c r="AA206" s="1588"/>
      <c r="AB206" s="1588"/>
      <c r="AC206" s="1588"/>
      <c r="AD206" s="1588"/>
    </row>
    <row r="207">
      <c r="A207" s="1588"/>
      <c r="B207" s="1588"/>
      <c r="C207" s="1588"/>
      <c r="D207" s="1588"/>
      <c r="E207" s="1588"/>
      <c r="F207" s="1588"/>
      <c r="G207" s="1588"/>
      <c r="H207" s="1588"/>
      <c r="I207" s="1588"/>
      <c r="J207" s="1588"/>
      <c r="K207" s="1588"/>
      <c r="L207" s="1588"/>
      <c r="N207" s="1588"/>
      <c r="O207" s="1588"/>
      <c r="P207" s="1588"/>
      <c r="Q207" s="1588"/>
      <c r="R207" s="1588"/>
      <c r="S207" s="1588"/>
      <c r="T207" s="1588"/>
      <c r="U207" s="1588"/>
      <c r="V207" s="1588"/>
      <c r="W207" s="1588"/>
      <c r="X207" s="1588"/>
      <c r="Y207" s="1588"/>
      <c r="Z207" s="1588"/>
      <c r="AA207" s="1588"/>
      <c r="AB207" s="1588"/>
      <c r="AC207" s="1588"/>
      <c r="AD207" s="1588"/>
    </row>
    <row r="208">
      <c r="A208" s="1588"/>
      <c r="B208" s="1588"/>
      <c r="C208" s="1588"/>
      <c r="D208" s="1588"/>
      <c r="E208" s="1588"/>
      <c r="F208" s="1588"/>
      <c r="G208" s="1588"/>
      <c r="H208" s="1588"/>
      <c r="I208" s="1588"/>
      <c r="J208" s="1588"/>
      <c r="K208" s="1588"/>
      <c r="L208" s="1588"/>
      <c r="N208" s="1588"/>
      <c r="O208" s="1588"/>
      <c r="P208" s="1588"/>
      <c r="Q208" s="1588"/>
      <c r="R208" s="1588"/>
      <c r="S208" s="1588"/>
      <c r="T208" s="1588"/>
      <c r="U208" s="1588"/>
      <c r="V208" s="1588"/>
      <c r="W208" s="1588"/>
      <c r="X208" s="1588"/>
      <c r="Y208" s="1588"/>
      <c r="Z208" s="1588"/>
      <c r="AA208" s="1588"/>
      <c r="AB208" s="1588"/>
      <c r="AC208" s="1588"/>
      <c r="AD208" s="1588"/>
    </row>
    <row r="209">
      <c r="A209" s="1588"/>
      <c r="B209" s="1588"/>
      <c r="C209" s="1588"/>
      <c r="D209" s="1588"/>
      <c r="E209" s="1588"/>
      <c r="F209" s="1588"/>
      <c r="G209" s="1588"/>
      <c r="H209" s="1588"/>
      <c r="I209" s="1588"/>
      <c r="J209" s="1588"/>
      <c r="K209" s="1588"/>
      <c r="L209" s="1588"/>
      <c r="N209" s="1588"/>
      <c r="O209" s="1588"/>
      <c r="P209" s="1588"/>
      <c r="Q209" s="1588"/>
      <c r="R209" s="1588"/>
      <c r="S209" s="1588"/>
      <c r="T209" s="1588"/>
      <c r="U209" s="1588"/>
      <c r="V209" s="1588"/>
      <c r="W209" s="1588"/>
      <c r="X209" s="1588"/>
      <c r="Y209" s="1588"/>
      <c r="Z209" s="1588"/>
      <c r="AA209" s="1588"/>
      <c r="AB209" s="1588"/>
      <c r="AC209" s="1588"/>
      <c r="AD209" s="1588"/>
    </row>
    <row r="210">
      <c r="A210" s="1588"/>
      <c r="B210" s="1588"/>
      <c r="C210" s="1588"/>
      <c r="D210" s="1588"/>
      <c r="E210" s="1588"/>
      <c r="F210" s="1588"/>
      <c r="G210" s="1588"/>
      <c r="H210" s="1588"/>
      <c r="I210" s="1588"/>
      <c r="J210" s="1588"/>
      <c r="K210" s="1588"/>
      <c r="L210" s="1588"/>
      <c r="N210" s="1588"/>
      <c r="O210" s="1588"/>
      <c r="P210" s="1588"/>
      <c r="Q210" s="1588"/>
      <c r="R210" s="1588"/>
      <c r="S210" s="1588"/>
      <c r="T210" s="1588"/>
      <c r="U210" s="1588"/>
      <c r="V210" s="1588"/>
      <c r="W210" s="1588"/>
      <c r="X210" s="1588"/>
      <c r="Y210" s="1588"/>
      <c r="Z210" s="1588"/>
      <c r="AA210" s="1588"/>
      <c r="AB210" s="1588"/>
      <c r="AC210" s="1588"/>
      <c r="AD210" s="1588"/>
    </row>
    <row r="211">
      <c r="A211" s="1588"/>
      <c r="B211" s="1588"/>
      <c r="C211" s="1588"/>
      <c r="D211" s="1588"/>
      <c r="E211" s="1588"/>
      <c r="F211" s="1588"/>
      <c r="G211" s="1588"/>
      <c r="H211" s="1588"/>
      <c r="I211" s="1588"/>
      <c r="J211" s="1588"/>
      <c r="K211" s="1588"/>
      <c r="L211" s="1588"/>
      <c r="N211" s="1588"/>
      <c r="O211" s="1588"/>
      <c r="P211" s="1588"/>
      <c r="Q211" s="1588"/>
      <c r="R211" s="1588"/>
      <c r="S211" s="1588"/>
      <c r="T211" s="1588"/>
      <c r="U211" s="1588"/>
      <c r="V211" s="1588"/>
      <c r="W211" s="1588"/>
      <c r="X211" s="1588"/>
      <c r="Y211" s="1588"/>
      <c r="Z211" s="1588"/>
      <c r="AA211" s="1588"/>
      <c r="AB211" s="1588"/>
      <c r="AC211" s="1588"/>
      <c r="AD211" s="1588"/>
    </row>
    <row r="212">
      <c r="A212" s="1588"/>
      <c r="B212" s="1588"/>
      <c r="C212" s="1588"/>
      <c r="D212" s="1588"/>
      <c r="E212" s="1588"/>
      <c r="F212" s="1588"/>
      <c r="G212" s="1588"/>
      <c r="H212" s="1588"/>
      <c r="I212" s="1588"/>
      <c r="J212" s="1588"/>
      <c r="K212" s="1588"/>
      <c r="L212" s="1588"/>
      <c r="N212" s="1588"/>
      <c r="O212" s="1588"/>
      <c r="P212" s="1588"/>
      <c r="Q212" s="1588"/>
      <c r="R212" s="1588"/>
      <c r="S212" s="1588"/>
      <c r="T212" s="1588"/>
      <c r="U212" s="1588"/>
      <c r="V212" s="1588"/>
      <c r="W212" s="1588"/>
      <c r="X212" s="1588"/>
      <c r="Y212" s="1588"/>
      <c r="Z212" s="1588"/>
      <c r="AA212" s="1588"/>
      <c r="AB212" s="1588"/>
      <c r="AC212" s="1588"/>
      <c r="AD212" s="1588"/>
    </row>
    <row r="213">
      <c r="A213" s="1588"/>
      <c r="B213" s="1588"/>
      <c r="C213" s="1588"/>
      <c r="D213" s="1588"/>
      <c r="E213" s="1588"/>
      <c r="F213" s="1588"/>
      <c r="G213" s="1588"/>
      <c r="H213" s="1588"/>
      <c r="I213" s="1588"/>
      <c r="J213" s="1588"/>
      <c r="K213" s="1588"/>
      <c r="L213" s="1588"/>
      <c r="N213" s="1588"/>
      <c r="O213" s="1588"/>
      <c r="P213" s="1588"/>
      <c r="Q213" s="1588"/>
      <c r="R213" s="1588"/>
      <c r="S213" s="1588"/>
      <c r="T213" s="1588"/>
      <c r="U213" s="1588"/>
      <c r="V213" s="1588"/>
      <c r="W213" s="1588"/>
      <c r="X213" s="1588"/>
      <c r="Y213" s="1588"/>
      <c r="Z213" s="1588"/>
      <c r="AA213" s="1588"/>
      <c r="AB213" s="1588"/>
      <c r="AC213" s="1588"/>
      <c r="AD213" s="1588"/>
    </row>
    <row r="214">
      <c r="A214" s="1588"/>
      <c r="B214" s="1588"/>
      <c r="C214" s="1588"/>
      <c r="D214" s="1588"/>
      <c r="E214" s="1588"/>
      <c r="F214" s="1588"/>
      <c r="G214" s="1588"/>
      <c r="H214" s="1588"/>
      <c r="I214" s="1588"/>
      <c r="J214" s="1588"/>
      <c r="K214" s="1588"/>
      <c r="L214" s="1588"/>
      <c r="N214" s="1588"/>
      <c r="O214" s="1588"/>
      <c r="P214" s="1588"/>
      <c r="Q214" s="1588"/>
      <c r="R214" s="1588"/>
      <c r="S214" s="1588"/>
      <c r="T214" s="1588"/>
      <c r="U214" s="1588"/>
      <c r="V214" s="1588"/>
      <c r="W214" s="1588"/>
      <c r="X214" s="1588"/>
      <c r="Y214" s="1588"/>
      <c r="Z214" s="1588"/>
      <c r="AA214" s="1588"/>
      <c r="AB214" s="1588"/>
      <c r="AC214" s="1588"/>
      <c r="AD214" s="1588"/>
    </row>
    <row r="215">
      <c r="A215" s="1588"/>
      <c r="B215" s="1588"/>
      <c r="C215" s="1588"/>
      <c r="D215" s="1588"/>
      <c r="E215" s="1588"/>
      <c r="F215" s="1588"/>
      <c r="G215" s="1588"/>
      <c r="H215" s="1588"/>
      <c r="I215" s="1588"/>
      <c r="J215" s="1588"/>
      <c r="K215" s="1588"/>
      <c r="L215" s="1588"/>
      <c r="N215" s="1588"/>
      <c r="O215" s="1588"/>
      <c r="P215" s="1588"/>
      <c r="Q215" s="1588"/>
      <c r="R215" s="1588"/>
      <c r="S215" s="1588"/>
      <c r="T215" s="1588"/>
      <c r="U215" s="1588"/>
      <c r="V215" s="1588"/>
      <c r="W215" s="1588"/>
      <c r="X215" s="1588"/>
      <c r="Y215" s="1588"/>
      <c r="Z215" s="1588"/>
      <c r="AA215" s="1588"/>
      <c r="AB215" s="1588"/>
      <c r="AC215" s="1588"/>
      <c r="AD215" s="1588"/>
    </row>
    <row r="216">
      <c r="A216" s="1588"/>
      <c r="B216" s="1588"/>
      <c r="C216" s="1588"/>
      <c r="D216" s="1588"/>
      <c r="E216" s="1588"/>
      <c r="F216" s="1588"/>
      <c r="G216" s="1588"/>
      <c r="H216" s="1588"/>
      <c r="I216" s="1588"/>
      <c r="J216" s="1588"/>
      <c r="K216" s="1588"/>
      <c r="L216" s="1588"/>
      <c r="N216" s="1588"/>
      <c r="O216" s="1588"/>
      <c r="P216" s="1588"/>
      <c r="Q216" s="1588"/>
      <c r="R216" s="1588"/>
      <c r="S216" s="1588"/>
      <c r="T216" s="1588"/>
      <c r="U216" s="1588"/>
      <c r="V216" s="1588"/>
      <c r="W216" s="1588"/>
      <c r="X216" s="1588"/>
      <c r="Y216" s="1588"/>
      <c r="Z216" s="1588"/>
      <c r="AA216" s="1588"/>
      <c r="AB216" s="1588"/>
      <c r="AC216" s="1588"/>
      <c r="AD216" s="1588"/>
    </row>
    <row r="217">
      <c r="A217" s="1588"/>
      <c r="B217" s="1588"/>
      <c r="C217" s="1588"/>
      <c r="D217" s="1588"/>
      <c r="E217" s="1588"/>
      <c r="F217" s="1588"/>
      <c r="G217" s="1588"/>
      <c r="H217" s="1588"/>
      <c r="I217" s="1588"/>
      <c r="J217" s="1588"/>
      <c r="K217" s="1588"/>
      <c r="L217" s="1588"/>
      <c r="N217" s="1588"/>
      <c r="O217" s="1588"/>
      <c r="P217" s="1588"/>
      <c r="Q217" s="1588"/>
      <c r="R217" s="1588"/>
      <c r="S217" s="1588"/>
      <c r="T217" s="1588"/>
      <c r="U217" s="1588"/>
      <c r="V217" s="1588"/>
      <c r="W217" s="1588"/>
      <c r="X217" s="1588"/>
      <c r="Y217" s="1588"/>
      <c r="Z217" s="1588"/>
      <c r="AA217" s="1588"/>
      <c r="AB217" s="1588"/>
      <c r="AC217" s="1588"/>
      <c r="AD217" s="1588"/>
    </row>
    <row r="218">
      <c r="A218" s="1588"/>
      <c r="B218" s="1588"/>
      <c r="C218" s="1588"/>
      <c r="D218" s="1588"/>
      <c r="E218" s="1588"/>
      <c r="F218" s="1588"/>
      <c r="G218" s="1588"/>
      <c r="H218" s="1588"/>
      <c r="I218" s="1588"/>
      <c r="J218" s="1588"/>
      <c r="K218" s="1588"/>
      <c r="L218" s="1588"/>
      <c r="N218" s="1588"/>
      <c r="O218" s="1588"/>
      <c r="P218" s="1588"/>
      <c r="Q218" s="1588"/>
      <c r="R218" s="1588"/>
      <c r="S218" s="1588"/>
      <c r="T218" s="1588"/>
      <c r="U218" s="1588"/>
      <c r="V218" s="1588"/>
      <c r="W218" s="1588"/>
      <c r="X218" s="1588"/>
      <c r="Y218" s="1588"/>
      <c r="Z218" s="1588"/>
      <c r="AA218" s="1588"/>
      <c r="AB218" s="1588"/>
      <c r="AC218" s="1588"/>
      <c r="AD218" s="1588"/>
    </row>
    <row r="219">
      <c r="A219" s="1588"/>
      <c r="B219" s="1588"/>
      <c r="C219" s="1588"/>
      <c r="D219" s="1588"/>
      <c r="E219" s="1588"/>
      <c r="F219" s="1588"/>
      <c r="G219" s="1588"/>
      <c r="H219" s="1588"/>
      <c r="I219" s="1588"/>
      <c r="J219" s="1588"/>
      <c r="K219" s="1588"/>
      <c r="L219" s="1588"/>
      <c r="N219" s="1588"/>
      <c r="O219" s="1588"/>
      <c r="P219" s="1588"/>
      <c r="Q219" s="1588"/>
      <c r="R219" s="1588"/>
      <c r="S219" s="1588"/>
      <c r="T219" s="1588"/>
      <c r="U219" s="1588"/>
      <c r="V219" s="1588"/>
      <c r="W219" s="1588"/>
      <c r="X219" s="1588"/>
      <c r="Y219" s="1588"/>
      <c r="Z219" s="1588"/>
      <c r="AA219" s="1588"/>
      <c r="AB219" s="1588"/>
      <c r="AC219" s="1588"/>
      <c r="AD219" s="1588"/>
    </row>
    <row r="220">
      <c r="A220" s="1588"/>
      <c r="B220" s="1588"/>
      <c r="C220" s="1588"/>
      <c r="D220" s="1588"/>
      <c r="E220" s="1588"/>
      <c r="F220" s="1588"/>
      <c r="G220" s="1588"/>
      <c r="H220" s="1588"/>
      <c r="I220" s="1588"/>
      <c r="J220" s="1588"/>
      <c r="K220" s="1588"/>
      <c r="L220" s="1588"/>
      <c r="N220" s="1588"/>
      <c r="O220" s="1588"/>
      <c r="P220" s="1588"/>
      <c r="Q220" s="1588"/>
      <c r="R220" s="1588"/>
      <c r="S220" s="1588"/>
      <c r="T220" s="1588"/>
      <c r="U220" s="1588"/>
      <c r="V220" s="1588"/>
      <c r="W220" s="1588"/>
      <c r="X220" s="1588"/>
      <c r="Y220" s="1588"/>
      <c r="Z220" s="1588"/>
      <c r="AA220" s="1588"/>
      <c r="AB220" s="1588"/>
      <c r="AC220" s="1588"/>
      <c r="AD220" s="1588"/>
    </row>
    <row r="221">
      <c r="A221" s="1588"/>
      <c r="B221" s="1588"/>
      <c r="C221" s="1588"/>
      <c r="D221" s="1588"/>
      <c r="E221" s="1588"/>
      <c r="F221" s="1588"/>
      <c r="G221" s="1588"/>
      <c r="H221" s="1588"/>
      <c r="I221" s="1588"/>
      <c r="J221" s="1588"/>
      <c r="K221" s="1588"/>
      <c r="L221" s="1588"/>
      <c r="N221" s="1588"/>
      <c r="O221" s="1588"/>
      <c r="P221" s="1588"/>
      <c r="Q221" s="1588"/>
      <c r="R221" s="1588"/>
      <c r="S221" s="1588"/>
      <c r="T221" s="1588"/>
      <c r="U221" s="1588"/>
      <c r="V221" s="1588"/>
      <c r="W221" s="1588"/>
      <c r="X221" s="1588"/>
      <c r="Y221" s="1588"/>
      <c r="Z221" s="1588"/>
      <c r="AA221" s="1588"/>
      <c r="AB221" s="1588"/>
      <c r="AC221" s="1588"/>
      <c r="AD221" s="1588"/>
    </row>
    <row r="222">
      <c r="A222" s="1588"/>
      <c r="B222" s="1588"/>
      <c r="C222" s="1588"/>
      <c r="D222" s="1588"/>
      <c r="E222" s="1588"/>
      <c r="F222" s="1588"/>
      <c r="G222" s="1588"/>
      <c r="H222" s="1588"/>
      <c r="I222" s="1588"/>
      <c r="J222" s="1588"/>
      <c r="K222" s="1588"/>
      <c r="L222" s="1588"/>
      <c r="N222" s="1588"/>
      <c r="O222" s="1588"/>
      <c r="P222" s="1588"/>
      <c r="Q222" s="1588"/>
      <c r="R222" s="1588"/>
      <c r="S222" s="1588"/>
      <c r="T222" s="1588"/>
      <c r="U222" s="1588"/>
      <c r="V222" s="1588"/>
      <c r="W222" s="1588"/>
      <c r="X222" s="1588"/>
      <c r="Y222" s="1588"/>
      <c r="Z222" s="1588"/>
      <c r="AA222" s="1588"/>
      <c r="AB222" s="1588"/>
      <c r="AC222" s="1588"/>
      <c r="AD222" s="1588"/>
    </row>
    <row r="223">
      <c r="A223" s="1588"/>
      <c r="B223" s="1588"/>
      <c r="C223" s="1588"/>
      <c r="D223" s="1588"/>
      <c r="E223" s="1588"/>
      <c r="F223" s="1588"/>
      <c r="G223" s="1588"/>
      <c r="H223" s="1588"/>
      <c r="I223" s="1588"/>
      <c r="J223" s="1588"/>
      <c r="K223" s="1588"/>
      <c r="L223" s="1588"/>
      <c r="N223" s="1588"/>
      <c r="O223" s="1588"/>
      <c r="P223" s="1588"/>
      <c r="Q223" s="1588"/>
      <c r="R223" s="1588"/>
      <c r="S223" s="1588"/>
      <c r="T223" s="1588"/>
      <c r="U223" s="1588"/>
      <c r="V223" s="1588"/>
      <c r="W223" s="1588"/>
      <c r="X223" s="1588"/>
      <c r="Y223" s="1588"/>
      <c r="Z223" s="1588"/>
      <c r="AA223" s="1588"/>
      <c r="AB223" s="1588"/>
      <c r="AC223" s="1588"/>
      <c r="AD223" s="1588"/>
    </row>
    <row r="224">
      <c r="A224" s="1588"/>
      <c r="B224" s="1588"/>
      <c r="C224" s="1588"/>
      <c r="D224" s="1588"/>
      <c r="E224" s="1588"/>
      <c r="F224" s="1588"/>
      <c r="G224" s="1588"/>
      <c r="H224" s="1588"/>
      <c r="I224" s="1588"/>
      <c r="J224" s="1588"/>
      <c r="K224" s="1588"/>
      <c r="L224" s="1588"/>
      <c r="N224" s="1588"/>
      <c r="O224" s="1588"/>
      <c r="P224" s="1588"/>
      <c r="Q224" s="1588"/>
      <c r="R224" s="1588"/>
      <c r="S224" s="1588"/>
      <c r="T224" s="1588"/>
      <c r="U224" s="1588"/>
      <c r="V224" s="1588"/>
      <c r="W224" s="1588"/>
      <c r="X224" s="1588"/>
      <c r="Y224" s="1588"/>
      <c r="Z224" s="1588"/>
      <c r="AA224" s="1588"/>
      <c r="AB224" s="1588"/>
      <c r="AC224" s="1588"/>
      <c r="AD224" s="1588"/>
    </row>
    <row r="225">
      <c r="A225" s="1588"/>
      <c r="B225" s="1588"/>
      <c r="C225" s="1588"/>
      <c r="D225" s="1588"/>
      <c r="E225" s="1588"/>
      <c r="F225" s="1588"/>
      <c r="G225" s="1588"/>
      <c r="H225" s="1588"/>
      <c r="I225" s="1588"/>
      <c r="J225" s="1588"/>
      <c r="K225" s="1588"/>
      <c r="L225" s="1588"/>
      <c r="N225" s="1588"/>
      <c r="O225" s="1588"/>
      <c r="P225" s="1588"/>
      <c r="Q225" s="1588"/>
      <c r="R225" s="1588"/>
      <c r="S225" s="1588"/>
      <c r="T225" s="1588"/>
      <c r="U225" s="1588"/>
      <c r="V225" s="1588"/>
      <c r="W225" s="1588"/>
      <c r="X225" s="1588"/>
      <c r="Y225" s="1588"/>
      <c r="Z225" s="1588"/>
      <c r="AA225" s="1588"/>
      <c r="AB225" s="1588"/>
      <c r="AC225" s="1588"/>
      <c r="AD225" s="1588"/>
    </row>
    <row r="226">
      <c r="A226" s="1588"/>
      <c r="B226" s="1588"/>
      <c r="C226" s="1588"/>
      <c r="D226" s="1588"/>
      <c r="E226" s="1588"/>
      <c r="F226" s="1588"/>
      <c r="G226" s="1588"/>
      <c r="H226" s="1588"/>
      <c r="I226" s="1588"/>
      <c r="J226" s="1588"/>
      <c r="K226" s="1588"/>
      <c r="L226" s="1588"/>
      <c r="N226" s="1588"/>
      <c r="O226" s="1588"/>
      <c r="P226" s="1588"/>
      <c r="Q226" s="1588"/>
      <c r="R226" s="1588"/>
      <c r="S226" s="1588"/>
      <c r="T226" s="1588"/>
      <c r="U226" s="1588"/>
      <c r="V226" s="1588"/>
      <c r="W226" s="1588"/>
      <c r="X226" s="1588"/>
      <c r="Y226" s="1588"/>
      <c r="Z226" s="1588"/>
      <c r="AA226" s="1588"/>
      <c r="AB226" s="1588"/>
      <c r="AC226" s="1588"/>
      <c r="AD226" s="1588"/>
    </row>
    <row r="227">
      <c r="A227" s="1588"/>
      <c r="B227" s="1588"/>
      <c r="C227" s="1588"/>
      <c r="D227" s="1588"/>
      <c r="E227" s="1588"/>
      <c r="F227" s="1588"/>
      <c r="G227" s="1588"/>
      <c r="H227" s="1588"/>
      <c r="I227" s="1588"/>
      <c r="J227" s="1588"/>
      <c r="K227" s="1588"/>
      <c r="L227" s="1588"/>
      <c r="N227" s="1588"/>
      <c r="O227" s="1588"/>
      <c r="P227" s="1588"/>
      <c r="Q227" s="1588"/>
      <c r="R227" s="1588"/>
      <c r="S227" s="1588"/>
      <c r="T227" s="1588"/>
      <c r="U227" s="1588"/>
      <c r="V227" s="1588"/>
      <c r="W227" s="1588"/>
      <c r="X227" s="1588"/>
      <c r="Y227" s="1588"/>
      <c r="Z227" s="1588"/>
      <c r="AA227" s="1588"/>
      <c r="AB227" s="1588"/>
      <c r="AC227" s="1588"/>
      <c r="AD227" s="1588"/>
    </row>
    <row r="228">
      <c r="A228" s="1588"/>
      <c r="B228" s="1588"/>
      <c r="C228" s="1588"/>
      <c r="D228" s="1588"/>
      <c r="E228" s="1588"/>
      <c r="F228" s="1588"/>
      <c r="G228" s="1588"/>
      <c r="H228" s="1588"/>
      <c r="I228" s="1588"/>
      <c r="J228" s="1588"/>
      <c r="K228" s="1588"/>
      <c r="L228" s="1588"/>
      <c r="N228" s="1588"/>
      <c r="O228" s="1588"/>
      <c r="P228" s="1588"/>
      <c r="Q228" s="1588"/>
      <c r="R228" s="1588"/>
      <c r="S228" s="1588"/>
      <c r="T228" s="1588"/>
      <c r="U228" s="1588"/>
      <c r="V228" s="1588"/>
      <c r="W228" s="1588"/>
      <c r="X228" s="1588"/>
      <c r="Y228" s="1588"/>
      <c r="Z228" s="1588"/>
      <c r="AA228" s="1588"/>
      <c r="AB228" s="1588"/>
      <c r="AC228" s="1588"/>
      <c r="AD228" s="1588"/>
    </row>
    <row r="229">
      <c r="A229" s="1588"/>
      <c r="B229" s="1588"/>
      <c r="C229" s="1588"/>
      <c r="D229" s="1588"/>
      <c r="E229" s="1588"/>
      <c r="F229" s="1588"/>
      <c r="G229" s="1588"/>
      <c r="H229" s="1588"/>
      <c r="I229" s="1588"/>
      <c r="J229" s="1588"/>
      <c r="K229" s="1588"/>
      <c r="L229" s="1588"/>
      <c r="N229" s="1588"/>
      <c r="O229" s="1588"/>
      <c r="P229" s="1588"/>
      <c r="Q229" s="1588"/>
      <c r="R229" s="1588"/>
      <c r="S229" s="1588"/>
      <c r="T229" s="1588"/>
      <c r="U229" s="1588"/>
      <c r="V229" s="1588"/>
      <c r="W229" s="1588"/>
      <c r="X229" s="1588"/>
      <c r="Y229" s="1588"/>
      <c r="Z229" s="1588"/>
      <c r="AA229" s="1588"/>
      <c r="AB229" s="1588"/>
      <c r="AC229" s="1588"/>
      <c r="AD229" s="1588"/>
    </row>
    <row r="230">
      <c r="A230" s="1588"/>
      <c r="B230" s="1588"/>
      <c r="C230" s="1588"/>
      <c r="D230" s="1588"/>
      <c r="E230" s="1588"/>
      <c r="F230" s="1588"/>
      <c r="G230" s="1588"/>
      <c r="H230" s="1588"/>
      <c r="I230" s="1588"/>
      <c r="J230" s="1588"/>
      <c r="K230" s="1588"/>
      <c r="L230" s="1588"/>
      <c r="N230" s="1588"/>
      <c r="O230" s="1588"/>
      <c r="P230" s="1588"/>
      <c r="Q230" s="1588"/>
      <c r="R230" s="1588"/>
      <c r="S230" s="1588"/>
      <c r="T230" s="1588"/>
      <c r="U230" s="1588"/>
      <c r="V230" s="1588"/>
      <c r="W230" s="1588"/>
      <c r="X230" s="1588"/>
      <c r="Y230" s="1588"/>
      <c r="Z230" s="1588"/>
      <c r="AA230" s="1588"/>
      <c r="AB230" s="1588"/>
      <c r="AC230" s="1588"/>
      <c r="AD230" s="1588"/>
    </row>
    <row r="231">
      <c r="A231" s="1588"/>
      <c r="B231" s="1588"/>
      <c r="C231" s="1588"/>
      <c r="D231" s="1588"/>
      <c r="E231" s="1588"/>
      <c r="F231" s="1588"/>
      <c r="G231" s="1588"/>
      <c r="H231" s="1588"/>
      <c r="I231" s="1588"/>
      <c r="J231" s="1588"/>
      <c r="K231" s="1588"/>
      <c r="L231" s="1588"/>
      <c r="N231" s="1588"/>
      <c r="O231" s="1588"/>
      <c r="P231" s="1588"/>
      <c r="Q231" s="1588"/>
      <c r="R231" s="1588"/>
      <c r="S231" s="1588"/>
      <c r="T231" s="1588"/>
      <c r="U231" s="1588"/>
      <c r="V231" s="1588"/>
      <c r="W231" s="1588"/>
      <c r="X231" s="1588"/>
      <c r="Y231" s="1588"/>
      <c r="Z231" s="1588"/>
      <c r="AA231" s="1588"/>
      <c r="AB231" s="1588"/>
      <c r="AC231" s="1588"/>
      <c r="AD231" s="1588"/>
    </row>
    <row r="232">
      <c r="A232" s="1588"/>
      <c r="B232" s="1588"/>
      <c r="C232" s="1588"/>
      <c r="D232" s="1588"/>
      <c r="E232" s="1588"/>
      <c r="F232" s="1588"/>
      <c r="G232" s="1588"/>
      <c r="H232" s="1588"/>
      <c r="I232" s="1588"/>
      <c r="J232" s="1588"/>
      <c r="K232" s="1588"/>
      <c r="L232" s="1588"/>
      <c r="N232" s="1588"/>
      <c r="O232" s="1588"/>
      <c r="P232" s="1588"/>
      <c r="Q232" s="1588"/>
      <c r="R232" s="1588"/>
      <c r="S232" s="1588"/>
      <c r="T232" s="1588"/>
      <c r="U232" s="1588"/>
      <c r="V232" s="1588"/>
      <c r="W232" s="1588"/>
      <c r="X232" s="1588"/>
      <c r="Y232" s="1588"/>
      <c r="Z232" s="1588"/>
      <c r="AA232" s="1588"/>
      <c r="AB232" s="1588"/>
      <c r="AC232" s="1588"/>
      <c r="AD232" s="1588"/>
    </row>
    <row r="233">
      <c r="A233" s="1588"/>
      <c r="B233" s="1588"/>
      <c r="C233" s="1588"/>
      <c r="D233" s="1588"/>
      <c r="E233" s="1588"/>
      <c r="F233" s="1588"/>
      <c r="G233" s="1588"/>
      <c r="H233" s="1588"/>
      <c r="I233" s="1588"/>
      <c r="J233" s="1588"/>
      <c r="K233" s="1588"/>
      <c r="L233" s="1588"/>
      <c r="N233" s="1588"/>
      <c r="O233" s="1588"/>
      <c r="P233" s="1588"/>
      <c r="Q233" s="1588"/>
      <c r="R233" s="1588"/>
      <c r="S233" s="1588"/>
      <c r="T233" s="1588"/>
      <c r="U233" s="1588"/>
      <c r="V233" s="1588"/>
      <c r="W233" s="1588"/>
      <c r="X233" s="1588"/>
      <c r="Y233" s="1588"/>
      <c r="Z233" s="1588"/>
      <c r="AA233" s="1588"/>
      <c r="AB233" s="1588"/>
      <c r="AC233" s="1588"/>
      <c r="AD233" s="1588"/>
    </row>
    <row r="234">
      <c r="A234" s="1588"/>
      <c r="B234" s="1588"/>
      <c r="C234" s="1588"/>
      <c r="D234" s="1588"/>
      <c r="E234" s="1588"/>
      <c r="F234" s="1588"/>
      <c r="G234" s="1588"/>
      <c r="H234" s="1588"/>
      <c r="I234" s="1588"/>
      <c r="J234" s="1588"/>
      <c r="K234" s="1588"/>
      <c r="L234" s="1588"/>
      <c r="N234" s="1588"/>
      <c r="O234" s="1588"/>
      <c r="P234" s="1588"/>
      <c r="Q234" s="1588"/>
      <c r="R234" s="1588"/>
      <c r="S234" s="1588"/>
      <c r="T234" s="1588"/>
      <c r="U234" s="1588"/>
      <c r="V234" s="1588"/>
      <c r="W234" s="1588"/>
      <c r="X234" s="1588"/>
      <c r="Y234" s="1588"/>
      <c r="Z234" s="1588"/>
      <c r="AA234" s="1588"/>
      <c r="AB234" s="1588"/>
      <c r="AC234" s="1588"/>
      <c r="AD234" s="1588"/>
    </row>
    <row r="235">
      <c r="A235" s="1588"/>
      <c r="B235" s="1588"/>
      <c r="C235" s="1588"/>
      <c r="D235" s="1588"/>
      <c r="E235" s="1588"/>
      <c r="F235" s="1588"/>
      <c r="G235" s="1588"/>
      <c r="H235" s="1588"/>
      <c r="I235" s="1588"/>
      <c r="J235" s="1588"/>
      <c r="K235" s="1588"/>
      <c r="L235" s="1588"/>
      <c r="N235" s="1588"/>
      <c r="O235" s="1588"/>
      <c r="P235" s="1588"/>
      <c r="Q235" s="1588"/>
      <c r="R235" s="1588"/>
      <c r="S235" s="1588"/>
      <c r="T235" s="1588"/>
      <c r="U235" s="1588"/>
      <c r="V235" s="1588"/>
      <c r="W235" s="1588"/>
      <c r="X235" s="1588"/>
      <c r="Y235" s="1588"/>
      <c r="Z235" s="1588"/>
      <c r="AA235" s="1588"/>
      <c r="AB235" s="1588"/>
      <c r="AC235" s="1588"/>
      <c r="AD235" s="1588"/>
    </row>
    <row r="236">
      <c r="A236" s="1588"/>
      <c r="B236" s="1588"/>
      <c r="C236" s="1588"/>
      <c r="D236" s="1588"/>
      <c r="E236" s="1588"/>
      <c r="F236" s="1588"/>
      <c r="G236" s="1588"/>
      <c r="H236" s="1588"/>
      <c r="I236" s="1588"/>
      <c r="J236" s="1588"/>
      <c r="K236" s="1588"/>
      <c r="L236" s="1588"/>
      <c r="N236" s="1588"/>
      <c r="O236" s="1588"/>
      <c r="P236" s="1588"/>
      <c r="Q236" s="1588"/>
      <c r="R236" s="1588"/>
      <c r="S236" s="1588"/>
      <c r="T236" s="1588"/>
      <c r="U236" s="1588"/>
      <c r="V236" s="1588"/>
      <c r="W236" s="1588"/>
      <c r="X236" s="1588"/>
      <c r="Y236" s="1588"/>
      <c r="Z236" s="1588"/>
      <c r="AA236" s="1588"/>
      <c r="AB236" s="1588"/>
      <c r="AC236" s="1588"/>
      <c r="AD236" s="1588"/>
    </row>
    <row r="237">
      <c r="A237" s="1588"/>
      <c r="B237" s="1588"/>
      <c r="C237" s="1588"/>
      <c r="D237" s="1588"/>
      <c r="E237" s="1588"/>
      <c r="F237" s="1588"/>
      <c r="G237" s="1588"/>
      <c r="H237" s="1588"/>
      <c r="I237" s="1588"/>
      <c r="J237" s="1588"/>
      <c r="K237" s="1588"/>
      <c r="L237" s="1588"/>
      <c r="N237" s="1588"/>
      <c r="O237" s="1588"/>
      <c r="P237" s="1588"/>
      <c r="Q237" s="1588"/>
      <c r="R237" s="1588"/>
      <c r="S237" s="1588"/>
      <c r="T237" s="1588"/>
      <c r="U237" s="1588"/>
      <c r="V237" s="1588"/>
      <c r="W237" s="1588"/>
      <c r="X237" s="1588"/>
      <c r="Y237" s="1588"/>
      <c r="Z237" s="1588"/>
      <c r="AA237" s="1588"/>
      <c r="AB237" s="1588"/>
      <c r="AC237" s="1588"/>
      <c r="AD237" s="1588"/>
    </row>
    <row r="238">
      <c r="A238" s="1588"/>
      <c r="B238" s="1588"/>
      <c r="C238" s="1588"/>
      <c r="D238" s="1588"/>
      <c r="E238" s="1588"/>
      <c r="F238" s="1588"/>
      <c r="G238" s="1588"/>
      <c r="H238" s="1588"/>
      <c r="I238" s="1588"/>
      <c r="J238" s="1588"/>
      <c r="K238" s="1588"/>
      <c r="L238" s="1588"/>
      <c r="N238" s="1588"/>
      <c r="O238" s="1588"/>
      <c r="P238" s="1588"/>
      <c r="Q238" s="1588"/>
      <c r="R238" s="1588"/>
      <c r="S238" s="1588"/>
      <c r="T238" s="1588"/>
      <c r="U238" s="1588"/>
      <c r="V238" s="1588"/>
      <c r="W238" s="1588"/>
      <c r="X238" s="1588"/>
      <c r="Y238" s="1588"/>
      <c r="Z238" s="1588"/>
      <c r="AA238" s="1588"/>
      <c r="AB238" s="1588"/>
      <c r="AC238" s="1588"/>
      <c r="AD238" s="1588"/>
    </row>
    <row r="239">
      <c r="A239" s="1588"/>
      <c r="B239" s="1588"/>
      <c r="C239" s="1588"/>
      <c r="D239" s="1588"/>
      <c r="E239" s="1588"/>
      <c r="F239" s="1588"/>
      <c r="G239" s="1588"/>
      <c r="H239" s="1588"/>
      <c r="I239" s="1588"/>
      <c r="J239" s="1588"/>
      <c r="K239" s="1588"/>
      <c r="L239" s="1588"/>
      <c r="N239" s="1588"/>
      <c r="O239" s="1588"/>
      <c r="P239" s="1588"/>
      <c r="Q239" s="1588"/>
      <c r="R239" s="1588"/>
      <c r="S239" s="1588"/>
      <c r="T239" s="1588"/>
      <c r="U239" s="1588"/>
      <c r="V239" s="1588"/>
      <c r="W239" s="1588"/>
      <c r="X239" s="1588"/>
      <c r="Y239" s="1588"/>
      <c r="Z239" s="1588"/>
      <c r="AA239" s="1588"/>
      <c r="AB239" s="1588"/>
      <c r="AC239" s="1588"/>
      <c r="AD239" s="1588"/>
    </row>
    <row r="240">
      <c r="A240" s="1588"/>
      <c r="B240" s="1588"/>
      <c r="C240" s="1588"/>
      <c r="D240" s="1588"/>
      <c r="E240" s="1588"/>
      <c r="F240" s="1588"/>
      <c r="G240" s="1588"/>
      <c r="H240" s="1588"/>
      <c r="I240" s="1588"/>
      <c r="J240" s="1588"/>
      <c r="K240" s="1588"/>
      <c r="L240" s="1588"/>
      <c r="N240" s="1588"/>
      <c r="O240" s="1588"/>
      <c r="P240" s="1588"/>
      <c r="Q240" s="1588"/>
      <c r="R240" s="1588"/>
      <c r="S240" s="1588"/>
      <c r="T240" s="1588"/>
      <c r="U240" s="1588"/>
      <c r="V240" s="1588"/>
      <c r="W240" s="1588"/>
      <c r="X240" s="1588"/>
      <c r="Y240" s="1588"/>
      <c r="Z240" s="1588"/>
      <c r="AA240" s="1588"/>
      <c r="AB240" s="1588"/>
      <c r="AC240" s="1588"/>
      <c r="AD240" s="1588"/>
    </row>
    <row r="241">
      <c r="A241" s="1588"/>
      <c r="B241" s="1588"/>
      <c r="C241" s="1588"/>
      <c r="D241" s="1588"/>
      <c r="E241" s="1588"/>
      <c r="F241" s="1588"/>
      <c r="G241" s="1588"/>
      <c r="H241" s="1588"/>
      <c r="I241" s="1588"/>
      <c r="J241" s="1588"/>
      <c r="K241" s="1588"/>
      <c r="L241" s="1588"/>
      <c r="N241" s="1588"/>
      <c r="O241" s="1588"/>
      <c r="P241" s="1588"/>
      <c r="Q241" s="1588"/>
      <c r="R241" s="1588"/>
      <c r="S241" s="1588"/>
      <c r="T241" s="1588"/>
      <c r="U241" s="1588"/>
      <c r="V241" s="1588"/>
      <c r="W241" s="1588"/>
      <c r="X241" s="1588"/>
      <c r="Y241" s="1588"/>
      <c r="Z241" s="1588"/>
      <c r="AA241" s="1588"/>
      <c r="AB241" s="1588"/>
      <c r="AC241" s="1588"/>
      <c r="AD241" s="1588"/>
    </row>
    <row r="242">
      <c r="A242" s="1588"/>
      <c r="B242" s="1588"/>
      <c r="C242" s="1588"/>
      <c r="D242" s="1588"/>
      <c r="E242" s="1588"/>
      <c r="F242" s="1588"/>
      <c r="G242" s="1588"/>
      <c r="H242" s="1588"/>
      <c r="I242" s="1588"/>
      <c r="J242" s="1588"/>
      <c r="K242" s="1588"/>
      <c r="L242" s="1588"/>
      <c r="N242" s="1588"/>
      <c r="O242" s="1588"/>
      <c r="P242" s="1588"/>
      <c r="Q242" s="1588"/>
      <c r="R242" s="1588"/>
      <c r="S242" s="1588"/>
      <c r="T242" s="1588"/>
      <c r="U242" s="1588"/>
      <c r="V242" s="1588"/>
      <c r="W242" s="1588"/>
      <c r="X242" s="1588"/>
      <c r="Y242" s="1588"/>
      <c r="Z242" s="1588"/>
      <c r="AA242" s="1588"/>
      <c r="AB242" s="1588"/>
      <c r="AC242" s="1588"/>
      <c r="AD242" s="1588"/>
    </row>
    <row r="243">
      <c r="A243" s="1588"/>
      <c r="B243" s="1588"/>
      <c r="C243" s="1588"/>
      <c r="D243" s="1588"/>
      <c r="E243" s="1588"/>
      <c r="F243" s="1588"/>
      <c r="G243" s="1588"/>
      <c r="H243" s="1588"/>
      <c r="I243" s="1588"/>
      <c r="J243" s="1588"/>
      <c r="K243" s="1588"/>
      <c r="L243" s="1588"/>
      <c r="N243" s="1588"/>
      <c r="O243" s="1588"/>
      <c r="P243" s="1588"/>
      <c r="Q243" s="1588"/>
      <c r="R243" s="1588"/>
      <c r="S243" s="1588"/>
      <c r="T243" s="1588"/>
      <c r="U243" s="1588"/>
      <c r="V243" s="1588"/>
      <c r="W243" s="1588"/>
      <c r="X243" s="1588"/>
      <c r="Y243" s="1588"/>
      <c r="Z243" s="1588"/>
      <c r="AA243" s="1588"/>
      <c r="AB243" s="1588"/>
      <c r="AC243" s="1588"/>
      <c r="AD243" s="1588"/>
    </row>
    <row r="244">
      <c r="A244" s="1588"/>
      <c r="B244" s="1588"/>
      <c r="C244" s="1588"/>
      <c r="D244" s="1588"/>
      <c r="E244" s="1588"/>
      <c r="F244" s="1588"/>
      <c r="G244" s="1588"/>
      <c r="H244" s="1588"/>
      <c r="I244" s="1588"/>
      <c r="J244" s="1588"/>
      <c r="K244" s="1588"/>
      <c r="L244" s="1588"/>
      <c r="N244" s="1588"/>
      <c r="O244" s="1588"/>
      <c r="P244" s="1588"/>
      <c r="Q244" s="1588"/>
      <c r="R244" s="1588"/>
      <c r="S244" s="1588"/>
      <c r="T244" s="1588"/>
      <c r="U244" s="1588"/>
      <c r="V244" s="1588"/>
      <c r="W244" s="1588"/>
      <c r="X244" s="1588"/>
      <c r="Y244" s="1588"/>
      <c r="Z244" s="1588"/>
      <c r="AA244" s="1588"/>
      <c r="AB244" s="1588"/>
      <c r="AC244" s="1588"/>
      <c r="AD244" s="1588"/>
    </row>
    <row r="245">
      <c r="A245" s="1588"/>
      <c r="B245" s="1588"/>
      <c r="C245" s="1588"/>
      <c r="D245" s="1588"/>
      <c r="E245" s="1588"/>
      <c r="F245" s="1588"/>
      <c r="G245" s="1588"/>
      <c r="H245" s="1588"/>
      <c r="I245" s="1588"/>
      <c r="J245" s="1588"/>
      <c r="K245" s="1588"/>
      <c r="L245" s="1588"/>
      <c r="N245" s="1588"/>
      <c r="O245" s="1588"/>
      <c r="P245" s="1588"/>
      <c r="Q245" s="1588"/>
      <c r="R245" s="1588"/>
      <c r="S245" s="1588"/>
      <c r="T245" s="1588"/>
      <c r="U245" s="1588"/>
      <c r="V245" s="1588"/>
      <c r="W245" s="1588"/>
      <c r="X245" s="1588"/>
      <c r="Y245" s="1588"/>
      <c r="Z245" s="1588"/>
      <c r="AA245" s="1588"/>
      <c r="AB245" s="1588"/>
      <c r="AC245" s="1588"/>
      <c r="AD245" s="1588"/>
    </row>
    <row r="246">
      <c r="A246" s="1588"/>
      <c r="B246" s="1588"/>
      <c r="C246" s="1588"/>
      <c r="D246" s="1588"/>
      <c r="E246" s="1588"/>
      <c r="F246" s="1588"/>
      <c r="G246" s="1588"/>
      <c r="H246" s="1588"/>
      <c r="I246" s="1588"/>
      <c r="J246" s="1588"/>
      <c r="K246" s="1588"/>
      <c r="L246" s="1588"/>
      <c r="N246" s="1588"/>
      <c r="O246" s="1588"/>
      <c r="P246" s="1588"/>
      <c r="Q246" s="1588"/>
      <c r="R246" s="1588"/>
      <c r="S246" s="1588"/>
      <c r="T246" s="1588"/>
      <c r="U246" s="1588"/>
      <c r="V246" s="1588"/>
      <c r="W246" s="1588"/>
      <c r="X246" s="1588"/>
      <c r="Y246" s="1588"/>
      <c r="Z246" s="1588"/>
      <c r="AA246" s="1588"/>
      <c r="AB246" s="1588"/>
      <c r="AC246" s="1588"/>
      <c r="AD246" s="1588"/>
    </row>
    <row r="247">
      <c r="A247" s="1588"/>
      <c r="B247" s="1588"/>
      <c r="C247" s="1588"/>
      <c r="D247" s="1588"/>
      <c r="E247" s="1588"/>
      <c r="F247" s="1588"/>
      <c r="G247" s="1588"/>
      <c r="H247" s="1588"/>
      <c r="I247" s="1588"/>
      <c r="J247" s="1588"/>
      <c r="K247" s="1588"/>
      <c r="L247" s="1588"/>
      <c r="N247" s="1588"/>
      <c r="O247" s="1588"/>
      <c r="P247" s="1588"/>
      <c r="Q247" s="1588"/>
      <c r="R247" s="1588"/>
      <c r="S247" s="1588"/>
      <c r="T247" s="1588"/>
      <c r="U247" s="1588"/>
      <c r="V247" s="1588"/>
      <c r="W247" s="1588"/>
      <c r="X247" s="1588"/>
      <c r="Y247" s="1588"/>
      <c r="Z247" s="1588"/>
      <c r="AA247" s="1588"/>
      <c r="AB247" s="1588"/>
      <c r="AC247" s="1588"/>
      <c r="AD247" s="1588"/>
    </row>
    <row r="248">
      <c r="A248" s="1588"/>
      <c r="B248" s="1588"/>
      <c r="C248" s="1588"/>
      <c r="D248" s="1588"/>
      <c r="E248" s="1588"/>
      <c r="F248" s="1588"/>
      <c r="G248" s="1588"/>
      <c r="H248" s="1588"/>
      <c r="I248" s="1588"/>
      <c r="J248" s="1588"/>
      <c r="K248" s="1588"/>
      <c r="L248" s="1588"/>
      <c r="N248" s="1588"/>
      <c r="O248" s="1588"/>
      <c r="P248" s="1588"/>
      <c r="Q248" s="1588"/>
      <c r="R248" s="1588"/>
      <c r="S248" s="1588"/>
      <c r="T248" s="1588"/>
      <c r="U248" s="1588"/>
      <c r="V248" s="1588"/>
      <c r="W248" s="1588"/>
      <c r="X248" s="1588"/>
      <c r="Y248" s="1588"/>
      <c r="Z248" s="1588"/>
      <c r="AA248" s="1588"/>
      <c r="AB248" s="1588"/>
      <c r="AC248" s="1588"/>
      <c r="AD248" s="1588"/>
    </row>
    <row r="249">
      <c r="A249" s="1588"/>
      <c r="B249" s="1588"/>
      <c r="C249" s="1588"/>
      <c r="D249" s="1588"/>
      <c r="E249" s="1588"/>
      <c r="F249" s="1588"/>
      <c r="G249" s="1588"/>
      <c r="H249" s="1588"/>
      <c r="I249" s="1588"/>
      <c r="J249" s="1588"/>
      <c r="K249" s="1588"/>
      <c r="L249" s="1588"/>
      <c r="N249" s="1588"/>
      <c r="O249" s="1588"/>
      <c r="P249" s="1588"/>
      <c r="Q249" s="1588"/>
      <c r="R249" s="1588"/>
      <c r="S249" s="1588"/>
      <c r="T249" s="1588"/>
      <c r="U249" s="1588"/>
      <c r="V249" s="1588"/>
      <c r="W249" s="1588"/>
      <c r="X249" s="1588"/>
      <c r="Y249" s="1588"/>
      <c r="Z249" s="1588"/>
      <c r="AA249" s="1588"/>
      <c r="AB249" s="1588"/>
      <c r="AC249" s="1588"/>
      <c r="AD249" s="1588"/>
    </row>
    <row r="250">
      <c r="A250" s="1588"/>
      <c r="B250" s="1588"/>
      <c r="C250" s="1588"/>
      <c r="D250" s="1588"/>
      <c r="E250" s="1588"/>
      <c r="F250" s="1588"/>
      <c r="G250" s="1588"/>
      <c r="H250" s="1588"/>
      <c r="I250" s="1588"/>
      <c r="J250" s="1588"/>
      <c r="K250" s="1588"/>
      <c r="L250" s="1588"/>
      <c r="N250" s="1588"/>
      <c r="O250" s="1588"/>
      <c r="P250" s="1588"/>
      <c r="Q250" s="1588"/>
      <c r="R250" s="1588"/>
      <c r="S250" s="1588"/>
      <c r="T250" s="1588"/>
      <c r="U250" s="1588"/>
      <c r="V250" s="1588"/>
      <c r="W250" s="1588"/>
      <c r="X250" s="1588"/>
      <c r="Y250" s="1588"/>
      <c r="Z250" s="1588"/>
      <c r="AA250" s="1588"/>
      <c r="AB250" s="1588"/>
      <c r="AC250" s="1588"/>
      <c r="AD250" s="1588"/>
    </row>
    <row r="251">
      <c r="A251" s="1588"/>
      <c r="B251" s="1588"/>
      <c r="C251" s="1588"/>
      <c r="D251" s="1588"/>
      <c r="E251" s="1588"/>
      <c r="F251" s="1588"/>
      <c r="G251" s="1588"/>
      <c r="H251" s="1588"/>
      <c r="I251" s="1588"/>
      <c r="J251" s="1588"/>
      <c r="K251" s="1588"/>
      <c r="L251" s="1588"/>
      <c r="N251" s="1588"/>
      <c r="O251" s="1588"/>
      <c r="P251" s="1588"/>
      <c r="Q251" s="1588"/>
      <c r="R251" s="1588"/>
      <c r="S251" s="1588"/>
      <c r="T251" s="1588"/>
      <c r="U251" s="1588"/>
      <c r="V251" s="1588"/>
      <c r="W251" s="1588"/>
      <c r="X251" s="1588"/>
      <c r="Y251" s="1588"/>
      <c r="Z251" s="1588"/>
      <c r="AA251" s="1588"/>
      <c r="AB251" s="1588"/>
      <c r="AC251" s="1588"/>
      <c r="AD251" s="1588"/>
    </row>
    <row r="252">
      <c r="A252" s="1588"/>
      <c r="B252" s="1588"/>
      <c r="C252" s="1588"/>
      <c r="D252" s="1588"/>
      <c r="E252" s="1588"/>
      <c r="F252" s="1588"/>
      <c r="G252" s="1588"/>
      <c r="H252" s="1588"/>
      <c r="I252" s="1588"/>
      <c r="J252" s="1588"/>
      <c r="K252" s="1588"/>
      <c r="L252" s="1588"/>
      <c r="N252" s="1588"/>
      <c r="O252" s="1588"/>
      <c r="P252" s="1588"/>
      <c r="Q252" s="1588"/>
      <c r="R252" s="1588"/>
      <c r="S252" s="1588"/>
      <c r="T252" s="1588"/>
      <c r="U252" s="1588"/>
      <c r="V252" s="1588"/>
      <c r="W252" s="1588"/>
      <c r="X252" s="1588"/>
      <c r="Y252" s="1588"/>
      <c r="Z252" s="1588"/>
      <c r="AA252" s="1588"/>
      <c r="AB252" s="1588"/>
      <c r="AC252" s="1588"/>
      <c r="AD252" s="1588"/>
    </row>
    <row r="253">
      <c r="A253" s="1588"/>
      <c r="B253" s="1588"/>
      <c r="C253" s="1588"/>
      <c r="D253" s="1588"/>
      <c r="E253" s="1588"/>
      <c r="F253" s="1588"/>
      <c r="G253" s="1588"/>
      <c r="H253" s="1588"/>
      <c r="I253" s="1588"/>
      <c r="J253" s="1588"/>
      <c r="K253" s="1588"/>
      <c r="L253" s="1588"/>
      <c r="N253" s="1588"/>
      <c r="O253" s="1588"/>
      <c r="P253" s="1588"/>
      <c r="Q253" s="1588"/>
      <c r="R253" s="1588"/>
      <c r="S253" s="1588"/>
      <c r="T253" s="1588"/>
      <c r="U253" s="1588"/>
      <c r="V253" s="1588"/>
      <c r="W253" s="1588"/>
      <c r="X253" s="1588"/>
      <c r="Y253" s="1588"/>
      <c r="Z253" s="1588"/>
      <c r="AA253" s="1588"/>
      <c r="AB253" s="1588"/>
      <c r="AC253" s="1588"/>
      <c r="AD253" s="1588"/>
    </row>
    <row r="254">
      <c r="A254" s="1588"/>
      <c r="B254" s="1588"/>
      <c r="C254" s="1588"/>
      <c r="D254" s="1588"/>
      <c r="E254" s="1588"/>
      <c r="F254" s="1588"/>
      <c r="G254" s="1588"/>
      <c r="H254" s="1588"/>
      <c r="I254" s="1588"/>
      <c r="J254" s="1588"/>
      <c r="K254" s="1588"/>
      <c r="L254" s="1588"/>
      <c r="N254" s="1588"/>
      <c r="O254" s="1588"/>
      <c r="P254" s="1588"/>
      <c r="Q254" s="1588"/>
      <c r="R254" s="1588"/>
      <c r="S254" s="1588"/>
      <c r="T254" s="1588"/>
      <c r="U254" s="1588"/>
      <c r="V254" s="1588"/>
      <c r="W254" s="1588"/>
      <c r="X254" s="1588"/>
      <c r="Y254" s="1588"/>
      <c r="Z254" s="1588"/>
      <c r="AA254" s="1588"/>
      <c r="AB254" s="1588"/>
      <c r="AC254" s="1588"/>
      <c r="AD254" s="1588"/>
    </row>
    <row r="255">
      <c r="A255" s="1588"/>
      <c r="B255" s="1588"/>
      <c r="C255" s="1588"/>
      <c r="D255" s="1588"/>
      <c r="E255" s="1588"/>
      <c r="F255" s="1588"/>
      <c r="G255" s="1588"/>
      <c r="H255" s="1588"/>
      <c r="I255" s="1588"/>
      <c r="J255" s="1588"/>
      <c r="K255" s="1588"/>
      <c r="L255" s="1588"/>
      <c r="N255" s="1588"/>
      <c r="O255" s="1588"/>
      <c r="P255" s="1588"/>
      <c r="Q255" s="1588"/>
      <c r="R255" s="1588"/>
      <c r="S255" s="1588"/>
      <c r="T255" s="1588"/>
      <c r="U255" s="1588"/>
      <c r="V255" s="1588"/>
      <c r="W255" s="1588"/>
      <c r="X255" s="1588"/>
      <c r="Y255" s="1588"/>
      <c r="Z255" s="1588"/>
      <c r="AA255" s="1588"/>
      <c r="AB255" s="1588"/>
      <c r="AC255" s="1588"/>
      <c r="AD255" s="1588"/>
    </row>
    <row r="256">
      <c r="A256" s="1588"/>
      <c r="B256" s="1588"/>
      <c r="C256" s="1588"/>
      <c r="D256" s="1588"/>
      <c r="E256" s="1588"/>
      <c r="F256" s="1588"/>
      <c r="G256" s="1588"/>
      <c r="H256" s="1588"/>
      <c r="I256" s="1588"/>
      <c r="J256" s="1588"/>
      <c r="K256" s="1588"/>
      <c r="L256" s="1588"/>
      <c r="N256" s="1588"/>
      <c r="O256" s="1588"/>
      <c r="P256" s="1588"/>
      <c r="Q256" s="1588"/>
      <c r="R256" s="1588"/>
      <c r="S256" s="1588"/>
      <c r="T256" s="1588"/>
      <c r="U256" s="1588"/>
      <c r="V256" s="1588"/>
      <c r="W256" s="1588"/>
      <c r="X256" s="1588"/>
      <c r="Y256" s="1588"/>
      <c r="Z256" s="1588"/>
      <c r="AA256" s="1588"/>
      <c r="AB256" s="1588"/>
      <c r="AC256" s="1588"/>
      <c r="AD256" s="1588"/>
    </row>
    <row r="257">
      <c r="A257" s="1588"/>
      <c r="B257" s="1588"/>
      <c r="C257" s="1588"/>
      <c r="D257" s="1588"/>
      <c r="E257" s="1588"/>
      <c r="F257" s="1588"/>
      <c r="G257" s="1588"/>
      <c r="H257" s="1588"/>
      <c r="I257" s="1588"/>
      <c r="J257" s="1588"/>
      <c r="K257" s="1588"/>
      <c r="L257" s="1588"/>
      <c r="N257" s="1588"/>
      <c r="O257" s="1588"/>
      <c r="P257" s="1588"/>
      <c r="Q257" s="1588"/>
      <c r="R257" s="1588"/>
      <c r="S257" s="1588"/>
      <c r="T257" s="1588"/>
      <c r="U257" s="1588"/>
      <c r="V257" s="1588"/>
      <c r="W257" s="1588"/>
      <c r="X257" s="1588"/>
      <c r="Y257" s="1588"/>
      <c r="Z257" s="1588"/>
      <c r="AA257" s="1588"/>
      <c r="AB257" s="1588"/>
      <c r="AC257" s="1588"/>
      <c r="AD257" s="1588"/>
    </row>
    <row r="258">
      <c r="A258" s="1588"/>
      <c r="B258" s="1588"/>
      <c r="C258" s="1588"/>
      <c r="D258" s="1588"/>
      <c r="E258" s="1588"/>
      <c r="F258" s="1588"/>
      <c r="G258" s="1588"/>
      <c r="H258" s="1588"/>
      <c r="I258" s="1588"/>
      <c r="J258" s="1588"/>
      <c r="K258" s="1588"/>
      <c r="L258" s="1588"/>
      <c r="N258" s="1588"/>
      <c r="O258" s="1588"/>
      <c r="P258" s="1588"/>
      <c r="Q258" s="1588"/>
      <c r="R258" s="1588"/>
      <c r="S258" s="1588"/>
      <c r="T258" s="1588"/>
      <c r="U258" s="1588"/>
      <c r="V258" s="1588"/>
      <c r="W258" s="1588"/>
      <c r="X258" s="1588"/>
      <c r="Y258" s="1588"/>
      <c r="Z258" s="1588"/>
      <c r="AA258" s="1588"/>
      <c r="AB258" s="1588"/>
      <c r="AC258" s="1588"/>
      <c r="AD258" s="1588"/>
    </row>
    <row r="259">
      <c r="A259" s="1588"/>
      <c r="B259" s="1588"/>
      <c r="C259" s="1588"/>
      <c r="D259" s="1588"/>
      <c r="E259" s="1588"/>
      <c r="F259" s="1588"/>
      <c r="G259" s="1588"/>
      <c r="H259" s="1588"/>
      <c r="I259" s="1588"/>
      <c r="J259" s="1588"/>
      <c r="K259" s="1588"/>
      <c r="L259" s="1588"/>
      <c r="N259" s="1588"/>
      <c r="O259" s="1588"/>
      <c r="P259" s="1588"/>
      <c r="Q259" s="1588"/>
      <c r="R259" s="1588"/>
      <c r="S259" s="1588"/>
      <c r="T259" s="1588"/>
      <c r="U259" s="1588"/>
      <c r="V259" s="1588"/>
      <c r="W259" s="1588"/>
      <c r="X259" s="1588"/>
      <c r="Y259" s="1588"/>
      <c r="Z259" s="1588"/>
      <c r="AA259" s="1588"/>
      <c r="AB259" s="1588"/>
      <c r="AC259" s="1588"/>
      <c r="AD259" s="1588"/>
    </row>
    <row r="260">
      <c r="A260" s="1588"/>
      <c r="B260" s="1588"/>
      <c r="C260" s="1588"/>
      <c r="D260" s="1588"/>
      <c r="E260" s="1588"/>
      <c r="F260" s="1588"/>
      <c r="G260" s="1588"/>
      <c r="H260" s="1588"/>
      <c r="I260" s="1588"/>
      <c r="J260" s="1588"/>
      <c r="K260" s="1588"/>
      <c r="L260" s="1588"/>
      <c r="N260" s="1588"/>
      <c r="O260" s="1588"/>
      <c r="P260" s="1588"/>
      <c r="Q260" s="1588"/>
      <c r="R260" s="1588"/>
      <c r="S260" s="1588"/>
      <c r="T260" s="1588"/>
      <c r="U260" s="1588"/>
      <c r="V260" s="1588"/>
      <c r="W260" s="1588"/>
      <c r="X260" s="1588"/>
      <c r="Y260" s="1588"/>
      <c r="Z260" s="1588"/>
      <c r="AA260" s="1588"/>
      <c r="AB260" s="1588"/>
      <c r="AC260" s="1588"/>
      <c r="AD260" s="1588"/>
    </row>
    <row r="261">
      <c r="A261" s="1588"/>
      <c r="B261" s="1588"/>
      <c r="C261" s="1588"/>
      <c r="D261" s="1588"/>
      <c r="E261" s="1588"/>
      <c r="F261" s="1588"/>
      <c r="G261" s="1588"/>
      <c r="H261" s="1588"/>
      <c r="I261" s="1588"/>
      <c r="J261" s="1588"/>
      <c r="K261" s="1588"/>
      <c r="L261" s="1588"/>
      <c r="N261" s="1588"/>
      <c r="O261" s="1588"/>
      <c r="P261" s="1588"/>
      <c r="Q261" s="1588"/>
      <c r="R261" s="1588"/>
      <c r="S261" s="1588"/>
      <c r="T261" s="1588"/>
      <c r="U261" s="1588"/>
      <c r="V261" s="1588"/>
      <c r="W261" s="1588"/>
      <c r="X261" s="1588"/>
      <c r="Y261" s="1588"/>
      <c r="Z261" s="1588"/>
      <c r="AA261" s="1588"/>
      <c r="AB261" s="1588"/>
      <c r="AC261" s="1588"/>
      <c r="AD261" s="1588"/>
    </row>
    <row r="262">
      <c r="A262" s="1588"/>
      <c r="B262" s="1588"/>
      <c r="C262" s="1588"/>
      <c r="D262" s="1588"/>
      <c r="E262" s="1588"/>
      <c r="F262" s="1588"/>
      <c r="G262" s="1588"/>
      <c r="H262" s="1588"/>
      <c r="I262" s="1588"/>
      <c r="J262" s="1588"/>
      <c r="K262" s="1588"/>
      <c r="L262" s="1588"/>
      <c r="N262" s="1588"/>
      <c r="O262" s="1588"/>
      <c r="P262" s="1588"/>
      <c r="Q262" s="1588"/>
      <c r="R262" s="1588"/>
      <c r="S262" s="1588"/>
      <c r="T262" s="1588"/>
      <c r="U262" s="1588"/>
      <c r="V262" s="1588"/>
      <c r="W262" s="1588"/>
      <c r="X262" s="1588"/>
      <c r="Y262" s="1588"/>
      <c r="Z262" s="1588"/>
      <c r="AA262" s="1588"/>
      <c r="AB262" s="1588"/>
      <c r="AC262" s="1588"/>
      <c r="AD262" s="1588"/>
    </row>
    <row r="263">
      <c r="A263" s="1588"/>
      <c r="B263" s="1588"/>
      <c r="C263" s="1588"/>
      <c r="D263" s="1588"/>
      <c r="E263" s="1588"/>
      <c r="F263" s="1588"/>
      <c r="G263" s="1588"/>
      <c r="H263" s="1588"/>
      <c r="I263" s="1588"/>
      <c r="J263" s="1588"/>
      <c r="K263" s="1588"/>
      <c r="L263" s="1588"/>
      <c r="N263" s="1588"/>
      <c r="O263" s="1588"/>
      <c r="P263" s="1588"/>
      <c r="Q263" s="1588"/>
      <c r="R263" s="1588"/>
      <c r="S263" s="1588"/>
      <c r="T263" s="1588"/>
      <c r="U263" s="1588"/>
      <c r="V263" s="1588"/>
      <c r="W263" s="1588"/>
      <c r="X263" s="1588"/>
      <c r="Y263" s="1588"/>
      <c r="Z263" s="1588"/>
      <c r="AA263" s="1588"/>
      <c r="AB263" s="1588"/>
      <c r="AC263" s="1588"/>
      <c r="AD263" s="1588"/>
    </row>
    <row r="264">
      <c r="A264" s="1588"/>
      <c r="B264" s="1588"/>
      <c r="C264" s="1588"/>
      <c r="D264" s="1588"/>
      <c r="E264" s="1588"/>
      <c r="F264" s="1588"/>
      <c r="G264" s="1588"/>
      <c r="H264" s="1588"/>
      <c r="I264" s="1588"/>
      <c r="J264" s="1588"/>
      <c r="K264" s="1588"/>
      <c r="L264" s="1588"/>
      <c r="N264" s="1588"/>
      <c r="O264" s="1588"/>
      <c r="P264" s="1588"/>
      <c r="Q264" s="1588"/>
      <c r="R264" s="1588"/>
      <c r="S264" s="1588"/>
      <c r="T264" s="1588"/>
      <c r="U264" s="1588"/>
      <c r="V264" s="1588"/>
      <c r="W264" s="1588"/>
      <c r="X264" s="1588"/>
      <c r="Y264" s="1588"/>
      <c r="Z264" s="1588"/>
      <c r="AA264" s="1588"/>
      <c r="AB264" s="1588"/>
      <c r="AC264" s="1588"/>
      <c r="AD264" s="1588"/>
    </row>
    <row r="265">
      <c r="A265" s="1588"/>
      <c r="B265" s="1588"/>
      <c r="C265" s="1588"/>
      <c r="D265" s="1588"/>
      <c r="E265" s="1588"/>
      <c r="F265" s="1588"/>
      <c r="G265" s="1588"/>
      <c r="H265" s="1588"/>
      <c r="I265" s="1588"/>
      <c r="J265" s="1588"/>
      <c r="K265" s="1588"/>
      <c r="L265" s="1588"/>
      <c r="N265" s="1588"/>
      <c r="O265" s="1588"/>
      <c r="P265" s="1588"/>
      <c r="Q265" s="1588"/>
      <c r="R265" s="1588"/>
      <c r="S265" s="1588"/>
      <c r="T265" s="1588"/>
      <c r="U265" s="1588"/>
      <c r="V265" s="1588"/>
      <c r="W265" s="1588"/>
      <c r="X265" s="1588"/>
      <c r="Y265" s="1588"/>
      <c r="Z265" s="1588"/>
      <c r="AA265" s="1588"/>
      <c r="AB265" s="1588"/>
      <c r="AC265" s="1588"/>
      <c r="AD265" s="1588"/>
    </row>
    <row r="266">
      <c r="A266" s="1588"/>
      <c r="B266" s="1588"/>
      <c r="C266" s="1588"/>
      <c r="D266" s="1588"/>
      <c r="E266" s="1588"/>
      <c r="F266" s="1588"/>
      <c r="G266" s="1588"/>
      <c r="H266" s="1588"/>
      <c r="I266" s="1588"/>
      <c r="J266" s="1588"/>
      <c r="K266" s="1588"/>
      <c r="L266" s="1588"/>
      <c r="N266" s="1588"/>
      <c r="O266" s="1588"/>
      <c r="P266" s="1588"/>
      <c r="Q266" s="1588"/>
      <c r="R266" s="1588"/>
      <c r="S266" s="1588"/>
      <c r="T266" s="1588"/>
      <c r="U266" s="1588"/>
      <c r="V266" s="1588"/>
      <c r="W266" s="1588"/>
      <c r="X266" s="1588"/>
      <c r="Y266" s="1588"/>
      <c r="Z266" s="1588"/>
      <c r="AA266" s="1588"/>
      <c r="AB266" s="1588"/>
      <c r="AC266" s="1588"/>
      <c r="AD266" s="1588"/>
    </row>
    <row r="267">
      <c r="A267" s="1588"/>
      <c r="B267" s="1588"/>
      <c r="C267" s="1588"/>
      <c r="D267" s="1588"/>
      <c r="E267" s="1588"/>
      <c r="F267" s="1588"/>
      <c r="G267" s="1588"/>
      <c r="H267" s="1588"/>
      <c r="I267" s="1588"/>
      <c r="J267" s="1588"/>
      <c r="K267" s="1588"/>
      <c r="L267" s="1588"/>
      <c r="N267" s="1588"/>
      <c r="O267" s="1588"/>
      <c r="P267" s="1588"/>
      <c r="Q267" s="1588"/>
      <c r="R267" s="1588"/>
      <c r="S267" s="1588"/>
      <c r="T267" s="1588"/>
      <c r="U267" s="1588"/>
      <c r="V267" s="1588"/>
      <c r="W267" s="1588"/>
      <c r="X267" s="1588"/>
      <c r="Y267" s="1588"/>
      <c r="Z267" s="1588"/>
      <c r="AA267" s="1588"/>
      <c r="AB267" s="1588"/>
      <c r="AC267" s="1588"/>
      <c r="AD267" s="1588"/>
    </row>
    <row r="268">
      <c r="A268" s="1588"/>
      <c r="B268" s="1588"/>
      <c r="C268" s="1588"/>
      <c r="D268" s="1588"/>
      <c r="E268" s="1588"/>
      <c r="F268" s="1588"/>
      <c r="G268" s="1588"/>
      <c r="H268" s="1588"/>
      <c r="I268" s="1588"/>
      <c r="J268" s="1588"/>
      <c r="K268" s="1588"/>
      <c r="L268" s="1588"/>
      <c r="N268" s="1588"/>
      <c r="O268" s="1588"/>
      <c r="P268" s="1588"/>
      <c r="Q268" s="1588"/>
      <c r="R268" s="1588"/>
      <c r="S268" s="1588"/>
      <c r="T268" s="1588"/>
      <c r="U268" s="1588"/>
      <c r="V268" s="1588"/>
      <c r="W268" s="1588"/>
      <c r="X268" s="1588"/>
      <c r="Y268" s="1588"/>
      <c r="Z268" s="1588"/>
      <c r="AA268" s="1588"/>
      <c r="AB268" s="1588"/>
      <c r="AC268" s="1588"/>
      <c r="AD268" s="1588"/>
    </row>
    <row r="269">
      <c r="A269" s="1588"/>
      <c r="B269" s="1588"/>
      <c r="C269" s="1588"/>
      <c r="D269" s="1588"/>
      <c r="E269" s="1588"/>
      <c r="F269" s="1588"/>
      <c r="G269" s="1588"/>
      <c r="H269" s="1588"/>
      <c r="I269" s="1588"/>
      <c r="J269" s="1588"/>
      <c r="K269" s="1588"/>
      <c r="L269" s="1588"/>
      <c r="N269" s="1588"/>
      <c r="O269" s="1588"/>
      <c r="P269" s="1588"/>
      <c r="Q269" s="1588"/>
      <c r="R269" s="1588"/>
      <c r="S269" s="1588"/>
      <c r="T269" s="1588"/>
      <c r="U269" s="1588"/>
      <c r="V269" s="1588"/>
      <c r="W269" s="1588"/>
      <c r="X269" s="1588"/>
      <c r="Y269" s="1588"/>
      <c r="Z269" s="1588"/>
      <c r="AA269" s="1588"/>
      <c r="AB269" s="1588"/>
      <c r="AC269" s="1588"/>
      <c r="AD269" s="1588"/>
    </row>
    <row r="270">
      <c r="A270" s="1588"/>
      <c r="B270" s="1588"/>
      <c r="C270" s="1588"/>
      <c r="D270" s="1588"/>
      <c r="E270" s="1588"/>
      <c r="F270" s="1588"/>
      <c r="G270" s="1588"/>
      <c r="H270" s="1588"/>
      <c r="I270" s="1588"/>
      <c r="J270" s="1588"/>
      <c r="K270" s="1588"/>
      <c r="L270" s="1588"/>
      <c r="N270" s="1588"/>
      <c r="O270" s="1588"/>
      <c r="P270" s="1588"/>
      <c r="Q270" s="1588"/>
      <c r="R270" s="1588"/>
      <c r="S270" s="1588"/>
      <c r="T270" s="1588"/>
      <c r="U270" s="1588"/>
      <c r="V270" s="1588"/>
      <c r="W270" s="1588"/>
      <c r="X270" s="1588"/>
      <c r="Y270" s="1588"/>
      <c r="Z270" s="1588"/>
      <c r="AA270" s="1588"/>
      <c r="AB270" s="1588"/>
      <c r="AC270" s="1588"/>
      <c r="AD270" s="1588"/>
    </row>
    <row r="271">
      <c r="A271" s="1588"/>
      <c r="B271" s="1588"/>
      <c r="C271" s="1588"/>
      <c r="D271" s="1588"/>
      <c r="E271" s="1588"/>
      <c r="F271" s="1588"/>
      <c r="G271" s="1588"/>
      <c r="H271" s="1588"/>
      <c r="I271" s="1588"/>
      <c r="J271" s="1588"/>
      <c r="K271" s="1588"/>
      <c r="L271" s="1588"/>
      <c r="N271" s="1588"/>
      <c r="O271" s="1588"/>
      <c r="P271" s="1588"/>
      <c r="Q271" s="1588"/>
      <c r="R271" s="1588"/>
      <c r="S271" s="1588"/>
      <c r="T271" s="1588"/>
      <c r="U271" s="1588"/>
      <c r="V271" s="1588"/>
      <c r="W271" s="1588"/>
      <c r="X271" s="1588"/>
      <c r="Y271" s="1588"/>
      <c r="Z271" s="1588"/>
      <c r="AA271" s="1588"/>
      <c r="AB271" s="1588"/>
      <c r="AC271" s="1588"/>
      <c r="AD271" s="1588"/>
    </row>
    <row r="272">
      <c r="A272" s="1588"/>
      <c r="B272" s="1588"/>
      <c r="C272" s="1588"/>
      <c r="D272" s="1588"/>
      <c r="E272" s="1588"/>
      <c r="F272" s="1588"/>
      <c r="G272" s="1588"/>
      <c r="H272" s="1588"/>
      <c r="I272" s="1588"/>
      <c r="J272" s="1588"/>
      <c r="K272" s="1588"/>
      <c r="L272" s="1588"/>
      <c r="N272" s="1588"/>
      <c r="O272" s="1588"/>
      <c r="P272" s="1588"/>
      <c r="Q272" s="1588"/>
      <c r="R272" s="1588"/>
      <c r="S272" s="1588"/>
      <c r="T272" s="1588"/>
      <c r="U272" s="1588"/>
      <c r="V272" s="1588"/>
      <c r="W272" s="1588"/>
      <c r="X272" s="1588"/>
      <c r="Y272" s="1588"/>
      <c r="Z272" s="1588"/>
      <c r="AA272" s="1588"/>
      <c r="AB272" s="1588"/>
      <c r="AC272" s="1588"/>
      <c r="AD272" s="1588"/>
    </row>
    <row r="273">
      <c r="A273" s="1588"/>
      <c r="B273" s="1588"/>
      <c r="C273" s="1588"/>
      <c r="D273" s="1588"/>
      <c r="E273" s="1588"/>
      <c r="F273" s="1588"/>
      <c r="G273" s="1588"/>
      <c r="H273" s="1588"/>
      <c r="I273" s="1588"/>
      <c r="J273" s="1588"/>
      <c r="K273" s="1588"/>
      <c r="L273" s="1588"/>
      <c r="N273" s="1588"/>
      <c r="O273" s="1588"/>
      <c r="P273" s="1588"/>
      <c r="Q273" s="1588"/>
      <c r="R273" s="1588"/>
      <c r="S273" s="1588"/>
      <c r="T273" s="1588"/>
      <c r="U273" s="1588"/>
      <c r="V273" s="1588"/>
      <c r="W273" s="1588"/>
      <c r="X273" s="1588"/>
      <c r="Y273" s="1588"/>
      <c r="Z273" s="1588"/>
      <c r="AA273" s="1588"/>
      <c r="AB273" s="1588"/>
      <c r="AC273" s="1588"/>
      <c r="AD273" s="1588"/>
    </row>
    <row r="274">
      <c r="A274" s="1588"/>
      <c r="B274" s="1588"/>
      <c r="C274" s="1588"/>
      <c r="D274" s="1588"/>
      <c r="E274" s="1588"/>
      <c r="F274" s="1588"/>
      <c r="G274" s="1588"/>
      <c r="H274" s="1588"/>
      <c r="I274" s="1588"/>
      <c r="J274" s="1588"/>
      <c r="K274" s="1588"/>
      <c r="L274" s="1588"/>
      <c r="N274" s="1588"/>
      <c r="O274" s="1588"/>
      <c r="P274" s="1588"/>
      <c r="Q274" s="1588"/>
      <c r="R274" s="1588"/>
      <c r="S274" s="1588"/>
      <c r="T274" s="1588"/>
      <c r="U274" s="1588"/>
      <c r="V274" s="1588"/>
      <c r="W274" s="1588"/>
      <c r="X274" s="1588"/>
      <c r="Y274" s="1588"/>
      <c r="Z274" s="1588"/>
      <c r="AA274" s="1588"/>
      <c r="AB274" s="1588"/>
      <c r="AC274" s="1588"/>
      <c r="AD274" s="1588"/>
    </row>
    <row r="275">
      <c r="A275" s="1588"/>
      <c r="B275" s="1588"/>
      <c r="C275" s="1588"/>
      <c r="D275" s="1588"/>
      <c r="E275" s="1588"/>
      <c r="F275" s="1588"/>
      <c r="G275" s="1588"/>
      <c r="H275" s="1588"/>
      <c r="I275" s="1588"/>
      <c r="J275" s="1588"/>
      <c r="K275" s="1588"/>
      <c r="L275" s="1588"/>
      <c r="N275" s="1588"/>
      <c r="O275" s="1588"/>
      <c r="P275" s="1588"/>
      <c r="Q275" s="1588"/>
      <c r="R275" s="1588"/>
      <c r="S275" s="1588"/>
      <c r="T275" s="1588"/>
      <c r="U275" s="1588"/>
      <c r="V275" s="1588"/>
      <c r="W275" s="1588"/>
      <c r="X275" s="1588"/>
      <c r="Y275" s="1588"/>
      <c r="Z275" s="1588"/>
      <c r="AA275" s="1588"/>
      <c r="AB275" s="1588"/>
      <c r="AC275" s="1588"/>
      <c r="AD275" s="1588"/>
    </row>
    <row r="276">
      <c r="A276" s="1588"/>
      <c r="B276" s="1588"/>
      <c r="C276" s="1588"/>
      <c r="D276" s="1588"/>
      <c r="E276" s="1588"/>
      <c r="F276" s="1588"/>
      <c r="G276" s="1588"/>
      <c r="H276" s="1588"/>
      <c r="I276" s="1588"/>
      <c r="J276" s="1588"/>
      <c r="K276" s="1588"/>
      <c r="L276" s="1588"/>
      <c r="N276" s="1588"/>
      <c r="O276" s="1588"/>
      <c r="P276" s="1588"/>
      <c r="Q276" s="1588"/>
      <c r="R276" s="1588"/>
      <c r="S276" s="1588"/>
      <c r="T276" s="1588"/>
      <c r="U276" s="1588"/>
      <c r="V276" s="1588"/>
      <c r="W276" s="1588"/>
      <c r="X276" s="1588"/>
      <c r="Y276" s="1588"/>
      <c r="Z276" s="1588"/>
      <c r="AA276" s="1588"/>
      <c r="AB276" s="1588"/>
      <c r="AC276" s="1588"/>
      <c r="AD276" s="1588"/>
    </row>
    <row r="277">
      <c r="A277" s="1588"/>
      <c r="B277" s="1588"/>
      <c r="C277" s="1588"/>
      <c r="D277" s="1588"/>
      <c r="E277" s="1588"/>
      <c r="F277" s="1588"/>
      <c r="G277" s="1588"/>
      <c r="H277" s="1588"/>
      <c r="I277" s="1588"/>
      <c r="J277" s="1588"/>
      <c r="K277" s="1588"/>
      <c r="L277" s="1588"/>
      <c r="N277" s="1588"/>
      <c r="O277" s="1588"/>
      <c r="P277" s="1588"/>
      <c r="Q277" s="1588"/>
      <c r="R277" s="1588"/>
      <c r="S277" s="1588"/>
      <c r="T277" s="1588"/>
      <c r="U277" s="1588"/>
      <c r="V277" s="1588"/>
      <c r="W277" s="1588"/>
      <c r="X277" s="1588"/>
      <c r="Y277" s="1588"/>
      <c r="Z277" s="1588"/>
      <c r="AA277" s="1588"/>
      <c r="AB277" s="1588"/>
      <c r="AC277" s="1588"/>
      <c r="AD277" s="1588"/>
    </row>
    <row r="278">
      <c r="A278" s="1588"/>
      <c r="B278" s="1588"/>
      <c r="C278" s="1588"/>
      <c r="D278" s="1588"/>
      <c r="E278" s="1588"/>
      <c r="F278" s="1588"/>
      <c r="G278" s="1588"/>
      <c r="H278" s="1588"/>
      <c r="I278" s="1588"/>
      <c r="J278" s="1588"/>
      <c r="K278" s="1588"/>
      <c r="L278" s="1588"/>
      <c r="N278" s="1588"/>
      <c r="O278" s="1588"/>
      <c r="P278" s="1588"/>
      <c r="Q278" s="1588"/>
      <c r="R278" s="1588"/>
      <c r="S278" s="1588"/>
      <c r="T278" s="1588"/>
      <c r="U278" s="1588"/>
      <c r="V278" s="1588"/>
      <c r="W278" s="1588"/>
      <c r="X278" s="1588"/>
      <c r="Y278" s="1588"/>
      <c r="Z278" s="1588"/>
      <c r="AA278" s="1588"/>
      <c r="AB278" s="1588"/>
      <c r="AC278" s="1588"/>
      <c r="AD278" s="1588"/>
    </row>
    <row r="279">
      <c r="A279" s="1588"/>
      <c r="B279" s="1588"/>
      <c r="C279" s="1588"/>
      <c r="D279" s="1588"/>
      <c r="E279" s="1588"/>
      <c r="F279" s="1588"/>
      <c r="G279" s="1588"/>
      <c r="H279" s="1588"/>
      <c r="I279" s="1588"/>
      <c r="J279" s="1588"/>
      <c r="K279" s="1588"/>
      <c r="L279" s="1588"/>
      <c r="N279" s="1588"/>
      <c r="O279" s="1588"/>
      <c r="P279" s="1588"/>
      <c r="Q279" s="1588"/>
      <c r="R279" s="1588"/>
      <c r="S279" s="1588"/>
      <c r="T279" s="1588"/>
      <c r="U279" s="1588"/>
      <c r="V279" s="1588"/>
      <c r="W279" s="1588"/>
      <c r="X279" s="1588"/>
      <c r="Y279" s="1588"/>
      <c r="Z279" s="1588"/>
      <c r="AA279" s="1588"/>
      <c r="AB279" s="1588"/>
      <c r="AC279" s="1588"/>
      <c r="AD279" s="1588"/>
    </row>
    <row r="280">
      <c r="A280" s="1588"/>
      <c r="B280" s="1588"/>
      <c r="C280" s="1588"/>
      <c r="D280" s="1588"/>
      <c r="E280" s="1588"/>
      <c r="F280" s="1588"/>
      <c r="G280" s="1588"/>
      <c r="H280" s="1588"/>
      <c r="I280" s="1588"/>
      <c r="J280" s="1588"/>
      <c r="K280" s="1588"/>
      <c r="L280" s="1588"/>
      <c r="N280" s="1588"/>
      <c r="O280" s="1588"/>
      <c r="P280" s="1588"/>
      <c r="Q280" s="1588"/>
      <c r="R280" s="1588"/>
      <c r="S280" s="1588"/>
      <c r="T280" s="1588"/>
      <c r="U280" s="1588"/>
      <c r="V280" s="1588"/>
      <c r="W280" s="1588"/>
      <c r="X280" s="1588"/>
      <c r="Y280" s="1588"/>
      <c r="Z280" s="1588"/>
      <c r="AA280" s="1588"/>
      <c r="AB280" s="1588"/>
      <c r="AC280" s="1588"/>
      <c r="AD280" s="1588"/>
    </row>
    <row r="281">
      <c r="A281" s="1588"/>
      <c r="B281" s="1588"/>
      <c r="C281" s="1588"/>
      <c r="D281" s="1588"/>
      <c r="E281" s="1588"/>
      <c r="F281" s="1588"/>
      <c r="G281" s="1588"/>
      <c r="H281" s="1588"/>
      <c r="I281" s="1588"/>
      <c r="J281" s="1588"/>
      <c r="K281" s="1588"/>
      <c r="L281" s="1588"/>
      <c r="N281" s="1588"/>
      <c r="O281" s="1588"/>
      <c r="P281" s="1588"/>
      <c r="Q281" s="1588"/>
      <c r="R281" s="1588"/>
      <c r="S281" s="1588"/>
      <c r="T281" s="1588"/>
      <c r="U281" s="1588"/>
      <c r="V281" s="1588"/>
      <c r="W281" s="1588"/>
      <c r="X281" s="1588"/>
      <c r="Y281" s="1588"/>
      <c r="Z281" s="1588"/>
      <c r="AA281" s="1588"/>
      <c r="AB281" s="1588"/>
      <c r="AC281" s="1588"/>
      <c r="AD281" s="1588"/>
    </row>
    <row r="282">
      <c r="A282" s="1588"/>
      <c r="B282" s="1588"/>
      <c r="C282" s="1588"/>
      <c r="D282" s="1588"/>
      <c r="E282" s="1588"/>
      <c r="F282" s="1588"/>
      <c r="G282" s="1588"/>
      <c r="H282" s="1588"/>
      <c r="I282" s="1588"/>
      <c r="J282" s="1588"/>
      <c r="K282" s="1588"/>
      <c r="L282" s="1588"/>
      <c r="N282" s="1588"/>
      <c r="O282" s="1588"/>
      <c r="P282" s="1588"/>
      <c r="Q282" s="1588"/>
      <c r="R282" s="1588"/>
      <c r="S282" s="1588"/>
      <c r="T282" s="1588"/>
      <c r="U282" s="1588"/>
      <c r="V282" s="1588"/>
      <c r="W282" s="1588"/>
      <c r="X282" s="1588"/>
      <c r="Y282" s="1588"/>
      <c r="Z282" s="1588"/>
      <c r="AA282" s="1588"/>
      <c r="AB282" s="1588"/>
      <c r="AC282" s="1588"/>
      <c r="AD282" s="1588"/>
    </row>
    <row r="283">
      <c r="A283" s="1588"/>
      <c r="B283" s="1588"/>
      <c r="C283" s="1588"/>
      <c r="D283" s="1588"/>
      <c r="E283" s="1588"/>
      <c r="F283" s="1588"/>
      <c r="G283" s="1588"/>
      <c r="H283" s="1588"/>
      <c r="I283" s="1588"/>
      <c r="J283" s="1588"/>
      <c r="K283" s="1588"/>
      <c r="L283" s="1588"/>
      <c r="N283" s="1588"/>
      <c r="O283" s="1588"/>
      <c r="P283" s="1588"/>
      <c r="Q283" s="1588"/>
      <c r="R283" s="1588"/>
      <c r="S283" s="1588"/>
      <c r="T283" s="1588"/>
      <c r="U283" s="1588"/>
      <c r="V283" s="1588"/>
      <c r="W283" s="1588"/>
      <c r="X283" s="1588"/>
      <c r="Y283" s="1588"/>
      <c r="Z283" s="1588"/>
      <c r="AA283" s="1588"/>
      <c r="AB283" s="1588"/>
      <c r="AC283" s="1588"/>
      <c r="AD283" s="1588"/>
    </row>
    <row r="284">
      <c r="A284" s="1588"/>
      <c r="B284" s="1588"/>
      <c r="C284" s="1588"/>
      <c r="D284" s="1588"/>
      <c r="E284" s="1588"/>
      <c r="F284" s="1588"/>
      <c r="G284" s="1588"/>
      <c r="H284" s="1588"/>
      <c r="I284" s="1588"/>
      <c r="J284" s="1588"/>
      <c r="K284" s="1588"/>
      <c r="L284" s="1588"/>
      <c r="N284" s="1588"/>
      <c r="O284" s="1588"/>
      <c r="P284" s="1588"/>
      <c r="Q284" s="1588"/>
      <c r="R284" s="1588"/>
      <c r="S284" s="1588"/>
      <c r="T284" s="1588"/>
      <c r="U284" s="1588"/>
      <c r="V284" s="1588"/>
      <c r="W284" s="1588"/>
      <c r="X284" s="1588"/>
      <c r="Y284" s="1588"/>
      <c r="Z284" s="1588"/>
      <c r="AA284" s="1588"/>
      <c r="AB284" s="1588"/>
      <c r="AC284" s="1588"/>
      <c r="AD284" s="1588"/>
    </row>
    <row r="285">
      <c r="A285" s="1588"/>
      <c r="B285" s="1588"/>
      <c r="C285" s="1588"/>
      <c r="D285" s="1588"/>
      <c r="E285" s="1588"/>
      <c r="F285" s="1588"/>
      <c r="G285" s="1588"/>
      <c r="H285" s="1588"/>
      <c r="I285" s="1588"/>
      <c r="J285" s="1588"/>
      <c r="K285" s="1588"/>
      <c r="L285" s="1588"/>
      <c r="N285" s="1588"/>
      <c r="O285" s="1588"/>
      <c r="P285" s="1588"/>
      <c r="Q285" s="1588"/>
      <c r="R285" s="1588"/>
      <c r="S285" s="1588"/>
      <c r="T285" s="1588"/>
      <c r="U285" s="1588"/>
      <c r="V285" s="1588"/>
      <c r="W285" s="1588"/>
      <c r="X285" s="1588"/>
      <c r="Y285" s="1588"/>
      <c r="Z285" s="1588"/>
      <c r="AA285" s="1588"/>
      <c r="AB285" s="1588"/>
      <c r="AC285" s="1588"/>
      <c r="AD285" s="1588"/>
    </row>
    <row r="286">
      <c r="A286" s="1588"/>
      <c r="B286" s="1588"/>
      <c r="C286" s="1588"/>
      <c r="D286" s="1588"/>
      <c r="E286" s="1588"/>
      <c r="F286" s="1588"/>
      <c r="G286" s="1588"/>
      <c r="H286" s="1588"/>
      <c r="I286" s="1588"/>
      <c r="J286" s="1588"/>
      <c r="K286" s="1588"/>
      <c r="L286" s="1588"/>
      <c r="N286" s="1588"/>
      <c r="O286" s="1588"/>
      <c r="P286" s="1588"/>
      <c r="Q286" s="1588"/>
      <c r="R286" s="1588"/>
      <c r="S286" s="1588"/>
      <c r="T286" s="1588"/>
      <c r="U286" s="1588"/>
      <c r="V286" s="1588"/>
      <c r="W286" s="1588"/>
      <c r="X286" s="1588"/>
      <c r="Y286" s="1588"/>
      <c r="Z286" s="1588"/>
      <c r="AA286" s="1588"/>
      <c r="AB286" s="1588"/>
      <c r="AC286" s="1588"/>
      <c r="AD286" s="1588"/>
    </row>
    <row r="287">
      <c r="A287" s="1588"/>
      <c r="B287" s="1588"/>
      <c r="C287" s="1588"/>
      <c r="D287" s="1588"/>
      <c r="E287" s="1588"/>
      <c r="F287" s="1588"/>
      <c r="G287" s="1588"/>
      <c r="H287" s="1588"/>
      <c r="I287" s="1588"/>
      <c r="J287" s="1588"/>
      <c r="K287" s="1588"/>
      <c r="L287" s="1588"/>
      <c r="N287" s="1588"/>
      <c r="O287" s="1588"/>
      <c r="P287" s="1588"/>
      <c r="Q287" s="1588"/>
      <c r="R287" s="1588"/>
      <c r="S287" s="1588"/>
      <c r="T287" s="1588"/>
      <c r="U287" s="1588"/>
      <c r="V287" s="1588"/>
      <c r="W287" s="1588"/>
      <c r="X287" s="1588"/>
      <c r="Y287" s="1588"/>
      <c r="Z287" s="1588"/>
      <c r="AA287" s="1588"/>
      <c r="AB287" s="1588"/>
      <c r="AC287" s="1588"/>
      <c r="AD287" s="1588"/>
    </row>
    <row r="288">
      <c r="A288" s="1588"/>
      <c r="B288" s="1588"/>
      <c r="C288" s="1588"/>
      <c r="D288" s="1588"/>
      <c r="E288" s="1588"/>
      <c r="F288" s="1588"/>
      <c r="G288" s="1588"/>
      <c r="H288" s="1588"/>
      <c r="I288" s="1588"/>
      <c r="J288" s="1588"/>
      <c r="K288" s="1588"/>
      <c r="L288" s="1588"/>
      <c r="N288" s="1588"/>
      <c r="O288" s="1588"/>
      <c r="P288" s="1588"/>
      <c r="Q288" s="1588"/>
      <c r="R288" s="1588"/>
      <c r="S288" s="1588"/>
      <c r="T288" s="1588"/>
      <c r="U288" s="1588"/>
      <c r="V288" s="1588"/>
      <c r="W288" s="1588"/>
      <c r="X288" s="1588"/>
      <c r="Y288" s="1588"/>
      <c r="Z288" s="1588"/>
      <c r="AA288" s="1588"/>
      <c r="AB288" s="1588"/>
      <c r="AC288" s="1588"/>
      <c r="AD288" s="1588"/>
    </row>
    <row r="289">
      <c r="A289" s="1588"/>
      <c r="B289" s="1588"/>
      <c r="C289" s="1588"/>
      <c r="D289" s="1588"/>
      <c r="E289" s="1588"/>
      <c r="F289" s="1588"/>
      <c r="G289" s="1588"/>
      <c r="H289" s="1588"/>
      <c r="I289" s="1588"/>
      <c r="J289" s="1588"/>
      <c r="K289" s="1588"/>
      <c r="L289" s="1588"/>
      <c r="N289" s="1588"/>
      <c r="O289" s="1588"/>
      <c r="P289" s="1588"/>
      <c r="Q289" s="1588"/>
      <c r="R289" s="1588"/>
      <c r="S289" s="1588"/>
      <c r="T289" s="1588"/>
      <c r="U289" s="1588"/>
      <c r="V289" s="1588"/>
      <c r="W289" s="1588"/>
      <c r="X289" s="1588"/>
      <c r="Y289" s="1588"/>
      <c r="Z289" s="1588"/>
      <c r="AA289" s="1588"/>
      <c r="AB289" s="1588"/>
      <c r="AC289" s="1588"/>
      <c r="AD289" s="1588"/>
    </row>
    <row r="290">
      <c r="A290" s="1588"/>
      <c r="B290" s="1588"/>
      <c r="C290" s="1588"/>
      <c r="D290" s="1588"/>
      <c r="E290" s="1588"/>
      <c r="F290" s="1588"/>
      <c r="G290" s="1588"/>
      <c r="H290" s="1588"/>
      <c r="I290" s="1588"/>
      <c r="J290" s="1588"/>
      <c r="K290" s="1588"/>
      <c r="L290" s="1588"/>
      <c r="N290" s="1588"/>
      <c r="O290" s="1588"/>
      <c r="P290" s="1588"/>
      <c r="Q290" s="1588"/>
      <c r="R290" s="1588"/>
      <c r="S290" s="1588"/>
      <c r="T290" s="1588"/>
      <c r="U290" s="1588"/>
      <c r="V290" s="1588"/>
      <c r="W290" s="1588"/>
      <c r="X290" s="1588"/>
      <c r="Y290" s="1588"/>
      <c r="Z290" s="1588"/>
      <c r="AA290" s="1588"/>
      <c r="AB290" s="1588"/>
      <c r="AC290" s="1588"/>
      <c r="AD290" s="1588"/>
    </row>
    <row r="291">
      <c r="A291" s="1588"/>
      <c r="B291" s="1588"/>
      <c r="C291" s="1588"/>
      <c r="D291" s="1588"/>
      <c r="E291" s="1588"/>
      <c r="F291" s="1588"/>
      <c r="G291" s="1588"/>
      <c r="H291" s="1588"/>
      <c r="I291" s="1588"/>
      <c r="J291" s="1588"/>
      <c r="K291" s="1588"/>
      <c r="L291" s="1588"/>
      <c r="N291" s="1588"/>
      <c r="O291" s="1588"/>
      <c r="P291" s="1588"/>
      <c r="Q291" s="1588"/>
      <c r="R291" s="1588"/>
      <c r="S291" s="1588"/>
      <c r="T291" s="1588"/>
      <c r="U291" s="1588"/>
      <c r="V291" s="1588"/>
      <c r="W291" s="1588"/>
      <c r="X291" s="1588"/>
      <c r="Y291" s="1588"/>
      <c r="Z291" s="1588"/>
      <c r="AA291" s="1588"/>
      <c r="AB291" s="1588"/>
      <c r="AC291" s="1588"/>
      <c r="AD291" s="1588"/>
    </row>
    <row r="292">
      <c r="A292" s="1588"/>
      <c r="B292" s="1588"/>
      <c r="C292" s="1588"/>
      <c r="D292" s="1588"/>
      <c r="E292" s="1588"/>
      <c r="F292" s="1588"/>
      <c r="G292" s="1588"/>
      <c r="H292" s="1588"/>
      <c r="I292" s="1588"/>
      <c r="J292" s="1588"/>
      <c r="K292" s="1588"/>
      <c r="L292" s="1588"/>
      <c r="N292" s="1588"/>
      <c r="O292" s="1588"/>
      <c r="P292" s="1588"/>
      <c r="Q292" s="1588"/>
      <c r="R292" s="1588"/>
      <c r="S292" s="1588"/>
      <c r="T292" s="1588"/>
      <c r="U292" s="1588"/>
      <c r="V292" s="1588"/>
      <c r="W292" s="1588"/>
      <c r="X292" s="1588"/>
      <c r="Y292" s="1588"/>
      <c r="Z292" s="1588"/>
      <c r="AA292" s="1588"/>
      <c r="AB292" s="1588"/>
      <c r="AC292" s="1588"/>
      <c r="AD292" s="1588"/>
    </row>
    <row r="293">
      <c r="A293" s="1588"/>
      <c r="B293" s="1588"/>
      <c r="C293" s="1588"/>
      <c r="D293" s="1588"/>
      <c r="E293" s="1588"/>
      <c r="F293" s="1588"/>
      <c r="G293" s="1588"/>
      <c r="H293" s="1588"/>
      <c r="I293" s="1588"/>
      <c r="J293" s="1588"/>
      <c r="K293" s="1588"/>
      <c r="L293" s="1588"/>
      <c r="N293" s="1588"/>
      <c r="O293" s="1588"/>
      <c r="P293" s="1588"/>
      <c r="Q293" s="1588"/>
      <c r="R293" s="1588"/>
      <c r="S293" s="1588"/>
      <c r="T293" s="1588"/>
      <c r="U293" s="1588"/>
      <c r="V293" s="1588"/>
      <c r="W293" s="1588"/>
      <c r="X293" s="1588"/>
      <c r="Y293" s="1588"/>
      <c r="Z293" s="1588"/>
      <c r="AA293" s="1588"/>
      <c r="AB293" s="1588"/>
      <c r="AC293" s="1588"/>
      <c r="AD293" s="1588"/>
    </row>
    <row r="294">
      <c r="A294" s="1588"/>
      <c r="B294" s="1588"/>
      <c r="C294" s="1588"/>
      <c r="D294" s="1588"/>
      <c r="E294" s="1588"/>
      <c r="F294" s="1588"/>
      <c r="G294" s="1588"/>
      <c r="H294" s="1588"/>
      <c r="I294" s="1588"/>
      <c r="J294" s="1588"/>
      <c r="K294" s="1588"/>
      <c r="L294" s="1588"/>
      <c r="N294" s="1588"/>
      <c r="O294" s="1588"/>
      <c r="P294" s="1588"/>
      <c r="Q294" s="1588"/>
      <c r="R294" s="1588"/>
      <c r="S294" s="1588"/>
      <c r="T294" s="1588"/>
      <c r="U294" s="1588"/>
      <c r="V294" s="1588"/>
      <c r="W294" s="1588"/>
      <c r="X294" s="1588"/>
      <c r="Y294" s="1588"/>
      <c r="Z294" s="1588"/>
      <c r="AA294" s="1588"/>
      <c r="AB294" s="1588"/>
      <c r="AC294" s="1588"/>
      <c r="AD294" s="1588"/>
    </row>
    <row r="295">
      <c r="A295" s="1588"/>
      <c r="B295" s="1588"/>
      <c r="C295" s="1588"/>
      <c r="D295" s="1588"/>
      <c r="E295" s="1588"/>
      <c r="F295" s="1588"/>
      <c r="G295" s="1588"/>
      <c r="H295" s="1588"/>
      <c r="I295" s="1588"/>
      <c r="J295" s="1588"/>
      <c r="K295" s="1588"/>
      <c r="L295" s="1588"/>
      <c r="N295" s="1588"/>
      <c r="O295" s="1588"/>
      <c r="P295" s="1588"/>
      <c r="Q295" s="1588"/>
      <c r="R295" s="1588"/>
      <c r="S295" s="1588"/>
      <c r="T295" s="1588"/>
      <c r="U295" s="1588"/>
      <c r="V295" s="1588"/>
      <c r="W295" s="1588"/>
      <c r="X295" s="1588"/>
      <c r="Y295" s="1588"/>
      <c r="Z295" s="1588"/>
      <c r="AA295" s="1588"/>
      <c r="AB295" s="1588"/>
      <c r="AC295" s="1588"/>
      <c r="AD295" s="1588"/>
    </row>
    <row r="296">
      <c r="A296" s="1588"/>
      <c r="B296" s="1588"/>
      <c r="C296" s="1588"/>
      <c r="D296" s="1588"/>
      <c r="E296" s="1588"/>
      <c r="F296" s="1588"/>
      <c r="G296" s="1588"/>
      <c r="H296" s="1588"/>
      <c r="I296" s="1588"/>
      <c r="J296" s="1588"/>
      <c r="K296" s="1588"/>
      <c r="L296" s="1588"/>
      <c r="N296" s="1588"/>
      <c r="O296" s="1588"/>
      <c r="P296" s="1588"/>
      <c r="Q296" s="1588"/>
      <c r="R296" s="1588"/>
      <c r="S296" s="1588"/>
      <c r="T296" s="1588"/>
      <c r="U296" s="1588"/>
      <c r="V296" s="1588"/>
      <c r="W296" s="1588"/>
      <c r="X296" s="1588"/>
      <c r="Y296" s="1588"/>
      <c r="Z296" s="1588"/>
      <c r="AA296" s="1588"/>
      <c r="AB296" s="1588"/>
      <c r="AC296" s="1588"/>
      <c r="AD296" s="1588"/>
    </row>
    <row r="297">
      <c r="A297" s="1588"/>
      <c r="B297" s="1588"/>
      <c r="C297" s="1588"/>
      <c r="D297" s="1588"/>
      <c r="E297" s="1588"/>
      <c r="F297" s="1588"/>
      <c r="G297" s="1588"/>
      <c r="H297" s="1588"/>
      <c r="I297" s="1588"/>
      <c r="J297" s="1588"/>
      <c r="K297" s="1588"/>
      <c r="L297" s="1588"/>
      <c r="N297" s="1588"/>
      <c r="O297" s="1588"/>
      <c r="P297" s="1588"/>
      <c r="Q297" s="1588"/>
      <c r="R297" s="1588"/>
      <c r="S297" s="1588"/>
      <c r="T297" s="1588"/>
      <c r="U297" s="1588"/>
      <c r="V297" s="1588"/>
      <c r="W297" s="1588"/>
      <c r="X297" s="1588"/>
      <c r="Y297" s="1588"/>
      <c r="Z297" s="1588"/>
      <c r="AA297" s="1588"/>
      <c r="AB297" s="1588"/>
      <c r="AC297" s="1588"/>
      <c r="AD297" s="1588"/>
    </row>
    <row r="298">
      <c r="A298" s="1588"/>
      <c r="B298" s="1588"/>
      <c r="C298" s="1588"/>
      <c r="D298" s="1588"/>
      <c r="E298" s="1588"/>
      <c r="F298" s="1588"/>
      <c r="G298" s="1588"/>
      <c r="H298" s="1588"/>
      <c r="I298" s="1588"/>
      <c r="J298" s="1588"/>
      <c r="K298" s="1588"/>
      <c r="L298" s="1588"/>
      <c r="N298" s="1588"/>
      <c r="O298" s="1588"/>
      <c r="P298" s="1588"/>
      <c r="Q298" s="1588"/>
      <c r="R298" s="1588"/>
      <c r="S298" s="1588"/>
      <c r="T298" s="1588"/>
      <c r="U298" s="1588"/>
      <c r="V298" s="1588"/>
      <c r="W298" s="1588"/>
      <c r="X298" s="1588"/>
      <c r="Y298" s="1588"/>
      <c r="Z298" s="1588"/>
      <c r="AA298" s="1588"/>
      <c r="AB298" s="1588"/>
      <c r="AC298" s="1588"/>
      <c r="AD298" s="1588"/>
    </row>
    <row r="299">
      <c r="A299" s="1588"/>
      <c r="B299" s="1588"/>
      <c r="C299" s="1588"/>
      <c r="D299" s="1588"/>
      <c r="E299" s="1588"/>
      <c r="F299" s="1588"/>
      <c r="G299" s="1588"/>
      <c r="H299" s="1588"/>
      <c r="I299" s="1588"/>
      <c r="J299" s="1588"/>
      <c r="K299" s="1588"/>
      <c r="L299" s="1588"/>
      <c r="N299" s="1588"/>
      <c r="O299" s="1588"/>
      <c r="P299" s="1588"/>
      <c r="Q299" s="1588"/>
      <c r="R299" s="1588"/>
      <c r="S299" s="1588"/>
      <c r="T299" s="1588"/>
      <c r="U299" s="1588"/>
      <c r="V299" s="1588"/>
      <c r="W299" s="1588"/>
      <c r="X299" s="1588"/>
      <c r="Y299" s="1588"/>
      <c r="Z299" s="1588"/>
      <c r="AA299" s="1588"/>
      <c r="AB299" s="1588"/>
      <c r="AC299" s="1588"/>
      <c r="AD299" s="1588"/>
    </row>
    <row r="300">
      <c r="A300" s="1588"/>
      <c r="B300" s="1588"/>
      <c r="C300" s="1588"/>
      <c r="D300" s="1588"/>
      <c r="E300" s="1588"/>
      <c r="F300" s="1588"/>
      <c r="G300" s="1588"/>
      <c r="H300" s="1588"/>
      <c r="I300" s="1588"/>
      <c r="J300" s="1588"/>
      <c r="K300" s="1588"/>
      <c r="L300" s="1588"/>
      <c r="N300" s="1588"/>
      <c r="O300" s="1588"/>
      <c r="P300" s="1588"/>
      <c r="Q300" s="1588"/>
      <c r="R300" s="1588"/>
      <c r="S300" s="1588"/>
      <c r="T300" s="1588"/>
      <c r="U300" s="1588"/>
      <c r="V300" s="1588"/>
      <c r="W300" s="1588"/>
      <c r="X300" s="1588"/>
      <c r="Y300" s="1588"/>
      <c r="Z300" s="1588"/>
      <c r="AA300" s="1588"/>
      <c r="AB300" s="1588"/>
      <c r="AC300" s="1588"/>
      <c r="AD300" s="1588"/>
    </row>
    <row r="301">
      <c r="A301" s="1588"/>
      <c r="B301" s="1588"/>
      <c r="C301" s="1588"/>
      <c r="D301" s="1588"/>
      <c r="E301" s="1588"/>
      <c r="F301" s="1588"/>
      <c r="G301" s="1588"/>
      <c r="H301" s="1588"/>
      <c r="I301" s="1588"/>
      <c r="J301" s="1588"/>
      <c r="K301" s="1588"/>
      <c r="L301" s="1588"/>
      <c r="N301" s="1588"/>
      <c r="O301" s="1588"/>
      <c r="P301" s="1588"/>
      <c r="Q301" s="1588"/>
      <c r="R301" s="1588"/>
      <c r="S301" s="1588"/>
      <c r="T301" s="1588"/>
      <c r="U301" s="1588"/>
      <c r="V301" s="1588"/>
      <c r="W301" s="1588"/>
      <c r="X301" s="1588"/>
      <c r="Y301" s="1588"/>
      <c r="Z301" s="1588"/>
      <c r="AA301" s="1588"/>
      <c r="AB301" s="1588"/>
      <c r="AC301" s="1588"/>
      <c r="AD301" s="1588"/>
    </row>
    <row r="302">
      <c r="A302" s="1588"/>
      <c r="B302" s="1588"/>
      <c r="C302" s="1588"/>
      <c r="D302" s="1588"/>
      <c r="E302" s="1588"/>
      <c r="F302" s="1588"/>
      <c r="G302" s="1588"/>
      <c r="H302" s="1588"/>
      <c r="I302" s="1588"/>
      <c r="J302" s="1588"/>
      <c r="K302" s="1588"/>
      <c r="L302" s="1588"/>
      <c r="N302" s="1588"/>
      <c r="O302" s="1588"/>
      <c r="P302" s="1588"/>
      <c r="Q302" s="1588"/>
      <c r="R302" s="1588"/>
      <c r="S302" s="1588"/>
      <c r="T302" s="1588"/>
      <c r="U302" s="1588"/>
      <c r="V302" s="1588"/>
      <c r="W302" s="1588"/>
      <c r="X302" s="1588"/>
      <c r="Y302" s="1588"/>
      <c r="Z302" s="1588"/>
      <c r="AA302" s="1588"/>
      <c r="AB302" s="1588"/>
      <c r="AC302" s="1588"/>
      <c r="AD302" s="1588"/>
    </row>
    <row r="303">
      <c r="A303" s="1588"/>
      <c r="B303" s="1588"/>
      <c r="C303" s="1588"/>
      <c r="D303" s="1588"/>
      <c r="E303" s="1588"/>
      <c r="F303" s="1588"/>
      <c r="G303" s="1588"/>
      <c r="H303" s="1588"/>
      <c r="I303" s="1588"/>
      <c r="J303" s="1588"/>
      <c r="K303" s="1588"/>
      <c r="L303" s="1588"/>
      <c r="N303" s="1588"/>
      <c r="O303" s="1588"/>
      <c r="P303" s="1588"/>
      <c r="Q303" s="1588"/>
      <c r="R303" s="1588"/>
      <c r="S303" s="1588"/>
      <c r="T303" s="1588"/>
      <c r="U303" s="1588"/>
      <c r="V303" s="1588"/>
      <c r="W303" s="1588"/>
      <c r="X303" s="1588"/>
      <c r="Y303" s="1588"/>
      <c r="Z303" s="1588"/>
      <c r="AA303" s="1588"/>
      <c r="AB303" s="1588"/>
      <c r="AC303" s="1588"/>
      <c r="AD303" s="1588"/>
    </row>
    <row r="304">
      <c r="A304" s="1588"/>
      <c r="B304" s="1588"/>
      <c r="C304" s="1588"/>
      <c r="D304" s="1588"/>
      <c r="E304" s="1588"/>
      <c r="F304" s="1588"/>
      <c r="G304" s="1588"/>
      <c r="H304" s="1588"/>
      <c r="I304" s="1588"/>
      <c r="J304" s="1588"/>
      <c r="K304" s="1588"/>
      <c r="L304" s="1588"/>
      <c r="N304" s="1588"/>
      <c r="O304" s="1588"/>
      <c r="P304" s="1588"/>
      <c r="Q304" s="1588"/>
      <c r="R304" s="1588"/>
      <c r="S304" s="1588"/>
      <c r="T304" s="1588"/>
      <c r="U304" s="1588"/>
      <c r="V304" s="1588"/>
      <c r="W304" s="1588"/>
      <c r="X304" s="1588"/>
      <c r="Y304" s="1588"/>
      <c r="Z304" s="1588"/>
      <c r="AA304" s="1588"/>
      <c r="AB304" s="1588"/>
      <c r="AC304" s="1588"/>
      <c r="AD304" s="1588"/>
    </row>
    <row r="305">
      <c r="A305" s="1588"/>
      <c r="B305" s="1588"/>
      <c r="C305" s="1588"/>
      <c r="D305" s="1588"/>
      <c r="E305" s="1588"/>
      <c r="F305" s="1588"/>
      <c r="G305" s="1588"/>
      <c r="H305" s="1588"/>
      <c r="I305" s="1588"/>
      <c r="J305" s="1588"/>
      <c r="K305" s="1588"/>
      <c r="L305" s="1588"/>
      <c r="N305" s="1588"/>
      <c r="O305" s="1588"/>
      <c r="P305" s="1588"/>
      <c r="Q305" s="1588"/>
      <c r="R305" s="1588"/>
      <c r="S305" s="1588"/>
      <c r="T305" s="1588"/>
      <c r="U305" s="1588"/>
      <c r="V305" s="1588"/>
      <c r="W305" s="1588"/>
      <c r="X305" s="1588"/>
      <c r="Y305" s="1588"/>
      <c r="Z305" s="1588"/>
      <c r="AA305" s="1588"/>
      <c r="AB305" s="1588"/>
      <c r="AC305" s="1588"/>
      <c r="AD305" s="1588"/>
    </row>
    <row r="306">
      <c r="A306" s="1588"/>
      <c r="B306" s="1588"/>
      <c r="C306" s="1588"/>
      <c r="D306" s="1588"/>
      <c r="E306" s="1588"/>
      <c r="F306" s="1588"/>
      <c r="G306" s="1588"/>
      <c r="H306" s="1588"/>
      <c r="I306" s="1588"/>
      <c r="J306" s="1588"/>
      <c r="K306" s="1588"/>
      <c r="L306" s="1588"/>
      <c r="N306" s="1588"/>
      <c r="O306" s="1588"/>
      <c r="P306" s="1588"/>
      <c r="Q306" s="1588"/>
      <c r="R306" s="1588"/>
      <c r="S306" s="1588"/>
      <c r="T306" s="1588"/>
      <c r="U306" s="1588"/>
      <c r="V306" s="1588"/>
      <c r="W306" s="1588"/>
      <c r="X306" s="1588"/>
      <c r="Y306" s="1588"/>
      <c r="Z306" s="1588"/>
      <c r="AA306" s="1588"/>
      <c r="AB306" s="1588"/>
      <c r="AC306" s="1588"/>
      <c r="AD306" s="1588"/>
    </row>
    <row r="307">
      <c r="A307" s="1588"/>
      <c r="B307" s="1588"/>
      <c r="C307" s="1588"/>
      <c r="D307" s="1588"/>
      <c r="E307" s="1588"/>
      <c r="F307" s="1588"/>
      <c r="G307" s="1588"/>
      <c r="H307" s="1588"/>
      <c r="I307" s="1588"/>
      <c r="J307" s="1588"/>
      <c r="K307" s="1588"/>
      <c r="L307" s="1588"/>
      <c r="N307" s="1588"/>
      <c r="O307" s="1588"/>
      <c r="P307" s="1588"/>
      <c r="Q307" s="1588"/>
      <c r="R307" s="1588"/>
      <c r="S307" s="1588"/>
      <c r="T307" s="1588"/>
      <c r="U307" s="1588"/>
      <c r="V307" s="1588"/>
      <c r="W307" s="1588"/>
      <c r="X307" s="1588"/>
      <c r="Y307" s="1588"/>
      <c r="Z307" s="1588"/>
      <c r="AA307" s="1588"/>
      <c r="AB307" s="1588"/>
      <c r="AC307" s="1588"/>
      <c r="AD307" s="1588"/>
    </row>
    <row r="308">
      <c r="A308" s="1588"/>
      <c r="B308" s="1588"/>
      <c r="C308" s="1588"/>
      <c r="D308" s="1588"/>
      <c r="E308" s="1588"/>
      <c r="F308" s="1588"/>
      <c r="G308" s="1588"/>
      <c r="H308" s="1588"/>
      <c r="I308" s="1588"/>
      <c r="J308" s="1588"/>
      <c r="K308" s="1588"/>
      <c r="L308" s="1588"/>
      <c r="N308" s="1588"/>
      <c r="O308" s="1588"/>
      <c r="P308" s="1588"/>
      <c r="Q308" s="1588"/>
      <c r="R308" s="1588"/>
      <c r="S308" s="1588"/>
      <c r="T308" s="1588"/>
      <c r="U308" s="1588"/>
      <c r="V308" s="1588"/>
      <c r="W308" s="1588"/>
      <c r="X308" s="1588"/>
      <c r="Y308" s="1588"/>
      <c r="Z308" s="1588"/>
      <c r="AA308" s="1588"/>
      <c r="AB308" s="1588"/>
      <c r="AC308" s="1588"/>
      <c r="AD308" s="1588"/>
    </row>
    <row r="309">
      <c r="A309" s="1588"/>
      <c r="B309" s="1588"/>
      <c r="C309" s="1588"/>
      <c r="D309" s="1588"/>
      <c r="E309" s="1588"/>
      <c r="F309" s="1588"/>
      <c r="G309" s="1588"/>
      <c r="H309" s="1588"/>
      <c r="I309" s="1588"/>
      <c r="J309" s="1588"/>
      <c r="K309" s="1588"/>
      <c r="L309" s="1588"/>
      <c r="N309" s="1588"/>
      <c r="O309" s="1588"/>
      <c r="P309" s="1588"/>
      <c r="Q309" s="1588"/>
      <c r="R309" s="1588"/>
      <c r="S309" s="1588"/>
      <c r="T309" s="1588"/>
      <c r="U309" s="1588"/>
      <c r="V309" s="1588"/>
      <c r="W309" s="1588"/>
      <c r="X309" s="1588"/>
      <c r="Y309" s="1588"/>
      <c r="Z309" s="1588"/>
      <c r="AA309" s="1588"/>
      <c r="AB309" s="1588"/>
      <c r="AC309" s="1588"/>
      <c r="AD309" s="1588"/>
    </row>
    <row r="310">
      <c r="A310" s="1588"/>
      <c r="B310" s="1588"/>
      <c r="C310" s="1588"/>
      <c r="D310" s="1588"/>
      <c r="E310" s="1588"/>
      <c r="F310" s="1588"/>
      <c r="G310" s="1588"/>
      <c r="H310" s="1588"/>
      <c r="I310" s="1588"/>
      <c r="J310" s="1588"/>
      <c r="K310" s="1588"/>
      <c r="L310" s="1588"/>
      <c r="N310" s="1588"/>
      <c r="O310" s="1588"/>
      <c r="P310" s="1588"/>
      <c r="Q310" s="1588"/>
      <c r="R310" s="1588"/>
      <c r="S310" s="1588"/>
      <c r="T310" s="1588"/>
      <c r="U310" s="1588"/>
      <c r="V310" s="1588"/>
      <c r="W310" s="1588"/>
      <c r="X310" s="1588"/>
      <c r="Y310" s="1588"/>
      <c r="Z310" s="1588"/>
      <c r="AA310" s="1588"/>
      <c r="AB310" s="1588"/>
      <c r="AC310" s="1588"/>
      <c r="AD310" s="1588"/>
    </row>
    <row r="311">
      <c r="A311" s="1588"/>
      <c r="B311" s="1588"/>
      <c r="C311" s="1588"/>
      <c r="D311" s="1588"/>
      <c r="E311" s="1588"/>
      <c r="F311" s="1588"/>
      <c r="G311" s="1588"/>
      <c r="H311" s="1588"/>
      <c r="I311" s="1588"/>
      <c r="J311" s="1588"/>
      <c r="K311" s="1588"/>
      <c r="L311" s="1588"/>
      <c r="N311" s="1588"/>
      <c r="O311" s="1588"/>
      <c r="P311" s="1588"/>
      <c r="Q311" s="1588"/>
      <c r="R311" s="1588"/>
      <c r="S311" s="1588"/>
      <c r="T311" s="1588"/>
      <c r="U311" s="1588"/>
      <c r="V311" s="1588"/>
      <c r="W311" s="1588"/>
      <c r="X311" s="1588"/>
      <c r="Y311" s="1588"/>
      <c r="Z311" s="1588"/>
      <c r="AA311" s="1588"/>
      <c r="AB311" s="1588"/>
      <c r="AC311" s="1588"/>
      <c r="AD311" s="1588"/>
    </row>
    <row r="312">
      <c r="A312" s="1588"/>
      <c r="B312" s="1588"/>
      <c r="C312" s="1588"/>
      <c r="D312" s="1588"/>
      <c r="E312" s="1588"/>
      <c r="F312" s="1588"/>
      <c r="G312" s="1588"/>
      <c r="H312" s="1588"/>
      <c r="I312" s="1588"/>
      <c r="J312" s="1588"/>
      <c r="K312" s="1588"/>
      <c r="L312" s="1588"/>
      <c r="N312" s="1588"/>
      <c r="O312" s="1588"/>
      <c r="P312" s="1588"/>
      <c r="Q312" s="1588"/>
      <c r="R312" s="1588"/>
      <c r="S312" s="1588"/>
      <c r="T312" s="1588"/>
      <c r="U312" s="1588"/>
      <c r="V312" s="1588"/>
      <c r="W312" s="1588"/>
      <c r="X312" s="1588"/>
      <c r="Y312" s="1588"/>
      <c r="Z312" s="1588"/>
      <c r="AA312" s="1588"/>
      <c r="AB312" s="1588"/>
      <c r="AC312" s="1588"/>
      <c r="AD312" s="1588"/>
    </row>
    <row r="313">
      <c r="A313" s="1588"/>
      <c r="B313" s="1588"/>
      <c r="C313" s="1588"/>
      <c r="D313" s="1588"/>
      <c r="E313" s="1588"/>
      <c r="F313" s="1588"/>
      <c r="G313" s="1588"/>
      <c r="H313" s="1588"/>
      <c r="I313" s="1588"/>
      <c r="J313" s="1588"/>
      <c r="K313" s="1588"/>
      <c r="L313" s="1588"/>
      <c r="N313" s="1588"/>
      <c r="O313" s="1588"/>
      <c r="P313" s="1588"/>
      <c r="Q313" s="1588"/>
      <c r="R313" s="1588"/>
      <c r="S313" s="1588"/>
      <c r="T313" s="1588"/>
      <c r="U313" s="1588"/>
      <c r="V313" s="1588"/>
      <c r="W313" s="1588"/>
      <c r="X313" s="1588"/>
      <c r="Y313" s="1588"/>
      <c r="Z313" s="1588"/>
      <c r="AA313" s="1588"/>
      <c r="AB313" s="1588"/>
      <c r="AC313" s="1588"/>
      <c r="AD313" s="1588"/>
    </row>
    <row r="314">
      <c r="A314" s="1588"/>
      <c r="B314" s="1588"/>
      <c r="C314" s="1588"/>
      <c r="D314" s="1588"/>
      <c r="E314" s="1588"/>
      <c r="F314" s="1588"/>
      <c r="G314" s="1588"/>
      <c r="H314" s="1588"/>
      <c r="I314" s="1588"/>
      <c r="J314" s="1588"/>
      <c r="K314" s="1588"/>
      <c r="L314" s="1588"/>
      <c r="N314" s="1588"/>
      <c r="O314" s="1588"/>
      <c r="P314" s="1588"/>
      <c r="Q314" s="1588"/>
      <c r="R314" s="1588"/>
      <c r="S314" s="1588"/>
      <c r="T314" s="1588"/>
      <c r="U314" s="1588"/>
      <c r="V314" s="1588"/>
      <c r="W314" s="1588"/>
      <c r="X314" s="1588"/>
      <c r="Y314" s="1588"/>
      <c r="Z314" s="1588"/>
      <c r="AA314" s="1588"/>
      <c r="AB314" s="1588"/>
      <c r="AC314" s="1588"/>
      <c r="AD314" s="1588"/>
    </row>
    <row r="315">
      <c r="A315" s="1588"/>
      <c r="B315" s="1588"/>
      <c r="C315" s="1588"/>
      <c r="D315" s="1588"/>
      <c r="E315" s="1588"/>
      <c r="F315" s="1588"/>
      <c r="G315" s="1588"/>
      <c r="H315" s="1588"/>
      <c r="I315" s="1588"/>
      <c r="J315" s="1588"/>
      <c r="K315" s="1588"/>
      <c r="L315" s="1588"/>
      <c r="N315" s="1588"/>
      <c r="O315" s="1588"/>
      <c r="P315" s="1588"/>
      <c r="Q315" s="1588"/>
      <c r="R315" s="1588"/>
      <c r="S315" s="1588"/>
      <c r="T315" s="1588"/>
      <c r="U315" s="1588"/>
      <c r="V315" s="1588"/>
      <c r="W315" s="1588"/>
      <c r="X315" s="1588"/>
      <c r="Y315" s="1588"/>
      <c r="Z315" s="1588"/>
      <c r="AA315" s="1588"/>
      <c r="AB315" s="1588"/>
      <c r="AC315" s="1588"/>
      <c r="AD315" s="1588"/>
    </row>
    <row r="316">
      <c r="A316" s="1588"/>
      <c r="B316" s="1588"/>
      <c r="C316" s="1588"/>
      <c r="D316" s="1588"/>
      <c r="E316" s="1588"/>
      <c r="F316" s="1588"/>
      <c r="G316" s="1588"/>
      <c r="H316" s="1588"/>
      <c r="I316" s="1588"/>
      <c r="J316" s="1588"/>
      <c r="K316" s="1588"/>
      <c r="L316" s="1588"/>
      <c r="N316" s="1588"/>
      <c r="O316" s="1588"/>
      <c r="P316" s="1588"/>
      <c r="Q316" s="1588"/>
      <c r="R316" s="1588"/>
      <c r="S316" s="1588"/>
      <c r="T316" s="1588"/>
      <c r="U316" s="1588"/>
      <c r="V316" s="1588"/>
      <c r="W316" s="1588"/>
      <c r="X316" s="1588"/>
      <c r="Y316" s="1588"/>
      <c r="Z316" s="1588"/>
      <c r="AA316" s="1588"/>
      <c r="AB316" s="1588"/>
      <c r="AC316" s="1588"/>
      <c r="AD316" s="1588"/>
    </row>
    <row r="317">
      <c r="A317" s="1588"/>
      <c r="B317" s="1588"/>
      <c r="C317" s="1588"/>
      <c r="D317" s="1588"/>
      <c r="E317" s="1588"/>
      <c r="F317" s="1588"/>
      <c r="G317" s="1588"/>
      <c r="H317" s="1588"/>
      <c r="I317" s="1588"/>
      <c r="J317" s="1588"/>
      <c r="K317" s="1588"/>
      <c r="L317" s="1588"/>
      <c r="N317" s="1588"/>
      <c r="O317" s="1588"/>
      <c r="P317" s="1588"/>
      <c r="Q317" s="1588"/>
      <c r="R317" s="1588"/>
      <c r="S317" s="1588"/>
      <c r="T317" s="1588"/>
      <c r="U317" s="1588"/>
      <c r="V317" s="1588"/>
      <c r="W317" s="1588"/>
      <c r="X317" s="1588"/>
      <c r="Y317" s="1588"/>
      <c r="Z317" s="1588"/>
      <c r="AA317" s="1588"/>
      <c r="AB317" s="1588"/>
      <c r="AC317" s="1588"/>
      <c r="AD317" s="1588"/>
    </row>
    <row r="318">
      <c r="A318" s="1588"/>
      <c r="B318" s="1588"/>
      <c r="C318" s="1588"/>
      <c r="D318" s="1588"/>
      <c r="E318" s="1588"/>
      <c r="F318" s="1588"/>
      <c r="G318" s="1588"/>
      <c r="H318" s="1588"/>
      <c r="I318" s="1588"/>
      <c r="J318" s="1588"/>
      <c r="K318" s="1588"/>
      <c r="L318" s="1588"/>
      <c r="N318" s="1588"/>
      <c r="O318" s="1588"/>
      <c r="P318" s="1588"/>
      <c r="Q318" s="1588"/>
      <c r="R318" s="1588"/>
      <c r="S318" s="1588"/>
      <c r="T318" s="1588"/>
      <c r="U318" s="1588"/>
      <c r="V318" s="1588"/>
      <c r="W318" s="1588"/>
      <c r="X318" s="1588"/>
      <c r="Y318" s="1588"/>
      <c r="Z318" s="1588"/>
      <c r="AA318" s="1588"/>
      <c r="AB318" s="1588"/>
      <c r="AC318" s="1588"/>
      <c r="AD318" s="1588"/>
    </row>
    <row r="319">
      <c r="A319" s="1588"/>
      <c r="B319" s="1588"/>
      <c r="C319" s="1588"/>
      <c r="D319" s="1588"/>
      <c r="E319" s="1588"/>
      <c r="F319" s="1588"/>
      <c r="G319" s="1588"/>
      <c r="H319" s="1588"/>
      <c r="I319" s="1588"/>
      <c r="J319" s="1588"/>
      <c r="K319" s="1588"/>
      <c r="L319" s="1588"/>
      <c r="N319" s="1588"/>
      <c r="O319" s="1588"/>
      <c r="P319" s="1588"/>
      <c r="Q319" s="1588"/>
      <c r="R319" s="1588"/>
      <c r="S319" s="1588"/>
      <c r="T319" s="1588"/>
      <c r="U319" s="1588"/>
      <c r="V319" s="1588"/>
      <c r="W319" s="1588"/>
      <c r="X319" s="1588"/>
      <c r="Y319" s="1588"/>
      <c r="Z319" s="1588"/>
      <c r="AA319" s="1588"/>
      <c r="AB319" s="1588"/>
      <c r="AC319" s="1588"/>
      <c r="AD319" s="1588"/>
    </row>
    <row r="320">
      <c r="A320" s="1588"/>
      <c r="B320" s="1588"/>
      <c r="C320" s="1588"/>
      <c r="D320" s="1588"/>
      <c r="E320" s="1588"/>
      <c r="F320" s="1588"/>
      <c r="G320" s="1588"/>
      <c r="H320" s="1588"/>
      <c r="I320" s="1588"/>
      <c r="J320" s="1588"/>
      <c r="K320" s="1588"/>
      <c r="L320" s="1588"/>
      <c r="N320" s="1588"/>
      <c r="O320" s="1588"/>
      <c r="P320" s="1588"/>
      <c r="Q320" s="1588"/>
      <c r="R320" s="1588"/>
      <c r="S320" s="1588"/>
      <c r="T320" s="1588"/>
      <c r="U320" s="1588"/>
      <c r="V320" s="1588"/>
      <c r="W320" s="1588"/>
      <c r="X320" s="1588"/>
      <c r="Y320" s="1588"/>
      <c r="Z320" s="1588"/>
      <c r="AA320" s="1588"/>
      <c r="AB320" s="1588"/>
      <c r="AC320" s="1588"/>
      <c r="AD320" s="1588"/>
    </row>
    <row r="321">
      <c r="A321" s="1588"/>
      <c r="B321" s="1588"/>
      <c r="C321" s="1588"/>
      <c r="D321" s="1588"/>
      <c r="E321" s="1588"/>
      <c r="F321" s="1588"/>
      <c r="G321" s="1588"/>
      <c r="H321" s="1588"/>
      <c r="I321" s="1588"/>
      <c r="J321" s="1588"/>
      <c r="K321" s="1588"/>
      <c r="L321" s="1588"/>
      <c r="N321" s="1588"/>
      <c r="O321" s="1588"/>
      <c r="P321" s="1588"/>
      <c r="Q321" s="1588"/>
      <c r="R321" s="1588"/>
      <c r="S321" s="1588"/>
      <c r="T321" s="1588"/>
      <c r="U321" s="1588"/>
      <c r="V321" s="1588"/>
      <c r="W321" s="1588"/>
      <c r="X321" s="1588"/>
      <c r="Y321" s="1588"/>
      <c r="Z321" s="1588"/>
      <c r="AA321" s="1588"/>
      <c r="AB321" s="1588"/>
      <c r="AC321" s="1588"/>
      <c r="AD321" s="1588"/>
    </row>
    <row r="322">
      <c r="A322" s="1588"/>
      <c r="B322" s="1588"/>
      <c r="C322" s="1588"/>
      <c r="D322" s="1588"/>
      <c r="E322" s="1588"/>
      <c r="F322" s="1588"/>
      <c r="G322" s="1588"/>
      <c r="H322" s="1588"/>
      <c r="I322" s="1588"/>
      <c r="J322" s="1588"/>
      <c r="K322" s="1588"/>
      <c r="L322" s="1588"/>
      <c r="N322" s="1588"/>
      <c r="O322" s="1588"/>
      <c r="P322" s="1588"/>
      <c r="Q322" s="1588"/>
      <c r="R322" s="1588"/>
      <c r="S322" s="1588"/>
      <c r="T322" s="1588"/>
      <c r="U322" s="1588"/>
      <c r="V322" s="1588"/>
      <c r="W322" s="1588"/>
      <c r="X322" s="1588"/>
      <c r="Y322" s="1588"/>
      <c r="Z322" s="1588"/>
      <c r="AA322" s="1588"/>
      <c r="AB322" s="1588"/>
      <c r="AC322" s="1588"/>
      <c r="AD322" s="1588"/>
    </row>
    <row r="323">
      <c r="A323" s="1588"/>
      <c r="B323" s="1588"/>
      <c r="C323" s="1588"/>
      <c r="D323" s="1588"/>
      <c r="E323" s="1588"/>
      <c r="F323" s="1588"/>
      <c r="G323" s="1588"/>
      <c r="H323" s="1588"/>
      <c r="I323" s="1588"/>
      <c r="J323" s="1588"/>
      <c r="K323" s="1588"/>
      <c r="L323" s="1588"/>
      <c r="N323" s="1588"/>
      <c r="O323" s="1588"/>
      <c r="P323" s="1588"/>
      <c r="Q323" s="1588"/>
      <c r="R323" s="1588"/>
      <c r="S323" s="1588"/>
      <c r="T323" s="1588"/>
      <c r="U323" s="1588"/>
      <c r="V323" s="1588"/>
      <c r="W323" s="1588"/>
      <c r="X323" s="1588"/>
      <c r="Y323" s="1588"/>
      <c r="Z323" s="1588"/>
      <c r="AA323" s="1588"/>
      <c r="AB323" s="1588"/>
      <c r="AC323" s="1588"/>
      <c r="AD323" s="1588"/>
    </row>
    <row r="324">
      <c r="A324" s="1588"/>
      <c r="B324" s="1588"/>
      <c r="C324" s="1588"/>
      <c r="D324" s="1588"/>
      <c r="E324" s="1588"/>
      <c r="F324" s="1588"/>
      <c r="G324" s="1588"/>
      <c r="H324" s="1588"/>
      <c r="I324" s="1588"/>
      <c r="J324" s="1588"/>
      <c r="K324" s="1588"/>
      <c r="L324" s="1588"/>
      <c r="N324" s="1588"/>
      <c r="O324" s="1588"/>
      <c r="P324" s="1588"/>
      <c r="Q324" s="1588"/>
      <c r="R324" s="1588"/>
      <c r="S324" s="1588"/>
      <c r="T324" s="1588"/>
      <c r="U324" s="1588"/>
      <c r="V324" s="1588"/>
      <c r="W324" s="1588"/>
      <c r="X324" s="1588"/>
      <c r="Y324" s="1588"/>
      <c r="Z324" s="1588"/>
      <c r="AA324" s="1588"/>
      <c r="AB324" s="1588"/>
      <c r="AC324" s="1588"/>
      <c r="AD324" s="1588"/>
    </row>
    <row r="325">
      <c r="A325" s="1588"/>
      <c r="B325" s="1588"/>
      <c r="C325" s="1588"/>
      <c r="D325" s="1588"/>
      <c r="E325" s="1588"/>
      <c r="F325" s="1588"/>
      <c r="G325" s="1588"/>
      <c r="H325" s="1588"/>
      <c r="I325" s="1588"/>
      <c r="J325" s="1588"/>
      <c r="K325" s="1588"/>
      <c r="L325" s="1588"/>
      <c r="N325" s="1588"/>
      <c r="O325" s="1588"/>
      <c r="P325" s="1588"/>
      <c r="Q325" s="1588"/>
      <c r="R325" s="1588"/>
      <c r="S325" s="1588"/>
      <c r="T325" s="1588"/>
      <c r="U325" s="1588"/>
      <c r="V325" s="1588"/>
      <c r="W325" s="1588"/>
      <c r="X325" s="1588"/>
      <c r="Y325" s="1588"/>
      <c r="Z325" s="1588"/>
      <c r="AA325" s="1588"/>
      <c r="AB325" s="1588"/>
      <c r="AC325" s="1588"/>
      <c r="AD325" s="1588"/>
    </row>
    <row r="326">
      <c r="A326" s="1588"/>
      <c r="B326" s="1588"/>
      <c r="C326" s="1588"/>
      <c r="D326" s="1588"/>
      <c r="E326" s="1588"/>
      <c r="F326" s="1588"/>
      <c r="G326" s="1588"/>
      <c r="H326" s="1588"/>
      <c r="I326" s="1588"/>
      <c r="J326" s="1588"/>
      <c r="K326" s="1588"/>
      <c r="L326" s="1588"/>
      <c r="N326" s="1588"/>
      <c r="O326" s="1588"/>
      <c r="P326" s="1588"/>
      <c r="Q326" s="1588"/>
      <c r="R326" s="1588"/>
      <c r="S326" s="1588"/>
      <c r="T326" s="1588"/>
      <c r="U326" s="1588"/>
      <c r="V326" s="1588"/>
      <c r="W326" s="1588"/>
      <c r="X326" s="1588"/>
      <c r="Y326" s="1588"/>
      <c r="Z326" s="1588"/>
      <c r="AA326" s="1588"/>
      <c r="AB326" s="1588"/>
      <c r="AC326" s="1588"/>
      <c r="AD326" s="1588"/>
    </row>
    <row r="327">
      <c r="A327" s="1588"/>
      <c r="B327" s="1588"/>
      <c r="C327" s="1588"/>
      <c r="D327" s="1588"/>
      <c r="E327" s="1588"/>
      <c r="F327" s="1588"/>
      <c r="G327" s="1588"/>
      <c r="H327" s="1588"/>
      <c r="I327" s="1588"/>
      <c r="J327" s="1588"/>
      <c r="K327" s="1588"/>
      <c r="L327" s="1588"/>
      <c r="N327" s="1588"/>
      <c r="O327" s="1588"/>
      <c r="P327" s="1588"/>
      <c r="Q327" s="1588"/>
      <c r="R327" s="1588"/>
      <c r="S327" s="1588"/>
      <c r="T327" s="1588"/>
      <c r="U327" s="1588"/>
      <c r="V327" s="1588"/>
      <c r="W327" s="1588"/>
      <c r="X327" s="1588"/>
      <c r="Y327" s="1588"/>
      <c r="Z327" s="1588"/>
      <c r="AA327" s="1588"/>
      <c r="AB327" s="1588"/>
      <c r="AC327" s="1588"/>
      <c r="AD327" s="1588"/>
    </row>
    <row r="328">
      <c r="A328" s="1588"/>
      <c r="B328" s="1588"/>
      <c r="C328" s="1588"/>
      <c r="D328" s="1588"/>
      <c r="E328" s="1588"/>
      <c r="F328" s="1588"/>
      <c r="G328" s="1588"/>
      <c r="H328" s="1588"/>
      <c r="I328" s="1588"/>
      <c r="J328" s="1588"/>
      <c r="K328" s="1588"/>
      <c r="L328" s="1588"/>
      <c r="N328" s="1588"/>
      <c r="O328" s="1588"/>
      <c r="P328" s="1588"/>
      <c r="Q328" s="1588"/>
      <c r="R328" s="1588"/>
      <c r="S328" s="1588"/>
      <c r="T328" s="1588"/>
      <c r="U328" s="1588"/>
      <c r="V328" s="1588"/>
      <c r="W328" s="1588"/>
      <c r="X328" s="1588"/>
      <c r="Y328" s="1588"/>
      <c r="Z328" s="1588"/>
      <c r="AA328" s="1588"/>
      <c r="AB328" s="1588"/>
      <c r="AC328" s="1588"/>
      <c r="AD328" s="1588"/>
    </row>
    <row r="329">
      <c r="A329" s="1588"/>
      <c r="B329" s="1588"/>
      <c r="C329" s="1588"/>
      <c r="D329" s="1588"/>
      <c r="E329" s="1588"/>
      <c r="F329" s="1588"/>
      <c r="G329" s="1588"/>
      <c r="H329" s="1588"/>
      <c r="I329" s="1588"/>
      <c r="J329" s="1588"/>
      <c r="K329" s="1588"/>
      <c r="L329" s="1588"/>
      <c r="N329" s="1588"/>
      <c r="O329" s="1588"/>
      <c r="P329" s="1588"/>
      <c r="Q329" s="1588"/>
      <c r="R329" s="1588"/>
      <c r="S329" s="1588"/>
      <c r="T329" s="1588"/>
      <c r="U329" s="1588"/>
      <c r="V329" s="1588"/>
      <c r="W329" s="1588"/>
      <c r="X329" s="1588"/>
      <c r="Y329" s="1588"/>
      <c r="Z329" s="1588"/>
      <c r="AA329" s="1588"/>
      <c r="AB329" s="1588"/>
      <c r="AC329" s="1588"/>
      <c r="AD329" s="1588"/>
    </row>
    <row r="330">
      <c r="A330" s="1588"/>
      <c r="B330" s="1588"/>
      <c r="C330" s="1588"/>
      <c r="D330" s="1588"/>
      <c r="E330" s="1588"/>
      <c r="F330" s="1588"/>
      <c r="G330" s="1588"/>
      <c r="H330" s="1588"/>
      <c r="I330" s="1588"/>
      <c r="J330" s="1588"/>
      <c r="K330" s="1588"/>
      <c r="L330" s="1588"/>
      <c r="N330" s="1588"/>
      <c r="O330" s="1588"/>
      <c r="P330" s="1588"/>
      <c r="Q330" s="1588"/>
      <c r="R330" s="1588"/>
      <c r="S330" s="1588"/>
      <c r="T330" s="1588"/>
      <c r="U330" s="1588"/>
      <c r="V330" s="1588"/>
      <c r="W330" s="1588"/>
      <c r="X330" s="1588"/>
      <c r="Y330" s="1588"/>
      <c r="Z330" s="1588"/>
      <c r="AA330" s="1588"/>
      <c r="AB330" s="1588"/>
      <c r="AC330" s="1588"/>
      <c r="AD330" s="1588"/>
    </row>
    <row r="331">
      <c r="A331" s="1588"/>
      <c r="B331" s="1588"/>
      <c r="C331" s="1588"/>
      <c r="D331" s="1588"/>
      <c r="E331" s="1588"/>
      <c r="F331" s="1588"/>
      <c r="G331" s="1588"/>
      <c r="H331" s="1588"/>
      <c r="I331" s="1588"/>
      <c r="J331" s="1588"/>
      <c r="K331" s="1588"/>
      <c r="L331" s="1588"/>
      <c r="N331" s="1588"/>
      <c r="O331" s="1588"/>
      <c r="P331" s="1588"/>
      <c r="Q331" s="1588"/>
      <c r="R331" s="1588"/>
      <c r="S331" s="1588"/>
      <c r="T331" s="1588"/>
      <c r="U331" s="1588"/>
      <c r="V331" s="1588"/>
      <c r="W331" s="1588"/>
      <c r="X331" s="1588"/>
      <c r="Y331" s="1588"/>
      <c r="Z331" s="1588"/>
      <c r="AA331" s="1588"/>
      <c r="AB331" s="1588"/>
      <c r="AC331" s="1588"/>
      <c r="AD331" s="1588"/>
    </row>
    <row r="332">
      <c r="A332" s="1588"/>
      <c r="B332" s="1588"/>
      <c r="C332" s="1588"/>
      <c r="D332" s="1588"/>
      <c r="E332" s="1588"/>
      <c r="F332" s="1588"/>
      <c r="G332" s="1588"/>
      <c r="H332" s="1588"/>
      <c r="I332" s="1588"/>
      <c r="J332" s="1588"/>
      <c r="K332" s="1588"/>
      <c r="L332" s="1588"/>
      <c r="N332" s="1588"/>
      <c r="O332" s="1588"/>
      <c r="P332" s="1588"/>
      <c r="Q332" s="1588"/>
      <c r="R332" s="1588"/>
      <c r="S332" s="1588"/>
      <c r="T332" s="1588"/>
      <c r="U332" s="1588"/>
      <c r="V332" s="1588"/>
      <c r="W332" s="1588"/>
      <c r="X332" s="1588"/>
      <c r="Y332" s="1588"/>
      <c r="Z332" s="1588"/>
      <c r="AA332" s="1588"/>
      <c r="AB332" s="1588"/>
      <c r="AC332" s="1588"/>
      <c r="AD332" s="1588"/>
    </row>
    <row r="333">
      <c r="A333" s="1588"/>
      <c r="B333" s="1588"/>
      <c r="C333" s="1588"/>
      <c r="D333" s="1588"/>
      <c r="E333" s="1588"/>
      <c r="F333" s="1588"/>
      <c r="G333" s="1588"/>
      <c r="H333" s="1588"/>
      <c r="I333" s="1588"/>
      <c r="J333" s="1588"/>
      <c r="K333" s="1588"/>
      <c r="L333" s="1588"/>
      <c r="N333" s="1588"/>
      <c r="O333" s="1588"/>
      <c r="P333" s="1588"/>
      <c r="Q333" s="1588"/>
      <c r="R333" s="1588"/>
      <c r="S333" s="1588"/>
      <c r="T333" s="1588"/>
      <c r="U333" s="1588"/>
      <c r="V333" s="1588"/>
      <c r="W333" s="1588"/>
      <c r="X333" s="1588"/>
      <c r="Y333" s="1588"/>
      <c r="Z333" s="1588"/>
      <c r="AA333" s="1588"/>
      <c r="AB333" s="1588"/>
      <c r="AC333" s="1588"/>
      <c r="AD333" s="1588"/>
    </row>
    <row r="334">
      <c r="A334" s="1588"/>
      <c r="B334" s="1588"/>
      <c r="C334" s="1588"/>
      <c r="D334" s="1588"/>
      <c r="E334" s="1588"/>
      <c r="F334" s="1588"/>
      <c r="G334" s="1588"/>
      <c r="H334" s="1588"/>
      <c r="I334" s="1588"/>
      <c r="J334" s="1588"/>
      <c r="K334" s="1588"/>
      <c r="L334" s="1588"/>
      <c r="N334" s="1588"/>
      <c r="O334" s="1588"/>
      <c r="P334" s="1588"/>
      <c r="Q334" s="1588"/>
      <c r="R334" s="1588"/>
      <c r="S334" s="1588"/>
      <c r="T334" s="1588"/>
      <c r="U334" s="1588"/>
      <c r="V334" s="1588"/>
      <c r="W334" s="1588"/>
      <c r="X334" s="1588"/>
      <c r="Y334" s="1588"/>
      <c r="Z334" s="1588"/>
      <c r="AA334" s="1588"/>
      <c r="AB334" s="1588"/>
      <c r="AC334" s="1588"/>
      <c r="AD334" s="1588"/>
    </row>
    <row r="335">
      <c r="A335" s="1588"/>
      <c r="B335" s="1588"/>
      <c r="C335" s="1588"/>
      <c r="D335" s="1588"/>
      <c r="E335" s="1588"/>
      <c r="F335" s="1588"/>
      <c r="G335" s="1588"/>
      <c r="H335" s="1588"/>
      <c r="I335" s="1588"/>
      <c r="J335" s="1588"/>
      <c r="K335" s="1588"/>
      <c r="L335" s="1588"/>
      <c r="N335" s="1588"/>
      <c r="O335" s="1588"/>
      <c r="P335" s="1588"/>
      <c r="Q335" s="1588"/>
      <c r="R335" s="1588"/>
      <c r="S335" s="1588"/>
      <c r="T335" s="1588"/>
      <c r="U335" s="1588"/>
      <c r="V335" s="1588"/>
      <c r="W335" s="1588"/>
      <c r="X335" s="1588"/>
      <c r="Y335" s="1588"/>
      <c r="Z335" s="1588"/>
      <c r="AA335" s="1588"/>
      <c r="AB335" s="1588"/>
      <c r="AC335" s="1588"/>
      <c r="AD335" s="1588"/>
    </row>
    <row r="336">
      <c r="A336" s="1588"/>
      <c r="B336" s="1588"/>
      <c r="C336" s="1588"/>
      <c r="D336" s="1588"/>
      <c r="E336" s="1588"/>
      <c r="F336" s="1588"/>
      <c r="G336" s="1588"/>
      <c r="H336" s="1588"/>
      <c r="I336" s="1588"/>
      <c r="J336" s="1588"/>
      <c r="K336" s="1588"/>
      <c r="L336" s="1588"/>
      <c r="N336" s="1588"/>
      <c r="O336" s="1588"/>
      <c r="P336" s="1588"/>
      <c r="Q336" s="1588"/>
      <c r="R336" s="1588"/>
      <c r="S336" s="1588"/>
      <c r="T336" s="1588"/>
      <c r="U336" s="1588"/>
      <c r="V336" s="1588"/>
      <c r="W336" s="1588"/>
      <c r="X336" s="1588"/>
      <c r="Y336" s="1588"/>
      <c r="Z336" s="1588"/>
      <c r="AA336" s="1588"/>
      <c r="AB336" s="1588"/>
      <c r="AC336" s="1588"/>
      <c r="AD336" s="1588"/>
    </row>
    <row r="337">
      <c r="A337" s="1588"/>
      <c r="B337" s="1588"/>
      <c r="C337" s="1588"/>
      <c r="D337" s="1588"/>
      <c r="E337" s="1588"/>
      <c r="F337" s="1588"/>
      <c r="G337" s="1588"/>
      <c r="H337" s="1588"/>
      <c r="I337" s="1588"/>
      <c r="J337" s="1588"/>
      <c r="K337" s="1588"/>
      <c r="L337" s="1588"/>
      <c r="N337" s="1588"/>
      <c r="O337" s="1588"/>
      <c r="P337" s="1588"/>
      <c r="Q337" s="1588"/>
      <c r="R337" s="1588"/>
      <c r="S337" s="1588"/>
      <c r="T337" s="1588"/>
      <c r="U337" s="1588"/>
      <c r="V337" s="1588"/>
      <c r="W337" s="1588"/>
      <c r="X337" s="1588"/>
      <c r="Y337" s="1588"/>
      <c r="Z337" s="1588"/>
      <c r="AA337" s="1588"/>
      <c r="AB337" s="1588"/>
      <c r="AC337" s="1588"/>
      <c r="AD337" s="1588"/>
    </row>
    <row r="338">
      <c r="A338" s="1588"/>
      <c r="B338" s="1588"/>
      <c r="C338" s="1588"/>
      <c r="D338" s="1588"/>
      <c r="E338" s="1588"/>
      <c r="F338" s="1588"/>
      <c r="G338" s="1588"/>
      <c r="H338" s="1588"/>
      <c r="I338" s="1588"/>
      <c r="J338" s="1588"/>
      <c r="K338" s="1588"/>
      <c r="L338" s="1588"/>
      <c r="N338" s="1588"/>
      <c r="O338" s="1588"/>
      <c r="P338" s="1588"/>
      <c r="Q338" s="1588"/>
      <c r="R338" s="1588"/>
      <c r="S338" s="1588"/>
      <c r="T338" s="1588"/>
      <c r="U338" s="1588"/>
      <c r="V338" s="1588"/>
      <c r="W338" s="1588"/>
      <c r="X338" s="1588"/>
      <c r="Y338" s="1588"/>
      <c r="Z338" s="1588"/>
      <c r="AA338" s="1588"/>
      <c r="AB338" s="1588"/>
      <c r="AC338" s="1588"/>
      <c r="AD338" s="1588"/>
    </row>
    <row r="339">
      <c r="A339" s="1588"/>
      <c r="B339" s="1588"/>
      <c r="C339" s="1588"/>
      <c r="D339" s="1588"/>
      <c r="E339" s="1588"/>
      <c r="F339" s="1588"/>
      <c r="G339" s="1588"/>
      <c r="H339" s="1588"/>
      <c r="I339" s="1588"/>
      <c r="J339" s="1588"/>
      <c r="K339" s="1588"/>
      <c r="L339" s="1588"/>
      <c r="N339" s="1588"/>
      <c r="O339" s="1588"/>
      <c r="P339" s="1588"/>
      <c r="Q339" s="1588"/>
      <c r="R339" s="1588"/>
      <c r="S339" s="1588"/>
      <c r="T339" s="1588"/>
      <c r="U339" s="1588"/>
      <c r="V339" s="1588"/>
      <c r="W339" s="1588"/>
      <c r="X339" s="1588"/>
      <c r="Y339" s="1588"/>
      <c r="Z339" s="1588"/>
      <c r="AA339" s="1588"/>
      <c r="AB339" s="1588"/>
      <c r="AC339" s="1588"/>
      <c r="AD339" s="1588"/>
    </row>
    <row r="340">
      <c r="A340" s="1588"/>
      <c r="B340" s="1588"/>
      <c r="C340" s="1588"/>
      <c r="D340" s="1588"/>
      <c r="E340" s="1588"/>
      <c r="F340" s="1588"/>
      <c r="G340" s="1588"/>
      <c r="H340" s="1588"/>
      <c r="I340" s="1588"/>
      <c r="J340" s="1588"/>
      <c r="K340" s="1588"/>
      <c r="L340" s="1588"/>
      <c r="N340" s="1588"/>
      <c r="O340" s="1588"/>
      <c r="P340" s="1588"/>
      <c r="Q340" s="1588"/>
      <c r="R340" s="1588"/>
      <c r="S340" s="1588"/>
      <c r="T340" s="1588"/>
      <c r="U340" s="1588"/>
      <c r="V340" s="1588"/>
      <c r="W340" s="1588"/>
      <c r="X340" s="1588"/>
      <c r="Y340" s="1588"/>
      <c r="Z340" s="1588"/>
      <c r="AA340" s="1588"/>
      <c r="AB340" s="1588"/>
      <c r="AC340" s="1588"/>
      <c r="AD340" s="1588"/>
    </row>
    <row r="341">
      <c r="A341" s="1588"/>
      <c r="B341" s="1588"/>
      <c r="C341" s="1588"/>
      <c r="D341" s="1588"/>
      <c r="E341" s="1588"/>
      <c r="F341" s="1588"/>
      <c r="G341" s="1588"/>
      <c r="H341" s="1588"/>
      <c r="I341" s="1588"/>
      <c r="J341" s="1588"/>
      <c r="K341" s="1588"/>
      <c r="L341" s="1588"/>
      <c r="N341" s="1588"/>
      <c r="O341" s="1588"/>
      <c r="P341" s="1588"/>
      <c r="Q341" s="1588"/>
      <c r="R341" s="1588"/>
      <c r="S341" s="1588"/>
      <c r="T341" s="1588"/>
      <c r="U341" s="1588"/>
      <c r="V341" s="1588"/>
      <c r="W341" s="1588"/>
      <c r="X341" s="1588"/>
      <c r="Y341" s="1588"/>
      <c r="Z341" s="1588"/>
      <c r="AA341" s="1588"/>
      <c r="AB341" s="1588"/>
      <c r="AC341" s="1588"/>
      <c r="AD341" s="1588"/>
    </row>
    <row r="342">
      <c r="A342" s="1588"/>
      <c r="B342" s="1588"/>
      <c r="C342" s="1588"/>
      <c r="D342" s="1588"/>
      <c r="E342" s="1588"/>
      <c r="F342" s="1588"/>
      <c r="G342" s="1588"/>
      <c r="H342" s="1588"/>
      <c r="I342" s="1588"/>
      <c r="J342" s="1588"/>
      <c r="K342" s="1588"/>
      <c r="L342" s="1588"/>
      <c r="N342" s="1588"/>
      <c r="O342" s="1588"/>
      <c r="P342" s="1588"/>
      <c r="Q342" s="1588"/>
      <c r="R342" s="1588"/>
      <c r="S342" s="1588"/>
      <c r="T342" s="1588"/>
      <c r="U342" s="1588"/>
      <c r="V342" s="1588"/>
      <c r="W342" s="1588"/>
      <c r="X342" s="1588"/>
      <c r="Y342" s="1588"/>
      <c r="Z342" s="1588"/>
      <c r="AA342" s="1588"/>
      <c r="AB342" s="1588"/>
      <c r="AC342" s="1588"/>
      <c r="AD342" s="1588"/>
    </row>
    <row r="343">
      <c r="A343" s="1588"/>
      <c r="B343" s="1588"/>
      <c r="C343" s="1588"/>
      <c r="D343" s="1588"/>
      <c r="E343" s="1588"/>
      <c r="F343" s="1588"/>
      <c r="G343" s="1588"/>
      <c r="H343" s="1588"/>
      <c r="I343" s="1588"/>
      <c r="J343" s="1588"/>
      <c r="K343" s="1588"/>
      <c r="L343" s="1588"/>
      <c r="N343" s="1588"/>
      <c r="O343" s="1588"/>
      <c r="P343" s="1588"/>
      <c r="Q343" s="1588"/>
      <c r="R343" s="1588"/>
      <c r="S343" s="1588"/>
      <c r="T343" s="1588"/>
      <c r="U343" s="1588"/>
      <c r="V343" s="1588"/>
      <c r="W343" s="1588"/>
      <c r="X343" s="1588"/>
      <c r="Y343" s="1588"/>
      <c r="Z343" s="1588"/>
      <c r="AA343" s="1588"/>
      <c r="AB343" s="1588"/>
      <c r="AC343" s="1588"/>
      <c r="AD343" s="1588"/>
    </row>
    <row r="344">
      <c r="A344" s="1588"/>
      <c r="B344" s="1588"/>
      <c r="C344" s="1588"/>
      <c r="D344" s="1588"/>
      <c r="E344" s="1588"/>
      <c r="F344" s="1588"/>
      <c r="G344" s="1588"/>
      <c r="H344" s="1588"/>
      <c r="I344" s="1588"/>
      <c r="J344" s="1588"/>
      <c r="K344" s="1588"/>
      <c r="L344" s="1588"/>
      <c r="N344" s="1588"/>
      <c r="O344" s="1588"/>
      <c r="P344" s="1588"/>
      <c r="Q344" s="1588"/>
      <c r="R344" s="1588"/>
      <c r="S344" s="1588"/>
      <c r="T344" s="1588"/>
      <c r="U344" s="1588"/>
      <c r="V344" s="1588"/>
      <c r="W344" s="1588"/>
      <c r="X344" s="1588"/>
      <c r="Y344" s="1588"/>
      <c r="Z344" s="1588"/>
      <c r="AA344" s="1588"/>
      <c r="AB344" s="1588"/>
      <c r="AC344" s="1588"/>
      <c r="AD344" s="1588"/>
    </row>
    <row r="345">
      <c r="A345" s="1588"/>
      <c r="B345" s="1588"/>
      <c r="C345" s="1588"/>
      <c r="D345" s="1588"/>
      <c r="E345" s="1588"/>
      <c r="F345" s="1588"/>
      <c r="G345" s="1588"/>
      <c r="H345" s="1588"/>
      <c r="I345" s="1588"/>
      <c r="J345" s="1588"/>
      <c r="K345" s="1588"/>
      <c r="L345" s="1588"/>
      <c r="N345" s="1588"/>
      <c r="O345" s="1588"/>
      <c r="P345" s="1588"/>
      <c r="Q345" s="1588"/>
      <c r="R345" s="1588"/>
      <c r="S345" s="1588"/>
      <c r="T345" s="1588"/>
      <c r="U345" s="1588"/>
      <c r="V345" s="1588"/>
      <c r="W345" s="1588"/>
      <c r="X345" s="1588"/>
      <c r="Y345" s="1588"/>
      <c r="Z345" s="1588"/>
      <c r="AA345" s="1588"/>
      <c r="AB345" s="1588"/>
      <c r="AC345" s="1588"/>
      <c r="AD345" s="1588"/>
    </row>
    <row r="346">
      <c r="A346" s="1588"/>
      <c r="B346" s="1588"/>
      <c r="C346" s="1588"/>
      <c r="D346" s="1588"/>
      <c r="E346" s="1588"/>
      <c r="F346" s="1588"/>
      <c r="G346" s="1588"/>
      <c r="H346" s="1588"/>
      <c r="I346" s="1588"/>
      <c r="J346" s="1588"/>
      <c r="K346" s="1588"/>
      <c r="L346" s="1588"/>
      <c r="N346" s="1588"/>
      <c r="O346" s="1588"/>
      <c r="P346" s="1588"/>
      <c r="Q346" s="1588"/>
      <c r="R346" s="1588"/>
      <c r="S346" s="1588"/>
      <c r="T346" s="1588"/>
      <c r="U346" s="1588"/>
      <c r="V346" s="1588"/>
      <c r="W346" s="1588"/>
      <c r="X346" s="1588"/>
      <c r="Y346" s="1588"/>
      <c r="Z346" s="1588"/>
      <c r="AA346" s="1588"/>
      <c r="AB346" s="1588"/>
      <c r="AC346" s="1588"/>
      <c r="AD346" s="1588"/>
    </row>
    <row r="347">
      <c r="A347" s="1588"/>
      <c r="B347" s="1588"/>
      <c r="C347" s="1588"/>
      <c r="D347" s="1588"/>
      <c r="E347" s="1588"/>
      <c r="F347" s="1588"/>
      <c r="G347" s="1588"/>
      <c r="H347" s="1588"/>
      <c r="I347" s="1588"/>
      <c r="J347" s="1588"/>
      <c r="K347" s="1588"/>
      <c r="L347" s="1588"/>
      <c r="N347" s="1588"/>
      <c r="O347" s="1588"/>
      <c r="P347" s="1588"/>
      <c r="Q347" s="1588"/>
      <c r="R347" s="1588"/>
      <c r="S347" s="1588"/>
      <c r="T347" s="1588"/>
      <c r="U347" s="1588"/>
      <c r="V347" s="1588"/>
      <c r="W347" s="1588"/>
      <c r="X347" s="1588"/>
      <c r="Y347" s="1588"/>
      <c r="Z347" s="1588"/>
      <c r="AA347" s="1588"/>
      <c r="AB347" s="1588"/>
      <c r="AC347" s="1588"/>
      <c r="AD347" s="1588"/>
    </row>
    <row r="348">
      <c r="A348" s="1588"/>
      <c r="B348" s="1588"/>
      <c r="C348" s="1588"/>
      <c r="D348" s="1588"/>
      <c r="E348" s="1588"/>
      <c r="F348" s="1588"/>
      <c r="G348" s="1588"/>
      <c r="H348" s="1588"/>
      <c r="I348" s="1588"/>
      <c r="J348" s="1588"/>
      <c r="K348" s="1588"/>
      <c r="L348" s="1588"/>
      <c r="N348" s="1588"/>
      <c r="O348" s="1588"/>
      <c r="P348" s="1588"/>
      <c r="Q348" s="1588"/>
      <c r="R348" s="1588"/>
      <c r="S348" s="1588"/>
      <c r="T348" s="1588"/>
      <c r="U348" s="1588"/>
      <c r="V348" s="1588"/>
      <c r="W348" s="1588"/>
      <c r="X348" s="1588"/>
      <c r="Y348" s="1588"/>
      <c r="Z348" s="1588"/>
      <c r="AA348" s="1588"/>
      <c r="AB348" s="1588"/>
      <c r="AC348" s="1588"/>
      <c r="AD348" s="1588"/>
    </row>
    <row r="349">
      <c r="A349" s="1588"/>
      <c r="B349" s="1588"/>
      <c r="C349" s="1588"/>
      <c r="D349" s="1588"/>
      <c r="E349" s="1588"/>
      <c r="F349" s="1588"/>
      <c r="G349" s="1588"/>
      <c r="H349" s="1588"/>
      <c r="I349" s="1588"/>
      <c r="J349" s="1588"/>
      <c r="K349" s="1588"/>
      <c r="L349" s="1588"/>
      <c r="N349" s="1588"/>
      <c r="O349" s="1588"/>
      <c r="P349" s="1588"/>
      <c r="Q349" s="1588"/>
      <c r="R349" s="1588"/>
      <c r="S349" s="1588"/>
      <c r="T349" s="1588"/>
      <c r="U349" s="1588"/>
      <c r="V349" s="1588"/>
      <c r="W349" s="1588"/>
      <c r="X349" s="1588"/>
      <c r="Y349" s="1588"/>
      <c r="Z349" s="1588"/>
      <c r="AA349" s="1588"/>
      <c r="AB349" s="1588"/>
      <c r="AC349" s="1588"/>
      <c r="AD349" s="1588"/>
    </row>
    <row r="350">
      <c r="A350" s="1588"/>
      <c r="B350" s="1588"/>
      <c r="C350" s="1588"/>
      <c r="D350" s="1588"/>
      <c r="E350" s="1588"/>
      <c r="F350" s="1588"/>
      <c r="G350" s="1588"/>
      <c r="H350" s="1588"/>
      <c r="I350" s="1588"/>
      <c r="J350" s="1588"/>
      <c r="K350" s="1588"/>
      <c r="L350" s="1588"/>
      <c r="N350" s="1588"/>
      <c r="O350" s="1588"/>
      <c r="P350" s="1588"/>
      <c r="Q350" s="1588"/>
      <c r="R350" s="1588"/>
      <c r="S350" s="1588"/>
      <c r="T350" s="1588"/>
      <c r="U350" s="1588"/>
      <c r="V350" s="1588"/>
      <c r="W350" s="1588"/>
      <c r="X350" s="1588"/>
      <c r="Y350" s="1588"/>
      <c r="Z350" s="1588"/>
      <c r="AA350" s="1588"/>
      <c r="AB350" s="1588"/>
      <c r="AC350" s="1588"/>
      <c r="AD350" s="1588"/>
    </row>
    <row r="351">
      <c r="A351" s="1588"/>
      <c r="B351" s="1588"/>
      <c r="C351" s="1588"/>
      <c r="D351" s="1588"/>
      <c r="E351" s="1588"/>
      <c r="F351" s="1588"/>
      <c r="G351" s="1588"/>
      <c r="H351" s="1588"/>
      <c r="I351" s="1588"/>
      <c r="J351" s="1588"/>
      <c r="K351" s="1588"/>
      <c r="L351" s="1588"/>
      <c r="N351" s="1588"/>
      <c r="O351" s="1588"/>
      <c r="P351" s="1588"/>
      <c r="Q351" s="1588"/>
      <c r="R351" s="1588"/>
      <c r="S351" s="1588"/>
      <c r="T351" s="1588"/>
      <c r="U351" s="1588"/>
      <c r="V351" s="1588"/>
      <c r="W351" s="1588"/>
      <c r="X351" s="1588"/>
      <c r="Y351" s="1588"/>
      <c r="Z351" s="1588"/>
      <c r="AA351" s="1588"/>
      <c r="AB351" s="1588"/>
      <c r="AC351" s="1588"/>
      <c r="AD351" s="1588"/>
    </row>
    <row r="352">
      <c r="A352" s="1588"/>
      <c r="B352" s="1588"/>
      <c r="C352" s="1588"/>
      <c r="D352" s="1588"/>
      <c r="E352" s="1588"/>
      <c r="F352" s="1588"/>
      <c r="G352" s="1588"/>
      <c r="H352" s="1588"/>
      <c r="I352" s="1588"/>
      <c r="J352" s="1588"/>
      <c r="K352" s="1588"/>
      <c r="L352" s="1588"/>
      <c r="N352" s="1588"/>
      <c r="O352" s="1588"/>
      <c r="P352" s="1588"/>
      <c r="Q352" s="1588"/>
      <c r="R352" s="1588"/>
      <c r="S352" s="1588"/>
      <c r="T352" s="1588"/>
      <c r="U352" s="1588"/>
      <c r="V352" s="1588"/>
      <c r="W352" s="1588"/>
      <c r="X352" s="1588"/>
      <c r="Y352" s="1588"/>
      <c r="Z352" s="1588"/>
      <c r="AA352" s="1588"/>
      <c r="AB352" s="1588"/>
      <c r="AC352" s="1588"/>
      <c r="AD352" s="1588"/>
    </row>
    <row r="353">
      <c r="A353" s="1588"/>
      <c r="B353" s="1588"/>
      <c r="C353" s="1588"/>
      <c r="D353" s="1588"/>
      <c r="E353" s="1588"/>
      <c r="F353" s="1588"/>
      <c r="G353" s="1588"/>
      <c r="H353" s="1588"/>
      <c r="I353" s="1588"/>
      <c r="J353" s="1588"/>
      <c r="K353" s="1588"/>
      <c r="L353" s="1588"/>
      <c r="N353" s="1588"/>
      <c r="O353" s="1588"/>
      <c r="P353" s="1588"/>
      <c r="Q353" s="1588"/>
      <c r="R353" s="1588"/>
      <c r="S353" s="1588"/>
      <c r="T353" s="1588"/>
      <c r="U353" s="1588"/>
      <c r="V353" s="1588"/>
      <c r="W353" s="1588"/>
      <c r="X353" s="1588"/>
      <c r="Y353" s="1588"/>
      <c r="Z353" s="1588"/>
      <c r="AA353" s="1588"/>
      <c r="AB353" s="1588"/>
      <c r="AC353" s="1588"/>
      <c r="AD353" s="1588"/>
    </row>
    <row r="354">
      <c r="A354" s="1588"/>
      <c r="B354" s="1588"/>
      <c r="C354" s="1588"/>
      <c r="D354" s="1588"/>
      <c r="E354" s="1588"/>
      <c r="F354" s="1588"/>
      <c r="G354" s="1588"/>
      <c r="H354" s="1588"/>
      <c r="I354" s="1588"/>
      <c r="J354" s="1588"/>
      <c r="K354" s="1588"/>
      <c r="L354" s="1588"/>
      <c r="N354" s="1588"/>
      <c r="O354" s="1588"/>
      <c r="P354" s="1588"/>
      <c r="Q354" s="1588"/>
      <c r="R354" s="1588"/>
      <c r="S354" s="1588"/>
      <c r="T354" s="1588"/>
      <c r="U354" s="1588"/>
      <c r="V354" s="1588"/>
      <c r="W354" s="1588"/>
      <c r="X354" s="1588"/>
      <c r="Y354" s="1588"/>
      <c r="Z354" s="1588"/>
      <c r="AA354" s="1588"/>
      <c r="AB354" s="1588"/>
      <c r="AC354" s="1588"/>
      <c r="AD354" s="1588"/>
    </row>
    <row r="355">
      <c r="A355" s="1588"/>
      <c r="B355" s="1588"/>
      <c r="C355" s="1588"/>
      <c r="D355" s="1588"/>
      <c r="E355" s="1588"/>
      <c r="F355" s="1588"/>
      <c r="G355" s="1588"/>
      <c r="H355" s="1588"/>
      <c r="I355" s="1588"/>
      <c r="J355" s="1588"/>
      <c r="K355" s="1588"/>
      <c r="L355" s="1588"/>
      <c r="N355" s="1588"/>
      <c r="O355" s="1588"/>
      <c r="P355" s="1588"/>
      <c r="Q355" s="1588"/>
      <c r="R355" s="1588"/>
      <c r="S355" s="1588"/>
      <c r="T355" s="1588"/>
      <c r="U355" s="1588"/>
      <c r="V355" s="1588"/>
      <c r="W355" s="1588"/>
      <c r="X355" s="1588"/>
      <c r="Y355" s="1588"/>
      <c r="Z355" s="1588"/>
      <c r="AA355" s="1588"/>
      <c r="AB355" s="1588"/>
      <c r="AC355" s="1588"/>
      <c r="AD355" s="1588"/>
    </row>
    <row r="356">
      <c r="A356" s="1588"/>
      <c r="B356" s="1588"/>
      <c r="C356" s="1588"/>
      <c r="D356" s="1588"/>
      <c r="E356" s="1588"/>
      <c r="F356" s="1588"/>
      <c r="G356" s="1588"/>
      <c r="H356" s="1588"/>
      <c r="I356" s="1588"/>
      <c r="J356" s="1588"/>
      <c r="K356" s="1588"/>
      <c r="L356" s="1588"/>
      <c r="N356" s="1588"/>
      <c r="O356" s="1588"/>
      <c r="P356" s="1588"/>
      <c r="Q356" s="1588"/>
      <c r="R356" s="1588"/>
      <c r="S356" s="1588"/>
      <c r="T356" s="1588"/>
      <c r="U356" s="1588"/>
      <c r="V356" s="1588"/>
      <c r="W356" s="1588"/>
      <c r="X356" s="1588"/>
      <c r="Y356" s="1588"/>
      <c r="Z356" s="1588"/>
      <c r="AA356" s="1588"/>
      <c r="AB356" s="1588"/>
      <c r="AC356" s="1588"/>
      <c r="AD356" s="1588"/>
    </row>
    <row r="357">
      <c r="A357" s="1588"/>
      <c r="B357" s="1588"/>
      <c r="C357" s="1588"/>
      <c r="D357" s="1588"/>
      <c r="E357" s="1588"/>
      <c r="F357" s="1588"/>
      <c r="G357" s="1588"/>
      <c r="H357" s="1588"/>
      <c r="I357" s="1588"/>
      <c r="J357" s="1588"/>
      <c r="K357" s="1588"/>
      <c r="L357" s="1588"/>
      <c r="N357" s="1588"/>
      <c r="O357" s="1588"/>
      <c r="P357" s="1588"/>
      <c r="Q357" s="1588"/>
      <c r="R357" s="1588"/>
      <c r="S357" s="1588"/>
      <c r="T357" s="1588"/>
      <c r="U357" s="1588"/>
      <c r="V357" s="1588"/>
      <c r="W357" s="1588"/>
      <c r="X357" s="1588"/>
      <c r="Y357" s="1588"/>
      <c r="Z357" s="1588"/>
      <c r="AA357" s="1588"/>
      <c r="AB357" s="1588"/>
      <c r="AC357" s="1588"/>
      <c r="AD357" s="1588"/>
    </row>
    <row r="358">
      <c r="A358" s="1588"/>
      <c r="B358" s="1588"/>
      <c r="C358" s="1588"/>
      <c r="D358" s="1588"/>
      <c r="E358" s="1588"/>
      <c r="F358" s="1588"/>
      <c r="G358" s="1588"/>
      <c r="H358" s="1588"/>
      <c r="I358" s="1588"/>
      <c r="J358" s="1588"/>
      <c r="K358" s="1588"/>
      <c r="L358" s="1588"/>
      <c r="N358" s="1588"/>
      <c r="O358" s="1588"/>
      <c r="P358" s="1588"/>
      <c r="Q358" s="1588"/>
      <c r="R358" s="1588"/>
      <c r="S358" s="1588"/>
      <c r="T358" s="1588"/>
      <c r="U358" s="1588"/>
      <c r="V358" s="1588"/>
      <c r="W358" s="1588"/>
      <c r="X358" s="1588"/>
      <c r="Y358" s="1588"/>
      <c r="Z358" s="1588"/>
      <c r="AA358" s="1588"/>
      <c r="AB358" s="1588"/>
      <c r="AC358" s="1588"/>
      <c r="AD358" s="1588"/>
    </row>
    <row r="359">
      <c r="A359" s="1588"/>
      <c r="B359" s="1588"/>
      <c r="C359" s="1588"/>
      <c r="D359" s="1588"/>
      <c r="E359" s="1588"/>
      <c r="F359" s="1588"/>
      <c r="G359" s="1588"/>
      <c r="H359" s="1588"/>
      <c r="I359" s="1588"/>
      <c r="J359" s="1588"/>
      <c r="K359" s="1588"/>
      <c r="L359" s="1588"/>
      <c r="N359" s="1588"/>
      <c r="O359" s="1588"/>
      <c r="P359" s="1588"/>
      <c r="Q359" s="1588"/>
      <c r="R359" s="1588"/>
      <c r="S359" s="1588"/>
      <c r="T359" s="1588"/>
      <c r="U359" s="1588"/>
      <c r="V359" s="1588"/>
      <c r="W359" s="1588"/>
      <c r="X359" s="1588"/>
      <c r="Y359" s="1588"/>
      <c r="Z359" s="1588"/>
      <c r="AA359" s="1588"/>
      <c r="AB359" s="1588"/>
      <c r="AC359" s="1588"/>
      <c r="AD359" s="1588"/>
    </row>
    <row r="360">
      <c r="A360" s="1588"/>
      <c r="B360" s="1588"/>
      <c r="C360" s="1588"/>
      <c r="D360" s="1588"/>
      <c r="E360" s="1588"/>
      <c r="F360" s="1588"/>
      <c r="G360" s="1588"/>
      <c r="H360" s="1588"/>
      <c r="I360" s="1588"/>
      <c r="J360" s="1588"/>
      <c r="K360" s="1588"/>
      <c r="L360" s="1588"/>
      <c r="N360" s="1588"/>
      <c r="O360" s="1588"/>
      <c r="P360" s="1588"/>
      <c r="Q360" s="1588"/>
      <c r="R360" s="1588"/>
      <c r="S360" s="1588"/>
      <c r="T360" s="1588"/>
      <c r="U360" s="1588"/>
      <c r="V360" s="1588"/>
      <c r="W360" s="1588"/>
      <c r="X360" s="1588"/>
      <c r="Y360" s="1588"/>
      <c r="Z360" s="1588"/>
      <c r="AA360" s="1588"/>
      <c r="AB360" s="1588"/>
      <c r="AC360" s="1588"/>
      <c r="AD360" s="1588"/>
    </row>
    <row r="361">
      <c r="A361" s="1588"/>
      <c r="B361" s="1588"/>
      <c r="C361" s="1588"/>
      <c r="D361" s="1588"/>
      <c r="E361" s="1588"/>
      <c r="F361" s="1588"/>
      <c r="G361" s="1588"/>
      <c r="H361" s="1588"/>
      <c r="I361" s="1588"/>
      <c r="J361" s="1588"/>
      <c r="K361" s="1588"/>
      <c r="L361" s="1588"/>
      <c r="N361" s="1588"/>
      <c r="O361" s="1588"/>
      <c r="P361" s="1588"/>
      <c r="Q361" s="1588"/>
      <c r="R361" s="1588"/>
      <c r="S361" s="1588"/>
      <c r="T361" s="1588"/>
      <c r="U361" s="1588"/>
      <c r="V361" s="1588"/>
      <c r="W361" s="1588"/>
      <c r="X361" s="1588"/>
      <c r="Y361" s="1588"/>
      <c r="Z361" s="1588"/>
      <c r="AA361" s="1588"/>
      <c r="AB361" s="1588"/>
      <c r="AC361" s="1588"/>
      <c r="AD361" s="1588"/>
    </row>
    <row r="362">
      <c r="A362" s="1588"/>
      <c r="B362" s="1588"/>
      <c r="C362" s="1588"/>
      <c r="D362" s="1588"/>
      <c r="E362" s="1588"/>
      <c r="F362" s="1588"/>
      <c r="G362" s="1588"/>
      <c r="H362" s="1588"/>
      <c r="I362" s="1588"/>
      <c r="J362" s="1588"/>
      <c r="K362" s="1588"/>
      <c r="L362" s="1588"/>
      <c r="N362" s="1588"/>
      <c r="O362" s="1588"/>
      <c r="P362" s="1588"/>
      <c r="Q362" s="1588"/>
      <c r="R362" s="1588"/>
      <c r="S362" s="1588"/>
      <c r="T362" s="1588"/>
      <c r="U362" s="1588"/>
      <c r="V362" s="1588"/>
      <c r="W362" s="1588"/>
      <c r="X362" s="1588"/>
      <c r="Y362" s="1588"/>
      <c r="Z362" s="1588"/>
      <c r="AA362" s="1588"/>
      <c r="AB362" s="1588"/>
      <c r="AC362" s="1588"/>
      <c r="AD362" s="1588"/>
    </row>
    <row r="363">
      <c r="A363" s="1588"/>
      <c r="B363" s="1588"/>
      <c r="C363" s="1588"/>
      <c r="D363" s="1588"/>
      <c r="E363" s="1588"/>
      <c r="F363" s="1588"/>
      <c r="G363" s="1588"/>
      <c r="H363" s="1588"/>
      <c r="I363" s="1588"/>
      <c r="J363" s="1588"/>
      <c r="K363" s="1588"/>
      <c r="L363" s="1588"/>
      <c r="N363" s="1588"/>
      <c r="O363" s="1588"/>
      <c r="P363" s="1588"/>
      <c r="Q363" s="1588"/>
      <c r="R363" s="1588"/>
      <c r="S363" s="1588"/>
      <c r="T363" s="1588"/>
      <c r="U363" s="1588"/>
      <c r="V363" s="1588"/>
      <c r="W363" s="1588"/>
      <c r="X363" s="1588"/>
      <c r="Y363" s="1588"/>
      <c r="Z363" s="1588"/>
      <c r="AA363" s="1588"/>
      <c r="AB363" s="1588"/>
      <c r="AC363" s="1588"/>
      <c r="AD363" s="1588"/>
    </row>
    <row r="364">
      <c r="A364" s="1588"/>
      <c r="B364" s="1588"/>
      <c r="C364" s="1588"/>
      <c r="D364" s="1588"/>
      <c r="E364" s="1588"/>
      <c r="F364" s="1588"/>
      <c r="G364" s="1588"/>
      <c r="H364" s="1588"/>
      <c r="I364" s="1588"/>
      <c r="J364" s="1588"/>
      <c r="K364" s="1588"/>
      <c r="L364" s="1588"/>
      <c r="N364" s="1588"/>
      <c r="O364" s="1588"/>
      <c r="P364" s="1588"/>
      <c r="Q364" s="1588"/>
      <c r="R364" s="1588"/>
      <c r="S364" s="1588"/>
      <c r="T364" s="1588"/>
      <c r="U364" s="1588"/>
      <c r="V364" s="1588"/>
      <c r="W364" s="1588"/>
      <c r="X364" s="1588"/>
      <c r="Y364" s="1588"/>
      <c r="Z364" s="1588"/>
      <c r="AA364" s="1588"/>
      <c r="AB364" s="1588"/>
      <c r="AC364" s="1588"/>
      <c r="AD364" s="1588"/>
    </row>
    <row r="365">
      <c r="A365" s="1588"/>
      <c r="B365" s="1588"/>
      <c r="C365" s="1588"/>
      <c r="D365" s="1588"/>
      <c r="E365" s="1588"/>
      <c r="F365" s="1588"/>
      <c r="G365" s="1588"/>
      <c r="H365" s="1588"/>
      <c r="I365" s="1588"/>
      <c r="J365" s="1588"/>
      <c r="K365" s="1588"/>
      <c r="L365" s="1588"/>
      <c r="N365" s="1588"/>
      <c r="O365" s="1588"/>
      <c r="P365" s="1588"/>
      <c r="Q365" s="1588"/>
      <c r="R365" s="1588"/>
      <c r="S365" s="1588"/>
      <c r="T365" s="1588"/>
      <c r="U365" s="1588"/>
      <c r="V365" s="1588"/>
      <c r="W365" s="1588"/>
      <c r="X365" s="1588"/>
      <c r="Y365" s="1588"/>
      <c r="Z365" s="1588"/>
      <c r="AA365" s="1588"/>
      <c r="AB365" s="1588"/>
      <c r="AC365" s="1588"/>
      <c r="AD365" s="1588"/>
    </row>
    <row r="366">
      <c r="A366" s="1588"/>
      <c r="B366" s="1588"/>
      <c r="C366" s="1588"/>
      <c r="D366" s="1588"/>
      <c r="E366" s="1588"/>
      <c r="F366" s="1588"/>
      <c r="G366" s="1588"/>
      <c r="H366" s="1588"/>
      <c r="I366" s="1588"/>
      <c r="J366" s="1588"/>
      <c r="K366" s="1588"/>
      <c r="L366" s="1588"/>
      <c r="N366" s="1588"/>
      <c r="O366" s="1588"/>
      <c r="P366" s="1588"/>
      <c r="Q366" s="1588"/>
      <c r="R366" s="1588"/>
      <c r="S366" s="1588"/>
      <c r="T366" s="1588"/>
      <c r="U366" s="1588"/>
      <c r="V366" s="1588"/>
      <c r="W366" s="1588"/>
      <c r="X366" s="1588"/>
      <c r="Y366" s="1588"/>
      <c r="Z366" s="1588"/>
      <c r="AA366" s="1588"/>
      <c r="AB366" s="1588"/>
      <c r="AC366" s="1588"/>
      <c r="AD366" s="1588"/>
    </row>
    <row r="367">
      <c r="A367" s="1588"/>
      <c r="B367" s="1588"/>
      <c r="C367" s="1588"/>
      <c r="D367" s="1588"/>
      <c r="E367" s="1588"/>
      <c r="F367" s="1588"/>
      <c r="G367" s="1588"/>
      <c r="H367" s="1588"/>
      <c r="I367" s="1588"/>
      <c r="J367" s="1588"/>
      <c r="K367" s="1588"/>
      <c r="L367" s="1588"/>
      <c r="N367" s="1588"/>
      <c r="O367" s="1588"/>
      <c r="P367" s="1588"/>
      <c r="Q367" s="1588"/>
      <c r="R367" s="1588"/>
      <c r="S367" s="1588"/>
      <c r="T367" s="1588"/>
      <c r="U367" s="1588"/>
      <c r="V367" s="1588"/>
      <c r="W367" s="1588"/>
      <c r="X367" s="1588"/>
      <c r="Y367" s="1588"/>
      <c r="Z367" s="1588"/>
      <c r="AA367" s="1588"/>
      <c r="AB367" s="1588"/>
      <c r="AC367" s="1588"/>
      <c r="AD367" s="1588"/>
    </row>
    <row r="368">
      <c r="A368" s="1588"/>
      <c r="B368" s="1588"/>
      <c r="C368" s="1588"/>
      <c r="D368" s="1588"/>
      <c r="E368" s="1588"/>
      <c r="F368" s="1588"/>
      <c r="G368" s="1588"/>
      <c r="H368" s="1588"/>
      <c r="I368" s="1588"/>
      <c r="J368" s="1588"/>
      <c r="K368" s="1588"/>
      <c r="L368" s="1588"/>
      <c r="N368" s="1588"/>
      <c r="O368" s="1588"/>
      <c r="P368" s="1588"/>
      <c r="Q368" s="1588"/>
      <c r="R368" s="1588"/>
      <c r="S368" s="1588"/>
      <c r="T368" s="1588"/>
      <c r="U368" s="1588"/>
      <c r="V368" s="1588"/>
      <c r="W368" s="1588"/>
      <c r="X368" s="1588"/>
      <c r="Y368" s="1588"/>
      <c r="Z368" s="1588"/>
      <c r="AA368" s="1588"/>
      <c r="AB368" s="1588"/>
      <c r="AC368" s="1588"/>
      <c r="AD368" s="1588"/>
    </row>
    <row r="369">
      <c r="A369" s="1588"/>
      <c r="B369" s="1588"/>
      <c r="C369" s="1588"/>
      <c r="D369" s="1588"/>
      <c r="E369" s="1588"/>
      <c r="F369" s="1588"/>
      <c r="G369" s="1588"/>
      <c r="H369" s="1588"/>
      <c r="I369" s="1588"/>
      <c r="J369" s="1588"/>
      <c r="K369" s="1588"/>
      <c r="L369" s="1588"/>
      <c r="N369" s="1588"/>
      <c r="O369" s="1588"/>
      <c r="P369" s="1588"/>
      <c r="Q369" s="1588"/>
      <c r="R369" s="1588"/>
      <c r="S369" s="1588"/>
      <c r="T369" s="1588"/>
      <c r="U369" s="1588"/>
      <c r="V369" s="1588"/>
      <c r="W369" s="1588"/>
      <c r="X369" s="1588"/>
      <c r="Y369" s="1588"/>
      <c r="Z369" s="1588"/>
      <c r="AA369" s="1588"/>
      <c r="AB369" s="1588"/>
      <c r="AC369" s="1588"/>
      <c r="AD369" s="1588"/>
    </row>
    <row r="370">
      <c r="A370" s="1588"/>
      <c r="B370" s="1588"/>
      <c r="C370" s="1588"/>
      <c r="D370" s="1588"/>
      <c r="E370" s="1588"/>
      <c r="F370" s="1588"/>
      <c r="G370" s="1588"/>
      <c r="H370" s="1588"/>
      <c r="I370" s="1588"/>
      <c r="J370" s="1588"/>
      <c r="K370" s="1588"/>
      <c r="L370" s="1588"/>
      <c r="N370" s="1588"/>
      <c r="O370" s="1588"/>
      <c r="P370" s="1588"/>
      <c r="Q370" s="1588"/>
      <c r="R370" s="1588"/>
      <c r="S370" s="1588"/>
      <c r="T370" s="1588"/>
      <c r="U370" s="1588"/>
      <c r="V370" s="1588"/>
      <c r="W370" s="1588"/>
      <c r="X370" s="1588"/>
      <c r="Y370" s="1588"/>
      <c r="Z370" s="1588"/>
      <c r="AA370" s="1588"/>
      <c r="AB370" s="1588"/>
      <c r="AC370" s="1588"/>
      <c r="AD370" s="1588"/>
    </row>
    <row r="371">
      <c r="A371" s="1588"/>
      <c r="B371" s="1588"/>
      <c r="C371" s="1588"/>
      <c r="D371" s="1588"/>
      <c r="E371" s="1588"/>
      <c r="F371" s="1588"/>
      <c r="G371" s="1588"/>
      <c r="H371" s="1588"/>
      <c r="I371" s="1588"/>
      <c r="J371" s="1588"/>
      <c r="K371" s="1588"/>
      <c r="L371" s="1588"/>
      <c r="N371" s="1588"/>
      <c r="O371" s="1588"/>
      <c r="P371" s="1588"/>
      <c r="Q371" s="1588"/>
      <c r="R371" s="1588"/>
      <c r="S371" s="1588"/>
      <c r="T371" s="1588"/>
      <c r="U371" s="1588"/>
      <c r="V371" s="1588"/>
      <c r="W371" s="1588"/>
      <c r="X371" s="1588"/>
      <c r="Y371" s="1588"/>
      <c r="Z371" s="1588"/>
      <c r="AA371" s="1588"/>
      <c r="AB371" s="1588"/>
      <c r="AC371" s="1588"/>
      <c r="AD371" s="1588"/>
    </row>
    <row r="372">
      <c r="A372" s="1588"/>
      <c r="B372" s="1588"/>
      <c r="C372" s="1588"/>
      <c r="D372" s="1588"/>
      <c r="E372" s="1588"/>
      <c r="F372" s="1588"/>
      <c r="G372" s="1588"/>
      <c r="H372" s="1588"/>
      <c r="I372" s="1588"/>
      <c r="J372" s="1588"/>
      <c r="K372" s="1588"/>
      <c r="L372" s="1588"/>
      <c r="N372" s="1588"/>
      <c r="O372" s="1588"/>
      <c r="P372" s="1588"/>
      <c r="Q372" s="1588"/>
      <c r="R372" s="1588"/>
      <c r="S372" s="1588"/>
      <c r="T372" s="1588"/>
      <c r="U372" s="1588"/>
      <c r="V372" s="1588"/>
      <c r="W372" s="1588"/>
      <c r="X372" s="1588"/>
      <c r="Y372" s="1588"/>
      <c r="Z372" s="1588"/>
      <c r="AA372" s="1588"/>
      <c r="AB372" s="1588"/>
      <c r="AC372" s="1588"/>
      <c r="AD372" s="1588"/>
    </row>
    <row r="373">
      <c r="A373" s="1588"/>
      <c r="B373" s="1588"/>
      <c r="C373" s="1588"/>
      <c r="D373" s="1588"/>
      <c r="E373" s="1588"/>
      <c r="F373" s="1588"/>
      <c r="G373" s="1588"/>
      <c r="H373" s="1588"/>
      <c r="I373" s="1588"/>
      <c r="J373" s="1588"/>
      <c r="K373" s="1588"/>
      <c r="L373" s="1588"/>
      <c r="N373" s="1588"/>
      <c r="O373" s="1588"/>
      <c r="P373" s="1588"/>
      <c r="Q373" s="1588"/>
      <c r="R373" s="1588"/>
      <c r="S373" s="1588"/>
      <c r="T373" s="1588"/>
      <c r="U373" s="1588"/>
      <c r="V373" s="1588"/>
      <c r="W373" s="1588"/>
      <c r="X373" s="1588"/>
      <c r="Y373" s="1588"/>
      <c r="Z373" s="1588"/>
      <c r="AA373" s="1588"/>
      <c r="AB373" s="1588"/>
      <c r="AC373" s="1588"/>
      <c r="AD373" s="1588"/>
    </row>
    <row r="374">
      <c r="A374" s="1588"/>
      <c r="B374" s="1588"/>
      <c r="C374" s="1588"/>
      <c r="D374" s="1588"/>
      <c r="E374" s="1588"/>
      <c r="F374" s="1588"/>
      <c r="G374" s="1588"/>
      <c r="H374" s="1588"/>
      <c r="I374" s="1588"/>
      <c r="J374" s="1588"/>
      <c r="K374" s="1588"/>
      <c r="L374" s="1588"/>
      <c r="N374" s="1588"/>
      <c r="O374" s="1588"/>
      <c r="P374" s="1588"/>
      <c r="Q374" s="1588"/>
      <c r="R374" s="1588"/>
      <c r="S374" s="1588"/>
      <c r="T374" s="1588"/>
      <c r="U374" s="1588"/>
      <c r="V374" s="1588"/>
      <c r="W374" s="1588"/>
      <c r="X374" s="1588"/>
      <c r="Y374" s="1588"/>
      <c r="Z374" s="1588"/>
      <c r="AA374" s="1588"/>
      <c r="AB374" s="1588"/>
      <c r="AC374" s="1588"/>
      <c r="AD374" s="1588"/>
    </row>
    <row r="375">
      <c r="A375" s="1588"/>
      <c r="B375" s="1588"/>
      <c r="C375" s="1588"/>
      <c r="D375" s="1588"/>
      <c r="E375" s="1588"/>
      <c r="F375" s="1588"/>
      <c r="G375" s="1588"/>
      <c r="H375" s="1588"/>
      <c r="I375" s="1588"/>
      <c r="J375" s="1588"/>
      <c r="K375" s="1588"/>
      <c r="L375" s="1588"/>
      <c r="N375" s="1588"/>
      <c r="O375" s="1588"/>
      <c r="P375" s="1588"/>
      <c r="Q375" s="1588"/>
      <c r="R375" s="1588"/>
      <c r="S375" s="1588"/>
      <c r="T375" s="1588"/>
      <c r="U375" s="1588"/>
      <c r="V375" s="1588"/>
      <c r="W375" s="1588"/>
      <c r="X375" s="1588"/>
      <c r="Y375" s="1588"/>
      <c r="Z375" s="1588"/>
      <c r="AA375" s="1588"/>
      <c r="AB375" s="1588"/>
      <c r="AC375" s="1588"/>
      <c r="AD375" s="1588"/>
    </row>
    <row r="376">
      <c r="A376" s="1588"/>
      <c r="B376" s="1588"/>
      <c r="C376" s="1588"/>
      <c r="D376" s="1588"/>
      <c r="E376" s="1588"/>
      <c r="F376" s="1588"/>
      <c r="G376" s="1588"/>
      <c r="H376" s="1588"/>
      <c r="I376" s="1588"/>
      <c r="J376" s="1588"/>
      <c r="K376" s="1588"/>
      <c r="L376" s="1588"/>
      <c r="N376" s="1588"/>
      <c r="O376" s="1588"/>
      <c r="P376" s="1588"/>
      <c r="Q376" s="1588"/>
      <c r="R376" s="1588"/>
      <c r="S376" s="1588"/>
      <c r="T376" s="1588"/>
      <c r="U376" s="1588"/>
      <c r="V376" s="1588"/>
      <c r="W376" s="1588"/>
      <c r="X376" s="1588"/>
      <c r="Y376" s="1588"/>
      <c r="Z376" s="1588"/>
      <c r="AA376" s="1588"/>
      <c r="AB376" s="1588"/>
      <c r="AC376" s="1588"/>
      <c r="AD376" s="1588"/>
    </row>
    <row r="377">
      <c r="A377" s="1588"/>
      <c r="B377" s="1588"/>
      <c r="C377" s="1588"/>
      <c r="D377" s="1588"/>
      <c r="E377" s="1588"/>
      <c r="F377" s="1588"/>
      <c r="G377" s="1588"/>
      <c r="H377" s="1588"/>
      <c r="I377" s="1588"/>
      <c r="J377" s="1588"/>
      <c r="K377" s="1588"/>
      <c r="L377" s="1588"/>
      <c r="N377" s="1588"/>
      <c r="O377" s="1588"/>
      <c r="P377" s="1588"/>
      <c r="Q377" s="1588"/>
      <c r="R377" s="1588"/>
      <c r="S377" s="1588"/>
      <c r="T377" s="1588"/>
      <c r="U377" s="1588"/>
      <c r="V377" s="1588"/>
      <c r="W377" s="1588"/>
      <c r="X377" s="1588"/>
      <c r="Y377" s="1588"/>
      <c r="Z377" s="1588"/>
      <c r="AA377" s="1588"/>
      <c r="AB377" s="1588"/>
      <c r="AC377" s="1588"/>
      <c r="AD377" s="1588"/>
    </row>
    <row r="378">
      <c r="A378" s="1588"/>
      <c r="B378" s="1588"/>
      <c r="C378" s="1588"/>
      <c r="D378" s="1588"/>
      <c r="E378" s="1588"/>
      <c r="F378" s="1588"/>
      <c r="G378" s="1588"/>
      <c r="H378" s="1588"/>
      <c r="I378" s="1588"/>
      <c r="J378" s="1588"/>
      <c r="K378" s="1588"/>
      <c r="L378" s="1588"/>
      <c r="N378" s="1588"/>
      <c r="O378" s="1588"/>
      <c r="P378" s="1588"/>
      <c r="Q378" s="1588"/>
      <c r="R378" s="1588"/>
      <c r="S378" s="1588"/>
      <c r="T378" s="1588"/>
      <c r="U378" s="1588"/>
      <c r="V378" s="1588"/>
      <c r="W378" s="1588"/>
      <c r="X378" s="1588"/>
      <c r="Y378" s="1588"/>
      <c r="Z378" s="1588"/>
      <c r="AA378" s="1588"/>
      <c r="AB378" s="1588"/>
      <c r="AC378" s="1588"/>
      <c r="AD378" s="1588"/>
    </row>
    <row r="379">
      <c r="A379" s="1588"/>
      <c r="B379" s="1588"/>
      <c r="C379" s="1588"/>
      <c r="D379" s="1588"/>
      <c r="E379" s="1588"/>
      <c r="F379" s="1588"/>
      <c r="G379" s="1588"/>
      <c r="H379" s="1588"/>
      <c r="I379" s="1588"/>
      <c r="J379" s="1588"/>
      <c r="K379" s="1588"/>
      <c r="L379" s="1588"/>
      <c r="N379" s="1588"/>
      <c r="O379" s="1588"/>
      <c r="P379" s="1588"/>
      <c r="Q379" s="1588"/>
      <c r="R379" s="1588"/>
      <c r="S379" s="1588"/>
      <c r="T379" s="1588"/>
      <c r="U379" s="1588"/>
      <c r="V379" s="1588"/>
      <c r="W379" s="1588"/>
      <c r="X379" s="1588"/>
      <c r="Y379" s="1588"/>
      <c r="Z379" s="1588"/>
      <c r="AA379" s="1588"/>
      <c r="AB379" s="1588"/>
      <c r="AC379" s="1588"/>
      <c r="AD379" s="1588"/>
    </row>
    <row r="380">
      <c r="A380" s="1588"/>
      <c r="B380" s="1588"/>
      <c r="C380" s="1588"/>
      <c r="D380" s="1588"/>
      <c r="E380" s="1588"/>
      <c r="F380" s="1588"/>
      <c r="G380" s="1588"/>
      <c r="H380" s="1588"/>
      <c r="I380" s="1588"/>
      <c r="J380" s="1588"/>
      <c r="K380" s="1588"/>
      <c r="L380" s="1588"/>
      <c r="N380" s="1588"/>
      <c r="O380" s="1588"/>
      <c r="P380" s="1588"/>
      <c r="Q380" s="1588"/>
      <c r="R380" s="1588"/>
      <c r="S380" s="1588"/>
      <c r="T380" s="1588"/>
      <c r="U380" s="1588"/>
      <c r="V380" s="1588"/>
      <c r="W380" s="1588"/>
      <c r="X380" s="1588"/>
      <c r="Y380" s="1588"/>
      <c r="Z380" s="1588"/>
      <c r="AA380" s="1588"/>
      <c r="AB380" s="1588"/>
      <c r="AC380" s="1588"/>
      <c r="AD380" s="1588"/>
    </row>
    <row r="381">
      <c r="A381" s="1588"/>
      <c r="B381" s="1588"/>
      <c r="C381" s="1588"/>
      <c r="D381" s="1588"/>
      <c r="E381" s="1588"/>
      <c r="F381" s="1588"/>
      <c r="G381" s="1588"/>
      <c r="H381" s="1588"/>
      <c r="I381" s="1588"/>
      <c r="J381" s="1588"/>
      <c r="K381" s="1588"/>
      <c r="L381" s="1588"/>
      <c r="N381" s="1588"/>
      <c r="O381" s="1588"/>
      <c r="P381" s="1588"/>
      <c r="Q381" s="1588"/>
      <c r="R381" s="1588"/>
      <c r="S381" s="1588"/>
      <c r="T381" s="1588"/>
      <c r="U381" s="1588"/>
      <c r="V381" s="1588"/>
      <c r="W381" s="1588"/>
      <c r="X381" s="1588"/>
      <c r="Y381" s="1588"/>
      <c r="Z381" s="1588"/>
      <c r="AA381" s="1588"/>
      <c r="AB381" s="1588"/>
      <c r="AC381" s="1588"/>
      <c r="AD381" s="1588"/>
    </row>
    <row r="382">
      <c r="A382" s="1588"/>
      <c r="B382" s="1588"/>
      <c r="C382" s="1588"/>
      <c r="D382" s="1588"/>
      <c r="E382" s="1588"/>
      <c r="F382" s="1588"/>
      <c r="G382" s="1588"/>
      <c r="H382" s="1588"/>
      <c r="I382" s="1588"/>
      <c r="J382" s="1588"/>
      <c r="K382" s="1588"/>
      <c r="L382" s="1588"/>
      <c r="N382" s="1588"/>
      <c r="O382" s="1588"/>
      <c r="P382" s="1588"/>
      <c r="Q382" s="1588"/>
      <c r="R382" s="1588"/>
      <c r="S382" s="1588"/>
      <c r="T382" s="1588"/>
      <c r="U382" s="1588"/>
      <c r="V382" s="1588"/>
      <c r="W382" s="1588"/>
      <c r="X382" s="1588"/>
      <c r="Y382" s="1588"/>
      <c r="Z382" s="1588"/>
      <c r="AA382" s="1588"/>
      <c r="AB382" s="1588"/>
      <c r="AC382" s="1588"/>
      <c r="AD382" s="1588"/>
    </row>
    <row r="383">
      <c r="A383" s="1588"/>
      <c r="B383" s="1588"/>
      <c r="C383" s="1588"/>
      <c r="D383" s="1588"/>
      <c r="E383" s="1588"/>
      <c r="F383" s="1588"/>
      <c r="G383" s="1588"/>
      <c r="H383" s="1588"/>
      <c r="I383" s="1588"/>
      <c r="J383" s="1588"/>
      <c r="K383" s="1588"/>
      <c r="L383" s="1588"/>
      <c r="N383" s="1588"/>
      <c r="O383" s="1588"/>
      <c r="P383" s="1588"/>
      <c r="Q383" s="1588"/>
      <c r="R383" s="1588"/>
      <c r="S383" s="1588"/>
      <c r="T383" s="1588"/>
      <c r="U383" s="1588"/>
      <c r="V383" s="1588"/>
      <c r="W383" s="1588"/>
      <c r="X383" s="1588"/>
      <c r="Y383" s="1588"/>
      <c r="Z383" s="1588"/>
      <c r="AA383" s="1588"/>
      <c r="AB383" s="1588"/>
      <c r="AC383" s="1588"/>
      <c r="AD383" s="1588"/>
    </row>
    <row r="384">
      <c r="A384" s="1588"/>
      <c r="B384" s="1588"/>
      <c r="C384" s="1588"/>
      <c r="D384" s="1588"/>
      <c r="E384" s="1588"/>
      <c r="F384" s="1588"/>
      <c r="G384" s="1588"/>
      <c r="H384" s="1588"/>
      <c r="I384" s="1588"/>
      <c r="J384" s="1588"/>
      <c r="K384" s="1588"/>
      <c r="L384" s="1588"/>
      <c r="N384" s="1588"/>
      <c r="O384" s="1588"/>
      <c r="P384" s="1588"/>
      <c r="Q384" s="1588"/>
      <c r="R384" s="1588"/>
      <c r="S384" s="1588"/>
      <c r="T384" s="1588"/>
      <c r="U384" s="1588"/>
      <c r="V384" s="1588"/>
      <c r="W384" s="1588"/>
      <c r="X384" s="1588"/>
      <c r="Y384" s="1588"/>
      <c r="Z384" s="1588"/>
      <c r="AA384" s="1588"/>
      <c r="AB384" s="1588"/>
      <c r="AC384" s="1588"/>
      <c r="AD384" s="1588"/>
    </row>
    <row r="385">
      <c r="A385" s="1588"/>
      <c r="B385" s="1588"/>
      <c r="C385" s="1588"/>
      <c r="D385" s="1588"/>
      <c r="E385" s="1588"/>
      <c r="F385" s="1588"/>
      <c r="G385" s="1588"/>
      <c r="H385" s="1588"/>
      <c r="I385" s="1588"/>
      <c r="J385" s="1588"/>
      <c r="K385" s="1588"/>
      <c r="L385" s="1588"/>
      <c r="N385" s="1588"/>
      <c r="O385" s="1588"/>
      <c r="P385" s="1588"/>
      <c r="Q385" s="1588"/>
      <c r="R385" s="1588"/>
      <c r="S385" s="1588"/>
      <c r="T385" s="1588"/>
      <c r="U385" s="1588"/>
      <c r="V385" s="1588"/>
      <c r="W385" s="1588"/>
      <c r="X385" s="1588"/>
      <c r="Y385" s="1588"/>
      <c r="Z385" s="1588"/>
      <c r="AA385" s="1588"/>
      <c r="AB385" s="1588"/>
      <c r="AC385" s="1588"/>
      <c r="AD385" s="1588"/>
    </row>
    <row r="386">
      <c r="A386" s="1588"/>
      <c r="B386" s="1588"/>
      <c r="C386" s="1588"/>
      <c r="D386" s="1588"/>
      <c r="E386" s="1588"/>
      <c r="F386" s="1588"/>
      <c r="G386" s="1588"/>
      <c r="H386" s="1588"/>
      <c r="I386" s="1588"/>
      <c r="J386" s="1588"/>
      <c r="K386" s="1588"/>
      <c r="L386" s="1588"/>
      <c r="N386" s="1588"/>
      <c r="O386" s="1588"/>
      <c r="P386" s="1588"/>
      <c r="Q386" s="1588"/>
      <c r="R386" s="1588"/>
      <c r="S386" s="1588"/>
      <c r="T386" s="1588"/>
      <c r="U386" s="1588"/>
      <c r="V386" s="1588"/>
      <c r="W386" s="1588"/>
      <c r="X386" s="1588"/>
      <c r="Y386" s="1588"/>
      <c r="Z386" s="1588"/>
      <c r="AA386" s="1588"/>
      <c r="AB386" s="1588"/>
      <c r="AC386" s="1588"/>
      <c r="AD386" s="1588"/>
    </row>
    <row r="387">
      <c r="A387" s="1588"/>
      <c r="B387" s="1588"/>
      <c r="C387" s="1588"/>
      <c r="D387" s="1588"/>
      <c r="E387" s="1588"/>
      <c r="F387" s="1588"/>
      <c r="G387" s="1588"/>
      <c r="H387" s="1588"/>
      <c r="I387" s="1588"/>
      <c r="J387" s="1588"/>
      <c r="K387" s="1588"/>
      <c r="L387" s="1588"/>
      <c r="N387" s="1588"/>
      <c r="O387" s="1588"/>
      <c r="P387" s="1588"/>
      <c r="Q387" s="1588"/>
      <c r="R387" s="1588"/>
      <c r="S387" s="1588"/>
      <c r="T387" s="1588"/>
      <c r="U387" s="1588"/>
      <c r="V387" s="1588"/>
      <c r="W387" s="1588"/>
      <c r="X387" s="1588"/>
      <c r="Y387" s="1588"/>
      <c r="Z387" s="1588"/>
      <c r="AA387" s="1588"/>
      <c r="AB387" s="1588"/>
      <c r="AC387" s="1588"/>
      <c r="AD387" s="1588"/>
    </row>
    <row r="388">
      <c r="A388" s="1588"/>
      <c r="B388" s="1588"/>
      <c r="C388" s="1588"/>
      <c r="D388" s="1588"/>
      <c r="E388" s="1588"/>
      <c r="F388" s="1588"/>
      <c r="G388" s="1588"/>
      <c r="H388" s="1588"/>
      <c r="I388" s="1588"/>
      <c r="J388" s="1588"/>
      <c r="K388" s="1588"/>
      <c r="L388" s="1588"/>
      <c r="N388" s="1588"/>
      <c r="O388" s="1588"/>
      <c r="P388" s="1588"/>
      <c r="Q388" s="1588"/>
      <c r="R388" s="1588"/>
      <c r="S388" s="1588"/>
      <c r="T388" s="1588"/>
      <c r="U388" s="1588"/>
      <c r="V388" s="1588"/>
      <c r="W388" s="1588"/>
      <c r="X388" s="1588"/>
      <c r="Y388" s="1588"/>
      <c r="Z388" s="1588"/>
      <c r="AA388" s="1588"/>
      <c r="AB388" s="1588"/>
      <c r="AC388" s="1588"/>
      <c r="AD388" s="1588"/>
    </row>
    <row r="389">
      <c r="A389" s="1588"/>
      <c r="B389" s="1588"/>
      <c r="C389" s="1588"/>
      <c r="D389" s="1588"/>
      <c r="E389" s="1588"/>
      <c r="F389" s="1588"/>
      <c r="G389" s="1588"/>
      <c r="H389" s="1588"/>
      <c r="I389" s="1588"/>
      <c r="J389" s="1588"/>
      <c r="K389" s="1588"/>
      <c r="L389" s="1588"/>
      <c r="N389" s="1588"/>
      <c r="O389" s="1588"/>
      <c r="P389" s="1588"/>
      <c r="Q389" s="1588"/>
      <c r="R389" s="1588"/>
      <c r="S389" s="1588"/>
      <c r="T389" s="1588"/>
      <c r="U389" s="1588"/>
      <c r="V389" s="1588"/>
      <c r="W389" s="1588"/>
      <c r="X389" s="1588"/>
      <c r="Y389" s="1588"/>
      <c r="Z389" s="1588"/>
      <c r="AA389" s="1588"/>
      <c r="AB389" s="1588"/>
      <c r="AC389" s="1588"/>
      <c r="AD389" s="1588"/>
    </row>
    <row r="390">
      <c r="A390" s="1588"/>
      <c r="B390" s="1588"/>
      <c r="C390" s="1588"/>
      <c r="D390" s="1588"/>
      <c r="E390" s="1588"/>
      <c r="F390" s="1588"/>
      <c r="G390" s="1588"/>
      <c r="H390" s="1588"/>
      <c r="I390" s="1588"/>
      <c r="J390" s="1588"/>
      <c r="K390" s="1588"/>
      <c r="L390" s="1588"/>
      <c r="N390" s="1588"/>
      <c r="O390" s="1588"/>
      <c r="P390" s="1588"/>
      <c r="Q390" s="1588"/>
      <c r="R390" s="1588"/>
      <c r="S390" s="1588"/>
      <c r="T390" s="1588"/>
      <c r="U390" s="1588"/>
      <c r="V390" s="1588"/>
      <c r="W390" s="1588"/>
      <c r="X390" s="1588"/>
      <c r="Y390" s="1588"/>
      <c r="Z390" s="1588"/>
      <c r="AA390" s="1588"/>
      <c r="AB390" s="1588"/>
      <c r="AC390" s="1588"/>
      <c r="AD390" s="1588"/>
    </row>
    <row r="391">
      <c r="A391" s="1588"/>
      <c r="B391" s="1588"/>
      <c r="C391" s="1588"/>
      <c r="D391" s="1588"/>
      <c r="E391" s="1588"/>
      <c r="F391" s="1588"/>
      <c r="G391" s="1588"/>
      <c r="H391" s="1588"/>
      <c r="I391" s="1588"/>
      <c r="J391" s="1588"/>
      <c r="K391" s="1588"/>
      <c r="L391" s="1588"/>
      <c r="N391" s="1588"/>
      <c r="O391" s="1588"/>
      <c r="P391" s="1588"/>
      <c r="Q391" s="1588"/>
      <c r="R391" s="1588"/>
      <c r="S391" s="1588"/>
      <c r="T391" s="1588"/>
      <c r="U391" s="1588"/>
      <c r="V391" s="1588"/>
      <c r="W391" s="1588"/>
      <c r="X391" s="1588"/>
      <c r="Y391" s="1588"/>
      <c r="Z391" s="1588"/>
      <c r="AA391" s="1588"/>
      <c r="AB391" s="1588"/>
      <c r="AC391" s="1588"/>
      <c r="AD391" s="1588"/>
    </row>
    <row r="392">
      <c r="A392" s="1588"/>
      <c r="B392" s="1588"/>
      <c r="C392" s="1588"/>
      <c r="D392" s="1588"/>
      <c r="E392" s="1588"/>
      <c r="F392" s="1588"/>
      <c r="G392" s="1588"/>
      <c r="H392" s="1588"/>
      <c r="I392" s="1588"/>
      <c r="J392" s="1588"/>
      <c r="K392" s="1588"/>
      <c r="L392" s="1588"/>
      <c r="N392" s="1588"/>
      <c r="O392" s="1588"/>
      <c r="P392" s="1588"/>
      <c r="Q392" s="1588"/>
      <c r="R392" s="1588"/>
      <c r="S392" s="1588"/>
      <c r="T392" s="1588"/>
      <c r="U392" s="1588"/>
      <c r="V392" s="1588"/>
      <c r="W392" s="1588"/>
      <c r="X392" s="1588"/>
      <c r="Y392" s="1588"/>
      <c r="Z392" s="1588"/>
      <c r="AA392" s="1588"/>
      <c r="AB392" s="1588"/>
      <c r="AC392" s="1588"/>
      <c r="AD392" s="1588"/>
    </row>
    <row r="393">
      <c r="A393" s="1588"/>
      <c r="B393" s="1588"/>
      <c r="C393" s="1588"/>
      <c r="D393" s="1588"/>
      <c r="E393" s="1588"/>
      <c r="F393" s="1588"/>
      <c r="G393" s="1588"/>
      <c r="H393" s="1588"/>
      <c r="I393" s="1588"/>
      <c r="J393" s="1588"/>
      <c r="K393" s="1588"/>
      <c r="L393" s="1588"/>
      <c r="N393" s="1588"/>
      <c r="O393" s="1588"/>
      <c r="P393" s="1588"/>
      <c r="Q393" s="1588"/>
      <c r="R393" s="1588"/>
      <c r="S393" s="1588"/>
      <c r="T393" s="1588"/>
      <c r="U393" s="1588"/>
      <c r="V393" s="1588"/>
      <c r="W393" s="1588"/>
      <c r="X393" s="1588"/>
      <c r="Y393" s="1588"/>
      <c r="Z393" s="1588"/>
      <c r="AA393" s="1588"/>
      <c r="AB393" s="1588"/>
      <c r="AC393" s="1588"/>
      <c r="AD393" s="1588"/>
    </row>
    <row r="394">
      <c r="A394" s="1588"/>
      <c r="B394" s="1588"/>
      <c r="C394" s="1588"/>
      <c r="D394" s="1588"/>
      <c r="E394" s="1588"/>
      <c r="F394" s="1588"/>
      <c r="G394" s="1588"/>
      <c r="H394" s="1588"/>
      <c r="I394" s="1588"/>
      <c r="J394" s="1588"/>
      <c r="K394" s="1588"/>
      <c r="L394" s="1588"/>
      <c r="N394" s="1588"/>
      <c r="O394" s="1588"/>
      <c r="P394" s="1588"/>
      <c r="Q394" s="1588"/>
      <c r="R394" s="1588"/>
      <c r="S394" s="1588"/>
      <c r="T394" s="1588"/>
      <c r="U394" s="1588"/>
      <c r="V394" s="1588"/>
      <c r="W394" s="1588"/>
      <c r="X394" s="1588"/>
      <c r="Y394" s="1588"/>
      <c r="Z394" s="1588"/>
      <c r="AA394" s="1588"/>
      <c r="AB394" s="1588"/>
      <c r="AC394" s="1588"/>
      <c r="AD394" s="1588"/>
    </row>
    <row r="395">
      <c r="A395" s="1588"/>
      <c r="B395" s="1588"/>
      <c r="C395" s="1588"/>
      <c r="D395" s="1588"/>
      <c r="E395" s="1588"/>
      <c r="F395" s="1588"/>
      <c r="G395" s="1588"/>
      <c r="H395" s="1588"/>
      <c r="I395" s="1588"/>
      <c r="J395" s="1588"/>
      <c r="K395" s="1588"/>
      <c r="L395" s="1588"/>
      <c r="N395" s="1588"/>
      <c r="O395" s="1588"/>
      <c r="P395" s="1588"/>
      <c r="Q395" s="1588"/>
      <c r="R395" s="1588"/>
      <c r="S395" s="1588"/>
      <c r="T395" s="1588"/>
      <c r="U395" s="1588"/>
      <c r="V395" s="1588"/>
      <c r="W395" s="1588"/>
      <c r="X395" s="1588"/>
      <c r="Y395" s="1588"/>
      <c r="Z395" s="1588"/>
      <c r="AA395" s="1588"/>
      <c r="AB395" s="1588"/>
      <c r="AC395" s="1588"/>
      <c r="AD395" s="1588"/>
    </row>
    <row r="396">
      <c r="A396" s="1588"/>
      <c r="B396" s="1588"/>
      <c r="C396" s="1588"/>
      <c r="D396" s="1588"/>
      <c r="E396" s="1588"/>
      <c r="F396" s="1588"/>
      <c r="G396" s="1588"/>
      <c r="H396" s="1588"/>
      <c r="I396" s="1588"/>
      <c r="J396" s="1588"/>
      <c r="K396" s="1588"/>
      <c r="L396" s="1588"/>
      <c r="N396" s="1588"/>
      <c r="O396" s="1588"/>
      <c r="P396" s="1588"/>
      <c r="Q396" s="1588"/>
      <c r="R396" s="1588"/>
      <c r="S396" s="1588"/>
      <c r="T396" s="1588"/>
      <c r="U396" s="1588"/>
      <c r="V396" s="1588"/>
      <c r="W396" s="1588"/>
      <c r="X396" s="1588"/>
      <c r="Y396" s="1588"/>
      <c r="Z396" s="1588"/>
      <c r="AA396" s="1588"/>
      <c r="AB396" s="1588"/>
      <c r="AC396" s="1588"/>
      <c r="AD396" s="1588"/>
    </row>
    <row r="397">
      <c r="A397" s="1588"/>
      <c r="B397" s="1588"/>
      <c r="C397" s="1588"/>
      <c r="D397" s="1588"/>
      <c r="E397" s="1588"/>
      <c r="F397" s="1588"/>
      <c r="G397" s="1588"/>
      <c r="H397" s="1588"/>
      <c r="I397" s="1588"/>
      <c r="J397" s="1588"/>
      <c r="K397" s="1588"/>
      <c r="L397" s="1588"/>
      <c r="N397" s="1588"/>
      <c r="O397" s="1588"/>
      <c r="P397" s="1588"/>
      <c r="Q397" s="1588"/>
      <c r="R397" s="1588"/>
      <c r="S397" s="1588"/>
      <c r="T397" s="1588"/>
      <c r="U397" s="1588"/>
      <c r="V397" s="1588"/>
      <c r="W397" s="1588"/>
      <c r="X397" s="1588"/>
      <c r="Y397" s="1588"/>
      <c r="Z397" s="1588"/>
      <c r="AA397" s="1588"/>
      <c r="AB397" s="1588"/>
      <c r="AC397" s="1588"/>
      <c r="AD397" s="1588"/>
    </row>
    <row r="398">
      <c r="A398" s="1588"/>
      <c r="B398" s="1588"/>
      <c r="C398" s="1588"/>
      <c r="D398" s="1588"/>
      <c r="E398" s="1588"/>
      <c r="F398" s="1588"/>
      <c r="G398" s="1588"/>
      <c r="H398" s="1588"/>
      <c r="I398" s="1588"/>
      <c r="J398" s="1588"/>
      <c r="K398" s="1588"/>
      <c r="L398" s="1588"/>
      <c r="N398" s="1588"/>
      <c r="O398" s="1588"/>
      <c r="P398" s="1588"/>
      <c r="Q398" s="1588"/>
      <c r="R398" s="1588"/>
      <c r="S398" s="1588"/>
      <c r="T398" s="1588"/>
      <c r="U398" s="1588"/>
      <c r="V398" s="1588"/>
      <c r="W398" s="1588"/>
      <c r="X398" s="1588"/>
      <c r="Y398" s="1588"/>
      <c r="Z398" s="1588"/>
      <c r="AA398" s="1588"/>
      <c r="AB398" s="1588"/>
      <c r="AC398" s="1588"/>
      <c r="AD398" s="1588"/>
    </row>
    <row r="399">
      <c r="A399" s="1588"/>
      <c r="B399" s="1588"/>
      <c r="C399" s="1588"/>
      <c r="D399" s="1588"/>
      <c r="E399" s="1588"/>
      <c r="F399" s="1588"/>
      <c r="G399" s="1588"/>
      <c r="H399" s="1588"/>
      <c r="I399" s="1588"/>
      <c r="J399" s="1588"/>
      <c r="K399" s="1588"/>
      <c r="L399" s="1588"/>
      <c r="N399" s="1588"/>
      <c r="O399" s="1588"/>
      <c r="P399" s="1588"/>
      <c r="Q399" s="1588"/>
      <c r="R399" s="1588"/>
      <c r="S399" s="1588"/>
      <c r="T399" s="1588"/>
      <c r="U399" s="1588"/>
      <c r="V399" s="1588"/>
      <c r="W399" s="1588"/>
      <c r="X399" s="1588"/>
      <c r="Y399" s="1588"/>
      <c r="Z399" s="1588"/>
      <c r="AA399" s="1588"/>
      <c r="AB399" s="1588"/>
      <c r="AC399" s="1588"/>
      <c r="AD399" s="1588"/>
    </row>
    <row r="400">
      <c r="A400" s="1588"/>
      <c r="B400" s="1588"/>
      <c r="C400" s="1588"/>
      <c r="D400" s="1588"/>
      <c r="E400" s="1588"/>
      <c r="F400" s="1588"/>
      <c r="G400" s="1588"/>
      <c r="H400" s="1588"/>
      <c r="I400" s="1588"/>
      <c r="J400" s="1588"/>
      <c r="K400" s="1588"/>
      <c r="L400" s="1588"/>
      <c r="N400" s="1588"/>
      <c r="O400" s="1588"/>
      <c r="P400" s="1588"/>
      <c r="Q400" s="1588"/>
      <c r="R400" s="1588"/>
      <c r="S400" s="1588"/>
      <c r="T400" s="1588"/>
      <c r="U400" s="1588"/>
      <c r="V400" s="1588"/>
      <c r="W400" s="1588"/>
      <c r="X400" s="1588"/>
      <c r="Y400" s="1588"/>
      <c r="Z400" s="1588"/>
      <c r="AA400" s="1588"/>
      <c r="AB400" s="1588"/>
      <c r="AC400" s="1588"/>
      <c r="AD400" s="1588"/>
    </row>
    <row r="401">
      <c r="A401" s="1588"/>
      <c r="B401" s="1588"/>
      <c r="C401" s="1588"/>
      <c r="D401" s="1588"/>
      <c r="E401" s="1588"/>
      <c r="F401" s="1588"/>
      <c r="G401" s="1588"/>
      <c r="H401" s="1588"/>
      <c r="I401" s="1588"/>
      <c r="J401" s="1588"/>
      <c r="K401" s="1588"/>
      <c r="L401" s="1588"/>
      <c r="N401" s="1588"/>
      <c r="O401" s="1588"/>
      <c r="P401" s="1588"/>
      <c r="Q401" s="1588"/>
      <c r="R401" s="1588"/>
      <c r="S401" s="1588"/>
      <c r="T401" s="1588"/>
      <c r="U401" s="1588"/>
      <c r="V401" s="1588"/>
      <c r="W401" s="1588"/>
      <c r="X401" s="1588"/>
      <c r="Y401" s="1588"/>
      <c r="Z401" s="1588"/>
      <c r="AA401" s="1588"/>
      <c r="AB401" s="1588"/>
      <c r="AC401" s="1588"/>
      <c r="AD401" s="1588"/>
    </row>
    <row r="402">
      <c r="A402" s="1588"/>
      <c r="B402" s="1588"/>
      <c r="C402" s="1588"/>
      <c r="D402" s="1588"/>
      <c r="E402" s="1588"/>
      <c r="F402" s="1588"/>
      <c r="G402" s="1588"/>
      <c r="H402" s="1588"/>
      <c r="I402" s="1588"/>
      <c r="J402" s="1588"/>
      <c r="K402" s="1588"/>
      <c r="L402" s="1588"/>
      <c r="N402" s="1588"/>
      <c r="O402" s="1588"/>
      <c r="P402" s="1588"/>
      <c r="Q402" s="1588"/>
      <c r="R402" s="1588"/>
      <c r="S402" s="1588"/>
      <c r="T402" s="1588"/>
      <c r="U402" s="1588"/>
      <c r="V402" s="1588"/>
      <c r="W402" s="1588"/>
      <c r="X402" s="1588"/>
      <c r="Y402" s="1588"/>
      <c r="Z402" s="1588"/>
      <c r="AA402" s="1588"/>
      <c r="AB402" s="1588"/>
      <c r="AC402" s="1588"/>
      <c r="AD402" s="1588"/>
    </row>
    <row r="403">
      <c r="A403" s="1588"/>
      <c r="B403" s="1588"/>
      <c r="C403" s="1588"/>
      <c r="D403" s="1588"/>
      <c r="E403" s="1588"/>
      <c r="F403" s="1588"/>
      <c r="G403" s="1588"/>
      <c r="H403" s="1588"/>
      <c r="I403" s="1588"/>
      <c r="J403" s="1588"/>
      <c r="K403" s="1588"/>
      <c r="L403" s="1588"/>
      <c r="N403" s="1588"/>
      <c r="O403" s="1588"/>
      <c r="P403" s="1588"/>
      <c r="Q403" s="1588"/>
      <c r="R403" s="1588"/>
      <c r="S403" s="1588"/>
      <c r="T403" s="1588"/>
      <c r="U403" s="1588"/>
      <c r="V403" s="1588"/>
      <c r="W403" s="1588"/>
      <c r="X403" s="1588"/>
      <c r="Y403" s="1588"/>
      <c r="Z403" s="1588"/>
      <c r="AA403" s="1588"/>
      <c r="AB403" s="1588"/>
      <c r="AC403" s="1588"/>
      <c r="AD403" s="1588"/>
    </row>
    <row r="404">
      <c r="A404" s="1588"/>
      <c r="B404" s="1588"/>
      <c r="C404" s="1588"/>
      <c r="D404" s="1588"/>
      <c r="E404" s="1588"/>
      <c r="F404" s="1588"/>
      <c r="G404" s="1588"/>
      <c r="H404" s="1588"/>
      <c r="I404" s="1588"/>
      <c r="J404" s="1588"/>
      <c r="K404" s="1588"/>
      <c r="L404" s="1588"/>
      <c r="N404" s="1588"/>
      <c r="O404" s="1588"/>
      <c r="P404" s="1588"/>
      <c r="Q404" s="1588"/>
      <c r="R404" s="1588"/>
      <c r="S404" s="1588"/>
      <c r="T404" s="1588"/>
      <c r="U404" s="1588"/>
      <c r="V404" s="1588"/>
      <c r="W404" s="1588"/>
      <c r="X404" s="1588"/>
      <c r="Y404" s="1588"/>
      <c r="Z404" s="1588"/>
      <c r="AA404" s="1588"/>
      <c r="AB404" s="1588"/>
      <c r="AC404" s="1588"/>
      <c r="AD404" s="1588"/>
    </row>
    <row r="405">
      <c r="A405" s="1588"/>
      <c r="B405" s="1588"/>
      <c r="C405" s="1588"/>
      <c r="D405" s="1588"/>
      <c r="E405" s="1588"/>
      <c r="F405" s="1588"/>
      <c r="G405" s="1588"/>
      <c r="H405" s="1588"/>
      <c r="I405" s="1588"/>
      <c r="J405" s="1588"/>
      <c r="K405" s="1588"/>
      <c r="L405" s="1588"/>
      <c r="N405" s="1588"/>
      <c r="O405" s="1588"/>
      <c r="P405" s="1588"/>
      <c r="Q405" s="1588"/>
      <c r="R405" s="1588"/>
      <c r="S405" s="1588"/>
      <c r="T405" s="1588"/>
      <c r="U405" s="1588"/>
      <c r="V405" s="1588"/>
      <c r="W405" s="1588"/>
      <c r="X405" s="1588"/>
      <c r="Y405" s="1588"/>
      <c r="Z405" s="1588"/>
      <c r="AA405" s="1588"/>
      <c r="AB405" s="1588"/>
      <c r="AC405" s="1588"/>
      <c r="AD405" s="1588"/>
    </row>
    <row r="406">
      <c r="A406" s="1588"/>
      <c r="B406" s="1588"/>
      <c r="C406" s="1588"/>
      <c r="D406" s="1588"/>
      <c r="E406" s="1588"/>
      <c r="F406" s="1588"/>
      <c r="G406" s="1588"/>
      <c r="H406" s="1588"/>
      <c r="I406" s="1588"/>
      <c r="J406" s="1588"/>
      <c r="K406" s="1588"/>
      <c r="L406" s="1588"/>
      <c r="N406" s="1588"/>
      <c r="O406" s="1588"/>
      <c r="P406" s="1588"/>
      <c r="Q406" s="1588"/>
      <c r="R406" s="1588"/>
      <c r="S406" s="1588"/>
      <c r="T406" s="1588"/>
      <c r="U406" s="1588"/>
      <c r="V406" s="1588"/>
      <c r="W406" s="1588"/>
      <c r="X406" s="1588"/>
      <c r="Y406" s="1588"/>
      <c r="Z406" s="1588"/>
      <c r="AA406" s="1588"/>
      <c r="AB406" s="1588"/>
      <c r="AC406" s="1588"/>
      <c r="AD406" s="1588"/>
    </row>
    <row r="407">
      <c r="A407" s="1588"/>
      <c r="B407" s="1588"/>
      <c r="C407" s="1588"/>
      <c r="D407" s="1588"/>
      <c r="E407" s="1588"/>
      <c r="F407" s="1588"/>
      <c r="G407" s="1588"/>
      <c r="H407" s="1588"/>
      <c r="I407" s="1588"/>
      <c r="J407" s="1588"/>
      <c r="K407" s="1588"/>
      <c r="L407" s="1588"/>
      <c r="N407" s="1588"/>
      <c r="O407" s="1588"/>
      <c r="P407" s="1588"/>
      <c r="Q407" s="1588"/>
      <c r="R407" s="1588"/>
      <c r="S407" s="1588"/>
      <c r="T407" s="1588"/>
      <c r="U407" s="1588"/>
      <c r="V407" s="1588"/>
      <c r="W407" s="1588"/>
      <c r="X407" s="1588"/>
      <c r="Y407" s="1588"/>
      <c r="Z407" s="1588"/>
      <c r="AA407" s="1588"/>
      <c r="AB407" s="1588"/>
      <c r="AC407" s="1588"/>
      <c r="AD407" s="1588"/>
    </row>
    <row r="408">
      <c r="A408" s="1588"/>
      <c r="B408" s="1588"/>
      <c r="C408" s="1588"/>
      <c r="D408" s="1588"/>
      <c r="E408" s="1588"/>
      <c r="F408" s="1588"/>
      <c r="G408" s="1588"/>
      <c r="H408" s="1588"/>
      <c r="I408" s="1588"/>
      <c r="J408" s="1588"/>
      <c r="K408" s="1588"/>
      <c r="L408" s="1588"/>
      <c r="N408" s="1588"/>
      <c r="O408" s="1588"/>
      <c r="P408" s="1588"/>
      <c r="Q408" s="1588"/>
      <c r="R408" s="1588"/>
      <c r="S408" s="1588"/>
      <c r="T408" s="1588"/>
      <c r="U408" s="1588"/>
      <c r="V408" s="1588"/>
      <c r="W408" s="1588"/>
      <c r="X408" s="1588"/>
      <c r="Y408" s="1588"/>
      <c r="Z408" s="1588"/>
      <c r="AA408" s="1588"/>
      <c r="AB408" s="1588"/>
      <c r="AC408" s="1588"/>
      <c r="AD408" s="1588"/>
    </row>
    <row r="409">
      <c r="A409" s="1588"/>
      <c r="B409" s="1588"/>
      <c r="C409" s="1588"/>
      <c r="D409" s="1588"/>
      <c r="E409" s="1588"/>
      <c r="F409" s="1588"/>
      <c r="G409" s="1588"/>
      <c r="H409" s="1588"/>
      <c r="I409" s="1588"/>
      <c r="J409" s="1588"/>
      <c r="K409" s="1588"/>
      <c r="L409" s="1588"/>
      <c r="N409" s="1588"/>
      <c r="O409" s="1588"/>
      <c r="P409" s="1588"/>
      <c r="Q409" s="1588"/>
      <c r="R409" s="1588"/>
      <c r="S409" s="1588"/>
      <c r="T409" s="1588"/>
      <c r="U409" s="1588"/>
      <c r="V409" s="1588"/>
      <c r="W409" s="1588"/>
      <c r="X409" s="1588"/>
      <c r="Y409" s="1588"/>
      <c r="Z409" s="1588"/>
      <c r="AA409" s="1588"/>
      <c r="AB409" s="1588"/>
      <c r="AC409" s="1588"/>
      <c r="AD409" s="1588"/>
    </row>
    <row r="410">
      <c r="A410" s="1588"/>
      <c r="B410" s="1588"/>
      <c r="C410" s="1588"/>
      <c r="D410" s="1588"/>
      <c r="E410" s="1588"/>
      <c r="F410" s="1588"/>
      <c r="G410" s="1588"/>
      <c r="H410" s="1588"/>
      <c r="I410" s="1588"/>
      <c r="J410" s="1588"/>
      <c r="K410" s="1588"/>
      <c r="L410" s="1588"/>
      <c r="N410" s="1588"/>
      <c r="O410" s="1588"/>
      <c r="P410" s="1588"/>
      <c r="Q410" s="1588"/>
      <c r="R410" s="1588"/>
      <c r="S410" s="1588"/>
      <c r="T410" s="1588"/>
      <c r="U410" s="1588"/>
      <c r="V410" s="1588"/>
      <c r="W410" s="1588"/>
      <c r="X410" s="1588"/>
      <c r="Y410" s="1588"/>
      <c r="Z410" s="1588"/>
      <c r="AA410" s="1588"/>
      <c r="AB410" s="1588"/>
      <c r="AC410" s="1588"/>
      <c r="AD410" s="1588"/>
    </row>
    <row r="411">
      <c r="A411" s="1588"/>
      <c r="B411" s="1588"/>
      <c r="C411" s="1588"/>
      <c r="D411" s="1588"/>
      <c r="E411" s="1588"/>
      <c r="F411" s="1588"/>
      <c r="G411" s="1588"/>
      <c r="H411" s="1588"/>
      <c r="I411" s="1588"/>
      <c r="J411" s="1588"/>
      <c r="K411" s="1588"/>
      <c r="L411" s="1588"/>
      <c r="N411" s="1588"/>
      <c r="O411" s="1588"/>
      <c r="P411" s="1588"/>
      <c r="Q411" s="1588"/>
      <c r="R411" s="1588"/>
      <c r="S411" s="1588"/>
      <c r="T411" s="1588"/>
      <c r="U411" s="1588"/>
      <c r="V411" s="1588"/>
      <c r="W411" s="1588"/>
      <c r="X411" s="1588"/>
      <c r="Y411" s="1588"/>
      <c r="Z411" s="1588"/>
      <c r="AA411" s="1588"/>
      <c r="AB411" s="1588"/>
      <c r="AC411" s="1588"/>
      <c r="AD411" s="1588"/>
    </row>
    <row r="412">
      <c r="A412" s="1588"/>
      <c r="B412" s="1588"/>
      <c r="C412" s="1588"/>
      <c r="D412" s="1588"/>
      <c r="E412" s="1588"/>
      <c r="F412" s="1588"/>
      <c r="G412" s="1588"/>
      <c r="H412" s="1588"/>
      <c r="I412" s="1588"/>
      <c r="J412" s="1588"/>
      <c r="K412" s="1588"/>
      <c r="L412" s="1588"/>
      <c r="N412" s="1588"/>
      <c r="O412" s="1588"/>
      <c r="P412" s="1588"/>
      <c r="Q412" s="1588"/>
      <c r="R412" s="1588"/>
      <c r="S412" s="1588"/>
      <c r="T412" s="1588"/>
      <c r="U412" s="1588"/>
      <c r="V412" s="1588"/>
      <c r="W412" s="1588"/>
      <c r="X412" s="1588"/>
      <c r="Y412" s="1588"/>
      <c r="Z412" s="1588"/>
      <c r="AA412" s="1588"/>
      <c r="AB412" s="1588"/>
      <c r="AC412" s="1588"/>
      <c r="AD412" s="1588"/>
    </row>
    <row r="413">
      <c r="A413" s="1588"/>
      <c r="B413" s="1588"/>
      <c r="C413" s="1588"/>
      <c r="D413" s="1588"/>
      <c r="E413" s="1588"/>
      <c r="F413" s="1588"/>
      <c r="G413" s="1588"/>
      <c r="H413" s="1588"/>
      <c r="I413" s="1588"/>
      <c r="J413" s="1588"/>
      <c r="K413" s="1588"/>
      <c r="L413" s="1588"/>
      <c r="N413" s="1588"/>
      <c r="O413" s="1588"/>
      <c r="P413" s="1588"/>
      <c r="Q413" s="1588"/>
      <c r="R413" s="1588"/>
      <c r="S413" s="1588"/>
      <c r="T413" s="1588"/>
      <c r="U413" s="1588"/>
      <c r="V413" s="1588"/>
      <c r="W413" s="1588"/>
      <c r="X413" s="1588"/>
      <c r="Y413" s="1588"/>
      <c r="Z413" s="1588"/>
      <c r="AA413" s="1588"/>
      <c r="AB413" s="1588"/>
      <c r="AC413" s="1588"/>
      <c r="AD413" s="1588"/>
    </row>
    <row r="414">
      <c r="A414" s="1588"/>
      <c r="B414" s="1588"/>
      <c r="C414" s="1588"/>
      <c r="D414" s="1588"/>
      <c r="E414" s="1588"/>
      <c r="F414" s="1588"/>
      <c r="G414" s="1588"/>
      <c r="H414" s="1588"/>
      <c r="I414" s="1588"/>
      <c r="J414" s="1588"/>
      <c r="K414" s="1588"/>
      <c r="L414" s="1588"/>
      <c r="N414" s="1588"/>
      <c r="O414" s="1588"/>
      <c r="P414" s="1588"/>
      <c r="Q414" s="1588"/>
      <c r="R414" s="1588"/>
      <c r="S414" s="1588"/>
      <c r="T414" s="1588"/>
      <c r="U414" s="1588"/>
      <c r="V414" s="1588"/>
      <c r="W414" s="1588"/>
      <c r="X414" s="1588"/>
      <c r="Y414" s="1588"/>
      <c r="Z414" s="1588"/>
      <c r="AA414" s="1588"/>
      <c r="AB414" s="1588"/>
      <c r="AC414" s="1588"/>
      <c r="AD414" s="1588"/>
    </row>
    <row r="415">
      <c r="A415" s="1588"/>
      <c r="B415" s="1588"/>
      <c r="C415" s="1588"/>
      <c r="D415" s="1588"/>
      <c r="E415" s="1588"/>
      <c r="F415" s="1588"/>
      <c r="G415" s="1588"/>
      <c r="H415" s="1588"/>
      <c r="I415" s="1588"/>
      <c r="J415" s="1588"/>
      <c r="K415" s="1588"/>
      <c r="L415" s="1588"/>
      <c r="N415" s="1588"/>
      <c r="O415" s="1588"/>
      <c r="P415" s="1588"/>
      <c r="Q415" s="1588"/>
      <c r="R415" s="1588"/>
      <c r="S415" s="1588"/>
      <c r="T415" s="1588"/>
      <c r="U415" s="1588"/>
      <c r="V415" s="1588"/>
      <c r="W415" s="1588"/>
      <c r="X415" s="1588"/>
      <c r="Y415" s="1588"/>
      <c r="Z415" s="1588"/>
      <c r="AA415" s="1588"/>
      <c r="AB415" s="1588"/>
      <c r="AC415" s="1588"/>
      <c r="AD415" s="1588"/>
    </row>
    <row r="416">
      <c r="A416" s="1588"/>
      <c r="B416" s="1588"/>
      <c r="C416" s="1588"/>
      <c r="D416" s="1588"/>
      <c r="E416" s="1588"/>
      <c r="F416" s="1588"/>
      <c r="G416" s="1588"/>
      <c r="H416" s="1588"/>
      <c r="I416" s="1588"/>
      <c r="J416" s="1588"/>
      <c r="K416" s="1588"/>
      <c r="L416" s="1588"/>
      <c r="N416" s="1588"/>
      <c r="O416" s="1588"/>
      <c r="P416" s="1588"/>
      <c r="Q416" s="1588"/>
      <c r="R416" s="1588"/>
      <c r="S416" s="1588"/>
      <c r="T416" s="1588"/>
      <c r="U416" s="1588"/>
      <c r="V416" s="1588"/>
      <c r="W416" s="1588"/>
      <c r="X416" s="1588"/>
      <c r="Y416" s="1588"/>
      <c r="Z416" s="1588"/>
      <c r="AA416" s="1588"/>
      <c r="AB416" s="1588"/>
      <c r="AC416" s="1588"/>
      <c r="AD416" s="1588"/>
    </row>
    <row r="417">
      <c r="A417" s="1588"/>
      <c r="B417" s="1588"/>
      <c r="C417" s="1588"/>
      <c r="D417" s="1588"/>
      <c r="E417" s="1588"/>
      <c r="F417" s="1588"/>
      <c r="G417" s="1588"/>
      <c r="H417" s="1588"/>
      <c r="I417" s="1588"/>
      <c r="J417" s="1588"/>
      <c r="K417" s="1588"/>
      <c r="L417" s="1588"/>
      <c r="N417" s="1588"/>
      <c r="O417" s="1588"/>
      <c r="P417" s="1588"/>
      <c r="Q417" s="1588"/>
      <c r="R417" s="1588"/>
      <c r="S417" s="1588"/>
      <c r="T417" s="1588"/>
      <c r="U417" s="1588"/>
      <c r="V417" s="1588"/>
      <c r="W417" s="1588"/>
      <c r="X417" s="1588"/>
      <c r="Y417" s="1588"/>
      <c r="Z417" s="1588"/>
      <c r="AA417" s="1588"/>
      <c r="AB417" s="1588"/>
      <c r="AC417" s="1588"/>
      <c r="AD417" s="1588"/>
    </row>
    <row r="418">
      <c r="A418" s="1588"/>
      <c r="B418" s="1588"/>
      <c r="C418" s="1588"/>
      <c r="D418" s="1588"/>
      <c r="E418" s="1588"/>
      <c r="F418" s="1588"/>
      <c r="G418" s="1588"/>
      <c r="H418" s="1588"/>
      <c r="I418" s="1588"/>
      <c r="J418" s="1588"/>
      <c r="K418" s="1588"/>
      <c r="L418" s="1588"/>
      <c r="N418" s="1588"/>
      <c r="O418" s="1588"/>
      <c r="P418" s="1588"/>
      <c r="Q418" s="1588"/>
      <c r="R418" s="1588"/>
      <c r="S418" s="1588"/>
      <c r="T418" s="1588"/>
      <c r="U418" s="1588"/>
      <c r="V418" s="1588"/>
      <c r="W418" s="1588"/>
      <c r="X418" s="1588"/>
      <c r="Y418" s="1588"/>
      <c r="Z418" s="1588"/>
      <c r="AA418" s="1588"/>
      <c r="AB418" s="1588"/>
      <c r="AC418" s="1588"/>
      <c r="AD418" s="1588"/>
    </row>
    <row r="419">
      <c r="A419" s="1588"/>
      <c r="B419" s="1588"/>
      <c r="C419" s="1588"/>
      <c r="D419" s="1588"/>
      <c r="E419" s="1588"/>
      <c r="F419" s="1588"/>
      <c r="G419" s="1588"/>
      <c r="H419" s="1588"/>
      <c r="I419" s="1588"/>
      <c r="J419" s="1588"/>
      <c r="K419" s="1588"/>
      <c r="L419" s="1588"/>
      <c r="N419" s="1588"/>
      <c r="O419" s="1588"/>
      <c r="P419" s="1588"/>
      <c r="Q419" s="1588"/>
      <c r="R419" s="1588"/>
      <c r="S419" s="1588"/>
      <c r="T419" s="1588"/>
      <c r="U419" s="1588"/>
      <c r="V419" s="1588"/>
      <c r="W419" s="1588"/>
      <c r="X419" s="1588"/>
      <c r="Y419" s="1588"/>
      <c r="Z419" s="1588"/>
      <c r="AA419" s="1588"/>
      <c r="AB419" s="1588"/>
      <c r="AC419" s="1588"/>
      <c r="AD419" s="1588"/>
    </row>
    <row r="420">
      <c r="A420" s="1588"/>
      <c r="B420" s="1588"/>
      <c r="C420" s="1588"/>
      <c r="D420" s="1588"/>
      <c r="E420" s="1588"/>
      <c r="F420" s="1588"/>
      <c r="G420" s="1588"/>
      <c r="H420" s="1588"/>
      <c r="I420" s="1588"/>
      <c r="J420" s="1588"/>
      <c r="K420" s="1588"/>
      <c r="L420" s="1588"/>
      <c r="N420" s="1588"/>
      <c r="O420" s="1588"/>
      <c r="P420" s="1588"/>
      <c r="Q420" s="1588"/>
      <c r="R420" s="1588"/>
      <c r="S420" s="1588"/>
      <c r="T420" s="1588"/>
      <c r="U420" s="1588"/>
      <c r="V420" s="1588"/>
      <c r="W420" s="1588"/>
      <c r="X420" s="1588"/>
      <c r="Y420" s="1588"/>
      <c r="Z420" s="1588"/>
      <c r="AA420" s="1588"/>
      <c r="AB420" s="1588"/>
      <c r="AC420" s="1588"/>
      <c r="AD420" s="1588"/>
    </row>
    <row r="421">
      <c r="A421" s="1588"/>
      <c r="B421" s="1588"/>
      <c r="C421" s="1588"/>
      <c r="D421" s="1588"/>
      <c r="E421" s="1588"/>
      <c r="F421" s="1588"/>
      <c r="G421" s="1588"/>
      <c r="H421" s="1588"/>
      <c r="I421" s="1588"/>
      <c r="J421" s="1588"/>
      <c r="K421" s="1588"/>
      <c r="L421" s="1588"/>
      <c r="N421" s="1588"/>
      <c r="O421" s="1588"/>
      <c r="P421" s="1588"/>
      <c r="Q421" s="1588"/>
      <c r="R421" s="1588"/>
      <c r="S421" s="1588"/>
      <c r="T421" s="1588"/>
      <c r="U421" s="1588"/>
      <c r="V421" s="1588"/>
      <c r="W421" s="1588"/>
      <c r="X421" s="1588"/>
      <c r="Y421" s="1588"/>
      <c r="Z421" s="1588"/>
      <c r="AA421" s="1588"/>
      <c r="AB421" s="1588"/>
      <c r="AC421" s="1588"/>
      <c r="AD421" s="1588"/>
    </row>
    <row r="422">
      <c r="A422" s="1588"/>
      <c r="B422" s="1588"/>
      <c r="C422" s="1588"/>
      <c r="D422" s="1588"/>
      <c r="E422" s="1588"/>
      <c r="F422" s="1588"/>
      <c r="G422" s="1588"/>
      <c r="H422" s="1588"/>
      <c r="I422" s="1588"/>
      <c r="J422" s="1588"/>
      <c r="K422" s="1588"/>
      <c r="L422" s="1588"/>
      <c r="N422" s="1588"/>
      <c r="O422" s="1588"/>
      <c r="P422" s="1588"/>
      <c r="Q422" s="1588"/>
      <c r="R422" s="1588"/>
      <c r="S422" s="1588"/>
      <c r="T422" s="1588"/>
      <c r="U422" s="1588"/>
      <c r="V422" s="1588"/>
      <c r="W422" s="1588"/>
      <c r="X422" s="1588"/>
      <c r="Y422" s="1588"/>
      <c r="Z422" s="1588"/>
      <c r="AA422" s="1588"/>
      <c r="AB422" s="1588"/>
      <c r="AC422" s="1588"/>
      <c r="AD422" s="1588"/>
    </row>
    <row r="423">
      <c r="A423" s="1588"/>
      <c r="B423" s="1588"/>
      <c r="C423" s="1588"/>
      <c r="D423" s="1588"/>
      <c r="E423" s="1588"/>
      <c r="F423" s="1588"/>
      <c r="G423" s="1588"/>
      <c r="H423" s="1588"/>
      <c r="I423" s="1588"/>
      <c r="J423" s="1588"/>
      <c r="K423" s="1588"/>
      <c r="L423" s="1588"/>
      <c r="N423" s="1588"/>
      <c r="O423" s="1588"/>
      <c r="P423" s="1588"/>
      <c r="Q423" s="1588"/>
      <c r="R423" s="1588"/>
      <c r="S423" s="1588"/>
      <c r="T423" s="1588"/>
      <c r="U423" s="1588"/>
      <c r="V423" s="1588"/>
      <c r="W423" s="1588"/>
      <c r="X423" s="1588"/>
      <c r="Y423" s="1588"/>
      <c r="Z423" s="1588"/>
      <c r="AA423" s="1588"/>
      <c r="AB423" s="1588"/>
      <c r="AC423" s="1588"/>
      <c r="AD423" s="1588"/>
    </row>
    <row r="424">
      <c r="A424" s="1588"/>
      <c r="B424" s="1588"/>
      <c r="C424" s="1588"/>
      <c r="D424" s="1588"/>
      <c r="E424" s="1588"/>
      <c r="F424" s="1588"/>
      <c r="G424" s="1588"/>
      <c r="H424" s="1588"/>
      <c r="I424" s="1588"/>
      <c r="J424" s="1588"/>
      <c r="K424" s="1588"/>
      <c r="L424" s="1588"/>
      <c r="N424" s="1588"/>
      <c r="O424" s="1588"/>
      <c r="P424" s="1588"/>
      <c r="Q424" s="1588"/>
      <c r="R424" s="1588"/>
      <c r="S424" s="1588"/>
      <c r="T424" s="1588"/>
      <c r="U424" s="1588"/>
      <c r="V424" s="1588"/>
      <c r="W424" s="1588"/>
      <c r="X424" s="1588"/>
      <c r="Y424" s="1588"/>
      <c r="Z424" s="1588"/>
      <c r="AA424" s="1588"/>
      <c r="AB424" s="1588"/>
      <c r="AC424" s="1588"/>
      <c r="AD424" s="1588"/>
    </row>
    <row r="425">
      <c r="A425" s="1588"/>
      <c r="B425" s="1588"/>
      <c r="C425" s="1588"/>
      <c r="D425" s="1588"/>
      <c r="E425" s="1588"/>
      <c r="F425" s="1588"/>
      <c r="G425" s="1588"/>
      <c r="H425" s="1588"/>
      <c r="I425" s="1588"/>
      <c r="J425" s="1588"/>
      <c r="K425" s="1588"/>
      <c r="L425" s="1588"/>
      <c r="N425" s="1588"/>
      <c r="O425" s="1588"/>
      <c r="P425" s="1588"/>
      <c r="Q425" s="1588"/>
      <c r="R425" s="1588"/>
      <c r="S425" s="1588"/>
      <c r="T425" s="1588"/>
      <c r="U425" s="1588"/>
      <c r="V425" s="1588"/>
      <c r="W425" s="1588"/>
      <c r="X425" s="1588"/>
      <c r="Y425" s="1588"/>
      <c r="Z425" s="1588"/>
      <c r="AA425" s="1588"/>
      <c r="AB425" s="1588"/>
      <c r="AC425" s="1588"/>
      <c r="AD425" s="1588"/>
    </row>
    <row r="426">
      <c r="A426" s="1588"/>
      <c r="B426" s="1588"/>
      <c r="C426" s="1588"/>
      <c r="D426" s="1588"/>
      <c r="E426" s="1588"/>
      <c r="F426" s="1588"/>
      <c r="G426" s="1588"/>
      <c r="H426" s="1588"/>
      <c r="I426" s="1588"/>
      <c r="J426" s="1588"/>
      <c r="K426" s="1588"/>
      <c r="L426" s="1588"/>
      <c r="N426" s="1588"/>
      <c r="O426" s="1588"/>
      <c r="P426" s="1588"/>
      <c r="Q426" s="1588"/>
      <c r="R426" s="1588"/>
      <c r="S426" s="1588"/>
      <c r="T426" s="1588"/>
      <c r="U426" s="1588"/>
      <c r="V426" s="1588"/>
      <c r="W426" s="1588"/>
      <c r="X426" s="1588"/>
      <c r="Y426" s="1588"/>
      <c r="Z426" s="1588"/>
      <c r="AA426" s="1588"/>
      <c r="AB426" s="1588"/>
      <c r="AC426" s="1588"/>
      <c r="AD426" s="1588"/>
    </row>
    <row r="427">
      <c r="A427" s="1588"/>
      <c r="B427" s="1588"/>
      <c r="C427" s="1588"/>
      <c r="D427" s="1588"/>
      <c r="E427" s="1588"/>
      <c r="F427" s="1588"/>
      <c r="G427" s="1588"/>
      <c r="H427" s="1588"/>
      <c r="I427" s="1588"/>
      <c r="J427" s="1588"/>
      <c r="K427" s="1588"/>
      <c r="L427" s="1588"/>
      <c r="N427" s="1588"/>
      <c r="O427" s="1588"/>
      <c r="P427" s="1588"/>
      <c r="Q427" s="1588"/>
      <c r="R427" s="1588"/>
      <c r="S427" s="1588"/>
      <c r="T427" s="1588"/>
      <c r="U427" s="1588"/>
      <c r="V427" s="1588"/>
      <c r="W427" s="1588"/>
      <c r="X427" s="1588"/>
      <c r="Y427" s="1588"/>
      <c r="Z427" s="1588"/>
      <c r="AA427" s="1588"/>
      <c r="AB427" s="1588"/>
      <c r="AC427" s="1588"/>
      <c r="AD427" s="1588"/>
    </row>
    <row r="428">
      <c r="A428" s="1588"/>
      <c r="B428" s="1588"/>
      <c r="C428" s="1588"/>
      <c r="D428" s="1588"/>
      <c r="E428" s="1588"/>
      <c r="F428" s="1588"/>
      <c r="G428" s="1588"/>
      <c r="H428" s="1588"/>
      <c r="I428" s="1588"/>
      <c r="J428" s="1588"/>
      <c r="K428" s="1588"/>
      <c r="L428" s="1588"/>
      <c r="N428" s="1588"/>
      <c r="O428" s="1588"/>
      <c r="P428" s="1588"/>
      <c r="Q428" s="1588"/>
      <c r="R428" s="1588"/>
      <c r="S428" s="1588"/>
      <c r="T428" s="1588"/>
      <c r="U428" s="1588"/>
      <c r="V428" s="1588"/>
      <c r="W428" s="1588"/>
      <c r="X428" s="1588"/>
      <c r="Y428" s="1588"/>
      <c r="Z428" s="1588"/>
      <c r="AA428" s="1588"/>
      <c r="AB428" s="1588"/>
      <c r="AC428" s="1588"/>
      <c r="AD428" s="1588"/>
    </row>
    <row r="429">
      <c r="A429" s="1588"/>
      <c r="B429" s="1588"/>
      <c r="C429" s="1588"/>
      <c r="D429" s="1588"/>
      <c r="E429" s="1588"/>
      <c r="F429" s="1588"/>
      <c r="G429" s="1588"/>
      <c r="H429" s="1588"/>
      <c r="I429" s="1588"/>
      <c r="J429" s="1588"/>
      <c r="K429" s="1588"/>
      <c r="L429" s="1588"/>
      <c r="N429" s="1588"/>
      <c r="O429" s="1588"/>
      <c r="P429" s="1588"/>
      <c r="Q429" s="1588"/>
      <c r="R429" s="1588"/>
      <c r="S429" s="1588"/>
      <c r="T429" s="1588"/>
      <c r="U429" s="1588"/>
      <c r="V429" s="1588"/>
      <c r="W429" s="1588"/>
      <c r="X429" s="1588"/>
      <c r="Y429" s="1588"/>
      <c r="Z429" s="1588"/>
      <c r="AA429" s="1588"/>
      <c r="AB429" s="1588"/>
      <c r="AC429" s="1588"/>
      <c r="AD429" s="1588"/>
    </row>
    <row r="430">
      <c r="A430" s="1588"/>
      <c r="B430" s="1588"/>
      <c r="C430" s="1588"/>
      <c r="D430" s="1588"/>
      <c r="E430" s="1588"/>
      <c r="F430" s="1588"/>
      <c r="G430" s="1588"/>
      <c r="H430" s="1588"/>
      <c r="I430" s="1588"/>
      <c r="J430" s="1588"/>
      <c r="K430" s="1588"/>
      <c r="L430" s="1588"/>
      <c r="N430" s="1588"/>
      <c r="O430" s="1588"/>
      <c r="P430" s="1588"/>
      <c r="Q430" s="1588"/>
      <c r="R430" s="1588"/>
      <c r="S430" s="1588"/>
      <c r="T430" s="1588"/>
      <c r="U430" s="1588"/>
      <c r="V430" s="1588"/>
      <c r="W430" s="1588"/>
      <c r="X430" s="1588"/>
      <c r="Y430" s="1588"/>
      <c r="Z430" s="1588"/>
      <c r="AA430" s="1588"/>
      <c r="AB430" s="1588"/>
      <c r="AC430" s="1588"/>
      <c r="AD430" s="1588"/>
    </row>
    <row r="431">
      <c r="A431" s="1588"/>
      <c r="B431" s="1588"/>
      <c r="C431" s="1588"/>
      <c r="D431" s="1588"/>
      <c r="E431" s="1588"/>
      <c r="F431" s="1588"/>
      <c r="G431" s="1588"/>
      <c r="H431" s="1588"/>
      <c r="I431" s="1588"/>
      <c r="J431" s="1588"/>
      <c r="K431" s="1588"/>
      <c r="L431" s="1588"/>
      <c r="N431" s="1588"/>
      <c r="O431" s="1588"/>
      <c r="P431" s="1588"/>
      <c r="Q431" s="1588"/>
      <c r="R431" s="1588"/>
      <c r="S431" s="1588"/>
      <c r="T431" s="1588"/>
      <c r="U431" s="1588"/>
      <c r="V431" s="1588"/>
      <c r="W431" s="1588"/>
      <c r="X431" s="1588"/>
      <c r="Y431" s="1588"/>
      <c r="Z431" s="1588"/>
      <c r="AA431" s="1588"/>
      <c r="AB431" s="1588"/>
      <c r="AC431" s="1588"/>
      <c r="AD431" s="1588"/>
    </row>
    <row r="432">
      <c r="A432" s="1588"/>
      <c r="B432" s="1588"/>
      <c r="C432" s="1588"/>
      <c r="D432" s="1588"/>
      <c r="E432" s="1588"/>
      <c r="F432" s="1588"/>
      <c r="G432" s="1588"/>
      <c r="H432" s="1588"/>
      <c r="I432" s="1588"/>
      <c r="J432" s="1588"/>
      <c r="K432" s="1588"/>
      <c r="L432" s="1588"/>
      <c r="N432" s="1588"/>
      <c r="O432" s="1588"/>
      <c r="P432" s="1588"/>
      <c r="Q432" s="1588"/>
      <c r="R432" s="1588"/>
      <c r="S432" s="1588"/>
      <c r="T432" s="1588"/>
      <c r="U432" s="1588"/>
      <c r="V432" s="1588"/>
      <c r="W432" s="1588"/>
      <c r="X432" s="1588"/>
      <c r="Y432" s="1588"/>
      <c r="Z432" s="1588"/>
      <c r="AA432" s="1588"/>
      <c r="AB432" s="1588"/>
      <c r="AC432" s="1588"/>
      <c r="AD432" s="1588"/>
    </row>
    <row r="433">
      <c r="A433" s="1588"/>
      <c r="B433" s="1588"/>
      <c r="C433" s="1588"/>
      <c r="D433" s="1588"/>
      <c r="E433" s="1588"/>
      <c r="F433" s="1588"/>
      <c r="G433" s="1588"/>
      <c r="H433" s="1588"/>
      <c r="I433" s="1588"/>
      <c r="J433" s="1588"/>
      <c r="K433" s="1588"/>
      <c r="L433" s="1588"/>
      <c r="N433" s="1588"/>
      <c r="O433" s="1588"/>
      <c r="P433" s="1588"/>
      <c r="Q433" s="1588"/>
      <c r="R433" s="1588"/>
      <c r="S433" s="1588"/>
      <c r="T433" s="1588"/>
      <c r="U433" s="1588"/>
      <c r="V433" s="1588"/>
      <c r="W433" s="1588"/>
      <c r="X433" s="1588"/>
      <c r="Y433" s="1588"/>
      <c r="Z433" s="1588"/>
      <c r="AA433" s="1588"/>
      <c r="AB433" s="1588"/>
      <c r="AC433" s="1588"/>
      <c r="AD433" s="1588"/>
    </row>
    <row r="434">
      <c r="A434" s="1588"/>
      <c r="B434" s="1588"/>
      <c r="C434" s="1588"/>
      <c r="D434" s="1588"/>
      <c r="E434" s="1588"/>
      <c r="F434" s="1588"/>
      <c r="G434" s="1588"/>
      <c r="H434" s="1588"/>
      <c r="I434" s="1588"/>
      <c r="J434" s="1588"/>
      <c r="K434" s="1588"/>
      <c r="L434" s="1588"/>
      <c r="N434" s="1588"/>
      <c r="O434" s="1588"/>
      <c r="P434" s="1588"/>
      <c r="Q434" s="1588"/>
      <c r="R434" s="1588"/>
      <c r="S434" s="1588"/>
      <c r="T434" s="1588"/>
      <c r="U434" s="1588"/>
      <c r="V434" s="1588"/>
      <c r="W434" s="1588"/>
      <c r="X434" s="1588"/>
      <c r="Y434" s="1588"/>
      <c r="Z434" s="1588"/>
      <c r="AA434" s="1588"/>
      <c r="AB434" s="1588"/>
      <c r="AC434" s="1588"/>
      <c r="AD434" s="1588"/>
    </row>
    <row r="435">
      <c r="A435" s="1588"/>
      <c r="B435" s="1588"/>
      <c r="C435" s="1588"/>
      <c r="D435" s="1588"/>
      <c r="E435" s="1588"/>
      <c r="F435" s="1588"/>
      <c r="G435" s="1588"/>
      <c r="H435" s="1588"/>
      <c r="I435" s="1588"/>
      <c r="J435" s="1588"/>
      <c r="K435" s="1588"/>
      <c r="L435" s="1588"/>
      <c r="N435" s="1588"/>
      <c r="O435" s="1588"/>
      <c r="P435" s="1588"/>
      <c r="Q435" s="1588"/>
      <c r="R435" s="1588"/>
      <c r="S435" s="1588"/>
      <c r="T435" s="1588"/>
      <c r="U435" s="1588"/>
      <c r="V435" s="1588"/>
      <c r="W435" s="1588"/>
      <c r="X435" s="1588"/>
      <c r="Y435" s="1588"/>
      <c r="Z435" s="1588"/>
      <c r="AA435" s="1588"/>
      <c r="AB435" s="1588"/>
      <c r="AC435" s="1588"/>
      <c r="AD435" s="1588"/>
    </row>
    <row r="436">
      <c r="A436" s="1588"/>
      <c r="B436" s="1588"/>
      <c r="C436" s="1588"/>
      <c r="D436" s="1588"/>
      <c r="E436" s="1588"/>
      <c r="F436" s="1588"/>
      <c r="G436" s="1588"/>
      <c r="H436" s="1588"/>
      <c r="I436" s="1588"/>
      <c r="J436" s="1588"/>
      <c r="K436" s="1588"/>
      <c r="L436" s="1588"/>
      <c r="N436" s="1588"/>
      <c r="O436" s="1588"/>
      <c r="P436" s="1588"/>
      <c r="Q436" s="1588"/>
      <c r="R436" s="1588"/>
      <c r="S436" s="1588"/>
      <c r="T436" s="1588"/>
      <c r="U436" s="1588"/>
      <c r="V436" s="1588"/>
      <c r="W436" s="1588"/>
      <c r="X436" s="1588"/>
      <c r="Y436" s="1588"/>
      <c r="Z436" s="1588"/>
      <c r="AA436" s="1588"/>
      <c r="AB436" s="1588"/>
      <c r="AC436" s="1588"/>
      <c r="AD436" s="1588"/>
    </row>
    <row r="437">
      <c r="A437" s="1588"/>
      <c r="B437" s="1588"/>
      <c r="C437" s="1588"/>
      <c r="D437" s="1588"/>
      <c r="E437" s="1588"/>
      <c r="F437" s="1588"/>
      <c r="G437" s="1588"/>
      <c r="H437" s="1588"/>
      <c r="I437" s="1588"/>
      <c r="J437" s="1588"/>
      <c r="K437" s="1588"/>
      <c r="L437" s="1588"/>
      <c r="N437" s="1588"/>
      <c r="O437" s="1588"/>
      <c r="P437" s="1588"/>
      <c r="Q437" s="1588"/>
      <c r="R437" s="1588"/>
      <c r="S437" s="1588"/>
      <c r="T437" s="1588"/>
      <c r="U437" s="1588"/>
      <c r="V437" s="1588"/>
      <c r="W437" s="1588"/>
      <c r="X437" s="1588"/>
      <c r="Y437" s="1588"/>
      <c r="Z437" s="1588"/>
      <c r="AA437" s="1588"/>
      <c r="AB437" s="1588"/>
      <c r="AC437" s="1588"/>
      <c r="AD437" s="1588"/>
    </row>
    <row r="438">
      <c r="A438" s="1588"/>
      <c r="B438" s="1588"/>
      <c r="C438" s="1588"/>
      <c r="D438" s="1588"/>
      <c r="E438" s="1588"/>
      <c r="F438" s="1588"/>
      <c r="G438" s="1588"/>
      <c r="H438" s="1588"/>
      <c r="I438" s="1588"/>
      <c r="J438" s="1588"/>
      <c r="K438" s="1588"/>
      <c r="L438" s="1588"/>
      <c r="N438" s="1588"/>
      <c r="O438" s="1588"/>
      <c r="P438" s="1588"/>
      <c r="Q438" s="1588"/>
      <c r="R438" s="1588"/>
      <c r="S438" s="1588"/>
      <c r="T438" s="1588"/>
      <c r="U438" s="1588"/>
      <c r="V438" s="1588"/>
      <c r="W438" s="1588"/>
      <c r="X438" s="1588"/>
      <c r="Y438" s="1588"/>
      <c r="Z438" s="1588"/>
      <c r="AA438" s="1588"/>
      <c r="AB438" s="1588"/>
      <c r="AC438" s="1588"/>
      <c r="AD438" s="1588"/>
    </row>
    <row r="439">
      <c r="A439" s="1588"/>
      <c r="B439" s="1588"/>
      <c r="C439" s="1588"/>
      <c r="D439" s="1588"/>
      <c r="E439" s="1588"/>
      <c r="F439" s="1588"/>
      <c r="G439" s="1588"/>
      <c r="H439" s="1588"/>
      <c r="I439" s="1588"/>
      <c r="J439" s="1588"/>
      <c r="K439" s="1588"/>
      <c r="L439" s="1588"/>
      <c r="N439" s="1588"/>
      <c r="O439" s="1588"/>
      <c r="P439" s="1588"/>
      <c r="Q439" s="1588"/>
      <c r="R439" s="1588"/>
      <c r="S439" s="1588"/>
      <c r="T439" s="1588"/>
      <c r="U439" s="1588"/>
      <c r="V439" s="1588"/>
      <c r="W439" s="1588"/>
      <c r="X439" s="1588"/>
      <c r="Y439" s="1588"/>
      <c r="Z439" s="1588"/>
      <c r="AA439" s="1588"/>
      <c r="AB439" s="1588"/>
      <c r="AC439" s="1588"/>
      <c r="AD439" s="1588"/>
    </row>
    <row r="440">
      <c r="A440" s="1588"/>
      <c r="B440" s="1588"/>
      <c r="C440" s="1588"/>
      <c r="D440" s="1588"/>
      <c r="E440" s="1588"/>
      <c r="F440" s="1588"/>
      <c r="G440" s="1588"/>
      <c r="H440" s="1588"/>
      <c r="I440" s="1588"/>
      <c r="J440" s="1588"/>
      <c r="K440" s="1588"/>
      <c r="L440" s="1588"/>
      <c r="N440" s="1588"/>
      <c r="O440" s="1588"/>
      <c r="P440" s="1588"/>
      <c r="Q440" s="1588"/>
      <c r="R440" s="1588"/>
      <c r="S440" s="1588"/>
      <c r="T440" s="1588"/>
      <c r="U440" s="1588"/>
      <c r="V440" s="1588"/>
      <c r="W440" s="1588"/>
      <c r="X440" s="1588"/>
      <c r="Y440" s="1588"/>
      <c r="Z440" s="1588"/>
      <c r="AA440" s="1588"/>
      <c r="AB440" s="1588"/>
      <c r="AC440" s="1588"/>
      <c r="AD440" s="1588"/>
    </row>
    <row r="441">
      <c r="A441" s="1588"/>
      <c r="B441" s="1588"/>
      <c r="C441" s="1588"/>
      <c r="D441" s="1588"/>
      <c r="E441" s="1588"/>
      <c r="F441" s="1588"/>
      <c r="G441" s="1588"/>
      <c r="H441" s="1588"/>
      <c r="I441" s="1588"/>
      <c r="J441" s="1588"/>
      <c r="K441" s="1588"/>
      <c r="L441" s="1588"/>
      <c r="N441" s="1588"/>
      <c r="O441" s="1588"/>
      <c r="P441" s="1588"/>
      <c r="Q441" s="1588"/>
      <c r="R441" s="1588"/>
      <c r="S441" s="1588"/>
      <c r="T441" s="1588"/>
      <c r="U441" s="1588"/>
      <c r="V441" s="1588"/>
      <c r="W441" s="1588"/>
      <c r="X441" s="1588"/>
      <c r="Y441" s="1588"/>
      <c r="Z441" s="1588"/>
      <c r="AA441" s="1588"/>
      <c r="AB441" s="1588"/>
      <c r="AC441" s="1588"/>
      <c r="AD441" s="1588"/>
    </row>
    <row r="442">
      <c r="A442" s="1588"/>
      <c r="B442" s="1588"/>
      <c r="C442" s="1588"/>
      <c r="D442" s="1588"/>
      <c r="E442" s="1588"/>
      <c r="F442" s="1588"/>
      <c r="G442" s="1588"/>
      <c r="H442" s="1588"/>
      <c r="I442" s="1588"/>
      <c r="J442" s="1588"/>
      <c r="K442" s="1588"/>
      <c r="L442" s="1588"/>
      <c r="N442" s="1588"/>
      <c r="O442" s="1588"/>
      <c r="P442" s="1588"/>
      <c r="Q442" s="1588"/>
      <c r="R442" s="1588"/>
      <c r="S442" s="1588"/>
      <c r="T442" s="1588"/>
      <c r="U442" s="1588"/>
      <c r="V442" s="1588"/>
      <c r="W442" s="1588"/>
      <c r="X442" s="1588"/>
      <c r="Y442" s="1588"/>
      <c r="Z442" s="1588"/>
      <c r="AA442" s="1588"/>
      <c r="AB442" s="1588"/>
      <c r="AC442" s="1588"/>
      <c r="AD442" s="1588"/>
    </row>
    <row r="443">
      <c r="A443" s="1588"/>
      <c r="B443" s="1588"/>
      <c r="C443" s="1588"/>
      <c r="D443" s="1588"/>
      <c r="E443" s="1588"/>
      <c r="F443" s="1588"/>
      <c r="G443" s="1588"/>
      <c r="H443" s="1588"/>
      <c r="I443" s="1588"/>
      <c r="J443" s="1588"/>
      <c r="K443" s="1588"/>
      <c r="L443" s="1588"/>
      <c r="N443" s="1588"/>
      <c r="O443" s="1588"/>
      <c r="P443" s="1588"/>
      <c r="Q443" s="1588"/>
      <c r="R443" s="1588"/>
      <c r="S443" s="1588"/>
      <c r="T443" s="1588"/>
      <c r="U443" s="1588"/>
      <c r="V443" s="1588"/>
      <c r="W443" s="1588"/>
      <c r="X443" s="1588"/>
      <c r="Y443" s="1588"/>
      <c r="Z443" s="1588"/>
      <c r="AA443" s="1588"/>
      <c r="AB443" s="1588"/>
      <c r="AC443" s="1588"/>
      <c r="AD443" s="1588"/>
    </row>
    <row r="444">
      <c r="A444" s="1588"/>
      <c r="B444" s="1588"/>
      <c r="C444" s="1588"/>
      <c r="D444" s="1588"/>
      <c r="E444" s="1588"/>
      <c r="F444" s="1588"/>
      <c r="G444" s="1588"/>
      <c r="H444" s="1588"/>
      <c r="I444" s="1588"/>
      <c r="J444" s="1588"/>
      <c r="K444" s="1588"/>
      <c r="L444" s="1588"/>
      <c r="N444" s="1588"/>
      <c r="O444" s="1588"/>
      <c r="P444" s="1588"/>
      <c r="Q444" s="1588"/>
      <c r="R444" s="1588"/>
      <c r="S444" s="1588"/>
      <c r="T444" s="1588"/>
      <c r="U444" s="1588"/>
      <c r="V444" s="1588"/>
      <c r="W444" s="1588"/>
      <c r="X444" s="1588"/>
      <c r="Y444" s="1588"/>
      <c r="Z444" s="1588"/>
      <c r="AA444" s="1588"/>
      <c r="AB444" s="1588"/>
      <c r="AC444" s="1588"/>
      <c r="AD444" s="1588"/>
    </row>
    <row r="445">
      <c r="A445" s="1588"/>
      <c r="B445" s="1588"/>
      <c r="C445" s="1588"/>
      <c r="D445" s="1588"/>
      <c r="E445" s="1588"/>
      <c r="F445" s="1588"/>
      <c r="G445" s="1588"/>
      <c r="H445" s="1588"/>
      <c r="I445" s="1588"/>
      <c r="J445" s="1588"/>
      <c r="K445" s="1588"/>
      <c r="L445" s="1588"/>
      <c r="N445" s="1588"/>
      <c r="O445" s="1588"/>
      <c r="P445" s="1588"/>
      <c r="Q445" s="1588"/>
      <c r="R445" s="1588"/>
      <c r="S445" s="1588"/>
      <c r="T445" s="1588"/>
      <c r="U445" s="1588"/>
      <c r="V445" s="1588"/>
      <c r="W445" s="1588"/>
      <c r="X445" s="1588"/>
      <c r="Y445" s="1588"/>
      <c r="Z445" s="1588"/>
      <c r="AA445" s="1588"/>
      <c r="AB445" s="1588"/>
      <c r="AC445" s="1588"/>
      <c r="AD445" s="1588"/>
    </row>
    <row r="446">
      <c r="A446" s="1588"/>
      <c r="B446" s="1588"/>
      <c r="C446" s="1588"/>
      <c r="D446" s="1588"/>
      <c r="E446" s="1588"/>
      <c r="F446" s="1588"/>
      <c r="G446" s="1588"/>
      <c r="H446" s="1588"/>
      <c r="I446" s="1588"/>
      <c r="J446" s="1588"/>
      <c r="K446" s="1588"/>
      <c r="L446" s="1588"/>
      <c r="N446" s="1588"/>
      <c r="O446" s="1588"/>
      <c r="P446" s="1588"/>
      <c r="Q446" s="1588"/>
      <c r="R446" s="1588"/>
      <c r="S446" s="1588"/>
      <c r="T446" s="1588"/>
      <c r="U446" s="1588"/>
      <c r="V446" s="1588"/>
      <c r="W446" s="1588"/>
      <c r="X446" s="1588"/>
      <c r="Y446" s="1588"/>
      <c r="Z446" s="1588"/>
      <c r="AA446" s="1588"/>
      <c r="AB446" s="1588"/>
      <c r="AC446" s="1588"/>
      <c r="AD446" s="1588"/>
    </row>
    <row r="447">
      <c r="A447" s="1588"/>
      <c r="B447" s="1588"/>
      <c r="C447" s="1588"/>
      <c r="D447" s="1588"/>
      <c r="E447" s="1588"/>
      <c r="F447" s="1588"/>
      <c r="G447" s="1588"/>
      <c r="H447" s="1588"/>
      <c r="I447" s="1588"/>
      <c r="J447" s="1588"/>
      <c r="K447" s="1588"/>
      <c r="L447" s="1588"/>
      <c r="N447" s="1588"/>
      <c r="O447" s="1588"/>
      <c r="P447" s="1588"/>
      <c r="Q447" s="1588"/>
      <c r="R447" s="1588"/>
      <c r="S447" s="1588"/>
      <c r="T447" s="1588"/>
      <c r="U447" s="1588"/>
      <c r="V447" s="1588"/>
      <c r="W447" s="1588"/>
      <c r="X447" s="1588"/>
      <c r="Y447" s="1588"/>
      <c r="Z447" s="1588"/>
      <c r="AA447" s="1588"/>
      <c r="AB447" s="1588"/>
      <c r="AC447" s="1588"/>
      <c r="AD447" s="1588"/>
    </row>
    <row r="448">
      <c r="A448" s="1588"/>
      <c r="B448" s="1588"/>
      <c r="C448" s="1588"/>
      <c r="D448" s="1588"/>
      <c r="E448" s="1588"/>
      <c r="F448" s="1588"/>
      <c r="G448" s="1588"/>
      <c r="H448" s="1588"/>
      <c r="I448" s="1588"/>
      <c r="J448" s="1588"/>
      <c r="K448" s="1588"/>
      <c r="L448" s="1588"/>
      <c r="N448" s="1588"/>
      <c r="O448" s="1588"/>
      <c r="P448" s="1588"/>
      <c r="Q448" s="1588"/>
      <c r="R448" s="1588"/>
      <c r="S448" s="1588"/>
      <c r="T448" s="1588"/>
      <c r="U448" s="1588"/>
      <c r="V448" s="1588"/>
      <c r="W448" s="1588"/>
      <c r="X448" s="1588"/>
      <c r="Y448" s="1588"/>
      <c r="Z448" s="1588"/>
      <c r="AA448" s="1588"/>
      <c r="AB448" s="1588"/>
      <c r="AC448" s="1588"/>
      <c r="AD448" s="1588"/>
    </row>
    <row r="449">
      <c r="A449" s="1588"/>
      <c r="B449" s="1588"/>
      <c r="C449" s="1588"/>
      <c r="D449" s="1588"/>
      <c r="E449" s="1588"/>
      <c r="F449" s="1588"/>
      <c r="G449" s="1588"/>
      <c r="H449" s="1588"/>
      <c r="I449" s="1588"/>
      <c r="J449" s="1588"/>
      <c r="K449" s="1588"/>
      <c r="L449" s="1588"/>
      <c r="N449" s="1588"/>
      <c r="O449" s="1588"/>
      <c r="P449" s="1588"/>
      <c r="Q449" s="1588"/>
      <c r="R449" s="1588"/>
      <c r="S449" s="1588"/>
      <c r="T449" s="1588"/>
      <c r="U449" s="1588"/>
      <c r="V449" s="1588"/>
      <c r="W449" s="1588"/>
      <c r="X449" s="1588"/>
      <c r="Y449" s="1588"/>
      <c r="Z449" s="1588"/>
      <c r="AA449" s="1588"/>
      <c r="AB449" s="1588"/>
      <c r="AC449" s="1588"/>
      <c r="AD449" s="1588"/>
    </row>
    <row r="450">
      <c r="A450" s="1588"/>
      <c r="B450" s="1588"/>
      <c r="C450" s="1588"/>
      <c r="D450" s="1588"/>
      <c r="E450" s="1588"/>
      <c r="F450" s="1588"/>
      <c r="G450" s="1588"/>
      <c r="H450" s="1588"/>
      <c r="I450" s="1588"/>
      <c r="J450" s="1588"/>
      <c r="K450" s="1588"/>
      <c r="L450" s="1588"/>
      <c r="N450" s="1588"/>
      <c r="O450" s="1588"/>
      <c r="P450" s="1588"/>
      <c r="Q450" s="1588"/>
      <c r="R450" s="1588"/>
      <c r="S450" s="1588"/>
      <c r="T450" s="1588"/>
      <c r="U450" s="1588"/>
      <c r="V450" s="1588"/>
      <c r="W450" s="1588"/>
      <c r="X450" s="1588"/>
      <c r="Y450" s="1588"/>
      <c r="Z450" s="1588"/>
      <c r="AA450" s="1588"/>
      <c r="AB450" s="1588"/>
      <c r="AC450" s="1588"/>
      <c r="AD450" s="1588"/>
    </row>
    <row r="451">
      <c r="A451" s="1588"/>
      <c r="B451" s="1588"/>
      <c r="C451" s="1588"/>
      <c r="D451" s="1588"/>
      <c r="E451" s="1588"/>
      <c r="F451" s="1588"/>
      <c r="G451" s="1588"/>
      <c r="H451" s="1588"/>
      <c r="I451" s="1588"/>
      <c r="J451" s="1588"/>
      <c r="K451" s="1588"/>
      <c r="L451" s="1588"/>
      <c r="N451" s="1588"/>
      <c r="O451" s="1588"/>
      <c r="P451" s="1588"/>
      <c r="Q451" s="1588"/>
      <c r="R451" s="1588"/>
      <c r="S451" s="1588"/>
      <c r="T451" s="1588"/>
      <c r="U451" s="1588"/>
      <c r="V451" s="1588"/>
      <c r="W451" s="1588"/>
      <c r="X451" s="1588"/>
      <c r="Y451" s="1588"/>
      <c r="Z451" s="1588"/>
      <c r="AA451" s="1588"/>
      <c r="AB451" s="1588"/>
      <c r="AC451" s="1588"/>
      <c r="AD451" s="1588"/>
    </row>
    <row r="452">
      <c r="A452" s="1588"/>
      <c r="B452" s="1588"/>
      <c r="C452" s="1588"/>
      <c r="D452" s="1588"/>
      <c r="E452" s="1588"/>
      <c r="F452" s="1588"/>
      <c r="G452" s="1588"/>
      <c r="H452" s="1588"/>
      <c r="I452" s="1588"/>
      <c r="J452" s="1588"/>
      <c r="K452" s="1588"/>
      <c r="L452" s="1588"/>
      <c r="N452" s="1588"/>
      <c r="O452" s="1588"/>
      <c r="P452" s="1588"/>
      <c r="Q452" s="1588"/>
      <c r="R452" s="1588"/>
      <c r="S452" s="1588"/>
      <c r="T452" s="1588"/>
      <c r="U452" s="1588"/>
      <c r="V452" s="1588"/>
      <c r="W452" s="1588"/>
      <c r="X452" s="1588"/>
      <c r="Y452" s="1588"/>
      <c r="Z452" s="1588"/>
      <c r="AA452" s="1588"/>
      <c r="AB452" s="1588"/>
      <c r="AC452" s="1588"/>
      <c r="AD452" s="1588"/>
    </row>
    <row r="453">
      <c r="A453" s="1588"/>
      <c r="B453" s="1588"/>
      <c r="C453" s="1588"/>
      <c r="D453" s="1588"/>
      <c r="E453" s="1588"/>
      <c r="F453" s="1588"/>
      <c r="G453" s="1588"/>
      <c r="H453" s="1588"/>
      <c r="I453" s="1588"/>
      <c r="J453" s="1588"/>
      <c r="K453" s="1588"/>
      <c r="L453" s="1588"/>
      <c r="N453" s="1588"/>
      <c r="O453" s="1588"/>
      <c r="P453" s="1588"/>
      <c r="Q453" s="1588"/>
      <c r="R453" s="1588"/>
      <c r="S453" s="1588"/>
      <c r="T453" s="1588"/>
      <c r="U453" s="1588"/>
      <c r="V453" s="1588"/>
      <c r="W453" s="1588"/>
      <c r="X453" s="1588"/>
      <c r="Y453" s="1588"/>
      <c r="Z453" s="1588"/>
      <c r="AA453" s="1588"/>
      <c r="AB453" s="1588"/>
      <c r="AC453" s="1588"/>
      <c r="AD453" s="1588"/>
    </row>
    <row r="454">
      <c r="A454" s="1588"/>
      <c r="B454" s="1588"/>
      <c r="C454" s="1588"/>
      <c r="D454" s="1588"/>
      <c r="E454" s="1588"/>
      <c r="F454" s="1588"/>
      <c r="G454" s="1588"/>
      <c r="H454" s="1588"/>
      <c r="I454" s="1588"/>
      <c r="J454" s="1588"/>
      <c r="K454" s="1588"/>
      <c r="L454" s="1588"/>
      <c r="N454" s="1588"/>
      <c r="O454" s="1588"/>
      <c r="P454" s="1588"/>
      <c r="Q454" s="1588"/>
      <c r="R454" s="1588"/>
      <c r="S454" s="1588"/>
      <c r="T454" s="1588"/>
      <c r="U454" s="1588"/>
      <c r="V454" s="1588"/>
      <c r="W454" s="1588"/>
      <c r="X454" s="1588"/>
      <c r="Y454" s="1588"/>
      <c r="Z454" s="1588"/>
      <c r="AA454" s="1588"/>
      <c r="AB454" s="1588"/>
      <c r="AC454" s="1588"/>
      <c r="AD454" s="1588"/>
    </row>
    <row r="455">
      <c r="A455" s="1588"/>
      <c r="B455" s="1588"/>
      <c r="C455" s="1588"/>
      <c r="D455" s="1588"/>
      <c r="E455" s="1588"/>
      <c r="F455" s="1588"/>
      <c r="G455" s="1588"/>
      <c r="H455" s="1588"/>
      <c r="I455" s="1588"/>
      <c r="J455" s="1588"/>
      <c r="K455" s="1588"/>
      <c r="L455" s="1588"/>
      <c r="N455" s="1588"/>
      <c r="O455" s="1588"/>
      <c r="P455" s="1588"/>
      <c r="Q455" s="1588"/>
      <c r="R455" s="1588"/>
      <c r="S455" s="1588"/>
      <c r="T455" s="1588"/>
      <c r="U455" s="1588"/>
      <c r="V455" s="1588"/>
      <c r="W455" s="1588"/>
      <c r="X455" s="1588"/>
      <c r="Y455" s="1588"/>
      <c r="Z455" s="1588"/>
      <c r="AA455" s="1588"/>
      <c r="AB455" s="1588"/>
      <c r="AC455" s="1588"/>
      <c r="AD455" s="1588"/>
    </row>
    <row r="456">
      <c r="A456" s="1588"/>
      <c r="B456" s="1588"/>
      <c r="C456" s="1588"/>
      <c r="D456" s="1588"/>
      <c r="E456" s="1588"/>
      <c r="F456" s="1588"/>
      <c r="G456" s="1588"/>
      <c r="H456" s="1588"/>
      <c r="I456" s="1588"/>
      <c r="J456" s="1588"/>
      <c r="K456" s="1588"/>
      <c r="L456" s="1588"/>
      <c r="N456" s="1588"/>
      <c r="O456" s="1588"/>
      <c r="P456" s="1588"/>
      <c r="Q456" s="1588"/>
      <c r="R456" s="1588"/>
      <c r="S456" s="1588"/>
      <c r="T456" s="1588"/>
      <c r="U456" s="1588"/>
      <c r="V456" s="1588"/>
      <c r="W456" s="1588"/>
      <c r="X456" s="1588"/>
      <c r="Y456" s="1588"/>
      <c r="Z456" s="1588"/>
      <c r="AA456" s="1588"/>
      <c r="AB456" s="1588"/>
      <c r="AC456" s="1588"/>
      <c r="AD456" s="1588"/>
    </row>
    <row r="457">
      <c r="A457" s="1588"/>
      <c r="B457" s="1588"/>
      <c r="C457" s="1588"/>
      <c r="D457" s="1588"/>
      <c r="E457" s="1588"/>
      <c r="F457" s="1588"/>
      <c r="G457" s="1588"/>
      <c r="H457" s="1588"/>
      <c r="I457" s="1588"/>
      <c r="J457" s="1588"/>
      <c r="K457" s="1588"/>
      <c r="L457" s="1588"/>
      <c r="N457" s="1588"/>
      <c r="O457" s="1588"/>
      <c r="P457" s="1588"/>
      <c r="Q457" s="1588"/>
      <c r="R457" s="1588"/>
      <c r="S457" s="1588"/>
      <c r="T457" s="1588"/>
      <c r="U457" s="1588"/>
      <c r="V457" s="1588"/>
      <c r="W457" s="1588"/>
      <c r="X457" s="1588"/>
      <c r="Y457" s="1588"/>
      <c r="Z457" s="1588"/>
      <c r="AA457" s="1588"/>
      <c r="AB457" s="1588"/>
      <c r="AC457" s="1588"/>
      <c r="AD457" s="1588"/>
    </row>
    <row r="458">
      <c r="A458" s="1588"/>
      <c r="B458" s="1588"/>
      <c r="C458" s="1588"/>
      <c r="D458" s="1588"/>
      <c r="E458" s="1588"/>
      <c r="F458" s="1588"/>
      <c r="G458" s="1588"/>
      <c r="H458" s="1588"/>
      <c r="I458" s="1588"/>
      <c r="J458" s="1588"/>
      <c r="K458" s="1588"/>
      <c r="L458" s="1588"/>
      <c r="N458" s="1588"/>
      <c r="O458" s="1588"/>
      <c r="P458" s="1588"/>
      <c r="Q458" s="1588"/>
      <c r="R458" s="1588"/>
      <c r="S458" s="1588"/>
      <c r="T458" s="1588"/>
      <c r="U458" s="1588"/>
      <c r="V458" s="1588"/>
      <c r="W458" s="1588"/>
      <c r="X458" s="1588"/>
      <c r="Y458" s="1588"/>
      <c r="Z458" s="1588"/>
      <c r="AA458" s="1588"/>
      <c r="AB458" s="1588"/>
      <c r="AC458" s="1588"/>
      <c r="AD458" s="1588"/>
    </row>
    <row r="459">
      <c r="A459" s="1588"/>
      <c r="B459" s="1588"/>
      <c r="C459" s="1588"/>
      <c r="D459" s="1588"/>
      <c r="E459" s="1588"/>
      <c r="F459" s="1588"/>
      <c r="G459" s="1588"/>
      <c r="H459" s="1588"/>
      <c r="I459" s="1588"/>
      <c r="J459" s="1588"/>
      <c r="K459" s="1588"/>
      <c r="L459" s="1588"/>
      <c r="N459" s="1588"/>
      <c r="O459" s="1588"/>
      <c r="P459" s="1588"/>
      <c r="Q459" s="1588"/>
      <c r="R459" s="1588"/>
      <c r="S459" s="1588"/>
      <c r="T459" s="1588"/>
      <c r="U459" s="1588"/>
      <c r="V459" s="1588"/>
      <c r="W459" s="1588"/>
      <c r="X459" s="1588"/>
      <c r="Y459" s="1588"/>
      <c r="Z459" s="1588"/>
      <c r="AA459" s="1588"/>
      <c r="AB459" s="1588"/>
      <c r="AC459" s="1588"/>
      <c r="AD459" s="1588"/>
    </row>
    <row r="460">
      <c r="A460" s="1588"/>
      <c r="B460" s="1588"/>
      <c r="C460" s="1588"/>
      <c r="D460" s="1588"/>
      <c r="E460" s="1588"/>
      <c r="F460" s="1588"/>
      <c r="G460" s="1588"/>
      <c r="H460" s="1588"/>
      <c r="I460" s="1588"/>
      <c r="J460" s="1588"/>
      <c r="K460" s="1588"/>
      <c r="L460" s="1588"/>
      <c r="N460" s="1588"/>
      <c r="O460" s="1588"/>
      <c r="P460" s="1588"/>
      <c r="Q460" s="1588"/>
      <c r="R460" s="1588"/>
      <c r="S460" s="1588"/>
      <c r="T460" s="1588"/>
      <c r="U460" s="1588"/>
      <c r="V460" s="1588"/>
      <c r="W460" s="1588"/>
      <c r="X460" s="1588"/>
      <c r="Y460" s="1588"/>
      <c r="Z460" s="1588"/>
      <c r="AA460" s="1588"/>
      <c r="AB460" s="1588"/>
      <c r="AC460" s="1588"/>
      <c r="AD460" s="1588"/>
    </row>
    <row r="461">
      <c r="A461" s="1588"/>
      <c r="B461" s="1588"/>
      <c r="C461" s="1588"/>
      <c r="D461" s="1588"/>
      <c r="E461" s="1588"/>
      <c r="F461" s="1588"/>
      <c r="G461" s="1588"/>
      <c r="H461" s="1588"/>
      <c r="I461" s="1588"/>
      <c r="J461" s="1588"/>
      <c r="K461" s="1588"/>
      <c r="L461" s="1588"/>
      <c r="N461" s="1588"/>
      <c r="O461" s="1588"/>
      <c r="P461" s="1588"/>
      <c r="Q461" s="1588"/>
      <c r="R461" s="1588"/>
      <c r="S461" s="1588"/>
      <c r="T461" s="1588"/>
      <c r="U461" s="1588"/>
      <c r="V461" s="1588"/>
      <c r="W461" s="1588"/>
      <c r="X461" s="1588"/>
      <c r="Y461" s="1588"/>
      <c r="Z461" s="1588"/>
      <c r="AA461" s="1588"/>
      <c r="AB461" s="1588"/>
      <c r="AC461" s="1588"/>
      <c r="AD461" s="1588"/>
    </row>
    <row r="462">
      <c r="A462" s="1588"/>
      <c r="B462" s="1588"/>
      <c r="C462" s="1588"/>
      <c r="D462" s="1588"/>
      <c r="E462" s="1588"/>
      <c r="F462" s="1588"/>
      <c r="G462" s="1588"/>
      <c r="H462" s="1588"/>
      <c r="I462" s="1588"/>
      <c r="J462" s="1588"/>
      <c r="K462" s="1588"/>
      <c r="L462" s="1588"/>
      <c r="N462" s="1588"/>
      <c r="O462" s="1588"/>
      <c r="P462" s="1588"/>
      <c r="Q462" s="1588"/>
      <c r="R462" s="1588"/>
      <c r="S462" s="1588"/>
      <c r="T462" s="1588"/>
      <c r="U462" s="1588"/>
      <c r="V462" s="1588"/>
      <c r="W462" s="1588"/>
      <c r="X462" s="1588"/>
      <c r="Y462" s="1588"/>
      <c r="Z462" s="1588"/>
      <c r="AA462" s="1588"/>
      <c r="AB462" s="1588"/>
      <c r="AC462" s="1588"/>
      <c r="AD462" s="1588"/>
    </row>
    <row r="463">
      <c r="A463" s="1588"/>
      <c r="B463" s="1588"/>
      <c r="C463" s="1588"/>
      <c r="D463" s="1588"/>
      <c r="E463" s="1588"/>
      <c r="F463" s="1588"/>
      <c r="G463" s="1588"/>
      <c r="H463" s="1588"/>
      <c r="I463" s="1588"/>
      <c r="J463" s="1588"/>
      <c r="K463" s="1588"/>
      <c r="L463" s="1588"/>
      <c r="N463" s="1588"/>
      <c r="O463" s="1588"/>
      <c r="P463" s="1588"/>
      <c r="Q463" s="1588"/>
      <c r="R463" s="1588"/>
      <c r="S463" s="1588"/>
      <c r="T463" s="1588"/>
      <c r="U463" s="1588"/>
      <c r="V463" s="1588"/>
      <c r="W463" s="1588"/>
      <c r="X463" s="1588"/>
      <c r="Y463" s="1588"/>
      <c r="Z463" s="1588"/>
      <c r="AA463" s="1588"/>
      <c r="AB463" s="1588"/>
      <c r="AC463" s="1588"/>
      <c r="AD463" s="1588"/>
    </row>
    <row r="464">
      <c r="A464" s="1588"/>
      <c r="B464" s="1588"/>
      <c r="C464" s="1588"/>
      <c r="D464" s="1588"/>
      <c r="E464" s="1588"/>
      <c r="F464" s="1588"/>
      <c r="G464" s="1588"/>
      <c r="H464" s="1588"/>
      <c r="I464" s="1588"/>
      <c r="J464" s="1588"/>
      <c r="K464" s="1588"/>
      <c r="L464" s="1588"/>
      <c r="N464" s="1588"/>
      <c r="O464" s="1588"/>
      <c r="P464" s="1588"/>
      <c r="Q464" s="1588"/>
      <c r="R464" s="1588"/>
      <c r="S464" s="1588"/>
      <c r="T464" s="1588"/>
      <c r="U464" s="1588"/>
      <c r="V464" s="1588"/>
      <c r="W464" s="1588"/>
      <c r="X464" s="1588"/>
      <c r="Y464" s="1588"/>
      <c r="Z464" s="1588"/>
      <c r="AA464" s="1588"/>
      <c r="AB464" s="1588"/>
      <c r="AC464" s="1588"/>
      <c r="AD464" s="1588"/>
    </row>
    <row r="465">
      <c r="A465" s="1588"/>
      <c r="B465" s="1588"/>
      <c r="C465" s="1588"/>
      <c r="D465" s="1588"/>
      <c r="E465" s="1588"/>
      <c r="F465" s="1588"/>
      <c r="G465" s="1588"/>
      <c r="H465" s="1588"/>
      <c r="I465" s="1588"/>
      <c r="J465" s="1588"/>
      <c r="K465" s="1588"/>
      <c r="L465" s="1588"/>
      <c r="N465" s="1588"/>
      <c r="O465" s="1588"/>
      <c r="P465" s="1588"/>
      <c r="Q465" s="1588"/>
      <c r="R465" s="1588"/>
      <c r="S465" s="1588"/>
      <c r="T465" s="1588"/>
      <c r="U465" s="1588"/>
      <c r="V465" s="1588"/>
      <c r="W465" s="1588"/>
      <c r="X465" s="1588"/>
      <c r="Y465" s="1588"/>
      <c r="Z465" s="1588"/>
      <c r="AA465" s="1588"/>
      <c r="AB465" s="1588"/>
      <c r="AC465" s="1588"/>
      <c r="AD465" s="1588"/>
    </row>
    <row r="466">
      <c r="A466" s="1588"/>
      <c r="B466" s="1588"/>
      <c r="C466" s="1588"/>
      <c r="D466" s="1588"/>
      <c r="E466" s="1588"/>
      <c r="F466" s="1588"/>
      <c r="G466" s="1588"/>
      <c r="H466" s="1588"/>
      <c r="I466" s="1588"/>
      <c r="J466" s="1588"/>
      <c r="K466" s="1588"/>
      <c r="L466" s="1588"/>
      <c r="N466" s="1588"/>
      <c r="O466" s="1588"/>
      <c r="P466" s="1588"/>
      <c r="Q466" s="1588"/>
      <c r="R466" s="1588"/>
      <c r="S466" s="1588"/>
      <c r="T466" s="1588"/>
      <c r="U466" s="1588"/>
      <c r="V466" s="1588"/>
      <c r="W466" s="1588"/>
      <c r="X466" s="1588"/>
      <c r="Y466" s="1588"/>
      <c r="Z466" s="1588"/>
      <c r="AA466" s="1588"/>
      <c r="AB466" s="1588"/>
      <c r="AC466" s="1588"/>
      <c r="AD466" s="1588"/>
    </row>
    <row r="467">
      <c r="A467" s="1588"/>
      <c r="B467" s="1588"/>
      <c r="C467" s="1588"/>
      <c r="D467" s="1588"/>
      <c r="E467" s="1588"/>
      <c r="F467" s="1588"/>
      <c r="G467" s="1588"/>
      <c r="H467" s="1588"/>
      <c r="I467" s="1588"/>
      <c r="J467" s="1588"/>
      <c r="K467" s="1588"/>
      <c r="L467" s="1588"/>
      <c r="N467" s="1588"/>
      <c r="O467" s="1588"/>
      <c r="P467" s="1588"/>
      <c r="Q467" s="1588"/>
      <c r="R467" s="1588"/>
      <c r="S467" s="1588"/>
      <c r="T467" s="1588"/>
      <c r="U467" s="1588"/>
      <c r="V467" s="1588"/>
      <c r="W467" s="1588"/>
      <c r="X467" s="1588"/>
      <c r="Y467" s="1588"/>
      <c r="Z467" s="1588"/>
      <c r="AA467" s="1588"/>
      <c r="AB467" s="1588"/>
      <c r="AC467" s="1588"/>
      <c r="AD467" s="1588"/>
    </row>
    <row r="468">
      <c r="A468" s="1588"/>
      <c r="B468" s="1588"/>
      <c r="C468" s="1588"/>
      <c r="D468" s="1588"/>
      <c r="E468" s="1588"/>
      <c r="F468" s="1588"/>
      <c r="G468" s="1588"/>
      <c r="H468" s="1588"/>
      <c r="I468" s="1588"/>
      <c r="J468" s="1588"/>
      <c r="K468" s="1588"/>
      <c r="L468" s="1588"/>
      <c r="N468" s="1588"/>
      <c r="O468" s="1588"/>
      <c r="P468" s="1588"/>
      <c r="Q468" s="1588"/>
      <c r="R468" s="1588"/>
      <c r="S468" s="1588"/>
      <c r="T468" s="1588"/>
      <c r="U468" s="1588"/>
      <c r="V468" s="1588"/>
      <c r="W468" s="1588"/>
      <c r="X468" s="1588"/>
      <c r="Y468" s="1588"/>
      <c r="Z468" s="1588"/>
      <c r="AA468" s="1588"/>
      <c r="AB468" s="1588"/>
      <c r="AC468" s="1588"/>
      <c r="AD468" s="1588"/>
    </row>
    <row r="469">
      <c r="A469" s="1588"/>
      <c r="B469" s="1588"/>
      <c r="C469" s="1588"/>
      <c r="D469" s="1588"/>
      <c r="E469" s="1588"/>
      <c r="F469" s="1588"/>
      <c r="G469" s="1588"/>
      <c r="H469" s="1588"/>
      <c r="I469" s="1588"/>
      <c r="J469" s="1588"/>
      <c r="K469" s="1588"/>
      <c r="L469" s="1588"/>
      <c r="N469" s="1588"/>
      <c r="O469" s="1588"/>
      <c r="P469" s="1588"/>
      <c r="Q469" s="1588"/>
      <c r="R469" s="1588"/>
      <c r="S469" s="1588"/>
      <c r="T469" s="1588"/>
      <c r="U469" s="1588"/>
      <c r="V469" s="1588"/>
      <c r="W469" s="1588"/>
      <c r="X469" s="1588"/>
      <c r="Y469" s="1588"/>
      <c r="Z469" s="1588"/>
      <c r="AA469" s="1588"/>
      <c r="AB469" s="1588"/>
      <c r="AC469" s="1588"/>
      <c r="AD469" s="1588"/>
    </row>
    <row r="470">
      <c r="A470" s="1588"/>
      <c r="B470" s="1588"/>
      <c r="C470" s="1588"/>
      <c r="D470" s="1588"/>
      <c r="E470" s="1588"/>
      <c r="F470" s="1588"/>
      <c r="G470" s="1588"/>
      <c r="H470" s="1588"/>
      <c r="I470" s="1588"/>
      <c r="J470" s="1588"/>
      <c r="K470" s="1588"/>
      <c r="L470" s="1588"/>
      <c r="N470" s="1588"/>
      <c r="O470" s="1588"/>
      <c r="P470" s="1588"/>
      <c r="Q470" s="1588"/>
      <c r="R470" s="1588"/>
      <c r="S470" s="1588"/>
      <c r="T470" s="1588"/>
      <c r="U470" s="1588"/>
      <c r="V470" s="1588"/>
      <c r="W470" s="1588"/>
      <c r="X470" s="1588"/>
      <c r="Y470" s="1588"/>
      <c r="Z470" s="1588"/>
      <c r="AA470" s="1588"/>
      <c r="AB470" s="1588"/>
      <c r="AC470" s="1588"/>
      <c r="AD470" s="1588"/>
    </row>
    <row r="471">
      <c r="A471" s="1588"/>
      <c r="B471" s="1588"/>
      <c r="C471" s="1588"/>
      <c r="D471" s="1588"/>
      <c r="E471" s="1588"/>
      <c r="F471" s="1588"/>
      <c r="G471" s="1588"/>
      <c r="H471" s="1588"/>
      <c r="I471" s="1588"/>
      <c r="J471" s="1588"/>
      <c r="K471" s="1588"/>
      <c r="L471" s="1588"/>
      <c r="N471" s="1588"/>
      <c r="O471" s="1588"/>
      <c r="P471" s="1588"/>
      <c r="Q471" s="1588"/>
      <c r="R471" s="1588"/>
      <c r="S471" s="1588"/>
      <c r="T471" s="1588"/>
      <c r="U471" s="1588"/>
      <c r="V471" s="1588"/>
      <c r="W471" s="1588"/>
      <c r="X471" s="1588"/>
      <c r="Y471" s="1588"/>
      <c r="Z471" s="1588"/>
      <c r="AA471" s="1588"/>
      <c r="AB471" s="1588"/>
      <c r="AC471" s="1588"/>
      <c r="AD471" s="1588"/>
    </row>
    <row r="472">
      <c r="A472" s="1588"/>
      <c r="B472" s="1588"/>
      <c r="C472" s="1588"/>
      <c r="D472" s="1588"/>
      <c r="E472" s="1588"/>
      <c r="F472" s="1588"/>
      <c r="G472" s="1588"/>
      <c r="H472" s="1588"/>
      <c r="I472" s="1588"/>
      <c r="J472" s="1588"/>
      <c r="K472" s="1588"/>
      <c r="L472" s="1588"/>
      <c r="N472" s="1588"/>
      <c r="O472" s="1588"/>
      <c r="P472" s="1588"/>
      <c r="Q472" s="1588"/>
      <c r="R472" s="1588"/>
      <c r="S472" s="1588"/>
      <c r="T472" s="1588"/>
      <c r="U472" s="1588"/>
      <c r="V472" s="1588"/>
      <c r="W472" s="1588"/>
      <c r="X472" s="1588"/>
      <c r="Y472" s="1588"/>
      <c r="Z472" s="1588"/>
      <c r="AA472" s="1588"/>
      <c r="AB472" s="1588"/>
      <c r="AC472" s="1588"/>
      <c r="AD472" s="1588"/>
    </row>
    <row r="473">
      <c r="A473" s="1588"/>
      <c r="B473" s="1588"/>
      <c r="C473" s="1588"/>
      <c r="D473" s="1588"/>
      <c r="E473" s="1588"/>
      <c r="F473" s="1588"/>
      <c r="G473" s="1588"/>
      <c r="H473" s="1588"/>
      <c r="I473" s="1588"/>
      <c r="J473" s="1588"/>
      <c r="K473" s="1588"/>
      <c r="L473" s="1588"/>
      <c r="N473" s="1588"/>
      <c r="O473" s="1588"/>
      <c r="P473" s="1588"/>
      <c r="Q473" s="1588"/>
      <c r="R473" s="1588"/>
      <c r="S473" s="1588"/>
      <c r="T473" s="1588"/>
      <c r="U473" s="1588"/>
      <c r="V473" s="1588"/>
      <c r="W473" s="1588"/>
      <c r="X473" s="1588"/>
      <c r="Y473" s="1588"/>
      <c r="Z473" s="1588"/>
      <c r="AA473" s="1588"/>
      <c r="AB473" s="1588"/>
      <c r="AC473" s="1588"/>
      <c r="AD473" s="1588"/>
    </row>
    <row r="474">
      <c r="A474" s="1588"/>
      <c r="B474" s="1588"/>
      <c r="C474" s="1588"/>
      <c r="D474" s="1588"/>
      <c r="E474" s="1588"/>
      <c r="F474" s="1588"/>
      <c r="G474" s="1588"/>
      <c r="H474" s="1588"/>
      <c r="I474" s="1588"/>
      <c r="J474" s="1588"/>
      <c r="K474" s="1588"/>
      <c r="L474" s="1588"/>
      <c r="N474" s="1588"/>
      <c r="O474" s="1588"/>
      <c r="P474" s="1588"/>
      <c r="Q474" s="1588"/>
      <c r="R474" s="1588"/>
      <c r="S474" s="1588"/>
      <c r="T474" s="1588"/>
      <c r="U474" s="1588"/>
      <c r="V474" s="1588"/>
      <c r="W474" s="1588"/>
      <c r="X474" s="1588"/>
      <c r="Y474" s="1588"/>
      <c r="Z474" s="1588"/>
      <c r="AA474" s="1588"/>
      <c r="AB474" s="1588"/>
      <c r="AC474" s="1588"/>
      <c r="AD474" s="1588"/>
    </row>
    <row r="475">
      <c r="A475" s="1588"/>
      <c r="B475" s="1588"/>
      <c r="C475" s="1588"/>
      <c r="D475" s="1588"/>
      <c r="E475" s="1588"/>
      <c r="F475" s="1588"/>
      <c r="G475" s="1588"/>
      <c r="H475" s="1588"/>
      <c r="I475" s="1588"/>
      <c r="J475" s="1588"/>
      <c r="K475" s="1588"/>
      <c r="L475" s="1588"/>
      <c r="N475" s="1588"/>
      <c r="O475" s="1588"/>
      <c r="P475" s="1588"/>
      <c r="Q475" s="1588"/>
      <c r="R475" s="1588"/>
      <c r="S475" s="1588"/>
      <c r="T475" s="1588"/>
      <c r="U475" s="1588"/>
      <c r="V475" s="1588"/>
      <c r="W475" s="1588"/>
      <c r="X475" s="1588"/>
      <c r="Y475" s="1588"/>
      <c r="Z475" s="1588"/>
      <c r="AA475" s="1588"/>
      <c r="AB475" s="1588"/>
      <c r="AC475" s="1588"/>
      <c r="AD475" s="1588"/>
    </row>
    <row r="476">
      <c r="A476" s="1588"/>
      <c r="B476" s="1588"/>
      <c r="C476" s="1588"/>
      <c r="D476" s="1588"/>
      <c r="E476" s="1588"/>
      <c r="F476" s="1588"/>
      <c r="G476" s="1588"/>
      <c r="H476" s="1588"/>
      <c r="I476" s="1588"/>
      <c r="J476" s="1588"/>
      <c r="K476" s="1588"/>
      <c r="L476" s="1588"/>
      <c r="N476" s="1588"/>
      <c r="O476" s="1588"/>
      <c r="P476" s="1588"/>
      <c r="Q476" s="1588"/>
      <c r="R476" s="1588"/>
      <c r="S476" s="1588"/>
      <c r="T476" s="1588"/>
      <c r="U476" s="1588"/>
      <c r="V476" s="1588"/>
      <c r="W476" s="1588"/>
      <c r="X476" s="1588"/>
      <c r="Y476" s="1588"/>
      <c r="Z476" s="1588"/>
      <c r="AA476" s="1588"/>
      <c r="AB476" s="1588"/>
      <c r="AC476" s="1588"/>
      <c r="AD476" s="1588"/>
    </row>
    <row r="477">
      <c r="A477" s="1588"/>
      <c r="B477" s="1588"/>
      <c r="C477" s="1588"/>
      <c r="D477" s="1588"/>
      <c r="E477" s="1588"/>
      <c r="F477" s="1588"/>
      <c r="G477" s="1588"/>
      <c r="H477" s="1588"/>
      <c r="I477" s="1588"/>
      <c r="J477" s="1588"/>
      <c r="K477" s="1588"/>
      <c r="L477" s="1588"/>
      <c r="N477" s="1588"/>
      <c r="O477" s="1588"/>
      <c r="P477" s="1588"/>
      <c r="Q477" s="1588"/>
      <c r="R477" s="1588"/>
      <c r="S477" s="1588"/>
      <c r="T477" s="1588"/>
      <c r="U477" s="1588"/>
      <c r="V477" s="1588"/>
      <c r="W477" s="1588"/>
      <c r="X477" s="1588"/>
      <c r="Y477" s="1588"/>
      <c r="Z477" s="1588"/>
      <c r="AA477" s="1588"/>
      <c r="AB477" s="1588"/>
      <c r="AC477" s="1588"/>
      <c r="AD477" s="1588"/>
    </row>
    <row r="478">
      <c r="A478" s="1588"/>
      <c r="B478" s="1588"/>
      <c r="C478" s="1588"/>
      <c r="D478" s="1588"/>
      <c r="E478" s="1588"/>
      <c r="F478" s="1588"/>
      <c r="G478" s="1588"/>
      <c r="H478" s="1588"/>
      <c r="I478" s="1588"/>
      <c r="J478" s="1588"/>
      <c r="K478" s="1588"/>
      <c r="L478" s="1588"/>
      <c r="N478" s="1588"/>
      <c r="O478" s="1588"/>
      <c r="P478" s="1588"/>
      <c r="Q478" s="1588"/>
      <c r="R478" s="1588"/>
      <c r="S478" s="1588"/>
      <c r="T478" s="1588"/>
      <c r="U478" s="1588"/>
      <c r="V478" s="1588"/>
      <c r="W478" s="1588"/>
      <c r="X478" s="1588"/>
      <c r="Y478" s="1588"/>
      <c r="Z478" s="1588"/>
      <c r="AA478" s="1588"/>
      <c r="AB478" s="1588"/>
      <c r="AC478" s="1588"/>
      <c r="AD478" s="1588"/>
    </row>
    <row r="479">
      <c r="A479" s="1588"/>
      <c r="B479" s="1588"/>
      <c r="C479" s="1588"/>
      <c r="D479" s="1588"/>
      <c r="E479" s="1588"/>
      <c r="F479" s="1588"/>
      <c r="G479" s="1588"/>
      <c r="H479" s="1588"/>
      <c r="I479" s="1588"/>
      <c r="J479" s="1588"/>
      <c r="K479" s="1588"/>
      <c r="L479" s="1588"/>
      <c r="N479" s="1588"/>
      <c r="O479" s="1588"/>
      <c r="P479" s="1588"/>
      <c r="Q479" s="1588"/>
      <c r="R479" s="1588"/>
      <c r="S479" s="1588"/>
      <c r="T479" s="1588"/>
      <c r="U479" s="1588"/>
      <c r="V479" s="1588"/>
      <c r="W479" s="1588"/>
      <c r="X479" s="1588"/>
      <c r="Y479" s="1588"/>
      <c r="Z479" s="1588"/>
      <c r="AA479" s="1588"/>
      <c r="AB479" s="1588"/>
      <c r="AC479" s="1588"/>
      <c r="AD479" s="1588"/>
    </row>
    <row r="480">
      <c r="A480" s="1588"/>
      <c r="B480" s="1588"/>
      <c r="C480" s="1588"/>
      <c r="D480" s="1588"/>
      <c r="E480" s="1588"/>
      <c r="F480" s="1588"/>
      <c r="G480" s="1588"/>
      <c r="H480" s="1588"/>
      <c r="I480" s="1588"/>
      <c r="J480" s="1588"/>
      <c r="K480" s="1588"/>
      <c r="L480" s="1588"/>
      <c r="N480" s="1588"/>
      <c r="O480" s="1588"/>
      <c r="P480" s="1588"/>
      <c r="Q480" s="1588"/>
      <c r="R480" s="1588"/>
      <c r="S480" s="1588"/>
      <c r="T480" s="1588"/>
      <c r="U480" s="1588"/>
      <c r="V480" s="1588"/>
      <c r="W480" s="1588"/>
      <c r="X480" s="1588"/>
      <c r="Y480" s="1588"/>
      <c r="Z480" s="1588"/>
      <c r="AA480" s="1588"/>
      <c r="AB480" s="1588"/>
      <c r="AC480" s="1588"/>
      <c r="AD480" s="1588"/>
    </row>
    <row r="481">
      <c r="A481" s="1588"/>
      <c r="B481" s="1588"/>
      <c r="C481" s="1588"/>
      <c r="D481" s="1588"/>
      <c r="E481" s="1588"/>
      <c r="F481" s="1588"/>
      <c r="G481" s="1588"/>
      <c r="H481" s="1588"/>
      <c r="I481" s="1588"/>
      <c r="J481" s="1588"/>
      <c r="K481" s="1588"/>
      <c r="L481" s="1588"/>
      <c r="N481" s="1588"/>
      <c r="O481" s="1588"/>
      <c r="P481" s="1588"/>
      <c r="Q481" s="1588"/>
      <c r="R481" s="1588"/>
      <c r="S481" s="1588"/>
      <c r="T481" s="1588"/>
      <c r="U481" s="1588"/>
      <c r="V481" s="1588"/>
      <c r="W481" s="1588"/>
      <c r="X481" s="1588"/>
      <c r="Y481" s="1588"/>
      <c r="Z481" s="1588"/>
      <c r="AA481" s="1588"/>
      <c r="AB481" s="1588"/>
      <c r="AC481" s="1588"/>
      <c r="AD481" s="1588"/>
    </row>
    <row r="482">
      <c r="A482" s="1588"/>
      <c r="B482" s="1588"/>
      <c r="C482" s="1588"/>
      <c r="D482" s="1588"/>
      <c r="E482" s="1588"/>
      <c r="F482" s="1588"/>
      <c r="G482" s="1588"/>
      <c r="H482" s="1588"/>
      <c r="I482" s="1588"/>
      <c r="J482" s="1588"/>
      <c r="K482" s="1588"/>
      <c r="L482" s="1588"/>
      <c r="N482" s="1588"/>
      <c r="O482" s="1588"/>
      <c r="P482" s="1588"/>
      <c r="Q482" s="1588"/>
      <c r="R482" s="1588"/>
      <c r="S482" s="1588"/>
      <c r="T482" s="1588"/>
      <c r="U482" s="1588"/>
      <c r="V482" s="1588"/>
      <c r="W482" s="1588"/>
      <c r="X482" s="1588"/>
      <c r="Y482" s="1588"/>
      <c r="Z482" s="1588"/>
      <c r="AA482" s="1588"/>
      <c r="AB482" s="1588"/>
      <c r="AC482" s="1588"/>
      <c r="AD482" s="1588"/>
    </row>
    <row r="483">
      <c r="A483" s="1588"/>
      <c r="B483" s="1588"/>
      <c r="C483" s="1588"/>
      <c r="D483" s="1588"/>
      <c r="E483" s="1588"/>
      <c r="F483" s="1588"/>
      <c r="G483" s="1588"/>
      <c r="H483" s="1588"/>
      <c r="I483" s="1588"/>
      <c r="J483" s="1588"/>
      <c r="K483" s="1588"/>
      <c r="L483" s="1588"/>
      <c r="N483" s="1588"/>
      <c r="O483" s="1588"/>
      <c r="P483" s="1588"/>
      <c r="Q483" s="1588"/>
      <c r="R483" s="1588"/>
      <c r="S483" s="1588"/>
      <c r="T483" s="1588"/>
      <c r="U483" s="1588"/>
      <c r="V483" s="1588"/>
      <c r="W483" s="1588"/>
      <c r="X483" s="1588"/>
      <c r="Y483" s="1588"/>
      <c r="Z483" s="1588"/>
      <c r="AA483" s="1588"/>
      <c r="AB483" s="1588"/>
      <c r="AC483" s="1588"/>
      <c r="AD483" s="1588"/>
    </row>
    <row r="484">
      <c r="A484" s="1588"/>
      <c r="B484" s="1588"/>
      <c r="C484" s="1588"/>
      <c r="D484" s="1588"/>
      <c r="E484" s="1588"/>
      <c r="F484" s="1588"/>
      <c r="G484" s="1588"/>
      <c r="H484" s="1588"/>
      <c r="I484" s="1588"/>
      <c r="J484" s="1588"/>
      <c r="K484" s="1588"/>
      <c r="L484" s="1588"/>
      <c r="N484" s="1588"/>
      <c r="O484" s="1588"/>
      <c r="P484" s="1588"/>
      <c r="Q484" s="1588"/>
      <c r="R484" s="1588"/>
      <c r="S484" s="1588"/>
      <c r="T484" s="1588"/>
      <c r="U484" s="1588"/>
      <c r="V484" s="1588"/>
      <c r="W484" s="1588"/>
      <c r="X484" s="1588"/>
      <c r="Y484" s="1588"/>
      <c r="Z484" s="1588"/>
      <c r="AA484" s="1588"/>
      <c r="AB484" s="1588"/>
      <c r="AC484" s="1588"/>
      <c r="AD484" s="1588"/>
    </row>
    <row r="485">
      <c r="A485" s="1588"/>
      <c r="B485" s="1588"/>
      <c r="C485" s="1588"/>
      <c r="D485" s="1588"/>
      <c r="E485" s="1588"/>
      <c r="F485" s="1588"/>
      <c r="G485" s="1588"/>
      <c r="H485" s="1588"/>
      <c r="I485" s="1588"/>
      <c r="J485" s="1588"/>
      <c r="K485" s="1588"/>
      <c r="L485" s="1588"/>
      <c r="N485" s="1588"/>
      <c r="O485" s="1588"/>
      <c r="P485" s="1588"/>
      <c r="Q485" s="1588"/>
      <c r="R485" s="1588"/>
      <c r="S485" s="1588"/>
      <c r="T485" s="1588"/>
      <c r="U485" s="1588"/>
      <c r="V485" s="1588"/>
      <c r="W485" s="1588"/>
      <c r="X485" s="1588"/>
      <c r="Y485" s="1588"/>
      <c r="Z485" s="1588"/>
      <c r="AA485" s="1588"/>
      <c r="AB485" s="1588"/>
      <c r="AC485" s="1588"/>
      <c r="AD485" s="1588"/>
    </row>
    <row r="486">
      <c r="A486" s="1588"/>
      <c r="B486" s="1588"/>
      <c r="C486" s="1588"/>
      <c r="D486" s="1588"/>
      <c r="E486" s="1588"/>
      <c r="F486" s="1588"/>
      <c r="G486" s="1588"/>
      <c r="H486" s="1588"/>
      <c r="I486" s="1588"/>
      <c r="J486" s="1588"/>
      <c r="K486" s="1588"/>
      <c r="L486" s="1588"/>
      <c r="N486" s="1588"/>
      <c r="O486" s="1588"/>
      <c r="P486" s="1588"/>
      <c r="Q486" s="1588"/>
      <c r="R486" s="1588"/>
      <c r="S486" s="1588"/>
      <c r="T486" s="1588"/>
      <c r="U486" s="1588"/>
      <c r="V486" s="1588"/>
      <c r="W486" s="1588"/>
      <c r="X486" s="1588"/>
      <c r="Y486" s="1588"/>
      <c r="Z486" s="1588"/>
      <c r="AA486" s="1588"/>
      <c r="AB486" s="1588"/>
      <c r="AC486" s="1588"/>
      <c r="AD486" s="1588"/>
    </row>
    <row r="487">
      <c r="A487" s="1588"/>
      <c r="B487" s="1588"/>
      <c r="C487" s="1588"/>
      <c r="D487" s="1588"/>
      <c r="E487" s="1588"/>
      <c r="F487" s="1588"/>
      <c r="G487" s="1588"/>
      <c r="H487" s="1588"/>
      <c r="I487" s="1588"/>
      <c r="J487" s="1588"/>
      <c r="K487" s="1588"/>
      <c r="L487" s="1588"/>
      <c r="N487" s="1588"/>
      <c r="O487" s="1588"/>
      <c r="P487" s="1588"/>
      <c r="Q487" s="1588"/>
      <c r="R487" s="1588"/>
      <c r="S487" s="1588"/>
      <c r="T487" s="1588"/>
      <c r="U487" s="1588"/>
      <c r="V487" s="1588"/>
      <c r="W487" s="1588"/>
      <c r="X487" s="1588"/>
      <c r="Y487" s="1588"/>
      <c r="Z487" s="1588"/>
      <c r="AA487" s="1588"/>
      <c r="AB487" s="1588"/>
      <c r="AC487" s="1588"/>
      <c r="AD487" s="1588"/>
    </row>
    <row r="488">
      <c r="A488" s="1588"/>
      <c r="B488" s="1588"/>
      <c r="C488" s="1588"/>
      <c r="D488" s="1588"/>
      <c r="E488" s="1588"/>
      <c r="F488" s="1588"/>
      <c r="G488" s="1588"/>
      <c r="H488" s="1588"/>
      <c r="I488" s="1588"/>
      <c r="J488" s="1588"/>
      <c r="K488" s="1588"/>
      <c r="L488" s="1588"/>
      <c r="N488" s="1588"/>
      <c r="O488" s="1588"/>
      <c r="P488" s="1588"/>
      <c r="Q488" s="1588"/>
      <c r="R488" s="1588"/>
      <c r="S488" s="1588"/>
      <c r="T488" s="1588"/>
      <c r="U488" s="1588"/>
      <c r="V488" s="1588"/>
      <c r="W488" s="1588"/>
      <c r="X488" s="1588"/>
      <c r="Y488" s="1588"/>
      <c r="Z488" s="1588"/>
      <c r="AA488" s="1588"/>
      <c r="AB488" s="1588"/>
      <c r="AC488" s="1588"/>
      <c r="AD488" s="1588"/>
    </row>
    <row r="489">
      <c r="A489" s="1588"/>
      <c r="B489" s="1588"/>
      <c r="C489" s="1588"/>
      <c r="D489" s="1588"/>
      <c r="E489" s="1588"/>
      <c r="F489" s="1588"/>
      <c r="G489" s="1588"/>
      <c r="H489" s="1588"/>
      <c r="I489" s="1588"/>
      <c r="J489" s="1588"/>
      <c r="K489" s="1588"/>
      <c r="L489" s="1588"/>
      <c r="N489" s="1588"/>
      <c r="O489" s="1588"/>
      <c r="P489" s="1588"/>
      <c r="Q489" s="1588"/>
      <c r="R489" s="1588"/>
      <c r="S489" s="1588"/>
      <c r="T489" s="1588"/>
      <c r="U489" s="1588"/>
      <c r="V489" s="1588"/>
      <c r="W489" s="1588"/>
      <c r="X489" s="1588"/>
      <c r="Y489" s="1588"/>
      <c r="Z489" s="1588"/>
      <c r="AA489" s="1588"/>
      <c r="AB489" s="1588"/>
      <c r="AC489" s="1588"/>
      <c r="AD489" s="1588"/>
    </row>
    <row r="490">
      <c r="A490" s="1588"/>
      <c r="B490" s="1588"/>
      <c r="C490" s="1588"/>
      <c r="D490" s="1588"/>
      <c r="E490" s="1588"/>
      <c r="F490" s="1588"/>
      <c r="G490" s="1588"/>
      <c r="H490" s="1588"/>
      <c r="I490" s="1588"/>
      <c r="J490" s="1588"/>
      <c r="K490" s="1588"/>
      <c r="L490" s="1588"/>
      <c r="N490" s="1588"/>
      <c r="O490" s="1588"/>
      <c r="P490" s="1588"/>
      <c r="Q490" s="1588"/>
      <c r="R490" s="1588"/>
      <c r="S490" s="1588"/>
      <c r="T490" s="1588"/>
      <c r="U490" s="1588"/>
      <c r="V490" s="1588"/>
      <c r="W490" s="1588"/>
      <c r="X490" s="1588"/>
      <c r="Y490" s="1588"/>
      <c r="Z490" s="1588"/>
      <c r="AA490" s="1588"/>
      <c r="AB490" s="1588"/>
      <c r="AC490" s="1588"/>
      <c r="AD490" s="1588"/>
    </row>
    <row r="491">
      <c r="A491" s="1588"/>
      <c r="B491" s="1588"/>
      <c r="C491" s="1588"/>
      <c r="D491" s="1588"/>
      <c r="E491" s="1588"/>
      <c r="F491" s="1588"/>
      <c r="G491" s="1588"/>
      <c r="H491" s="1588"/>
      <c r="I491" s="1588"/>
      <c r="J491" s="1588"/>
      <c r="K491" s="1588"/>
      <c r="L491" s="1588"/>
      <c r="N491" s="1588"/>
      <c r="O491" s="1588"/>
      <c r="P491" s="1588"/>
      <c r="Q491" s="1588"/>
      <c r="R491" s="1588"/>
      <c r="S491" s="1588"/>
      <c r="T491" s="1588"/>
      <c r="U491" s="1588"/>
      <c r="V491" s="1588"/>
      <c r="W491" s="1588"/>
      <c r="X491" s="1588"/>
      <c r="Y491" s="1588"/>
      <c r="Z491" s="1588"/>
      <c r="AA491" s="1588"/>
      <c r="AB491" s="1588"/>
      <c r="AC491" s="1588"/>
      <c r="AD491" s="1588"/>
    </row>
    <row r="492">
      <c r="A492" s="1588"/>
      <c r="B492" s="1588"/>
      <c r="C492" s="1588"/>
      <c r="D492" s="1588"/>
      <c r="E492" s="1588"/>
      <c r="F492" s="1588"/>
      <c r="G492" s="1588"/>
      <c r="H492" s="1588"/>
      <c r="I492" s="1588"/>
      <c r="J492" s="1588"/>
      <c r="K492" s="1588"/>
      <c r="L492" s="1588"/>
      <c r="N492" s="1588"/>
      <c r="O492" s="1588"/>
      <c r="P492" s="1588"/>
      <c r="Q492" s="1588"/>
      <c r="R492" s="1588"/>
      <c r="S492" s="1588"/>
      <c r="T492" s="1588"/>
      <c r="U492" s="1588"/>
      <c r="V492" s="1588"/>
      <c r="W492" s="1588"/>
      <c r="X492" s="1588"/>
      <c r="Y492" s="1588"/>
      <c r="Z492" s="1588"/>
      <c r="AA492" s="1588"/>
      <c r="AB492" s="1588"/>
      <c r="AC492" s="1588"/>
      <c r="AD492" s="1588"/>
    </row>
    <row r="493">
      <c r="A493" s="1588"/>
      <c r="B493" s="1588"/>
      <c r="C493" s="1588"/>
      <c r="D493" s="1588"/>
      <c r="E493" s="1588"/>
      <c r="F493" s="1588"/>
      <c r="G493" s="1588"/>
      <c r="H493" s="1588"/>
      <c r="I493" s="1588"/>
      <c r="J493" s="1588"/>
      <c r="K493" s="1588"/>
      <c r="L493" s="1588"/>
      <c r="N493" s="1588"/>
      <c r="O493" s="1588"/>
      <c r="P493" s="1588"/>
      <c r="Q493" s="1588"/>
      <c r="R493" s="1588"/>
      <c r="S493" s="1588"/>
      <c r="T493" s="1588"/>
      <c r="U493" s="1588"/>
      <c r="V493" s="1588"/>
      <c r="W493" s="1588"/>
      <c r="X493" s="1588"/>
      <c r="Y493" s="1588"/>
      <c r="Z493" s="1588"/>
      <c r="AA493" s="1588"/>
      <c r="AB493" s="1588"/>
      <c r="AC493" s="1588"/>
      <c r="AD493" s="1588"/>
    </row>
    <row r="494">
      <c r="A494" s="1588"/>
      <c r="B494" s="1588"/>
      <c r="C494" s="1588"/>
      <c r="D494" s="1588"/>
      <c r="E494" s="1588"/>
      <c r="F494" s="1588"/>
      <c r="G494" s="1588"/>
      <c r="H494" s="1588"/>
      <c r="I494" s="1588"/>
      <c r="J494" s="1588"/>
      <c r="K494" s="1588"/>
      <c r="L494" s="1588"/>
      <c r="N494" s="1588"/>
      <c r="O494" s="1588"/>
      <c r="P494" s="1588"/>
      <c r="Q494" s="1588"/>
      <c r="R494" s="1588"/>
      <c r="S494" s="1588"/>
      <c r="T494" s="1588"/>
      <c r="U494" s="1588"/>
      <c r="V494" s="1588"/>
      <c r="W494" s="1588"/>
      <c r="X494" s="1588"/>
      <c r="Y494" s="1588"/>
      <c r="Z494" s="1588"/>
      <c r="AA494" s="1588"/>
      <c r="AB494" s="1588"/>
      <c r="AC494" s="1588"/>
      <c r="AD494" s="1588"/>
    </row>
    <row r="495">
      <c r="A495" s="1588"/>
      <c r="B495" s="1588"/>
      <c r="C495" s="1588"/>
      <c r="D495" s="1588"/>
      <c r="E495" s="1588"/>
      <c r="F495" s="1588"/>
      <c r="G495" s="1588"/>
      <c r="H495" s="1588"/>
      <c r="I495" s="1588"/>
      <c r="J495" s="1588"/>
      <c r="K495" s="1588"/>
      <c r="L495" s="1588"/>
      <c r="N495" s="1588"/>
      <c r="O495" s="1588"/>
      <c r="P495" s="1588"/>
      <c r="Q495" s="1588"/>
      <c r="R495" s="1588"/>
      <c r="S495" s="1588"/>
      <c r="T495" s="1588"/>
      <c r="U495" s="1588"/>
      <c r="V495" s="1588"/>
      <c r="W495" s="1588"/>
      <c r="X495" s="1588"/>
      <c r="Y495" s="1588"/>
      <c r="Z495" s="1588"/>
      <c r="AA495" s="1588"/>
      <c r="AB495" s="1588"/>
      <c r="AC495" s="1588"/>
      <c r="AD495" s="1588"/>
    </row>
    <row r="496">
      <c r="A496" s="1588"/>
      <c r="B496" s="1588"/>
      <c r="C496" s="1588"/>
      <c r="D496" s="1588"/>
      <c r="E496" s="1588"/>
      <c r="F496" s="1588"/>
      <c r="G496" s="1588"/>
      <c r="H496" s="1588"/>
      <c r="I496" s="1588"/>
      <c r="J496" s="1588"/>
      <c r="K496" s="1588"/>
      <c r="L496" s="1588"/>
      <c r="N496" s="1588"/>
      <c r="O496" s="1588"/>
      <c r="P496" s="1588"/>
      <c r="Q496" s="1588"/>
      <c r="R496" s="1588"/>
      <c r="S496" s="1588"/>
      <c r="T496" s="1588"/>
      <c r="U496" s="1588"/>
      <c r="V496" s="1588"/>
      <c r="W496" s="1588"/>
      <c r="X496" s="1588"/>
      <c r="Y496" s="1588"/>
      <c r="Z496" s="1588"/>
      <c r="AA496" s="1588"/>
      <c r="AB496" s="1588"/>
      <c r="AC496" s="1588"/>
      <c r="AD496" s="1588"/>
    </row>
    <row r="497">
      <c r="A497" s="1588"/>
      <c r="B497" s="1588"/>
      <c r="C497" s="1588"/>
      <c r="D497" s="1588"/>
      <c r="E497" s="1588"/>
      <c r="F497" s="1588"/>
      <c r="G497" s="1588"/>
      <c r="H497" s="1588"/>
      <c r="I497" s="1588"/>
      <c r="J497" s="1588"/>
      <c r="K497" s="1588"/>
      <c r="L497" s="1588"/>
      <c r="N497" s="1588"/>
      <c r="O497" s="1588"/>
      <c r="P497" s="1588"/>
      <c r="Q497" s="1588"/>
      <c r="R497" s="1588"/>
      <c r="S497" s="1588"/>
      <c r="T497" s="1588"/>
      <c r="U497" s="1588"/>
      <c r="V497" s="1588"/>
      <c r="W497" s="1588"/>
      <c r="X497" s="1588"/>
      <c r="Y497" s="1588"/>
      <c r="Z497" s="1588"/>
      <c r="AA497" s="1588"/>
      <c r="AB497" s="1588"/>
      <c r="AC497" s="1588"/>
      <c r="AD497" s="1588"/>
    </row>
    <row r="498">
      <c r="A498" s="1588"/>
      <c r="B498" s="1588"/>
      <c r="C498" s="1588"/>
      <c r="D498" s="1588"/>
      <c r="E498" s="1588"/>
      <c r="F498" s="1588"/>
      <c r="G498" s="1588"/>
      <c r="H498" s="1588"/>
      <c r="I498" s="1588"/>
      <c r="J498" s="1588"/>
      <c r="K498" s="1588"/>
      <c r="L498" s="1588"/>
      <c r="N498" s="1588"/>
      <c r="O498" s="1588"/>
      <c r="P498" s="1588"/>
      <c r="Q498" s="1588"/>
      <c r="R498" s="1588"/>
      <c r="S498" s="1588"/>
      <c r="T498" s="1588"/>
      <c r="U498" s="1588"/>
      <c r="V498" s="1588"/>
      <c r="W498" s="1588"/>
      <c r="X498" s="1588"/>
      <c r="Y498" s="1588"/>
      <c r="Z498" s="1588"/>
      <c r="AA498" s="1588"/>
      <c r="AB498" s="1588"/>
      <c r="AC498" s="1588"/>
      <c r="AD498" s="1588"/>
    </row>
    <row r="499">
      <c r="A499" s="1588"/>
      <c r="B499" s="1588"/>
      <c r="C499" s="1588"/>
      <c r="D499" s="1588"/>
      <c r="E499" s="1588"/>
      <c r="F499" s="1588"/>
      <c r="G499" s="1588"/>
      <c r="H499" s="1588"/>
      <c r="I499" s="1588"/>
      <c r="J499" s="1588"/>
      <c r="K499" s="1588"/>
      <c r="L499" s="1588"/>
      <c r="N499" s="1588"/>
      <c r="O499" s="1588"/>
      <c r="P499" s="1588"/>
      <c r="Q499" s="1588"/>
      <c r="R499" s="1588"/>
      <c r="S499" s="1588"/>
      <c r="T499" s="1588"/>
      <c r="U499" s="1588"/>
      <c r="V499" s="1588"/>
      <c r="W499" s="1588"/>
      <c r="X499" s="1588"/>
      <c r="Y499" s="1588"/>
      <c r="Z499" s="1588"/>
      <c r="AA499" s="1588"/>
      <c r="AB499" s="1588"/>
      <c r="AC499" s="1588"/>
      <c r="AD499" s="1588"/>
    </row>
    <row r="500">
      <c r="A500" s="1588"/>
      <c r="B500" s="1588"/>
      <c r="C500" s="1588"/>
      <c r="D500" s="1588"/>
      <c r="E500" s="1588"/>
      <c r="F500" s="1588"/>
      <c r="G500" s="1588"/>
      <c r="H500" s="1588"/>
      <c r="I500" s="1588"/>
      <c r="J500" s="1588"/>
      <c r="K500" s="1588"/>
      <c r="L500" s="1588"/>
      <c r="N500" s="1588"/>
      <c r="O500" s="1588"/>
      <c r="P500" s="1588"/>
      <c r="Q500" s="1588"/>
      <c r="R500" s="1588"/>
      <c r="S500" s="1588"/>
      <c r="T500" s="1588"/>
      <c r="U500" s="1588"/>
      <c r="V500" s="1588"/>
      <c r="W500" s="1588"/>
      <c r="X500" s="1588"/>
      <c r="Y500" s="1588"/>
      <c r="Z500" s="1588"/>
      <c r="AA500" s="1588"/>
      <c r="AB500" s="1588"/>
      <c r="AC500" s="1588"/>
      <c r="AD500" s="1588"/>
    </row>
    <row r="501">
      <c r="A501" s="1588"/>
      <c r="B501" s="1588"/>
      <c r="C501" s="1588"/>
      <c r="D501" s="1588"/>
      <c r="E501" s="1588"/>
      <c r="F501" s="1588"/>
      <c r="G501" s="1588"/>
      <c r="H501" s="1588"/>
      <c r="I501" s="1588"/>
      <c r="J501" s="1588"/>
      <c r="K501" s="1588"/>
      <c r="L501" s="1588"/>
      <c r="N501" s="1588"/>
      <c r="O501" s="1588"/>
      <c r="P501" s="1588"/>
      <c r="Q501" s="1588"/>
      <c r="R501" s="1588"/>
      <c r="S501" s="1588"/>
      <c r="T501" s="1588"/>
      <c r="U501" s="1588"/>
      <c r="V501" s="1588"/>
      <c r="W501" s="1588"/>
      <c r="X501" s="1588"/>
      <c r="Y501" s="1588"/>
      <c r="Z501" s="1588"/>
      <c r="AA501" s="1588"/>
      <c r="AB501" s="1588"/>
      <c r="AC501" s="1588"/>
      <c r="AD501" s="1588"/>
    </row>
    <row r="502">
      <c r="A502" s="1588"/>
      <c r="B502" s="1588"/>
      <c r="C502" s="1588"/>
      <c r="D502" s="1588"/>
      <c r="E502" s="1588"/>
      <c r="F502" s="1588"/>
      <c r="G502" s="1588"/>
      <c r="H502" s="1588"/>
      <c r="I502" s="1588"/>
      <c r="J502" s="1588"/>
      <c r="K502" s="1588"/>
      <c r="L502" s="1588"/>
      <c r="N502" s="1588"/>
      <c r="O502" s="1588"/>
      <c r="P502" s="1588"/>
      <c r="Q502" s="1588"/>
      <c r="R502" s="1588"/>
      <c r="S502" s="1588"/>
      <c r="T502" s="1588"/>
      <c r="U502" s="1588"/>
      <c r="V502" s="1588"/>
      <c r="W502" s="1588"/>
      <c r="X502" s="1588"/>
      <c r="Y502" s="1588"/>
      <c r="Z502" s="1588"/>
      <c r="AA502" s="1588"/>
      <c r="AB502" s="1588"/>
      <c r="AC502" s="1588"/>
      <c r="AD502" s="1588"/>
    </row>
    <row r="503">
      <c r="A503" s="1588"/>
      <c r="B503" s="1588"/>
      <c r="C503" s="1588"/>
      <c r="D503" s="1588"/>
      <c r="E503" s="1588"/>
      <c r="F503" s="1588"/>
      <c r="G503" s="1588"/>
      <c r="H503" s="1588"/>
      <c r="I503" s="1588"/>
      <c r="J503" s="1588"/>
      <c r="K503" s="1588"/>
      <c r="L503" s="1588"/>
      <c r="N503" s="1588"/>
      <c r="O503" s="1588"/>
      <c r="P503" s="1588"/>
      <c r="Q503" s="1588"/>
      <c r="R503" s="1588"/>
      <c r="S503" s="1588"/>
      <c r="T503" s="1588"/>
      <c r="U503" s="1588"/>
      <c r="V503" s="1588"/>
      <c r="W503" s="1588"/>
      <c r="X503" s="1588"/>
      <c r="Y503" s="1588"/>
      <c r="Z503" s="1588"/>
      <c r="AA503" s="1588"/>
      <c r="AB503" s="1588"/>
      <c r="AC503" s="1588"/>
      <c r="AD503" s="1588"/>
    </row>
    <row r="504">
      <c r="A504" s="1588"/>
      <c r="B504" s="1588"/>
      <c r="C504" s="1588"/>
      <c r="D504" s="1588"/>
      <c r="E504" s="1588"/>
      <c r="F504" s="1588"/>
      <c r="G504" s="1588"/>
      <c r="H504" s="1588"/>
      <c r="I504" s="1588"/>
      <c r="J504" s="1588"/>
      <c r="K504" s="1588"/>
      <c r="L504" s="1588"/>
      <c r="N504" s="1588"/>
      <c r="O504" s="1588"/>
      <c r="P504" s="1588"/>
      <c r="Q504" s="1588"/>
      <c r="R504" s="1588"/>
      <c r="S504" s="1588"/>
      <c r="T504" s="1588"/>
      <c r="U504" s="1588"/>
      <c r="V504" s="1588"/>
      <c r="W504" s="1588"/>
      <c r="X504" s="1588"/>
      <c r="Y504" s="1588"/>
      <c r="Z504" s="1588"/>
      <c r="AA504" s="1588"/>
      <c r="AB504" s="1588"/>
      <c r="AC504" s="1588"/>
      <c r="AD504" s="1588"/>
    </row>
    <row r="505">
      <c r="A505" s="1588"/>
      <c r="B505" s="1588"/>
      <c r="C505" s="1588"/>
      <c r="D505" s="1588"/>
      <c r="E505" s="1588"/>
      <c r="F505" s="1588"/>
      <c r="G505" s="1588"/>
      <c r="H505" s="1588"/>
      <c r="I505" s="1588"/>
      <c r="J505" s="1588"/>
      <c r="K505" s="1588"/>
      <c r="L505" s="1588"/>
      <c r="N505" s="1588"/>
      <c r="O505" s="1588"/>
      <c r="P505" s="1588"/>
      <c r="Q505" s="1588"/>
      <c r="R505" s="1588"/>
      <c r="S505" s="1588"/>
      <c r="T505" s="1588"/>
      <c r="U505" s="1588"/>
      <c r="V505" s="1588"/>
      <c r="W505" s="1588"/>
      <c r="X505" s="1588"/>
      <c r="Y505" s="1588"/>
      <c r="Z505" s="1588"/>
      <c r="AA505" s="1588"/>
      <c r="AB505" s="1588"/>
      <c r="AC505" s="1588"/>
      <c r="AD505" s="1588"/>
    </row>
    <row r="506">
      <c r="A506" s="1588"/>
      <c r="B506" s="1588"/>
      <c r="C506" s="1588"/>
      <c r="D506" s="1588"/>
      <c r="E506" s="1588"/>
      <c r="F506" s="1588"/>
      <c r="G506" s="1588"/>
      <c r="H506" s="1588"/>
      <c r="I506" s="1588"/>
      <c r="J506" s="1588"/>
      <c r="K506" s="1588"/>
      <c r="L506" s="1588"/>
      <c r="N506" s="1588"/>
      <c r="O506" s="1588"/>
      <c r="P506" s="1588"/>
      <c r="Q506" s="1588"/>
      <c r="R506" s="1588"/>
      <c r="S506" s="1588"/>
      <c r="T506" s="1588"/>
      <c r="U506" s="1588"/>
      <c r="V506" s="1588"/>
      <c r="W506" s="1588"/>
      <c r="X506" s="1588"/>
      <c r="Y506" s="1588"/>
      <c r="Z506" s="1588"/>
      <c r="AA506" s="1588"/>
      <c r="AB506" s="1588"/>
      <c r="AC506" s="1588"/>
      <c r="AD506" s="1588"/>
    </row>
    <row r="507">
      <c r="A507" s="1588"/>
      <c r="B507" s="1588"/>
      <c r="C507" s="1588"/>
      <c r="D507" s="1588"/>
      <c r="E507" s="1588"/>
      <c r="F507" s="1588"/>
      <c r="G507" s="1588"/>
      <c r="H507" s="1588"/>
      <c r="I507" s="1588"/>
      <c r="J507" s="1588"/>
      <c r="K507" s="1588"/>
      <c r="L507" s="1588"/>
      <c r="N507" s="1588"/>
      <c r="O507" s="1588"/>
      <c r="P507" s="1588"/>
      <c r="Q507" s="1588"/>
      <c r="R507" s="1588"/>
      <c r="S507" s="1588"/>
      <c r="T507" s="1588"/>
      <c r="U507" s="1588"/>
      <c r="V507" s="1588"/>
      <c r="W507" s="1588"/>
      <c r="X507" s="1588"/>
      <c r="Y507" s="1588"/>
      <c r="Z507" s="1588"/>
      <c r="AA507" s="1588"/>
      <c r="AB507" s="1588"/>
      <c r="AC507" s="1588"/>
      <c r="AD507" s="1588"/>
    </row>
    <row r="508">
      <c r="A508" s="1588"/>
      <c r="B508" s="1588"/>
      <c r="C508" s="1588"/>
      <c r="D508" s="1588"/>
      <c r="E508" s="1588"/>
      <c r="F508" s="1588"/>
      <c r="G508" s="1588"/>
      <c r="H508" s="1588"/>
      <c r="I508" s="1588"/>
      <c r="J508" s="1588"/>
      <c r="K508" s="1588"/>
      <c r="L508" s="1588"/>
      <c r="N508" s="1588"/>
      <c r="O508" s="1588"/>
      <c r="P508" s="1588"/>
      <c r="Q508" s="1588"/>
      <c r="R508" s="1588"/>
      <c r="S508" s="1588"/>
      <c r="T508" s="1588"/>
      <c r="U508" s="1588"/>
      <c r="V508" s="1588"/>
      <c r="W508" s="1588"/>
      <c r="X508" s="1588"/>
      <c r="Y508" s="1588"/>
      <c r="Z508" s="1588"/>
      <c r="AA508" s="1588"/>
      <c r="AB508" s="1588"/>
      <c r="AC508" s="1588"/>
      <c r="AD508" s="1588"/>
    </row>
    <row r="509">
      <c r="A509" s="1588"/>
      <c r="B509" s="1588"/>
      <c r="C509" s="1588"/>
      <c r="D509" s="1588"/>
      <c r="E509" s="1588"/>
      <c r="F509" s="1588"/>
      <c r="G509" s="1588"/>
      <c r="H509" s="1588"/>
      <c r="I509" s="1588"/>
      <c r="J509" s="1588"/>
      <c r="K509" s="1588"/>
      <c r="L509" s="1588"/>
      <c r="N509" s="1588"/>
      <c r="O509" s="1588"/>
      <c r="P509" s="1588"/>
      <c r="Q509" s="1588"/>
      <c r="R509" s="1588"/>
      <c r="S509" s="1588"/>
      <c r="T509" s="1588"/>
      <c r="U509" s="1588"/>
      <c r="V509" s="1588"/>
      <c r="W509" s="1588"/>
      <c r="X509" s="1588"/>
      <c r="Y509" s="1588"/>
      <c r="Z509" s="1588"/>
      <c r="AA509" s="1588"/>
      <c r="AB509" s="1588"/>
      <c r="AC509" s="1588"/>
      <c r="AD509" s="1588"/>
    </row>
    <row r="510">
      <c r="A510" s="1588"/>
      <c r="B510" s="1588"/>
      <c r="C510" s="1588"/>
      <c r="D510" s="1588"/>
      <c r="E510" s="1588"/>
      <c r="F510" s="1588"/>
      <c r="G510" s="1588"/>
      <c r="H510" s="1588"/>
      <c r="I510" s="1588"/>
      <c r="J510" s="1588"/>
      <c r="K510" s="1588"/>
      <c r="L510" s="1588"/>
      <c r="N510" s="1588"/>
      <c r="O510" s="1588"/>
      <c r="P510" s="1588"/>
      <c r="Q510" s="1588"/>
      <c r="R510" s="1588"/>
      <c r="S510" s="1588"/>
      <c r="T510" s="1588"/>
      <c r="U510" s="1588"/>
      <c r="V510" s="1588"/>
      <c r="W510" s="1588"/>
      <c r="X510" s="1588"/>
      <c r="Y510" s="1588"/>
      <c r="Z510" s="1588"/>
      <c r="AA510" s="1588"/>
      <c r="AB510" s="1588"/>
      <c r="AC510" s="1588"/>
      <c r="AD510" s="1588"/>
    </row>
    <row r="511">
      <c r="A511" s="1588"/>
      <c r="B511" s="1588"/>
      <c r="C511" s="1588"/>
      <c r="D511" s="1588"/>
      <c r="E511" s="1588"/>
      <c r="F511" s="1588"/>
      <c r="G511" s="1588"/>
      <c r="H511" s="1588"/>
      <c r="I511" s="1588"/>
      <c r="J511" s="1588"/>
      <c r="K511" s="1588"/>
      <c r="L511" s="1588"/>
      <c r="N511" s="1588"/>
      <c r="O511" s="1588"/>
      <c r="P511" s="1588"/>
      <c r="Q511" s="1588"/>
      <c r="R511" s="1588"/>
      <c r="S511" s="1588"/>
      <c r="T511" s="1588"/>
      <c r="U511" s="1588"/>
      <c r="V511" s="1588"/>
      <c r="W511" s="1588"/>
      <c r="X511" s="1588"/>
      <c r="Y511" s="1588"/>
      <c r="Z511" s="1588"/>
      <c r="AA511" s="1588"/>
      <c r="AB511" s="1588"/>
      <c r="AC511" s="1588"/>
      <c r="AD511" s="1588"/>
    </row>
    <row r="512">
      <c r="A512" s="1588"/>
      <c r="B512" s="1588"/>
      <c r="C512" s="1588"/>
      <c r="D512" s="1588"/>
      <c r="E512" s="1588"/>
      <c r="F512" s="1588"/>
      <c r="G512" s="1588"/>
      <c r="H512" s="1588"/>
      <c r="I512" s="1588"/>
      <c r="J512" s="1588"/>
      <c r="K512" s="1588"/>
      <c r="L512" s="1588"/>
      <c r="N512" s="1588"/>
      <c r="O512" s="1588"/>
      <c r="P512" s="1588"/>
      <c r="Q512" s="1588"/>
      <c r="R512" s="1588"/>
      <c r="S512" s="1588"/>
      <c r="T512" s="1588"/>
      <c r="U512" s="1588"/>
      <c r="V512" s="1588"/>
      <c r="W512" s="1588"/>
      <c r="X512" s="1588"/>
      <c r="Y512" s="1588"/>
      <c r="Z512" s="1588"/>
      <c r="AA512" s="1588"/>
      <c r="AB512" s="1588"/>
      <c r="AC512" s="1588"/>
      <c r="AD512" s="1588"/>
    </row>
    <row r="513">
      <c r="A513" s="1588"/>
      <c r="B513" s="1588"/>
      <c r="C513" s="1588"/>
      <c r="D513" s="1588"/>
      <c r="E513" s="1588"/>
      <c r="F513" s="1588"/>
      <c r="G513" s="1588"/>
      <c r="H513" s="1588"/>
      <c r="I513" s="1588"/>
      <c r="J513" s="1588"/>
      <c r="K513" s="1588"/>
      <c r="L513" s="1588"/>
      <c r="N513" s="1588"/>
      <c r="O513" s="1588"/>
      <c r="P513" s="1588"/>
      <c r="Q513" s="1588"/>
      <c r="R513" s="1588"/>
      <c r="S513" s="1588"/>
      <c r="T513" s="1588"/>
      <c r="U513" s="1588"/>
      <c r="V513" s="1588"/>
      <c r="W513" s="1588"/>
      <c r="X513" s="1588"/>
      <c r="Y513" s="1588"/>
      <c r="Z513" s="1588"/>
      <c r="AA513" s="1588"/>
      <c r="AB513" s="1588"/>
      <c r="AC513" s="1588"/>
      <c r="AD513" s="1588"/>
    </row>
    <row r="514">
      <c r="A514" s="1588"/>
      <c r="B514" s="1588"/>
      <c r="C514" s="1588"/>
      <c r="D514" s="1588"/>
      <c r="E514" s="1588"/>
      <c r="F514" s="1588"/>
      <c r="G514" s="1588"/>
      <c r="H514" s="1588"/>
      <c r="I514" s="1588"/>
      <c r="J514" s="1588"/>
      <c r="K514" s="1588"/>
      <c r="L514" s="1588"/>
      <c r="N514" s="1588"/>
      <c r="O514" s="1588"/>
      <c r="P514" s="1588"/>
      <c r="Q514" s="1588"/>
      <c r="R514" s="1588"/>
      <c r="S514" s="1588"/>
      <c r="T514" s="1588"/>
      <c r="U514" s="1588"/>
      <c r="V514" s="1588"/>
      <c r="W514" s="1588"/>
      <c r="X514" s="1588"/>
      <c r="Y514" s="1588"/>
      <c r="Z514" s="1588"/>
      <c r="AA514" s="1588"/>
      <c r="AB514" s="1588"/>
      <c r="AC514" s="1588"/>
      <c r="AD514" s="1588"/>
    </row>
    <row r="515">
      <c r="A515" s="1588"/>
      <c r="B515" s="1588"/>
      <c r="C515" s="1588"/>
      <c r="D515" s="1588"/>
      <c r="E515" s="1588"/>
      <c r="F515" s="1588"/>
      <c r="G515" s="1588"/>
      <c r="H515" s="1588"/>
      <c r="I515" s="1588"/>
      <c r="J515" s="1588"/>
      <c r="K515" s="1588"/>
      <c r="L515" s="1588"/>
      <c r="N515" s="1588"/>
      <c r="O515" s="1588"/>
      <c r="P515" s="1588"/>
      <c r="Q515" s="1588"/>
      <c r="R515" s="1588"/>
      <c r="S515" s="1588"/>
      <c r="T515" s="1588"/>
      <c r="U515" s="1588"/>
      <c r="V515" s="1588"/>
      <c r="W515" s="1588"/>
      <c r="X515" s="1588"/>
      <c r="Y515" s="1588"/>
      <c r="Z515" s="1588"/>
      <c r="AA515" s="1588"/>
      <c r="AB515" s="1588"/>
      <c r="AC515" s="1588"/>
      <c r="AD515" s="1588"/>
    </row>
    <row r="516">
      <c r="A516" s="1588"/>
      <c r="B516" s="1588"/>
      <c r="C516" s="1588"/>
      <c r="D516" s="1588"/>
      <c r="E516" s="1588"/>
      <c r="F516" s="1588"/>
      <c r="G516" s="1588"/>
      <c r="H516" s="1588"/>
      <c r="I516" s="1588"/>
      <c r="J516" s="1588"/>
      <c r="K516" s="1588"/>
      <c r="L516" s="1588"/>
      <c r="N516" s="1588"/>
      <c r="O516" s="1588"/>
      <c r="P516" s="1588"/>
      <c r="Q516" s="1588"/>
      <c r="R516" s="1588"/>
      <c r="S516" s="1588"/>
      <c r="T516" s="1588"/>
      <c r="U516" s="1588"/>
      <c r="V516" s="1588"/>
      <c r="W516" s="1588"/>
      <c r="X516" s="1588"/>
      <c r="Y516" s="1588"/>
      <c r="Z516" s="1588"/>
      <c r="AA516" s="1588"/>
      <c r="AB516" s="1588"/>
      <c r="AC516" s="1588"/>
      <c r="AD516" s="1588"/>
    </row>
    <row r="517">
      <c r="A517" s="1588"/>
      <c r="B517" s="1588"/>
      <c r="C517" s="1588"/>
      <c r="D517" s="1588"/>
      <c r="E517" s="1588"/>
      <c r="F517" s="1588"/>
      <c r="G517" s="1588"/>
      <c r="H517" s="1588"/>
      <c r="I517" s="1588"/>
      <c r="J517" s="1588"/>
      <c r="K517" s="1588"/>
      <c r="L517" s="1588"/>
      <c r="N517" s="1588"/>
      <c r="O517" s="1588"/>
      <c r="P517" s="1588"/>
      <c r="Q517" s="1588"/>
      <c r="R517" s="1588"/>
      <c r="S517" s="1588"/>
      <c r="T517" s="1588"/>
      <c r="U517" s="1588"/>
      <c r="V517" s="1588"/>
      <c r="W517" s="1588"/>
      <c r="X517" s="1588"/>
      <c r="Y517" s="1588"/>
      <c r="Z517" s="1588"/>
      <c r="AA517" s="1588"/>
      <c r="AB517" s="1588"/>
      <c r="AC517" s="1588"/>
      <c r="AD517" s="1588"/>
    </row>
    <row r="518">
      <c r="A518" s="1588"/>
      <c r="B518" s="1588"/>
      <c r="C518" s="1588"/>
      <c r="D518" s="1588"/>
      <c r="E518" s="1588"/>
      <c r="F518" s="1588"/>
      <c r="G518" s="1588"/>
      <c r="H518" s="1588"/>
      <c r="I518" s="1588"/>
      <c r="J518" s="1588"/>
      <c r="K518" s="1588"/>
      <c r="L518" s="1588"/>
      <c r="N518" s="1588"/>
      <c r="O518" s="1588"/>
      <c r="P518" s="1588"/>
      <c r="Q518" s="1588"/>
      <c r="R518" s="1588"/>
      <c r="S518" s="1588"/>
      <c r="T518" s="1588"/>
      <c r="U518" s="1588"/>
      <c r="V518" s="1588"/>
      <c r="W518" s="1588"/>
      <c r="X518" s="1588"/>
      <c r="Y518" s="1588"/>
      <c r="Z518" s="1588"/>
      <c r="AA518" s="1588"/>
      <c r="AB518" s="1588"/>
      <c r="AC518" s="1588"/>
      <c r="AD518" s="1588"/>
    </row>
    <row r="519">
      <c r="A519" s="1588"/>
      <c r="B519" s="1588"/>
      <c r="C519" s="1588"/>
      <c r="D519" s="1588"/>
      <c r="E519" s="1588"/>
      <c r="F519" s="1588"/>
      <c r="G519" s="1588"/>
      <c r="H519" s="1588"/>
      <c r="I519" s="1588"/>
      <c r="J519" s="1588"/>
      <c r="K519" s="1588"/>
      <c r="L519" s="1588"/>
      <c r="N519" s="1588"/>
      <c r="O519" s="1588"/>
      <c r="P519" s="1588"/>
      <c r="Q519" s="1588"/>
      <c r="R519" s="1588"/>
      <c r="S519" s="1588"/>
      <c r="T519" s="1588"/>
      <c r="U519" s="1588"/>
      <c r="V519" s="1588"/>
      <c r="W519" s="1588"/>
      <c r="X519" s="1588"/>
      <c r="Y519" s="1588"/>
      <c r="Z519" s="1588"/>
      <c r="AA519" s="1588"/>
      <c r="AB519" s="1588"/>
      <c r="AC519" s="1588"/>
      <c r="AD519" s="1588"/>
    </row>
    <row r="520">
      <c r="A520" s="1588"/>
      <c r="B520" s="1588"/>
      <c r="C520" s="1588"/>
      <c r="D520" s="1588"/>
      <c r="E520" s="1588"/>
      <c r="F520" s="1588"/>
      <c r="G520" s="1588"/>
      <c r="H520" s="1588"/>
      <c r="I520" s="1588"/>
      <c r="J520" s="1588"/>
      <c r="K520" s="1588"/>
      <c r="L520" s="1588"/>
      <c r="N520" s="1588"/>
      <c r="O520" s="1588"/>
      <c r="P520" s="1588"/>
      <c r="Q520" s="1588"/>
      <c r="R520" s="1588"/>
      <c r="S520" s="1588"/>
      <c r="T520" s="1588"/>
      <c r="U520" s="1588"/>
      <c r="V520" s="1588"/>
      <c r="W520" s="1588"/>
      <c r="X520" s="1588"/>
      <c r="Y520" s="1588"/>
      <c r="Z520" s="1588"/>
      <c r="AA520" s="1588"/>
      <c r="AB520" s="1588"/>
      <c r="AC520" s="1588"/>
      <c r="AD520" s="1588"/>
    </row>
    <row r="521">
      <c r="A521" s="1588"/>
      <c r="B521" s="1588"/>
      <c r="C521" s="1588"/>
      <c r="D521" s="1588"/>
      <c r="E521" s="1588"/>
      <c r="F521" s="1588"/>
      <c r="G521" s="1588"/>
      <c r="H521" s="1588"/>
      <c r="I521" s="1588"/>
      <c r="J521" s="1588"/>
      <c r="K521" s="1588"/>
      <c r="L521" s="1588"/>
      <c r="N521" s="1588"/>
      <c r="O521" s="1588"/>
      <c r="P521" s="1588"/>
      <c r="Q521" s="1588"/>
      <c r="R521" s="1588"/>
      <c r="S521" s="1588"/>
      <c r="T521" s="1588"/>
      <c r="U521" s="1588"/>
      <c r="V521" s="1588"/>
      <c r="W521" s="1588"/>
      <c r="X521" s="1588"/>
      <c r="Y521" s="1588"/>
      <c r="Z521" s="1588"/>
      <c r="AA521" s="1588"/>
      <c r="AB521" s="1588"/>
      <c r="AC521" s="1588"/>
      <c r="AD521" s="1588"/>
    </row>
    <row r="522">
      <c r="A522" s="1588"/>
      <c r="B522" s="1588"/>
      <c r="C522" s="1588"/>
      <c r="D522" s="1588"/>
      <c r="E522" s="1588"/>
      <c r="F522" s="1588"/>
      <c r="G522" s="1588"/>
      <c r="H522" s="1588"/>
      <c r="I522" s="1588"/>
      <c r="J522" s="1588"/>
      <c r="K522" s="1588"/>
      <c r="L522" s="1588"/>
      <c r="N522" s="1588"/>
      <c r="O522" s="1588"/>
      <c r="P522" s="1588"/>
      <c r="Q522" s="1588"/>
      <c r="R522" s="1588"/>
      <c r="S522" s="1588"/>
      <c r="T522" s="1588"/>
      <c r="U522" s="1588"/>
      <c r="V522" s="1588"/>
      <c r="W522" s="1588"/>
      <c r="X522" s="1588"/>
      <c r="Y522" s="1588"/>
      <c r="Z522" s="1588"/>
      <c r="AA522" s="1588"/>
      <c r="AB522" s="1588"/>
      <c r="AC522" s="1588"/>
      <c r="AD522" s="1588"/>
    </row>
    <row r="523">
      <c r="A523" s="1588"/>
      <c r="B523" s="1588"/>
      <c r="C523" s="1588"/>
      <c r="D523" s="1588"/>
      <c r="E523" s="1588"/>
      <c r="F523" s="1588"/>
      <c r="G523" s="1588"/>
      <c r="H523" s="1588"/>
      <c r="I523" s="1588"/>
      <c r="J523" s="1588"/>
      <c r="K523" s="1588"/>
      <c r="L523" s="1588"/>
      <c r="N523" s="1588"/>
      <c r="O523" s="1588"/>
      <c r="P523" s="1588"/>
      <c r="Q523" s="1588"/>
      <c r="R523" s="1588"/>
      <c r="S523" s="1588"/>
      <c r="T523" s="1588"/>
      <c r="U523" s="1588"/>
      <c r="V523" s="1588"/>
      <c r="W523" s="1588"/>
      <c r="X523" s="1588"/>
      <c r="Y523" s="1588"/>
      <c r="Z523" s="1588"/>
      <c r="AA523" s="1588"/>
      <c r="AB523" s="1588"/>
      <c r="AC523" s="1588"/>
      <c r="AD523" s="1588"/>
    </row>
    <row r="524">
      <c r="A524" s="1588"/>
      <c r="B524" s="1588"/>
      <c r="C524" s="1588"/>
      <c r="D524" s="1588"/>
      <c r="E524" s="1588"/>
      <c r="F524" s="1588"/>
      <c r="G524" s="1588"/>
      <c r="H524" s="1588"/>
      <c r="I524" s="1588"/>
      <c r="J524" s="1588"/>
      <c r="K524" s="1588"/>
      <c r="L524" s="1588"/>
      <c r="N524" s="1588"/>
      <c r="O524" s="1588"/>
      <c r="P524" s="1588"/>
      <c r="Q524" s="1588"/>
      <c r="R524" s="1588"/>
      <c r="S524" s="1588"/>
      <c r="T524" s="1588"/>
      <c r="U524" s="1588"/>
      <c r="V524" s="1588"/>
      <c r="W524" s="1588"/>
      <c r="X524" s="1588"/>
      <c r="Y524" s="1588"/>
      <c r="Z524" s="1588"/>
      <c r="AA524" s="1588"/>
      <c r="AB524" s="1588"/>
      <c r="AC524" s="1588"/>
      <c r="AD524" s="1588"/>
    </row>
    <row r="525">
      <c r="A525" s="1588"/>
      <c r="B525" s="1588"/>
      <c r="C525" s="1588"/>
      <c r="D525" s="1588"/>
      <c r="E525" s="1588"/>
      <c r="F525" s="1588"/>
      <c r="G525" s="1588"/>
      <c r="H525" s="1588"/>
      <c r="I525" s="1588"/>
      <c r="J525" s="1588"/>
      <c r="K525" s="1588"/>
      <c r="L525" s="1588"/>
      <c r="N525" s="1588"/>
      <c r="O525" s="1588"/>
      <c r="P525" s="1588"/>
      <c r="Q525" s="1588"/>
      <c r="R525" s="1588"/>
      <c r="S525" s="1588"/>
      <c r="T525" s="1588"/>
      <c r="U525" s="1588"/>
      <c r="V525" s="1588"/>
      <c r="W525" s="1588"/>
      <c r="X525" s="1588"/>
      <c r="Y525" s="1588"/>
      <c r="Z525" s="1588"/>
      <c r="AA525" s="1588"/>
      <c r="AB525" s="1588"/>
      <c r="AC525" s="1588"/>
      <c r="AD525" s="1588"/>
    </row>
    <row r="526">
      <c r="A526" s="1588"/>
      <c r="B526" s="1588"/>
      <c r="C526" s="1588"/>
      <c r="D526" s="1588"/>
      <c r="E526" s="1588"/>
      <c r="F526" s="1588"/>
      <c r="G526" s="1588"/>
      <c r="H526" s="1588"/>
      <c r="I526" s="1588"/>
      <c r="J526" s="1588"/>
      <c r="K526" s="1588"/>
      <c r="L526" s="1588"/>
      <c r="N526" s="1588"/>
      <c r="O526" s="1588"/>
      <c r="P526" s="1588"/>
      <c r="Q526" s="1588"/>
      <c r="R526" s="1588"/>
      <c r="S526" s="1588"/>
      <c r="T526" s="1588"/>
      <c r="U526" s="1588"/>
      <c r="V526" s="1588"/>
      <c r="W526" s="1588"/>
      <c r="X526" s="1588"/>
      <c r="Y526" s="1588"/>
      <c r="Z526" s="1588"/>
      <c r="AA526" s="1588"/>
      <c r="AB526" s="1588"/>
      <c r="AC526" s="1588"/>
      <c r="AD526" s="1588"/>
    </row>
    <row r="527">
      <c r="A527" s="1588"/>
      <c r="B527" s="1588"/>
      <c r="C527" s="1588"/>
      <c r="D527" s="1588"/>
      <c r="E527" s="1588"/>
      <c r="F527" s="1588"/>
      <c r="G527" s="1588"/>
      <c r="H527" s="1588"/>
      <c r="I527" s="1588"/>
      <c r="J527" s="1588"/>
      <c r="K527" s="1588"/>
      <c r="L527" s="1588"/>
      <c r="N527" s="1588"/>
      <c r="O527" s="1588"/>
      <c r="P527" s="1588"/>
      <c r="Q527" s="1588"/>
      <c r="R527" s="1588"/>
      <c r="S527" s="1588"/>
      <c r="T527" s="1588"/>
      <c r="U527" s="1588"/>
      <c r="V527" s="1588"/>
      <c r="W527" s="1588"/>
      <c r="X527" s="1588"/>
      <c r="Y527" s="1588"/>
      <c r="Z527" s="1588"/>
      <c r="AA527" s="1588"/>
      <c r="AB527" s="1588"/>
      <c r="AC527" s="1588"/>
      <c r="AD527" s="1588"/>
    </row>
    <row r="528">
      <c r="A528" s="1588"/>
      <c r="B528" s="1588"/>
      <c r="C528" s="1588"/>
      <c r="D528" s="1588"/>
      <c r="E528" s="1588"/>
      <c r="F528" s="1588"/>
      <c r="G528" s="1588"/>
      <c r="H528" s="1588"/>
      <c r="I528" s="1588"/>
      <c r="J528" s="1588"/>
      <c r="K528" s="1588"/>
      <c r="L528" s="1588"/>
      <c r="N528" s="1588"/>
      <c r="O528" s="1588"/>
      <c r="P528" s="1588"/>
      <c r="Q528" s="1588"/>
      <c r="R528" s="1588"/>
      <c r="S528" s="1588"/>
      <c r="T528" s="1588"/>
      <c r="U528" s="1588"/>
      <c r="V528" s="1588"/>
      <c r="W528" s="1588"/>
      <c r="X528" s="1588"/>
      <c r="Y528" s="1588"/>
      <c r="Z528" s="1588"/>
      <c r="AA528" s="1588"/>
      <c r="AB528" s="1588"/>
      <c r="AC528" s="1588"/>
      <c r="AD528" s="1588"/>
    </row>
    <row r="529">
      <c r="A529" s="1588"/>
      <c r="B529" s="1588"/>
      <c r="C529" s="1588"/>
      <c r="D529" s="1588"/>
      <c r="E529" s="1588"/>
      <c r="F529" s="1588"/>
      <c r="G529" s="1588"/>
      <c r="H529" s="1588"/>
      <c r="I529" s="1588"/>
      <c r="J529" s="1588"/>
      <c r="K529" s="1588"/>
      <c r="L529" s="1588"/>
      <c r="N529" s="1588"/>
      <c r="O529" s="1588"/>
      <c r="P529" s="1588"/>
      <c r="Q529" s="1588"/>
      <c r="R529" s="1588"/>
      <c r="S529" s="1588"/>
      <c r="T529" s="1588"/>
      <c r="U529" s="1588"/>
      <c r="V529" s="1588"/>
      <c r="W529" s="1588"/>
      <c r="X529" s="1588"/>
      <c r="Y529" s="1588"/>
      <c r="Z529" s="1588"/>
      <c r="AA529" s="1588"/>
      <c r="AB529" s="1588"/>
      <c r="AC529" s="1588"/>
      <c r="AD529" s="1588"/>
    </row>
    <row r="530">
      <c r="A530" s="1588"/>
      <c r="B530" s="1588"/>
      <c r="C530" s="1588"/>
      <c r="D530" s="1588"/>
      <c r="E530" s="1588"/>
      <c r="F530" s="1588"/>
      <c r="G530" s="1588"/>
      <c r="H530" s="1588"/>
      <c r="I530" s="1588"/>
      <c r="J530" s="1588"/>
      <c r="K530" s="1588"/>
      <c r="L530" s="1588"/>
      <c r="N530" s="1588"/>
      <c r="O530" s="1588"/>
      <c r="P530" s="1588"/>
      <c r="Q530" s="1588"/>
      <c r="R530" s="1588"/>
      <c r="S530" s="1588"/>
      <c r="T530" s="1588"/>
      <c r="U530" s="1588"/>
      <c r="V530" s="1588"/>
      <c r="W530" s="1588"/>
      <c r="X530" s="1588"/>
      <c r="Y530" s="1588"/>
      <c r="Z530" s="1588"/>
      <c r="AA530" s="1588"/>
      <c r="AB530" s="1588"/>
      <c r="AC530" s="1588"/>
      <c r="AD530" s="1588"/>
    </row>
    <row r="531">
      <c r="A531" s="1588"/>
      <c r="B531" s="1588"/>
      <c r="C531" s="1588"/>
      <c r="D531" s="1588"/>
      <c r="E531" s="1588"/>
      <c r="F531" s="1588"/>
      <c r="G531" s="1588"/>
      <c r="H531" s="1588"/>
      <c r="I531" s="1588"/>
      <c r="J531" s="1588"/>
      <c r="K531" s="1588"/>
      <c r="L531" s="1588"/>
      <c r="N531" s="1588"/>
      <c r="O531" s="1588"/>
      <c r="P531" s="1588"/>
      <c r="Q531" s="1588"/>
      <c r="R531" s="1588"/>
      <c r="S531" s="1588"/>
      <c r="T531" s="1588"/>
      <c r="U531" s="1588"/>
      <c r="V531" s="1588"/>
      <c r="W531" s="1588"/>
      <c r="X531" s="1588"/>
      <c r="Y531" s="1588"/>
      <c r="Z531" s="1588"/>
      <c r="AA531" s="1588"/>
      <c r="AB531" s="1588"/>
      <c r="AC531" s="1588"/>
      <c r="AD531" s="1588"/>
    </row>
    <row r="532">
      <c r="A532" s="1588"/>
      <c r="B532" s="1588"/>
      <c r="C532" s="1588"/>
      <c r="D532" s="1588"/>
      <c r="E532" s="1588"/>
      <c r="F532" s="1588"/>
      <c r="G532" s="1588"/>
      <c r="H532" s="1588"/>
      <c r="I532" s="1588"/>
      <c r="J532" s="1588"/>
      <c r="K532" s="1588"/>
      <c r="L532" s="1588"/>
      <c r="N532" s="1588"/>
      <c r="O532" s="1588"/>
      <c r="P532" s="1588"/>
      <c r="Q532" s="1588"/>
      <c r="R532" s="1588"/>
      <c r="S532" s="1588"/>
      <c r="T532" s="1588"/>
      <c r="U532" s="1588"/>
      <c r="V532" s="1588"/>
      <c r="W532" s="1588"/>
      <c r="X532" s="1588"/>
      <c r="Y532" s="1588"/>
      <c r="Z532" s="1588"/>
      <c r="AA532" s="1588"/>
      <c r="AB532" s="1588"/>
      <c r="AC532" s="1588"/>
      <c r="AD532" s="1588"/>
    </row>
    <row r="533">
      <c r="A533" s="1588"/>
      <c r="B533" s="1588"/>
      <c r="C533" s="1588"/>
      <c r="D533" s="1588"/>
      <c r="E533" s="1588"/>
      <c r="F533" s="1588"/>
      <c r="G533" s="1588"/>
      <c r="H533" s="1588"/>
      <c r="I533" s="1588"/>
      <c r="J533" s="1588"/>
      <c r="K533" s="1588"/>
      <c r="L533" s="1588"/>
      <c r="N533" s="1588"/>
      <c r="O533" s="1588"/>
      <c r="P533" s="1588"/>
      <c r="Q533" s="1588"/>
      <c r="R533" s="1588"/>
      <c r="S533" s="1588"/>
      <c r="T533" s="1588"/>
      <c r="U533" s="1588"/>
      <c r="V533" s="1588"/>
      <c r="W533" s="1588"/>
      <c r="X533" s="1588"/>
      <c r="Y533" s="1588"/>
      <c r="Z533" s="1588"/>
      <c r="AA533" s="1588"/>
      <c r="AB533" s="1588"/>
      <c r="AC533" s="1588"/>
      <c r="AD533" s="1588"/>
    </row>
    <row r="534">
      <c r="A534" s="1588"/>
      <c r="B534" s="1588"/>
      <c r="C534" s="1588"/>
      <c r="D534" s="1588"/>
      <c r="E534" s="1588"/>
      <c r="F534" s="1588"/>
      <c r="G534" s="1588"/>
      <c r="H534" s="1588"/>
      <c r="I534" s="1588"/>
      <c r="J534" s="1588"/>
      <c r="K534" s="1588"/>
      <c r="L534" s="1588"/>
      <c r="N534" s="1588"/>
      <c r="O534" s="1588"/>
      <c r="P534" s="1588"/>
      <c r="Q534" s="1588"/>
      <c r="R534" s="1588"/>
      <c r="S534" s="1588"/>
      <c r="T534" s="1588"/>
      <c r="U534" s="1588"/>
      <c r="V534" s="1588"/>
      <c r="W534" s="1588"/>
      <c r="X534" s="1588"/>
      <c r="Y534" s="1588"/>
      <c r="Z534" s="1588"/>
      <c r="AA534" s="1588"/>
      <c r="AB534" s="1588"/>
      <c r="AC534" s="1588"/>
      <c r="AD534" s="1588"/>
    </row>
    <row r="535">
      <c r="A535" s="1588"/>
      <c r="B535" s="1588"/>
      <c r="C535" s="1588"/>
      <c r="D535" s="1588"/>
      <c r="E535" s="1588"/>
      <c r="F535" s="1588"/>
      <c r="G535" s="1588"/>
      <c r="H535" s="1588"/>
      <c r="I535" s="1588"/>
      <c r="J535" s="1588"/>
      <c r="K535" s="1588"/>
      <c r="L535" s="1588"/>
      <c r="N535" s="1588"/>
      <c r="O535" s="1588"/>
      <c r="P535" s="1588"/>
      <c r="Q535" s="1588"/>
      <c r="R535" s="1588"/>
      <c r="S535" s="1588"/>
      <c r="T535" s="1588"/>
      <c r="U535" s="1588"/>
      <c r="V535" s="1588"/>
      <c r="W535" s="1588"/>
      <c r="X535" s="1588"/>
      <c r="Y535" s="1588"/>
      <c r="Z535" s="1588"/>
      <c r="AA535" s="1588"/>
      <c r="AB535" s="1588"/>
      <c r="AC535" s="1588"/>
      <c r="AD535" s="1588"/>
    </row>
    <row r="536">
      <c r="A536" s="1588"/>
      <c r="B536" s="1588"/>
      <c r="C536" s="1588"/>
      <c r="D536" s="1588"/>
      <c r="E536" s="1588"/>
      <c r="F536" s="1588"/>
      <c r="G536" s="1588"/>
      <c r="H536" s="1588"/>
      <c r="I536" s="1588"/>
      <c r="J536" s="1588"/>
      <c r="K536" s="1588"/>
      <c r="L536" s="1588"/>
      <c r="N536" s="1588"/>
      <c r="O536" s="1588"/>
      <c r="P536" s="1588"/>
      <c r="Q536" s="1588"/>
      <c r="R536" s="1588"/>
      <c r="S536" s="1588"/>
      <c r="T536" s="1588"/>
      <c r="U536" s="1588"/>
      <c r="V536" s="1588"/>
      <c r="W536" s="1588"/>
      <c r="X536" s="1588"/>
      <c r="Y536" s="1588"/>
      <c r="Z536" s="1588"/>
      <c r="AA536" s="1588"/>
      <c r="AB536" s="1588"/>
      <c r="AC536" s="1588"/>
      <c r="AD536" s="1588"/>
    </row>
    <row r="537">
      <c r="A537" s="1588"/>
      <c r="B537" s="1588"/>
      <c r="C537" s="1588"/>
      <c r="D537" s="1588"/>
      <c r="E537" s="1588"/>
      <c r="F537" s="1588"/>
      <c r="G537" s="1588"/>
      <c r="H537" s="1588"/>
      <c r="I537" s="1588"/>
      <c r="J537" s="1588"/>
      <c r="K537" s="1588"/>
      <c r="L537" s="1588"/>
      <c r="N537" s="1588"/>
      <c r="O537" s="1588"/>
      <c r="P537" s="1588"/>
      <c r="Q537" s="1588"/>
      <c r="R537" s="1588"/>
      <c r="S537" s="1588"/>
      <c r="T537" s="1588"/>
      <c r="U537" s="1588"/>
      <c r="V537" s="1588"/>
      <c r="W537" s="1588"/>
      <c r="X537" s="1588"/>
      <c r="Y537" s="1588"/>
      <c r="Z537" s="1588"/>
      <c r="AA537" s="1588"/>
      <c r="AB537" s="1588"/>
      <c r="AC537" s="1588"/>
      <c r="AD537" s="1588"/>
    </row>
    <row r="538">
      <c r="A538" s="1588"/>
      <c r="B538" s="1588"/>
      <c r="C538" s="1588"/>
      <c r="D538" s="1588"/>
      <c r="E538" s="1588"/>
      <c r="F538" s="1588"/>
      <c r="G538" s="1588"/>
      <c r="H538" s="1588"/>
      <c r="I538" s="1588"/>
      <c r="J538" s="1588"/>
      <c r="K538" s="1588"/>
      <c r="L538" s="1588"/>
      <c r="N538" s="1588"/>
      <c r="O538" s="1588"/>
      <c r="P538" s="1588"/>
      <c r="Q538" s="1588"/>
      <c r="R538" s="1588"/>
      <c r="S538" s="1588"/>
      <c r="T538" s="1588"/>
      <c r="U538" s="1588"/>
      <c r="V538" s="1588"/>
      <c r="W538" s="1588"/>
      <c r="X538" s="1588"/>
      <c r="Y538" s="1588"/>
      <c r="Z538" s="1588"/>
      <c r="AA538" s="1588"/>
      <c r="AB538" s="1588"/>
      <c r="AC538" s="1588"/>
      <c r="AD538" s="1588"/>
    </row>
    <row r="539">
      <c r="A539" s="1588"/>
      <c r="B539" s="1588"/>
      <c r="C539" s="1588"/>
      <c r="D539" s="1588"/>
      <c r="E539" s="1588"/>
      <c r="F539" s="1588"/>
      <c r="G539" s="1588"/>
      <c r="H539" s="1588"/>
      <c r="I539" s="1588"/>
      <c r="J539" s="1588"/>
      <c r="K539" s="1588"/>
      <c r="L539" s="1588"/>
      <c r="N539" s="1588"/>
      <c r="O539" s="1588"/>
      <c r="P539" s="1588"/>
      <c r="Q539" s="1588"/>
      <c r="R539" s="1588"/>
      <c r="S539" s="1588"/>
      <c r="T539" s="1588"/>
      <c r="U539" s="1588"/>
      <c r="V539" s="1588"/>
      <c r="W539" s="1588"/>
      <c r="X539" s="1588"/>
      <c r="Y539" s="1588"/>
      <c r="Z539" s="1588"/>
      <c r="AA539" s="1588"/>
      <c r="AB539" s="1588"/>
      <c r="AC539" s="1588"/>
      <c r="AD539" s="1588"/>
    </row>
    <row r="540">
      <c r="A540" s="1588"/>
      <c r="B540" s="1588"/>
      <c r="C540" s="1588"/>
      <c r="D540" s="1588"/>
      <c r="E540" s="1588"/>
      <c r="F540" s="1588"/>
      <c r="G540" s="1588"/>
      <c r="H540" s="1588"/>
      <c r="I540" s="1588"/>
      <c r="J540" s="1588"/>
      <c r="K540" s="1588"/>
      <c r="L540" s="1588"/>
      <c r="N540" s="1588"/>
      <c r="O540" s="1588"/>
      <c r="P540" s="1588"/>
      <c r="Q540" s="1588"/>
      <c r="R540" s="1588"/>
      <c r="S540" s="1588"/>
      <c r="T540" s="1588"/>
      <c r="U540" s="1588"/>
      <c r="V540" s="1588"/>
      <c r="W540" s="1588"/>
      <c r="X540" s="1588"/>
      <c r="Y540" s="1588"/>
      <c r="Z540" s="1588"/>
      <c r="AA540" s="1588"/>
      <c r="AB540" s="1588"/>
      <c r="AC540" s="1588"/>
      <c r="AD540" s="1588"/>
    </row>
    <row r="541">
      <c r="A541" s="1588"/>
      <c r="B541" s="1588"/>
      <c r="C541" s="1588"/>
      <c r="D541" s="1588"/>
      <c r="E541" s="1588"/>
      <c r="F541" s="1588"/>
      <c r="G541" s="1588"/>
      <c r="H541" s="1588"/>
      <c r="I541" s="1588"/>
      <c r="J541" s="1588"/>
      <c r="K541" s="1588"/>
      <c r="L541" s="1588"/>
      <c r="N541" s="1588"/>
      <c r="O541" s="1588"/>
      <c r="P541" s="1588"/>
      <c r="Q541" s="1588"/>
      <c r="R541" s="1588"/>
      <c r="S541" s="1588"/>
      <c r="T541" s="1588"/>
      <c r="U541" s="1588"/>
      <c r="V541" s="1588"/>
      <c r="W541" s="1588"/>
      <c r="X541" s="1588"/>
      <c r="Y541" s="1588"/>
      <c r="Z541" s="1588"/>
      <c r="AA541" s="1588"/>
      <c r="AB541" s="1588"/>
      <c r="AC541" s="1588"/>
      <c r="AD541" s="1588"/>
    </row>
    <row r="542">
      <c r="A542" s="1588"/>
      <c r="B542" s="1588"/>
      <c r="C542" s="1588"/>
      <c r="D542" s="1588"/>
      <c r="E542" s="1588"/>
      <c r="F542" s="1588"/>
      <c r="G542" s="1588"/>
      <c r="H542" s="1588"/>
      <c r="I542" s="1588"/>
      <c r="J542" s="1588"/>
      <c r="K542" s="1588"/>
      <c r="L542" s="1588"/>
      <c r="N542" s="1588"/>
      <c r="O542" s="1588"/>
      <c r="P542" s="1588"/>
      <c r="Q542" s="1588"/>
      <c r="R542" s="1588"/>
      <c r="S542" s="1588"/>
      <c r="T542" s="1588"/>
      <c r="U542" s="1588"/>
      <c r="V542" s="1588"/>
      <c r="W542" s="1588"/>
      <c r="X542" s="1588"/>
      <c r="Y542" s="1588"/>
      <c r="Z542" s="1588"/>
      <c r="AA542" s="1588"/>
      <c r="AB542" s="1588"/>
      <c r="AC542" s="1588"/>
      <c r="AD542" s="1588"/>
    </row>
    <row r="543">
      <c r="A543" s="1588"/>
      <c r="B543" s="1588"/>
      <c r="C543" s="1588"/>
      <c r="D543" s="1588"/>
      <c r="E543" s="1588"/>
      <c r="F543" s="1588"/>
      <c r="G543" s="1588"/>
      <c r="H543" s="1588"/>
      <c r="I543" s="1588"/>
      <c r="J543" s="1588"/>
      <c r="K543" s="1588"/>
      <c r="L543" s="1588"/>
      <c r="N543" s="1588"/>
      <c r="O543" s="1588"/>
      <c r="P543" s="1588"/>
      <c r="Q543" s="1588"/>
      <c r="R543" s="1588"/>
      <c r="S543" s="1588"/>
      <c r="T543" s="1588"/>
      <c r="U543" s="1588"/>
      <c r="V543" s="1588"/>
      <c r="W543" s="1588"/>
      <c r="X543" s="1588"/>
      <c r="Y543" s="1588"/>
      <c r="Z543" s="1588"/>
      <c r="AA543" s="1588"/>
      <c r="AB543" s="1588"/>
      <c r="AC543" s="1588"/>
      <c r="AD543" s="1588"/>
    </row>
    <row r="544">
      <c r="A544" s="1588"/>
      <c r="B544" s="1588"/>
      <c r="C544" s="1588"/>
      <c r="D544" s="1588"/>
      <c r="E544" s="1588"/>
      <c r="F544" s="1588"/>
      <c r="G544" s="1588"/>
      <c r="H544" s="1588"/>
      <c r="I544" s="1588"/>
      <c r="J544" s="1588"/>
      <c r="K544" s="1588"/>
      <c r="L544" s="1588"/>
      <c r="N544" s="1588"/>
      <c r="O544" s="1588"/>
      <c r="P544" s="1588"/>
      <c r="Q544" s="1588"/>
      <c r="R544" s="1588"/>
      <c r="S544" s="1588"/>
      <c r="T544" s="1588"/>
      <c r="U544" s="1588"/>
      <c r="V544" s="1588"/>
      <c r="W544" s="1588"/>
      <c r="X544" s="1588"/>
      <c r="Y544" s="1588"/>
      <c r="Z544" s="1588"/>
      <c r="AA544" s="1588"/>
      <c r="AB544" s="1588"/>
      <c r="AC544" s="1588"/>
      <c r="AD544" s="1588"/>
    </row>
    <row r="545">
      <c r="A545" s="1588"/>
      <c r="B545" s="1588"/>
      <c r="C545" s="1588"/>
      <c r="D545" s="1588"/>
      <c r="E545" s="1588"/>
      <c r="F545" s="1588"/>
      <c r="G545" s="1588"/>
      <c r="H545" s="1588"/>
      <c r="I545" s="1588"/>
      <c r="J545" s="1588"/>
      <c r="K545" s="1588"/>
      <c r="L545" s="1588"/>
      <c r="N545" s="1588"/>
      <c r="O545" s="1588"/>
      <c r="P545" s="1588"/>
      <c r="Q545" s="1588"/>
      <c r="R545" s="1588"/>
      <c r="S545" s="1588"/>
      <c r="T545" s="1588"/>
      <c r="U545" s="1588"/>
      <c r="V545" s="1588"/>
      <c r="W545" s="1588"/>
      <c r="X545" s="1588"/>
      <c r="Y545" s="1588"/>
      <c r="Z545" s="1588"/>
      <c r="AA545" s="1588"/>
      <c r="AB545" s="1588"/>
      <c r="AC545" s="1588"/>
      <c r="AD545" s="1588"/>
    </row>
    <row r="546">
      <c r="A546" s="1588"/>
      <c r="B546" s="1588"/>
      <c r="C546" s="1588"/>
      <c r="D546" s="1588"/>
      <c r="E546" s="1588"/>
      <c r="F546" s="1588"/>
      <c r="G546" s="1588"/>
      <c r="H546" s="1588"/>
      <c r="I546" s="1588"/>
      <c r="J546" s="1588"/>
      <c r="K546" s="1588"/>
      <c r="L546" s="1588"/>
      <c r="N546" s="1588"/>
      <c r="O546" s="1588"/>
      <c r="P546" s="1588"/>
      <c r="Q546" s="1588"/>
      <c r="R546" s="1588"/>
      <c r="S546" s="1588"/>
      <c r="T546" s="1588"/>
      <c r="U546" s="1588"/>
      <c r="V546" s="1588"/>
      <c r="W546" s="1588"/>
      <c r="X546" s="1588"/>
      <c r="Y546" s="1588"/>
      <c r="Z546" s="1588"/>
      <c r="AA546" s="1588"/>
      <c r="AB546" s="1588"/>
      <c r="AC546" s="1588"/>
      <c r="AD546" s="1588"/>
    </row>
    <row r="547">
      <c r="A547" s="1588"/>
      <c r="B547" s="1588"/>
      <c r="C547" s="1588"/>
      <c r="D547" s="1588"/>
      <c r="E547" s="1588"/>
      <c r="F547" s="1588"/>
      <c r="G547" s="1588"/>
      <c r="H547" s="1588"/>
      <c r="I547" s="1588"/>
      <c r="J547" s="1588"/>
      <c r="K547" s="1588"/>
      <c r="L547" s="1588"/>
      <c r="N547" s="1588"/>
      <c r="O547" s="1588"/>
      <c r="P547" s="1588"/>
      <c r="Q547" s="1588"/>
      <c r="R547" s="1588"/>
      <c r="S547" s="1588"/>
      <c r="T547" s="1588"/>
      <c r="U547" s="1588"/>
      <c r="V547" s="1588"/>
      <c r="W547" s="1588"/>
      <c r="X547" s="1588"/>
      <c r="Y547" s="1588"/>
      <c r="Z547" s="1588"/>
      <c r="AA547" s="1588"/>
      <c r="AB547" s="1588"/>
      <c r="AC547" s="1588"/>
      <c r="AD547" s="1588"/>
    </row>
    <row r="548">
      <c r="A548" s="1588"/>
      <c r="B548" s="1588"/>
      <c r="C548" s="1588"/>
      <c r="D548" s="1588"/>
      <c r="E548" s="1588"/>
      <c r="F548" s="1588"/>
      <c r="G548" s="1588"/>
      <c r="H548" s="1588"/>
      <c r="I548" s="1588"/>
      <c r="J548" s="1588"/>
      <c r="K548" s="1588"/>
      <c r="L548" s="1588"/>
      <c r="N548" s="1588"/>
      <c r="O548" s="1588"/>
      <c r="P548" s="1588"/>
      <c r="Q548" s="1588"/>
      <c r="R548" s="1588"/>
      <c r="S548" s="1588"/>
      <c r="T548" s="1588"/>
      <c r="U548" s="1588"/>
      <c r="V548" s="1588"/>
      <c r="W548" s="1588"/>
      <c r="X548" s="1588"/>
      <c r="Y548" s="1588"/>
      <c r="Z548" s="1588"/>
      <c r="AA548" s="1588"/>
      <c r="AB548" s="1588"/>
      <c r="AC548" s="1588"/>
      <c r="AD548" s="1588"/>
    </row>
    <row r="549">
      <c r="A549" s="1588"/>
      <c r="B549" s="1588"/>
      <c r="C549" s="1588"/>
      <c r="D549" s="1588"/>
      <c r="E549" s="1588"/>
      <c r="F549" s="1588"/>
      <c r="G549" s="1588"/>
      <c r="H549" s="1588"/>
      <c r="I549" s="1588"/>
      <c r="J549" s="1588"/>
      <c r="K549" s="1588"/>
      <c r="L549" s="1588"/>
      <c r="N549" s="1588"/>
      <c r="O549" s="1588"/>
      <c r="P549" s="1588"/>
      <c r="Q549" s="1588"/>
      <c r="R549" s="1588"/>
      <c r="S549" s="1588"/>
      <c r="T549" s="1588"/>
      <c r="U549" s="1588"/>
      <c r="V549" s="1588"/>
      <c r="W549" s="1588"/>
      <c r="X549" s="1588"/>
      <c r="Y549" s="1588"/>
      <c r="Z549" s="1588"/>
      <c r="AA549" s="1588"/>
      <c r="AB549" s="1588"/>
      <c r="AC549" s="1588"/>
      <c r="AD549" s="1588"/>
    </row>
    <row r="550">
      <c r="A550" s="1588"/>
      <c r="B550" s="1588"/>
      <c r="C550" s="1588"/>
      <c r="D550" s="1588"/>
      <c r="E550" s="1588"/>
      <c r="F550" s="1588"/>
      <c r="G550" s="1588"/>
      <c r="H550" s="1588"/>
      <c r="I550" s="1588"/>
      <c r="J550" s="1588"/>
      <c r="K550" s="1588"/>
      <c r="L550" s="1588"/>
      <c r="N550" s="1588"/>
      <c r="O550" s="1588"/>
      <c r="P550" s="1588"/>
      <c r="Q550" s="1588"/>
      <c r="R550" s="1588"/>
      <c r="S550" s="1588"/>
      <c r="T550" s="1588"/>
      <c r="U550" s="1588"/>
      <c r="V550" s="1588"/>
      <c r="W550" s="1588"/>
      <c r="X550" s="1588"/>
      <c r="Y550" s="1588"/>
      <c r="Z550" s="1588"/>
      <c r="AA550" s="1588"/>
      <c r="AB550" s="1588"/>
      <c r="AC550" s="1588"/>
      <c r="AD550" s="1588"/>
    </row>
    <row r="551">
      <c r="A551" s="1588"/>
      <c r="B551" s="1588"/>
      <c r="C551" s="1588"/>
      <c r="D551" s="1588"/>
      <c r="E551" s="1588"/>
      <c r="F551" s="1588"/>
      <c r="G551" s="1588"/>
      <c r="H551" s="1588"/>
      <c r="I551" s="1588"/>
      <c r="J551" s="1588"/>
      <c r="K551" s="1588"/>
      <c r="L551" s="1588"/>
      <c r="N551" s="1588"/>
      <c r="O551" s="1588"/>
      <c r="P551" s="1588"/>
      <c r="Q551" s="1588"/>
      <c r="R551" s="1588"/>
      <c r="S551" s="1588"/>
      <c r="T551" s="1588"/>
      <c r="U551" s="1588"/>
      <c r="V551" s="1588"/>
      <c r="W551" s="1588"/>
      <c r="X551" s="1588"/>
      <c r="Y551" s="1588"/>
      <c r="Z551" s="1588"/>
      <c r="AA551" s="1588"/>
      <c r="AB551" s="1588"/>
      <c r="AC551" s="1588"/>
      <c r="AD551" s="1588"/>
    </row>
    <row r="552">
      <c r="A552" s="1588"/>
      <c r="B552" s="1588"/>
      <c r="C552" s="1588"/>
      <c r="D552" s="1588"/>
      <c r="E552" s="1588"/>
      <c r="F552" s="1588"/>
      <c r="G552" s="1588"/>
      <c r="H552" s="1588"/>
      <c r="I552" s="1588"/>
      <c r="J552" s="1588"/>
      <c r="K552" s="1588"/>
      <c r="L552" s="1588"/>
      <c r="N552" s="1588"/>
      <c r="O552" s="1588"/>
      <c r="P552" s="1588"/>
      <c r="Q552" s="1588"/>
      <c r="R552" s="1588"/>
      <c r="S552" s="1588"/>
      <c r="T552" s="1588"/>
      <c r="U552" s="1588"/>
      <c r="V552" s="1588"/>
      <c r="W552" s="1588"/>
      <c r="X552" s="1588"/>
      <c r="Y552" s="1588"/>
      <c r="Z552" s="1588"/>
      <c r="AA552" s="1588"/>
      <c r="AB552" s="1588"/>
      <c r="AC552" s="1588"/>
      <c r="AD552" s="1588"/>
    </row>
    <row r="553">
      <c r="A553" s="1588"/>
      <c r="B553" s="1588"/>
      <c r="C553" s="1588"/>
      <c r="D553" s="1588"/>
      <c r="E553" s="1588"/>
      <c r="F553" s="1588"/>
      <c r="G553" s="1588"/>
      <c r="H553" s="1588"/>
      <c r="I553" s="1588"/>
      <c r="J553" s="1588"/>
      <c r="K553" s="1588"/>
      <c r="L553" s="1588"/>
      <c r="N553" s="1588"/>
      <c r="O553" s="1588"/>
      <c r="P553" s="1588"/>
      <c r="Q553" s="1588"/>
      <c r="R553" s="1588"/>
      <c r="S553" s="1588"/>
      <c r="T553" s="1588"/>
      <c r="U553" s="1588"/>
      <c r="V553" s="1588"/>
      <c r="W553" s="1588"/>
      <c r="X553" s="1588"/>
      <c r="Y553" s="1588"/>
      <c r="Z553" s="1588"/>
      <c r="AA553" s="1588"/>
      <c r="AB553" s="1588"/>
      <c r="AC553" s="1588"/>
      <c r="AD553" s="1588"/>
    </row>
    <row r="554">
      <c r="A554" s="1588"/>
      <c r="B554" s="1588"/>
      <c r="C554" s="1588"/>
      <c r="D554" s="1588"/>
      <c r="E554" s="1588"/>
      <c r="F554" s="1588"/>
      <c r="G554" s="1588"/>
      <c r="H554" s="1588"/>
      <c r="I554" s="1588"/>
      <c r="J554" s="1588"/>
      <c r="K554" s="1588"/>
      <c r="L554" s="1588"/>
      <c r="N554" s="1588"/>
      <c r="O554" s="1588"/>
      <c r="P554" s="1588"/>
      <c r="Q554" s="1588"/>
      <c r="R554" s="1588"/>
      <c r="S554" s="1588"/>
      <c r="T554" s="1588"/>
      <c r="U554" s="1588"/>
      <c r="V554" s="1588"/>
      <c r="W554" s="1588"/>
      <c r="X554" s="1588"/>
      <c r="Y554" s="1588"/>
      <c r="Z554" s="1588"/>
      <c r="AA554" s="1588"/>
      <c r="AB554" s="1588"/>
      <c r="AC554" s="1588"/>
      <c r="AD554" s="1588"/>
    </row>
    <row r="555">
      <c r="A555" s="1588"/>
      <c r="B555" s="1588"/>
      <c r="C555" s="1588"/>
      <c r="D555" s="1588"/>
      <c r="E555" s="1588"/>
      <c r="F555" s="1588"/>
      <c r="G555" s="1588"/>
      <c r="H555" s="1588"/>
      <c r="I555" s="1588"/>
      <c r="J555" s="1588"/>
      <c r="K555" s="1588"/>
      <c r="L555" s="1588"/>
      <c r="N555" s="1588"/>
      <c r="O555" s="1588"/>
      <c r="P555" s="1588"/>
      <c r="Q555" s="1588"/>
      <c r="R555" s="1588"/>
      <c r="S555" s="1588"/>
      <c r="T555" s="1588"/>
      <c r="U555" s="1588"/>
      <c r="V555" s="1588"/>
      <c r="W555" s="1588"/>
      <c r="X555" s="1588"/>
      <c r="Y555" s="1588"/>
      <c r="Z555" s="1588"/>
      <c r="AA555" s="1588"/>
      <c r="AB555" s="1588"/>
      <c r="AC555" s="1588"/>
      <c r="AD555" s="1588"/>
    </row>
    <row r="556">
      <c r="A556" s="1588"/>
      <c r="B556" s="1588"/>
      <c r="C556" s="1588"/>
      <c r="D556" s="1588"/>
      <c r="E556" s="1588"/>
      <c r="F556" s="1588"/>
      <c r="G556" s="1588"/>
      <c r="H556" s="1588"/>
      <c r="I556" s="1588"/>
      <c r="J556" s="1588"/>
      <c r="K556" s="1588"/>
      <c r="L556" s="1588"/>
      <c r="N556" s="1588"/>
      <c r="O556" s="1588"/>
      <c r="P556" s="1588"/>
      <c r="Q556" s="1588"/>
      <c r="R556" s="1588"/>
      <c r="S556" s="1588"/>
      <c r="T556" s="1588"/>
      <c r="U556" s="1588"/>
      <c r="V556" s="1588"/>
      <c r="W556" s="1588"/>
      <c r="X556" s="1588"/>
      <c r="Y556" s="1588"/>
      <c r="Z556" s="1588"/>
      <c r="AA556" s="1588"/>
      <c r="AB556" s="1588"/>
      <c r="AC556" s="1588"/>
      <c r="AD556" s="1588"/>
    </row>
    <row r="557">
      <c r="A557" s="1588"/>
      <c r="B557" s="1588"/>
      <c r="C557" s="1588"/>
      <c r="D557" s="1588"/>
      <c r="E557" s="1588"/>
      <c r="F557" s="1588"/>
      <c r="G557" s="1588"/>
      <c r="H557" s="1588"/>
      <c r="I557" s="1588"/>
      <c r="J557" s="1588"/>
      <c r="K557" s="1588"/>
      <c r="L557" s="1588"/>
      <c r="N557" s="1588"/>
      <c r="O557" s="1588"/>
      <c r="P557" s="1588"/>
      <c r="Q557" s="1588"/>
      <c r="R557" s="1588"/>
      <c r="S557" s="1588"/>
      <c r="T557" s="1588"/>
      <c r="U557" s="1588"/>
      <c r="V557" s="1588"/>
      <c r="W557" s="1588"/>
      <c r="X557" s="1588"/>
      <c r="Y557" s="1588"/>
      <c r="Z557" s="1588"/>
      <c r="AA557" s="1588"/>
      <c r="AB557" s="1588"/>
      <c r="AC557" s="1588"/>
      <c r="AD557" s="1588"/>
    </row>
    <row r="558">
      <c r="A558" s="1588"/>
      <c r="B558" s="1588"/>
      <c r="C558" s="1588"/>
      <c r="D558" s="1588"/>
      <c r="E558" s="1588"/>
      <c r="F558" s="1588"/>
      <c r="G558" s="1588"/>
      <c r="H558" s="1588"/>
      <c r="I558" s="1588"/>
      <c r="J558" s="1588"/>
      <c r="K558" s="1588"/>
      <c r="L558" s="1588"/>
      <c r="N558" s="1588"/>
      <c r="O558" s="1588"/>
      <c r="P558" s="1588"/>
      <c r="Q558" s="1588"/>
      <c r="R558" s="1588"/>
      <c r="S558" s="1588"/>
      <c r="T558" s="1588"/>
      <c r="U558" s="1588"/>
      <c r="V558" s="1588"/>
      <c r="W558" s="1588"/>
      <c r="X558" s="1588"/>
      <c r="Y558" s="1588"/>
      <c r="Z558" s="1588"/>
      <c r="AA558" s="1588"/>
      <c r="AB558" s="1588"/>
      <c r="AC558" s="1588"/>
      <c r="AD558" s="1588"/>
    </row>
    <row r="559">
      <c r="A559" s="1588"/>
      <c r="B559" s="1588"/>
      <c r="C559" s="1588"/>
      <c r="D559" s="1588"/>
      <c r="E559" s="1588"/>
      <c r="F559" s="1588"/>
      <c r="G559" s="1588"/>
      <c r="H559" s="1588"/>
      <c r="I559" s="1588"/>
      <c r="J559" s="1588"/>
      <c r="K559" s="1588"/>
      <c r="L559" s="1588"/>
      <c r="N559" s="1588"/>
      <c r="O559" s="1588"/>
      <c r="P559" s="1588"/>
      <c r="Q559" s="1588"/>
      <c r="R559" s="1588"/>
      <c r="S559" s="1588"/>
      <c r="T559" s="1588"/>
      <c r="U559" s="1588"/>
      <c r="V559" s="1588"/>
      <c r="W559" s="1588"/>
      <c r="X559" s="1588"/>
      <c r="Y559" s="1588"/>
      <c r="Z559" s="1588"/>
      <c r="AA559" s="1588"/>
      <c r="AB559" s="1588"/>
      <c r="AC559" s="1588"/>
      <c r="AD559" s="1588"/>
    </row>
    <row r="560">
      <c r="A560" s="1588"/>
      <c r="B560" s="1588"/>
      <c r="C560" s="1588"/>
      <c r="D560" s="1588"/>
      <c r="E560" s="1588"/>
      <c r="F560" s="1588"/>
      <c r="G560" s="1588"/>
      <c r="H560" s="1588"/>
      <c r="I560" s="1588"/>
      <c r="J560" s="1588"/>
      <c r="K560" s="1588"/>
      <c r="L560" s="1588"/>
      <c r="N560" s="1588"/>
      <c r="O560" s="1588"/>
      <c r="P560" s="1588"/>
      <c r="Q560" s="1588"/>
      <c r="R560" s="1588"/>
      <c r="S560" s="1588"/>
      <c r="T560" s="1588"/>
      <c r="U560" s="1588"/>
      <c r="V560" s="1588"/>
      <c r="W560" s="1588"/>
      <c r="X560" s="1588"/>
      <c r="Y560" s="1588"/>
      <c r="Z560" s="1588"/>
      <c r="AA560" s="1588"/>
      <c r="AB560" s="1588"/>
      <c r="AC560" s="1588"/>
      <c r="AD560" s="1588"/>
    </row>
    <row r="561">
      <c r="A561" s="1588"/>
      <c r="B561" s="1588"/>
      <c r="C561" s="1588"/>
      <c r="D561" s="1588"/>
      <c r="E561" s="1588"/>
      <c r="F561" s="1588"/>
      <c r="G561" s="1588"/>
      <c r="H561" s="1588"/>
      <c r="I561" s="1588"/>
      <c r="J561" s="1588"/>
      <c r="K561" s="1588"/>
      <c r="L561" s="1588"/>
      <c r="N561" s="1588"/>
      <c r="O561" s="1588"/>
      <c r="P561" s="1588"/>
      <c r="Q561" s="1588"/>
      <c r="R561" s="1588"/>
      <c r="S561" s="1588"/>
      <c r="T561" s="1588"/>
      <c r="U561" s="1588"/>
      <c r="V561" s="1588"/>
      <c r="W561" s="1588"/>
      <c r="X561" s="1588"/>
      <c r="Y561" s="1588"/>
      <c r="Z561" s="1588"/>
      <c r="AA561" s="1588"/>
      <c r="AB561" s="1588"/>
      <c r="AC561" s="1588"/>
      <c r="AD561" s="1588"/>
    </row>
    <row r="562">
      <c r="A562" s="1588"/>
      <c r="B562" s="1588"/>
      <c r="C562" s="1588"/>
      <c r="D562" s="1588"/>
      <c r="E562" s="1588"/>
      <c r="F562" s="1588"/>
      <c r="G562" s="1588"/>
      <c r="H562" s="1588"/>
      <c r="I562" s="1588"/>
      <c r="J562" s="1588"/>
      <c r="K562" s="1588"/>
      <c r="L562" s="1588"/>
      <c r="N562" s="1588"/>
      <c r="O562" s="1588"/>
      <c r="P562" s="1588"/>
      <c r="Q562" s="1588"/>
      <c r="R562" s="1588"/>
      <c r="S562" s="1588"/>
      <c r="T562" s="1588"/>
      <c r="U562" s="1588"/>
      <c r="V562" s="1588"/>
      <c r="W562" s="1588"/>
      <c r="X562" s="1588"/>
      <c r="Y562" s="1588"/>
      <c r="Z562" s="1588"/>
      <c r="AA562" s="1588"/>
      <c r="AB562" s="1588"/>
      <c r="AC562" s="1588"/>
      <c r="AD562" s="1588"/>
    </row>
    <row r="563">
      <c r="A563" s="1588"/>
      <c r="B563" s="1588"/>
      <c r="C563" s="1588"/>
      <c r="D563" s="1588"/>
      <c r="E563" s="1588"/>
      <c r="F563" s="1588"/>
      <c r="G563" s="1588"/>
      <c r="H563" s="1588"/>
      <c r="I563" s="1588"/>
      <c r="J563" s="1588"/>
      <c r="K563" s="1588"/>
      <c r="L563" s="1588"/>
      <c r="N563" s="1588"/>
      <c r="O563" s="1588"/>
      <c r="P563" s="1588"/>
      <c r="Q563" s="1588"/>
      <c r="R563" s="1588"/>
      <c r="S563" s="1588"/>
      <c r="T563" s="1588"/>
      <c r="U563" s="1588"/>
      <c r="V563" s="1588"/>
      <c r="W563" s="1588"/>
      <c r="X563" s="1588"/>
      <c r="Y563" s="1588"/>
      <c r="Z563" s="1588"/>
      <c r="AA563" s="1588"/>
      <c r="AB563" s="1588"/>
      <c r="AC563" s="1588"/>
      <c r="AD563" s="1588"/>
    </row>
    <row r="564">
      <c r="A564" s="1588"/>
      <c r="B564" s="1588"/>
      <c r="C564" s="1588"/>
      <c r="D564" s="1588"/>
      <c r="E564" s="1588"/>
      <c r="F564" s="1588"/>
      <c r="G564" s="1588"/>
      <c r="H564" s="1588"/>
      <c r="I564" s="1588"/>
      <c r="J564" s="1588"/>
      <c r="K564" s="1588"/>
      <c r="L564" s="1588"/>
      <c r="N564" s="1588"/>
      <c r="O564" s="1588"/>
      <c r="P564" s="1588"/>
      <c r="Q564" s="1588"/>
      <c r="R564" s="1588"/>
      <c r="S564" s="1588"/>
      <c r="T564" s="1588"/>
      <c r="U564" s="1588"/>
      <c r="V564" s="1588"/>
      <c r="W564" s="1588"/>
      <c r="X564" s="1588"/>
      <c r="Y564" s="1588"/>
      <c r="Z564" s="1588"/>
      <c r="AA564" s="1588"/>
      <c r="AB564" s="1588"/>
      <c r="AC564" s="1588"/>
      <c r="AD564" s="1588"/>
    </row>
    <row r="565">
      <c r="A565" s="1588"/>
      <c r="B565" s="1588"/>
      <c r="C565" s="1588"/>
      <c r="D565" s="1588"/>
      <c r="E565" s="1588"/>
      <c r="F565" s="1588"/>
      <c r="G565" s="1588"/>
      <c r="H565" s="1588"/>
      <c r="I565" s="1588"/>
      <c r="J565" s="1588"/>
      <c r="K565" s="1588"/>
      <c r="L565" s="1588"/>
      <c r="N565" s="1588"/>
      <c r="O565" s="1588"/>
      <c r="P565" s="1588"/>
      <c r="Q565" s="1588"/>
      <c r="R565" s="1588"/>
      <c r="S565" s="1588"/>
      <c r="T565" s="1588"/>
      <c r="U565" s="1588"/>
      <c r="V565" s="1588"/>
      <c r="W565" s="1588"/>
      <c r="X565" s="1588"/>
      <c r="Y565" s="1588"/>
      <c r="Z565" s="1588"/>
      <c r="AA565" s="1588"/>
      <c r="AB565" s="1588"/>
      <c r="AC565" s="1588"/>
      <c r="AD565" s="1588"/>
    </row>
    <row r="566">
      <c r="A566" s="1588"/>
      <c r="B566" s="1588"/>
      <c r="C566" s="1588"/>
      <c r="D566" s="1588"/>
      <c r="E566" s="1588"/>
      <c r="F566" s="1588"/>
      <c r="G566" s="1588"/>
      <c r="H566" s="1588"/>
      <c r="I566" s="1588"/>
      <c r="J566" s="1588"/>
      <c r="K566" s="1588"/>
      <c r="L566" s="1588"/>
      <c r="N566" s="1588"/>
      <c r="O566" s="1588"/>
      <c r="P566" s="1588"/>
      <c r="Q566" s="1588"/>
      <c r="R566" s="1588"/>
      <c r="S566" s="1588"/>
      <c r="T566" s="1588"/>
      <c r="U566" s="1588"/>
      <c r="V566" s="1588"/>
      <c r="W566" s="1588"/>
      <c r="X566" s="1588"/>
      <c r="Y566" s="1588"/>
      <c r="Z566" s="1588"/>
      <c r="AA566" s="1588"/>
      <c r="AB566" s="1588"/>
      <c r="AC566" s="1588"/>
      <c r="AD566" s="1588"/>
    </row>
    <row r="567">
      <c r="A567" s="1588"/>
      <c r="B567" s="1588"/>
      <c r="C567" s="1588"/>
      <c r="D567" s="1588"/>
      <c r="E567" s="1588"/>
      <c r="F567" s="1588"/>
      <c r="G567" s="1588"/>
      <c r="H567" s="1588"/>
      <c r="I567" s="1588"/>
      <c r="J567" s="1588"/>
      <c r="K567" s="1588"/>
      <c r="L567" s="1588"/>
      <c r="N567" s="1588"/>
      <c r="O567" s="1588"/>
      <c r="P567" s="1588"/>
      <c r="Q567" s="1588"/>
      <c r="R567" s="1588"/>
      <c r="S567" s="1588"/>
      <c r="T567" s="1588"/>
      <c r="U567" s="1588"/>
      <c r="V567" s="1588"/>
      <c r="W567" s="1588"/>
      <c r="X567" s="1588"/>
      <c r="Y567" s="1588"/>
      <c r="Z567" s="1588"/>
      <c r="AA567" s="1588"/>
      <c r="AB567" s="1588"/>
      <c r="AC567" s="1588"/>
      <c r="AD567" s="1588"/>
    </row>
    <row r="568">
      <c r="A568" s="1588"/>
      <c r="B568" s="1588"/>
      <c r="C568" s="1588"/>
      <c r="D568" s="1588"/>
      <c r="E568" s="1588"/>
      <c r="F568" s="1588"/>
      <c r="G568" s="1588"/>
      <c r="H568" s="1588"/>
      <c r="I568" s="1588"/>
      <c r="J568" s="1588"/>
      <c r="K568" s="1588"/>
      <c r="L568" s="1588"/>
      <c r="N568" s="1588"/>
      <c r="O568" s="1588"/>
      <c r="P568" s="1588"/>
      <c r="Q568" s="1588"/>
      <c r="R568" s="1588"/>
      <c r="S568" s="1588"/>
      <c r="T568" s="1588"/>
      <c r="U568" s="1588"/>
      <c r="V568" s="1588"/>
      <c r="W568" s="1588"/>
      <c r="X568" s="1588"/>
      <c r="Y568" s="1588"/>
      <c r="Z568" s="1588"/>
      <c r="AA568" s="1588"/>
      <c r="AB568" s="1588"/>
      <c r="AC568" s="1588"/>
      <c r="AD568" s="1588"/>
    </row>
    <row r="569">
      <c r="A569" s="1588"/>
      <c r="B569" s="1588"/>
      <c r="C569" s="1588"/>
      <c r="D569" s="1588"/>
      <c r="E569" s="1588"/>
      <c r="F569" s="1588"/>
      <c r="G569" s="1588"/>
      <c r="H569" s="1588"/>
      <c r="I569" s="1588"/>
      <c r="J569" s="1588"/>
      <c r="K569" s="1588"/>
      <c r="L569" s="1588"/>
      <c r="N569" s="1588"/>
      <c r="O569" s="1588"/>
      <c r="P569" s="1588"/>
      <c r="Q569" s="1588"/>
      <c r="R569" s="1588"/>
      <c r="S569" s="1588"/>
      <c r="T569" s="1588"/>
      <c r="U569" s="1588"/>
      <c r="V569" s="1588"/>
      <c r="W569" s="1588"/>
      <c r="X569" s="1588"/>
      <c r="Y569" s="1588"/>
      <c r="Z569" s="1588"/>
      <c r="AA569" s="1588"/>
      <c r="AB569" s="1588"/>
      <c r="AC569" s="1588"/>
      <c r="AD569" s="1588"/>
    </row>
    <row r="570">
      <c r="A570" s="1588"/>
      <c r="B570" s="1588"/>
      <c r="C570" s="1588"/>
      <c r="D570" s="1588"/>
      <c r="E570" s="1588"/>
      <c r="F570" s="1588"/>
      <c r="G570" s="1588"/>
      <c r="H570" s="1588"/>
      <c r="I570" s="1588"/>
      <c r="J570" s="1588"/>
      <c r="K570" s="1588"/>
      <c r="L570" s="1588"/>
      <c r="N570" s="1588"/>
      <c r="O570" s="1588"/>
      <c r="P570" s="1588"/>
      <c r="Q570" s="1588"/>
      <c r="R570" s="1588"/>
      <c r="S570" s="1588"/>
      <c r="T570" s="1588"/>
      <c r="U570" s="1588"/>
      <c r="V570" s="1588"/>
      <c r="W570" s="1588"/>
      <c r="X570" s="1588"/>
      <c r="Y570" s="1588"/>
      <c r="Z570" s="1588"/>
      <c r="AA570" s="1588"/>
      <c r="AB570" s="1588"/>
      <c r="AC570" s="1588"/>
      <c r="AD570" s="1588"/>
    </row>
    <row r="571">
      <c r="A571" s="1588"/>
      <c r="B571" s="1588"/>
      <c r="C571" s="1588"/>
      <c r="D571" s="1588"/>
      <c r="E571" s="1588"/>
      <c r="F571" s="1588"/>
      <c r="G571" s="1588"/>
      <c r="H571" s="1588"/>
      <c r="I571" s="1588"/>
      <c r="J571" s="1588"/>
      <c r="K571" s="1588"/>
      <c r="L571" s="1588"/>
      <c r="N571" s="1588"/>
      <c r="O571" s="1588"/>
      <c r="P571" s="1588"/>
      <c r="Q571" s="1588"/>
      <c r="R571" s="1588"/>
      <c r="S571" s="1588"/>
      <c r="T571" s="1588"/>
      <c r="U571" s="1588"/>
      <c r="V571" s="1588"/>
      <c r="W571" s="1588"/>
      <c r="X571" s="1588"/>
      <c r="Y571" s="1588"/>
      <c r="Z571" s="1588"/>
      <c r="AA571" s="1588"/>
      <c r="AB571" s="1588"/>
      <c r="AC571" s="1588"/>
      <c r="AD571" s="1588"/>
    </row>
    <row r="572">
      <c r="A572" s="1588"/>
      <c r="B572" s="1588"/>
      <c r="C572" s="1588"/>
      <c r="D572" s="1588"/>
      <c r="E572" s="1588"/>
      <c r="F572" s="1588"/>
      <c r="G572" s="1588"/>
      <c r="H572" s="1588"/>
      <c r="I572" s="1588"/>
      <c r="J572" s="1588"/>
      <c r="K572" s="1588"/>
      <c r="L572" s="1588"/>
      <c r="N572" s="1588"/>
      <c r="O572" s="1588"/>
      <c r="P572" s="1588"/>
      <c r="Q572" s="1588"/>
      <c r="R572" s="1588"/>
      <c r="S572" s="1588"/>
      <c r="T572" s="1588"/>
      <c r="U572" s="1588"/>
      <c r="V572" s="1588"/>
      <c r="W572" s="1588"/>
      <c r="X572" s="1588"/>
      <c r="Y572" s="1588"/>
      <c r="Z572" s="1588"/>
      <c r="AA572" s="1588"/>
      <c r="AB572" s="1588"/>
      <c r="AC572" s="1588"/>
      <c r="AD572" s="1588"/>
    </row>
    <row r="573">
      <c r="A573" s="1588"/>
      <c r="B573" s="1588"/>
      <c r="C573" s="1588"/>
      <c r="D573" s="1588"/>
      <c r="E573" s="1588"/>
      <c r="F573" s="1588"/>
      <c r="G573" s="1588"/>
      <c r="H573" s="1588"/>
      <c r="I573" s="1588"/>
      <c r="J573" s="1588"/>
      <c r="K573" s="1588"/>
      <c r="L573" s="1588"/>
      <c r="N573" s="1588"/>
      <c r="O573" s="1588"/>
      <c r="P573" s="1588"/>
      <c r="Q573" s="1588"/>
      <c r="R573" s="1588"/>
      <c r="S573" s="1588"/>
      <c r="T573" s="1588"/>
      <c r="U573" s="1588"/>
      <c r="V573" s="1588"/>
      <c r="W573" s="1588"/>
      <c r="X573" s="1588"/>
      <c r="Y573" s="1588"/>
      <c r="Z573" s="1588"/>
      <c r="AA573" s="1588"/>
      <c r="AB573" s="1588"/>
      <c r="AC573" s="1588"/>
      <c r="AD573" s="1588"/>
    </row>
    <row r="574">
      <c r="A574" s="1588"/>
      <c r="B574" s="1588"/>
      <c r="C574" s="1588"/>
      <c r="D574" s="1588"/>
      <c r="E574" s="1588"/>
      <c r="F574" s="1588"/>
      <c r="G574" s="1588"/>
      <c r="H574" s="1588"/>
      <c r="I574" s="1588"/>
      <c r="J574" s="1588"/>
      <c r="K574" s="1588"/>
      <c r="L574" s="1588"/>
      <c r="N574" s="1588"/>
      <c r="O574" s="1588"/>
      <c r="P574" s="1588"/>
      <c r="Q574" s="1588"/>
      <c r="R574" s="1588"/>
      <c r="S574" s="1588"/>
      <c r="T574" s="1588"/>
      <c r="U574" s="1588"/>
      <c r="V574" s="1588"/>
      <c r="W574" s="1588"/>
      <c r="X574" s="1588"/>
      <c r="Y574" s="1588"/>
      <c r="Z574" s="1588"/>
      <c r="AA574" s="1588"/>
      <c r="AB574" s="1588"/>
      <c r="AC574" s="1588"/>
      <c r="AD574" s="1588"/>
    </row>
    <row r="575">
      <c r="A575" s="1588"/>
      <c r="B575" s="1588"/>
      <c r="C575" s="1588"/>
      <c r="D575" s="1588"/>
      <c r="E575" s="1588"/>
      <c r="F575" s="1588"/>
      <c r="G575" s="1588"/>
      <c r="H575" s="1588"/>
      <c r="I575" s="1588"/>
      <c r="J575" s="1588"/>
      <c r="K575" s="1588"/>
      <c r="L575" s="1588"/>
      <c r="N575" s="1588"/>
      <c r="O575" s="1588"/>
      <c r="P575" s="1588"/>
      <c r="Q575" s="1588"/>
      <c r="R575" s="1588"/>
      <c r="S575" s="1588"/>
      <c r="T575" s="1588"/>
      <c r="U575" s="1588"/>
      <c r="V575" s="1588"/>
      <c r="W575" s="1588"/>
      <c r="X575" s="1588"/>
      <c r="Y575" s="1588"/>
      <c r="Z575" s="1588"/>
      <c r="AA575" s="1588"/>
      <c r="AB575" s="1588"/>
      <c r="AC575" s="1588"/>
      <c r="AD575" s="1588"/>
    </row>
    <row r="576">
      <c r="A576" s="1588"/>
      <c r="B576" s="1588"/>
      <c r="C576" s="1588"/>
      <c r="D576" s="1588"/>
      <c r="E576" s="1588"/>
      <c r="F576" s="1588"/>
      <c r="G576" s="1588"/>
      <c r="H576" s="1588"/>
      <c r="I576" s="1588"/>
      <c r="J576" s="1588"/>
      <c r="K576" s="1588"/>
      <c r="L576" s="1588"/>
      <c r="N576" s="1588"/>
      <c r="O576" s="1588"/>
      <c r="P576" s="1588"/>
      <c r="Q576" s="1588"/>
      <c r="R576" s="1588"/>
      <c r="S576" s="1588"/>
      <c r="T576" s="1588"/>
      <c r="U576" s="1588"/>
      <c r="V576" s="1588"/>
      <c r="W576" s="1588"/>
      <c r="X576" s="1588"/>
      <c r="Y576" s="1588"/>
      <c r="Z576" s="1588"/>
      <c r="AA576" s="1588"/>
      <c r="AB576" s="1588"/>
      <c r="AC576" s="1588"/>
      <c r="AD576" s="1588"/>
    </row>
    <row r="577">
      <c r="A577" s="1588"/>
      <c r="B577" s="1588"/>
      <c r="C577" s="1588"/>
      <c r="D577" s="1588"/>
      <c r="E577" s="1588"/>
      <c r="F577" s="1588"/>
      <c r="G577" s="1588"/>
      <c r="H577" s="1588"/>
      <c r="I577" s="1588"/>
      <c r="J577" s="1588"/>
      <c r="K577" s="1588"/>
      <c r="L577" s="1588"/>
      <c r="N577" s="1588"/>
      <c r="O577" s="1588"/>
      <c r="P577" s="1588"/>
      <c r="Q577" s="1588"/>
      <c r="R577" s="1588"/>
      <c r="S577" s="1588"/>
      <c r="T577" s="1588"/>
      <c r="U577" s="1588"/>
      <c r="V577" s="1588"/>
      <c r="W577" s="1588"/>
      <c r="X577" s="1588"/>
      <c r="Y577" s="1588"/>
      <c r="Z577" s="1588"/>
      <c r="AA577" s="1588"/>
      <c r="AB577" s="1588"/>
      <c r="AC577" s="1588"/>
      <c r="AD577" s="1588"/>
    </row>
    <row r="578">
      <c r="A578" s="1588"/>
      <c r="B578" s="1588"/>
      <c r="C578" s="1588"/>
      <c r="D578" s="1588"/>
      <c r="E578" s="1588"/>
      <c r="F578" s="1588"/>
      <c r="G578" s="1588"/>
      <c r="H578" s="1588"/>
      <c r="I578" s="1588"/>
      <c r="J578" s="1588"/>
      <c r="K578" s="1588"/>
      <c r="L578" s="1588"/>
      <c r="N578" s="1588"/>
      <c r="O578" s="1588"/>
      <c r="P578" s="1588"/>
      <c r="Q578" s="1588"/>
      <c r="R578" s="1588"/>
      <c r="S578" s="1588"/>
      <c r="T578" s="1588"/>
      <c r="U578" s="1588"/>
      <c r="V578" s="1588"/>
      <c r="W578" s="1588"/>
      <c r="X578" s="1588"/>
      <c r="Y578" s="1588"/>
      <c r="Z578" s="1588"/>
      <c r="AA578" s="1588"/>
      <c r="AB578" s="1588"/>
      <c r="AC578" s="1588"/>
      <c r="AD578" s="1588"/>
    </row>
    <row r="579">
      <c r="A579" s="1588"/>
      <c r="B579" s="1588"/>
      <c r="C579" s="1588"/>
      <c r="D579" s="1588"/>
      <c r="E579" s="1588"/>
      <c r="F579" s="1588"/>
      <c r="G579" s="1588"/>
      <c r="H579" s="1588"/>
      <c r="I579" s="1588"/>
      <c r="J579" s="1588"/>
      <c r="K579" s="1588"/>
      <c r="L579" s="1588"/>
      <c r="N579" s="1588"/>
      <c r="O579" s="1588"/>
      <c r="P579" s="1588"/>
      <c r="Q579" s="1588"/>
      <c r="R579" s="1588"/>
      <c r="S579" s="1588"/>
      <c r="T579" s="1588"/>
      <c r="U579" s="1588"/>
      <c r="V579" s="1588"/>
      <c r="W579" s="1588"/>
      <c r="X579" s="1588"/>
      <c r="Y579" s="1588"/>
      <c r="Z579" s="1588"/>
      <c r="AA579" s="1588"/>
      <c r="AB579" s="1588"/>
      <c r="AC579" s="1588"/>
      <c r="AD579" s="1588"/>
    </row>
    <row r="580">
      <c r="A580" s="1588"/>
      <c r="B580" s="1588"/>
      <c r="C580" s="1588"/>
      <c r="D580" s="1588"/>
      <c r="E580" s="1588"/>
      <c r="F580" s="1588"/>
      <c r="G580" s="1588"/>
      <c r="H580" s="1588"/>
      <c r="I580" s="1588"/>
      <c r="J580" s="1588"/>
      <c r="K580" s="1588"/>
      <c r="L580" s="1588"/>
      <c r="N580" s="1588"/>
      <c r="O580" s="1588"/>
      <c r="P580" s="1588"/>
      <c r="Q580" s="1588"/>
      <c r="R580" s="1588"/>
      <c r="S580" s="1588"/>
      <c r="T580" s="1588"/>
      <c r="U580" s="1588"/>
      <c r="V580" s="1588"/>
      <c r="W580" s="1588"/>
      <c r="X580" s="1588"/>
      <c r="Y580" s="1588"/>
      <c r="Z580" s="1588"/>
      <c r="AA580" s="1588"/>
      <c r="AB580" s="1588"/>
      <c r="AC580" s="1588"/>
      <c r="AD580" s="1588"/>
    </row>
    <row r="581">
      <c r="A581" s="1588"/>
      <c r="B581" s="1588"/>
      <c r="C581" s="1588"/>
      <c r="D581" s="1588"/>
      <c r="E581" s="1588"/>
      <c r="F581" s="1588"/>
      <c r="G581" s="1588"/>
      <c r="H581" s="1588"/>
      <c r="I581" s="1588"/>
      <c r="J581" s="1588"/>
      <c r="K581" s="1588"/>
      <c r="L581" s="1588"/>
      <c r="N581" s="1588"/>
      <c r="O581" s="1588"/>
      <c r="P581" s="1588"/>
      <c r="Q581" s="1588"/>
      <c r="R581" s="1588"/>
      <c r="S581" s="1588"/>
      <c r="T581" s="1588"/>
      <c r="U581" s="1588"/>
      <c r="V581" s="1588"/>
      <c r="W581" s="1588"/>
      <c r="X581" s="1588"/>
      <c r="Y581" s="1588"/>
      <c r="Z581" s="1588"/>
      <c r="AA581" s="1588"/>
      <c r="AB581" s="1588"/>
      <c r="AC581" s="1588"/>
      <c r="AD581" s="1588"/>
    </row>
    <row r="582">
      <c r="A582" s="1588"/>
      <c r="B582" s="1588"/>
      <c r="C582" s="1588"/>
      <c r="D582" s="1588"/>
      <c r="E582" s="1588"/>
      <c r="F582" s="1588"/>
      <c r="G582" s="1588"/>
      <c r="H582" s="1588"/>
      <c r="I582" s="1588"/>
      <c r="J582" s="1588"/>
      <c r="K582" s="1588"/>
      <c r="L582" s="1588"/>
      <c r="N582" s="1588"/>
      <c r="O582" s="1588"/>
      <c r="P582" s="1588"/>
      <c r="Q582" s="1588"/>
      <c r="R582" s="1588"/>
      <c r="S582" s="1588"/>
      <c r="T582" s="1588"/>
      <c r="U582" s="1588"/>
      <c r="V582" s="1588"/>
      <c r="W582" s="1588"/>
      <c r="X582" s="1588"/>
      <c r="Y582" s="1588"/>
      <c r="Z582" s="1588"/>
      <c r="AA582" s="1588"/>
      <c r="AB582" s="1588"/>
      <c r="AC582" s="1588"/>
      <c r="AD582" s="1588"/>
    </row>
    <row r="583">
      <c r="A583" s="1588"/>
      <c r="B583" s="1588"/>
      <c r="C583" s="1588"/>
      <c r="D583" s="1588"/>
      <c r="E583" s="1588"/>
      <c r="F583" s="1588"/>
      <c r="G583" s="1588"/>
      <c r="H583" s="1588"/>
      <c r="I583" s="1588"/>
      <c r="J583" s="1588"/>
      <c r="K583" s="1588"/>
      <c r="L583" s="1588"/>
      <c r="N583" s="1588"/>
      <c r="O583" s="1588"/>
      <c r="P583" s="1588"/>
      <c r="Q583" s="1588"/>
      <c r="R583" s="1588"/>
      <c r="S583" s="1588"/>
      <c r="T583" s="1588"/>
      <c r="U583" s="1588"/>
      <c r="V583" s="1588"/>
      <c r="W583" s="1588"/>
      <c r="X583" s="1588"/>
      <c r="Y583" s="1588"/>
      <c r="Z583" s="1588"/>
      <c r="AA583" s="1588"/>
      <c r="AB583" s="1588"/>
      <c r="AC583" s="1588"/>
      <c r="AD583" s="1588"/>
    </row>
    <row r="584">
      <c r="A584" s="1588"/>
      <c r="B584" s="1588"/>
      <c r="C584" s="1588"/>
      <c r="D584" s="1588"/>
      <c r="E584" s="1588"/>
      <c r="F584" s="1588"/>
      <c r="G584" s="1588"/>
      <c r="H584" s="1588"/>
      <c r="I584" s="1588"/>
      <c r="J584" s="1588"/>
      <c r="K584" s="1588"/>
      <c r="L584" s="1588"/>
      <c r="N584" s="1588"/>
      <c r="O584" s="1588"/>
      <c r="P584" s="1588"/>
      <c r="Q584" s="1588"/>
      <c r="R584" s="1588"/>
      <c r="S584" s="1588"/>
      <c r="T584" s="1588"/>
      <c r="U584" s="1588"/>
      <c r="V584" s="1588"/>
      <c r="W584" s="1588"/>
      <c r="X584" s="1588"/>
      <c r="Y584" s="1588"/>
      <c r="Z584" s="1588"/>
      <c r="AA584" s="1588"/>
      <c r="AB584" s="1588"/>
      <c r="AC584" s="1588"/>
      <c r="AD584" s="1588"/>
    </row>
    <row r="585">
      <c r="A585" s="1588"/>
      <c r="B585" s="1588"/>
      <c r="C585" s="1588"/>
      <c r="D585" s="1588"/>
      <c r="E585" s="1588"/>
      <c r="F585" s="1588"/>
      <c r="G585" s="1588"/>
      <c r="H585" s="1588"/>
      <c r="I585" s="1588"/>
      <c r="J585" s="1588"/>
      <c r="K585" s="1588"/>
      <c r="L585" s="1588"/>
      <c r="N585" s="1588"/>
      <c r="O585" s="1588"/>
      <c r="P585" s="1588"/>
      <c r="Q585" s="1588"/>
      <c r="R585" s="1588"/>
      <c r="S585" s="1588"/>
      <c r="T585" s="1588"/>
      <c r="U585" s="1588"/>
      <c r="V585" s="1588"/>
      <c r="W585" s="1588"/>
      <c r="X585" s="1588"/>
      <c r="Y585" s="1588"/>
      <c r="Z585" s="1588"/>
      <c r="AA585" s="1588"/>
      <c r="AB585" s="1588"/>
      <c r="AC585" s="1588"/>
      <c r="AD585" s="1588"/>
    </row>
    <row r="586">
      <c r="A586" s="1588"/>
      <c r="B586" s="1588"/>
      <c r="C586" s="1588"/>
      <c r="D586" s="1588"/>
      <c r="E586" s="1588"/>
      <c r="F586" s="1588"/>
      <c r="G586" s="1588"/>
      <c r="H586" s="1588"/>
      <c r="I586" s="1588"/>
      <c r="J586" s="1588"/>
      <c r="K586" s="1588"/>
      <c r="L586" s="1588"/>
      <c r="N586" s="1588"/>
      <c r="O586" s="1588"/>
      <c r="P586" s="1588"/>
      <c r="Q586" s="1588"/>
      <c r="R586" s="1588"/>
      <c r="S586" s="1588"/>
      <c r="T586" s="1588"/>
      <c r="U586" s="1588"/>
      <c r="V586" s="1588"/>
      <c r="W586" s="1588"/>
      <c r="X586" s="1588"/>
      <c r="Y586" s="1588"/>
      <c r="Z586" s="1588"/>
      <c r="AA586" s="1588"/>
      <c r="AB586" s="1588"/>
      <c r="AC586" s="1588"/>
      <c r="AD586" s="1588"/>
    </row>
    <row r="587">
      <c r="A587" s="1588"/>
      <c r="B587" s="1588"/>
      <c r="C587" s="1588"/>
      <c r="D587" s="1588"/>
      <c r="E587" s="1588"/>
      <c r="F587" s="1588"/>
      <c r="G587" s="1588"/>
      <c r="H587" s="1588"/>
      <c r="I587" s="1588"/>
      <c r="J587" s="1588"/>
      <c r="K587" s="1588"/>
      <c r="L587" s="1588"/>
      <c r="N587" s="1588"/>
      <c r="O587" s="1588"/>
      <c r="P587" s="1588"/>
      <c r="Q587" s="1588"/>
      <c r="R587" s="1588"/>
      <c r="S587" s="1588"/>
      <c r="T587" s="1588"/>
      <c r="U587" s="1588"/>
      <c r="V587" s="1588"/>
      <c r="W587" s="1588"/>
      <c r="X587" s="1588"/>
      <c r="Y587" s="1588"/>
      <c r="Z587" s="1588"/>
      <c r="AA587" s="1588"/>
      <c r="AB587" s="1588"/>
      <c r="AC587" s="1588"/>
      <c r="AD587" s="1588"/>
    </row>
    <row r="588">
      <c r="A588" s="1588"/>
      <c r="B588" s="1588"/>
      <c r="C588" s="1588"/>
      <c r="D588" s="1588"/>
      <c r="E588" s="1588"/>
      <c r="F588" s="1588"/>
      <c r="G588" s="1588"/>
      <c r="H588" s="1588"/>
      <c r="I588" s="1588"/>
      <c r="J588" s="1588"/>
      <c r="K588" s="1588"/>
      <c r="L588" s="1588"/>
      <c r="N588" s="1588"/>
      <c r="O588" s="1588"/>
      <c r="P588" s="1588"/>
      <c r="Q588" s="1588"/>
      <c r="R588" s="1588"/>
      <c r="S588" s="1588"/>
      <c r="T588" s="1588"/>
      <c r="U588" s="1588"/>
      <c r="V588" s="1588"/>
      <c r="W588" s="1588"/>
      <c r="X588" s="1588"/>
      <c r="Y588" s="1588"/>
      <c r="Z588" s="1588"/>
      <c r="AA588" s="1588"/>
      <c r="AB588" s="1588"/>
      <c r="AC588" s="1588"/>
      <c r="AD588" s="1588"/>
    </row>
    <row r="589">
      <c r="A589" s="1588"/>
      <c r="B589" s="1588"/>
      <c r="C589" s="1588"/>
      <c r="D589" s="1588"/>
      <c r="E589" s="1588"/>
      <c r="F589" s="1588"/>
      <c r="G589" s="1588"/>
      <c r="H589" s="1588"/>
      <c r="I589" s="1588"/>
      <c r="J589" s="1588"/>
      <c r="K589" s="1588"/>
      <c r="L589" s="1588"/>
      <c r="N589" s="1588"/>
      <c r="O589" s="1588"/>
      <c r="P589" s="1588"/>
      <c r="Q589" s="1588"/>
      <c r="R589" s="1588"/>
      <c r="S589" s="1588"/>
      <c r="T589" s="1588"/>
      <c r="U589" s="1588"/>
      <c r="V589" s="1588"/>
      <c r="W589" s="1588"/>
      <c r="X589" s="1588"/>
      <c r="Y589" s="1588"/>
      <c r="Z589" s="1588"/>
      <c r="AA589" s="1588"/>
      <c r="AB589" s="1588"/>
      <c r="AC589" s="1588"/>
      <c r="AD589" s="1588"/>
    </row>
    <row r="590">
      <c r="A590" s="1588"/>
      <c r="B590" s="1588"/>
      <c r="C590" s="1588"/>
      <c r="D590" s="1588"/>
      <c r="E590" s="1588"/>
      <c r="F590" s="1588"/>
      <c r="G590" s="1588"/>
      <c r="H590" s="1588"/>
      <c r="I590" s="1588"/>
      <c r="J590" s="1588"/>
      <c r="K590" s="1588"/>
      <c r="L590" s="1588"/>
      <c r="N590" s="1588"/>
      <c r="O590" s="1588"/>
      <c r="P590" s="1588"/>
      <c r="Q590" s="1588"/>
      <c r="R590" s="1588"/>
      <c r="S590" s="1588"/>
      <c r="T590" s="1588"/>
      <c r="U590" s="1588"/>
      <c r="V590" s="1588"/>
      <c r="W590" s="1588"/>
      <c r="X590" s="1588"/>
      <c r="Y590" s="1588"/>
      <c r="Z590" s="1588"/>
      <c r="AA590" s="1588"/>
      <c r="AB590" s="1588"/>
      <c r="AC590" s="1588"/>
      <c r="AD590" s="1588"/>
    </row>
    <row r="591">
      <c r="A591" s="1588"/>
      <c r="B591" s="1588"/>
      <c r="C591" s="1588"/>
      <c r="D591" s="1588"/>
      <c r="E591" s="1588"/>
      <c r="F591" s="1588"/>
      <c r="G591" s="1588"/>
      <c r="H591" s="1588"/>
      <c r="I591" s="1588"/>
      <c r="J591" s="1588"/>
      <c r="K591" s="1588"/>
      <c r="L591" s="1588"/>
      <c r="N591" s="1588"/>
      <c r="O591" s="1588"/>
      <c r="P591" s="1588"/>
      <c r="Q591" s="1588"/>
      <c r="R591" s="1588"/>
      <c r="S591" s="1588"/>
      <c r="T591" s="1588"/>
      <c r="U591" s="1588"/>
      <c r="V591" s="1588"/>
      <c r="W591" s="1588"/>
      <c r="X591" s="1588"/>
      <c r="Y591" s="1588"/>
      <c r="Z591" s="1588"/>
      <c r="AA591" s="1588"/>
      <c r="AB591" s="1588"/>
      <c r="AC591" s="1588"/>
      <c r="AD591" s="1588"/>
    </row>
    <row r="592">
      <c r="A592" s="1588"/>
      <c r="B592" s="1588"/>
      <c r="C592" s="1588"/>
      <c r="D592" s="1588"/>
      <c r="E592" s="1588"/>
      <c r="F592" s="1588"/>
      <c r="G592" s="1588"/>
      <c r="H592" s="1588"/>
      <c r="I592" s="1588"/>
      <c r="J592" s="1588"/>
      <c r="K592" s="1588"/>
      <c r="L592" s="1588"/>
      <c r="N592" s="1588"/>
      <c r="O592" s="1588"/>
      <c r="P592" s="1588"/>
      <c r="Q592" s="1588"/>
      <c r="R592" s="1588"/>
      <c r="S592" s="1588"/>
      <c r="T592" s="1588"/>
      <c r="U592" s="1588"/>
      <c r="V592" s="1588"/>
      <c r="W592" s="1588"/>
      <c r="X592" s="1588"/>
      <c r="Y592" s="1588"/>
      <c r="Z592" s="1588"/>
      <c r="AA592" s="1588"/>
      <c r="AB592" s="1588"/>
      <c r="AC592" s="1588"/>
      <c r="AD592" s="1588"/>
    </row>
    <row r="593">
      <c r="A593" s="1588"/>
      <c r="B593" s="1588"/>
      <c r="C593" s="1588"/>
      <c r="D593" s="1588"/>
      <c r="E593" s="1588"/>
      <c r="F593" s="1588"/>
      <c r="G593" s="1588"/>
      <c r="H593" s="1588"/>
      <c r="I593" s="1588"/>
      <c r="J593" s="1588"/>
      <c r="K593" s="1588"/>
      <c r="L593" s="1588"/>
      <c r="N593" s="1588"/>
      <c r="O593" s="1588"/>
      <c r="P593" s="1588"/>
      <c r="Q593" s="1588"/>
      <c r="R593" s="1588"/>
      <c r="S593" s="1588"/>
      <c r="T593" s="1588"/>
      <c r="U593" s="1588"/>
      <c r="V593" s="1588"/>
      <c r="W593" s="1588"/>
      <c r="X593" s="1588"/>
      <c r="Y593" s="1588"/>
      <c r="Z593" s="1588"/>
      <c r="AA593" s="1588"/>
      <c r="AB593" s="1588"/>
      <c r="AC593" s="1588"/>
      <c r="AD593" s="1588"/>
    </row>
    <row r="594">
      <c r="A594" s="1588"/>
      <c r="B594" s="1588"/>
      <c r="C594" s="1588"/>
      <c r="D594" s="1588"/>
      <c r="E594" s="1588"/>
      <c r="F594" s="1588"/>
      <c r="G594" s="1588"/>
      <c r="H594" s="1588"/>
      <c r="I594" s="1588"/>
      <c r="J594" s="1588"/>
      <c r="K594" s="1588"/>
      <c r="L594" s="1588"/>
      <c r="N594" s="1588"/>
      <c r="O594" s="1588"/>
      <c r="P594" s="1588"/>
      <c r="Q594" s="1588"/>
      <c r="R594" s="1588"/>
      <c r="S594" s="1588"/>
      <c r="T594" s="1588"/>
      <c r="U594" s="1588"/>
      <c r="V594" s="1588"/>
      <c r="W594" s="1588"/>
      <c r="X594" s="1588"/>
      <c r="Y594" s="1588"/>
      <c r="Z594" s="1588"/>
      <c r="AA594" s="1588"/>
      <c r="AB594" s="1588"/>
      <c r="AC594" s="1588"/>
      <c r="AD594" s="1588"/>
    </row>
    <row r="595">
      <c r="A595" s="1588"/>
      <c r="B595" s="1588"/>
      <c r="C595" s="1588"/>
      <c r="D595" s="1588"/>
      <c r="E595" s="1588"/>
      <c r="F595" s="1588"/>
      <c r="G595" s="1588"/>
      <c r="H595" s="1588"/>
      <c r="I595" s="1588"/>
      <c r="J595" s="1588"/>
      <c r="K595" s="1588"/>
      <c r="L595" s="1588"/>
      <c r="N595" s="1588"/>
      <c r="O595" s="1588"/>
      <c r="P595" s="1588"/>
      <c r="Q595" s="1588"/>
      <c r="R595" s="1588"/>
      <c r="S595" s="1588"/>
      <c r="T595" s="1588"/>
      <c r="U595" s="1588"/>
      <c r="V595" s="1588"/>
      <c r="W595" s="1588"/>
      <c r="X595" s="1588"/>
      <c r="Y595" s="1588"/>
      <c r="Z595" s="1588"/>
      <c r="AA595" s="1588"/>
      <c r="AB595" s="1588"/>
      <c r="AC595" s="1588"/>
      <c r="AD595" s="1588"/>
    </row>
    <row r="596">
      <c r="A596" s="1588"/>
      <c r="B596" s="1588"/>
      <c r="C596" s="1588"/>
      <c r="D596" s="1588"/>
      <c r="E596" s="1588"/>
      <c r="F596" s="1588"/>
      <c r="G596" s="1588"/>
      <c r="H596" s="1588"/>
      <c r="I596" s="1588"/>
      <c r="J596" s="1588"/>
      <c r="K596" s="1588"/>
      <c r="L596" s="1588"/>
      <c r="N596" s="1588"/>
      <c r="O596" s="1588"/>
      <c r="P596" s="1588"/>
      <c r="Q596" s="1588"/>
      <c r="R596" s="1588"/>
      <c r="S596" s="1588"/>
      <c r="T596" s="1588"/>
      <c r="U596" s="1588"/>
      <c r="V596" s="1588"/>
      <c r="W596" s="1588"/>
      <c r="X596" s="1588"/>
      <c r="Y596" s="1588"/>
      <c r="Z596" s="1588"/>
      <c r="AA596" s="1588"/>
      <c r="AB596" s="1588"/>
      <c r="AC596" s="1588"/>
      <c r="AD596" s="1588"/>
    </row>
    <row r="597">
      <c r="A597" s="1588"/>
      <c r="B597" s="1588"/>
      <c r="C597" s="1588"/>
      <c r="D597" s="1588"/>
      <c r="E597" s="1588"/>
      <c r="F597" s="1588"/>
      <c r="G597" s="1588"/>
      <c r="H597" s="1588"/>
      <c r="I597" s="1588"/>
      <c r="J597" s="1588"/>
      <c r="K597" s="1588"/>
      <c r="L597" s="1588"/>
      <c r="N597" s="1588"/>
      <c r="O597" s="1588"/>
      <c r="P597" s="1588"/>
      <c r="Q597" s="1588"/>
      <c r="R597" s="1588"/>
      <c r="S597" s="1588"/>
      <c r="T597" s="1588"/>
      <c r="U597" s="1588"/>
      <c r="V597" s="1588"/>
      <c r="W597" s="1588"/>
      <c r="X597" s="1588"/>
      <c r="Y597" s="1588"/>
      <c r="Z597" s="1588"/>
      <c r="AA597" s="1588"/>
      <c r="AB597" s="1588"/>
      <c r="AC597" s="1588"/>
      <c r="AD597" s="1588"/>
    </row>
    <row r="598">
      <c r="A598" s="1588"/>
      <c r="B598" s="1588"/>
      <c r="C598" s="1588"/>
      <c r="D598" s="1588"/>
      <c r="E598" s="1588"/>
      <c r="F598" s="1588"/>
      <c r="G598" s="1588"/>
      <c r="H598" s="1588"/>
      <c r="I598" s="1588"/>
      <c r="J598" s="1588"/>
      <c r="K598" s="1588"/>
      <c r="L598" s="1588"/>
      <c r="N598" s="1588"/>
      <c r="O598" s="1588"/>
      <c r="P598" s="1588"/>
      <c r="Q598" s="1588"/>
      <c r="R598" s="1588"/>
      <c r="S598" s="1588"/>
      <c r="T598" s="1588"/>
      <c r="U598" s="1588"/>
      <c r="V598" s="1588"/>
      <c r="W598" s="1588"/>
      <c r="X598" s="1588"/>
      <c r="Y598" s="1588"/>
      <c r="Z598" s="1588"/>
      <c r="AA598" s="1588"/>
      <c r="AB598" s="1588"/>
      <c r="AC598" s="1588"/>
      <c r="AD598" s="1588"/>
    </row>
    <row r="599">
      <c r="A599" s="1588"/>
      <c r="B599" s="1588"/>
      <c r="C599" s="1588"/>
      <c r="D599" s="1588"/>
      <c r="E599" s="1588"/>
      <c r="F599" s="1588"/>
      <c r="G599" s="1588"/>
      <c r="H599" s="1588"/>
      <c r="I599" s="1588"/>
      <c r="J599" s="1588"/>
      <c r="K599" s="1588"/>
      <c r="L599" s="1588"/>
      <c r="N599" s="1588"/>
      <c r="O599" s="1588"/>
      <c r="P599" s="1588"/>
      <c r="Q599" s="1588"/>
      <c r="R599" s="1588"/>
      <c r="S599" s="1588"/>
      <c r="T599" s="1588"/>
      <c r="U599" s="1588"/>
      <c r="V599" s="1588"/>
      <c r="W599" s="1588"/>
      <c r="X599" s="1588"/>
      <c r="Y599" s="1588"/>
      <c r="Z599" s="1588"/>
      <c r="AA599" s="1588"/>
      <c r="AB599" s="1588"/>
      <c r="AC599" s="1588"/>
      <c r="AD599" s="1588"/>
    </row>
    <row r="600">
      <c r="A600" s="1588"/>
      <c r="B600" s="1588"/>
      <c r="C600" s="1588"/>
      <c r="D600" s="1588"/>
      <c r="E600" s="1588"/>
      <c r="F600" s="1588"/>
      <c r="G600" s="1588"/>
      <c r="H600" s="1588"/>
      <c r="I600" s="1588"/>
      <c r="J600" s="1588"/>
      <c r="K600" s="1588"/>
      <c r="L600" s="1588"/>
      <c r="N600" s="1588"/>
      <c r="O600" s="1588"/>
      <c r="P600" s="1588"/>
      <c r="Q600" s="1588"/>
      <c r="R600" s="1588"/>
      <c r="S600" s="1588"/>
      <c r="T600" s="1588"/>
      <c r="U600" s="1588"/>
      <c r="V600" s="1588"/>
      <c r="W600" s="1588"/>
      <c r="X600" s="1588"/>
      <c r="Y600" s="1588"/>
      <c r="Z600" s="1588"/>
      <c r="AA600" s="1588"/>
      <c r="AB600" s="1588"/>
      <c r="AC600" s="1588"/>
      <c r="AD600" s="1588"/>
    </row>
    <row r="601">
      <c r="A601" s="1588"/>
      <c r="B601" s="1588"/>
      <c r="C601" s="1588"/>
      <c r="D601" s="1588"/>
      <c r="E601" s="1588"/>
      <c r="F601" s="1588"/>
      <c r="G601" s="1588"/>
      <c r="H601" s="1588"/>
      <c r="I601" s="1588"/>
      <c r="J601" s="1588"/>
      <c r="K601" s="1588"/>
      <c r="L601" s="1588"/>
      <c r="N601" s="1588"/>
      <c r="O601" s="1588"/>
      <c r="P601" s="1588"/>
      <c r="Q601" s="1588"/>
      <c r="R601" s="1588"/>
      <c r="S601" s="1588"/>
      <c r="T601" s="1588"/>
      <c r="U601" s="1588"/>
      <c r="V601" s="1588"/>
      <c r="W601" s="1588"/>
      <c r="X601" s="1588"/>
      <c r="Y601" s="1588"/>
      <c r="Z601" s="1588"/>
      <c r="AA601" s="1588"/>
      <c r="AB601" s="1588"/>
      <c r="AC601" s="1588"/>
      <c r="AD601" s="1588"/>
    </row>
    <row r="602">
      <c r="A602" s="1588"/>
      <c r="B602" s="1588"/>
      <c r="C602" s="1588"/>
      <c r="D602" s="1588"/>
      <c r="E602" s="1588"/>
      <c r="F602" s="1588"/>
      <c r="G602" s="1588"/>
      <c r="H602" s="1588"/>
      <c r="I602" s="1588"/>
      <c r="J602" s="1588"/>
      <c r="K602" s="1588"/>
      <c r="L602" s="1588"/>
      <c r="N602" s="1588"/>
      <c r="O602" s="1588"/>
      <c r="P602" s="1588"/>
      <c r="Q602" s="1588"/>
      <c r="R602" s="1588"/>
      <c r="S602" s="1588"/>
      <c r="T602" s="1588"/>
      <c r="U602" s="1588"/>
      <c r="V602" s="1588"/>
      <c r="W602" s="1588"/>
      <c r="X602" s="1588"/>
      <c r="Y602" s="1588"/>
      <c r="Z602" s="1588"/>
      <c r="AA602" s="1588"/>
      <c r="AB602" s="1588"/>
      <c r="AC602" s="1588"/>
      <c r="AD602" s="1588"/>
    </row>
    <row r="603">
      <c r="A603" s="1588"/>
      <c r="B603" s="1588"/>
      <c r="C603" s="1588"/>
      <c r="D603" s="1588"/>
      <c r="E603" s="1588"/>
      <c r="F603" s="1588"/>
      <c r="G603" s="1588"/>
      <c r="H603" s="1588"/>
      <c r="I603" s="1588"/>
      <c r="J603" s="1588"/>
      <c r="K603" s="1588"/>
      <c r="L603" s="1588"/>
      <c r="N603" s="1588"/>
      <c r="O603" s="1588"/>
      <c r="P603" s="1588"/>
      <c r="Q603" s="1588"/>
      <c r="R603" s="1588"/>
      <c r="S603" s="1588"/>
      <c r="T603" s="1588"/>
      <c r="U603" s="1588"/>
      <c r="V603" s="1588"/>
      <c r="W603" s="1588"/>
      <c r="X603" s="1588"/>
      <c r="Y603" s="1588"/>
      <c r="Z603" s="1588"/>
      <c r="AA603" s="1588"/>
      <c r="AB603" s="1588"/>
      <c r="AC603" s="1588"/>
      <c r="AD603" s="1588"/>
    </row>
    <row r="604">
      <c r="A604" s="1588"/>
      <c r="B604" s="1588"/>
      <c r="C604" s="1588"/>
      <c r="D604" s="1588"/>
      <c r="E604" s="1588"/>
      <c r="F604" s="1588"/>
      <c r="G604" s="1588"/>
      <c r="H604" s="1588"/>
      <c r="I604" s="1588"/>
      <c r="J604" s="1588"/>
      <c r="K604" s="1588"/>
      <c r="L604" s="1588"/>
      <c r="N604" s="1588"/>
      <c r="O604" s="1588"/>
      <c r="P604" s="1588"/>
      <c r="Q604" s="1588"/>
      <c r="R604" s="1588"/>
      <c r="S604" s="1588"/>
      <c r="T604" s="1588"/>
      <c r="U604" s="1588"/>
      <c r="V604" s="1588"/>
      <c r="W604" s="1588"/>
      <c r="X604" s="1588"/>
      <c r="Y604" s="1588"/>
      <c r="Z604" s="1588"/>
      <c r="AA604" s="1588"/>
      <c r="AB604" s="1588"/>
      <c r="AC604" s="1588"/>
      <c r="AD604" s="1588"/>
    </row>
    <row r="605">
      <c r="A605" s="1588"/>
      <c r="B605" s="1588"/>
      <c r="C605" s="1588"/>
      <c r="D605" s="1588"/>
      <c r="E605" s="1588"/>
      <c r="F605" s="1588"/>
      <c r="G605" s="1588"/>
      <c r="H605" s="1588"/>
      <c r="I605" s="1588"/>
      <c r="J605" s="1588"/>
      <c r="K605" s="1588"/>
      <c r="L605" s="1588"/>
      <c r="N605" s="1588"/>
      <c r="O605" s="1588"/>
      <c r="P605" s="1588"/>
      <c r="Q605" s="1588"/>
      <c r="R605" s="1588"/>
      <c r="S605" s="1588"/>
      <c r="T605" s="1588"/>
      <c r="U605" s="1588"/>
      <c r="V605" s="1588"/>
      <c r="W605" s="1588"/>
      <c r="X605" s="1588"/>
      <c r="Y605" s="1588"/>
      <c r="Z605" s="1588"/>
      <c r="AA605" s="1588"/>
      <c r="AB605" s="1588"/>
      <c r="AC605" s="1588"/>
      <c r="AD605" s="1588"/>
    </row>
    <row r="606">
      <c r="A606" s="1588"/>
      <c r="B606" s="1588"/>
      <c r="C606" s="1588"/>
      <c r="D606" s="1588"/>
      <c r="E606" s="1588"/>
      <c r="F606" s="1588"/>
      <c r="G606" s="1588"/>
      <c r="H606" s="1588"/>
      <c r="I606" s="1588"/>
      <c r="J606" s="1588"/>
      <c r="K606" s="1588"/>
      <c r="L606" s="1588"/>
      <c r="N606" s="1588"/>
      <c r="O606" s="1588"/>
      <c r="P606" s="1588"/>
      <c r="Q606" s="1588"/>
      <c r="R606" s="1588"/>
      <c r="S606" s="1588"/>
      <c r="T606" s="1588"/>
      <c r="U606" s="1588"/>
      <c r="V606" s="1588"/>
      <c r="W606" s="1588"/>
      <c r="X606" s="1588"/>
      <c r="Y606" s="1588"/>
      <c r="Z606" s="1588"/>
      <c r="AA606" s="1588"/>
      <c r="AB606" s="1588"/>
      <c r="AC606" s="1588"/>
      <c r="AD606" s="1588"/>
    </row>
    <row r="607">
      <c r="A607" s="1588"/>
      <c r="B607" s="1588"/>
      <c r="C607" s="1588"/>
      <c r="D607" s="1588"/>
      <c r="E607" s="1588"/>
      <c r="F607" s="1588"/>
      <c r="G607" s="1588"/>
      <c r="H607" s="1588"/>
      <c r="I607" s="1588"/>
      <c r="J607" s="1588"/>
      <c r="K607" s="1588"/>
      <c r="L607" s="1588"/>
      <c r="N607" s="1588"/>
      <c r="O607" s="1588"/>
      <c r="P607" s="1588"/>
      <c r="Q607" s="1588"/>
      <c r="R607" s="1588"/>
      <c r="S607" s="1588"/>
      <c r="T607" s="1588"/>
      <c r="U607" s="1588"/>
      <c r="V607" s="1588"/>
      <c r="W607" s="1588"/>
      <c r="X607" s="1588"/>
      <c r="Y607" s="1588"/>
      <c r="Z607" s="1588"/>
      <c r="AA607" s="1588"/>
      <c r="AB607" s="1588"/>
      <c r="AC607" s="1588"/>
      <c r="AD607" s="1588"/>
    </row>
    <row r="608">
      <c r="A608" s="1588"/>
      <c r="B608" s="1588"/>
      <c r="C608" s="1588"/>
      <c r="D608" s="1588"/>
      <c r="E608" s="1588"/>
      <c r="F608" s="1588"/>
      <c r="G608" s="1588"/>
      <c r="H608" s="1588"/>
      <c r="I608" s="1588"/>
      <c r="J608" s="1588"/>
      <c r="K608" s="1588"/>
      <c r="L608" s="1588"/>
      <c r="N608" s="1588"/>
      <c r="O608" s="1588"/>
      <c r="P608" s="1588"/>
      <c r="Q608" s="1588"/>
      <c r="R608" s="1588"/>
      <c r="S608" s="1588"/>
      <c r="T608" s="1588"/>
      <c r="U608" s="1588"/>
      <c r="V608" s="1588"/>
      <c r="W608" s="1588"/>
      <c r="X608" s="1588"/>
      <c r="Y608" s="1588"/>
      <c r="Z608" s="1588"/>
      <c r="AA608" s="1588"/>
      <c r="AB608" s="1588"/>
      <c r="AC608" s="1588"/>
      <c r="AD608" s="1588"/>
    </row>
    <row r="609">
      <c r="A609" s="1588"/>
      <c r="B609" s="1588"/>
      <c r="C609" s="1588"/>
      <c r="D609" s="1588"/>
      <c r="E609" s="1588"/>
      <c r="F609" s="1588"/>
      <c r="G609" s="1588"/>
      <c r="H609" s="1588"/>
      <c r="I609" s="1588"/>
      <c r="J609" s="1588"/>
      <c r="K609" s="1588"/>
      <c r="L609" s="1588"/>
      <c r="N609" s="1588"/>
      <c r="O609" s="1588"/>
      <c r="P609" s="1588"/>
      <c r="Q609" s="1588"/>
      <c r="R609" s="1588"/>
      <c r="S609" s="1588"/>
      <c r="T609" s="1588"/>
      <c r="U609" s="1588"/>
      <c r="V609" s="1588"/>
      <c r="W609" s="1588"/>
      <c r="X609" s="1588"/>
      <c r="Y609" s="1588"/>
      <c r="Z609" s="1588"/>
      <c r="AA609" s="1588"/>
      <c r="AB609" s="1588"/>
      <c r="AC609" s="1588"/>
      <c r="AD609" s="1588"/>
    </row>
    <row r="610">
      <c r="A610" s="1588"/>
      <c r="B610" s="1588"/>
      <c r="C610" s="1588"/>
      <c r="D610" s="1588"/>
      <c r="E610" s="1588"/>
      <c r="F610" s="1588"/>
      <c r="G610" s="1588"/>
      <c r="H610" s="1588"/>
      <c r="I610" s="1588"/>
      <c r="J610" s="1588"/>
      <c r="K610" s="1588"/>
      <c r="L610" s="1588"/>
      <c r="N610" s="1588"/>
      <c r="O610" s="1588"/>
      <c r="P610" s="1588"/>
      <c r="Q610" s="1588"/>
      <c r="R610" s="1588"/>
      <c r="S610" s="1588"/>
      <c r="T610" s="1588"/>
      <c r="U610" s="1588"/>
      <c r="V610" s="1588"/>
      <c r="W610" s="1588"/>
      <c r="X610" s="1588"/>
      <c r="Y610" s="1588"/>
      <c r="Z610" s="1588"/>
      <c r="AA610" s="1588"/>
      <c r="AB610" s="1588"/>
      <c r="AC610" s="1588"/>
      <c r="AD610" s="1588"/>
    </row>
    <row r="611">
      <c r="A611" s="1588"/>
      <c r="B611" s="1588"/>
      <c r="C611" s="1588"/>
      <c r="D611" s="1588"/>
      <c r="E611" s="1588"/>
      <c r="F611" s="1588"/>
      <c r="G611" s="1588"/>
      <c r="H611" s="1588"/>
      <c r="I611" s="1588"/>
      <c r="J611" s="1588"/>
      <c r="K611" s="1588"/>
      <c r="L611" s="1588"/>
      <c r="N611" s="1588"/>
      <c r="O611" s="1588"/>
      <c r="P611" s="1588"/>
      <c r="Q611" s="1588"/>
      <c r="R611" s="1588"/>
      <c r="S611" s="1588"/>
      <c r="T611" s="1588"/>
      <c r="U611" s="1588"/>
      <c r="V611" s="1588"/>
      <c r="W611" s="1588"/>
      <c r="X611" s="1588"/>
      <c r="Y611" s="1588"/>
      <c r="Z611" s="1588"/>
      <c r="AA611" s="1588"/>
      <c r="AB611" s="1588"/>
      <c r="AC611" s="1588"/>
      <c r="AD611" s="1588"/>
    </row>
    <row r="612">
      <c r="A612" s="1588"/>
      <c r="B612" s="1588"/>
      <c r="C612" s="1588"/>
      <c r="D612" s="1588"/>
      <c r="E612" s="1588"/>
      <c r="F612" s="1588"/>
      <c r="G612" s="1588"/>
      <c r="H612" s="1588"/>
      <c r="I612" s="1588"/>
      <c r="J612" s="1588"/>
      <c r="K612" s="1588"/>
      <c r="L612" s="1588"/>
      <c r="N612" s="1588"/>
      <c r="O612" s="1588"/>
      <c r="P612" s="1588"/>
      <c r="Q612" s="1588"/>
      <c r="R612" s="1588"/>
      <c r="S612" s="1588"/>
      <c r="T612" s="1588"/>
      <c r="U612" s="1588"/>
      <c r="V612" s="1588"/>
      <c r="W612" s="1588"/>
      <c r="X612" s="1588"/>
      <c r="Y612" s="1588"/>
      <c r="Z612" s="1588"/>
      <c r="AA612" s="1588"/>
      <c r="AB612" s="1588"/>
      <c r="AC612" s="1588"/>
      <c r="AD612" s="1588"/>
    </row>
    <row r="613">
      <c r="A613" s="1588"/>
      <c r="B613" s="1588"/>
      <c r="C613" s="1588"/>
      <c r="D613" s="1588"/>
      <c r="E613" s="1588"/>
      <c r="F613" s="1588"/>
      <c r="G613" s="1588"/>
      <c r="H613" s="1588"/>
      <c r="I613" s="1588"/>
      <c r="J613" s="1588"/>
      <c r="K613" s="1588"/>
      <c r="L613" s="1588"/>
      <c r="N613" s="1588"/>
      <c r="O613" s="1588"/>
      <c r="P613" s="1588"/>
      <c r="Q613" s="1588"/>
      <c r="R613" s="1588"/>
      <c r="S613" s="1588"/>
      <c r="T613" s="1588"/>
      <c r="U613" s="1588"/>
      <c r="V613" s="1588"/>
      <c r="W613" s="1588"/>
      <c r="X613" s="1588"/>
      <c r="Y613" s="1588"/>
      <c r="Z613" s="1588"/>
      <c r="AA613" s="1588"/>
      <c r="AB613" s="1588"/>
      <c r="AC613" s="1588"/>
      <c r="AD613" s="1588"/>
    </row>
    <row r="614">
      <c r="A614" s="1588"/>
      <c r="B614" s="1588"/>
      <c r="C614" s="1588"/>
      <c r="D614" s="1588"/>
      <c r="E614" s="1588"/>
      <c r="F614" s="1588"/>
      <c r="G614" s="1588"/>
      <c r="H614" s="1588"/>
      <c r="I614" s="1588"/>
      <c r="J614" s="1588"/>
      <c r="K614" s="1588"/>
      <c r="L614" s="1588"/>
      <c r="N614" s="1588"/>
      <c r="O614" s="1588"/>
      <c r="P614" s="1588"/>
      <c r="Q614" s="1588"/>
      <c r="R614" s="1588"/>
      <c r="S614" s="1588"/>
      <c r="T614" s="1588"/>
      <c r="U614" s="1588"/>
      <c r="V614" s="1588"/>
      <c r="W614" s="1588"/>
      <c r="X614" s="1588"/>
      <c r="Y614" s="1588"/>
      <c r="Z614" s="1588"/>
      <c r="AA614" s="1588"/>
      <c r="AB614" s="1588"/>
      <c r="AC614" s="1588"/>
      <c r="AD614" s="1588"/>
    </row>
    <row r="615">
      <c r="A615" s="1588"/>
      <c r="B615" s="1588"/>
      <c r="C615" s="1588"/>
      <c r="D615" s="1588"/>
      <c r="E615" s="1588"/>
      <c r="F615" s="1588"/>
      <c r="G615" s="1588"/>
      <c r="H615" s="1588"/>
      <c r="I615" s="1588"/>
      <c r="J615" s="1588"/>
      <c r="K615" s="1588"/>
      <c r="L615" s="1588"/>
      <c r="N615" s="1588"/>
      <c r="O615" s="1588"/>
      <c r="P615" s="1588"/>
      <c r="Q615" s="1588"/>
      <c r="R615" s="1588"/>
      <c r="S615" s="1588"/>
      <c r="T615" s="1588"/>
      <c r="U615" s="1588"/>
      <c r="V615" s="1588"/>
      <c r="W615" s="1588"/>
      <c r="X615" s="1588"/>
      <c r="Y615" s="1588"/>
      <c r="Z615" s="1588"/>
      <c r="AA615" s="1588"/>
      <c r="AB615" s="1588"/>
      <c r="AC615" s="1588"/>
      <c r="AD615" s="1588"/>
    </row>
    <row r="616">
      <c r="A616" s="1588"/>
      <c r="B616" s="1588"/>
      <c r="C616" s="1588"/>
      <c r="D616" s="1588"/>
      <c r="E616" s="1588"/>
      <c r="F616" s="1588"/>
      <c r="G616" s="1588"/>
      <c r="H616" s="1588"/>
      <c r="I616" s="1588"/>
      <c r="J616" s="1588"/>
      <c r="K616" s="1588"/>
      <c r="L616" s="1588"/>
      <c r="N616" s="1588"/>
      <c r="O616" s="1588"/>
      <c r="P616" s="1588"/>
      <c r="Q616" s="1588"/>
      <c r="R616" s="1588"/>
      <c r="S616" s="1588"/>
      <c r="T616" s="1588"/>
      <c r="U616" s="1588"/>
      <c r="V616" s="1588"/>
      <c r="W616" s="1588"/>
      <c r="X616" s="1588"/>
      <c r="Y616" s="1588"/>
      <c r="Z616" s="1588"/>
      <c r="AA616" s="1588"/>
      <c r="AB616" s="1588"/>
      <c r="AC616" s="1588"/>
      <c r="AD616" s="1588"/>
    </row>
    <row r="617">
      <c r="A617" s="1588"/>
      <c r="B617" s="1588"/>
      <c r="C617" s="1588"/>
      <c r="D617" s="1588"/>
      <c r="E617" s="1588"/>
      <c r="F617" s="1588"/>
      <c r="G617" s="1588"/>
      <c r="H617" s="1588"/>
      <c r="I617" s="1588"/>
      <c r="J617" s="1588"/>
      <c r="K617" s="1588"/>
      <c r="L617" s="1588"/>
      <c r="N617" s="1588"/>
      <c r="O617" s="1588"/>
      <c r="P617" s="1588"/>
      <c r="Q617" s="1588"/>
      <c r="R617" s="1588"/>
      <c r="S617" s="1588"/>
      <c r="T617" s="1588"/>
      <c r="U617" s="1588"/>
      <c r="V617" s="1588"/>
      <c r="W617" s="1588"/>
      <c r="X617" s="1588"/>
      <c r="Y617" s="1588"/>
      <c r="Z617" s="1588"/>
      <c r="AA617" s="1588"/>
      <c r="AB617" s="1588"/>
      <c r="AC617" s="1588"/>
      <c r="AD617" s="1588"/>
    </row>
    <row r="618">
      <c r="A618" s="1588"/>
      <c r="B618" s="1588"/>
      <c r="C618" s="1588"/>
      <c r="D618" s="1588"/>
      <c r="E618" s="1588"/>
      <c r="F618" s="1588"/>
      <c r="G618" s="1588"/>
      <c r="H618" s="1588"/>
      <c r="I618" s="1588"/>
      <c r="J618" s="1588"/>
      <c r="K618" s="1588"/>
      <c r="L618" s="1588"/>
      <c r="N618" s="1588"/>
      <c r="O618" s="1588"/>
      <c r="P618" s="1588"/>
      <c r="Q618" s="1588"/>
      <c r="R618" s="1588"/>
      <c r="S618" s="1588"/>
      <c r="T618" s="1588"/>
      <c r="U618" s="1588"/>
      <c r="V618" s="1588"/>
      <c r="W618" s="1588"/>
      <c r="X618" s="1588"/>
      <c r="Y618" s="1588"/>
      <c r="Z618" s="1588"/>
      <c r="AA618" s="1588"/>
      <c r="AB618" s="1588"/>
      <c r="AC618" s="1588"/>
      <c r="AD618" s="1588"/>
    </row>
    <row r="619">
      <c r="A619" s="1588"/>
      <c r="B619" s="1588"/>
      <c r="C619" s="1588"/>
      <c r="D619" s="1588"/>
      <c r="E619" s="1588"/>
      <c r="F619" s="1588"/>
      <c r="G619" s="1588"/>
      <c r="H619" s="1588"/>
      <c r="I619" s="1588"/>
      <c r="J619" s="1588"/>
      <c r="K619" s="1588"/>
      <c r="L619" s="1588"/>
      <c r="N619" s="1588"/>
      <c r="O619" s="1588"/>
      <c r="P619" s="1588"/>
      <c r="Q619" s="1588"/>
      <c r="R619" s="1588"/>
      <c r="S619" s="1588"/>
      <c r="T619" s="1588"/>
      <c r="U619" s="1588"/>
      <c r="V619" s="1588"/>
      <c r="W619" s="1588"/>
      <c r="X619" s="1588"/>
      <c r="Y619" s="1588"/>
      <c r="Z619" s="1588"/>
      <c r="AA619" s="1588"/>
      <c r="AB619" s="1588"/>
      <c r="AC619" s="1588"/>
      <c r="AD619" s="1588"/>
    </row>
    <row r="620">
      <c r="A620" s="1588"/>
      <c r="B620" s="1588"/>
      <c r="C620" s="1588"/>
      <c r="D620" s="1588"/>
      <c r="E620" s="1588"/>
      <c r="F620" s="1588"/>
      <c r="G620" s="1588"/>
      <c r="H620" s="1588"/>
      <c r="I620" s="1588"/>
      <c r="J620" s="1588"/>
      <c r="K620" s="1588"/>
      <c r="L620" s="1588"/>
      <c r="N620" s="1588"/>
      <c r="O620" s="1588"/>
      <c r="P620" s="1588"/>
      <c r="Q620" s="1588"/>
      <c r="R620" s="1588"/>
      <c r="S620" s="1588"/>
      <c r="T620" s="1588"/>
      <c r="U620" s="1588"/>
      <c r="V620" s="1588"/>
      <c r="W620" s="1588"/>
      <c r="X620" s="1588"/>
      <c r="Y620" s="1588"/>
      <c r="Z620" s="1588"/>
      <c r="AA620" s="1588"/>
      <c r="AB620" s="1588"/>
      <c r="AC620" s="1588"/>
      <c r="AD620" s="1588"/>
    </row>
    <row r="621">
      <c r="A621" s="1588"/>
      <c r="B621" s="1588"/>
      <c r="C621" s="1588"/>
      <c r="D621" s="1588"/>
      <c r="E621" s="1588"/>
      <c r="F621" s="1588"/>
      <c r="G621" s="1588"/>
      <c r="H621" s="1588"/>
      <c r="I621" s="1588"/>
      <c r="J621" s="1588"/>
      <c r="K621" s="1588"/>
      <c r="L621" s="1588"/>
      <c r="N621" s="1588"/>
      <c r="O621" s="1588"/>
      <c r="P621" s="1588"/>
      <c r="Q621" s="1588"/>
      <c r="R621" s="1588"/>
      <c r="S621" s="1588"/>
      <c r="T621" s="1588"/>
      <c r="U621" s="1588"/>
      <c r="V621" s="1588"/>
      <c r="W621" s="1588"/>
      <c r="X621" s="1588"/>
      <c r="Y621" s="1588"/>
      <c r="Z621" s="1588"/>
      <c r="AA621" s="1588"/>
      <c r="AB621" s="1588"/>
      <c r="AC621" s="1588"/>
      <c r="AD621" s="1588"/>
    </row>
    <row r="622">
      <c r="A622" s="1588"/>
      <c r="B622" s="1588"/>
      <c r="C622" s="1588"/>
      <c r="D622" s="1588"/>
      <c r="E622" s="1588"/>
      <c r="F622" s="1588"/>
      <c r="G622" s="1588"/>
      <c r="H622" s="1588"/>
      <c r="I622" s="1588"/>
      <c r="J622" s="1588"/>
      <c r="K622" s="1588"/>
      <c r="L622" s="1588"/>
      <c r="N622" s="1588"/>
      <c r="O622" s="1588"/>
      <c r="P622" s="1588"/>
      <c r="Q622" s="1588"/>
      <c r="R622" s="1588"/>
      <c r="S622" s="1588"/>
      <c r="T622" s="1588"/>
      <c r="U622" s="1588"/>
      <c r="V622" s="1588"/>
      <c r="W622" s="1588"/>
      <c r="X622" s="1588"/>
      <c r="Y622" s="1588"/>
      <c r="Z622" s="1588"/>
      <c r="AA622" s="1588"/>
      <c r="AB622" s="1588"/>
      <c r="AC622" s="1588"/>
      <c r="AD622" s="1588"/>
    </row>
    <row r="623">
      <c r="A623" s="1588"/>
      <c r="B623" s="1588"/>
      <c r="C623" s="1588"/>
      <c r="D623" s="1588"/>
      <c r="E623" s="1588"/>
      <c r="F623" s="1588"/>
      <c r="G623" s="1588"/>
      <c r="H623" s="1588"/>
      <c r="I623" s="1588"/>
      <c r="J623" s="1588"/>
      <c r="K623" s="1588"/>
      <c r="L623" s="1588"/>
      <c r="N623" s="1588"/>
      <c r="O623" s="1588"/>
      <c r="P623" s="1588"/>
      <c r="Q623" s="1588"/>
      <c r="R623" s="1588"/>
      <c r="S623" s="1588"/>
      <c r="T623" s="1588"/>
      <c r="U623" s="1588"/>
      <c r="V623" s="1588"/>
      <c r="W623" s="1588"/>
      <c r="X623" s="1588"/>
      <c r="Y623" s="1588"/>
      <c r="Z623" s="1588"/>
      <c r="AA623" s="1588"/>
      <c r="AB623" s="1588"/>
      <c r="AC623" s="1588"/>
      <c r="AD623" s="1588"/>
    </row>
    <row r="624">
      <c r="A624" s="1588"/>
      <c r="B624" s="1588"/>
      <c r="C624" s="1588"/>
      <c r="D624" s="1588"/>
      <c r="E624" s="1588"/>
      <c r="F624" s="1588"/>
      <c r="G624" s="1588"/>
      <c r="H624" s="1588"/>
      <c r="I624" s="1588"/>
      <c r="J624" s="1588"/>
      <c r="K624" s="1588"/>
      <c r="L624" s="1588"/>
      <c r="N624" s="1588"/>
      <c r="O624" s="1588"/>
      <c r="P624" s="1588"/>
      <c r="Q624" s="1588"/>
      <c r="R624" s="1588"/>
      <c r="S624" s="1588"/>
      <c r="T624" s="1588"/>
      <c r="U624" s="1588"/>
      <c r="V624" s="1588"/>
      <c r="W624" s="1588"/>
      <c r="X624" s="1588"/>
      <c r="Y624" s="1588"/>
      <c r="Z624" s="1588"/>
      <c r="AA624" s="1588"/>
      <c r="AB624" s="1588"/>
      <c r="AC624" s="1588"/>
      <c r="AD624" s="1588"/>
    </row>
    <row r="625">
      <c r="A625" s="1588"/>
      <c r="B625" s="1588"/>
      <c r="C625" s="1588"/>
      <c r="D625" s="1588"/>
      <c r="E625" s="1588"/>
      <c r="F625" s="1588"/>
      <c r="G625" s="1588"/>
      <c r="H625" s="1588"/>
      <c r="I625" s="1588"/>
      <c r="J625" s="1588"/>
      <c r="K625" s="1588"/>
      <c r="L625" s="1588"/>
      <c r="N625" s="1588"/>
      <c r="O625" s="1588"/>
      <c r="P625" s="1588"/>
      <c r="Q625" s="1588"/>
      <c r="R625" s="1588"/>
      <c r="S625" s="1588"/>
      <c r="T625" s="1588"/>
      <c r="U625" s="1588"/>
      <c r="V625" s="1588"/>
      <c r="W625" s="1588"/>
      <c r="X625" s="1588"/>
      <c r="Y625" s="1588"/>
      <c r="Z625" s="1588"/>
      <c r="AA625" s="1588"/>
      <c r="AB625" s="1588"/>
      <c r="AC625" s="1588"/>
      <c r="AD625" s="1588"/>
    </row>
    <row r="626">
      <c r="A626" s="1588"/>
      <c r="B626" s="1588"/>
      <c r="C626" s="1588"/>
      <c r="D626" s="1588"/>
      <c r="E626" s="1588"/>
      <c r="F626" s="1588"/>
      <c r="G626" s="1588"/>
      <c r="H626" s="1588"/>
      <c r="I626" s="1588"/>
      <c r="J626" s="1588"/>
      <c r="K626" s="1588"/>
      <c r="L626" s="1588"/>
      <c r="N626" s="1588"/>
      <c r="O626" s="1588"/>
      <c r="P626" s="1588"/>
      <c r="Q626" s="1588"/>
      <c r="R626" s="1588"/>
      <c r="S626" s="1588"/>
      <c r="T626" s="1588"/>
      <c r="U626" s="1588"/>
      <c r="V626" s="1588"/>
      <c r="W626" s="1588"/>
      <c r="X626" s="1588"/>
      <c r="Y626" s="1588"/>
      <c r="Z626" s="1588"/>
      <c r="AA626" s="1588"/>
      <c r="AB626" s="1588"/>
      <c r="AC626" s="1588"/>
      <c r="AD626" s="1588"/>
    </row>
    <row r="627">
      <c r="A627" s="1588"/>
      <c r="B627" s="1588"/>
      <c r="C627" s="1588"/>
      <c r="D627" s="1588"/>
      <c r="E627" s="1588"/>
      <c r="F627" s="1588"/>
      <c r="G627" s="1588"/>
      <c r="H627" s="1588"/>
      <c r="I627" s="1588"/>
      <c r="J627" s="1588"/>
      <c r="K627" s="1588"/>
      <c r="L627" s="1588"/>
      <c r="N627" s="1588"/>
      <c r="O627" s="1588"/>
      <c r="P627" s="1588"/>
      <c r="Q627" s="1588"/>
      <c r="R627" s="1588"/>
      <c r="S627" s="1588"/>
      <c r="T627" s="1588"/>
      <c r="U627" s="1588"/>
      <c r="V627" s="1588"/>
      <c r="W627" s="1588"/>
      <c r="X627" s="1588"/>
      <c r="Y627" s="1588"/>
      <c r="Z627" s="1588"/>
      <c r="AA627" s="1588"/>
      <c r="AB627" s="1588"/>
      <c r="AC627" s="1588"/>
      <c r="AD627" s="1588"/>
    </row>
    <row r="628">
      <c r="A628" s="1588"/>
      <c r="B628" s="1588"/>
      <c r="C628" s="1588"/>
      <c r="D628" s="1588"/>
      <c r="E628" s="1588"/>
      <c r="F628" s="1588"/>
      <c r="G628" s="1588"/>
      <c r="H628" s="1588"/>
      <c r="I628" s="1588"/>
      <c r="J628" s="1588"/>
      <c r="K628" s="1588"/>
      <c r="L628" s="1588"/>
      <c r="N628" s="1588"/>
      <c r="O628" s="1588"/>
      <c r="P628" s="1588"/>
      <c r="Q628" s="1588"/>
      <c r="R628" s="1588"/>
      <c r="S628" s="1588"/>
      <c r="T628" s="1588"/>
      <c r="U628" s="1588"/>
      <c r="V628" s="1588"/>
      <c r="W628" s="1588"/>
      <c r="X628" s="1588"/>
      <c r="Y628" s="1588"/>
      <c r="Z628" s="1588"/>
      <c r="AA628" s="1588"/>
      <c r="AB628" s="1588"/>
      <c r="AC628" s="1588"/>
      <c r="AD628" s="1588"/>
    </row>
    <row r="629">
      <c r="A629" s="1588"/>
      <c r="B629" s="1588"/>
      <c r="C629" s="1588"/>
      <c r="D629" s="1588"/>
      <c r="E629" s="1588"/>
      <c r="F629" s="1588"/>
      <c r="G629" s="1588"/>
      <c r="H629" s="1588"/>
      <c r="I629" s="1588"/>
      <c r="J629" s="1588"/>
      <c r="K629" s="1588"/>
      <c r="L629" s="1588"/>
      <c r="N629" s="1588"/>
      <c r="O629" s="1588"/>
      <c r="P629" s="1588"/>
      <c r="Q629" s="1588"/>
      <c r="R629" s="1588"/>
      <c r="S629" s="1588"/>
      <c r="T629" s="1588"/>
      <c r="U629" s="1588"/>
      <c r="V629" s="1588"/>
      <c r="W629" s="1588"/>
      <c r="X629" s="1588"/>
      <c r="Y629" s="1588"/>
      <c r="Z629" s="1588"/>
      <c r="AA629" s="1588"/>
      <c r="AB629" s="1588"/>
      <c r="AC629" s="1588"/>
      <c r="AD629" s="1588"/>
    </row>
    <row r="630">
      <c r="A630" s="1588"/>
      <c r="B630" s="1588"/>
      <c r="C630" s="1588"/>
      <c r="D630" s="1588"/>
      <c r="E630" s="1588"/>
      <c r="F630" s="1588"/>
      <c r="G630" s="1588"/>
      <c r="H630" s="1588"/>
      <c r="I630" s="1588"/>
      <c r="J630" s="1588"/>
      <c r="K630" s="1588"/>
      <c r="L630" s="1588"/>
      <c r="N630" s="1588"/>
      <c r="O630" s="1588"/>
      <c r="P630" s="1588"/>
      <c r="Q630" s="1588"/>
      <c r="R630" s="1588"/>
      <c r="S630" s="1588"/>
      <c r="T630" s="1588"/>
      <c r="U630" s="1588"/>
      <c r="V630" s="1588"/>
      <c r="W630" s="1588"/>
      <c r="X630" s="1588"/>
      <c r="Y630" s="1588"/>
      <c r="Z630" s="1588"/>
      <c r="AA630" s="1588"/>
      <c r="AB630" s="1588"/>
      <c r="AC630" s="1588"/>
      <c r="AD630" s="1588"/>
    </row>
    <row r="631">
      <c r="A631" s="1588"/>
      <c r="B631" s="1588"/>
      <c r="C631" s="1588"/>
      <c r="D631" s="1588"/>
      <c r="E631" s="1588"/>
      <c r="F631" s="1588"/>
      <c r="G631" s="1588"/>
      <c r="H631" s="1588"/>
      <c r="I631" s="1588"/>
      <c r="J631" s="1588"/>
      <c r="K631" s="1588"/>
      <c r="L631" s="1588"/>
      <c r="N631" s="1588"/>
      <c r="O631" s="1588"/>
      <c r="P631" s="1588"/>
      <c r="Q631" s="1588"/>
      <c r="R631" s="1588"/>
      <c r="S631" s="1588"/>
      <c r="T631" s="1588"/>
      <c r="U631" s="1588"/>
      <c r="V631" s="1588"/>
      <c r="W631" s="1588"/>
      <c r="X631" s="1588"/>
      <c r="Y631" s="1588"/>
      <c r="Z631" s="1588"/>
      <c r="AA631" s="1588"/>
      <c r="AB631" s="1588"/>
      <c r="AC631" s="1588"/>
      <c r="AD631" s="1588"/>
    </row>
    <row r="632">
      <c r="A632" s="1588"/>
      <c r="B632" s="1588"/>
      <c r="C632" s="1588"/>
      <c r="D632" s="1588"/>
      <c r="E632" s="1588"/>
      <c r="F632" s="1588"/>
      <c r="G632" s="1588"/>
      <c r="H632" s="1588"/>
      <c r="I632" s="1588"/>
      <c r="J632" s="1588"/>
      <c r="K632" s="1588"/>
      <c r="L632" s="1588"/>
      <c r="N632" s="1588"/>
      <c r="O632" s="1588"/>
      <c r="P632" s="1588"/>
      <c r="Q632" s="1588"/>
      <c r="R632" s="1588"/>
      <c r="S632" s="1588"/>
      <c r="T632" s="1588"/>
      <c r="U632" s="1588"/>
      <c r="V632" s="1588"/>
      <c r="W632" s="1588"/>
      <c r="X632" s="1588"/>
      <c r="Y632" s="1588"/>
      <c r="Z632" s="1588"/>
      <c r="AA632" s="1588"/>
      <c r="AB632" s="1588"/>
      <c r="AC632" s="1588"/>
      <c r="AD632" s="1588"/>
    </row>
    <row r="633">
      <c r="A633" s="1588"/>
      <c r="B633" s="1588"/>
      <c r="C633" s="1588"/>
      <c r="D633" s="1588"/>
      <c r="E633" s="1588"/>
      <c r="F633" s="1588"/>
      <c r="G633" s="1588"/>
      <c r="H633" s="1588"/>
      <c r="I633" s="1588"/>
      <c r="J633" s="1588"/>
      <c r="K633" s="1588"/>
      <c r="L633" s="1588"/>
      <c r="N633" s="1588"/>
      <c r="O633" s="1588"/>
      <c r="P633" s="1588"/>
      <c r="Q633" s="1588"/>
      <c r="R633" s="1588"/>
      <c r="S633" s="1588"/>
      <c r="T633" s="1588"/>
      <c r="U633" s="1588"/>
      <c r="V633" s="1588"/>
      <c r="W633" s="1588"/>
      <c r="X633" s="1588"/>
      <c r="Y633" s="1588"/>
      <c r="Z633" s="1588"/>
      <c r="AA633" s="1588"/>
      <c r="AB633" s="1588"/>
      <c r="AC633" s="1588"/>
      <c r="AD633" s="1588"/>
    </row>
    <row r="634">
      <c r="A634" s="1588"/>
      <c r="B634" s="1588"/>
      <c r="C634" s="1588"/>
      <c r="D634" s="1588"/>
      <c r="E634" s="1588"/>
      <c r="F634" s="1588"/>
      <c r="G634" s="1588"/>
      <c r="H634" s="1588"/>
      <c r="I634" s="1588"/>
      <c r="J634" s="1588"/>
      <c r="K634" s="1588"/>
      <c r="L634" s="1588"/>
      <c r="N634" s="1588"/>
      <c r="O634" s="1588"/>
      <c r="P634" s="1588"/>
      <c r="Q634" s="1588"/>
      <c r="R634" s="1588"/>
      <c r="S634" s="1588"/>
      <c r="T634" s="1588"/>
      <c r="U634" s="1588"/>
      <c r="V634" s="1588"/>
      <c r="W634" s="1588"/>
      <c r="X634" s="1588"/>
      <c r="Y634" s="1588"/>
      <c r="Z634" s="1588"/>
      <c r="AA634" s="1588"/>
      <c r="AB634" s="1588"/>
      <c r="AC634" s="1588"/>
      <c r="AD634" s="1588"/>
    </row>
    <row r="635">
      <c r="A635" s="1588"/>
      <c r="B635" s="1588"/>
      <c r="C635" s="1588"/>
      <c r="D635" s="1588"/>
      <c r="E635" s="1588"/>
      <c r="F635" s="1588"/>
      <c r="G635" s="1588"/>
      <c r="H635" s="1588"/>
      <c r="I635" s="1588"/>
      <c r="J635" s="1588"/>
      <c r="K635" s="1588"/>
      <c r="L635" s="1588"/>
      <c r="N635" s="1588"/>
      <c r="O635" s="1588"/>
      <c r="P635" s="1588"/>
      <c r="Q635" s="1588"/>
      <c r="R635" s="1588"/>
      <c r="S635" s="1588"/>
      <c r="T635" s="1588"/>
      <c r="U635" s="1588"/>
      <c r="V635" s="1588"/>
      <c r="W635" s="1588"/>
      <c r="X635" s="1588"/>
      <c r="Y635" s="1588"/>
      <c r="Z635" s="1588"/>
      <c r="AA635" s="1588"/>
      <c r="AB635" s="1588"/>
      <c r="AC635" s="1588"/>
      <c r="AD635" s="1588"/>
    </row>
    <row r="636">
      <c r="A636" s="1588"/>
      <c r="B636" s="1588"/>
      <c r="C636" s="1588"/>
      <c r="D636" s="1588"/>
      <c r="E636" s="1588"/>
      <c r="F636" s="1588"/>
      <c r="G636" s="1588"/>
      <c r="H636" s="1588"/>
      <c r="I636" s="1588"/>
      <c r="J636" s="1588"/>
      <c r="K636" s="1588"/>
      <c r="L636" s="1588"/>
      <c r="N636" s="1588"/>
      <c r="O636" s="1588"/>
      <c r="P636" s="1588"/>
      <c r="Q636" s="1588"/>
      <c r="R636" s="1588"/>
      <c r="S636" s="1588"/>
      <c r="T636" s="1588"/>
      <c r="U636" s="1588"/>
      <c r="V636" s="1588"/>
      <c r="W636" s="1588"/>
      <c r="X636" s="1588"/>
      <c r="Y636" s="1588"/>
      <c r="Z636" s="1588"/>
      <c r="AA636" s="1588"/>
      <c r="AB636" s="1588"/>
      <c r="AC636" s="1588"/>
      <c r="AD636" s="1588"/>
    </row>
    <row r="637">
      <c r="A637" s="1588"/>
      <c r="B637" s="1588"/>
      <c r="C637" s="1588"/>
      <c r="D637" s="1588"/>
      <c r="E637" s="1588"/>
      <c r="F637" s="1588"/>
      <c r="G637" s="1588"/>
      <c r="H637" s="1588"/>
      <c r="I637" s="1588"/>
      <c r="J637" s="1588"/>
      <c r="K637" s="1588"/>
      <c r="L637" s="1588"/>
      <c r="N637" s="1588"/>
      <c r="O637" s="1588"/>
      <c r="P637" s="1588"/>
      <c r="Q637" s="1588"/>
      <c r="R637" s="1588"/>
      <c r="S637" s="1588"/>
      <c r="T637" s="1588"/>
      <c r="U637" s="1588"/>
      <c r="V637" s="1588"/>
      <c r="W637" s="1588"/>
      <c r="X637" s="1588"/>
      <c r="Y637" s="1588"/>
      <c r="Z637" s="1588"/>
      <c r="AA637" s="1588"/>
      <c r="AB637" s="1588"/>
      <c r="AC637" s="1588"/>
      <c r="AD637" s="1588"/>
    </row>
    <row r="638">
      <c r="A638" s="1588"/>
      <c r="B638" s="1588"/>
      <c r="C638" s="1588"/>
      <c r="D638" s="1588"/>
      <c r="E638" s="1588"/>
      <c r="F638" s="1588"/>
      <c r="G638" s="1588"/>
      <c r="H638" s="1588"/>
      <c r="I638" s="1588"/>
      <c r="J638" s="1588"/>
      <c r="K638" s="1588"/>
      <c r="L638" s="1588"/>
      <c r="N638" s="1588"/>
      <c r="O638" s="1588"/>
      <c r="P638" s="1588"/>
      <c r="Q638" s="1588"/>
      <c r="R638" s="1588"/>
      <c r="S638" s="1588"/>
      <c r="T638" s="1588"/>
      <c r="U638" s="1588"/>
      <c r="V638" s="1588"/>
      <c r="W638" s="1588"/>
      <c r="X638" s="1588"/>
      <c r="Y638" s="1588"/>
      <c r="Z638" s="1588"/>
      <c r="AA638" s="1588"/>
      <c r="AB638" s="1588"/>
      <c r="AC638" s="1588"/>
      <c r="AD638" s="1588"/>
    </row>
    <row r="639">
      <c r="A639" s="1588"/>
      <c r="B639" s="1588"/>
      <c r="C639" s="1588"/>
      <c r="D639" s="1588"/>
      <c r="E639" s="1588"/>
      <c r="F639" s="1588"/>
      <c r="G639" s="1588"/>
      <c r="H639" s="1588"/>
      <c r="I639" s="1588"/>
      <c r="J639" s="1588"/>
      <c r="K639" s="1588"/>
      <c r="L639" s="1588"/>
      <c r="N639" s="1588"/>
      <c r="O639" s="1588"/>
      <c r="P639" s="1588"/>
      <c r="Q639" s="1588"/>
      <c r="R639" s="1588"/>
      <c r="S639" s="1588"/>
      <c r="T639" s="1588"/>
      <c r="U639" s="1588"/>
      <c r="V639" s="1588"/>
      <c r="W639" s="1588"/>
      <c r="X639" s="1588"/>
      <c r="Y639" s="1588"/>
      <c r="Z639" s="1588"/>
      <c r="AA639" s="1588"/>
      <c r="AB639" s="1588"/>
      <c r="AC639" s="1588"/>
      <c r="AD639" s="1588"/>
    </row>
    <row r="640">
      <c r="A640" s="1588"/>
      <c r="B640" s="1588"/>
      <c r="C640" s="1588"/>
      <c r="D640" s="1588"/>
      <c r="E640" s="1588"/>
      <c r="F640" s="1588"/>
      <c r="G640" s="1588"/>
      <c r="H640" s="1588"/>
      <c r="I640" s="1588"/>
      <c r="J640" s="1588"/>
      <c r="K640" s="1588"/>
      <c r="L640" s="1588"/>
      <c r="N640" s="1588"/>
      <c r="O640" s="1588"/>
      <c r="P640" s="1588"/>
      <c r="Q640" s="1588"/>
      <c r="R640" s="1588"/>
      <c r="S640" s="1588"/>
      <c r="T640" s="1588"/>
      <c r="U640" s="1588"/>
      <c r="V640" s="1588"/>
      <c r="W640" s="1588"/>
      <c r="X640" s="1588"/>
      <c r="Y640" s="1588"/>
      <c r="Z640" s="1588"/>
      <c r="AA640" s="1588"/>
      <c r="AB640" s="1588"/>
      <c r="AC640" s="1588"/>
      <c r="AD640" s="1588"/>
    </row>
    <row r="641">
      <c r="A641" s="1588"/>
      <c r="B641" s="1588"/>
      <c r="C641" s="1588"/>
      <c r="D641" s="1588"/>
      <c r="E641" s="1588"/>
      <c r="F641" s="1588"/>
      <c r="G641" s="1588"/>
      <c r="H641" s="1588"/>
      <c r="I641" s="1588"/>
      <c r="J641" s="1588"/>
      <c r="K641" s="1588"/>
      <c r="L641" s="1588"/>
      <c r="N641" s="1588"/>
      <c r="O641" s="1588"/>
      <c r="P641" s="1588"/>
      <c r="Q641" s="1588"/>
      <c r="R641" s="1588"/>
      <c r="S641" s="1588"/>
      <c r="T641" s="1588"/>
      <c r="U641" s="1588"/>
      <c r="V641" s="1588"/>
      <c r="W641" s="1588"/>
      <c r="X641" s="1588"/>
      <c r="Y641" s="1588"/>
      <c r="Z641" s="1588"/>
      <c r="AA641" s="1588"/>
      <c r="AB641" s="1588"/>
      <c r="AC641" s="1588"/>
      <c r="AD641" s="1588"/>
    </row>
    <row r="642">
      <c r="A642" s="1588"/>
      <c r="B642" s="1588"/>
      <c r="C642" s="1588"/>
      <c r="D642" s="1588"/>
      <c r="E642" s="1588"/>
      <c r="F642" s="1588"/>
      <c r="G642" s="1588"/>
      <c r="H642" s="1588"/>
      <c r="I642" s="1588"/>
      <c r="J642" s="1588"/>
      <c r="K642" s="1588"/>
      <c r="L642" s="1588"/>
      <c r="N642" s="1588"/>
      <c r="O642" s="1588"/>
      <c r="P642" s="1588"/>
      <c r="Q642" s="1588"/>
      <c r="R642" s="1588"/>
      <c r="S642" s="1588"/>
      <c r="T642" s="1588"/>
      <c r="U642" s="1588"/>
      <c r="V642" s="1588"/>
      <c r="W642" s="1588"/>
      <c r="X642" s="1588"/>
      <c r="Y642" s="1588"/>
      <c r="Z642" s="1588"/>
      <c r="AA642" s="1588"/>
      <c r="AB642" s="1588"/>
      <c r="AC642" s="1588"/>
      <c r="AD642" s="1588"/>
    </row>
    <row r="643">
      <c r="A643" s="1588"/>
      <c r="B643" s="1588"/>
      <c r="C643" s="1588"/>
      <c r="D643" s="1588"/>
      <c r="E643" s="1588"/>
      <c r="F643" s="1588"/>
      <c r="G643" s="1588"/>
      <c r="H643" s="1588"/>
      <c r="I643" s="1588"/>
      <c r="J643" s="1588"/>
      <c r="K643" s="1588"/>
      <c r="L643" s="1588"/>
      <c r="N643" s="1588"/>
      <c r="O643" s="1588"/>
      <c r="P643" s="1588"/>
      <c r="Q643" s="1588"/>
      <c r="R643" s="1588"/>
      <c r="S643" s="1588"/>
      <c r="T643" s="1588"/>
      <c r="U643" s="1588"/>
      <c r="V643" s="1588"/>
      <c r="W643" s="1588"/>
      <c r="X643" s="1588"/>
      <c r="Y643" s="1588"/>
      <c r="Z643" s="1588"/>
      <c r="AA643" s="1588"/>
      <c r="AB643" s="1588"/>
      <c r="AC643" s="1588"/>
      <c r="AD643" s="1588"/>
    </row>
    <row r="644">
      <c r="A644" s="1588"/>
      <c r="B644" s="1588"/>
      <c r="C644" s="1588"/>
      <c r="D644" s="1588"/>
      <c r="E644" s="1588"/>
      <c r="F644" s="1588"/>
      <c r="G644" s="1588"/>
      <c r="H644" s="1588"/>
      <c r="I644" s="1588"/>
      <c r="J644" s="1588"/>
      <c r="K644" s="1588"/>
      <c r="L644" s="1588"/>
      <c r="N644" s="1588"/>
      <c r="O644" s="1588"/>
      <c r="P644" s="1588"/>
      <c r="Q644" s="1588"/>
      <c r="R644" s="1588"/>
      <c r="S644" s="1588"/>
      <c r="T644" s="1588"/>
      <c r="U644" s="1588"/>
      <c r="V644" s="1588"/>
      <c r="W644" s="1588"/>
      <c r="X644" s="1588"/>
      <c r="Y644" s="1588"/>
      <c r="Z644" s="1588"/>
      <c r="AA644" s="1588"/>
      <c r="AB644" s="1588"/>
      <c r="AC644" s="1588"/>
      <c r="AD644" s="1588"/>
    </row>
    <row r="645">
      <c r="A645" s="1588"/>
      <c r="B645" s="1588"/>
      <c r="C645" s="1588"/>
      <c r="D645" s="1588"/>
      <c r="E645" s="1588"/>
      <c r="F645" s="1588"/>
      <c r="G645" s="1588"/>
      <c r="H645" s="1588"/>
      <c r="I645" s="1588"/>
      <c r="J645" s="1588"/>
      <c r="K645" s="1588"/>
      <c r="L645" s="1588"/>
      <c r="N645" s="1588"/>
      <c r="O645" s="1588"/>
      <c r="P645" s="1588"/>
      <c r="Q645" s="1588"/>
      <c r="R645" s="1588"/>
      <c r="S645" s="1588"/>
      <c r="T645" s="1588"/>
      <c r="U645" s="1588"/>
      <c r="V645" s="1588"/>
      <c r="W645" s="1588"/>
      <c r="X645" s="1588"/>
      <c r="Y645" s="1588"/>
      <c r="Z645" s="1588"/>
      <c r="AA645" s="1588"/>
      <c r="AB645" s="1588"/>
      <c r="AC645" s="1588"/>
      <c r="AD645" s="1588"/>
    </row>
    <row r="646">
      <c r="A646" s="1588"/>
      <c r="B646" s="1588"/>
      <c r="C646" s="1588"/>
      <c r="D646" s="1588"/>
      <c r="E646" s="1588"/>
      <c r="F646" s="1588"/>
      <c r="G646" s="1588"/>
      <c r="H646" s="1588"/>
      <c r="I646" s="1588"/>
      <c r="J646" s="1588"/>
      <c r="K646" s="1588"/>
      <c r="L646" s="1588"/>
      <c r="N646" s="1588"/>
      <c r="O646" s="1588"/>
      <c r="P646" s="1588"/>
      <c r="Q646" s="1588"/>
      <c r="R646" s="1588"/>
      <c r="S646" s="1588"/>
      <c r="T646" s="1588"/>
      <c r="U646" s="1588"/>
      <c r="V646" s="1588"/>
      <c r="W646" s="1588"/>
      <c r="X646" s="1588"/>
      <c r="Y646" s="1588"/>
      <c r="Z646" s="1588"/>
      <c r="AA646" s="1588"/>
      <c r="AB646" s="1588"/>
      <c r="AC646" s="1588"/>
      <c r="AD646" s="1588"/>
    </row>
    <row r="647">
      <c r="A647" s="1588"/>
      <c r="B647" s="1588"/>
      <c r="C647" s="1588"/>
      <c r="D647" s="1588"/>
      <c r="E647" s="1588"/>
      <c r="F647" s="1588"/>
      <c r="G647" s="1588"/>
      <c r="H647" s="1588"/>
      <c r="I647" s="1588"/>
      <c r="J647" s="1588"/>
      <c r="K647" s="1588"/>
      <c r="L647" s="1588"/>
      <c r="N647" s="1588"/>
      <c r="O647" s="1588"/>
      <c r="P647" s="1588"/>
      <c r="Q647" s="1588"/>
      <c r="R647" s="1588"/>
      <c r="S647" s="1588"/>
      <c r="T647" s="1588"/>
      <c r="U647" s="1588"/>
      <c r="V647" s="1588"/>
      <c r="W647" s="1588"/>
      <c r="X647" s="1588"/>
      <c r="Y647" s="1588"/>
      <c r="Z647" s="1588"/>
      <c r="AA647" s="1588"/>
      <c r="AB647" s="1588"/>
      <c r="AC647" s="1588"/>
      <c r="AD647" s="1588"/>
    </row>
    <row r="648">
      <c r="A648" s="1588"/>
      <c r="B648" s="1588"/>
      <c r="C648" s="1588"/>
      <c r="D648" s="1588"/>
      <c r="E648" s="1588"/>
      <c r="F648" s="1588"/>
      <c r="G648" s="1588"/>
      <c r="H648" s="1588"/>
      <c r="I648" s="1588"/>
      <c r="J648" s="1588"/>
      <c r="K648" s="1588"/>
      <c r="L648" s="1588"/>
      <c r="N648" s="1588"/>
      <c r="O648" s="1588"/>
      <c r="P648" s="1588"/>
      <c r="Q648" s="1588"/>
      <c r="R648" s="1588"/>
      <c r="S648" s="1588"/>
      <c r="T648" s="1588"/>
      <c r="U648" s="1588"/>
      <c r="V648" s="1588"/>
      <c r="W648" s="1588"/>
      <c r="X648" s="1588"/>
      <c r="Y648" s="1588"/>
      <c r="Z648" s="1588"/>
      <c r="AA648" s="1588"/>
      <c r="AB648" s="1588"/>
      <c r="AC648" s="1588"/>
      <c r="AD648" s="1588"/>
    </row>
    <row r="649">
      <c r="A649" s="1588"/>
      <c r="B649" s="1588"/>
      <c r="C649" s="1588"/>
      <c r="D649" s="1588"/>
      <c r="E649" s="1588"/>
      <c r="F649" s="1588"/>
      <c r="G649" s="1588"/>
      <c r="H649" s="1588"/>
      <c r="I649" s="1588"/>
      <c r="J649" s="1588"/>
      <c r="K649" s="1588"/>
      <c r="L649" s="1588"/>
      <c r="N649" s="1588"/>
      <c r="O649" s="1588"/>
      <c r="P649" s="1588"/>
      <c r="Q649" s="1588"/>
      <c r="R649" s="1588"/>
      <c r="S649" s="1588"/>
      <c r="T649" s="1588"/>
      <c r="U649" s="1588"/>
      <c r="V649" s="1588"/>
      <c r="W649" s="1588"/>
      <c r="X649" s="1588"/>
      <c r="Y649" s="1588"/>
      <c r="Z649" s="1588"/>
      <c r="AA649" s="1588"/>
      <c r="AB649" s="1588"/>
      <c r="AC649" s="1588"/>
      <c r="AD649" s="1588"/>
    </row>
    <row r="650">
      <c r="A650" s="1588"/>
      <c r="B650" s="1588"/>
      <c r="C650" s="1588"/>
      <c r="D650" s="1588"/>
      <c r="E650" s="1588"/>
      <c r="F650" s="1588"/>
      <c r="G650" s="1588"/>
      <c r="H650" s="1588"/>
      <c r="I650" s="1588"/>
      <c r="J650" s="1588"/>
      <c r="K650" s="1588"/>
      <c r="L650" s="1588"/>
      <c r="N650" s="1588"/>
      <c r="O650" s="1588"/>
      <c r="P650" s="1588"/>
      <c r="Q650" s="1588"/>
      <c r="R650" s="1588"/>
      <c r="S650" s="1588"/>
      <c r="T650" s="1588"/>
      <c r="U650" s="1588"/>
      <c r="V650" s="1588"/>
      <c r="W650" s="1588"/>
      <c r="X650" s="1588"/>
      <c r="Y650" s="1588"/>
      <c r="Z650" s="1588"/>
      <c r="AA650" s="1588"/>
      <c r="AB650" s="1588"/>
      <c r="AC650" s="1588"/>
      <c r="AD650" s="1588"/>
    </row>
    <row r="651">
      <c r="A651" s="1588"/>
      <c r="B651" s="1588"/>
      <c r="C651" s="1588"/>
      <c r="D651" s="1588"/>
      <c r="E651" s="1588"/>
      <c r="F651" s="1588"/>
      <c r="G651" s="1588"/>
      <c r="H651" s="1588"/>
      <c r="I651" s="1588"/>
      <c r="J651" s="1588"/>
      <c r="K651" s="1588"/>
      <c r="L651" s="1588"/>
      <c r="N651" s="1588"/>
      <c r="O651" s="1588"/>
      <c r="P651" s="1588"/>
      <c r="Q651" s="1588"/>
      <c r="R651" s="1588"/>
      <c r="S651" s="1588"/>
      <c r="T651" s="1588"/>
      <c r="U651" s="1588"/>
      <c r="V651" s="1588"/>
      <c r="W651" s="1588"/>
      <c r="X651" s="1588"/>
      <c r="Y651" s="1588"/>
      <c r="Z651" s="1588"/>
      <c r="AA651" s="1588"/>
      <c r="AB651" s="1588"/>
      <c r="AC651" s="1588"/>
      <c r="AD651" s="1588"/>
    </row>
    <row r="652">
      <c r="A652" s="1588"/>
      <c r="B652" s="1588"/>
      <c r="C652" s="1588"/>
      <c r="D652" s="1588"/>
      <c r="E652" s="1588"/>
      <c r="F652" s="1588"/>
      <c r="G652" s="1588"/>
      <c r="H652" s="1588"/>
      <c r="I652" s="1588"/>
      <c r="J652" s="1588"/>
      <c r="K652" s="1588"/>
      <c r="L652" s="1588"/>
      <c r="N652" s="1588"/>
      <c r="O652" s="1588"/>
      <c r="P652" s="1588"/>
      <c r="Q652" s="1588"/>
      <c r="R652" s="1588"/>
      <c r="S652" s="1588"/>
      <c r="T652" s="1588"/>
      <c r="U652" s="1588"/>
      <c r="V652" s="1588"/>
      <c r="W652" s="1588"/>
      <c r="X652" s="1588"/>
      <c r="Y652" s="1588"/>
      <c r="Z652" s="1588"/>
      <c r="AA652" s="1588"/>
      <c r="AB652" s="1588"/>
      <c r="AC652" s="1588"/>
      <c r="AD652" s="1588"/>
    </row>
    <row r="653">
      <c r="A653" s="1588"/>
      <c r="B653" s="1588"/>
      <c r="C653" s="1588"/>
      <c r="D653" s="1588"/>
      <c r="E653" s="1588"/>
      <c r="F653" s="1588"/>
      <c r="G653" s="1588"/>
      <c r="H653" s="1588"/>
      <c r="I653" s="1588"/>
      <c r="J653" s="1588"/>
      <c r="K653" s="1588"/>
      <c r="L653" s="1588"/>
      <c r="N653" s="1588"/>
      <c r="O653" s="1588"/>
      <c r="P653" s="1588"/>
      <c r="Q653" s="1588"/>
      <c r="R653" s="1588"/>
      <c r="S653" s="1588"/>
      <c r="T653" s="1588"/>
      <c r="U653" s="1588"/>
      <c r="V653" s="1588"/>
      <c r="W653" s="1588"/>
      <c r="X653" s="1588"/>
      <c r="Y653" s="1588"/>
      <c r="Z653" s="1588"/>
      <c r="AA653" s="1588"/>
      <c r="AB653" s="1588"/>
      <c r="AC653" s="1588"/>
      <c r="AD653" s="1588"/>
    </row>
    <row r="654">
      <c r="A654" s="1588"/>
      <c r="B654" s="1588"/>
      <c r="C654" s="1588"/>
      <c r="D654" s="1588"/>
      <c r="E654" s="1588"/>
      <c r="F654" s="1588"/>
      <c r="G654" s="1588"/>
      <c r="H654" s="1588"/>
      <c r="I654" s="1588"/>
      <c r="J654" s="1588"/>
      <c r="K654" s="1588"/>
      <c r="L654" s="1588"/>
      <c r="N654" s="1588"/>
      <c r="O654" s="1588"/>
      <c r="P654" s="1588"/>
      <c r="Q654" s="1588"/>
      <c r="R654" s="1588"/>
      <c r="S654" s="1588"/>
      <c r="T654" s="1588"/>
      <c r="U654" s="1588"/>
      <c r="V654" s="1588"/>
      <c r="W654" s="1588"/>
      <c r="X654" s="1588"/>
      <c r="Y654" s="1588"/>
      <c r="Z654" s="1588"/>
      <c r="AA654" s="1588"/>
      <c r="AB654" s="1588"/>
      <c r="AC654" s="1588"/>
      <c r="AD654" s="1588"/>
    </row>
    <row r="655">
      <c r="A655" s="1588"/>
      <c r="B655" s="1588"/>
      <c r="C655" s="1588"/>
      <c r="D655" s="1588"/>
      <c r="E655" s="1588"/>
      <c r="F655" s="1588"/>
      <c r="G655" s="1588"/>
      <c r="H655" s="1588"/>
      <c r="I655" s="1588"/>
      <c r="J655" s="1588"/>
      <c r="K655" s="1588"/>
      <c r="L655" s="1588"/>
      <c r="N655" s="1588"/>
      <c r="O655" s="1588"/>
      <c r="P655" s="1588"/>
      <c r="Q655" s="1588"/>
      <c r="R655" s="1588"/>
      <c r="S655" s="1588"/>
      <c r="T655" s="1588"/>
      <c r="U655" s="1588"/>
      <c r="V655" s="1588"/>
      <c r="W655" s="1588"/>
      <c r="X655" s="1588"/>
      <c r="Y655" s="1588"/>
      <c r="Z655" s="1588"/>
      <c r="AA655" s="1588"/>
      <c r="AB655" s="1588"/>
      <c r="AC655" s="1588"/>
      <c r="AD655" s="1588"/>
    </row>
    <row r="656">
      <c r="A656" s="1588"/>
      <c r="B656" s="1588"/>
      <c r="C656" s="1588"/>
      <c r="D656" s="1588"/>
      <c r="E656" s="1588"/>
      <c r="F656" s="1588"/>
      <c r="G656" s="1588"/>
      <c r="H656" s="1588"/>
      <c r="I656" s="1588"/>
      <c r="J656" s="1588"/>
      <c r="K656" s="1588"/>
      <c r="L656" s="1588"/>
      <c r="N656" s="1588"/>
      <c r="O656" s="1588"/>
      <c r="P656" s="1588"/>
      <c r="Q656" s="1588"/>
      <c r="R656" s="1588"/>
      <c r="S656" s="1588"/>
      <c r="T656" s="1588"/>
      <c r="U656" s="1588"/>
      <c r="V656" s="1588"/>
      <c r="W656" s="1588"/>
      <c r="X656" s="1588"/>
      <c r="Y656" s="1588"/>
      <c r="Z656" s="1588"/>
      <c r="AA656" s="1588"/>
      <c r="AB656" s="1588"/>
      <c r="AC656" s="1588"/>
      <c r="AD656" s="1588"/>
    </row>
    <row r="657">
      <c r="A657" s="1588"/>
      <c r="B657" s="1588"/>
      <c r="C657" s="1588"/>
      <c r="D657" s="1588"/>
      <c r="E657" s="1588"/>
      <c r="F657" s="1588"/>
      <c r="G657" s="1588"/>
      <c r="H657" s="1588"/>
      <c r="I657" s="1588"/>
      <c r="J657" s="1588"/>
      <c r="K657" s="1588"/>
      <c r="L657" s="1588"/>
      <c r="N657" s="1588"/>
      <c r="O657" s="1588"/>
      <c r="P657" s="1588"/>
      <c r="Q657" s="1588"/>
      <c r="R657" s="1588"/>
      <c r="S657" s="1588"/>
      <c r="T657" s="1588"/>
      <c r="U657" s="1588"/>
      <c r="V657" s="1588"/>
      <c r="W657" s="1588"/>
      <c r="X657" s="1588"/>
      <c r="Y657" s="1588"/>
      <c r="Z657" s="1588"/>
      <c r="AA657" s="1588"/>
      <c r="AB657" s="1588"/>
      <c r="AC657" s="1588"/>
      <c r="AD657" s="1588"/>
    </row>
    <row r="658">
      <c r="A658" s="1588"/>
      <c r="B658" s="1588"/>
      <c r="C658" s="1588"/>
      <c r="D658" s="1588"/>
      <c r="E658" s="1588"/>
      <c r="F658" s="1588"/>
      <c r="G658" s="1588"/>
      <c r="H658" s="1588"/>
      <c r="I658" s="1588"/>
      <c r="J658" s="1588"/>
      <c r="K658" s="1588"/>
      <c r="L658" s="1588"/>
      <c r="N658" s="1588"/>
      <c r="O658" s="1588"/>
      <c r="P658" s="1588"/>
      <c r="Q658" s="1588"/>
      <c r="R658" s="1588"/>
      <c r="S658" s="1588"/>
      <c r="T658" s="1588"/>
      <c r="U658" s="1588"/>
      <c r="V658" s="1588"/>
      <c r="W658" s="1588"/>
      <c r="X658" s="1588"/>
      <c r="Y658" s="1588"/>
      <c r="Z658" s="1588"/>
      <c r="AA658" s="1588"/>
      <c r="AB658" s="1588"/>
      <c r="AC658" s="1588"/>
      <c r="AD658" s="1588"/>
    </row>
    <row r="659">
      <c r="A659" s="1588"/>
      <c r="B659" s="1588"/>
      <c r="C659" s="1588"/>
      <c r="D659" s="1588"/>
      <c r="E659" s="1588"/>
      <c r="F659" s="1588"/>
      <c r="G659" s="1588"/>
      <c r="H659" s="1588"/>
      <c r="I659" s="1588"/>
      <c r="J659" s="1588"/>
      <c r="K659" s="1588"/>
      <c r="L659" s="1588"/>
      <c r="N659" s="1588"/>
      <c r="O659" s="1588"/>
      <c r="P659" s="1588"/>
      <c r="Q659" s="1588"/>
      <c r="R659" s="1588"/>
      <c r="S659" s="1588"/>
      <c r="T659" s="1588"/>
      <c r="U659" s="1588"/>
      <c r="V659" s="1588"/>
      <c r="W659" s="1588"/>
      <c r="X659" s="1588"/>
      <c r="Y659" s="1588"/>
      <c r="Z659" s="1588"/>
      <c r="AA659" s="1588"/>
      <c r="AB659" s="1588"/>
      <c r="AC659" s="1588"/>
      <c r="AD659" s="1588"/>
    </row>
    <row r="660">
      <c r="A660" s="1588"/>
      <c r="B660" s="1588"/>
      <c r="C660" s="1588"/>
      <c r="D660" s="1588"/>
      <c r="E660" s="1588"/>
      <c r="F660" s="1588"/>
      <c r="G660" s="1588"/>
      <c r="H660" s="1588"/>
      <c r="I660" s="1588"/>
      <c r="J660" s="1588"/>
      <c r="K660" s="1588"/>
      <c r="L660" s="1588"/>
      <c r="N660" s="1588"/>
      <c r="O660" s="1588"/>
      <c r="P660" s="1588"/>
      <c r="Q660" s="1588"/>
      <c r="R660" s="1588"/>
      <c r="S660" s="1588"/>
      <c r="T660" s="1588"/>
      <c r="U660" s="1588"/>
      <c r="V660" s="1588"/>
      <c r="W660" s="1588"/>
      <c r="X660" s="1588"/>
      <c r="Y660" s="1588"/>
      <c r="Z660" s="1588"/>
      <c r="AA660" s="1588"/>
      <c r="AB660" s="1588"/>
      <c r="AC660" s="1588"/>
      <c r="AD660" s="1588"/>
    </row>
    <row r="661">
      <c r="A661" s="1588"/>
      <c r="B661" s="1588"/>
      <c r="C661" s="1588"/>
      <c r="D661" s="1588"/>
      <c r="E661" s="1588"/>
      <c r="F661" s="1588"/>
      <c r="G661" s="1588"/>
      <c r="H661" s="1588"/>
      <c r="I661" s="1588"/>
      <c r="J661" s="1588"/>
      <c r="K661" s="1588"/>
      <c r="L661" s="1588"/>
      <c r="N661" s="1588"/>
      <c r="O661" s="1588"/>
      <c r="P661" s="1588"/>
      <c r="Q661" s="1588"/>
      <c r="R661" s="1588"/>
      <c r="S661" s="1588"/>
      <c r="T661" s="1588"/>
      <c r="U661" s="1588"/>
      <c r="V661" s="1588"/>
      <c r="W661" s="1588"/>
      <c r="X661" s="1588"/>
      <c r="Y661" s="1588"/>
      <c r="Z661" s="1588"/>
      <c r="AA661" s="1588"/>
      <c r="AB661" s="1588"/>
      <c r="AC661" s="1588"/>
      <c r="AD661" s="1588"/>
    </row>
    <row r="662">
      <c r="A662" s="1588"/>
      <c r="B662" s="1588"/>
      <c r="C662" s="1588"/>
      <c r="D662" s="1588"/>
      <c r="E662" s="1588"/>
      <c r="F662" s="1588"/>
      <c r="G662" s="1588"/>
      <c r="H662" s="1588"/>
      <c r="I662" s="1588"/>
      <c r="J662" s="1588"/>
      <c r="K662" s="1588"/>
      <c r="L662" s="1588"/>
      <c r="N662" s="1588"/>
      <c r="O662" s="1588"/>
      <c r="P662" s="1588"/>
      <c r="Q662" s="1588"/>
      <c r="R662" s="1588"/>
      <c r="S662" s="1588"/>
      <c r="T662" s="1588"/>
      <c r="U662" s="1588"/>
      <c r="V662" s="1588"/>
      <c r="W662" s="1588"/>
      <c r="X662" s="1588"/>
      <c r="Y662" s="1588"/>
      <c r="Z662" s="1588"/>
      <c r="AA662" s="1588"/>
      <c r="AB662" s="1588"/>
      <c r="AC662" s="1588"/>
      <c r="AD662" s="1588"/>
    </row>
    <row r="663">
      <c r="A663" s="1588"/>
      <c r="B663" s="1588"/>
      <c r="C663" s="1588"/>
      <c r="D663" s="1588"/>
      <c r="E663" s="1588"/>
      <c r="F663" s="1588"/>
      <c r="G663" s="1588"/>
      <c r="H663" s="1588"/>
      <c r="I663" s="1588"/>
      <c r="J663" s="1588"/>
      <c r="K663" s="1588"/>
      <c r="L663" s="1588"/>
      <c r="N663" s="1588"/>
      <c r="O663" s="1588"/>
      <c r="P663" s="1588"/>
      <c r="Q663" s="1588"/>
      <c r="R663" s="1588"/>
      <c r="S663" s="1588"/>
      <c r="T663" s="1588"/>
      <c r="U663" s="1588"/>
      <c r="V663" s="1588"/>
      <c r="W663" s="1588"/>
      <c r="X663" s="1588"/>
      <c r="Y663" s="1588"/>
      <c r="Z663" s="1588"/>
      <c r="AA663" s="1588"/>
      <c r="AB663" s="1588"/>
      <c r="AC663" s="1588"/>
      <c r="AD663" s="1588"/>
    </row>
    <row r="664">
      <c r="A664" s="1588"/>
      <c r="B664" s="1588"/>
      <c r="C664" s="1588"/>
      <c r="D664" s="1588"/>
      <c r="E664" s="1588"/>
      <c r="F664" s="1588"/>
      <c r="G664" s="1588"/>
      <c r="H664" s="1588"/>
      <c r="I664" s="1588"/>
      <c r="J664" s="1588"/>
      <c r="K664" s="1588"/>
      <c r="L664" s="1588"/>
      <c r="N664" s="1588"/>
      <c r="O664" s="1588"/>
      <c r="P664" s="1588"/>
      <c r="Q664" s="1588"/>
      <c r="R664" s="1588"/>
      <c r="S664" s="1588"/>
      <c r="T664" s="1588"/>
      <c r="U664" s="1588"/>
      <c r="V664" s="1588"/>
      <c r="W664" s="1588"/>
      <c r="X664" s="1588"/>
      <c r="Y664" s="1588"/>
      <c r="Z664" s="1588"/>
      <c r="AA664" s="1588"/>
      <c r="AB664" s="1588"/>
      <c r="AC664" s="1588"/>
      <c r="AD664" s="1588"/>
    </row>
    <row r="665">
      <c r="A665" s="1588"/>
      <c r="B665" s="1588"/>
      <c r="C665" s="1588"/>
      <c r="D665" s="1588"/>
      <c r="E665" s="1588"/>
      <c r="F665" s="1588"/>
      <c r="G665" s="1588"/>
      <c r="H665" s="1588"/>
      <c r="I665" s="1588"/>
      <c r="J665" s="1588"/>
      <c r="K665" s="1588"/>
      <c r="L665" s="1588"/>
      <c r="N665" s="1588"/>
      <c r="O665" s="1588"/>
      <c r="P665" s="1588"/>
      <c r="Q665" s="1588"/>
      <c r="R665" s="1588"/>
      <c r="S665" s="1588"/>
      <c r="T665" s="1588"/>
      <c r="U665" s="1588"/>
      <c r="V665" s="1588"/>
      <c r="W665" s="1588"/>
      <c r="X665" s="1588"/>
      <c r="Y665" s="1588"/>
      <c r="Z665" s="1588"/>
      <c r="AA665" s="1588"/>
      <c r="AB665" s="1588"/>
      <c r="AC665" s="1588"/>
      <c r="AD665" s="1588"/>
    </row>
    <row r="666">
      <c r="A666" s="1588"/>
      <c r="B666" s="1588"/>
      <c r="C666" s="1588"/>
      <c r="D666" s="1588"/>
      <c r="E666" s="1588"/>
      <c r="F666" s="1588"/>
      <c r="G666" s="1588"/>
      <c r="H666" s="1588"/>
      <c r="I666" s="1588"/>
      <c r="J666" s="1588"/>
      <c r="K666" s="1588"/>
      <c r="L666" s="1588"/>
      <c r="N666" s="1588"/>
      <c r="O666" s="1588"/>
      <c r="P666" s="1588"/>
      <c r="Q666" s="1588"/>
      <c r="R666" s="1588"/>
      <c r="S666" s="1588"/>
      <c r="T666" s="1588"/>
      <c r="U666" s="1588"/>
      <c r="V666" s="1588"/>
      <c r="W666" s="1588"/>
      <c r="X666" s="1588"/>
      <c r="Y666" s="1588"/>
      <c r="Z666" s="1588"/>
      <c r="AA666" s="1588"/>
      <c r="AB666" s="1588"/>
      <c r="AC666" s="1588"/>
      <c r="AD666" s="1588"/>
    </row>
    <row r="667">
      <c r="A667" s="1588"/>
      <c r="B667" s="1588"/>
      <c r="C667" s="1588"/>
      <c r="D667" s="1588"/>
      <c r="E667" s="1588"/>
      <c r="F667" s="1588"/>
      <c r="G667" s="1588"/>
      <c r="H667" s="1588"/>
      <c r="I667" s="1588"/>
      <c r="J667" s="1588"/>
      <c r="K667" s="1588"/>
      <c r="L667" s="1588"/>
      <c r="N667" s="1588"/>
      <c r="O667" s="1588"/>
      <c r="P667" s="1588"/>
      <c r="Q667" s="1588"/>
      <c r="R667" s="1588"/>
      <c r="S667" s="1588"/>
      <c r="T667" s="1588"/>
      <c r="U667" s="1588"/>
      <c r="V667" s="1588"/>
      <c r="W667" s="1588"/>
      <c r="X667" s="1588"/>
      <c r="Y667" s="1588"/>
      <c r="Z667" s="1588"/>
      <c r="AA667" s="1588"/>
      <c r="AB667" s="1588"/>
      <c r="AC667" s="1588"/>
      <c r="AD667" s="1588"/>
    </row>
    <row r="668">
      <c r="A668" s="1588"/>
      <c r="B668" s="1588"/>
      <c r="C668" s="1588"/>
      <c r="D668" s="1588"/>
      <c r="E668" s="1588"/>
      <c r="F668" s="1588"/>
      <c r="G668" s="1588"/>
      <c r="H668" s="1588"/>
      <c r="I668" s="1588"/>
      <c r="J668" s="1588"/>
      <c r="K668" s="1588"/>
      <c r="L668" s="1588"/>
      <c r="N668" s="1588"/>
      <c r="O668" s="1588"/>
      <c r="P668" s="1588"/>
      <c r="Q668" s="1588"/>
      <c r="R668" s="1588"/>
      <c r="S668" s="1588"/>
      <c r="T668" s="1588"/>
      <c r="U668" s="1588"/>
      <c r="V668" s="1588"/>
      <c r="W668" s="1588"/>
      <c r="X668" s="1588"/>
      <c r="Y668" s="1588"/>
      <c r="Z668" s="1588"/>
      <c r="AA668" s="1588"/>
      <c r="AB668" s="1588"/>
      <c r="AC668" s="1588"/>
      <c r="AD668" s="1588"/>
    </row>
    <row r="669">
      <c r="A669" s="1588"/>
      <c r="B669" s="1588"/>
      <c r="C669" s="1588"/>
      <c r="D669" s="1588"/>
      <c r="E669" s="1588"/>
      <c r="F669" s="1588"/>
      <c r="G669" s="1588"/>
      <c r="H669" s="1588"/>
      <c r="I669" s="1588"/>
      <c r="J669" s="1588"/>
      <c r="K669" s="1588"/>
      <c r="L669" s="1588"/>
      <c r="N669" s="1588"/>
      <c r="O669" s="1588"/>
      <c r="P669" s="1588"/>
      <c r="Q669" s="1588"/>
      <c r="R669" s="1588"/>
      <c r="S669" s="1588"/>
      <c r="T669" s="1588"/>
      <c r="U669" s="1588"/>
      <c r="V669" s="1588"/>
      <c r="W669" s="1588"/>
      <c r="X669" s="1588"/>
      <c r="Y669" s="1588"/>
      <c r="Z669" s="1588"/>
      <c r="AA669" s="1588"/>
      <c r="AB669" s="1588"/>
      <c r="AC669" s="1588"/>
      <c r="AD669" s="1588"/>
    </row>
    <row r="670">
      <c r="A670" s="1588"/>
      <c r="B670" s="1588"/>
      <c r="C670" s="1588"/>
      <c r="D670" s="1588"/>
      <c r="E670" s="1588"/>
      <c r="F670" s="1588"/>
      <c r="G670" s="1588"/>
      <c r="H670" s="1588"/>
      <c r="I670" s="1588"/>
      <c r="J670" s="1588"/>
      <c r="K670" s="1588"/>
      <c r="L670" s="1588"/>
      <c r="N670" s="1588"/>
      <c r="O670" s="1588"/>
      <c r="P670" s="1588"/>
      <c r="Q670" s="1588"/>
      <c r="R670" s="1588"/>
      <c r="S670" s="1588"/>
      <c r="T670" s="1588"/>
      <c r="U670" s="1588"/>
      <c r="V670" s="1588"/>
      <c r="W670" s="1588"/>
      <c r="X670" s="1588"/>
      <c r="Y670" s="1588"/>
      <c r="Z670" s="1588"/>
      <c r="AA670" s="1588"/>
      <c r="AB670" s="1588"/>
      <c r="AC670" s="1588"/>
      <c r="AD670" s="1588"/>
    </row>
    <row r="671">
      <c r="A671" s="1588"/>
      <c r="B671" s="1588"/>
      <c r="C671" s="1588"/>
      <c r="D671" s="1588"/>
      <c r="E671" s="1588"/>
      <c r="F671" s="1588"/>
      <c r="G671" s="1588"/>
      <c r="H671" s="1588"/>
      <c r="I671" s="1588"/>
      <c r="J671" s="1588"/>
      <c r="K671" s="1588"/>
      <c r="L671" s="1588"/>
      <c r="N671" s="1588"/>
      <c r="O671" s="1588"/>
      <c r="P671" s="1588"/>
      <c r="Q671" s="1588"/>
      <c r="R671" s="1588"/>
      <c r="S671" s="1588"/>
      <c r="T671" s="1588"/>
      <c r="U671" s="1588"/>
      <c r="V671" s="1588"/>
      <c r="W671" s="1588"/>
      <c r="X671" s="1588"/>
      <c r="Y671" s="1588"/>
      <c r="Z671" s="1588"/>
      <c r="AA671" s="1588"/>
      <c r="AB671" s="1588"/>
      <c r="AC671" s="1588"/>
      <c r="AD671" s="1588"/>
    </row>
    <row r="672">
      <c r="A672" s="1588"/>
      <c r="B672" s="1588"/>
      <c r="C672" s="1588"/>
      <c r="D672" s="1588"/>
      <c r="E672" s="1588"/>
      <c r="F672" s="1588"/>
      <c r="G672" s="1588"/>
      <c r="H672" s="1588"/>
      <c r="I672" s="1588"/>
      <c r="J672" s="1588"/>
      <c r="K672" s="1588"/>
      <c r="L672" s="1588"/>
      <c r="N672" s="1588"/>
      <c r="O672" s="1588"/>
      <c r="P672" s="1588"/>
      <c r="Q672" s="1588"/>
      <c r="R672" s="1588"/>
      <c r="S672" s="1588"/>
      <c r="T672" s="1588"/>
      <c r="U672" s="1588"/>
      <c r="V672" s="1588"/>
      <c r="W672" s="1588"/>
      <c r="X672" s="1588"/>
      <c r="Y672" s="1588"/>
      <c r="Z672" s="1588"/>
      <c r="AA672" s="1588"/>
      <c r="AB672" s="1588"/>
      <c r="AC672" s="1588"/>
      <c r="AD672" s="1588"/>
    </row>
    <row r="673">
      <c r="A673" s="1588"/>
      <c r="B673" s="1588"/>
      <c r="C673" s="1588"/>
      <c r="D673" s="1588"/>
      <c r="E673" s="1588"/>
      <c r="F673" s="1588"/>
      <c r="G673" s="1588"/>
      <c r="H673" s="1588"/>
      <c r="I673" s="1588"/>
      <c r="J673" s="1588"/>
      <c r="K673" s="1588"/>
      <c r="L673" s="1588"/>
      <c r="N673" s="1588"/>
      <c r="O673" s="1588"/>
      <c r="P673" s="1588"/>
      <c r="Q673" s="1588"/>
      <c r="R673" s="1588"/>
      <c r="S673" s="1588"/>
      <c r="T673" s="1588"/>
      <c r="U673" s="1588"/>
      <c r="V673" s="1588"/>
      <c r="W673" s="1588"/>
      <c r="X673" s="1588"/>
      <c r="Y673" s="1588"/>
      <c r="Z673" s="1588"/>
      <c r="AA673" s="1588"/>
      <c r="AB673" s="1588"/>
      <c r="AC673" s="1588"/>
      <c r="AD673" s="1588"/>
    </row>
    <row r="674">
      <c r="A674" s="1588"/>
      <c r="B674" s="1588"/>
      <c r="C674" s="1588"/>
      <c r="D674" s="1588"/>
      <c r="E674" s="1588"/>
      <c r="F674" s="1588"/>
      <c r="G674" s="1588"/>
      <c r="H674" s="1588"/>
      <c r="I674" s="1588"/>
      <c r="J674" s="1588"/>
      <c r="K674" s="1588"/>
      <c r="L674" s="1588"/>
      <c r="N674" s="1588"/>
      <c r="O674" s="1588"/>
      <c r="P674" s="1588"/>
      <c r="Q674" s="1588"/>
      <c r="R674" s="1588"/>
      <c r="S674" s="1588"/>
      <c r="T674" s="1588"/>
      <c r="U674" s="1588"/>
      <c r="V674" s="1588"/>
      <c r="W674" s="1588"/>
      <c r="X674" s="1588"/>
      <c r="Y674" s="1588"/>
      <c r="Z674" s="1588"/>
      <c r="AA674" s="1588"/>
      <c r="AB674" s="1588"/>
      <c r="AC674" s="1588"/>
      <c r="AD674" s="1588"/>
    </row>
    <row r="675">
      <c r="A675" s="1588"/>
      <c r="B675" s="1588"/>
      <c r="C675" s="1588"/>
      <c r="D675" s="1588"/>
      <c r="E675" s="1588"/>
      <c r="F675" s="1588"/>
      <c r="G675" s="1588"/>
      <c r="H675" s="1588"/>
      <c r="I675" s="1588"/>
      <c r="J675" s="1588"/>
      <c r="K675" s="1588"/>
      <c r="L675" s="1588"/>
      <c r="N675" s="1588"/>
      <c r="O675" s="1588"/>
      <c r="P675" s="1588"/>
      <c r="Q675" s="1588"/>
      <c r="R675" s="1588"/>
      <c r="S675" s="1588"/>
      <c r="T675" s="1588"/>
      <c r="U675" s="1588"/>
      <c r="V675" s="1588"/>
      <c r="W675" s="1588"/>
      <c r="X675" s="1588"/>
      <c r="Y675" s="1588"/>
      <c r="Z675" s="1588"/>
      <c r="AA675" s="1588"/>
      <c r="AB675" s="1588"/>
      <c r="AC675" s="1588"/>
      <c r="AD675" s="1588"/>
    </row>
    <row r="676">
      <c r="A676" s="1588"/>
      <c r="B676" s="1588"/>
      <c r="C676" s="1588"/>
      <c r="D676" s="1588"/>
      <c r="E676" s="1588"/>
      <c r="F676" s="1588"/>
      <c r="G676" s="1588"/>
      <c r="H676" s="1588"/>
      <c r="I676" s="1588"/>
      <c r="J676" s="1588"/>
      <c r="K676" s="1588"/>
      <c r="L676" s="1588"/>
      <c r="N676" s="1588"/>
      <c r="O676" s="1588"/>
      <c r="P676" s="1588"/>
      <c r="Q676" s="1588"/>
      <c r="R676" s="1588"/>
      <c r="S676" s="1588"/>
      <c r="T676" s="1588"/>
      <c r="U676" s="1588"/>
      <c r="V676" s="1588"/>
      <c r="W676" s="1588"/>
      <c r="X676" s="1588"/>
      <c r="Y676" s="1588"/>
      <c r="Z676" s="1588"/>
      <c r="AA676" s="1588"/>
      <c r="AB676" s="1588"/>
      <c r="AC676" s="1588"/>
      <c r="AD676" s="1588"/>
    </row>
    <row r="677">
      <c r="A677" s="1588"/>
      <c r="B677" s="1588"/>
      <c r="C677" s="1588"/>
      <c r="D677" s="1588"/>
      <c r="E677" s="1588"/>
      <c r="F677" s="1588"/>
      <c r="G677" s="1588"/>
      <c r="H677" s="1588"/>
      <c r="I677" s="1588"/>
      <c r="J677" s="1588"/>
      <c r="K677" s="1588"/>
      <c r="L677" s="1588"/>
      <c r="N677" s="1588"/>
      <c r="O677" s="1588"/>
      <c r="P677" s="1588"/>
      <c r="Q677" s="1588"/>
      <c r="R677" s="1588"/>
      <c r="S677" s="1588"/>
      <c r="T677" s="1588"/>
      <c r="U677" s="1588"/>
      <c r="V677" s="1588"/>
      <c r="W677" s="1588"/>
      <c r="X677" s="1588"/>
      <c r="Y677" s="1588"/>
      <c r="Z677" s="1588"/>
      <c r="AA677" s="1588"/>
      <c r="AB677" s="1588"/>
      <c r="AC677" s="1588"/>
      <c r="AD677" s="1588"/>
    </row>
    <row r="678">
      <c r="A678" s="1588"/>
      <c r="B678" s="1588"/>
      <c r="C678" s="1588"/>
      <c r="D678" s="1588"/>
      <c r="E678" s="1588"/>
      <c r="F678" s="1588"/>
      <c r="G678" s="1588"/>
      <c r="H678" s="1588"/>
      <c r="I678" s="1588"/>
      <c r="J678" s="1588"/>
      <c r="K678" s="1588"/>
      <c r="L678" s="1588"/>
      <c r="N678" s="1588"/>
      <c r="O678" s="1588"/>
      <c r="P678" s="1588"/>
      <c r="Q678" s="1588"/>
      <c r="R678" s="1588"/>
      <c r="S678" s="1588"/>
      <c r="T678" s="1588"/>
      <c r="U678" s="1588"/>
      <c r="V678" s="1588"/>
      <c r="W678" s="1588"/>
      <c r="X678" s="1588"/>
      <c r="Y678" s="1588"/>
      <c r="Z678" s="1588"/>
      <c r="AA678" s="1588"/>
      <c r="AB678" s="1588"/>
      <c r="AC678" s="1588"/>
      <c r="AD678" s="1588"/>
    </row>
    <row r="679">
      <c r="A679" s="1588"/>
      <c r="B679" s="1588"/>
      <c r="C679" s="1588"/>
      <c r="D679" s="1588"/>
      <c r="E679" s="1588"/>
      <c r="F679" s="1588"/>
      <c r="G679" s="1588"/>
      <c r="H679" s="1588"/>
      <c r="I679" s="1588"/>
      <c r="J679" s="1588"/>
      <c r="K679" s="1588"/>
      <c r="L679" s="1588"/>
      <c r="N679" s="1588"/>
      <c r="O679" s="1588"/>
      <c r="P679" s="1588"/>
      <c r="Q679" s="1588"/>
      <c r="R679" s="1588"/>
      <c r="S679" s="1588"/>
      <c r="T679" s="1588"/>
      <c r="U679" s="1588"/>
      <c r="V679" s="1588"/>
      <c r="W679" s="1588"/>
      <c r="X679" s="1588"/>
      <c r="Y679" s="1588"/>
      <c r="Z679" s="1588"/>
      <c r="AA679" s="1588"/>
      <c r="AB679" s="1588"/>
      <c r="AC679" s="1588"/>
      <c r="AD679" s="1588"/>
    </row>
    <row r="680">
      <c r="A680" s="1588"/>
      <c r="B680" s="1588"/>
      <c r="C680" s="1588"/>
      <c r="D680" s="1588"/>
      <c r="E680" s="1588"/>
      <c r="F680" s="1588"/>
      <c r="G680" s="1588"/>
      <c r="H680" s="1588"/>
      <c r="I680" s="1588"/>
      <c r="J680" s="1588"/>
      <c r="K680" s="1588"/>
      <c r="L680" s="1588"/>
      <c r="N680" s="1588"/>
      <c r="O680" s="1588"/>
      <c r="P680" s="1588"/>
      <c r="Q680" s="1588"/>
      <c r="R680" s="1588"/>
      <c r="S680" s="1588"/>
      <c r="T680" s="1588"/>
      <c r="U680" s="1588"/>
      <c r="V680" s="1588"/>
      <c r="W680" s="1588"/>
      <c r="X680" s="1588"/>
      <c r="Y680" s="1588"/>
      <c r="Z680" s="1588"/>
      <c r="AA680" s="1588"/>
      <c r="AB680" s="1588"/>
      <c r="AC680" s="1588"/>
      <c r="AD680" s="1588"/>
    </row>
    <row r="681">
      <c r="A681" s="1588"/>
      <c r="B681" s="1588"/>
      <c r="C681" s="1588"/>
      <c r="D681" s="1588"/>
      <c r="E681" s="1588"/>
      <c r="F681" s="1588"/>
      <c r="G681" s="1588"/>
      <c r="H681" s="1588"/>
      <c r="I681" s="1588"/>
      <c r="J681" s="1588"/>
      <c r="K681" s="1588"/>
      <c r="L681" s="1588"/>
      <c r="N681" s="1588"/>
      <c r="O681" s="1588"/>
      <c r="P681" s="1588"/>
      <c r="Q681" s="1588"/>
      <c r="R681" s="1588"/>
      <c r="S681" s="1588"/>
      <c r="T681" s="1588"/>
      <c r="U681" s="1588"/>
      <c r="V681" s="1588"/>
      <c r="W681" s="1588"/>
      <c r="X681" s="1588"/>
      <c r="Y681" s="1588"/>
      <c r="Z681" s="1588"/>
      <c r="AA681" s="1588"/>
      <c r="AB681" s="1588"/>
      <c r="AC681" s="1588"/>
      <c r="AD681" s="1588"/>
    </row>
    <row r="682">
      <c r="A682" s="1588"/>
      <c r="B682" s="1588"/>
      <c r="C682" s="1588"/>
      <c r="D682" s="1588"/>
      <c r="E682" s="1588"/>
      <c r="F682" s="1588"/>
      <c r="G682" s="1588"/>
      <c r="H682" s="1588"/>
      <c r="I682" s="1588"/>
      <c r="J682" s="1588"/>
      <c r="K682" s="1588"/>
      <c r="L682" s="1588"/>
      <c r="N682" s="1588"/>
      <c r="O682" s="1588"/>
      <c r="P682" s="1588"/>
      <c r="Q682" s="1588"/>
      <c r="R682" s="1588"/>
      <c r="S682" s="1588"/>
      <c r="T682" s="1588"/>
      <c r="U682" s="1588"/>
      <c r="V682" s="1588"/>
      <c r="W682" s="1588"/>
      <c r="X682" s="1588"/>
      <c r="Y682" s="1588"/>
      <c r="Z682" s="1588"/>
      <c r="AA682" s="1588"/>
      <c r="AB682" s="1588"/>
      <c r="AC682" s="1588"/>
      <c r="AD682" s="1588"/>
    </row>
    <row r="683">
      <c r="A683" s="1588"/>
      <c r="B683" s="1588"/>
      <c r="C683" s="1588"/>
      <c r="D683" s="1588"/>
      <c r="E683" s="1588"/>
      <c r="F683" s="1588"/>
      <c r="G683" s="1588"/>
      <c r="H683" s="1588"/>
      <c r="I683" s="1588"/>
      <c r="J683" s="1588"/>
      <c r="K683" s="1588"/>
      <c r="L683" s="1588"/>
      <c r="N683" s="1588"/>
      <c r="O683" s="1588"/>
      <c r="P683" s="1588"/>
      <c r="Q683" s="1588"/>
      <c r="R683" s="1588"/>
      <c r="S683" s="1588"/>
      <c r="T683" s="1588"/>
      <c r="U683" s="1588"/>
      <c r="V683" s="1588"/>
      <c r="W683" s="1588"/>
      <c r="X683" s="1588"/>
      <c r="Y683" s="1588"/>
      <c r="Z683" s="1588"/>
      <c r="AA683" s="1588"/>
      <c r="AB683" s="1588"/>
      <c r="AC683" s="1588"/>
      <c r="AD683" s="1588"/>
    </row>
    <row r="684">
      <c r="A684" s="1588"/>
      <c r="B684" s="1588"/>
      <c r="C684" s="1588"/>
      <c r="D684" s="1588"/>
      <c r="E684" s="1588"/>
      <c r="F684" s="1588"/>
      <c r="G684" s="1588"/>
      <c r="H684" s="1588"/>
      <c r="I684" s="1588"/>
      <c r="J684" s="1588"/>
      <c r="K684" s="1588"/>
      <c r="L684" s="1588"/>
      <c r="N684" s="1588"/>
      <c r="O684" s="1588"/>
      <c r="P684" s="1588"/>
      <c r="Q684" s="1588"/>
      <c r="R684" s="1588"/>
      <c r="S684" s="1588"/>
      <c r="T684" s="1588"/>
      <c r="U684" s="1588"/>
      <c r="V684" s="1588"/>
      <c r="W684" s="1588"/>
      <c r="X684" s="1588"/>
      <c r="Y684" s="1588"/>
      <c r="Z684" s="1588"/>
      <c r="AA684" s="1588"/>
      <c r="AB684" s="1588"/>
      <c r="AC684" s="1588"/>
      <c r="AD684" s="1588"/>
    </row>
    <row r="685">
      <c r="A685" s="1588"/>
      <c r="B685" s="1588"/>
      <c r="C685" s="1588"/>
      <c r="D685" s="1588"/>
      <c r="E685" s="1588"/>
      <c r="F685" s="1588"/>
      <c r="G685" s="1588"/>
      <c r="H685" s="1588"/>
      <c r="I685" s="1588"/>
      <c r="J685" s="1588"/>
      <c r="K685" s="1588"/>
      <c r="L685" s="1588"/>
      <c r="N685" s="1588"/>
      <c r="O685" s="1588"/>
      <c r="P685" s="1588"/>
      <c r="Q685" s="1588"/>
      <c r="R685" s="1588"/>
      <c r="S685" s="1588"/>
      <c r="T685" s="1588"/>
      <c r="U685" s="1588"/>
      <c r="V685" s="1588"/>
      <c r="W685" s="1588"/>
      <c r="X685" s="1588"/>
      <c r="Y685" s="1588"/>
      <c r="Z685" s="1588"/>
      <c r="AA685" s="1588"/>
      <c r="AB685" s="1588"/>
      <c r="AC685" s="1588"/>
      <c r="AD685" s="1588"/>
    </row>
    <row r="686">
      <c r="A686" s="1588"/>
      <c r="B686" s="1588"/>
      <c r="C686" s="1588"/>
      <c r="D686" s="1588"/>
      <c r="E686" s="1588"/>
      <c r="F686" s="1588"/>
      <c r="G686" s="1588"/>
      <c r="H686" s="1588"/>
      <c r="I686" s="1588"/>
      <c r="J686" s="1588"/>
      <c r="K686" s="1588"/>
      <c r="L686" s="1588"/>
      <c r="N686" s="1588"/>
      <c r="O686" s="1588"/>
      <c r="P686" s="1588"/>
      <c r="Q686" s="1588"/>
      <c r="R686" s="1588"/>
      <c r="S686" s="1588"/>
      <c r="T686" s="1588"/>
      <c r="U686" s="1588"/>
      <c r="V686" s="1588"/>
      <c r="W686" s="1588"/>
      <c r="X686" s="1588"/>
      <c r="Y686" s="1588"/>
      <c r="Z686" s="1588"/>
      <c r="AA686" s="1588"/>
      <c r="AB686" s="1588"/>
      <c r="AC686" s="1588"/>
      <c r="AD686" s="1588"/>
    </row>
    <row r="687">
      <c r="A687" s="1588"/>
      <c r="B687" s="1588"/>
      <c r="C687" s="1588"/>
      <c r="D687" s="1588"/>
      <c r="E687" s="1588"/>
      <c r="F687" s="1588"/>
      <c r="G687" s="1588"/>
      <c r="H687" s="1588"/>
      <c r="I687" s="1588"/>
      <c r="J687" s="1588"/>
      <c r="K687" s="1588"/>
      <c r="L687" s="1588"/>
      <c r="N687" s="1588"/>
      <c r="O687" s="1588"/>
      <c r="P687" s="1588"/>
      <c r="Q687" s="1588"/>
      <c r="R687" s="1588"/>
      <c r="S687" s="1588"/>
      <c r="T687" s="1588"/>
      <c r="U687" s="1588"/>
      <c r="V687" s="1588"/>
      <c r="W687" s="1588"/>
      <c r="X687" s="1588"/>
      <c r="Y687" s="1588"/>
      <c r="Z687" s="1588"/>
      <c r="AA687" s="1588"/>
      <c r="AB687" s="1588"/>
      <c r="AC687" s="1588"/>
      <c r="AD687" s="1588"/>
    </row>
    <row r="688">
      <c r="A688" s="1588"/>
      <c r="B688" s="1588"/>
      <c r="C688" s="1588"/>
      <c r="D688" s="1588"/>
      <c r="E688" s="1588"/>
      <c r="F688" s="1588"/>
      <c r="G688" s="1588"/>
      <c r="H688" s="1588"/>
      <c r="I688" s="1588"/>
      <c r="J688" s="1588"/>
      <c r="K688" s="1588"/>
      <c r="L688" s="1588"/>
      <c r="N688" s="1588"/>
      <c r="O688" s="1588"/>
      <c r="P688" s="1588"/>
      <c r="Q688" s="1588"/>
      <c r="R688" s="1588"/>
      <c r="S688" s="1588"/>
      <c r="T688" s="1588"/>
      <c r="U688" s="1588"/>
      <c r="V688" s="1588"/>
      <c r="W688" s="1588"/>
      <c r="X688" s="1588"/>
      <c r="Y688" s="1588"/>
      <c r="Z688" s="1588"/>
      <c r="AA688" s="1588"/>
      <c r="AB688" s="1588"/>
      <c r="AC688" s="1588"/>
      <c r="AD688" s="1588"/>
    </row>
    <row r="689">
      <c r="A689" s="1588"/>
      <c r="B689" s="1588"/>
      <c r="C689" s="1588"/>
      <c r="D689" s="1588"/>
      <c r="E689" s="1588"/>
      <c r="F689" s="1588"/>
      <c r="G689" s="1588"/>
      <c r="H689" s="1588"/>
      <c r="I689" s="1588"/>
      <c r="J689" s="1588"/>
      <c r="K689" s="1588"/>
      <c r="L689" s="1588"/>
      <c r="N689" s="1588"/>
      <c r="O689" s="1588"/>
      <c r="P689" s="1588"/>
      <c r="Q689" s="1588"/>
      <c r="R689" s="1588"/>
      <c r="S689" s="1588"/>
      <c r="T689" s="1588"/>
      <c r="U689" s="1588"/>
      <c r="V689" s="1588"/>
      <c r="W689" s="1588"/>
      <c r="X689" s="1588"/>
      <c r="Y689" s="1588"/>
      <c r="Z689" s="1588"/>
      <c r="AA689" s="1588"/>
      <c r="AB689" s="1588"/>
      <c r="AC689" s="1588"/>
      <c r="AD689" s="1588"/>
    </row>
    <row r="690">
      <c r="A690" s="1588"/>
      <c r="B690" s="1588"/>
      <c r="C690" s="1588"/>
      <c r="D690" s="1588"/>
      <c r="E690" s="1588"/>
      <c r="F690" s="1588"/>
      <c r="G690" s="1588"/>
      <c r="H690" s="1588"/>
      <c r="I690" s="1588"/>
      <c r="J690" s="1588"/>
      <c r="K690" s="1588"/>
      <c r="L690" s="1588"/>
      <c r="N690" s="1588"/>
      <c r="O690" s="1588"/>
      <c r="P690" s="1588"/>
      <c r="Q690" s="1588"/>
      <c r="R690" s="1588"/>
      <c r="S690" s="1588"/>
      <c r="T690" s="1588"/>
      <c r="U690" s="1588"/>
      <c r="V690" s="1588"/>
      <c r="W690" s="1588"/>
      <c r="X690" s="1588"/>
      <c r="Y690" s="1588"/>
      <c r="Z690" s="1588"/>
      <c r="AA690" s="1588"/>
      <c r="AB690" s="1588"/>
      <c r="AC690" s="1588"/>
      <c r="AD690" s="1588"/>
    </row>
    <row r="691">
      <c r="A691" s="1588"/>
      <c r="B691" s="1588"/>
      <c r="C691" s="1588"/>
      <c r="D691" s="1588"/>
      <c r="E691" s="1588"/>
      <c r="F691" s="1588"/>
      <c r="G691" s="1588"/>
      <c r="H691" s="1588"/>
      <c r="I691" s="1588"/>
      <c r="J691" s="1588"/>
      <c r="K691" s="1588"/>
      <c r="L691" s="1588"/>
      <c r="N691" s="1588"/>
      <c r="O691" s="1588"/>
      <c r="P691" s="1588"/>
      <c r="Q691" s="1588"/>
      <c r="R691" s="1588"/>
      <c r="S691" s="1588"/>
      <c r="T691" s="1588"/>
      <c r="U691" s="1588"/>
      <c r="V691" s="1588"/>
      <c r="W691" s="1588"/>
      <c r="X691" s="1588"/>
      <c r="Y691" s="1588"/>
      <c r="Z691" s="1588"/>
      <c r="AA691" s="1588"/>
      <c r="AB691" s="1588"/>
      <c r="AC691" s="1588"/>
      <c r="AD691" s="1588"/>
    </row>
    <row r="692">
      <c r="A692" s="1588"/>
      <c r="B692" s="1588"/>
      <c r="C692" s="1588"/>
      <c r="D692" s="1588"/>
      <c r="E692" s="1588"/>
      <c r="F692" s="1588"/>
      <c r="G692" s="1588"/>
      <c r="H692" s="1588"/>
      <c r="I692" s="1588"/>
      <c r="J692" s="1588"/>
      <c r="K692" s="1588"/>
      <c r="L692" s="1588"/>
      <c r="N692" s="1588"/>
      <c r="O692" s="1588"/>
      <c r="P692" s="1588"/>
      <c r="Q692" s="1588"/>
      <c r="R692" s="1588"/>
      <c r="S692" s="1588"/>
      <c r="T692" s="1588"/>
      <c r="U692" s="1588"/>
      <c r="V692" s="1588"/>
      <c r="W692" s="1588"/>
      <c r="X692" s="1588"/>
      <c r="Y692" s="1588"/>
      <c r="Z692" s="1588"/>
      <c r="AA692" s="1588"/>
      <c r="AB692" s="1588"/>
      <c r="AC692" s="1588"/>
      <c r="AD692" s="1588"/>
    </row>
    <row r="693">
      <c r="A693" s="1588"/>
      <c r="B693" s="1588"/>
      <c r="C693" s="1588"/>
      <c r="D693" s="1588"/>
      <c r="E693" s="1588"/>
      <c r="F693" s="1588"/>
      <c r="G693" s="1588"/>
      <c r="H693" s="1588"/>
      <c r="I693" s="1588"/>
      <c r="J693" s="1588"/>
      <c r="K693" s="1588"/>
      <c r="L693" s="1588"/>
      <c r="N693" s="1588"/>
      <c r="O693" s="1588"/>
      <c r="P693" s="1588"/>
      <c r="Q693" s="1588"/>
      <c r="R693" s="1588"/>
      <c r="S693" s="1588"/>
      <c r="T693" s="1588"/>
      <c r="U693" s="1588"/>
      <c r="V693" s="1588"/>
      <c r="W693" s="1588"/>
      <c r="X693" s="1588"/>
      <c r="Y693" s="1588"/>
      <c r="Z693" s="1588"/>
      <c r="AA693" s="1588"/>
      <c r="AB693" s="1588"/>
      <c r="AC693" s="1588"/>
      <c r="AD693" s="1588"/>
    </row>
    <row r="694">
      <c r="A694" s="1588"/>
      <c r="B694" s="1588"/>
      <c r="C694" s="1588"/>
      <c r="D694" s="1588"/>
      <c r="E694" s="1588"/>
      <c r="F694" s="1588"/>
      <c r="G694" s="1588"/>
      <c r="H694" s="1588"/>
      <c r="I694" s="1588"/>
      <c r="J694" s="1588"/>
      <c r="K694" s="1588"/>
      <c r="L694" s="1588"/>
      <c r="N694" s="1588"/>
      <c r="O694" s="1588"/>
      <c r="P694" s="1588"/>
      <c r="Q694" s="1588"/>
      <c r="R694" s="1588"/>
      <c r="S694" s="1588"/>
      <c r="T694" s="1588"/>
      <c r="U694" s="1588"/>
      <c r="V694" s="1588"/>
      <c r="W694" s="1588"/>
      <c r="X694" s="1588"/>
      <c r="Y694" s="1588"/>
      <c r="Z694" s="1588"/>
      <c r="AA694" s="1588"/>
      <c r="AB694" s="1588"/>
      <c r="AC694" s="1588"/>
      <c r="AD694" s="1588"/>
    </row>
    <row r="695">
      <c r="A695" s="1588"/>
      <c r="B695" s="1588"/>
      <c r="C695" s="1588"/>
      <c r="D695" s="1588"/>
      <c r="E695" s="1588"/>
      <c r="F695" s="1588"/>
      <c r="G695" s="1588"/>
      <c r="H695" s="1588"/>
      <c r="I695" s="1588"/>
      <c r="J695" s="1588"/>
      <c r="K695" s="1588"/>
      <c r="L695" s="1588"/>
      <c r="N695" s="1588"/>
      <c r="O695" s="1588"/>
      <c r="P695" s="1588"/>
      <c r="Q695" s="1588"/>
      <c r="R695" s="1588"/>
      <c r="S695" s="1588"/>
      <c r="T695" s="1588"/>
      <c r="U695" s="1588"/>
      <c r="V695" s="1588"/>
      <c r="W695" s="1588"/>
      <c r="X695" s="1588"/>
      <c r="Y695" s="1588"/>
      <c r="Z695" s="1588"/>
      <c r="AA695" s="1588"/>
      <c r="AB695" s="1588"/>
      <c r="AC695" s="1588"/>
      <c r="AD695" s="1588"/>
    </row>
    <row r="696">
      <c r="A696" s="1588"/>
      <c r="B696" s="1588"/>
      <c r="C696" s="1588"/>
      <c r="D696" s="1588"/>
      <c r="E696" s="1588"/>
      <c r="F696" s="1588"/>
      <c r="G696" s="1588"/>
      <c r="H696" s="1588"/>
      <c r="I696" s="1588"/>
      <c r="J696" s="1588"/>
      <c r="K696" s="1588"/>
      <c r="L696" s="1588"/>
      <c r="N696" s="1588"/>
      <c r="O696" s="1588"/>
      <c r="P696" s="1588"/>
      <c r="Q696" s="1588"/>
      <c r="R696" s="1588"/>
      <c r="S696" s="1588"/>
      <c r="T696" s="1588"/>
      <c r="U696" s="1588"/>
      <c r="V696" s="1588"/>
      <c r="W696" s="1588"/>
      <c r="X696" s="1588"/>
      <c r="Y696" s="1588"/>
      <c r="Z696" s="1588"/>
      <c r="AA696" s="1588"/>
      <c r="AB696" s="1588"/>
      <c r="AC696" s="1588"/>
      <c r="AD696" s="1588"/>
    </row>
    <row r="697">
      <c r="A697" s="1588"/>
      <c r="B697" s="1588"/>
      <c r="C697" s="1588"/>
      <c r="D697" s="1588"/>
      <c r="E697" s="1588"/>
      <c r="F697" s="1588"/>
      <c r="G697" s="1588"/>
      <c r="H697" s="1588"/>
      <c r="I697" s="1588"/>
      <c r="J697" s="1588"/>
      <c r="K697" s="1588"/>
      <c r="L697" s="1588"/>
      <c r="N697" s="1588"/>
      <c r="O697" s="1588"/>
      <c r="P697" s="1588"/>
      <c r="Q697" s="1588"/>
      <c r="R697" s="1588"/>
      <c r="S697" s="1588"/>
      <c r="T697" s="1588"/>
      <c r="U697" s="1588"/>
      <c r="V697" s="1588"/>
      <c r="W697" s="1588"/>
      <c r="X697" s="1588"/>
      <c r="Y697" s="1588"/>
      <c r="Z697" s="1588"/>
      <c r="AA697" s="1588"/>
      <c r="AB697" s="1588"/>
      <c r="AC697" s="1588"/>
      <c r="AD697" s="1588"/>
    </row>
    <row r="698">
      <c r="A698" s="1588"/>
      <c r="B698" s="1588"/>
      <c r="C698" s="1588"/>
      <c r="D698" s="1588"/>
      <c r="E698" s="1588"/>
      <c r="F698" s="1588"/>
      <c r="G698" s="1588"/>
      <c r="H698" s="1588"/>
      <c r="I698" s="1588"/>
      <c r="J698" s="1588"/>
      <c r="K698" s="1588"/>
      <c r="L698" s="1588"/>
      <c r="N698" s="1588"/>
      <c r="O698" s="1588"/>
      <c r="P698" s="1588"/>
      <c r="Q698" s="1588"/>
      <c r="R698" s="1588"/>
      <c r="S698" s="1588"/>
      <c r="T698" s="1588"/>
      <c r="U698" s="1588"/>
      <c r="V698" s="1588"/>
      <c r="W698" s="1588"/>
      <c r="X698" s="1588"/>
      <c r="Y698" s="1588"/>
      <c r="Z698" s="1588"/>
      <c r="AA698" s="1588"/>
      <c r="AB698" s="1588"/>
      <c r="AC698" s="1588"/>
      <c r="AD698" s="1588"/>
    </row>
    <row r="699">
      <c r="A699" s="1588"/>
      <c r="B699" s="1588"/>
      <c r="C699" s="1588"/>
      <c r="D699" s="1588"/>
      <c r="E699" s="1588"/>
      <c r="F699" s="1588"/>
      <c r="G699" s="1588"/>
      <c r="H699" s="1588"/>
      <c r="I699" s="1588"/>
      <c r="J699" s="1588"/>
      <c r="K699" s="1588"/>
      <c r="L699" s="1588"/>
      <c r="N699" s="1588"/>
      <c r="O699" s="1588"/>
      <c r="P699" s="1588"/>
      <c r="Q699" s="1588"/>
      <c r="R699" s="1588"/>
      <c r="S699" s="1588"/>
      <c r="T699" s="1588"/>
      <c r="U699" s="1588"/>
      <c r="V699" s="1588"/>
      <c r="W699" s="1588"/>
      <c r="X699" s="1588"/>
      <c r="Y699" s="1588"/>
      <c r="Z699" s="1588"/>
      <c r="AA699" s="1588"/>
      <c r="AB699" s="1588"/>
      <c r="AC699" s="1588"/>
      <c r="AD699" s="1588"/>
    </row>
    <row r="700">
      <c r="A700" s="1588"/>
      <c r="B700" s="1588"/>
      <c r="C700" s="1588"/>
      <c r="D700" s="1588"/>
      <c r="E700" s="1588"/>
      <c r="F700" s="1588"/>
      <c r="G700" s="1588"/>
      <c r="H700" s="1588"/>
      <c r="I700" s="1588"/>
      <c r="J700" s="1588"/>
      <c r="K700" s="1588"/>
      <c r="L700" s="1588"/>
      <c r="N700" s="1588"/>
      <c r="O700" s="1588"/>
      <c r="P700" s="1588"/>
      <c r="Q700" s="1588"/>
      <c r="R700" s="1588"/>
      <c r="S700" s="1588"/>
      <c r="T700" s="1588"/>
      <c r="U700" s="1588"/>
      <c r="V700" s="1588"/>
      <c r="W700" s="1588"/>
      <c r="X700" s="1588"/>
      <c r="Y700" s="1588"/>
      <c r="Z700" s="1588"/>
      <c r="AA700" s="1588"/>
      <c r="AB700" s="1588"/>
      <c r="AC700" s="1588"/>
      <c r="AD700" s="1588"/>
    </row>
    <row r="701">
      <c r="A701" s="1588"/>
      <c r="B701" s="1588"/>
      <c r="C701" s="1588"/>
      <c r="D701" s="1588"/>
      <c r="E701" s="1588"/>
      <c r="F701" s="1588"/>
      <c r="G701" s="1588"/>
      <c r="H701" s="1588"/>
      <c r="I701" s="1588"/>
      <c r="J701" s="1588"/>
      <c r="K701" s="1588"/>
      <c r="L701" s="1588"/>
      <c r="N701" s="1588"/>
      <c r="O701" s="1588"/>
      <c r="P701" s="1588"/>
      <c r="Q701" s="1588"/>
      <c r="R701" s="1588"/>
      <c r="S701" s="1588"/>
      <c r="T701" s="1588"/>
      <c r="U701" s="1588"/>
      <c r="V701" s="1588"/>
      <c r="W701" s="1588"/>
      <c r="X701" s="1588"/>
      <c r="Y701" s="1588"/>
      <c r="Z701" s="1588"/>
      <c r="AA701" s="1588"/>
      <c r="AB701" s="1588"/>
      <c r="AC701" s="1588"/>
      <c r="AD701" s="1588"/>
    </row>
    <row r="702">
      <c r="A702" s="1588"/>
      <c r="B702" s="1588"/>
      <c r="C702" s="1588"/>
      <c r="D702" s="1588"/>
      <c r="E702" s="1588"/>
      <c r="F702" s="1588"/>
      <c r="G702" s="1588"/>
      <c r="H702" s="1588"/>
      <c r="I702" s="1588"/>
      <c r="J702" s="1588"/>
      <c r="K702" s="1588"/>
      <c r="L702" s="1588"/>
      <c r="N702" s="1588"/>
      <c r="O702" s="1588"/>
      <c r="P702" s="1588"/>
      <c r="Q702" s="1588"/>
      <c r="R702" s="1588"/>
      <c r="S702" s="1588"/>
      <c r="T702" s="1588"/>
      <c r="U702" s="1588"/>
      <c r="V702" s="1588"/>
      <c r="W702" s="1588"/>
      <c r="X702" s="1588"/>
      <c r="Y702" s="1588"/>
      <c r="Z702" s="1588"/>
      <c r="AA702" s="1588"/>
      <c r="AB702" s="1588"/>
      <c r="AC702" s="1588"/>
      <c r="AD702" s="1588"/>
    </row>
    <row r="703">
      <c r="A703" s="1588"/>
      <c r="B703" s="1588"/>
      <c r="C703" s="1588"/>
      <c r="D703" s="1588"/>
      <c r="E703" s="1588"/>
      <c r="F703" s="1588"/>
      <c r="G703" s="1588"/>
      <c r="H703" s="1588"/>
      <c r="I703" s="1588"/>
      <c r="J703" s="1588"/>
      <c r="K703" s="1588"/>
      <c r="L703" s="1588"/>
      <c r="N703" s="1588"/>
      <c r="O703" s="1588"/>
      <c r="P703" s="1588"/>
      <c r="Q703" s="1588"/>
      <c r="R703" s="1588"/>
      <c r="S703" s="1588"/>
      <c r="T703" s="1588"/>
      <c r="U703" s="1588"/>
      <c r="V703" s="1588"/>
      <c r="W703" s="1588"/>
      <c r="X703" s="1588"/>
      <c r="Y703" s="1588"/>
      <c r="Z703" s="1588"/>
      <c r="AA703" s="1588"/>
      <c r="AB703" s="1588"/>
      <c r="AC703" s="1588"/>
      <c r="AD703" s="1588"/>
    </row>
    <row r="704">
      <c r="A704" s="1588"/>
      <c r="B704" s="1588"/>
      <c r="C704" s="1588"/>
      <c r="D704" s="1588"/>
      <c r="E704" s="1588"/>
      <c r="F704" s="1588"/>
      <c r="G704" s="1588"/>
      <c r="H704" s="1588"/>
      <c r="I704" s="1588"/>
      <c r="J704" s="1588"/>
      <c r="K704" s="1588"/>
      <c r="L704" s="1588"/>
      <c r="N704" s="1588"/>
      <c r="O704" s="1588"/>
      <c r="P704" s="1588"/>
      <c r="Q704" s="1588"/>
      <c r="R704" s="1588"/>
      <c r="S704" s="1588"/>
      <c r="T704" s="1588"/>
      <c r="U704" s="1588"/>
      <c r="V704" s="1588"/>
      <c r="W704" s="1588"/>
      <c r="X704" s="1588"/>
      <c r="Y704" s="1588"/>
      <c r="Z704" s="1588"/>
      <c r="AA704" s="1588"/>
      <c r="AB704" s="1588"/>
      <c r="AC704" s="1588"/>
      <c r="AD704" s="1588"/>
    </row>
    <row r="705">
      <c r="A705" s="1588"/>
      <c r="B705" s="1588"/>
      <c r="C705" s="1588"/>
      <c r="D705" s="1588"/>
      <c r="E705" s="1588"/>
      <c r="F705" s="1588"/>
      <c r="G705" s="1588"/>
      <c r="H705" s="1588"/>
      <c r="I705" s="1588"/>
      <c r="J705" s="1588"/>
      <c r="K705" s="1588"/>
      <c r="L705" s="1588"/>
      <c r="N705" s="1588"/>
      <c r="O705" s="1588"/>
      <c r="P705" s="1588"/>
      <c r="Q705" s="1588"/>
      <c r="R705" s="1588"/>
      <c r="S705" s="1588"/>
      <c r="T705" s="1588"/>
      <c r="U705" s="1588"/>
      <c r="V705" s="1588"/>
      <c r="W705" s="1588"/>
      <c r="X705" s="1588"/>
      <c r="Y705" s="1588"/>
      <c r="Z705" s="1588"/>
      <c r="AA705" s="1588"/>
      <c r="AB705" s="1588"/>
      <c r="AC705" s="1588"/>
      <c r="AD705" s="1588"/>
    </row>
    <row r="706">
      <c r="A706" s="1588"/>
      <c r="B706" s="1588"/>
      <c r="C706" s="1588"/>
      <c r="D706" s="1588"/>
      <c r="E706" s="1588"/>
      <c r="F706" s="1588"/>
      <c r="G706" s="1588"/>
      <c r="H706" s="1588"/>
      <c r="I706" s="1588"/>
      <c r="J706" s="1588"/>
      <c r="K706" s="1588"/>
      <c r="L706" s="1588"/>
      <c r="N706" s="1588"/>
      <c r="O706" s="1588"/>
      <c r="P706" s="1588"/>
      <c r="Q706" s="1588"/>
      <c r="R706" s="1588"/>
      <c r="S706" s="1588"/>
      <c r="T706" s="1588"/>
      <c r="U706" s="1588"/>
      <c r="V706" s="1588"/>
      <c r="W706" s="1588"/>
      <c r="X706" s="1588"/>
      <c r="Y706" s="1588"/>
      <c r="Z706" s="1588"/>
      <c r="AA706" s="1588"/>
      <c r="AB706" s="1588"/>
      <c r="AC706" s="1588"/>
      <c r="AD706" s="1588"/>
    </row>
    <row r="707">
      <c r="A707" s="1588"/>
      <c r="B707" s="1588"/>
      <c r="C707" s="1588"/>
      <c r="D707" s="1588"/>
      <c r="E707" s="1588"/>
      <c r="F707" s="1588"/>
      <c r="G707" s="1588"/>
      <c r="H707" s="1588"/>
      <c r="I707" s="1588"/>
      <c r="J707" s="1588"/>
      <c r="K707" s="1588"/>
      <c r="L707" s="1588"/>
      <c r="N707" s="1588"/>
      <c r="O707" s="1588"/>
      <c r="P707" s="1588"/>
      <c r="Q707" s="1588"/>
      <c r="R707" s="1588"/>
      <c r="S707" s="1588"/>
      <c r="T707" s="1588"/>
      <c r="U707" s="1588"/>
      <c r="V707" s="1588"/>
      <c r="W707" s="1588"/>
      <c r="X707" s="1588"/>
      <c r="Y707" s="1588"/>
      <c r="Z707" s="1588"/>
      <c r="AA707" s="1588"/>
      <c r="AB707" s="1588"/>
      <c r="AC707" s="1588"/>
      <c r="AD707" s="1588"/>
    </row>
    <row r="708">
      <c r="A708" s="1588"/>
      <c r="B708" s="1588"/>
      <c r="C708" s="1588"/>
      <c r="D708" s="1588"/>
      <c r="E708" s="1588"/>
      <c r="F708" s="1588"/>
      <c r="G708" s="1588"/>
      <c r="H708" s="1588"/>
      <c r="I708" s="1588"/>
      <c r="J708" s="1588"/>
      <c r="K708" s="1588"/>
      <c r="L708" s="1588"/>
      <c r="N708" s="1588"/>
      <c r="O708" s="1588"/>
      <c r="P708" s="1588"/>
      <c r="Q708" s="1588"/>
      <c r="R708" s="1588"/>
      <c r="S708" s="1588"/>
      <c r="T708" s="1588"/>
      <c r="U708" s="1588"/>
      <c r="V708" s="1588"/>
      <c r="W708" s="1588"/>
      <c r="X708" s="1588"/>
      <c r="Y708" s="1588"/>
      <c r="Z708" s="1588"/>
      <c r="AA708" s="1588"/>
      <c r="AB708" s="1588"/>
      <c r="AC708" s="1588"/>
      <c r="AD708" s="1588"/>
    </row>
    <row r="709">
      <c r="A709" s="1588"/>
      <c r="B709" s="1588"/>
      <c r="C709" s="1588"/>
      <c r="D709" s="1588"/>
      <c r="E709" s="1588"/>
      <c r="F709" s="1588"/>
      <c r="G709" s="1588"/>
      <c r="H709" s="1588"/>
      <c r="I709" s="1588"/>
      <c r="J709" s="1588"/>
      <c r="K709" s="1588"/>
      <c r="L709" s="1588"/>
      <c r="N709" s="1588"/>
      <c r="O709" s="1588"/>
      <c r="P709" s="1588"/>
      <c r="Q709" s="1588"/>
      <c r="R709" s="1588"/>
      <c r="S709" s="1588"/>
      <c r="T709" s="1588"/>
      <c r="U709" s="1588"/>
      <c r="V709" s="1588"/>
      <c r="W709" s="1588"/>
      <c r="X709" s="1588"/>
      <c r="Y709" s="1588"/>
      <c r="Z709" s="1588"/>
      <c r="AA709" s="1588"/>
      <c r="AB709" s="1588"/>
      <c r="AC709" s="1588"/>
      <c r="AD709" s="1588"/>
    </row>
    <row r="710">
      <c r="A710" s="1588"/>
      <c r="B710" s="1588"/>
      <c r="C710" s="1588"/>
      <c r="D710" s="1588"/>
      <c r="E710" s="1588"/>
      <c r="F710" s="1588"/>
      <c r="G710" s="1588"/>
      <c r="H710" s="1588"/>
      <c r="I710" s="1588"/>
      <c r="J710" s="1588"/>
      <c r="K710" s="1588"/>
      <c r="L710" s="1588"/>
      <c r="N710" s="1588"/>
      <c r="O710" s="1588"/>
      <c r="P710" s="1588"/>
      <c r="Q710" s="1588"/>
      <c r="R710" s="1588"/>
      <c r="S710" s="1588"/>
      <c r="T710" s="1588"/>
      <c r="U710" s="1588"/>
      <c r="V710" s="1588"/>
      <c r="W710" s="1588"/>
      <c r="X710" s="1588"/>
      <c r="Y710" s="1588"/>
      <c r="Z710" s="1588"/>
      <c r="AA710" s="1588"/>
      <c r="AB710" s="1588"/>
      <c r="AC710" s="1588"/>
      <c r="AD710" s="1588"/>
    </row>
    <row r="711">
      <c r="A711" s="1588"/>
      <c r="B711" s="1588"/>
      <c r="C711" s="1588"/>
      <c r="D711" s="1588"/>
      <c r="E711" s="1588"/>
      <c r="F711" s="1588"/>
      <c r="G711" s="1588"/>
      <c r="H711" s="1588"/>
      <c r="I711" s="1588"/>
      <c r="J711" s="1588"/>
      <c r="K711" s="1588"/>
      <c r="L711" s="1588"/>
      <c r="N711" s="1588"/>
      <c r="O711" s="1588"/>
      <c r="P711" s="1588"/>
      <c r="Q711" s="1588"/>
      <c r="R711" s="1588"/>
      <c r="S711" s="1588"/>
      <c r="T711" s="1588"/>
      <c r="U711" s="1588"/>
      <c r="V711" s="1588"/>
      <c r="W711" s="1588"/>
      <c r="X711" s="1588"/>
      <c r="Y711" s="1588"/>
      <c r="Z711" s="1588"/>
      <c r="AA711" s="1588"/>
      <c r="AB711" s="1588"/>
      <c r="AC711" s="1588"/>
      <c r="AD711" s="1588"/>
    </row>
    <row r="712">
      <c r="A712" s="1588"/>
      <c r="B712" s="1588"/>
      <c r="C712" s="1588"/>
      <c r="D712" s="1588"/>
      <c r="E712" s="1588"/>
      <c r="F712" s="1588"/>
      <c r="G712" s="1588"/>
      <c r="H712" s="1588"/>
      <c r="I712" s="1588"/>
      <c r="J712" s="1588"/>
      <c r="K712" s="1588"/>
      <c r="L712" s="1588"/>
      <c r="N712" s="1588"/>
      <c r="O712" s="1588"/>
      <c r="P712" s="1588"/>
      <c r="Q712" s="1588"/>
      <c r="R712" s="1588"/>
      <c r="S712" s="1588"/>
      <c r="T712" s="1588"/>
      <c r="U712" s="1588"/>
      <c r="V712" s="1588"/>
      <c r="W712" s="1588"/>
      <c r="X712" s="1588"/>
      <c r="Y712" s="1588"/>
      <c r="Z712" s="1588"/>
      <c r="AA712" s="1588"/>
      <c r="AB712" s="1588"/>
      <c r="AC712" s="1588"/>
      <c r="AD712" s="1588"/>
    </row>
    <row r="713">
      <c r="A713" s="1588"/>
      <c r="B713" s="1588"/>
      <c r="C713" s="1588"/>
      <c r="D713" s="1588"/>
      <c r="E713" s="1588"/>
      <c r="F713" s="1588"/>
      <c r="G713" s="1588"/>
      <c r="H713" s="1588"/>
      <c r="I713" s="1588"/>
      <c r="J713" s="1588"/>
      <c r="K713" s="1588"/>
      <c r="L713" s="1588"/>
      <c r="N713" s="1588"/>
      <c r="O713" s="1588"/>
      <c r="P713" s="1588"/>
      <c r="Q713" s="1588"/>
      <c r="R713" s="1588"/>
      <c r="S713" s="1588"/>
      <c r="T713" s="1588"/>
      <c r="U713" s="1588"/>
      <c r="V713" s="1588"/>
      <c r="W713" s="1588"/>
      <c r="X713" s="1588"/>
      <c r="Y713" s="1588"/>
      <c r="Z713" s="1588"/>
      <c r="AA713" s="1588"/>
      <c r="AB713" s="1588"/>
      <c r="AC713" s="1588"/>
      <c r="AD713" s="1588"/>
    </row>
    <row r="714">
      <c r="A714" s="1588"/>
      <c r="B714" s="1588"/>
      <c r="C714" s="1588"/>
      <c r="D714" s="1588"/>
      <c r="E714" s="1588"/>
      <c r="F714" s="1588"/>
      <c r="G714" s="1588"/>
      <c r="H714" s="1588"/>
      <c r="I714" s="1588"/>
      <c r="J714" s="1588"/>
      <c r="K714" s="1588"/>
      <c r="L714" s="1588"/>
      <c r="N714" s="1588"/>
      <c r="O714" s="1588"/>
      <c r="P714" s="1588"/>
      <c r="Q714" s="1588"/>
      <c r="R714" s="1588"/>
      <c r="S714" s="1588"/>
      <c r="T714" s="1588"/>
      <c r="U714" s="1588"/>
      <c r="V714" s="1588"/>
      <c r="W714" s="1588"/>
      <c r="X714" s="1588"/>
      <c r="Y714" s="1588"/>
      <c r="Z714" s="1588"/>
      <c r="AA714" s="1588"/>
      <c r="AB714" s="1588"/>
      <c r="AC714" s="1588"/>
      <c r="AD714" s="1588"/>
    </row>
    <row r="715">
      <c r="A715" s="1588"/>
      <c r="B715" s="1588"/>
      <c r="C715" s="1588"/>
      <c r="D715" s="1588"/>
      <c r="E715" s="1588"/>
      <c r="F715" s="1588"/>
      <c r="G715" s="1588"/>
      <c r="H715" s="1588"/>
      <c r="I715" s="1588"/>
      <c r="J715" s="1588"/>
      <c r="K715" s="1588"/>
      <c r="L715" s="1588"/>
      <c r="N715" s="1588"/>
      <c r="O715" s="1588"/>
      <c r="P715" s="1588"/>
      <c r="Q715" s="1588"/>
      <c r="R715" s="1588"/>
      <c r="S715" s="1588"/>
      <c r="T715" s="1588"/>
      <c r="U715" s="1588"/>
      <c r="V715" s="1588"/>
      <c r="W715" s="1588"/>
      <c r="X715" s="1588"/>
      <c r="Y715" s="1588"/>
      <c r="Z715" s="1588"/>
      <c r="AA715" s="1588"/>
      <c r="AB715" s="1588"/>
      <c r="AC715" s="1588"/>
      <c r="AD715" s="1588"/>
    </row>
    <row r="716">
      <c r="A716" s="1588"/>
      <c r="B716" s="1588"/>
      <c r="C716" s="1588"/>
      <c r="D716" s="1588"/>
      <c r="E716" s="1588"/>
      <c r="F716" s="1588"/>
      <c r="G716" s="1588"/>
      <c r="H716" s="1588"/>
      <c r="I716" s="1588"/>
      <c r="J716" s="1588"/>
      <c r="K716" s="1588"/>
      <c r="L716" s="1588"/>
      <c r="N716" s="1588"/>
      <c r="O716" s="1588"/>
      <c r="P716" s="1588"/>
      <c r="Q716" s="1588"/>
      <c r="R716" s="1588"/>
      <c r="S716" s="1588"/>
      <c r="T716" s="1588"/>
      <c r="U716" s="1588"/>
      <c r="V716" s="1588"/>
      <c r="W716" s="1588"/>
      <c r="X716" s="1588"/>
      <c r="Y716" s="1588"/>
      <c r="Z716" s="1588"/>
      <c r="AA716" s="1588"/>
      <c r="AB716" s="1588"/>
      <c r="AC716" s="1588"/>
      <c r="AD716" s="1588"/>
    </row>
    <row r="717">
      <c r="A717" s="1588"/>
      <c r="B717" s="1588"/>
      <c r="C717" s="1588"/>
      <c r="D717" s="1588"/>
      <c r="E717" s="1588"/>
      <c r="F717" s="1588"/>
      <c r="G717" s="1588"/>
      <c r="H717" s="1588"/>
      <c r="I717" s="1588"/>
      <c r="J717" s="1588"/>
      <c r="K717" s="1588"/>
      <c r="L717" s="1588"/>
      <c r="N717" s="1588"/>
      <c r="O717" s="1588"/>
      <c r="P717" s="1588"/>
      <c r="Q717" s="1588"/>
      <c r="R717" s="1588"/>
      <c r="S717" s="1588"/>
      <c r="T717" s="1588"/>
      <c r="U717" s="1588"/>
      <c r="V717" s="1588"/>
      <c r="W717" s="1588"/>
      <c r="X717" s="1588"/>
      <c r="Y717" s="1588"/>
      <c r="Z717" s="1588"/>
      <c r="AA717" s="1588"/>
      <c r="AB717" s="1588"/>
      <c r="AC717" s="1588"/>
      <c r="AD717" s="1588"/>
    </row>
    <row r="718">
      <c r="A718" s="1588"/>
      <c r="B718" s="1588"/>
      <c r="C718" s="1588"/>
      <c r="D718" s="1588"/>
      <c r="E718" s="1588"/>
      <c r="F718" s="1588"/>
      <c r="G718" s="1588"/>
      <c r="H718" s="1588"/>
      <c r="I718" s="1588"/>
      <c r="J718" s="1588"/>
      <c r="K718" s="1588"/>
      <c r="L718" s="1588"/>
      <c r="N718" s="1588"/>
      <c r="O718" s="1588"/>
      <c r="P718" s="1588"/>
      <c r="Q718" s="1588"/>
      <c r="R718" s="1588"/>
      <c r="S718" s="1588"/>
      <c r="T718" s="1588"/>
      <c r="U718" s="1588"/>
      <c r="V718" s="1588"/>
      <c r="W718" s="1588"/>
      <c r="X718" s="1588"/>
      <c r="Y718" s="1588"/>
      <c r="Z718" s="1588"/>
      <c r="AA718" s="1588"/>
      <c r="AB718" s="1588"/>
      <c r="AC718" s="1588"/>
      <c r="AD718" s="1588"/>
    </row>
    <row r="719">
      <c r="A719" s="1588"/>
      <c r="B719" s="1588"/>
      <c r="C719" s="1588"/>
      <c r="D719" s="1588"/>
      <c r="E719" s="1588"/>
      <c r="F719" s="1588"/>
      <c r="G719" s="1588"/>
      <c r="H719" s="1588"/>
      <c r="I719" s="1588"/>
      <c r="J719" s="1588"/>
      <c r="K719" s="1588"/>
      <c r="L719" s="1588"/>
      <c r="N719" s="1588"/>
      <c r="O719" s="1588"/>
      <c r="P719" s="1588"/>
      <c r="Q719" s="1588"/>
      <c r="R719" s="1588"/>
      <c r="S719" s="1588"/>
      <c r="T719" s="1588"/>
      <c r="U719" s="1588"/>
      <c r="V719" s="1588"/>
      <c r="W719" s="1588"/>
      <c r="X719" s="1588"/>
      <c r="Y719" s="1588"/>
      <c r="Z719" s="1588"/>
      <c r="AA719" s="1588"/>
      <c r="AB719" s="1588"/>
      <c r="AC719" s="1588"/>
      <c r="AD719" s="1588"/>
    </row>
    <row r="720">
      <c r="A720" s="1588"/>
      <c r="B720" s="1588"/>
      <c r="C720" s="1588"/>
      <c r="D720" s="1588"/>
      <c r="E720" s="1588"/>
      <c r="F720" s="1588"/>
      <c r="G720" s="1588"/>
      <c r="H720" s="1588"/>
      <c r="I720" s="1588"/>
      <c r="J720" s="1588"/>
      <c r="K720" s="1588"/>
      <c r="L720" s="1588"/>
      <c r="N720" s="1588"/>
      <c r="O720" s="1588"/>
      <c r="P720" s="1588"/>
      <c r="Q720" s="1588"/>
      <c r="R720" s="1588"/>
      <c r="S720" s="1588"/>
      <c r="T720" s="1588"/>
      <c r="U720" s="1588"/>
      <c r="V720" s="1588"/>
      <c r="W720" s="1588"/>
      <c r="X720" s="1588"/>
      <c r="Y720" s="1588"/>
      <c r="Z720" s="1588"/>
      <c r="AA720" s="1588"/>
      <c r="AB720" s="1588"/>
      <c r="AC720" s="1588"/>
      <c r="AD720" s="1588"/>
    </row>
    <row r="721">
      <c r="A721" s="1588"/>
      <c r="B721" s="1588"/>
      <c r="C721" s="1588"/>
      <c r="D721" s="1588"/>
      <c r="E721" s="1588"/>
      <c r="F721" s="1588"/>
      <c r="G721" s="1588"/>
      <c r="H721" s="1588"/>
      <c r="I721" s="1588"/>
      <c r="J721" s="1588"/>
      <c r="K721" s="1588"/>
      <c r="L721" s="1588"/>
      <c r="N721" s="1588"/>
      <c r="O721" s="1588"/>
      <c r="P721" s="1588"/>
      <c r="Q721" s="1588"/>
      <c r="R721" s="1588"/>
      <c r="S721" s="1588"/>
      <c r="T721" s="1588"/>
      <c r="U721" s="1588"/>
      <c r="V721" s="1588"/>
      <c r="W721" s="1588"/>
      <c r="X721" s="1588"/>
      <c r="Y721" s="1588"/>
      <c r="Z721" s="1588"/>
      <c r="AA721" s="1588"/>
      <c r="AB721" s="1588"/>
      <c r="AC721" s="1588"/>
      <c r="AD721" s="1588"/>
    </row>
    <row r="722">
      <c r="A722" s="1588"/>
      <c r="B722" s="1588"/>
      <c r="C722" s="1588"/>
      <c r="D722" s="1588"/>
      <c r="E722" s="1588"/>
      <c r="F722" s="1588"/>
      <c r="G722" s="1588"/>
      <c r="H722" s="1588"/>
      <c r="I722" s="1588"/>
      <c r="J722" s="1588"/>
      <c r="K722" s="1588"/>
      <c r="L722" s="1588"/>
      <c r="N722" s="1588"/>
      <c r="O722" s="1588"/>
      <c r="P722" s="1588"/>
      <c r="Q722" s="1588"/>
      <c r="R722" s="1588"/>
      <c r="S722" s="1588"/>
      <c r="T722" s="1588"/>
      <c r="U722" s="1588"/>
      <c r="V722" s="1588"/>
      <c r="W722" s="1588"/>
      <c r="X722" s="1588"/>
      <c r="Y722" s="1588"/>
      <c r="Z722" s="1588"/>
      <c r="AA722" s="1588"/>
      <c r="AB722" s="1588"/>
      <c r="AC722" s="1588"/>
      <c r="AD722" s="1588"/>
    </row>
    <row r="723">
      <c r="A723" s="1588"/>
      <c r="B723" s="1588"/>
      <c r="C723" s="1588"/>
      <c r="D723" s="1588"/>
      <c r="E723" s="1588"/>
      <c r="F723" s="1588"/>
      <c r="G723" s="1588"/>
      <c r="H723" s="1588"/>
      <c r="I723" s="1588"/>
      <c r="J723" s="1588"/>
      <c r="K723" s="1588"/>
      <c r="L723" s="1588"/>
      <c r="N723" s="1588"/>
      <c r="O723" s="1588"/>
      <c r="P723" s="1588"/>
      <c r="Q723" s="1588"/>
      <c r="R723" s="1588"/>
      <c r="S723" s="1588"/>
      <c r="T723" s="1588"/>
      <c r="U723" s="1588"/>
      <c r="V723" s="1588"/>
      <c r="W723" s="1588"/>
      <c r="X723" s="1588"/>
      <c r="Y723" s="1588"/>
      <c r="Z723" s="1588"/>
      <c r="AA723" s="1588"/>
      <c r="AB723" s="1588"/>
      <c r="AC723" s="1588"/>
      <c r="AD723" s="1588"/>
    </row>
    <row r="724">
      <c r="A724" s="1588"/>
      <c r="B724" s="1588"/>
      <c r="C724" s="1588"/>
      <c r="D724" s="1588"/>
      <c r="E724" s="1588"/>
      <c r="F724" s="1588"/>
      <c r="G724" s="1588"/>
      <c r="H724" s="1588"/>
      <c r="I724" s="1588"/>
      <c r="J724" s="1588"/>
      <c r="K724" s="1588"/>
      <c r="L724" s="1588"/>
      <c r="N724" s="1588"/>
      <c r="O724" s="1588"/>
      <c r="P724" s="1588"/>
      <c r="Q724" s="1588"/>
      <c r="R724" s="1588"/>
      <c r="S724" s="1588"/>
      <c r="T724" s="1588"/>
      <c r="U724" s="1588"/>
      <c r="V724" s="1588"/>
      <c r="W724" s="1588"/>
      <c r="X724" s="1588"/>
      <c r="Y724" s="1588"/>
      <c r="Z724" s="1588"/>
      <c r="AA724" s="1588"/>
      <c r="AB724" s="1588"/>
      <c r="AC724" s="1588"/>
      <c r="AD724" s="1588"/>
    </row>
    <row r="725">
      <c r="A725" s="1588"/>
      <c r="B725" s="1588"/>
      <c r="C725" s="1588"/>
      <c r="D725" s="1588"/>
      <c r="E725" s="1588"/>
      <c r="F725" s="1588"/>
      <c r="G725" s="1588"/>
      <c r="H725" s="1588"/>
      <c r="I725" s="1588"/>
      <c r="J725" s="1588"/>
      <c r="K725" s="1588"/>
      <c r="L725" s="1588"/>
      <c r="N725" s="1588"/>
      <c r="O725" s="1588"/>
      <c r="P725" s="1588"/>
      <c r="Q725" s="1588"/>
      <c r="R725" s="1588"/>
      <c r="S725" s="1588"/>
      <c r="T725" s="1588"/>
      <c r="U725" s="1588"/>
      <c r="V725" s="1588"/>
      <c r="W725" s="1588"/>
      <c r="X725" s="1588"/>
      <c r="Y725" s="1588"/>
      <c r="Z725" s="1588"/>
      <c r="AA725" s="1588"/>
      <c r="AB725" s="1588"/>
      <c r="AC725" s="1588"/>
      <c r="AD725" s="1588"/>
    </row>
    <row r="726">
      <c r="A726" s="1588"/>
      <c r="B726" s="1588"/>
      <c r="C726" s="1588"/>
      <c r="D726" s="1588"/>
      <c r="E726" s="1588"/>
      <c r="F726" s="1588"/>
      <c r="G726" s="1588"/>
      <c r="H726" s="1588"/>
      <c r="I726" s="1588"/>
      <c r="J726" s="1588"/>
      <c r="K726" s="1588"/>
      <c r="L726" s="1588"/>
      <c r="N726" s="1588"/>
      <c r="O726" s="1588"/>
      <c r="P726" s="1588"/>
      <c r="Q726" s="1588"/>
      <c r="R726" s="1588"/>
      <c r="S726" s="1588"/>
      <c r="T726" s="1588"/>
      <c r="U726" s="1588"/>
      <c r="V726" s="1588"/>
      <c r="W726" s="1588"/>
      <c r="X726" s="1588"/>
      <c r="Y726" s="1588"/>
      <c r="Z726" s="1588"/>
      <c r="AA726" s="1588"/>
      <c r="AB726" s="1588"/>
      <c r="AC726" s="1588"/>
      <c r="AD726" s="1588"/>
    </row>
    <row r="727">
      <c r="A727" s="1588"/>
      <c r="B727" s="1588"/>
      <c r="C727" s="1588"/>
      <c r="D727" s="1588"/>
      <c r="E727" s="1588"/>
      <c r="F727" s="1588"/>
      <c r="G727" s="1588"/>
      <c r="H727" s="1588"/>
      <c r="I727" s="1588"/>
      <c r="J727" s="1588"/>
      <c r="K727" s="1588"/>
      <c r="L727" s="1588"/>
      <c r="N727" s="1588"/>
      <c r="O727" s="1588"/>
      <c r="P727" s="1588"/>
      <c r="Q727" s="1588"/>
      <c r="R727" s="1588"/>
      <c r="S727" s="1588"/>
      <c r="T727" s="1588"/>
      <c r="U727" s="1588"/>
      <c r="V727" s="1588"/>
      <c r="W727" s="1588"/>
      <c r="X727" s="1588"/>
      <c r="Y727" s="1588"/>
      <c r="Z727" s="1588"/>
      <c r="AA727" s="1588"/>
      <c r="AB727" s="1588"/>
      <c r="AC727" s="1588"/>
      <c r="AD727" s="1588"/>
    </row>
    <row r="728">
      <c r="A728" s="1588"/>
      <c r="B728" s="1588"/>
      <c r="C728" s="1588"/>
      <c r="D728" s="1588"/>
      <c r="E728" s="1588"/>
      <c r="F728" s="1588"/>
      <c r="G728" s="1588"/>
      <c r="H728" s="1588"/>
      <c r="I728" s="1588"/>
      <c r="J728" s="1588"/>
      <c r="K728" s="1588"/>
      <c r="L728" s="1588"/>
      <c r="N728" s="1588"/>
      <c r="O728" s="1588"/>
      <c r="P728" s="1588"/>
      <c r="Q728" s="1588"/>
      <c r="R728" s="1588"/>
      <c r="S728" s="1588"/>
      <c r="T728" s="1588"/>
      <c r="U728" s="1588"/>
      <c r="V728" s="1588"/>
      <c r="W728" s="1588"/>
      <c r="X728" s="1588"/>
      <c r="Y728" s="1588"/>
      <c r="Z728" s="1588"/>
      <c r="AA728" s="1588"/>
      <c r="AB728" s="1588"/>
      <c r="AC728" s="1588"/>
      <c r="AD728" s="1588"/>
    </row>
    <row r="729">
      <c r="A729" s="1588"/>
      <c r="B729" s="1588"/>
      <c r="C729" s="1588"/>
      <c r="D729" s="1588"/>
      <c r="E729" s="1588"/>
      <c r="F729" s="1588"/>
      <c r="G729" s="1588"/>
      <c r="H729" s="1588"/>
      <c r="I729" s="1588"/>
      <c r="J729" s="1588"/>
      <c r="K729" s="1588"/>
      <c r="L729" s="1588"/>
      <c r="N729" s="1588"/>
      <c r="O729" s="1588"/>
      <c r="P729" s="1588"/>
      <c r="Q729" s="1588"/>
      <c r="R729" s="1588"/>
      <c r="S729" s="1588"/>
      <c r="T729" s="1588"/>
      <c r="U729" s="1588"/>
      <c r="V729" s="1588"/>
      <c r="W729" s="1588"/>
      <c r="X729" s="1588"/>
      <c r="Y729" s="1588"/>
      <c r="Z729" s="1588"/>
      <c r="AA729" s="1588"/>
      <c r="AB729" s="1588"/>
      <c r="AC729" s="1588"/>
      <c r="AD729" s="1588"/>
    </row>
    <row r="730">
      <c r="A730" s="1588"/>
      <c r="B730" s="1588"/>
      <c r="C730" s="1588"/>
      <c r="D730" s="1588"/>
      <c r="E730" s="1588"/>
      <c r="F730" s="1588"/>
      <c r="G730" s="1588"/>
      <c r="H730" s="1588"/>
      <c r="I730" s="1588"/>
      <c r="J730" s="1588"/>
      <c r="K730" s="1588"/>
      <c r="L730" s="1588"/>
      <c r="N730" s="1588"/>
      <c r="O730" s="1588"/>
      <c r="P730" s="1588"/>
      <c r="Q730" s="1588"/>
      <c r="R730" s="1588"/>
      <c r="S730" s="1588"/>
      <c r="T730" s="1588"/>
      <c r="U730" s="1588"/>
      <c r="V730" s="1588"/>
      <c r="W730" s="1588"/>
      <c r="X730" s="1588"/>
      <c r="Y730" s="1588"/>
      <c r="Z730" s="1588"/>
      <c r="AA730" s="1588"/>
      <c r="AB730" s="1588"/>
      <c r="AC730" s="1588"/>
      <c r="AD730" s="1588"/>
    </row>
    <row r="731">
      <c r="A731" s="1588"/>
      <c r="B731" s="1588"/>
      <c r="C731" s="1588"/>
      <c r="D731" s="1588"/>
      <c r="E731" s="1588"/>
      <c r="F731" s="1588"/>
      <c r="G731" s="1588"/>
      <c r="H731" s="1588"/>
      <c r="I731" s="1588"/>
      <c r="J731" s="1588"/>
      <c r="K731" s="1588"/>
      <c r="L731" s="1588"/>
      <c r="N731" s="1588"/>
      <c r="O731" s="1588"/>
      <c r="P731" s="1588"/>
      <c r="Q731" s="1588"/>
      <c r="R731" s="1588"/>
      <c r="S731" s="1588"/>
      <c r="T731" s="1588"/>
      <c r="U731" s="1588"/>
      <c r="V731" s="1588"/>
      <c r="W731" s="1588"/>
      <c r="X731" s="1588"/>
      <c r="Y731" s="1588"/>
      <c r="Z731" s="1588"/>
      <c r="AA731" s="1588"/>
      <c r="AB731" s="1588"/>
      <c r="AC731" s="1588"/>
      <c r="AD731" s="1588"/>
    </row>
    <row r="732">
      <c r="A732" s="1588"/>
      <c r="B732" s="1588"/>
      <c r="C732" s="1588"/>
      <c r="D732" s="1588"/>
      <c r="E732" s="1588"/>
      <c r="F732" s="1588"/>
      <c r="G732" s="1588"/>
      <c r="H732" s="1588"/>
      <c r="I732" s="1588"/>
      <c r="J732" s="1588"/>
      <c r="K732" s="1588"/>
      <c r="L732" s="1588"/>
      <c r="N732" s="1588"/>
      <c r="O732" s="1588"/>
      <c r="P732" s="1588"/>
      <c r="Q732" s="1588"/>
      <c r="R732" s="1588"/>
      <c r="S732" s="1588"/>
      <c r="T732" s="1588"/>
      <c r="U732" s="1588"/>
      <c r="V732" s="1588"/>
      <c r="W732" s="1588"/>
      <c r="X732" s="1588"/>
      <c r="Y732" s="1588"/>
      <c r="Z732" s="1588"/>
      <c r="AA732" s="1588"/>
      <c r="AB732" s="1588"/>
      <c r="AC732" s="1588"/>
      <c r="AD732" s="1588"/>
    </row>
    <row r="733">
      <c r="A733" s="1588"/>
      <c r="B733" s="1588"/>
      <c r="C733" s="1588"/>
      <c r="D733" s="1588"/>
      <c r="E733" s="1588"/>
      <c r="F733" s="1588"/>
      <c r="G733" s="1588"/>
      <c r="H733" s="1588"/>
      <c r="I733" s="1588"/>
      <c r="J733" s="1588"/>
      <c r="K733" s="1588"/>
      <c r="L733" s="1588"/>
      <c r="N733" s="1588"/>
      <c r="O733" s="1588"/>
      <c r="P733" s="1588"/>
      <c r="Q733" s="1588"/>
      <c r="R733" s="1588"/>
      <c r="S733" s="1588"/>
      <c r="T733" s="1588"/>
      <c r="U733" s="1588"/>
      <c r="V733" s="1588"/>
      <c r="W733" s="1588"/>
      <c r="X733" s="1588"/>
      <c r="Y733" s="1588"/>
      <c r="Z733" s="1588"/>
      <c r="AA733" s="1588"/>
      <c r="AB733" s="1588"/>
      <c r="AC733" s="1588"/>
      <c r="AD733" s="1588"/>
    </row>
    <row r="734">
      <c r="A734" s="1588"/>
      <c r="B734" s="1588"/>
      <c r="C734" s="1588"/>
      <c r="D734" s="1588"/>
      <c r="E734" s="1588"/>
      <c r="F734" s="1588"/>
      <c r="G734" s="1588"/>
      <c r="H734" s="1588"/>
      <c r="I734" s="1588"/>
      <c r="J734" s="1588"/>
      <c r="K734" s="1588"/>
      <c r="L734" s="1588"/>
      <c r="N734" s="1588"/>
      <c r="O734" s="1588"/>
      <c r="P734" s="1588"/>
      <c r="Q734" s="1588"/>
      <c r="R734" s="1588"/>
      <c r="S734" s="1588"/>
      <c r="T734" s="1588"/>
      <c r="U734" s="1588"/>
      <c r="V734" s="1588"/>
      <c r="W734" s="1588"/>
      <c r="X734" s="1588"/>
      <c r="Y734" s="1588"/>
      <c r="Z734" s="1588"/>
      <c r="AA734" s="1588"/>
      <c r="AB734" s="1588"/>
      <c r="AC734" s="1588"/>
      <c r="AD734" s="1588"/>
    </row>
    <row r="735">
      <c r="A735" s="1588"/>
      <c r="B735" s="1588"/>
      <c r="C735" s="1588"/>
      <c r="D735" s="1588"/>
      <c r="E735" s="1588"/>
      <c r="F735" s="1588"/>
      <c r="G735" s="1588"/>
      <c r="H735" s="1588"/>
      <c r="I735" s="1588"/>
      <c r="J735" s="1588"/>
      <c r="K735" s="1588"/>
      <c r="L735" s="1588"/>
      <c r="N735" s="1588"/>
      <c r="O735" s="1588"/>
      <c r="P735" s="1588"/>
      <c r="Q735" s="1588"/>
      <c r="R735" s="1588"/>
      <c r="S735" s="1588"/>
      <c r="T735" s="1588"/>
      <c r="U735" s="1588"/>
      <c r="V735" s="1588"/>
      <c r="W735" s="1588"/>
      <c r="X735" s="1588"/>
      <c r="Y735" s="1588"/>
      <c r="Z735" s="1588"/>
      <c r="AA735" s="1588"/>
      <c r="AB735" s="1588"/>
      <c r="AC735" s="1588"/>
      <c r="AD735" s="1588"/>
    </row>
    <row r="736">
      <c r="A736" s="1588"/>
      <c r="B736" s="1588"/>
      <c r="C736" s="1588"/>
      <c r="D736" s="1588"/>
      <c r="E736" s="1588"/>
      <c r="F736" s="1588"/>
      <c r="G736" s="1588"/>
      <c r="H736" s="1588"/>
      <c r="I736" s="1588"/>
      <c r="J736" s="1588"/>
      <c r="K736" s="1588"/>
      <c r="L736" s="1588"/>
      <c r="N736" s="1588"/>
      <c r="O736" s="1588"/>
      <c r="P736" s="1588"/>
      <c r="Q736" s="1588"/>
      <c r="R736" s="1588"/>
      <c r="S736" s="1588"/>
      <c r="T736" s="1588"/>
      <c r="U736" s="1588"/>
      <c r="V736" s="1588"/>
      <c r="W736" s="1588"/>
      <c r="X736" s="1588"/>
      <c r="Y736" s="1588"/>
      <c r="Z736" s="1588"/>
      <c r="AA736" s="1588"/>
      <c r="AB736" s="1588"/>
      <c r="AC736" s="1588"/>
      <c r="AD736" s="1588"/>
    </row>
    <row r="737">
      <c r="A737" s="1588"/>
      <c r="B737" s="1588"/>
      <c r="C737" s="1588"/>
      <c r="D737" s="1588"/>
      <c r="E737" s="1588"/>
      <c r="F737" s="1588"/>
      <c r="G737" s="1588"/>
      <c r="H737" s="1588"/>
      <c r="I737" s="1588"/>
      <c r="J737" s="1588"/>
      <c r="K737" s="1588"/>
      <c r="L737" s="1588"/>
      <c r="N737" s="1588"/>
      <c r="O737" s="1588"/>
      <c r="P737" s="1588"/>
      <c r="Q737" s="1588"/>
      <c r="R737" s="1588"/>
      <c r="S737" s="1588"/>
      <c r="T737" s="1588"/>
      <c r="U737" s="1588"/>
      <c r="V737" s="1588"/>
      <c r="W737" s="1588"/>
      <c r="X737" s="1588"/>
      <c r="Y737" s="1588"/>
      <c r="Z737" s="1588"/>
      <c r="AA737" s="1588"/>
      <c r="AB737" s="1588"/>
      <c r="AC737" s="1588"/>
      <c r="AD737" s="1588"/>
    </row>
    <row r="738">
      <c r="A738" s="1588"/>
      <c r="B738" s="1588"/>
      <c r="C738" s="1588"/>
      <c r="D738" s="1588"/>
      <c r="E738" s="1588"/>
      <c r="F738" s="1588"/>
      <c r="G738" s="1588"/>
      <c r="H738" s="1588"/>
      <c r="I738" s="1588"/>
      <c r="J738" s="1588"/>
      <c r="K738" s="1588"/>
      <c r="L738" s="1588"/>
      <c r="N738" s="1588"/>
      <c r="O738" s="1588"/>
      <c r="P738" s="1588"/>
      <c r="Q738" s="1588"/>
      <c r="R738" s="1588"/>
      <c r="S738" s="1588"/>
      <c r="T738" s="1588"/>
      <c r="U738" s="1588"/>
      <c r="V738" s="1588"/>
      <c r="W738" s="1588"/>
      <c r="X738" s="1588"/>
      <c r="Y738" s="1588"/>
      <c r="Z738" s="1588"/>
      <c r="AA738" s="1588"/>
      <c r="AB738" s="1588"/>
      <c r="AC738" s="1588"/>
      <c r="AD738" s="1588"/>
    </row>
    <row r="739">
      <c r="A739" s="1588"/>
      <c r="B739" s="1588"/>
      <c r="C739" s="1588"/>
      <c r="D739" s="1588"/>
      <c r="E739" s="1588"/>
      <c r="F739" s="1588"/>
      <c r="G739" s="1588"/>
      <c r="H739" s="1588"/>
      <c r="I739" s="1588"/>
      <c r="J739" s="1588"/>
      <c r="K739" s="1588"/>
      <c r="L739" s="1588"/>
      <c r="N739" s="1588"/>
      <c r="O739" s="1588"/>
      <c r="P739" s="1588"/>
      <c r="Q739" s="1588"/>
      <c r="R739" s="1588"/>
      <c r="S739" s="1588"/>
      <c r="T739" s="1588"/>
      <c r="U739" s="1588"/>
      <c r="V739" s="1588"/>
      <c r="W739" s="1588"/>
      <c r="X739" s="1588"/>
      <c r="Y739" s="1588"/>
      <c r="Z739" s="1588"/>
      <c r="AA739" s="1588"/>
      <c r="AB739" s="1588"/>
      <c r="AC739" s="1588"/>
      <c r="AD739" s="1588"/>
    </row>
    <row r="740">
      <c r="A740" s="1588"/>
      <c r="B740" s="1588"/>
      <c r="C740" s="1588"/>
      <c r="D740" s="1588"/>
      <c r="E740" s="1588"/>
      <c r="F740" s="1588"/>
      <c r="G740" s="1588"/>
      <c r="H740" s="1588"/>
      <c r="I740" s="1588"/>
      <c r="J740" s="1588"/>
      <c r="K740" s="1588"/>
      <c r="L740" s="1588"/>
      <c r="N740" s="1588"/>
      <c r="O740" s="1588"/>
      <c r="P740" s="1588"/>
      <c r="Q740" s="1588"/>
      <c r="R740" s="1588"/>
      <c r="S740" s="1588"/>
      <c r="T740" s="1588"/>
      <c r="U740" s="1588"/>
      <c r="V740" s="1588"/>
      <c r="W740" s="1588"/>
      <c r="X740" s="1588"/>
      <c r="Y740" s="1588"/>
      <c r="Z740" s="1588"/>
      <c r="AA740" s="1588"/>
      <c r="AB740" s="1588"/>
      <c r="AC740" s="1588"/>
      <c r="AD740" s="1588"/>
    </row>
    <row r="741">
      <c r="A741" s="1588"/>
      <c r="B741" s="1588"/>
      <c r="C741" s="1588"/>
      <c r="D741" s="1588"/>
      <c r="E741" s="1588"/>
      <c r="F741" s="1588"/>
      <c r="G741" s="1588"/>
      <c r="H741" s="1588"/>
      <c r="I741" s="1588"/>
      <c r="J741" s="1588"/>
      <c r="K741" s="1588"/>
      <c r="L741" s="1588"/>
      <c r="N741" s="1588"/>
      <c r="O741" s="1588"/>
      <c r="P741" s="1588"/>
      <c r="Q741" s="1588"/>
      <c r="R741" s="1588"/>
      <c r="S741" s="1588"/>
      <c r="T741" s="1588"/>
      <c r="U741" s="1588"/>
      <c r="V741" s="1588"/>
      <c r="W741" s="1588"/>
      <c r="X741" s="1588"/>
      <c r="Y741" s="1588"/>
      <c r="Z741" s="1588"/>
      <c r="AA741" s="1588"/>
      <c r="AB741" s="1588"/>
      <c r="AC741" s="1588"/>
      <c r="AD741" s="1588"/>
    </row>
    <row r="742">
      <c r="A742" s="1588"/>
      <c r="B742" s="1588"/>
      <c r="C742" s="1588"/>
      <c r="D742" s="1588"/>
      <c r="E742" s="1588"/>
      <c r="F742" s="1588"/>
      <c r="G742" s="1588"/>
      <c r="H742" s="1588"/>
      <c r="I742" s="1588"/>
      <c r="J742" s="1588"/>
      <c r="K742" s="1588"/>
      <c r="L742" s="1588"/>
      <c r="N742" s="1588"/>
      <c r="O742" s="1588"/>
      <c r="P742" s="1588"/>
      <c r="Q742" s="1588"/>
      <c r="R742" s="1588"/>
      <c r="S742" s="1588"/>
      <c r="T742" s="1588"/>
      <c r="U742" s="1588"/>
      <c r="V742" s="1588"/>
      <c r="W742" s="1588"/>
      <c r="X742" s="1588"/>
      <c r="Y742" s="1588"/>
      <c r="Z742" s="1588"/>
      <c r="AA742" s="1588"/>
      <c r="AB742" s="1588"/>
      <c r="AC742" s="1588"/>
      <c r="AD742" s="1588"/>
    </row>
    <row r="743">
      <c r="A743" s="1588"/>
      <c r="B743" s="1588"/>
      <c r="C743" s="1588"/>
      <c r="D743" s="1588"/>
      <c r="E743" s="1588"/>
      <c r="F743" s="1588"/>
      <c r="G743" s="1588"/>
      <c r="H743" s="1588"/>
      <c r="I743" s="1588"/>
      <c r="J743" s="1588"/>
      <c r="K743" s="1588"/>
      <c r="L743" s="1588"/>
      <c r="N743" s="1588"/>
      <c r="O743" s="1588"/>
      <c r="P743" s="1588"/>
      <c r="Q743" s="1588"/>
      <c r="R743" s="1588"/>
      <c r="S743" s="1588"/>
      <c r="T743" s="1588"/>
      <c r="U743" s="1588"/>
      <c r="V743" s="1588"/>
      <c r="W743" s="1588"/>
      <c r="X743" s="1588"/>
      <c r="Y743" s="1588"/>
      <c r="Z743" s="1588"/>
      <c r="AA743" s="1588"/>
      <c r="AB743" s="1588"/>
      <c r="AC743" s="1588"/>
      <c r="AD743" s="1588"/>
    </row>
    <row r="744">
      <c r="A744" s="1588"/>
      <c r="B744" s="1588"/>
      <c r="C744" s="1588"/>
      <c r="D744" s="1588"/>
      <c r="E744" s="1588"/>
      <c r="F744" s="1588"/>
      <c r="G744" s="1588"/>
      <c r="H744" s="1588"/>
      <c r="I744" s="1588"/>
      <c r="J744" s="1588"/>
      <c r="K744" s="1588"/>
      <c r="L744" s="1588"/>
      <c r="N744" s="1588"/>
      <c r="O744" s="1588"/>
      <c r="P744" s="1588"/>
      <c r="Q744" s="1588"/>
      <c r="R744" s="1588"/>
      <c r="S744" s="1588"/>
      <c r="T744" s="1588"/>
      <c r="U744" s="1588"/>
      <c r="V744" s="1588"/>
      <c r="W744" s="1588"/>
      <c r="X744" s="1588"/>
      <c r="Y744" s="1588"/>
      <c r="Z744" s="1588"/>
      <c r="AA744" s="1588"/>
      <c r="AB744" s="1588"/>
      <c r="AC744" s="1588"/>
      <c r="AD744" s="1588"/>
    </row>
    <row r="745">
      <c r="A745" s="1588"/>
      <c r="B745" s="1588"/>
      <c r="C745" s="1588"/>
      <c r="D745" s="1588"/>
      <c r="E745" s="1588"/>
      <c r="F745" s="1588"/>
      <c r="G745" s="1588"/>
      <c r="H745" s="1588"/>
      <c r="I745" s="1588"/>
      <c r="J745" s="1588"/>
      <c r="K745" s="1588"/>
      <c r="L745" s="1588"/>
      <c r="N745" s="1588"/>
      <c r="O745" s="1588"/>
      <c r="P745" s="1588"/>
      <c r="Q745" s="1588"/>
      <c r="R745" s="1588"/>
      <c r="S745" s="1588"/>
      <c r="T745" s="1588"/>
      <c r="U745" s="1588"/>
      <c r="V745" s="1588"/>
      <c r="W745" s="1588"/>
      <c r="X745" s="1588"/>
      <c r="Y745" s="1588"/>
      <c r="Z745" s="1588"/>
      <c r="AA745" s="1588"/>
      <c r="AB745" s="1588"/>
      <c r="AC745" s="1588"/>
      <c r="AD745" s="1588"/>
    </row>
    <row r="746">
      <c r="A746" s="1588"/>
      <c r="B746" s="1588"/>
      <c r="C746" s="1588"/>
      <c r="D746" s="1588"/>
      <c r="E746" s="1588"/>
      <c r="F746" s="1588"/>
      <c r="G746" s="1588"/>
      <c r="H746" s="1588"/>
      <c r="I746" s="1588"/>
      <c r="J746" s="1588"/>
      <c r="K746" s="1588"/>
      <c r="L746" s="1588"/>
      <c r="N746" s="1588"/>
      <c r="O746" s="1588"/>
      <c r="P746" s="1588"/>
      <c r="Q746" s="1588"/>
      <c r="R746" s="1588"/>
      <c r="S746" s="1588"/>
      <c r="T746" s="1588"/>
      <c r="U746" s="1588"/>
      <c r="V746" s="1588"/>
      <c r="W746" s="1588"/>
      <c r="X746" s="1588"/>
      <c r="Y746" s="1588"/>
      <c r="Z746" s="1588"/>
      <c r="AA746" s="1588"/>
      <c r="AB746" s="1588"/>
      <c r="AC746" s="1588"/>
      <c r="AD746" s="1588"/>
    </row>
    <row r="747">
      <c r="A747" s="1588"/>
      <c r="B747" s="1588"/>
      <c r="C747" s="1588"/>
      <c r="D747" s="1588"/>
      <c r="E747" s="1588"/>
      <c r="F747" s="1588"/>
      <c r="G747" s="1588"/>
      <c r="H747" s="1588"/>
      <c r="I747" s="1588"/>
      <c r="J747" s="1588"/>
      <c r="K747" s="1588"/>
      <c r="L747" s="1588"/>
      <c r="N747" s="1588"/>
      <c r="O747" s="1588"/>
      <c r="P747" s="1588"/>
      <c r="Q747" s="1588"/>
      <c r="R747" s="1588"/>
      <c r="S747" s="1588"/>
      <c r="T747" s="1588"/>
      <c r="U747" s="1588"/>
      <c r="V747" s="1588"/>
      <c r="W747" s="1588"/>
      <c r="X747" s="1588"/>
      <c r="Y747" s="1588"/>
      <c r="Z747" s="1588"/>
      <c r="AA747" s="1588"/>
      <c r="AB747" s="1588"/>
      <c r="AC747" s="1588"/>
      <c r="AD747" s="1588"/>
    </row>
    <row r="748">
      <c r="A748" s="1588"/>
      <c r="B748" s="1588"/>
      <c r="C748" s="1588"/>
      <c r="D748" s="1588"/>
      <c r="E748" s="1588"/>
      <c r="F748" s="1588"/>
      <c r="G748" s="1588"/>
      <c r="H748" s="1588"/>
      <c r="I748" s="1588"/>
      <c r="J748" s="1588"/>
      <c r="K748" s="1588"/>
      <c r="L748" s="1588"/>
      <c r="N748" s="1588"/>
      <c r="O748" s="1588"/>
      <c r="P748" s="1588"/>
      <c r="Q748" s="1588"/>
      <c r="R748" s="1588"/>
      <c r="S748" s="1588"/>
      <c r="T748" s="1588"/>
      <c r="U748" s="1588"/>
      <c r="V748" s="1588"/>
      <c r="W748" s="1588"/>
      <c r="X748" s="1588"/>
      <c r="Y748" s="1588"/>
      <c r="Z748" s="1588"/>
      <c r="AA748" s="1588"/>
      <c r="AB748" s="1588"/>
      <c r="AC748" s="1588"/>
      <c r="AD748" s="1588"/>
    </row>
    <row r="749">
      <c r="A749" s="1588"/>
      <c r="B749" s="1588"/>
      <c r="C749" s="1588"/>
      <c r="D749" s="1588"/>
      <c r="E749" s="1588"/>
      <c r="F749" s="1588"/>
      <c r="G749" s="1588"/>
      <c r="H749" s="1588"/>
      <c r="I749" s="1588"/>
      <c r="J749" s="1588"/>
      <c r="K749" s="1588"/>
      <c r="L749" s="1588"/>
      <c r="N749" s="1588"/>
      <c r="O749" s="1588"/>
      <c r="P749" s="1588"/>
      <c r="Q749" s="1588"/>
      <c r="R749" s="1588"/>
      <c r="S749" s="1588"/>
      <c r="T749" s="1588"/>
      <c r="U749" s="1588"/>
      <c r="V749" s="1588"/>
      <c r="W749" s="1588"/>
      <c r="X749" s="1588"/>
      <c r="Y749" s="1588"/>
      <c r="Z749" s="1588"/>
      <c r="AA749" s="1588"/>
      <c r="AB749" s="1588"/>
      <c r="AC749" s="1588"/>
      <c r="AD749" s="1588"/>
    </row>
    <row r="750">
      <c r="A750" s="1588"/>
      <c r="B750" s="1588"/>
      <c r="C750" s="1588"/>
      <c r="D750" s="1588"/>
      <c r="E750" s="1588"/>
      <c r="F750" s="1588"/>
      <c r="G750" s="1588"/>
      <c r="H750" s="1588"/>
      <c r="I750" s="1588"/>
      <c r="J750" s="1588"/>
      <c r="K750" s="1588"/>
      <c r="L750" s="1588"/>
      <c r="N750" s="1588"/>
      <c r="O750" s="1588"/>
      <c r="P750" s="1588"/>
      <c r="Q750" s="1588"/>
      <c r="R750" s="1588"/>
      <c r="S750" s="1588"/>
      <c r="T750" s="1588"/>
      <c r="U750" s="1588"/>
      <c r="V750" s="1588"/>
      <c r="W750" s="1588"/>
      <c r="X750" s="1588"/>
      <c r="Y750" s="1588"/>
      <c r="Z750" s="1588"/>
      <c r="AA750" s="1588"/>
      <c r="AB750" s="1588"/>
      <c r="AC750" s="1588"/>
      <c r="AD750" s="1588"/>
    </row>
    <row r="751">
      <c r="A751" s="1588"/>
      <c r="B751" s="1588"/>
      <c r="C751" s="1588"/>
      <c r="D751" s="1588"/>
      <c r="E751" s="1588"/>
      <c r="F751" s="1588"/>
      <c r="G751" s="1588"/>
      <c r="H751" s="1588"/>
      <c r="I751" s="1588"/>
      <c r="J751" s="1588"/>
      <c r="K751" s="1588"/>
      <c r="L751" s="1588"/>
      <c r="N751" s="1588"/>
      <c r="O751" s="1588"/>
      <c r="P751" s="1588"/>
      <c r="Q751" s="1588"/>
      <c r="R751" s="1588"/>
      <c r="S751" s="1588"/>
      <c r="T751" s="1588"/>
      <c r="U751" s="1588"/>
      <c r="V751" s="1588"/>
      <c r="W751" s="1588"/>
      <c r="X751" s="1588"/>
      <c r="Y751" s="1588"/>
      <c r="Z751" s="1588"/>
      <c r="AA751" s="1588"/>
      <c r="AB751" s="1588"/>
      <c r="AC751" s="1588"/>
      <c r="AD751" s="1588"/>
    </row>
    <row r="752">
      <c r="A752" s="1588"/>
      <c r="B752" s="1588"/>
      <c r="C752" s="1588"/>
      <c r="D752" s="1588"/>
      <c r="E752" s="1588"/>
      <c r="F752" s="1588"/>
      <c r="G752" s="1588"/>
      <c r="H752" s="1588"/>
      <c r="I752" s="1588"/>
      <c r="J752" s="1588"/>
      <c r="K752" s="1588"/>
      <c r="L752" s="1588"/>
      <c r="N752" s="1588"/>
      <c r="O752" s="1588"/>
      <c r="P752" s="1588"/>
      <c r="Q752" s="1588"/>
      <c r="R752" s="1588"/>
      <c r="S752" s="1588"/>
      <c r="T752" s="1588"/>
      <c r="U752" s="1588"/>
      <c r="V752" s="1588"/>
      <c r="W752" s="1588"/>
      <c r="X752" s="1588"/>
      <c r="Y752" s="1588"/>
      <c r="Z752" s="1588"/>
      <c r="AA752" s="1588"/>
      <c r="AB752" s="1588"/>
      <c r="AC752" s="1588"/>
      <c r="AD752" s="1588"/>
    </row>
    <row r="753">
      <c r="A753" s="1588"/>
      <c r="B753" s="1588"/>
      <c r="C753" s="1588"/>
      <c r="D753" s="1588"/>
      <c r="E753" s="1588"/>
      <c r="F753" s="1588"/>
      <c r="G753" s="1588"/>
      <c r="H753" s="1588"/>
      <c r="I753" s="1588"/>
      <c r="J753" s="1588"/>
      <c r="K753" s="1588"/>
      <c r="L753" s="1588"/>
      <c r="N753" s="1588"/>
      <c r="O753" s="1588"/>
      <c r="P753" s="1588"/>
      <c r="Q753" s="1588"/>
      <c r="R753" s="1588"/>
      <c r="S753" s="1588"/>
      <c r="T753" s="1588"/>
      <c r="U753" s="1588"/>
      <c r="V753" s="1588"/>
      <c r="W753" s="1588"/>
      <c r="X753" s="1588"/>
      <c r="Y753" s="1588"/>
      <c r="Z753" s="1588"/>
      <c r="AA753" s="1588"/>
      <c r="AB753" s="1588"/>
      <c r="AC753" s="1588"/>
      <c r="AD753" s="1588"/>
    </row>
    <row r="754">
      <c r="A754" s="1588"/>
      <c r="B754" s="1588"/>
      <c r="C754" s="1588"/>
      <c r="D754" s="1588"/>
      <c r="E754" s="1588"/>
      <c r="F754" s="1588"/>
      <c r="G754" s="1588"/>
      <c r="H754" s="1588"/>
      <c r="I754" s="1588"/>
      <c r="J754" s="1588"/>
      <c r="K754" s="1588"/>
      <c r="L754" s="1588"/>
      <c r="N754" s="1588"/>
      <c r="O754" s="1588"/>
      <c r="P754" s="1588"/>
      <c r="Q754" s="1588"/>
      <c r="R754" s="1588"/>
      <c r="S754" s="1588"/>
      <c r="T754" s="1588"/>
      <c r="U754" s="1588"/>
      <c r="V754" s="1588"/>
      <c r="W754" s="1588"/>
      <c r="X754" s="1588"/>
      <c r="Y754" s="1588"/>
      <c r="Z754" s="1588"/>
      <c r="AA754" s="1588"/>
      <c r="AB754" s="1588"/>
      <c r="AC754" s="1588"/>
      <c r="AD754" s="1588"/>
    </row>
    <row r="755">
      <c r="A755" s="1588"/>
      <c r="B755" s="1588"/>
      <c r="C755" s="1588"/>
      <c r="D755" s="1588"/>
      <c r="E755" s="1588"/>
      <c r="F755" s="1588"/>
      <c r="G755" s="1588"/>
      <c r="H755" s="1588"/>
      <c r="I755" s="1588"/>
      <c r="J755" s="1588"/>
      <c r="K755" s="1588"/>
      <c r="L755" s="1588"/>
      <c r="N755" s="1588"/>
      <c r="O755" s="1588"/>
      <c r="P755" s="1588"/>
      <c r="Q755" s="1588"/>
      <c r="R755" s="1588"/>
      <c r="S755" s="1588"/>
      <c r="T755" s="1588"/>
      <c r="U755" s="1588"/>
      <c r="V755" s="1588"/>
      <c r="W755" s="1588"/>
      <c r="X755" s="1588"/>
      <c r="Y755" s="1588"/>
      <c r="Z755" s="1588"/>
      <c r="AA755" s="1588"/>
      <c r="AB755" s="1588"/>
      <c r="AC755" s="1588"/>
      <c r="AD755" s="1588"/>
    </row>
    <row r="756">
      <c r="A756" s="1588"/>
      <c r="B756" s="1588"/>
      <c r="C756" s="1588"/>
      <c r="D756" s="1588"/>
      <c r="E756" s="1588"/>
      <c r="F756" s="1588"/>
      <c r="G756" s="1588"/>
      <c r="H756" s="1588"/>
      <c r="I756" s="1588"/>
      <c r="J756" s="1588"/>
      <c r="K756" s="1588"/>
      <c r="L756" s="1588"/>
      <c r="N756" s="1588"/>
      <c r="O756" s="1588"/>
      <c r="P756" s="1588"/>
      <c r="Q756" s="1588"/>
      <c r="R756" s="1588"/>
      <c r="S756" s="1588"/>
      <c r="T756" s="1588"/>
      <c r="U756" s="1588"/>
      <c r="V756" s="1588"/>
      <c r="W756" s="1588"/>
      <c r="X756" s="1588"/>
      <c r="Y756" s="1588"/>
      <c r="Z756" s="1588"/>
      <c r="AA756" s="1588"/>
      <c r="AB756" s="1588"/>
      <c r="AC756" s="1588"/>
      <c r="AD756" s="1588"/>
    </row>
    <row r="757">
      <c r="A757" s="1588"/>
      <c r="B757" s="1588"/>
      <c r="C757" s="1588"/>
      <c r="D757" s="1588"/>
      <c r="E757" s="1588"/>
      <c r="F757" s="1588"/>
      <c r="G757" s="1588"/>
      <c r="H757" s="1588"/>
      <c r="I757" s="1588"/>
      <c r="J757" s="1588"/>
      <c r="K757" s="1588"/>
      <c r="L757" s="1588"/>
      <c r="N757" s="1588"/>
      <c r="O757" s="1588"/>
      <c r="P757" s="1588"/>
      <c r="Q757" s="1588"/>
      <c r="R757" s="1588"/>
      <c r="S757" s="1588"/>
      <c r="T757" s="1588"/>
      <c r="U757" s="1588"/>
      <c r="V757" s="1588"/>
      <c r="W757" s="1588"/>
      <c r="X757" s="1588"/>
      <c r="Y757" s="1588"/>
      <c r="Z757" s="1588"/>
      <c r="AA757" s="1588"/>
      <c r="AB757" s="1588"/>
      <c r="AC757" s="1588"/>
      <c r="AD757" s="1588"/>
    </row>
    <row r="758">
      <c r="A758" s="1588"/>
      <c r="B758" s="1588"/>
      <c r="C758" s="1588"/>
      <c r="D758" s="1588"/>
      <c r="E758" s="1588"/>
      <c r="F758" s="1588"/>
      <c r="G758" s="1588"/>
      <c r="H758" s="1588"/>
      <c r="I758" s="1588"/>
      <c r="J758" s="1588"/>
      <c r="K758" s="1588"/>
      <c r="L758" s="1588"/>
      <c r="N758" s="1588"/>
      <c r="O758" s="1588"/>
      <c r="P758" s="1588"/>
      <c r="Q758" s="1588"/>
      <c r="R758" s="1588"/>
      <c r="S758" s="1588"/>
      <c r="T758" s="1588"/>
      <c r="U758" s="1588"/>
      <c r="V758" s="1588"/>
      <c r="W758" s="1588"/>
      <c r="X758" s="1588"/>
      <c r="Y758" s="1588"/>
      <c r="Z758" s="1588"/>
      <c r="AA758" s="1588"/>
      <c r="AB758" s="1588"/>
      <c r="AC758" s="1588"/>
      <c r="AD758" s="1588"/>
    </row>
    <row r="759">
      <c r="A759" s="1588"/>
      <c r="B759" s="1588"/>
      <c r="C759" s="1588"/>
      <c r="D759" s="1588"/>
      <c r="E759" s="1588"/>
      <c r="F759" s="1588"/>
      <c r="G759" s="1588"/>
      <c r="H759" s="1588"/>
      <c r="I759" s="1588"/>
      <c r="J759" s="1588"/>
      <c r="K759" s="1588"/>
      <c r="L759" s="1588"/>
      <c r="N759" s="1588"/>
      <c r="O759" s="1588"/>
      <c r="P759" s="1588"/>
      <c r="Q759" s="1588"/>
      <c r="R759" s="1588"/>
      <c r="S759" s="1588"/>
      <c r="T759" s="1588"/>
      <c r="U759" s="1588"/>
      <c r="V759" s="1588"/>
      <c r="W759" s="1588"/>
      <c r="X759" s="1588"/>
      <c r="Y759" s="1588"/>
      <c r="Z759" s="1588"/>
      <c r="AA759" s="1588"/>
      <c r="AB759" s="1588"/>
      <c r="AC759" s="1588"/>
      <c r="AD759" s="1588"/>
    </row>
    <row r="760">
      <c r="A760" s="1588"/>
      <c r="B760" s="1588"/>
      <c r="C760" s="1588"/>
      <c r="D760" s="1588"/>
      <c r="E760" s="1588"/>
      <c r="F760" s="1588"/>
      <c r="G760" s="1588"/>
      <c r="H760" s="1588"/>
      <c r="I760" s="1588"/>
      <c r="J760" s="1588"/>
      <c r="K760" s="1588"/>
      <c r="L760" s="1588"/>
      <c r="N760" s="1588"/>
      <c r="O760" s="1588"/>
      <c r="P760" s="1588"/>
      <c r="Q760" s="1588"/>
      <c r="R760" s="1588"/>
      <c r="S760" s="1588"/>
      <c r="T760" s="1588"/>
      <c r="U760" s="1588"/>
      <c r="V760" s="1588"/>
      <c r="W760" s="1588"/>
      <c r="X760" s="1588"/>
      <c r="Y760" s="1588"/>
      <c r="Z760" s="1588"/>
      <c r="AA760" s="1588"/>
      <c r="AB760" s="1588"/>
      <c r="AC760" s="1588"/>
      <c r="AD760" s="1588"/>
    </row>
    <row r="761">
      <c r="A761" s="1588"/>
      <c r="B761" s="1588"/>
      <c r="C761" s="1588"/>
      <c r="D761" s="1588"/>
      <c r="E761" s="1588"/>
      <c r="F761" s="1588"/>
      <c r="G761" s="1588"/>
      <c r="H761" s="1588"/>
      <c r="I761" s="1588"/>
      <c r="J761" s="1588"/>
      <c r="K761" s="1588"/>
      <c r="L761" s="1588"/>
      <c r="N761" s="1588"/>
      <c r="O761" s="1588"/>
      <c r="P761" s="1588"/>
      <c r="Q761" s="1588"/>
      <c r="R761" s="1588"/>
      <c r="S761" s="1588"/>
      <c r="T761" s="1588"/>
      <c r="U761" s="1588"/>
      <c r="V761" s="1588"/>
      <c r="W761" s="1588"/>
      <c r="X761" s="1588"/>
      <c r="Y761" s="1588"/>
      <c r="Z761" s="1588"/>
      <c r="AA761" s="1588"/>
      <c r="AB761" s="1588"/>
      <c r="AC761" s="1588"/>
      <c r="AD761" s="1588"/>
    </row>
    <row r="762">
      <c r="A762" s="1588"/>
      <c r="B762" s="1588"/>
      <c r="C762" s="1588"/>
      <c r="D762" s="1588"/>
      <c r="E762" s="1588"/>
      <c r="F762" s="1588"/>
      <c r="G762" s="1588"/>
      <c r="H762" s="1588"/>
      <c r="I762" s="1588"/>
      <c r="J762" s="1588"/>
      <c r="K762" s="1588"/>
      <c r="L762" s="1588"/>
      <c r="N762" s="1588"/>
      <c r="O762" s="1588"/>
      <c r="P762" s="1588"/>
      <c r="Q762" s="1588"/>
      <c r="R762" s="1588"/>
      <c r="S762" s="1588"/>
      <c r="T762" s="1588"/>
      <c r="U762" s="1588"/>
      <c r="V762" s="1588"/>
      <c r="W762" s="1588"/>
      <c r="X762" s="1588"/>
      <c r="Y762" s="1588"/>
      <c r="Z762" s="1588"/>
      <c r="AA762" s="1588"/>
      <c r="AB762" s="1588"/>
      <c r="AC762" s="1588"/>
      <c r="AD762" s="1588"/>
    </row>
    <row r="763">
      <c r="A763" s="1588"/>
      <c r="B763" s="1588"/>
      <c r="C763" s="1588"/>
      <c r="D763" s="1588"/>
      <c r="E763" s="1588"/>
      <c r="F763" s="1588"/>
      <c r="G763" s="1588"/>
      <c r="H763" s="1588"/>
      <c r="I763" s="1588"/>
      <c r="J763" s="1588"/>
      <c r="K763" s="1588"/>
      <c r="L763" s="1588"/>
      <c r="N763" s="1588"/>
      <c r="O763" s="1588"/>
      <c r="P763" s="1588"/>
      <c r="Q763" s="1588"/>
      <c r="R763" s="1588"/>
      <c r="S763" s="1588"/>
      <c r="T763" s="1588"/>
      <c r="U763" s="1588"/>
      <c r="V763" s="1588"/>
      <c r="W763" s="1588"/>
      <c r="X763" s="1588"/>
      <c r="Y763" s="1588"/>
      <c r="Z763" s="1588"/>
      <c r="AA763" s="1588"/>
      <c r="AB763" s="1588"/>
      <c r="AC763" s="1588"/>
      <c r="AD763" s="1588"/>
    </row>
    <row r="764">
      <c r="A764" s="1588"/>
      <c r="B764" s="1588"/>
      <c r="C764" s="1588"/>
      <c r="D764" s="1588"/>
      <c r="E764" s="1588"/>
      <c r="F764" s="1588"/>
      <c r="G764" s="1588"/>
      <c r="H764" s="1588"/>
      <c r="I764" s="1588"/>
      <c r="J764" s="1588"/>
      <c r="K764" s="1588"/>
      <c r="L764" s="1588"/>
      <c r="N764" s="1588"/>
      <c r="O764" s="1588"/>
      <c r="P764" s="1588"/>
      <c r="Q764" s="1588"/>
      <c r="R764" s="1588"/>
      <c r="S764" s="1588"/>
      <c r="T764" s="1588"/>
      <c r="U764" s="1588"/>
      <c r="V764" s="1588"/>
      <c r="W764" s="1588"/>
      <c r="X764" s="1588"/>
      <c r="Y764" s="1588"/>
      <c r="Z764" s="1588"/>
      <c r="AA764" s="1588"/>
      <c r="AB764" s="1588"/>
      <c r="AC764" s="1588"/>
      <c r="AD764" s="1588"/>
    </row>
    <row r="765">
      <c r="A765" s="1588"/>
      <c r="B765" s="1588"/>
      <c r="C765" s="1588"/>
      <c r="D765" s="1588"/>
      <c r="E765" s="1588"/>
      <c r="F765" s="1588"/>
      <c r="G765" s="1588"/>
      <c r="H765" s="1588"/>
      <c r="I765" s="1588"/>
      <c r="J765" s="1588"/>
      <c r="K765" s="1588"/>
      <c r="L765" s="1588"/>
      <c r="N765" s="1588"/>
      <c r="O765" s="1588"/>
      <c r="P765" s="1588"/>
      <c r="Q765" s="1588"/>
      <c r="R765" s="1588"/>
      <c r="S765" s="1588"/>
      <c r="T765" s="1588"/>
      <c r="U765" s="1588"/>
      <c r="V765" s="1588"/>
      <c r="W765" s="1588"/>
      <c r="X765" s="1588"/>
      <c r="Y765" s="1588"/>
      <c r="Z765" s="1588"/>
      <c r="AA765" s="1588"/>
      <c r="AB765" s="1588"/>
      <c r="AC765" s="1588"/>
      <c r="AD765" s="1588"/>
    </row>
    <row r="766">
      <c r="A766" s="1588"/>
      <c r="B766" s="1588"/>
      <c r="C766" s="1588"/>
      <c r="D766" s="1588"/>
      <c r="E766" s="1588"/>
      <c r="F766" s="1588"/>
      <c r="G766" s="1588"/>
      <c r="H766" s="1588"/>
      <c r="I766" s="1588"/>
      <c r="J766" s="1588"/>
      <c r="K766" s="1588"/>
      <c r="L766" s="1588"/>
      <c r="N766" s="1588"/>
      <c r="O766" s="1588"/>
      <c r="P766" s="1588"/>
      <c r="Q766" s="1588"/>
      <c r="R766" s="1588"/>
      <c r="S766" s="1588"/>
      <c r="T766" s="1588"/>
      <c r="U766" s="1588"/>
      <c r="V766" s="1588"/>
      <c r="W766" s="1588"/>
      <c r="X766" s="1588"/>
      <c r="Y766" s="1588"/>
      <c r="Z766" s="1588"/>
      <c r="AA766" s="1588"/>
      <c r="AB766" s="1588"/>
      <c r="AC766" s="1588"/>
      <c r="AD766" s="1588"/>
    </row>
    <row r="767">
      <c r="A767" s="1588"/>
      <c r="B767" s="1588"/>
      <c r="C767" s="1588"/>
      <c r="D767" s="1588"/>
      <c r="E767" s="1588"/>
      <c r="F767" s="1588"/>
      <c r="G767" s="1588"/>
      <c r="H767" s="1588"/>
      <c r="I767" s="1588"/>
      <c r="J767" s="1588"/>
      <c r="K767" s="1588"/>
      <c r="L767" s="1588"/>
      <c r="N767" s="1588"/>
      <c r="O767" s="1588"/>
      <c r="P767" s="1588"/>
      <c r="Q767" s="1588"/>
      <c r="R767" s="1588"/>
      <c r="S767" s="1588"/>
      <c r="T767" s="1588"/>
      <c r="U767" s="1588"/>
      <c r="V767" s="1588"/>
      <c r="W767" s="1588"/>
      <c r="X767" s="1588"/>
      <c r="Y767" s="1588"/>
      <c r="Z767" s="1588"/>
      <c r="AA767" s="1588"/>
      <c r="AB767" s="1588"/>
      <c r="AC767" s="1588"/>
      <c r="AD767" s="1588"/>
    </row>
    <row r="768">
      <c r="A768" s="1588"/>
      <c r="B768" s="1588"/>
      <c r="C768" s="1588"/>
      <c r="D768" s="1588"/>
      <c r="E768" s="1588"/>
      <c r="F768" s="1588"/>
      <c r="G768" s="1588"/>
      <c r="H768" s="1588"/>
      <c r="I768" s="1588"/>
      <c r="J768" s="1588"/>
      <c r="K768" s="1588"/>
      <c r="L768" s="1588"/>
      <c r="N768" s="1588"/>
      <c r="O768" s="1588"/>
      <c r="P768" s="1588"/>
      <c r="Q768" s="1588"/>
      <c r="R768" s="1588"/>
      <c r="S768" s="1588"/>
      <c r="T768" s="1588"/>
      <c r="U768" s="1588"/>
      <c r="V768" s="1588"/>
      <c r="W768" s="1588"/>
      <c r="X768" s="1588"/>
      <c r="Y768" s="1588"/>
      <c r="Z768" s="1588"/>
      <c r="AA768" s="1588"/>
      <c r="AB768" s="1588"/>
      <c r="AC768" s="1588"/>
      <c r="AD768" s="1588"/>
    </row>
    <row r="769">
      <c r="A769" s="1588"/>
      <c r="B769" s="1588"/>
      <c r="C769" s="1588"/>
      <c r="D769" s="1588"/>
      <c r="E769" s="1588"/>
      <c r="F769" s="1588"/>
      <c r="G769" s="1588"/>
      <c r="H769" s="1588"/>
      <c r="I769" s="1588"/>
      <c r="J769" s="1588"/>
      <c r="K769" s="1588"/>
      <c r="L769" s="1588"/>
      <c r="N769" s="1588"/>
      <c r="O769" s="1588"/>
      <c r="P769" s="1588"/>
      <c r="Q769" s="1588"/>
      <c r="R769" s="1588"/>
      <c r="S769" s="1588"/>
      <c r="T769" s="1588"/>
      <c r="U769" s="1588"/>
      <c r="V769" s="1588"/>
      <c r="W769" s="1588"/>
      <c r="X769" s="1588"/>
      <c r="Y769" s="1588"/>
      <c r="Z769" s="1588"/>
      <c r="AA769" s="1588"/>
      <c r="AB769" s="1588"/>
      <c r="AC769" s="1588"/>
      <c r="AD769" s="1588"/>
    </row>
    <row r="770">
      <c r="A770" s="1588"/>
      <c r="B770" s="1588"/>
      <c r="C770" s="1588"/>
      <c r="D770" s="1588"/>
      <c r="E770" s="1588"/>
      <c r="F770" s="1588"/>
      <c r="G770" s="1588"/>
      <c r="H770" s="1588"/>
      <c r="I770" s="1588"/>
      <c r="J770" s="1588"/>
      <c r="K770" s="1588"/>
      <c r="L770" s="1588"/>
      <c r="N770" s="1588"/>
      <c r="O770" s="1588"/>
      <c r="P770" s="1588"/>
      <c r="Q770" s="1588"/>
      <c r="R770" s="1588"/>
      <c r="S770" s="1588"/>
      <c r="T770" s="1588"/>
      <c r="U770" s="1588"/>
      <c r="V770" s="1588"/>
      <c r="W770" s="1588"/>
      <c r="X770" s="1588"/>
      <c r="Y770" s="1588"/>
      <c r="Z770" s="1588"/>
      <c r="AA770" s="1588"/>
      <c r="AB770" s="1588"/>
      <c r="AC770" s="1588"/>
      <c r="AD770" s="1588"/>
    </row>
    <row r="771">
      <c r="A771" s="1588"/>
      <c r="B771" s="1588"/>
      <c r="C771" s="1588"/>
      <c r="D771" s="1588"/>
      <c r="E771" s="1588"/>
      <c r="F771" s="1588"/>
      <c r="G771" s="1588"/>
      <c r="H771" s="1588"/>
      <c r="I771" s="1588"/>
      <c r="J771" s="1588"/>
      <c r="K771" s="1588"/>
      <c r="L771" s="1588"/>
      <c r="N771" s="1588"/>
      <c r="O771" s="1588"/>
      <c r="P771" s="1588"/>
      <c r="Q771" s="1588"/>
      <c r="R771" s="1588"/>
      <c r="S771" s="1588"/>
      <c r="T771" s="1588"/>
      <c r="U771" s="1588"/>
      <c r="V771" s="1588"/>
      <c r="W771" s="1588"/>
      <c r="X771" s="1588"/>
      <c r="Y771" s="1588"/>
      <c r="Z771" s="1588"/>
      <c r="AA771" s="1588"/>
      <c r="AB771" s="1588"/>
      <c r="AC771" s="1588"/>
      <c r="AD771" s="1588"/>
    </row>
    <row r="772">
      <c r="A772" s="1588"/>
      <c r="B772" s="1588"/>
      <c r="C772" s="1588"/>
      <c r="D772" s="1588"/>
      <c r="E772" s="1588"/>
      <c r="F772" s="1588"/>
      <c r="G772" s="1588"/>
      <c r="H772" s="1588"/>
      <c r="I772" s="1588"/>
      <c r="J772" s="1588"/>
      <c r="K772" s="1588"/>
      <c r="L772" s="1588"/>
      <c r="N772" s="1588"/>
      <c r="O772" s="1588"/>
      <c r="P772" s="1588"/>
      <c r="Q772" s="1588"/>
      <c r="R772" s="1588"/>
      <c r="S772" s="1588"/>
      <c r="T772" s="1588"/>
      <c r="U772" s="1588"/>
      <c r="V772" s="1588"/>
      <c r="W772" s="1588"/>
      <c r="X772" s="1588"/>
      <c r="Y772" s="1588"/>
      <c r="Z772" s="1588"/>
      <c r="AA772" s="1588"/>
      <c r="AB772" s="1588"/>
      <c r="AC772" s="1588"/>
      <c r="AD772" s="1588"/>
    </row>
    <row r="773">
      <c r="A773" s="1588"/>
      <c r="B773" s="1588"/>
      <c r="C773" s="1588"/>
      <c r="D773" s="1588"/>
      <c r="E773" s="1588"/>
      <c r="F773" s="1588"/>
      <c r="G773" s="1588"/>
      <c r="H773" s="1588"/>
      <c r="I773" s="1588"/>
      <c r="J773" s="1588"/>
      <c r="K773" s="1588"/>
      <c r="L773" s="1588"/>
      <c r="N773" s="1588"/>
      <c r="O773" s="1588"/>
      <c r="P773" s="1588"/>
      <c r="Q773" s="1588"/>
      <c r="R773" s="1588"/>
      <c r="S773" s="1588"/>
      <c r="T773" s="1588"/>
      <c r="U773" s="1588"/>
      <c r="V773" s="1588"/>
      <c r="W773" s="1588"/>
      <c r="X773" s="1588"/>
      <c r="Y773" s="1588"/>
      <c r="Z773" s="1588"/>
      <c r="AA773" s="1588"/>
      <c r="AB773" s="1588"/>
      <c r="AC773" s="1588"/>
      <c r="AD773" s="1588"/>
    </row>
    <row r="774">
      <c r="A774" s="1588"/>
      <c r="B774" s="1588"/>
      <c r="C774" s="1588"/>
      <c r="D774" s="1588"/>
      <c r="E774" s="1588"/>
      <c r="F774" s="1588"/>
      <c r="G774" s="1588"/>
      <c r="H774" s="1588"/>
      <c r="I774" s="1588"/>
      <c r="J774" s="1588"/>
      <c r="K774" s="1588"/>
      <c r="L774" s="1588"/>
      <c r="N774" s="1588"/>
      <c r="O774" s="1588"/>
      <c r="P774" s="1588"/>
      <c r="Q774" s="1588"/>
      <c r="R774" s="1588"/>
      <c r="S774" s="1588"/>
      <c r="T774" s="1588"/>
      <c r="U774" s="1588"/>
      <c r="V774" s="1588"/>
      <c r="W774" s="1588"/>
      <c r="X774" s="1588"/>
      <c r="Y774" s="1588"/>
      <c r="Z774" s="1588"/>
      <c r="AA774" s="1588"/>
      <c r="AB774" s="1588"/>
      <c r="AC774" s="1588"/>
      <c r="AD774" s="1588"/>
    </row>
    <row r="775">
      <c r="A775" s="1588"/>
      <c r="B775" s="1588"/>
      <c r="C775" s="1588"/>
      <c r="D775" s="1588"/>
      <c r="E775" s="1588"/>
      <c r="F775" s="1588"/>
      <c r="G775" s="1588"/>
      <c r="H775" s="1588"/>
      <c r="I775" s="1588"/>
      <c r="J775" s="1588"/>
      <c r="K775" s="1588"/>
      <c r="L775" s="1588"/>
      <c r="N775" s="1588"/>
      <c r="O775" s="1588"/>
      <c r="P775" s="1588"/>
      <c r="Q775" s="1588"/>
      <c r="R775" s="1588"/>
      <c r="S775" s="1588"/>
      <c r="T775" s="1588"/>
      <c r="U775" s="1588"/>
      <c r="V775" s="1588"/>
      <c r="W775" s="1588"/>
      <c r="X775" s="1588"/>
      <c r="Y775" s="1588"/>
      <c r="Z775" s="1588"/>
      <c r="AA775" s="1588"/>
      <c r="AB775" s="1588"/>
      <c r="AC775" s="1588"/>
      <c r="AD775" s="1588"/>
    </row>
    <row r="776">
      <c r="A776" s="1588"/>
      <c r="B776" s="1588"/>
      <c r="C776" s="1588"/>
      <c r="D776" s="1588"/>
      <c r="E776" s="1588"/>
      <c r="F776" s="1588"/>
      <c r="G776" s="1588"/>
      <c r="H776" s="1588"/>
      <c r="I776" s="1588"/>
      <c r="J776" s="1588"/>
      <c r="K776" s="1588"/>
      <c r="L776" s="1588"/>
      <c r="N776" s="1588"/>
      <c r="O776" s="1588"/>
      <c r="P776" s="1588"/>
      <c r="Q776" s="1588"/>
      <c r="R776" s="1588"/>
      <c r="S776" s="1588"/>
      <c r="T776" s="1588"/>
      <c r="U776" s="1588"/>
      <c r="V776" s="1588"/>
      <c r="W776" s="1588"/>
      <c r="X776" s="1588"/>
      <c r="Y776" s="1588"/>
      <c r="Z776" s="1588"/>
      <c r="AA776" s="1588"/>
      <c r="AB776" s="1588"/>
      <c r="AC776" s="1588"/>
      <c r="AD776" s="1588"/>
    </row>
    <row r="777">
      <c r="A777" s="1588"/>
      <c r="B777" s="1588"/>
      <c r="C777" s="1588"/>
      <c r="D777" s="1588"/>
      <c r="E777" s="1588"/>
      <c r="F777" s="1588"/>
      <c r="G777" s="1588"/>
      <c r="H777" s="1588"/>
      <c r="I777" s="1588"/>
      <c r="J777" s="1588"/>
      <c r="K777" s="1588"/>
      <c r="L777" s="1588"/>
      <c r="N777" s="1588"/>
      <c r="O777" s="1588"/>
      <c r="P777" s="1588"/>
      <c r="Q777" s="1588"/>
      <c r="R777" s="1588"/>
      <c r="S777" s="1588"/>
      <c r="T777" s="1588"/>
      <c r="U777" s="1588"/>
      <c r="V777" s="1588"/>
      <c r="W777" s="1588"/>
      <c r="X777" s="1588"/>
      <c r="Y777" s="1588"/>
      <c r="Z777" s="1588"/>
      <c r="AA777" s="1588"/>
      <c r="AB777" s="1588"/>
      <c r="AC777" s="1588"/>
      <c r="AD777" s="1588"/>
    </row>
    <row r="778">
      <c r="A778" s="1588"/>
      <c r="B778" s="1588"/>
      <c r="C778" s="1588"/>
      <c r="D778" s="1588"/>
      <c r="E778" s="1588"/>
      <c r="F778" s="1588"/>
      <c r="G778" s="1588"/>
      <c r="H778" s="1588"/>
      <c r="I778" s="1588"/>
      <c r="J778" s="1588"/>
      <c r="K778" s="1588"/>
      <c r="L778" s="1588"/>
      <c r="N778" s="1588"/>
      <c r="O778" s="1588"/>
      <c r="P778" s="1588"/>
      <c r="Q778" s="1588"/>
      <c r="R778" s="1588"/>
      <c r="S778" s="1588"/>
      <c r="T778" s="1588"/>
      <c r="U778" s="1588"/>
      <c r="V778" s="1588"/>
      <c r="W778" s="1588"/>
      <c r="X778" s="1588"/>
      <c r="Y778" s="1588"/>
      <c r="Z778" s="1588"/>
      <c r="AA778" s="1588"/>
      <c r="AB778" s="1588"/>
      <c r="AC778" s="1588"/>
      <c r="AD778" s="1588"/>
    </row>
    <row r="779">
      <c r="A779" s="1588"/>
      <c r="B779" s="1588"/>
      <c r="C779" s="1588"/>
      <c r="D779" s="1588"/>
      <c r="E779" s="1588"/>
      <c r="F779" s="1588"/>
      <c r="G779" s="1588"/>
      <c r="H779" s="1588"/>
      <c r="I779" s="1588"/>
      <c r="J779" s="1588"/>
      <c r="K779" s="1588"/>
      <c r="L779" s="1588"/>
      <c r="N779" s="1588"/>
      <c r="O779" s="1588"/>
      <c r="P779" s="1588"/>
      <c r="Q779" s="1588"/>
      <c r="R779" s="1588"/>
      <c r="S779" s="1588"/>
      <c r="T779" s="1588"/>
      <c r="U779" s="1588"/>
      <c r="V779" s="1588"/>
      <c r="W779" s="1588"/>
      <c r="X779" s="1588"/>
      <c r="Y779" s="1588"/>
      <c r="Z779" s="1588"/>
      <c r="AA779" s="1588"/>
      <c r="AB779" s="1588"/>
      <c r="AC779" s="1588"/>
      <c r="AD779" s="1588"/>
    </row>
    <row r="780">
      <c r="A780" s="1588"/>
      <c r="B780" s="1588"/>
      <c r="C780" s="1588"/>
      <c r="D780" s="1588"/>
      <c r="E780" s="1588"/>
      <c r="F780" s="1588"/>
      <c r="G780" s="1588"/>
      <c r="H780" s="1588"/>
      <c r="I780" s="1588"/>
      <c r="J780" s="1588"/>
      <c r="K780" s="1588"/>
      <c r="L780" s="1588"/>
      <c r="N780" s="1588"/>
      <c r="O780" s="1588"/>
      <c r="P780" s="1588"/>
      <c r="Q780" s="1588"/>
      <c r="R780" s="1588"/>
      <c r="S780" s="1588"/>
      <c r="T780" s="1588"/>
      <c r="U780" s="1588"/>
      <c r="V780" s="1588"/>
      <c r="W780" s="1588"/>
      <c r="X780" s="1588"/>
      <c r="Y780" s="1588"/>
      <c r="Z780" s="1588"/>
      <c r="AA780" s="1588"/>
      <c r="AB780" s="1588"/>
      <c r="AC780" s="1588"/>
      <c r="AD780" s="1588"/>
    </row>
    <row r="781">
      <c r="A781" s="1588"/>
      <c r="B781" s="1588"/>
      <c r="C781" s="1588"/>
      <c r="D781" s="1588"/>
      <c r="E781" s="1588"/>
      <c r="F781" s="1588"/>
      <c r="G781" s="1588"/>
      <c r="H781" s="1588"/>
      <c r="I781" s="1588"/>
      <c r="J781" s="1588"/>
      <c r="K781" s="1588"/>
      <c r="L781" s="1588"/>
      <c r="N781" s="1588"/>
      <c r="O781" s="1588"/>
      <c r="P781" s="1588"/>
      <c r="Q781" s="1588"/>
      <c r="R781" s="1588"/>
      <c r="S781" s="1588"/>
      <c r="T781" s="1588"/>
      <c r="U781" s="1588"/>
      <c r="V781" s="1588"/>
      <c r="W781" s="1588"/>
      <c r="X781" s="1588"/>
      <c r="Y781" s="1588"/>
      <c r="Z781" s="1588"/>
      <c r="AA781" s="1588"/>
      <c r="AB781" s="1588"/>
      <c r="AC781" s="1588"/>
      <c r="AD781" s="1588"/>
    </row>
    <row r="782">
      <c r="A782" s="1588"/>
      <c r="B782" s="1588"/>
      <c r="C782" s="1588"/>
      <c r="D782" s="1588"/>
      <c r="E782" s="1588"/>
      <c r="F782" s="1588"/>
      <c r="G782" s="1588"/>
      <c r="H782" s="1588"/>
      <c r="I782" s="1588"/>
      <c r="J782" s="1588"/>
      <c r="K782" s="1588"/>
      <c r="L782" s="1588"/>
      <c r="N782" s="1588"/>
      <c r="O782" s="1588"/>
      <c r="P782" s="1588"/>
      <c r="Q782" s="1588"/>
      <c r="R782" s="1588"/>
      <c r="S782" s="1588"/>
      <c r="T782" s="1588"/>
      <c r="U782" s="1588"/>
      <c r="V782" s="1588"/>
      <c r="W782" s="1588"/>
      <c r="X782" s="1588"/>
      <c r="Y782" s="1588"/>
      <c r="Z782" s="1588"/>
      <c r="AA782" s="1588"/>
      <c r="AB782" s="1588"/>
      <c r="AC782" s="1588"/>
      <c r="AD782" s="1588"/>
    </row>
    <row r="783">
      <c r="A783" s="1588"/>
      <c r="B783" s="1588"/>
      <c r="C783" s="1588"/>
      <c r="D783" s="1588"/>
      <c r="E783" s="1588"/>
      <c r="F783" s="1588"/>
      <c r="G783" s="1588"/>
      <c r="H783" s="1588"/>
      <c r="I783" s="1588"/>
      <c r="J783" s="1588"/>
      <c r="K783" s="1588"/>
      <c r="L783" s="1588"/>
      <c r="N783" s="1588"/>
      <c r="O783" s="1588"/>
      <c r="P783" s="1588"/>
      <c r="Q783" s="1588"/>
      <c r="R783" s="1588"/>
      <c r="S783" s="1588"/>
      <c r="T783" s="1588"/>
      <c r="U783" s="1588"/>
      <c r="V783" s="1588"/>
      <c r="W783" s="1588"/>
      <c r="X783" s="1588"/>
      <c r="Y783" s="1588"/>
      <c r="Z783" s="1588"/>
      <c r="AA783" s="1588"/>
      <c r="AB783" s="1588"/>
      <c r="AC783" s="1588"/>
      <c r="AD783" s="1588"/>
    </row>
    <row r="784">
      <c r="A784" s="1588"/>
      <c r="B784" s="1588"/>
      <c r="C784" s="1588"/>
      <c r="D784" s="1588"/>
      <c r="E784" s="1588"/>
      <c r="F784" s="1588"/>
      <c r="G784" s="1588"/>
      <c r="H784" s="1588"/>
      <c r="I784" s="1588"/>
      <c r="J784" s="1588"/>
      <c r="K784" s="1588"/>
      <c r="L784" s="1588"/>
      <c r="N784" s="1588"/>
      <c r="O784" s="1588"/>
      <c r="P784" s="1588"/>
      <c r="Q784" s="1588"/>
      <c r="R784" s="1588"/>
      <c r="S784" s="1588"/>
      <c r="T784" s="1588"/>
      <c r="U784" s="1588"/>
      <c r="V784" s="1588"/>
      <c r="W784" s="1588"/>
      <c r="X784" s="1588"/>
      <c r="Y784" s="1588"/>
      <c r="Z784" s="1588"/>
      <c r="AA784" s="1588"/>
      <c r="AB784" s="1588"/>
      <c r="AC784" s="1588"/>
      <c r="AD784" s="1588"/>
    </row>
    <row r="785">
      <c r="A785" s="1588"/>
      <c r="B785" s="1588"/>
      <c r="C785" s="1588"/>
      <c r="D785" s="1588"/>
      <c r="E785" s="1588"/>
      <c r="F785" s="1588"/>
      <c r="G785" s="1588"/>
      <c r="H785" s="1588"/>
      <c r="I785" s="1588"/>
      <c r="J785" s="1588"/>
      <c r="K785" s="1588"/>
      <c r="L785" s="1588"/>
      <c r="N785" s="1588"/>
      <c r="O785" s="1588"/>
      <c r="P785" s="1588"/>
      <c r="Q785" s="1588"/>
      <c r="R785" s="1588"/>
      <c r="S785" s="1588"/>
      <c r="T785" s="1588"/>
      <c r="U785" s="1588"/>
      <c r="V785" s="1588"/>
      <c r="W785" s="1588"/>
      <c r="X785" s="1588"/>
      <c r="Y785" s="1588"/>
      <c r="Z785" s="1588"/>
      <c r="AA785" s="1588"/>
      <c r="AB785" s="1588"/>
      <c r="AC785" s="1588"/>
      <c r="AD785" s="1588"/>
    </row>
    <row r="786">
      <c r="A786" s="1588"/>
      <c r="B786" s="1588"/>
      <c r="C786" s="1588"/>
      <c r="D786" s="1588"/>
      <c r="E786" s="1588"/>
      <c r="F786" s="1588"/>
      <c r="G786" s="1588"/>
      <c r="H786" s="1588"/>
      <c r="I786" s="1588"/>
      <c r="J786" s="1588"/>
      <c r="K786" s="1588"/>
      <c r="L786" s="1588"/>
      <c r="N786" s="1588"/>
      <c r="O786" s="1588"/>
      <c r="P786" s="1588"/>
      <c r="Q786" s="1588"/>
      <c r="R786" s="1588"/>
      <c r="S786" s="1588"/>
      <c r="T786" s="1588"/>
      <c r="U786" s="1588"/>
      <c r="V786" s="1588"/>
      <c r="W786" s="1588"/>
      <c r="X786" s="1588"/>
      <c r="Y786" s="1588"/>
      <c r="Z786" s="1588"/>
      <c r="AA786" s="1588"/>
      <c r="AB786" s="1588"/>
      <c r="AC786" s="1588"/>
      <c r="AD786" s="1588"/>
    </row>
    <row r="787">
      <c r="A787" s="1588"/>
      <c r="B787" s="1588"/>
      <c r="C787" s="1588"/>
      <c r="D787" s="1588"/>
      <c r="E787" s="1588"/>
      <c r="F787" s="1588"/>
      <c r="G787" s="1588"/>
      <c r="H787" s="1588"/>
      <c r="I787" s="1588"/>
      <c r="J787" s="1588"/>
      <c r="K787" s="1588"/>
      <c r="L787" s="1588"/>
      <c r="N787" s="1588"/>
      <c r="O787" s="1588"/>
      <c r="P787" s="1588"/>
      <c r="Q787" s="1588"/>
      <c r="R787" s="1588"/>
      <c r="S787" s="1588"/>
      <c r="T787" s="1588"/>
      <c r="U787" s="1588"/>
      <c r="V787" s="1588"/>
      <c r="W787" s="1588"/>
      <c r="X787" s="1588"/>
      <c r="Y787" s="1588"/>
      <c r="Z787" s="1588"/>
      <c r="AA787" s="1588"/>
      <c r="AB787" s="1588"/>
      <c r="AC787" s="1588"/>
      <c r="AD787" s="1588"/>
    </row>
    <row r="788">
      <c r="A788" s="1588"/>
      <c r="B788" s="1588"/>
      <c r="C788" s="1588"/>
      <c r="D788" s="1588"/>
      <c r="E788" s="1588"/>
      <c r="F788" s="1588"/>
      <c r="G788" s="1588"/>
      <c r="H788" s="1588"/>
      <c r="I788" s="1588"/>
      <c r="J788" s="1588"/>
      <c r="K788" s="1588"/>
      <c r="L788" s="1588"/>
      <c r="N788" s="1588"/>
      <c r="O788" s="1588"/>
      <c r="P788" s="1588"/>
      <c r="Q788" s="1588"/>
      <c r="R788" s="1588"/>
      <c r="S788" s="1588"/>
      <c r="T788" s="1588"/>
      <c r="U788" s="1588"/>
      <c r="V788" s="1588"/>
      <c r="W788" s="1588"/>
      <c r="X788" s="1588"/>
      <c r="Y788" s="1588"/>
      <c r="Z788" s="1588"/>
      <c r="AA788" s="1588"/>
      <c r="AB788" s="1588"/>
      <c r="AC788" s="1588"/>
      <c r="AD788" s="1588"/>
    </row>
    <row r="789">
      <c r="A789" s="1588"/>
      <c r="B789" s="1588"/>
      <c r="C789" s="1588"/>
      <c r="D789" s="1588"/>
      <c r="E789" s="1588"/>
      <c r="F789" s="1588"/>
      <c r="G789" s="1588"/>
      <c r="H789" s="1588"/>
      <c r="I789" s="1588"/>
      <c r="J789" s="1588"/>
      <c r="K789" s="1588"/>
      <c r="L789" s="1588"/>
      <c r="N789" s="1588"/>
      <c r="O789" s="1588"/>
      <c r="P789" s="1588"/>
      <c r="Q789" s="1588"/>
      <c r="R789" s="1588"/>
      <c r="S789" s="1588"/>
      <c r="T789" s="1588"/>
      <c r="U789" s="1588"/>
      <c r="V789" s="1588"/>
      <c r="W789" s="1588"/>
      <c r="X789" s="1588"/>
      <c r="Y789" s="1588"/>
      <c r="Z789" s="1588"/>
      <c r="AA789" s="1588"/>
      <c r="AB789" s="1588"/>
      <c r="AC789" s="1588"/>
      <c r="AD789" s="1588"/>
    </row>
    <row r="790">
      <c r="A790" s="1588"/>
      <c r="B790" s="1588"/>
      <c r="C790" s="1588"/>
      <c r="D790" s="1588"/>
      <c r="E790" s="1588"/>
      <c r="F790" s="1588"/>
      <c r="G790" s="1588"/>
      <c r="H790" s="1588"/>
      <c r="I790" s="1588"/>
      <c r="J790" s="1588"/>
      <c r="K790" s="1588"/>
      <c r="L790" s="1588"/>
      <c r="N790" s="1588"/>
      <c r="O790" s="1588"/>
      <c r="P790" s="1588"/>
      <c r="Q790" s="1588"/>
      <c r="R790" s="1588"/>
      <c r="S790" s="1588"/>
      <c r="T790" s="1588"/>
      <c r="U790" s="1588"/>
      <c r="V790" s="1588"/>
      <c r="W790" s="1588"/>
      <c r="X790" s="1588"/>
      <c r="Y790" s="1588"/>
      <c r="Z790" s="1588"/>
      <c r="AA790" s="1588"/>
      <c r="AB790" s="1588"/>
      <c r="AC790" s="1588"/>
      <c r="AD790" s="1588"/>
    </row>
    <row r="791">
      <c r="A791" s="1588"/>
      <c r="B791" s="1588"/>
      <c r="C791" s="1588"/>
      <c r="D791" s="1588"/>
      <c r="E791" s="1588"/>
      <c r="F791" s="1588"/>
      <c r="G791" s="1588"/>
      <c r="H791" s="1588"/>
      <c r="I791" s="1588"/>
      <c r="J791" s="1588"/>
      <c r="K791" s="1588"/>
      <c r="L791" s="1588"/>
      <c r="N791" s="1588"/>
      <c r="O791" s="1588"/>
      <c r="P791" s="1588"/>
      <c r="Q791" s="1588"/>
      <c r="R791" s="1588"/>
      <c r="S791" s="1588"/>
      <c r="T791" s="1588"/>
      <c r="U791" s="1588"/>
      <c r="V791" s="1588"/>
      <c r="W791" s="1588"/>
      <c r="X791" s="1588"/>
      <c r="Y791" s="1588"/>
      <c r="Z791" s="1588"/>
      <c r="AA791" s="1588"/>
      <c r="AB791" s="1588"/>
      <c r="AC791" s="1588"/>
      <c r="AD791" s="1588"/>
    </row>
    <row r="792">
      <c r="A792" s="1588"/>
      <c r="B792" s="1588"/>
      <c r="C792" s="1588"/>
      <c r="D792" s="1588"/>
      <c r="E792" s="1588"/>
      <c r="F792" s="1588"/>
      <c r="G792" s="1588"/>
      <c r="H792" s="1588"/>
      <c r="I792" s="1588"/>
      <c r="J792" s="1588"/>
      <c r="K792" s="1588"/>
      <c r="L792" s="1588"/>
      <c r="N792" s="1588"/>
      <c r="O792" s="1588"/>
      <c r="P792" s="1588"/>
      <c r="Q792" s="1588"/>
      <c r="R792" s="1588"/>
      <c r="S792" s="1588"/>
      <c r="T792" s="1588"/>
      <c r="U792" s="1588"/>
      <c r="V792" s="1588"/>
      <c r="W792" s="1588"/>
      <c r="X792" s="1588"/>
      <c r="Y792" s="1588"/>
      <c r="Z792" s="1588"/>
      <c r="AA792" s="1588"/>
      <c r="AB792" s="1588"/>
      <c r="AC792" s="1588"/>
      <c r="AD792" s="1588"/>
    </row>
    <row r="793">
      <c r="A793" s="1588"/>
      <c r="B793" s="1588"/>
      <c r="C793" s="1588"/>
      <c r="D793" s="1588"/>
      <c r="E793" s="1588"/>
      <c r="F793" s="1588"/>
      <c r="G793" s="1588"/>
      <c r="H793" s="1588"/>
      <c r="I793" s="1588"/>
      <c r="J793" s="1588"/>
      <c r="K793" s="1588"/>
      <c r="L793" s="1588"/>
      <c r="N793" s="1588"/>
      <c r="O793" s="1588"/>
      <c r="P793" s="1588"/>
      <c r="Q793" s="1588"/>
      <c r="R793" s="1588"/>
      <c r="S793" s="1588"/>
      <c r="T793" s="1588"/>
      <c r="U793" s="1588"/>
      <c r="V793" s="1588"/>
      <c r="W793" s="1588"/>
      <c r="X793" s="1588"/>
      <c r="Y793" s="1588"/>
      <c r="Z793" s="1588"/>
      <c r="AA793" s="1588"/>
      <c r="AB793" s="1588"/>
      <c r="AC793" s="1588"/>
      <c r="AD793" s="1588"/>
    </row>
    <row r="794">
      <c r="A794" s="1588"/>
      <c r="B794" s="1588"/>
      <c r="C794" s="1588"/>
      <c r="D794" s="1588"/>
      <c r="E794" s="1588"/>
      <c r="F794" s="1588"/>
      <c r="G794" s="1588"/>
      <c r="H794" s="1588"/>
      <c r="I794" s="1588"/>
      <c r="J794" s="1588"/>
      <c r="K794" s="1588"/>
      <c r="L794" s="1588"/>
      <c r="N794" s="1588"/>
      <c r="O794" s="1588"/>
      <c r="P794" s="1588"/>
      <c r="Q794" s="1588"/>
      <c r="R794" s="1588"/>
      <c r="S794" s="1588"/>
      <c r="T794" s="1588"/>
      <c r="U794" s="1588"/>
      <c r="V794" s="1588"/>
      <c r="W794" s="1588"/>
      <c r="X794" s="1588"/>
      <c r="Y794" s="1588"/>
      <c r="Z794" s="1588"/>
      <c r="AA794" s="1588"/>
      <c r="AB794" s="1588"/>
      <c r="AC794" s="1588"/>
      <c r="AD794" s="1588"/>
    </row>
    <row r="795">
      <c r="A795" s="1588"/>
      <c r="B795" s="1588"/>
      <c r="C795" s="1588"/>
      <c r="D795" s="1588"/>
      <c r="E795" s="1588"/>
      <c r="F795" s="1588"/>
      <c r="G795" s="1588"/>
      <c r="H795" s="1588"/>
      <c r="I795" s="1588"/>
      <c r="J795" s="1588"/>
      <c r="K795" s="1588"/>
      <c r="L795" s="1588"/>
      <c r="N795" s="1588"/>
      <c r="O795" s="1588"/>
      <c r="P795" s="1588"/>
      <c r="Q795" s="1588"/>
      <c r="R795" s="1588"/>
      <c r="S795" s="1588"/>
      <c r="T795" s="1588"/>
      <c r="U795" s="1588"/>
      <c r="V795" s="1588"/>
      <c r="W795" s="1588"/>
      <c r="X795" s="1588"/>
      <c r="Y795" s="1588"/>
      <c r="Z795" s="1588"/>
      <c r="AA795" s="1588"/>
      <c r="AB795" s="1588"/>
      <c r="AC795" s="1588"/>
      <c r="AD795" s="1588"/>
    </row>
    <row r="796">
      <c r="A796" s="1588"/>
      <c r="B796" s="1588"/>
      <c r="C796" s="1588"/>
      <c r="D796" s="1588"/>
      <c r="E796" s="1588"/>
      <c r="F796" s="1588"/>
      <c r="G796" s="1588"/>
      <c r="H796" s="1588"/>
      <c r="I796" s="1588"/>
      <c r="J796" s="1588"/>
      <c r="K796" s="1588"/>
      <c r="L796" s="1588"/>
      <c r="N796" s="1588"/>
      <c r="O796" s="1588"/>
      <c r="P796" s="1588"/>
      <c r="Q796" s="1588"/>
      <c r="R796" s="1588"/>
      <c r="S796" s="1588"/>
      <c r="T796" s="1588"/>
      <c r="U796" s="1588"/>
      <c r="V796" s="1588"/>
      <c r="W796" s="1588"/>
      <c r="X796" s="1588"/>
      <c r="Y796" s="1588"/>
      <c r="Z796" s="1588"/>
      <c r="AA796" s="1588"/>
      <c r="AB796" s="1588"/>
      <c r="AC796" s="1588"/>
      <c r="AD796" s="1588"/>
    </row>
    <row r="797">
      <c r="A797" s="1588"/>
      <c r="B797" s="1588"/>
      <c r="C797" s="1588"/>
      <c r="D797" s="1588"/>
      <c r="E797" s="1588"/>
      <c r="F797" s="1588"/>
      <c r="G797" s="1588"/>
      <c r="H797" s="1588"/>
      <c r="I797" s="1588"/>
      <c r="J797" s="1588"/>
      <c r="K797" s="1588"/>
      <c r="L797" s="1588"/>
      <c r="N797" s="1588"/>
      <c r="O797" s="1588"/>
      <c r="P797" s="1588"/>
      <c r="Q797" s="1588"/>
      <c r="R797" s="1588"/>
      <c r="S797" s="1588"/>
      <c r="T797" s="1588"/>
      <c r="U797" s="1588"/>
      <c r="V797" s="1588"/>
      <c r="W797" s="1588"/>
      <c r="X797" s="1588"/>
      <c r="Y797" s="1588"/>
      <c r="Z797" s="1588"/>
      <c r="AA797" s="1588"/>
      <c r="AB797" s="1588"/>
      <c r="AC797" s="1588"/>
      <c r="AD797" s="1588"/>
    </row>
    <row r="798">
      <c r="A798" s="1588"/>
      <c r="B798" s="1588"/>
      <c r="C798" s="1588"/>
      <c r="D798" s="1588"/>
      <c r="E798" s="1588"/>
      <c r="F798" s="1588"/>
      <c r="G798" s="1588"/>
      <c r="H798" s="1588"/>
      <c r="I798" s="1588"/>
      <c r="J798" s="1588"/>
      <c r="K798" s="1588"/>
      <c r="L798" s="1588"/>
      <c r="N798" s="1588"/>
      <c r="O798" s="1588"/>
      <c r="P798" s="1588"/>
      <c r="Q798" s="1588"/>
      <c r="R798" s="1588"/>
      <c r="S798" s="1588"/>
      <c r="T798" s="1588"/>
      <c r="U798" s="1588"/>
      <c r="V798" s="1588"/>
      <c r="W798" s="1588"/>
      <c r="X798" s="1588"/>
      <c r="Y798" s="1588"/>
      <c r="Z798" s="1588"/>
      <c r="AA798" s="1588"/>
      <c r="AB798" s="1588"/>
      <c r="AC798" s="1588"/>
      <c r="AD798" s="1588"/>
    </row>
    <row r="799">
      <c r="A799" s="1588"/>
      <c r="B799" s="1588"/>
      <c r="C799" s="1588"/>
      <c r="D799" s="1588"/>
      <c r="E799" s="1588"/>
      <c r="F799" s="1588"/>
      <c r="G799" s="1588"/>
      <c r="H799" s="1588"/>
      <c r="I799" s="1588"/>
      <c r="J799" s="1588"/>
      <c r="K799" s="1588"/>
      <c r="L799" s="1588"/>
      <c r="N799" s="1588"/>
      <c r="O799" s="1588"/>
      <c r="P799" s="1588"/>
      <c r="Q799" s="1588"/>
      <c r="R799" s="1588"/>
      <c r="S799" s="1588"/>
      <c r="T799" s="1588"/>
      <c r="U799" s="1588"/>
      <c r="V799" s="1588"/>
      <c r="W799" s="1588"/>
      <c r="X799" s="1588"/>
      <c r="Y799" s="1588"/>
      <c r="Z799" s="1588"/>
      <c r="AA799" s="1588"/>
      <c r="AB799" s="1588"/>
      <c r="AC799" s="1588"/>
      <c r="AD799" s="1588"/>
    </row>
    <row r="800">
      <c r="A800" s="1588"/>
      <c r="B800" s="1588"/>
      <c r="C800" s="1588"/>
      <c r="D800" s="1588"/>
      <c r="E800" s="1588"/>
      <c r="F800" s="1588"/>
      <c r="G800" s="1588"/>
      <c r="H800" s="1588"/>
      <c r="I800" s="1588"/>
      <c r="J800" s="1588"/>
      <c r="K800" s="1588"/>
      <c r="L800" s="1588"/>
      <c r="N800" s="1588"/>
      <c r="O800" s="1588"/>
      <c r="P800" s="1588"/>
      <c r="Q800" s="1588"/>
      <c r="R800" s="1588"/>
      <c r="S800" s="1588"/>
      <c r="T800" s="1588"/>
      <c r="U800" s="1588"/>
      <c r="V800" s="1588"/>
      <c r="W800" s="1588"/>
      <c r="X800" s="1588"/>
      <c r="Y800" s="1588"/>
      <c r="Z800" s="1588"/>
      <c r="AA800" s="1588"/>
      <c r="AB800" s="1588"/>
      <c r="AC800" s="1588"/>
      <c r="AD800" s="1588"/>
    </row>
    <row r="801">
      <c r="A801" s="1588"/>
      <c r="B801" s="1588"/>
      <c r="C801" s="1588"/>
      <c r="D801" s="1588"/>
      <c r="E801" s="1588"/>
      <c r="F801" s="1588"/>
      <c r="G801" s="1588"/>
      <c r="H801" s="1588"/>
      <c r="I801" s="1588"/>
      <c r="J801" s="1588"/>
      <c r="K801" s="1588"/>
      <c r="L801" s="1588"/>
      <c r="N801" s="1588"/>
      <c r="O801" s="1588"/>
      <c r="P801" s="1588"/>
      <c r="Q801" s="1588"/>
      <c r="R801" s="1588"/>
      <c r="S801" s="1588"/>
      <c r="T801" s="1588"/>
      <c r="U801" s="1588"/>
      <c r="V801" s="1588"/>
      <c r="W801" s="1588"/>
      <c r="X801" s="1588"/>
      <c r="Y801" s="1588"/>
      <c r="Z801" s="1588"/>
      <c r="AA801" s="1588"/>
      <c r="AB801" s="1588"/>
      <c r="AC801" s="1588"/>
      <c r="AD801" s="1588"/>
    </row>
    <row r="802">
      <c r="A802" s="1588"/>
      <c r="B802" s="1588"/>
      <c r="C802" s="1588"/>
      <c r="D802" s="1588"/>
      <c r="E802" s="1588"/>
      <c r="F802" s="1588"/>
      <c r="G802" s="1588"/>
      <c r="H802" s="1588"/>
      <c r="I802" s="1588"/>
      <c r="J802" s="1588"/>
      <c r="K802" s="1588"/>
      <c r="L802" s="1588"/>
      <c r="N802" s="1588"/>
      <c r="O802" s="1588"/>
      <c r="P802" s="1588"/>
      <c r="Q802" s="1588"/>
      <c r="R802" s="1588"/>
      <c r="S802" s="1588"/>
      <c r="T802" s="1588"/>
      <c r="U802" s="1588"/>
      <c r="V802" s="1588"/>
      <c r="W802" s="1588"/>
      <c r="X802" s="1588"/>
      <c r="Y802" s="1588"/>
      <c r="Z802" s="1588"/>
      <c r="AA802" s="1588"/>
      <c r="AB802" s="1588"/>
      <c r="AC802" s="1588"/>
      <c r="AD802" s="1588"/>
    </row>
    <row r="803">
      <c r="A803" s="1588"/>
      <c r="B803" s="1588"/>
      <c r="C803" s="1588"/>
      <c r="D803" s="1588"/>
      <c r="E803" s="1588"/>
      <c r="F803" s="1588"/>
      <c r="G803" s="1588"/>
      <c r="H803" s="1588"/>
      <c r="I803" s="1588"/>
      <c r="J803" s="1588"/>
      <c r="K803" s="1588"/>
      <c r="L803" s="1588"/>
      <c r="N803" s="1588"/>
      <c r="O803" s="1588"/>
      <c r="P803" s="1588"/>
      <c r="Q803" s="1588"/>
      <c r="R803" s="1588"/>
      <c r="S803" s="1588"/>
      <c r="T803" s="1588"/>
      <c r="U803" s="1588"/>
      <c r="V803" s="1588"/>
      <c r="W803" s="1588"/>
      <c r="X803" s="1588"/>
      <c r="Y803" s="1588"/>
      <c r="Z803" s="1588"/>
      <c r="AA803" s="1588"/>
      <c r="AB803" s="1588"/>
      <c r="AC803" s="1588"/>
      <c r="AD803" s="1588"/>
    </row>
    <row r="804">
      <c r="A804" s="1588"/>
      <c r="B804" s="1588"/>
      <c r="C804" s="1588"/>
      <c r="D804" s="1588"/>
      <c r="E804" s="1588"/>
      <c r="F804" s="1588"/>
      <c r="G804" s="1588"/>
      <c r="H804" s="1588"/>
      <c r="I804" s="1588"/>
      <c r="J804" s="1588"/>
      <c r="K804" s="1588"/>
      <c r="L804" s="1588"/>
      <c r="N804" s="1588"/>
      <c r="O804" s="1588"/>
      <c r="P804" s="1588"/>
      <c r="Q804" s="1588"/>
      <c r="R804" s="1588"/>
      <c r="S804" s="1588"/>
      <c r="T804" s="1588"/>
      <c r="U804" s="1588"/>
      <c r="V804" s="1588"/>
      <c r="W804" s="1588"/>
      <c r="X804" s="1588"/>
      <c r="Y804" s="1588"/>
      <c r="Z804" s="1588"/>
      <c r="AA804" s="1588"/>
      <c r="AB804" s="1588"/>
      <c r="AC804" s="1588"/>
      <c r="AD804" s="1588"/>
    </row>
    <row r="805">
      <c r="A805" s="1588"/>
      <c r="B805" s="1588"/>
      <c r="C805" s="1588"/>
      <c r="D805" s="1588"/>
      <c r="E805" s="1588"/>
      <c r="F805" s="1588"/>
      <c r="G805" s="1588"/>
      <c r="H805" s="1588"/>
      <c r="I805" s="1588"/>
      <c r="J805" s="1588"/>
      <c r="K805" s="1588"/>
      <c r="L805" s="1588"/>
      <c r="N805" s="1588"/>
      <c r="O805" s="1588"/>
      <c r="P805" s="1588"/>
      <c r="Q805" s="1588"/>
      <c r="R805" s="1588"/>
      <c r="S805" s="1588"/>
      <c r="T805" s="1588"/>
      <c r="U805" s="1588"/>
      <c r="V805" s="1588"/>
      <c r="W805" s="1588"/>
      <c r="X805" s="1588"/>
      <c r="Y805" s="1588"/>
      <c r="Z805" s="1588"/>
      <c r="AA805" s="1588"/>
      <c r="AB805" s="1588"/>
      <c r="AC805" s="1588"/>
      <c r="AD805" s="1588"/>
    </row>
    <row r="806">
      <c r="A806" s="1588"/>
      <c r="B806" s="1588"/>
      <c r="C806" s="1588"/>
      <c r="D806" s="1588"/>
      <c r="E806" s="1588"/>
      <c r="F806" s="1588"/>
      <c r="G806" s="1588"/>
      <c r="H806" s="1588"/>
      <c r="I806" s="1588"/>
      <c r="J806" s="1588"/>
      <c r="K806" s="1588"/>
      <c r="L806" s="1588"/>
      <c r="N806" s="1588"/>
      <c r="O806" s="1588"/>
      <c r="P806" s="1588"/>
      <c r="Q806" s="1588"/>
      <c r="R806" s="1588"/>
      <c r="S806" s="1588"/>
      <c r="T806" s="1588"/>
      <c r="U806" s="1588"/>
      <c r="V806" s="1588"/>
      <c r="W806" s="1588"/>
      <c r="X806" s="1588"/>
      <c r="Y806" s="1588"/>
      <c r="Z806" s="1588"/>
      <c r="AA806" s="1588"/>
      <c r="AB806" s="1588"/>
      <c r="AC806" s="1588"/>
      <c r="AD806" s="1588"/>
    </row>
    <row r="807">
      <c r="A807" s="1588"/>
      <c r="B807" s="1588"/>
      <c r="C807" s="1588"/>
      <c r="D807" s="1588"/>
      <c r="E807" s="1588"/>
      <c r="F807" s="1588"/>
      <c r="G807" s="1588"/>
      <c r="H807" s="1588"/>
      <c r="I807" s="1588"/>
      <c r="J807" s="1588"/>
      <c r="K807" s="1588"/>
      <c r="L807" s="1588"/>
      <c r="N807" s="1588"/>
      <c r="O807" s="1588"/>
      <c r="P807" s="1588"/>
      <c r="Q807" s="1588"/>
      <c r="R807" s="1588"/>
      <c r="S807" s="1588"/>
      <c r="T807" s="1588"/>
      <c r="U807" s="1588"/>
      <c r="V807" s="1588"/>
      <c r="W807" s="1588"/>
      <c r="X807" s="1588"/>
      <c r="Y807" s="1588"/>
      <c r="Z807" s="1588"/>
      <c r="AA807" s="1588"/>
      <c r="AB807" s="1588"/>
      <c r="AC807" s="1588"/>
      <c r="AD807" s="1588"/>
    </row>
    <row r="808">
      <c r="A808" s="1588"/>
      <c r="B808" s="1588"/>
      <c r="C808" s="1588"/>
      <c r="D808" s="1588"/>
      <c r="E808" s="1588"/>
      <c r="F808" s="1588"/>
      <c r="G808" s="1588"/>
      <c r="H808" s="1588"/>
      <c r="I808" s="1588"/>
      <c r="J808" s="1588"/>
      <c r="K808" s="1588"/>
      <c r="L808" s="1588"/>
      <c r="N808" s="1588"/>
      <c r="O808" s="1588"/>
      <c r="P808" s="1588"/>
      <c r="Q808" s="1588"/>
      <c r="R808" s="1588"/>
      <c r="S808" s="1588"/>
      <c r="T808" s="1588"/>
      <c r="U808" s="1588"/>
      <c r="V808" s="1588"/>
      <c r="W808" s="1588"/>
      <c r="X808" s="1588"/>
      <c r="Y808" s="1588"/>
      <c r="Z808" s="1588"/>
      <c r="AA808" s="1588"/>
      <c r="AB808" s="1588"/>
      <c r="AC808" s="1588"/>
      <c r="AD808" s="1588"/>
    </row>
    <row r="809">
      <c r="A809" s="1588"/>
      <c r="B809" s="1588"/>
      <c r="C809" s="1588"/>
      <c r="D809" s="1588"/>
      <c r="E809" s="1588"/>
      <c r="F809" s="1588"/>
      <c r="G809" s="1588"/>
      <c r="H809" s="1588"/>
      <c r="I809" s="1588"/>
      <c r="J809" s="1588"/>
      <c r="K809" s="1588"/>
      <c r="L809" s="1588"/>
      <c r="N809" s="1588"/>
      <c r="O809" s="1588"/>
      <c r="P809" s="1588"/>
      <c r="Q809" s="1588"/>
      <c r="R809" s="1588"/>
      <c r="S809" s="1588"/>
      <c r="T809" s="1588"/>
      <c r="U809" s="1588"/>
      <c r="V809" s="1588"/>
      <c r="W809" s="1588"/>
      <c r="X809" s="1588"/>
      <c r="Y809" s="1588"/>
      <c r="Z809" s="1588"/>
      <c r="AA809" s="1588"/>
      <c r="AB809" s="1588"/>
      <c r="AC809" s="1588"/>
      <c r="AD809" s="1588"/>
    </row>
    <row r="810">
      <c r="A810" s="1588"/>
      <c r="B810" s="1588"/>
      <c r="C810" s="1588"/>
      <c r="D810" s="1588"/>
      <c r="E810" s="1588"/>
      <c r="F810" s="1588"/>
      <c r="G810" s="1588"/>
      <c r="H810" s="1588"/>
      <c r="I810" s="1588"/>
      <c r="J810" s="1588"/>
      <c r="K810" s="1588"/>
      <c r="L810" s="1588"/>
      <c r="N810" s="1588"/>
      <c r="O810" s="1588"/>
      <c r="P810" s="1588"/>
      <c r="Q810" s="1588"/>
      <c r="R810" s="1588"/>
      <c r="S810" s="1588"/>
      <c r="T810" s="1588"/>
      <c r="U810" s="1588"/>
      <c r="V810" s="1588"/>
      <c r="W810" s="1588"/>
      <c r="X810" s="1588"/>
      <c r="Y810" s="1588"/>
      <c r="Z810" s="1588"/>
      <c r="AA810" s="1588"/>
      <c r="AB810" s="1588"/>
      <c r="AC810" s="1588"/>
      <c r="AD810" s="1588"/>
    </row>
    <row r="811">
      <c r="A811" s="1588"/>
      <c r="B811" s="1588"/>
      <c r="C811" s="1588"/>
      <c r="D811" s="1588"/>
      <c r="E811" s="1588"/>
      <c r="F811" s="1588"/>
      <c r="G811" s="1588"/>
      <c r="H811" s="1588"/>
      <c r="I811" s="1588"/>
      <c r="J811" s="1588"/>
      <c r="K811" s="1588"/>
      <c r="L811" s="1588"/>
      <c r="N811" s="1588"/>
      <c r="O811" s="1588"/>
      <c r="P811" s="1588"/>
      <c r="Q811" s="1588"/>
      <c r="R811" s="1588"/>
      <c r="S811" s="1588"/>
      <c r="T811" s="1588"/>
      <c r="U811" s="1588"/>
      <c r="V811" s="1588"/>
      <c r="W811" s="1588"/>
      <c r="X811" s="1588"/>
      <c r="Y811" s="1588"/>
      <c r="Z811" s="1588"/>
      <c r="AA811" s="1588"/>
      <c r="AB811" s="1588"/>
      <c r="AC811" s="1588"/>
      <c r="AD811" s="1588"/>
    </row>
    <row r="812">
      <c r="A812" s="1588"/>
      <c r="B812" s="1588"/>
      <c r="C812" s="1588"/>
      <c r="D812" s="1588"/>
      <c r="E812" s="1588"/>
      <c r="F812" s="1588"/>
      <c r="G812" s="1588"/>
      <c r="H812" s="1588"/>
      <c r="I812" s="1588"/>
      <c r="J812" s="1588"/>
      <c r="K812" s="1588"/>
      <c r="L812" s="1588"/>
      <c r="N812" s="1588"/>
      <c r="O812" s="1588"/>
      <c r="P812" s="1588"/>
      <c r="Q812" s="1588"/>
      <c r="R812" s="1588"/>
      <c r="S812" s="1588"/>
      <c r="T812" s="1588"/>
      <c r="U812" s="1588"/>
      <c r="V812" s="1588"/>
      <c r="W812" s="1588"/>
      <c r="X812" s="1588"/>
      <c r="Y812" s="1588"/>
      <c r="Z812" s="1588"/>
      <c r="AA812" s="1588"/>
      <c r="AB812" s="1588"/>
      <c r="AC812" s="1588"/>
      <c r="AD812" s="1588"/>
    </row>
    <row r="813">
      <c r="A813" s="1588"/>
      <c r="B813" s="1588"/>
      <c r="C813" s="1588"/>
      <c r="D813" s="1588"/>
      <c r="E813" s="1588"/>
      <c r="F813" s="1588"/>
      <c r="G813" s="1588"/>
      <c r="H813" s="1588"/>
      <c r="I813" s="1588"/>
      <c r="J813" s="1588"/>
      <c r="K813" s="1588"/>
      <c r="L813" s="1588"/>
      <c r="N813" s="1588"/>
      <c r="O813" s="1588"/>
      <c r="P813" s="1588"/>
      <c r="Q813" s="1588"/>
      <c r="R813" s="1588"/>
      <c r="S813" s="1588"/>
      <c r="T813" s="1588"/>
      <c r="U813" s="1588"/>
      <c r="V813" s="1588"/>
      <c r="W813" s="1588"/>
      <c r="X813" s="1588"/>
      <c r="Y813" s="1588"/>
      <c r="Z813" s="1588"/>
      <c r="AA813" s="1588"/>
      <c r="AB813" s="1588"/>
      <c r="AC813" s="1588"/>
      <c r="AD813" s="1588"/>
    </row>
    <row r="814">
      <c r="A814" s="1588"/>
      <c r="B814" s="1588"/>
      <c r="C814" s="1588"/>
      <c r="D814" s="1588"/>
      <c r="E814" s="1588"/>
      <c r="F814" s="1588"/>
      <c r="G814" s="1588"/>
      <c r="H814" s="1588"/>
      <c r="I814" s="1588"/>
      <c r="J814" s="1588"/>
      <c r="K814" s="1588"/>
      <c r="L814" s="1588"/>
      <c r="N814" s="1588"/>
      <c r="O814" s="1588"/>
      <c r="P814" s="1588"/>
      <c r="Q814" s="1588"/>
      <c r="R814" s="1588"/>
      <c r="S814" s="1588"/>
      <c r="T814" s="1588"/>
      <c r="U814" s="1588"/>
      <c r="V814" s="1588"/>
      <c r="W814" s="1588"/>
      <c r="X814" s="1588"/>
      <c r="Y814" s="1588"/>
      <c r="Z814" s="1588"/>
      <c r="AA814" s="1588"/>
      <c r="AB814" s="1588"/>
      <c r="AC814" s="1588"/>
      <c r="AD814" s="1588"/>
    </row>
    <row r="815">
      <c r="A815" s="1588"/>
      <c r="B815" s="1588"/>
      <c r="C815" s="1588"/>
      <c r="D815" s="1588"/>
      <c r="E815" s="1588"/>
      <c r="F815" s="1588"/>
      <c r="G815" s="1588"/>
      <c r="H815" s="1588"/>
      <c r="I815" s="1588"/>
      <c r="J815" s="1588"/>
      <c r="K815" s="1588"/>
      <c r="L815" s="1588"/>
      <c r="N815" s="1588"/>
      <c r="O815" s="1588"/>
      <c r="P815" s="1588"/>
      <c r="Q815" s="1588"/>
      <c r="R815" s="1588"/>
      <c r="S815" s="1588"/>
      <c r="T815" s="1588"/>
      <c r="U815" s="1588"/>
      <c r="V815" s="1588"/>
      <c r="W815" s="1588"/>
      <c r="X815" s="1588"/>
      <c r="Y815" s="1588"/>
      <c r="Z815" s="1588"/>
      <c r="AA815" s="1588"/>
      <c r="AB815" s="1588"/>
      <c r="AC815" s="1588"/>
      <c r="AD815" s="1588"/>
    </row>
    <row r="816">
      <c r="A816" s="1588"/>
      <c r="B816" s="1588"/>
      <c r="C816" s="1588"/>
      <c r="D816" s="1588"/>
      <c r="E816" s="1588"/>
      <c r="F816" s="1588"/>
      <c r="G816" s="1588"/>
      <c r="H816" s="1588"/>
      <c r="I816" s="1588"/>
      <c r="J816" s="1588"/>
      <c r="K816" s="1588"/>
      <c r="L816" s="1588"/>
      <c r="N816" s="1588"/>
      <c r="O816" s="1588"/>
      <c r="P816" s="1588"/>
      <c r="Q816" s="1588"/>
      <c r="R816" s="1588"/>
      <c r="S816" s="1588"/>
      <c r="T816" s="1588"/>
      <c r="U816" s="1588"/>
      <c r="V816" s="1588"/>
      <c r="W816" s="1588"/>
      <c r="X816" s="1588"/>
      <c r="Y816" s="1588"/>
      <c r="Z816" s="1588"/>
      <c r="AA816" s="1588"/>
      <c r="AB816" s="1588"/>
      <c r="AC816" s="1588"/>
      <c r="AD816" s="1588"/>
    </row>
    <row r="817">
      <c r="A817" s="1588"/>
      <c r="B817" s="1588"/>
      <c r="C817" s="1588"/>
      <c r="D817" s="1588"/>
      <c r="E817" s="1588"/>
      <c r="F817" s="1588"/>
      <c r="G817" s="1588"/>
      <c r="H817" s="1588"/>
      <c r="I817" s="1588"/>
      <c r="J817" s="1588"/>
      <c r="K817" s="1588"/>
      <c r="L817" s="1588"/>
      <c r="N817" s="1588"/>
      <c r="O817" s="1588"/>
      <c r="P817" s="1588"/>
      <c r="Q817" s="1588"/>
      <c r="R817" s="1588"/>
      <c r="S817" s="1588"/>
      <c r="T817" s="1588"/>
      <c r="U817" s="1588"/>
      <c r="V817" s="1588"/>
      <c r="W817" s="1588"/>
      <c r="X817" s="1588"/>
      <c r="Y817" s="1588"/>
      <c r="Z817" s="1588"/>
      <c r="AA817" s="1588"/>
      <c r="AB817" s="1588"/>
      <c r="AC817" s="1588"/>
      <c r="AD817" s="1588"/>
    </row>
    <row r="818">
      <c r="A818" s="1588"/>
      <c r="B818" s="1588"/>
      <c r="C818" s="1588"/>
      <c r="D818" s="1588"/>
      <c r="E818" s="1588"/>
      <c r="F818" s="1588"/>
      <c r="G818" s="1588"/>
      <c r="H818" s="1588"/>
      <c r="I818" s="1588"/>
      <c r="J818" s="1588"/>
      <c r="K818" s="1588"/>
      <c r="L818" s="1588"/>
      <c r="N818" s="1588"/>
      <c r="O818" s="1588"/>
      <c r="P818" s="1588"/>
      <c r="Q818" s="1588"/>
      <c r="R818" s="1588"/>
      <c r="S818" s="1588"/>
      <c r="T818" s="1588"/>
      <c r="U818" s="1588"/>
      <c r="V818" s="1588"/>
      <c r="W818" s="1588"/>
      <c r="X818" s="1588"/>
      <c r="Y818" s="1588"/>
      <c r="Z818" s="1588"/>
      <c r="AA818" s="1588"/>
      <c r="AB818" s="1588"/>
      <c r="AC818" s="1588"/>
      <c r="AD818" s="1588"/>
    </row>
    <row r="819">
      <c r="A819" s="1588"/>
      <c r="B819" s="1588"/>
      <c r="C819" s="1588"/>
      <c r="D819" s="1588"/>
      <c r="E819" s="1588"/>
      <c r="F819" s="1588"/>
      <c r="G819" s="1588"/>
      <c r="H819" s="1588"/>
      <c r="I819" s="1588"/>
      <c r="J819" s="1588"/>
      <c r="K819" s="1588"/>
      <c r="L819" s="1588"/>
      <c r="N819" s="1588"/>
      <c r="O819" s="1588"/>
      <c r="P819" s="1588"/>
      <c r="Q819" s="1588"/>
      <c r="R819" s="1588"/>
      <c r="S819" s="1588"/>
      <c r="T819" s="1588"/>
      <c r="U819" s="1588"/>
      <c r="V819" s="1588"/>
      <c r="W819" s="1588"/>
      <c r="X819" s="1588"/>
      <c r="Y819" s="1588"/>
      <c r="Z819" s="1588"/>
      <c r="AA819" s="1588"/>
      <c r="AB819" s="1588"/>
      <c r="AC819" s="1588"/>
      <c r="AD819" s="1588"/>
    </row>
    <row r="820">
      <c r="A820" s="1588"/>
      <c r="B820" s="1588"/>
      <c r="C820" s="1588"/>
      <c r="D820" s="1588"/>
      <c r="E820" s="1588"/>
      <c r="F820" s="1588"/>
      <c r="G820" s="1588"/>
      <c r="H820" s="1588"/>
      <c r="I820" s="1588"/>
      <c r="J820" s="1588"/>
      <c r="K820" s="1588"/>
      <c r="L820" s="1588"/>
      <c r="N820" s="1588"/>
      <c r="O820" s="1588"/>
      <c r="P820" s="1588"/>
      <c r="Q820" s="1588"/>
      <c r="R820" s="1588"/>
      <c r="S820" s="1588"/>
      <c r="T820" s="1588"/>
      <c r="U820" s="1588"/>
      <c r="V820" s="1588"/>
      <c r="W820" s="1588"/>
      <c r="X820" s="1588"/>
      <c r="Y820" s="1588"/>
      <c r="Z820" s="1588"/>
      <c r="AA820" s="1588"/>
      <c r="AB820" s="1588"/>
      <c r="AC820" s="1588"/>
      <c r="AD820" s="1588"/>
    </row>
    <row r="821">
      <c r="A821" s="1588"/>
      <c r="B821" s="1588"/>
      <c r="C821" s="1588"/>
      <c r="D821" s="1588"/>
      <c r="E821" s="1588"/>
      <c r="F821" s="1588"/>
      <c r="G821" s="1588"/>
      <c r="H821" s="1588"/>
      <c r="I821" s="1588"/>
      <c r="J821" s="1588"/>
      <c r="K821" s="1588"/>
      <c r="L821" s="1588"/>
      <c r="N821" s="1588"/>
      <c r="O821" s="1588"/>
      <c r="P821" s="1588"/>
      <c r="Q821" s="1588"/>
      <c r="R821" s="1588"/>
      <c r="S821" s="1588"/>
      <c r="T821" s="1588"/>
      <c r="U821" s="1588"/>
      <c r="V821" s="1588"/>
      <c r="W821" s="1588"/>
      <c r="X821" s="1588"/>
      <c r="Y821" s="1588"/>
      <c r="Z821" s="1588"/>
      <c r="AA821" s="1588"/>
      <c r="AB821" s="1588"/>
      <c r="AC821" s="1588"/>
      <c r="AD821" s="1588"/>
    </row>
    <row r="822">
      <c r="A822" s="1588"/>
      <c r="B822" s="1588"/>
      <c r="C822" s="1588"/>
      <c r="D822" s="1588"/>
      <c r="E822" s="1588"/>
      <c r="F822" s="1588"/>
      <c r="G822" s="1588"/>
      <c r="H822" s="1588"/>
      <c r="I822" s="1588"/>
      <c r="J822" s="1588"/>
      <c r="K822" s="1588"/>
      <c r="L822" s="1588"/>
      <c r="N822" s="1588"/>
      <c r="O822" s="1588"/>
      <c r="P822" s="1588"/>
      <c r="Q822" s="1588"/>
      <c r="R822" s="1588"/>
      <c r="S822" s="1588"/>
      <c r="T822" s="1588"/>
      <c r="U822" s="1588"/>
      <c r="V822" s="1588"/>
      <c r="W822" s="1588"/>
      <c r="X822" s="1588"/>
      <c r="Y822" s="1588"/>
      <c r="Z822" s="1588"/>
      <c r="AA822" s="1588"/>
      <c r="AB822" s="1588"/>
      <c r="AC822" s="1588"/>
      <c r="AD822" s="1588"/>
    </row>
    <row r="823">
      <c r="A823" s="1588"/>
      <c r="B823" s="1588"/>
      <c r="C823" s="1588"/>
      <c r="D823" s="1588"/>
      <c r="E823" s="1588"/>
      <c r="F823" s="1588"/>
      <c r="G823" s="1588"/>
      <c r="H823" s="1588"/>
      <c r="I823" s="1588"/>
      <c r="J823" s="1588"/>
      <c r="K823" s="1588"/>
      <c r="L823" s="1588"/>
      <c r="N823" s="1588"/>
      <c r="O823" s="1588"/>
      <c r="P823" s="1588"/>
      <c r="Q823" s="1588"/>
      <c r="R823" s="1588"/>
      <c r="S823" s="1588"/>
      <c r="T823" s="1588"/>
      <c r="U823" s="1588"/>
      <c r="V823" s="1588"/>
      <c r="W823" s="1588"/>
      <c r="X823" s="1588"/>
      <c r="Y823" s="1588"/>
      <c r="Z823" s="1588"/>
      <c r="AA823" s="1588"/>
      <c r="AB823" s="1588"/>
      <c r="AC823" s="1588"/>
      <c r="AD823" s="1588"/>
    </row>
    <row r="824">
      <c r="A824" s="1588"/>
      <c r="B824" s="1588"/>
      <c r="C824" s="1588"/>
      <c r="D824" s="1588"/>
      <c r="E824" s="1588"/>
      <c r="F824" s="1588"/>
      <c r="G824" s="1588"/>
      <c r="H824" s="1588"/>
      <c r="I824" s="1588"/>
      <c r="J824" s="1588"/>
      <c r="K824" s="1588"/>
      <c r="L824" s="1588"/>
      <c r="N824" s="1588"/>
      <c r="O824" s="1588"/>
      <c r="P824" s="1588"/>
      <c r="Q824" s="1588"/>
      <c r="R824" s="1588"/>
      <c r="S824" s="1588"/>
      <c r="T824" s="1588"/>
      <c r="U824" s="1588"/>
      <c r="V824" s="1588"/>
      <c r="W824" s="1588"/>
      <c r="X824" s="1588"/>
      <c r="Y824" s="1588"/>
      <c r="Z824" s="1588"/>
      <c r="AA824" s="1588"/>
      <c r="AB824" s="1588"/>
      <c r="AC824" s="1588"/>
      <c r="AD824" s="1588"/>
    </row>
    <row r="825">
      <c r="A825" s="1588"/>
      <c r="B825" s="1588"/>
      <c r="C825" s="1588"/>
      <c r="D825" s="1588"/>
      <c r="E825" s="1588"/>
      <c r="F825" s="1588"/>
      <c r="G825" s="1588"/>
      <c r="H825" s="1588"/>
      <c r="I825" s="1588"/>
      <c r="J825" s="1588"/>
      <c r="K825" s="1588"/>
      <c r="L825" s="1588"/>
      <c r="N825" s="1588"/>
      <c r="O825" s="1588"/>
      <c r="P825" s="1588"/>
      <c r="Q825" s="1588"/>
      <c r="R825" s="1588"/>
      <c r="S825" s="1588"/>
      <c r="T825" s="1588"/>
      <c r="U825" s="1588"/>
      <c r="V825" s="1588"/>
      <c r="W825" s="1588"/>
      <c r="X825" s="1588"/>
      <c r="Y825" s="1588"/>
      <c r="Z825" s="1588"/>
      <c r="AA825" s="1588"/>
      <c r="AB825" s="1588"/>
      <c r="AC825" s="1588"/>
      <c r="AD825" s="1588"/>
    </row>
    <row r="826">
      <c r="A826" s="1588"/>
      <c r="B826" s="1588"/>
      <c r="C826" s="1588"/>
      <c r="D826" s="1588"/>
      <c r="E826" s="1588"/>
      <c r="F826" s="1588"/>
      <c r="G826" s="1588"/>
      <c r="H826" s="1588"/>
      <c r="I826" s="1588"/>
      <c r="J826" s="1588"/>
      <c r="K826" s="1588"/>
      <c r="L826" s="1588"/>
      <c r="N826" s="1588"/>
      <c r="O826" s="1588"/>
      <c r="P826" s="1588"/>
      <c r="Q826" s="1588"/>
      <c r="R826" s="1588"/>
      <c r="S826" s="1588"/>
      <c r="T826" s="1588"/>
      <c r="U826" s="1588"/>
      <c r="V826" s="1588"/>
      <c r="W826" s="1588"/>
      <c r="X826" s="1588"/>
      <c r="Y826" s="1588"/>
      <c r="Z826" s="1588"/>
      <c r="AA826" s="1588"/>
      <c r="AB826" s="1588"/>
      <c r="AC826" s="1588"/>
      <c r="AD826" s="1588"/>
    </row>
    <row r="827">
      <c r="A827" s="1588"/>
      <c r="B827" s="1588"/>
      <c r="C827" s="1588"/>
      <c r="D827" s="1588"/>
      <c r="E827" s="1588"/>
      <c r="F827" s="1588"/>
      <c r="G827" s="1588"/>
      <c r="H827" s="1588"/>
      <c r="I827" s="1588"/>
      <c r="J827" s="1588"/>
      <c r="K827" s="1588"/>
      <c r="L827" s="1588"/>
      <c r="N827" s="1588"/>
      <c r="O827" s="1588"/>
      <c r="P827" s="1588"/>
      <c r="Q827" s="1588"/>
      <c r="R827" s="1588"/>
      <c r="S827" s="1588"/>
      <c r="T827" s="1588"/>
      <c r="U827" s="1588"/>
      <c r="V827" s="1588"/>
      <c r="W827" s="1588"/>
      <c r="X827" s="1588"/>
      <c r="Y827" s="1588"/>
      <c r="Z827" s="1588"/>
      <c r="AA827" s="1588"/>
      <c r="AB827" s="1588"/>
      <c r="AC827" s="1588"/>
      <c r="AD827" s="1588"/>
    </row>
    <row r="828">
      <c r="A828" s="1588"/>
      <c r="B828" s="1588"/>
      <c r="C828" s="1588"/>
      <c r="D828" s="1588"/>
      <c r="E828" s="1588"/>
      <c r="F828" s="1588"/>
      <c r="G828" s="1588"/>
      <c r="H828" s="1588"/>
      <c r="I828" s="1588"/>
      <c r="J828" s="1588"/>
      <c r="K828" s="1588"/>
      <c r="L828" s="1588"/>
      <c r="N828" s="1588"/>
      <c r="O828" s="1588"/>
      <c r="P828" s="1588"/>
      <c r="Q828" s="1588"/>
      <c r="R828" s="1588"/>
      <c r="S828" s="1588"/>
      <c r="T828" s="1588"/>
      <c r="U828" s="1588"/>
      <c r="V828" s="1588"/>
      <c r="W828" s="1588"/>
      <c r="X828" s="1588"/>
      <c r="Y828" s="1588"/>
      <c r="Z828" s="1588"/>
      <c r="AA828" s="1588"/>
      <c r="AB828" s="1588"/>
      <c r="AC828" s="1588"/>
      <c r="AD828" s="1588"/>
    </row>
    <row r="829">
      <c r="A829" s="1588"/>
      <c r="B829" s="1588"/>
      <c r="C829" s="1588"/>
      <c r="D829" s="1588"/>
      <c r="E829" s="1588"/>
      <c r="F829" s="1588"/>
      <c r="G829" s="1588"/>
      <c r="H829" s="1588"/>
      <c r="I829" s="1588"/>
      <c r="J829" s="1588"/>
      <c r="K829" s="1588"/>
      <c r="L829" s="1588"/>
      <c r="N829" s="1588"/>
      <c r="O829" s="1588"/>
      <c r="P829" s="1588"/>
      <c r="Q829" s="1588"/>
      <c r="R829" s="1588"/>
      <c r="S829" s="1588"/>
      <c r="T829" s="1588"/>
      <c r="U829" s="1588"/>
      <c r="V829" s="1588"/>
      <c r="W829" s="1588"/>
      <c r="X829" s="1588"/>
      <c r="Y829" s="1588"/>
      <c r="Z829" s="1588"/>
      <c r="AA829" s="1588"/>
      <c r="AB829" s="1588"/>
      <c r="AC829" s="1588"/>
      <c r="AD829" s="1588"/>
    </row>
    <row r="830">
      <c r="A830" s="1588"/>
      <c r="B830" s="1588"/>
      <c r="C830" s="1588"/>
      <c r="D830" s="1588"/>
      <c r="E830" s="1588"/>
      <c r="F830" s="1588"/>
      <c r="G830" s="1588"/>
      <c r="H830" s="1588"/>
      <c r="I830" s="1588"/>
      <c r="J830" s="1588"/>
      <c r="K830" s="1588"/>
      <c r="L830" s="1588"/>
      <c r="N830" s="1588"/>
      <c r="O830" s="1588"/>
      <c r="P830" s="1588"/>
      <c r="Q830" s="1588"/>
      <c r="R830" s="1588"/>
      <c r="S830" s="1588"/>
      <c r="T830" s="1588"/>
      <c r="U830" s="1588"/>
      <c r="V830" s="1588"/>
      <c r="W830" s="1588"/>
      <c r="X830" s="1588"/>
      <c r="Y830" s="1588"/>
      <c r="Z830" s="1588"/>
      <c r="AA830" s="1588"/>
      <c r="AB830" s="1588"/>
      <c r="AC830" s="1588"/>
      <c r="AD830" s="1588"/>
    </row>
    <row r="831">
      <c r="A831" s="1588"/>
      <c r="B831" s="1588"/>
      <c r="C831" s="1588"/>
      <c r="D831" s="1588"/>
      <c r="E831" s="1588"/>
      <c r="F831" s="1588"/>
      <c r="G831" s="1588"/>
      <c r="H831" s="1588"/>
      <c r="I831" s="1588"/>
      <c r="J831" s="1588"/>
      <c r="K831" s="1588"/>
      <c r="L831" s="1588"/>
      <c r="N831" s="1588"/>
      <c r="O831" s="1588"/>
      <c r="P831" s="1588"/>
      <c r="Q831" s="1588"/>
      <c r="R831" s="1588"/>
      <c r="S831" s="1588"/>
      <c r="T831" s="1588"/>
      <c r="U831" s="1588"/>
      <c r="V831" s="1588"/>
      <c r="W831" s="1588"/>
      <c r="X831" s="1588"/>
      <c r="Y831" s="1588"/>
      <c r="Z831" s="1588"/>
      <c r="AA831" s="1588"/>
      <c r="AB831" s="1588"/>
      <c r="AC831" s="1588"/>
      <c r="AD831" s="1588"/>
    </row>
    <row r="832">
      <c r="A832" s="1588"/>
      <c r="B832" s="1588"/>
      <c r="C832" s="1588"/>
      <c r="D832" s="1588"/>
      <c r="E832" s="1588"/>
      <c r="F832" s="1588"/>
      <c r="G832" s="1588"/>
      <c r="H832" s="1588"/>
      <c r="I832" s="1588"/>
      <c r="J832" s="1588"/>
      <c r="K832" s="1588"/>
      <c r="L832" s="1588"/>
      <c r="N832" s="1588"/>
      <c r="O832" s="1588"/>
      <c r="P832" s="1588"/>
      <c r="Q832" s="1588"/>
      <c r="R832" s="1588"/>
      <c r="S832" s="1588"/>
      <c r="T832" s="1588"/>
      <c r="U832" s="1588"/>
      <c r="V832" s="1588"/>
      <c r="W832" s="1588"/>
      <c r="X832" s="1588"/>
      <c r="Y832" s="1588"/>
      <c r="Z832" s="1588"/>
      <c r="AA832" s="1588"/>
      <c r="AB832" s="1588"/>
      <c r="AC832" s="1588"/>
      <c r="AD832" s="1588"/>
    </row>
    <row r="833">
      <c r="A833" s="1588"/>
      <c r="B833" s="1588"/>
      <c r="C833" s="1588"/>
      <c r="D833" s="1588"/>
      <c r="E833" s="1588"/>
      <c r="F833" s="1588"/>
      <c r="G833" s="1588"/>
      <c r="H833" s="1588"/>
      <c r="I833" s="1588"/>
      <c r="J833" s="1588"/>
      <c r="K833" s="1588"/>
      <c r="L833" s="1588"/>
      <c r="N833" s="1588"/>
      <c r="O833" s="1588"/>
      <c r="P833" s="1588"/>
      <c r="Q833" s="1588"/>
      <c r="R833" s="1588"/>
      <c r="S833" s="1588"/>
      <c r="T833" s="1588"/>
      <c r="U833" s="1588"/>
      <c r="V833" s="1588"/>
      <c r="W833" s="1588"/>
      <c r="X833" s="1588"/>
      <c r="Y833" s="1588"/>
      <c r="Z833" s="1588"/>
      <c r="AA833" s="1588"/>
      <c r="AB833" s="1588"/>
      <c r="AC833" s="1588"/>
      <c r="AD833" s="1588"/>
    </row>
    <row r="834">
      <c r="A834" s="1588"/>
      <c r="B834" s="1588"/>
      <c r="C834" s="1588"/>
      <c r="D834" s="1588"/>
      <c r="E834" s="1588"/>
      <c r="F834" s="1588"/>
      <c r="G834" s="1588"/>
      <c r="H834" s="1588"/>
      <c r="I834" s="1588"/>
      <c r="J834" s="1588"/>
      <c r="K834" s="1588"/>
      <c r="L834" s="1588"/>
      <c r="N834" s="1588"/>
      <c r="O834" s="1588"/>
      <c r="P834" s="1588"/>
      <c r="Q834" s="1588"/>
      <c r="R834" s="1588"/>
      <c r="S834" s="1588"/>
      <c r="T834" s="1588"/>
      <c r="U834" s="1588"/>
      <c r="V834" s="1588"/>
      <c r="W834" s="1588"/>
      <c r="X834" s="1588"/>
      <c r="Y834" s="1588"/>
      <c r="Z834" s="1588"/>
      <c r="AA834" s="1588"/>
      <c r="AB834" s="1588"/>
      <c r="AC834" s="1588"/>
      <c r="AD834" s="1588"/>
    </row>
    <row r="835">
      <c r="A835" s="1588"/>
      <c r="B835" s="1588"/>
      <c r="C835" s="1588"/>
      <c r="D835" s="1588"/>
      <c r="E835" s="1588"/>
      <c r="F835" s="1588"/>
      <c r="G835" s="1588"/>
      <c r="H835" s="1588"/>
      <c r="I835" s="1588"/>
      <c r="J835" s="1588"/>
      <c r="K835" s="1588"/>
      <c r="L835" s="1588"/>
      <c r="N835" s="1588"/>
      <c r="O835" s="1588"/>
      <c r="P835" s="1588"/>
      <c r="Q835" s="1588"/>
      <c r="R835" s="1588"/>
      <c r="S835" s="1588"/>
      <c r="T835" s="1588"/>
      <c r="U835" s="1588"/>
      <c r="V835" s="1588"/>
      <c r="W835" s="1588"/>
      <c r="X835" s="1588"/>
      <c r="Y835" s="1588"/>
      <c r="Z835" s="1588"/>
      <c r="AA835" s="1588"/>
      <c r="AB835" s="1588"/>
      <c r="AC835" s="1588"/>
      <c r="AD835" s="1588"/>
    </row>
    <row r="836">
      <c r="A836" s="1588"/>
      <c r="B836" s="1588"/>
      <c r="C836" s="1588"/>
      <c r="D836" s="1588"/>
      <c r="E836" s="1588"/>
      <c r="F836" s="1588"/>
      <c r="G836" s="1588"/>
      <c r="H836" s="1588"/>
      <c r="I836" s="1588"/>
      <c r="J836" s="1588"/>
      <c r="K836" s="1588"/>
      <c r="L836" s="1588"/>
      <c r="N836" s="1588"/>
      <c r="O836" s="1588"/>
      <c r="P836" s="1588"/>
      <c r="Q836" s="1588"/>
      <c r="R836" s="1588"/>
      <c r="S836" s="1588"/>
      <c r="T836" s="1588"/>
      <c r="U836" s="1588"/>
      <c r="V836" s="1588"/>
      <c r="W836" s="1588"/>
      <c r="X836" s="1588"/>
      <c r="Y836" s="1588"/>
      <c r="Z836" s="1588"/>
      <c r="AA836" s="1588"/>
      <c r="AB836" s="1588"/>
      <c r="AC836" s="1588"/>
      <c r="AD836" s="1588"/>
    </row>
    <row r="837">
      <c r="A837" s="1588"/>
      <c r="B837" s="1588"/>
      <c r="C837" s="1588"/>
      <c r="D837" s="1588"/>
      <c r="E837" s="1588"/>
      <c r="F837" s="1588"/>
      <c r="G837" s="1588"/>
      <c r="H837" s="1588"/>
      <c r="I837" s="1588"/>
      <c r="J837" s="1588"/>
      <c r="K837" s="1588"/>
      <c r="L837" s="1588"/>
      <c r="N837" s="1588"/>
      <c r="O837" s="1588"/>
      <c r="P837" s="1588"/>
      <c r="Q837" s="1588"/>
      <c r="R837" s="1588"/>
      <c r="S837" s="1588"/>
      <c r="T837" s="1588"/>
      <c r="U837" s="1588"/>
      <c r="V837" s="1588"/>
      <c r="W837" s="1588"/>
      <c r="X837" s="1588"/>
      <c r="Y837" s="1588"/>
      <c r="Z837" s="1588"/>
      <c r="AA837" s="1588"/>
      <c r="AB837" s="1588"/>
      <c r="AC837" s="1588"/>
      <c r="AD837" s="1588"/>
    </row>
    <row r="838">
      <c r="A838" s="1588"/>
      <c r="B838" s="1588"/>
      <c r="C838" s="1588"/>
      <c r="D838" s="1588"/>
      <c r="E838" s="1588"/>
      <c r="F838" s="1588"/>
      <c r="G838" s="1588"/>
      <c r="H838" s="1588"/>
      <c r="I838" s="1588"/>
      <c r="J838" s="1588"/>
      <c r="K838" s="1588"/>
      <c r="L838" s="1588"/>
      <c r="N838" s="1588"/>
      <c r="O838" s="1588"/>
      <c r="P838" s="1588"/>
      <c r="Q838" s="1588"/>
      <c r="R838" s="1588"/>
      <c r="S838" s="1588"/>
      <c r="T838" s="1588"/>
      <c r="U838" s="1588"/>
      <c r="V838" s="1588"/>
      <c r="W838" s="1588"/>
      <c r="X838" s="1588"/>
      <c r="Y838" s="1588"/>
      <c r="Z838" s="1588"/>
      <c r="AA838" s="1588"/>
      <c r="AB838" s="1588"/>
      <c r="AC838" s="1588"/>
      <c r="AD838" s="1588"/>
    </row>
    <row r="839">
      <c r="A839" s="1588"/>
      <c r="B839" s="1588"/>
      <c r="C839" s="1588"/>
      <c r="D839" s="1588"/>
      <c r="E839" s="1588"/>
      <c r="F839" s="1588"/>
      <c r="G839" s="1588"/>
      <c r="H839" s="1588"/>
      <c r="I839" s="1588"/>
      <c r="J839" s="1588"/>
      <c r="K839" s="1588"/>
      <c r="L839" s="1588"/>
      <c r="N839" s="1588"/>
      <c r="O839" s="1588"/>
      <c r="P839" s="1588"/>
      <c r="Q839" s="1588"/>
      <c r="R839" s="1588"/>
      <c r="S839" s="1588"/>
      <c r="T839" s="1588"/>
      <c r="U839" s="1588"/>
      <c r="V839" s="1588"/>
      <c r="W839" s="1588"/>
      <c r="X839" s="1588"/>
      <c r="Y839" s="1588"/>
      <c r="Z839" s="1588"/>
      <c r="AA839" s="1588"/>
      <c r="AB839" s="1588"/>
      <c r="AC839" s="1588"/>
      <c r="AD839" s="1588"/>
    </row>
    <row r="840">
      <c r="A840" s="1588"/>
      <c r="B840" s="1588"/>
      <c r="C840" s="1588"/>
      <c r="D840" s="1588"/>
      <c r="E840" s="1588"/>
      <c r="F840" s="1588"/>
      <c r="G840" s="1588"/>
      <c r="H840" s="1588"/>
      <c r="I840" s="1588"/>
      <c r="J840" s="1588"/>
      <c r="K840" s="1588"/>
      <c r="L840" s="1588"/>
      <c r="N840" s="1588"/>
      <c r="O840" s="1588"/>
      <c r="P840" s="1588"/>
      <c r="Q840" s="1588"/>
      <c r="R840" s="1588"/>
      <c r="S840" s="1588"/>
      <c r="T840" s="1588"/>
      <c r="U840" s="1588"/>
      <c r="V840" s="1588"/>
      <c r="W840" s="1588"/>
      <c r="X840" s="1588"/>
      <c r="Y840" s="1588"/>
      <c r="Z840" s="1588"/>
      <c r="AA840" s="1588"/>
      <c r="AB840" s="1588"/>
      <c r="AC840" s="1588"/>
      <c r="AD840" s="1588"/>
    </row>
    <row r="841">
      <c r="A841" s="1588"/>
      <c r="B841" s="1588"/>
      <c r="C841" s="1588"/>
      <c r="D841" s="1588"/>
      <c r="E841" s="1588"/>
      <c r="F841" s="1588"/>
      <c r="G841" s="1588"/>
      <c r="H841" s="1588"/>
      <c r="I841" s="1588"/>
      <c r="J841" s="1588"/>
      <c r="K841" s="1588"/>
      <c r="L841" s="1588"/>
      <c r="N841" s="1588"/>
      <c r="O841" s="1588"/>
      <c r="P841" s="1588"/>
      <c r="Q841" s="1588"/>
      <c r="R841" s="1588"/>
      <c r="S841" s="1588"/>
      <c r="T841" s="1588"/>
      <c r="U841" s="1588"/>
      <c r="V841" s="1588"/>
      <c r="W841" s="1588"/>
      <c r="X841" s="1588"/>
      <c r="Y841" s="1588"/>
      <c r="Z841" s="1588"/>
      <c r="AA841" s="1588"/>
      <c r="AB841" s="1588"/>
      <c r="AC841" s="1588"/>
      <c r="AD841" s="1588"/>
    </row>
    <row r="842">
      <c r="A842" s="1588"/>
      <c r="B842" s="1588"/>
      <c r="C842" s="1588"/>
      <c r="D842" s="1588"/>
      <c r="E842" s="1588"/>
      <c r="F842" s="1588"/>
      <c r="G842" s="1588"/>
      <c r="H842" s="1588"/>
      <c r="I842" s="1588"/>
      <c r="J842" s="1588"/>
      <c r="K842" s="1588"/>
      <c r="L842" s="1588"/>
      <c r="N842" s="1588"/>
      <c r="O842" s="1588"/>
      <c r="P842" s="1588"/>
      <c r="Q842" s="1588"/>
      <c r="R842" s="1588"/>
      <c r="S842" s="1588"/>
      <c r="T842" s="1588"/>
      <c r="U842" s="1588"/>
      <c r="V842" s="1588"/>
      <c r="W842" s="1588"/>
      <c r="X842" s="1588"/>
      <c r="Y842" s="1588"/>
      <c r="Z842" s="1588"/>
      <c r="AA842" s="1588"/>
      <c r="AB842" s="1588"/>
      <c r="AC842" s="1588"/>
      <c r="AD842" s="1588"/>
    </row>
    <row r="843">
      <c r="A843" s="1588"/>
      <c r="B843" s="1588"/>
      <c r="C843" s="1588"/>
      <c r="D843" s="1588"/>
      <c r="E843" s="1588"/>
      <c r="F843" s="1588"/>
      <c r="G843" s="1588"/>
      <c r="H843" s="1588"/>
      <c r="I843" s="1588"/>
      <c r="J843" s="1588"/>
      <c r="K843" s="1588"/>
      <c r="L843" s="1588"/>
      <c r="N843" s="1588"/>
      <c r="O843" s="1588"/>
      <c r="P843" s="1588"/>
      <c r="Q843" s="1588"/>
      <c r="R843" s="1588"/>
      <c r="S843" s="1588"/>
      <c r="T843" s="1588"/>
      <c r="U843" s="1588"/>
      <c r="V843" s="1588"/>
      <c r="W843" s="1588"/>
      <c r="X843" s="1588"/>
      <c r="Y843" s="1588"/>
      <c r="Z843" s="1588"/>
      <c r="AA843" s="1588"/>
      <c r="AB843" s="1588"/>
      <c r="AC843" s="1588"/>
      <c r="AD843" s="1588"/>
    </row>
    <row r="844">
      <c r="A844" s="1588"/>
      <c r="B844" s="1588"/>
      <c r="C844" s="1588"/>
      <c r="D844" s="1588"/>
      <c r="E844" s="1588"/>
      <c r="F844" s="1588"/>
      <c r="G844" s="1588"/>
      <c r="H844" s="1588"/>
      <c r="I844" s="1588"/>
      <c r="J844" s="1588"/>
      <c r="K844" s="1588"/>
      <c r="L844" s="1588"/>
      <c r="N844" s="1588"/>
      <c r="O844" s="1588"/>
      <c r="P844" s="1588"/>
      <c r="Q844" s="1588"/>
      <c r="R844" s="1588"/>
      <c r="S844" s="1588"/>
      <c r="T844" s="1588"/>
      <c r="U844" s="1588"/>
      <c r="V844" s="1588"/>
      <c r="W844" s="1588"/>
      <c r="X844" s="1588"/>
      <c r="Y844" s="1588"/>
      <c r="Z844" s="1588"/>
      <c r="AA844" s="1588"/>
      <c r="AB844" s="1588"/>
      <c r="AC844" s="1588"/>
      <c r="AD844" s="1588"/>
    </row>
    <row r="845">
      <c r="A845" s="1588"/>
      <c r="B845" s="1588"/>
      <c r="C845" s="1588"/>
      <c r="D845" s="1588"/>
      <c r="E845" s="1588"/>
      <c r="F845" s="1588"/>
      <c r="G845" s="1588"/>
      <c r="H845" s="1588"/>
      <c r="I845" s="1588"/>
      <c r="J845" s="1588"/>
      <c r="K845" s="1588"/>
      <c r="L845" s="1588"/>
      <c r="N845" s="1588"/>
      <c r="O845" s="1588"/>
      <c r="P845" s="1588"/>
      <c r="Q845" s="1588"/>
      <c r="R845" s="1588"/>
      <c r="S845" s="1588"/>
      <c r="T845" s="1588"/>
      <c r="U845" s="1588"/>
      <c r="V845" s="1588"/>
      <c r="W845" s="1588"/>
      <c r="X845" s="1588"/>
      <c r="Y845" s="1588"/>
      <c r="Z845" s="1588"/>
      <c r="AA845" s="1588"/>
      <c r="AB845" s="1588"/>
      <c r="AC845" s="1588"/>
      <c r="AD845" s="1588"/>
    </row>
    <row r="846">
      <c r="A846" s="1588"/>
      <c r="B846" s="1588"/>
      <c r="C846" s="1588"/>
      <c r="D846" s="1588"/>
      <c r="E846" s="1588"/>
      <c r="F846" s="1588"/>
      <c r="G846" s="1588"/>
      <c r="H846" s="1588"/>
      <c r="I846" s="1588"/>
      <c r="J846" s="1588"/>
      <c r="K846" s="1588"/>
      <c r="L846" s="1588"/>
      <c r="N846" s="1588"/>
      <c r="O846" s="1588"/>
      <c r="P846" s="1588"/>
      <c r="Q846" s="1588"/>
      <c r="R846" s="1588"/>
      <c r="S846" s="1588"/>
      <c r="T846" s="1588"/>
      <c r="U846" s="1588"/>
      <c r="V846" s="1588"/>
      <c r="W846" s="1588"/>
      <c r="X846" s="1588"/>
      <c r="Y846" s="1588"/>
      <c r="Z846" s="1588"/>
      <c r="AA846" s="1588"/>
      <c r="AB846" s="1588"/>
      <c r="AC846" s="1588"/>
      <c r="AD846" s="1588"/>
    </row>
    <row r="847">
      <c r="A847" s="1588"/>
      <c r="B847" s="1588"/>
      <c r="C847" s="1588"/>
      <c r="D847" s="1588"/>
      <c r="E847" s="1588"/>
      <c r="F847" s="1588"/>
      <c r="G847" s="1588"/>
      <c r="H847" s="1588"/>
      <c r="I847" s="1588"/>
      <c r="J847" s="1588"/>
      <c r="K847" s="1588"/>
      <c r="L847" s="1588"/>
      <c r="N847" s="1588"/>
      <c r="O847" s="1588"/>
      <c r="P847" s="1588"/>
      <c r="Q847" s="1588"/>
      <c r="R847" s="1588"/>
      <c r="S847" s="1588"/>
      <c r="T847" s="1588"/>
      <c r="U847" s="1588"/>
      <c r="V847" s="1588"/>
      <c r="W847" s="1588"/>
      <c r="X847" s="1588"/>
      <c r="Y847" s="1588"/>
      <c r="Z847" s="1588"/>
      <c r="AA847" s="1588"/>
      <c r="AB847" s="1588"/>
      <c r="AC847" s="1588"/>
      <c r="AD847" s="1588"/>
    </row>
    <row r="848">
      <c r="A848" s="1588"/>
      <c r="B848" s="1588"/>
      <c r="C848" s="1588"/>
      <c r="D848" s="1588"/>
      <c r="E848" s="1588"/>
      <c r="F848" s="1588"/>
      <c r="G848" s="1588"/>
      <c r="H848" s="1588"/>
      <c r="I848" s="1588"/>
      <c r="J848" s="1588"/>
      <c r="K848" s="1588"/>
      <c r="L848" s="1588"/>
      <c r="N848" s="1588"/>
      <c r="O848" s="1588"/>
      <c r="P848" s="1588"/>
      <c r="Q848" s="1588"/>
      <c r="R848" s="1588"/>
      <c r="S848" s="1588"/>
      <c r="T848" s="1588"/>
      <c r="U848" s="1588"/>
      <c r="V848" s="1588"/>
      <c r="W848" s="1588"/>
      <c r="X848" s="1588"/>
      <c r="Y848" s="1588"/>
      <c r="Z848" s="1588"/>
      <c r="AA848" s="1588"/>
      <c r="AB848" s="1588"/>
      <c r="AC848" s="1588"/>
      <c r="AD848" s="1588"/>
    </row>
    <row r="849">
      <c r="A849" s="1588"/>
      <c r="B849" s="1588"/>
      <c r="C849" s="1588"/>
      <c r="D849" s="1588"/>
      <c r="E849" s="1588"/>
      <c r="F849" s="1588"/>
      <c r="G849" s="1588"/>
      <c r="H849" s="1588"/>
      <c r="I849" s="1588"/>
      <c r="J849" s="1588"/>
      <c r="K849" s="1588"/>
      <c r="L849" s="1588"/>
      <c r="N849" s="1588"/>
      <c r="O849" s="1588"/>
      <c r="P849" s="1588"/>
      <c r="Q849" s="1588"/>
      <c r="R849" s="1588"/>
      <c r="S849" s="1588"/>
      <c r="T849" s="1588"/>
      <c r="U849" s="1588"/>
      <c r="V849" s="1588"/>
      <c r="W849" s="1588"/>
      <c r="X849" s="1588"/>
      <c r="Y849" s="1588"/>
      <c r="Z849" s="1588"/>
      <c r="AA849" s="1588"/>
      <c r="AB849" s="1588"/>
      <c r="AC849" s="1588"/>
      <c r="AD849" s="1588"/>
    </row>
    <row r="850">
      <c r="A850" s="1588"/>
      <c r="B850" s="1588"/>
      <c r="C850" s="1588"/>
      <c r="D850" s="1588"/>
      <c r="E850" s="1588"/>
      <c r="F850" s="1588"/>
      <c r="G850" s="1588"/>
      <c r="H850" s="1588"/>
      <c r="I850" s="1588"/>
      <c r="J850" s="1588"/>
      <c r="K850" s="1588"/>
      <c r="L850" s="1588"/>
      <c r="N850" s="1588"/>
      <c r="O850" s="1588"/>
      <c r="P850" s="1588"/>
      <c r="Q850" s="1588"/>
      <c r="R850" s="1588"/>
      <c r="S850" s="1588"/>
      <c r="T850" s="1588"/>
      <c r="U850" s="1588"/>
      <c r="V850" s="1588"/>
      <c r="W850" s="1588"/>
      <c r="X850" s="1588"/>
      <c r="Y850" s="1588"/>
      <c r="Z850" s="1588"/>
      <c r="AA850" s="1588"/>
      <c r="AB850" s="1588"/>
      <c r="AC850" s="1588"/>
      <c r="AD850" s="1588"/>
    </row>
    <row r="851">
      <c r="A851" s="1588"/>
      <c r="B851" s="1588"/>
      <c r="C851" s="1588"/>
      <c r="D851" s="1588"/>
      <c r="E851" s="1588"/>
      <c r="F851" s="1588"/>
      <c r="G851" s="1588"/>
      <c r="H851" s="1588"/>
      <c r="I851" s="1588"/>
      <c r="J851" s="1588"/>
      <c r="K851" s="1588"/>
      <c r="L851" s="1588"/>
      <c r="N851" s="1588"/>
      <c r="O851" s="1588"/>
      <c r="P851" s="1588"/>
      <c r="Q851" s="1588"/>
      <c r="R851" s="1588"/>
      <c r="S851" s="1588"/>
      <c r="T851" s="1588"/>
      <c r="U851" s="1588"/>
      <c r="V851" s="1588"/>
      <c r="W851" s="1588"/>
      <c r="X851" s="1588"/>
      <c r="Y851" s="1588"/>
      <c r="Z851" s="1588"/>
      <c r="AA851" s="1588"/>
      <c r="AB851" s="1588"/>
      <c r="AC851" s="1588"/>
      <c r="AD851" s="1588"/>
    </row>
    <row r="852">
      <c r="A852" s="1588"/>
      <c r="B852" s="1588"/>
      <c r="C852" s="1588"/>
      <c r="D852" s="1588"/>
      <c r="E852" s="1588"/>
      <c r="F852" s="1588"/>
      <c r="G852" s="1588"/>
      <c r="H852" s="1588"/>
      <c r="I852" s="1588"/>
      <c r="J852" s="1588"/>
      <c r="K852" s="1588"/>
      <c r="L852" s="1588"/>
      <c r="N852" s="1588"/>
      <c r="O852" s="1588"/>
      <c r="P852" s="1588"/>
      <c r="Q852" s="1588"/>
      <c r="R852" s="1588"/>
      <c r="S852" s="1588"/>
      <c r="T852" s="1588"/>
      <c r="U852" s="1588"/>
      <c r="V852" s="1588"/>
      <c r="W852" s="1588"/>
      <c r="X852" s="1588"/>
      <c r="Y852" s="1588"/>
      <c r="Z852" s="1588"/>
      <c r="AA852" s="1588"/>
      <c r="AB852" s="1588"/>
      <c r="AC852" s="1588"/>
      <c r="AD852" s="1588"/>
    </row>
    <row r="853">
      <c r="A853" s="1588"/>
      <c r="B853" s="1588"/>
      <c r="C853" s="1588"/>
      <c r="D853" s="1588"/>
      <c r="E853" s="1588"/>
      <c r="F853" s="1588"/>
      <c r="G853" s="1588"/>
      <c r="H853" s="1588"/>
      <c r="I853" s="1588"/>
      <c r="J853" s="1588"/>
      <c r="K853" s="1588"/>
      <c r="L853" s="1588"/>
      <c r="N853" s="1588"/>
      <c r="O853" s="1588"/>
      <c r="P853" s="1588"/>
      <c r="Q853" s="1588"/>
      <c r="R853" s="1588"/>
      <c r="S853" s="1588"/>
      <c r="T853" s="1588"/>
      <c r="U853" s="1588"/>
      <c r="V853" s="1588"/>
      <c r="W853" s="1588"/>
      <c r="X853" s="1588"/>
      <c r="Y853" s="1588"/>
      <c r="Z853" s="1588"/>
      <c r="AA853" s="1588"/>
      <c r="AB853" s="1588"/>
      <c r="AC853" s="1588"/>
      <c r="AD853" s="1588"/>
    </row>
    <row r="854">
      <c r="A854" s="1588"/>
      <c r="B854" s="1588"/>
      <c r="C854" s="1588"/>
      <c r="D854" s="1588"/>
      <c r="E854" s="1588"/>
      <c r="F854" s="1588"/>
      <c r="G854" s="1588"/>
      <c r="H854" s="1588"/>
      <c r="I854" s="1588"/>
      <c r="J854" s="1588"/>
      <c r="K854" s="1588"/>
      <c r="L854" s="1588"/>
      <c r="N854" s="1588"/>
      <c r="O854" s="1588"/>
      <c r="P854" s="1588"/>
      <c r="Q854" s="1588"/>
      <c r="R854" s="1588"/>
      <c r="S854" s="1588"/>
      <c r="T854" s="1588"/>
      <c r="U854" s="1588"/>
      <c r="V854" s="1588"/>
      <c r="W854" s="1588"/>
      <c r="X854" s="1588"/>
      <c r="Y854" s="1588"/>
      <c r="Z854" s="1588"/>
      <c r="AA854" s="1588"/>
      <c r="AB854" s="1588"/>
      <c r="AC854" s="1588"/>
      <c r="AD854" s="1588"/>
    </row>
    <row r="855">
      <c r="A855" s="1588"/>
      <c r="B855" s="1588"/>
      <c r="C855" s="1588"/>
      <c r="D855" s="1588"/>
      <c r="E855" s="1588"/>
      <c r="F855" s="1588"/>
      <c r="G855" s="1588"/>
      <c r="H855" s="1588"/>
      <c r="I855" s="1588"/>
      <c r="J855" s="1588"/>
      <c r="K855" s="1588"/>
      <c r="L855" s="1588"/>
      <c r="N855" s="1588"/>
      <c r="O855" s="1588"/>
      <c r="P855" s="1588"/>
      <c r="Q855" s="1588"/>
      <c r="R855" s="1588"/>
      <c r="S855" s="1588"/>
      <c r="T855" s="1588"/>
      <c r="U855" s="1588"/>
      <c r="V855" s="1588"/>
      <c r="W855" s="1588"/>
      <c r="X855" s="1588"/>
      <c r="Y855" s="1588"/>
      <c r="Z855" s="1588"/>
      <c r="AA855" s="1588"/>
      <c r="AB855" s="1588"/>
      <c r="AC855" s="1588"/>
      <c r="AD855" s="1588"/>
    </row>
    <row r="856">
      <c r="A856" s="1588"/>
      <c r="B856" s="1588"/>
      <c r="C856" s="1588"/>
      <c r="D856" s="1588"/>
      <c r="E856" s="1588"/>
      <c r="F856" s="1588"/>
      <c r="G856" s="1588"/>
      <c r="H856" s="1588"/>
      <c r="I856" s="1588"/>
      <c r="J856" s="1588"/>
      <c r="K856" s="1588"/>
      <c r="L856" s="1588"/>
      <c r="N856" s="1588"/>
      <c r="O856" s="1588"/>
      <c r="P856" s="1588"/>
      <c r="Q856" s="1588"/>
      <c r="R856" s="1588"/>
      <c r="S856" s="1588"/>
      <c r="T856" s="1588"/>
      <c r="U856" s="1588"/>
      <c r="V856" s="1588"/>
      <c r="W856" s="1588"/>
      <c r="X856" s="1588"/>
      <c r="Y856" s="1588"/>
      <c r="Z856" s="1588"/>
      <c r="AA856" s="1588"/>
      <c r="AB856" s="1588"/>
      <c r="AC856" s="1588"/>
      <c r="AD856" s="1588"/>
    </row>
    <row r="857">
      <c r="A857" s="1588"/>
      <c r="B857" s="1588"/>
      <c r="C857" s="1588"/>
      <c r="D857" s="1588"/>
      <c r="E857" s="1588"/>
      <c r="F857" s="1588"/>
      <c r="G857" s="1588"/>
      <c r="H857" s="1588"/>
      <c r="I857" s="1588"/>
      <c r="J857" s="1588"/>
      <c r="K857" s="1588"/>
      <c r="L857" s="1588"/>
      <c r="N857" s="1588"/>
      <c r="O857" s="1588"/>
      <c r="P857" s="1588"/>
      <c r="Q857" s="1588"/>
      <c r="R857" s="1588"/>
      <c r="S857" s="1588"/>
      <c r="T857" s="1588"/>
      <c r="U857" s="1588"/>
      <c r="V857" s="1588"/>
      <c r="W857" s="1588"/>
      <c r="X857" s="1588"/>
      <c r="Y857" s="1588"/>
      <c r="Z857" s="1588"/>
      <c r="AA857" s="1588"/>
      <c r="AB857" s="1588"/>
      <c r="AC857" s="1588"/>
      <c r="AD857" s="1588"/>
    </row>
    <row r="858">
      <c r="A858" s="1588"/>
      <c r="B858" s="1588"/>
      <c r="C858" s="1588"/>
      <c r="D858" s="1588"/>
      <c r="E858" s="1588"/>
      <c r="F858" s="1588"/>
      <c r="G858" s="1588"/>
      <c r="H858" s="1588"/>
      <c r="I858" s="1588"/>
      <c r="J858" s="1588"/>
      <c r="K858" s="1588"/>
      <c r="L858" s="1588"/>
      <c r="N858" s="1588"/>
      <c r="O858" s="1588"/>
      <c r="P858" s="1588"/>
      <c r="Q858" s="1588"/>
      <c r="R858" s="1588"/>
      <c r="S858" s="1588"/>
      <c r="T858" s="1588"/>
      <c r="U858" s="1588"/>
      <c r="V858" s="1588"/>
      <c r="W858" s="1588"/>
      <c r="X858" s="1588"/>
      <c r="Y858" s="1588"/>
      <c r="Z858" s="1588"/>
      <c r="AA858" s="1588"/>
      <c r="AB858" s="1588"/>
      <c r="AC858" s="1588"/>
      <c r="AD858" s="1588"/>
    </row>
    <row r="859">
      <c r="A859" s="1588"/>
      <c r="B859" s="1588"/>
      <c r="C859" s="1588"/>
      <c r="D859" s="1588"/>
      <c r="E859" s="1588"/>
      <c r="F859" s="1588"/>
      <c r="G859" s="1588"/>
      <c r="H859" s="1588"/>
      <c r="I859" s="1588"/>
      <c r="J859" s="1588"/>
      <c r="K859" s="1588"/>
      <c r="L859" s="1588"/>
      <c r="N859" s="1588"/>
      <c r="O859" s="1588"/>
      <c r="P859" s="1588"/>
      <c r="Q859" s="1588"/>
      <c r="R859" s="1588"/>
      <c r="S859" s="1588"/>
      <c r="T859" s="1588"/>
      <c r="U859" s="1588"/>
      <c r="V859" s="1588"/>
      <c r="W859" s="1588"/>
      <c r="X859" s="1588"/>
      <c r="Y859" s="1588"/>
      <c r="Z859" s="1588"/>
      <c r="AA859" s="1588"/>
      <c r="AB859" s="1588"/>
      <c r="AC859" s="1588"/>
      <c r="AD859" s="1588"/>
    </row>
    <row r="860">
      <c r="A860" s="1588"/>
      <c r="B860" s="1588"/>
      <c r="C860" s="1588"/>
      <c r="D860" s="1588"/>
      <c r="E860" s="1588"/>
      <c r="F860" s="1588"/>
      <c r="G860" s="1588"/>
      <c r="H860" s="1588"/>
      <c r="I860" s="1588"/>
      <c r="J860" s="1588"/>
      <c r="K860" s="1588"/>
      <c r="L860" s="1588"/>
      <c r="N860" s="1588"/>
      <c r="O860" s="1588"/>
      <c r="P860" s="1588"/>
      <c r="Q860" s="1588"/>
      <c r="R860" s="1588"/>
      <c r="S860" s="1588"/>
      <c r="T860" s="1588"/>
      <c r="U860" s="1588"/>
      <c r="V860" s="1588"/>
      <c r="W860" s="1588"/>
      <c r="X860" s="1588"/>
      <c r="Y860" s="1588"/>
      <c r="Z860" s="1588"/>
      <c r="AA860" s="1588"/>
      <c r="AB860" s="1588"/>
      <c r="AC860" s="1588"/>
      <c r="AD860" s="1588"/>
    </row>
    <row r="861">
      <c r="A861" s="1588"/>
      <c r="B861" s="1588"/>
      <c r="C861" s="1588"/>
      <c r="D861" s="1588"/>
      <c r="E861" s="1588"/>
      <c r="F861" s="1588"/>
      <c r="G861" s="1588"/>
      <c r="H861" s="1588"/>
      <c r="I861" s="1588"/>
      <c r="J861" s="1588"/>
      <c r="K861" s="1588"/>
      <c r="L861" s="1588"/>
      <c r="N861" s="1588"/>
      <c r="O861" s="1588"/>
      <c r="P861" s="1588"/>
      <c r="Q861" s="1588"/>
      <c r="R861" s="1588"/>
      <c r="S861" s="1588"/>
      <c r="T861" s="1588"/>
      <c r="U861" s="1588"/>
      <c r="V861" s="1588"/>
      <c r="W861" s="1588"/>
      <c r="X861" s="1588"/>
      <c r="Y861" s="1588"/>
      <c r="Z861" s="1588"/>
      <c r="AA861" s="1588"/>
      <c r="AB861" s="1588"/>
      <c r="AC861" s="1588"/>
      <c r="AD861" s="1588"/>
    </row>
    <row r="862">
      <c r="A862" s="1588"/>
      <c r="B862" s="1588"/>
      <c r="C862" s="1588"/>
      <c r="D862" s="1588"/>
      <c r="E862" s="1588"/>
      <c r="F862" s="1588"/>
      <c r="G862" s="1588"/>
      <c r="H862" s="1588"/>
      <c r="I862" s="1588"/>
      <c r="J862" s="1588"/>
      <c r="K862" s="1588"/>
      <c r="L862" s="1588"/>
      <c r="N862" s="1588"/>
      <c r="O862" s="1588"/>
      <c r="P862" s="1588"/>
      <c r="Q862" s="1588"/>
      <c r="R862" s="1588"/>
      <c r="S862" s="1588"/>
      <c r="T862" s="1588"/>
      <c r="U862" s="1588"/>
      <c r="V862" s="1588"/>
      <c r="W862" s="1588"/>
      <c r="X862" s="1588"/>
      <c r="Y862" s="1588"/>
      <c r="Z862" s="1588"/>
      <c r="AA862" s="1588"/>
      <c r="AB862" s="1588"/>
      <c r="AC862" s="1588"/>
      <c r="AD862" s="1588"/>
    </row>
    <row r="863">
      <c r="A863" s="1588"/>
      <c r="B863" s="1588"/>
      <c r="C863" s="1588"/>
      <c r="D863" s="1588"/>
      <c r="E863" s="1588"/>
      <c r="F863" s="1588"/>
      <c r="G863" s="1588"/>
      <c r="H863" s="1588"/>
      <c r="I863" s="1588"/>
      <c r="J863" s="1588"/>
      <c r="K863" s="1588"/>
      <c r="L863" s="1588"/>
      <c r="N863" s="1588"/>
      <c r="O863" s="1588"/>
      <c r="P863" s="1588"/>
      <c r="Q863" s="1588"/>
      <c r="R863" s="1588"/>
      <c r="S863" s="1588"/>
      <c r="T863" s="1588"/>
      <c r="U863" s="1588"/>
      <c r="V863" s="1588"/>
      <c r="W863" s="1588"/>
      <c r="X863" s="1588"/>
      <c r="Y863" s="1588"/>
      <c r="Z863" s="1588"/>
      <c r="AA863" s="1588"/>
      <c r="AB863" s="1588"/>
      <c r="AC863" s="1588"/>
      <c r="AD863" s="1588"/>
    </row>
    <row r="864">
      <c r="A864" s="1588"/>
      <c r="B864" s="1588"/>
      <c r="C864" s="1588"/>
      <c r="D864" s="1588"/>
      <c r="E864" s="1588"/>
      <c r="F864" s="1588"/>
      <c r="G864" s="1588"/>
      <c r="H864" s="1588"/>
      <c r="I864" s="1588"/>
      <c r="J864" s="1588"/>
      <c r="K864" s="1588"/>
      <c r="L864" s="1588"/>
      <c r="N864" s="1588"/>
      <c r="O864" s="1588"/>
      <c r="P864" s="1588"/>
      <c r="Q864" s="1588"/>
      <c r="R864" s="1588"/>
      <c r="S864" s="1588"/>
      <c r="T864" s="1588"/>
      <c r="U864" s="1588"/>
      <c r="V864" s="1588"/>
      <c r="W864" s="1588"/>
      <c r="X864" s="1588"/>
      <c r="Y864" s="1588"/>
      <c r="Z864" s="1588"/>
      <c r="AA864" s="1588"/>
      <c r="AB864" s="1588"/>
      <c r="AC864" s="1588"/>
      <c r="AD864" s="1588"/>
    </row>
    <row r="865">
      <c r="A865" s="1588"/>
      <c r="B865" s="1588"/>
      <c r="C865" s="1588"/>
      <c r="D865" s="1588"/>
      <c r="E865" s="1588"/>
      <c r="F865" s="1588"/>
      <c r="G865" s="1588"/>
      <c r="H865" s="1588"/>
      <c r="I865" s="1588"/>
      <c r="J865" s="1588"/>
      <c r="K865" s="1588"/>
      <c r="L865" s="1588"/>
      <c r="N865" s="1588"/>
      <c r="O865" s="1588"/>
      <c r="P865" s="1588"/>
      <c r="Q865" s="1588"/>
      <c r="R865" s="1588"/>
      <c r="S865" s="1588"/>
      <c r="T865" s="1588"/>
      <c r="U865" s="1588"/>
      <c r="V865" s="1588"/>
      <c r="W865" s="1588"/>
      <c r="X865" s="1588"/>
      <c r="Y865" s="1588"/>
      <c r="Z865" s="1588"/>
      <c r="AA865" s="1588"/>
      <c r="AB865" s="1588"/>
      <c r="AC865" s="1588"/>
      <c r="AD865" s="1588"/>
    </row>
    <row r="866">
      <c r="A866" s="1588"/>
      <c r="B866" s="1588"/>
      <c r="C866" s="1588"/>
      <c r="D866" s="1588"/>
      <c r="E866" s="1588"/>
      <c r="F866" s="1588"/>
      <c r="G866" s="1588"/>
      <c r="H866" s="1588"/>
      <c r="I866" s="1588"/>
      <c r="J866" s="1588"/>
      <c r="K866" s="1588"/>
      <c r="L866" s="1588"/>
      <c r="N866" s="1588"/>
      <c r="O866" s="1588"/>
      <c r="P866" s="1588"/>
      <c r="Q866" s="1588"/>
      <c r="R866" s="1588"/>
      <c r="S866" s="1588"/>
      <c r="T866" s="1588"/>
      <c r="U866" s="1588"/>
      <c r="V866" s="1588"/>
      <c r="W866" s="1588"/>
      <c r="X866" s="1588"/>
      <c r="Y866" s="1588"/>
      <c r="Z866" s="1588"/>
      <c r="AA866" s="1588"/>
      <c r="AB866" s="1588"/>
      <c r="AC866" s="1588"/>
      <c r="AD866" s="1588"/>
    </row>
    <row r="867">
      <c r="A867" s="1588"/>
      <c r="B867" s="1588"/>
      <c r="C867" s="1588"/>
      <c r="D867" s="1588"/>
      <c r="E867" s="1588"/>
      <c r="F867" s="1588"/>
      <c r="G867" s="1588"/>
      <c r="H867" s="1588"/>
      <c r="I867" s="1588"/>
      <c r="J867" s="1588"/>
      <c r="K867" s="1588"/>
      <c r="L867" s="1588"/>
      <c r="N867" s="1588"/>
      <c r="O867" s="1588"/>
      <c r="P867" s="1588"/>
      <c r="Q867" s="1588"/>
      <c r="R867" s="1588"/>
      <c r="S867" s="1588"/>
      <c r="T867" s="1588"/>
      <c r="U867" s="1588"/>
      <c r="V867" s="1588"/>
      <c r="W867" s="1588"/>
      <c r="X867" s="1588"/>
      <c r="Y867" s="1588"/>
      <c r="Z867" s="1588"/>
      <c r="AA867" s="1588"/>
      <c r="AB867" s="1588"/>
      <c r="AC867" s="1588"/>
      <c r="AD867" s="1588"/>
    </row>
    <row r="868">
      <c r="A868" s="1588"/>
      <c r="B868" s="1588"/>
      <c r="C868" s="1588"/>
      <c r="D868" s="1588"/>
      <c r="E868" s="1588"/>
      <c r="F868" s="1588"/>
      <c r="G868" s="1588"/>
      <c r="H868" s="1588"/>
      <c r="I868" s="1588"/>
      <c r="J868" s="1588"/>
      <c r="K868" s="1588"/>
      <c r="L868" s="1588"/>
      <c r="N868" s="1588"/>
      <c r="O868" s="1588"/>
      <c r="P868" s="1588"/>
      <c r="Q868" s="1588"/>
      <c r="R868" s="1588"/>
      <c r="S868" s="1588"/>
      <c r="T868" s="1588"/>
      <c r="U868" s="1588"/>
      <c r="V868" s="1588"/>
      <c r="W868" s="1588"/>
      <c r="X868" s="1588"/>
      <c r="Y868" s="1588"/>
      <c r="Z868" s="1588"/>
      <c r="AA868" s="1588"/>
      <c r="AB868" s="1588"/>
      <c r="AC868" s="1588"/>
      <c r="AD868" s="1588"/>
    </row>
    <row r="869">
      <c r="A869" s="1588"/>
      <c r="B869" s="1588"/>
      <c r="C869" s="1588"/>
      <c r="D869" s="1588"/>
      <c r="E869" s="1588"/>
      <c r="F869" s="1588"/>
      <c r="G869" s="1588"/>
      <c r="H869" s="1588"/>
      <c r="I869" s="1588"/>
      <c r="J869" s="1588"/>
      <c r="K869" s="1588"/>
      <c r="L869" s="1588"/>
      <c r="N869" s="1588"/>
      <c r="O869" s="1588"/>
      <c r="P869" s="1588"/>
      <c r="Q869" s="1588"/>
      <c r="R869" s="1588"/>
      <c r="S869" s="1588"/>
      <c r="T869" s="1588"/>
      <c r="U869" s="1588"/>
      <c r="V869" s="1588"/>
      <c r="W869" s="1588"/>
      <c r="X869" s="1588"/>
      <c r="Y869" s="1588"/>
      <c r="Z869" s="1588"/>
      <c r="AA869" s="1588"/>
      <c r="AB869" s="1588"/>
      <c r="AC869" s="1588"/>
      <c r="AD869" s="1588"/>
    </row>
    <row r="870">
      <c r="A870" s="1588"/>
      <c r="B870" s="1588"/>
      <c r="C870" s="1588"/>
      <c r="D870" s="1588"/>
      <c r="E870" s="1588"/>
      <c r="F870" s="1588"/>
      <c r="G870" s="1588"/>
      <c r="H870" s="1588"/>
      <c r="I870" s="1588"/>
      <c r="J870" s="1588"/>
      <c r="K870" s="1588"/>
      <c r="L870" s="1588"/>
      <c r="N870" s="1588"/>
      <c r="O870" s="1588"/>
      <c r="P870" s="1588"/>
      <c r="Q870" s="1588"/>
      <c r="R870" s="1588"/>
      <c r="S870" s="1588"/>
      <c r="T870" s="1588"/>
      <c r="U870" s="1588"/>
      <c r="V870" s="1588"/>
      <c r="W870" s="1588"/>
      <c r="X870" s="1588"/>
      <c r="Y870" s="1588"/>
      <c r="Z870" s="1588"/>
      <c r="AA870" s="1588"/>
      <c r="AB870" s="1588"/>
      <c r="AC870" s="1588"/>
      <c r="AD870" s="1588"/>
    </row>
    <row r="871">
      <c r="A871" s="1588"/>
      <c r="B871" s="1588"/>
      <c r="C871" s="1588"/>
      <c r="D871" s="1588"/>
      <c r="E871" s="1588"/>
      <c r="F871" s="1588"/>
      <c r="G871" s="1588"/>
      <c r="H871" s="1588"/>
      <c r="I871" s="1588"/>
      <c r="J871" s="1588"/>
      <c r="K871" s="1588"/>
      <c r="L871" s="1588"/>
      <c r="N871" s="1588"/>
      <c r="O871" s="1588"/>
      <c r="P871" s="1588"/>
      <c r="Q871" s="1588"/>
      <c r="R871" s="1588"/>
      <c r="S871" s="1588"/>
      <c r="T871" s="1588"/>
      <c r="U871" s="1588"/>
      <c r="V871" s="1588"/>
      <c r="W871" s="1588"/>
      <c r="X871" s="1588"/>
      <c r="Y871" s="1588"/>
      <c r="Z871" s="1588"/>
      <c r="AA871" s="1588"/>
      <c r="AB871" s="1588"/>
      <c r="AC871" s="1588"/>
      <c r="AD871" s="1588"/>
    </row>
    <row r="872">
      <c r="A872" s="1588"/>
      <c r="B872" s="1588"/>
      <c r="C872" s="1588"/>
      <c r="D872" s="1588"/>
      <c r="E872" s="1588"/>
      <c r="F872" s="1588"/>
      <c r="G872" s="1588"/>
      <c r="H872" s="1588"/>
      <c r="I872" s="1588"/>
      <c r="J872" s="1588"/>
      <c r="K872" s="1588"/>
      <c r="L872" s="1588"/>
      <c r="N872" s="1588"/>
      <c r="O872" s="1588"/>
      <c r="P872" s="1588"/>
      <c r="Q872" s="1588"/>
      <c r="R872" s="1588"/>
      <c r="S872" s="1588"/>
      <c r="T872" s="1588"/>
      <c r="U872" s="1588"/>
      <c r="V872" s="1588"/>
      <c r="W872" s="1588"/>
      <c r="X872" s="1588"/>
      <c r="Y872" s="1588"/>
      <c r="Z872" s="1588"/>
      <c r="AA872" s="1588"/>
      <c r="AB872" s="1588"/>
      <c r="AC872" s="1588"/>
      <c r="AD872" s="1588"/>
    </row>
    <row r="873">
      <c r="A873" s="1588"/>
      <c r="B873" s="1588"/>
      <c r="C873" s="1588"/>
      <c r="D873" s="1588"/>
      <c r="E873" s="1588"/>
      <c r="F873" s="1588"/>
      <c r="G873" s="1588"/>
      <c r="H873" s="1588"/>
      <c r="I873" s="1588"/>
      <c r="J873" s="1588"/>
      <c r="K873" s="1588"/>
      <c r="L873" s="1588"/>
      <c r="N873" s="1588"/>
      <c r="O873" s="1588"/>
      <c r="P873" s="1588"/>
      <c r="Q873" s="1588"/>
      <c r="R873" s="1588"/>
      <c r="S873" s="1588"/>
      <c r="T873" s="1588"/>
      <c r="U873" s="1588"/>
      <c r="V873" s="1588"/>
      <c r="W873" s="1588"/>
      <c r="X873" s="1588"/>
      <c r="Y873" s="1588"/>
      <c r="Z873" s="1588"/>
      <c r="AA873" s="1588"/>
      <c r="AB873" s="1588"/>
      <c r="AC873" s="1588"/>
      <c r="AD873" s="1588"/>
    </row>
    <row r="874">
      <c r="A874" s="1588"/>
      <c r="B874" s="1588"/>
      <c r="C874" s="1588"/>
      <c r="D874" s="1588"/>
      <c r="E874" s="1588"/>
      <c r="F874" s="1588"/>
      <c r="G874" s="1588"/>
      <c r="H874" s="1588"/>
      <c r="I874" s="1588"/>
      <c r="J874" s="1588"/>
      <c r="K874" s="1588"/>
      <c r="L874" s="1588"/>
      <c r="N874" s="1588"/>
      <c r="O874" s="1588"/>
      <c r="P874" s="1588"/>
      <c r="Q874" s="1588"/>
      <c r="R874" s="1588"/>
      <c r="S874" s="1588"/>
      <c r="T874" s="1588"/>
      <c r="U874" s="1588"/>
      <c r="V874" s="1588"/>
      <c r="W874" s="1588"/>
      <c r="X874" s="1588"/>
      <c r="Y874" s="1588"/>
      <c r="Z874" s="1588"/>
      <c r="AA874" s="1588"/>
      <c r="AB874" s="1588"/>
      <c r="AC874" s="1588"/>
      <c r="AD874" s="1588"/>
    </row>
    <row r="875">
      <c r="A875" s="1588"/>
      <c r="B875" s="1588"/>
      <c r="C875" s="1588"/>
      <c r="D875" s="1588"/>
      <c r="E875" s="1588"/>
      <c r="F875" s="1588"/>
      <c r="G875" s="1588"/>
      <c r="H875" s="1588"/>
      <c r="I875" s="1588"/>
      <c r="J875" s="1588"/>
      <c r="K875" s="1588"/>
      <c r="L875" s="1588"/>
      <c r="N875" s="1588"/>
      <c r="O875" s="1588"/>
      <c r="P875" s="1588"/>
      <c r="Q875" s="1588"/>
      <c r="R875" s="1588"/>
      <c r="S875" s="1588"/>
      <c r="T875" s="1588"/>
      <c r="U875" s="1588"/>
      <c r="V875" s="1588"/>
      <c r="W875" s="1588"/>
      <c r="X875" s="1588"/>
      <c r="Y875" s="1588"/>
      <c r="Z875" s="1588"/>
      <c r="AA875" s="1588"/>
      <c r="AB875" s="1588"/>
      <c r="AC875" s="1588"/>
      <c r="AD875" s="1588"/>
    </row>
    <row r="876">
      <c r="A876" s="1588"/>
      <c r="B876" s="1588"/>
      <c r="C876" s="1588"/>
      <c r="D876" s="1588"/>
      <c r="E876" s="1588"/>
      <c r="F876" s="1588"/>
      <c r="G876" s="1588"/>
      <c r="H876" s="1588"/>
      <c r="I876" s="1588"/>
      <c r="J876" s="1588"/>
      <c r="K876" s="1588"/>
      <c r="L876" s="1588"/>
      <c r="N876" s="1588"/>
      <c r="O876" s="1588"/>
      <c r="P876" s="1588"/>
      <c r="Q876" s="1588"/>
      <c r="R876" s="1588"/>
      <c r="S876" s="1588"/>
      <c r="T876" s="1588"/>
      <c r="U876" s="1588"/>
      <c r="V876" s="1588"/>
      <c r="W876" s="1588"/>
      <c r="X876" s="1588"/>
      <c r="Y876" s="1588"/>
      <c r="Z876" s="1588"/>
      <c r="AA876" s="1588"/>
      <c r="AB876" s="1588"/>
      <c r="AC876" s="1588"/>
      <c r="AD876" s="1588"/>
    </row>
    <row r="877">
      <c r="A877" s="1588"/>
      <c r="B877" s="1588"/>
      <c r="C877" s="1588"/>
      <c r="D877" s="1588"/>
      <c r="E877" s="1588"/>
      <c r="F877" s="1588"/>
      <c r="G877" s="1588"/>
      <c r="H877" s="1588"/>
      <c r="I877" s="1588"/>
      <c r="J877" s="1588"/>
      <c r="K877" s="1588"/>
      <c r="L877" s="1588"/>
      <c r="N877" s="1588"/>
      <c r="O877" s="1588"/>
      <c r="P877" s="1588"/>
      <c r="Q877" s="1588"/>
      <c r="R877" s="1588"/>
      <c r="S877" s="1588"/>
      <c r="T877" s="1588"/>
      <c r="U877" s="1588"/>
      <c r="V877" s="1588"/>
      <c r="W877" s="1588"/>
      <c r="X877" s="1588"/>
      <c r="Y877" s="1588"/>
      <c r="Z877" s="1588"/>
      <c r="AA877" s="1588"/>
      <c r="AB877" s="1588"/>
      <c r="AC877" s="1588"/>
      <c r="AD877" s="1588"/>
    </row>
    <row r="878">
      <c r="A878" s="1588"/>
      <c r="B878" s="1588"/>
      <c r="C878" s="1588"/>
      <c r="D878" s="1588"/>
      <c r="E878" s="1588"/>
      <c r="F878" s="1588"/>
      <c r="G878" s="1588"/>
      <c r="H878" s="1588"/>
      <c r="I878" s="1588"/>
      <c r="J878" s="1588"/>
      <c r="K878" s="1588"/>
      <c r="L878" s="1588"/>
      <c r="N878" s="1588"/>
      <c r="O878" s="1588"/>
      <c r="P878" s="1588"/>
      <c r="Q878" s="1588"/>
      <c r="R878" s="1588"/>
      <c r="S878" s="1588"/>
      <c r="T878" s="1588"/>
      <c r="U878" s="1588"/>
      <c r="V878" s="1588"/>
      <c r="W878" s="1588"/>
      <c r="X878" s="1588"/>
      <c r="Y878" s="1588"/>
      <c r="Z878" s="1588"/>
      <c r="AA878" s="1588"/>
      <c r="AB878" s="1588"/>
      <c r="AC878" s="1588"/>
      <c r="AD878" s="1588"/>
    </row>
    <row r="879">
      <c r="A879" s="1588"/>
      <c r="B879" s="1588"/>
      <c r="C879" s="1588"/>
      <c r="D879" s="1588"/>
      <c r="E879" s="1588"/>
      <c r="F879" s="1588"/>
      <c r="G879" s="1588"/>
      <c r="H879" s="1588"/>
      <c r="I879" s="1588"/>
      <c r="J879" s="1588"/>
      <c r="K879" s="1588"/>
      <c r="L879" s="1588"/>
      <c r="N879" s="1588"/>
      <c r="O879" s="1588"/>
      <c r="P879" s="1588"/>
      <c r="Q879" s="1588"/>
      <c r="R879" s="1588"/>
      <c r="S879" s="1588"/>
      <c r="T879" s="1588"/>
      <c r="U879" s="1588"/>
      <c r="V879" s="1588"/>
      <c r="W879" s="1588"/>
      <c r="X879" s="1588"/>
      <c r="Y879" s="1588"/>
      <c r="Z879" s="1588"/>
      <c r="AA879" s="1588"/>
      <c r="AB879" s="1588"/>
      <c r="AC879" s="1588"/>
      <c r="AD879" s="1588"/>
    </row>
    <row r="880">
      <c r="A880" s="1588"/>
      <c r="B880" s="1588"/>
      <c r="C880" s="1588"/>
      <c r="D880" s="1588"/>
      <c r="E880" s="1588"/>
      <c r="F880" s="1588"/>
      <c r="G880" s="1588"/>
      <c r="H880" s="1588"/>
      <c r="I880" s="1588"/>
      <c r="J880" s="1588"/>
      <c r="K880" s="1588"/>
      <c r="L880" s="1588"/>
      <c r="N880" s="1588"/>
      <c r="O880" s="1588"/>
      <c r="P880" s="1588"/>
      <c r="Q880" s="1588"/>
      <c r="R880" s="1588"/>
      <c r="S880" s="1588"/>
      <c r="T880" s="1588"/>
      <c r="U880" s="1588"/>
      <c r="V880" s="1588"/>
      <c r="W880" s="1588"/>
      <c r="X880" s="1588"/>
      <c r="Y880" s="1588"/>
      <c r="Z880" s="1588"/>
      <c r="AA880" s="1588"/>
      <c r="AB880" s="1588"/>
      <c r="AC880" s="1588"/>
      <c r="AD880" s="1588"/>
    </row>
    <row r="881">
      <c r="A881" s="1588"/>
      <c r="B881" s="1588"/>
      <c r="C881" s="1588"/>
      <c r="D881" s="1588"/>
      <c r="E881" s="1588"/>
      <c r="F881" s="1588"/>
      <c r="G881" s="1588"/>
      <c r="H881" s="1588"/>
      <c r="I881" s="1588"/>
      <c r="J881" s="1588"/>
      <c r="K881" s="1588"/>
      <c r="L881" s="1588"/>
      <c r="N881" s="1588"/>
      <c r="O881" s="1588"/>
      <c r="P881" s="1588"/>
      <c r="Q881" s="1588"/>
      <c r="R881" s="1588"/>
      <c r="S881" s="1588"/>
      <c r="T881" s="1588"/>
      <c r="U881" s="1588"/>
      <c r="V881" s="1588"/>
      <c r="W881" s="1588"/>
      <c r="X881" s="1588"/>
      <c r="Y881" s="1588"/>
      <c r="Z881" s="1588"/>
      <c r="AA881" s="1588"/>
      <c r="AB881" s="1588"/>
      <c r="AC881" s="1588"/>
      <c r="AD881" s="1588"/>
    </row>
    <row r="882">
      <c r="A882" s="1588"/>
      <c r="B882" s="1588"/>
      <c r="C882" s="1588"/>
      <c r="D882" s="1588"/>
      <c r="E882" s="1588"/>
      <c r="F882" s="1588"/>
      <c r="G882" s="1588"/>
      <c r="H882" s="1588"/>
      <c r="I882" s="1588"/>
      <c r="J882" s="1588"/>
      <c r="K882" s="1588"/>
      <c r="L882" s="1588"/>
      <c r="N882" s="1588"/>
      <c r="O882" s="1588"/>
      <c r="P882" s="1588"/>
      <c r="Q882" s="1588"/>
      <c r="R882" s="1588"/>
      <c r="S882" s="1588"/>
      <c r="T882" s="1588"/>
      <c r="U882" s="1588"/>
      <c r="V882" s="1588"/>
      <c r="W882" s="1588"/>
      <c r="X882" s="1588"/>
      <c r="Y882" s="1588"/>
      <c r="Z882" s="1588"/>
      <c r="AA882" s="1588"/>
      <c r="AB882" s="1588"/>
      <c r="AC882" s="1588"/>
      <c r="AD882" s="1588"/>
    </row>
    <row r="883">
      <c r="A883" s="1588"/>
      <c r="B883" s="1588"/>
      <c r="C883" s="1588"/>
      <c r="D883" s="1588"/>
      <c r="E883" s="1588"/>
      <c r="F883" s="1588"/>
      <c r="G883" s="1588"/>
      <c r="H883" s="1588"/>
      <c r="I883" s="1588"/>
      <c r="J883" s="1588"/>
      <c r="K883" s="1588"/>
      <c r="L883" s="1588"/>
      <c r="N883" s="1588"/>
      <c r="O883" s="1588"/>
      <c r="P883" s="1588"/>
      <c r="Q883" s="1588"/>
      <c r="R883" s="1588"/>
      <c r="S883" s="1588"/>
      <c r="T883" s="1588"/>
      <c r="U883" s="1588"/>
      <c r="V883" s="1588"/>
      <c r="W883" s="1588"/>
      <c r="X883" s="1588"/>
      <c r="Y883" s="1588"/>
      <c r="Z883" s="1588"/>
      <c r="AA883" s="1588"/>
      <c r="AB883" s="1588"/>
      <c r="AC883" s="1588"/>
      <c r="AD883" s="1588"/>
    </row>
    <row r="884">
      <c r="A884" s="1588"/>
      <c r="B884" s="1588"/>
      <c r="C884" s="1588"/>
      <c r="D884" s="1588"/>
      <c r="E884" s="1588"/>
      <c r="F884" s="1588"/>
      <c r="G884" s="1588"/>
      <c r="H884" s="1588"/>
      <c r="I884" s="1588"/>
      <c r="J884" s="1588"/>
      <c r="K884" s="1588"/>
      <c r="L884" s="1588"/>
      <c r="N884" s="1588"/>
      <c r="O884" s="1588"/>
      <c r="P884" s="1588"/>
      <c r="Q884" s="1588"/>
      <c r="R884" s="1588"/>
      <c r="S884" s="1588"/>
      <c r="T884" s="1588"/>
      <c r="U884" s="1588"/>
      <c r="V884" s="1588"/>
      <c r="W884" s="1588"/>
      <c r="X884" s="1588"/>
      <c r="Y884" s="1588"/>
      <c r="Z884" s="1588"/>
      <c r="AA884" s="1588"/>
      <c r="AB884" s="1588"/>
      <c r="AC884" s="1588"/>
      <c r="AD884" s="1588"/>
    </row>
    <row r="885">
      <c r="A885" s="1588"/>
      <c r="B885" s="1588"/>
      <c r="C885" s="1588"/>
      <c r="D885" s="1588"/>
      <c r="E885" s="1588"/>
      <c r="F885" s="1588"/>
      <c r="G885" s="1588"/>
      <c r="H885" s="1588"/>
      <c r="I885" s="1588"/>
      <c r="J885" s="1588"/>
      <c r="K885" s="1588"/>
      <c r="L885" s="1588"/>
      <c r="N885" s="1588"/>
      <c r="O885" s="1588"/>
      <c r="P885" s="1588"/>
      <c r="Q885" s="1588"/>
      <c r="R885" s="1588"/>
      <c r="S885" s="1588"/>
      <c r="T885" s="1588"/>
      <c r="U885" s="1588"/>
      <c r="V885" s="1588"/>
      <c r="W885" s="1588"/>
      <c r="X885" s="1588"/>
      <c r="Y885" s="1588"/>
      <c r="Z885" s="1588"/>
      <c r="AA885" s="1588"/>
      <c r="AB885" s="1588"/>
      <c r="AC885" s="1588"/>
      <c r="AD885" s="1588"/>
    </row>
    <row r="886">
      <c r="A886" s="1588"/>
      <c r="B886" s="1588"/>
      <c r="C886" s="1588"/>
      <c r="D886" s="1588"/>
      <c r="E886" s="1588"/>
      <c r="F886" s="1588"/>
      <c r="G886" s="1588"/>
      <c r="H886" s="1588"/>
      <c r="I886" s="1588"/>
      <c r="J886" s="1588"/>
      <c r="K886" s="1588"/>
      <c r="L886" s="1588"/>
      <c r="N886" s="1588"/>
      <c r="O886" s="1588"/>
      <c r="P886" s="1588"/>
      <c r="Q886" s="1588"/>
      <c r="R886" s="1588"/>
      <c r="S886" s="1588"/>
      <c r="T886" s="1588"/>
      <c r="U886" s="1588"/>
      <c r="V886" s="1588"/>
      <c r="W886" s="1588"/>
      <c r="X886" s="1588"/>
      <c r="Y886" s="1588"/>
      <c r="Z886" s="1588"/>
      <c r="AA886" s="1588"/>
      <c r="AB886" s="1588"/>
      <c r="AC886" s="1588"/>
      <c r="AD886" s="1588"/>
    </row>
    <row r="887">
      <c r="A887" s="1588"/>
      <c r="B887" s="1588"/>
      <c r="C887" s="1588"/>
      <c r="D887" s="1588"/>
      <c r="E887" s="1588"/>
      <c r="F887" s="1588"/>
      <c r="G887" s="1588"/>
      <c r="H887" s="1588"/>
      <c r="I887" s="1588"/>
      <c r="J887" s="1588"/>
      <c r="K887" s="1588"/>
      <c r="L887" s="1588"/>
      <c r="N887" s="1588"/>
      <c r="O887" s="1588"/>
      <c r="P887" s="1588"/>
      <c r="Q887" s="1588"/>
      <c r="R887" s="1588"/>
      <c r="S887" s="1588"/>
      <c r="T887" s="1588"/>
      <c r="U887" s="1588"/>
      <c r="V887" s="1588"/>
      <c r="W887" s="1588"/>
      <c r="X887" s="1588"/>
      <c r="Y887" s="1588"/>
      <c r="Z887" s="1588"/>
      <c r="AA887" s="1588"/>
      <c r="AB887" s="1588"/>
      <c r="AC887" s="1588"/>
      <c r="AD887" s="1588"/>
    </row>
    <row r="888">
      <c r="A888" s="1588"/>
      <c r="B888" s="1588"/>
      <c r="C888" s="1588"/>
      <c r="D888" s="1588"/>
      <c r="E888" s="1588"/>
      <c r="F888" s="1588"/>
      <c r="G888" s="1588"/>
      <c r="H888" s="1588"/>
      <c r="I888" s="1588"/>
      <c r="J888" s="1588"/>
      <c r="K888" s="1588"/>
      <c r="L888" s="1588"/>
      <c r="N888" s="1588"/>
      <c r="O888" s="1588"/>
      <c r="P888" s="1588"/>
      <c r="Q888" s="1588"/>
      <c r="R888" s="1588"/>
      <c r="S888" s="1588"/>
      <c r="T888" s="1588"/>
      <c r="U888" s="1588"/>
      <c r="V888" s="1588"/>
      <c r="W888" s="1588"/>
      <c r="X888" s="1588"/>
      <c r="Y888" s="1588"/>
      <c r="Z888" s="1588"/>
      <c r="AA888" s="1588"/>
      <c r="AB888" s="1588"/>
      <c r="AC888" s="1588"/>
      <c r="AD888" s="1588"/>
    </row>
    <row r="889">
      <c r="A889" s="1588"/>
      <c r="B889" s="1588"/>
      <c r="C889" s="1588"/>
      <c r="D889" s="1588"/>
      <c r="E889" s="1588"/>
      <c r="F889" s="1588"/>
      <c r="G889" s="1588"/>
      <c r="H889" s="1588"/>
      <c r="I889" s="1588"/>
      <c r="J889" s="1588"/>
      <c r="K889" s="1588"/>
      <c r="L889" s="1588"/>
      <c r="N889" s="1588"/>
      <c r="O889" s="1588"/>
      <c r="P889" s="1588"/>
      <c r="Q889" s="1588"/>
      <c r="R889" s="1588"/>
      <c r="S889" s="1588"/>
      <c r="T889" s="1588"/>
      <c r="U889" s="1588"/>
      <c r="V889" s="1588"/>
      <c r="W889" s="1588"/>
      <c r="X889" s="1588"/>
      <c r="Y889" s="1588"/>
      <c r="Z889" s="1588"/>
      <c r="AA889" s="1588"/>
      <c r="AB889" s="1588"/>
      <c r="AC889" s="1588"/>
      <c r="AD889" s="1588"/>
    </row>
    <row r="890">
      <c r="A890" s="1588"/>
      <c r="B890" s="1588"/>
      <c r="C890" s="1588"/>
      <c r="D890" s="1588"/>
      <c r="E890" s="1588"/>
      <c r="F890" s="1588"/>
      <c r="G890" s="1588"/>
      <c r="H890" s="1588"/>
      <c r="I890" s="1588"/>
      <c r="J890" s="1588"/>
      <c r="K890" s="1588"/>
      <c r="L890" s="1588"/>
      <c r="N890" s="1588"/>
      <c r="O890" s="1588"/>
      <c r="P890" s="1588"/>
      <c r="Q890" s="1588"/>
      <c r="R890" s="1588"/>
      <c r="S890" s="1588"/>
      <c r="T890" s="1588"/>
      <c r="U890" s="1588"/>
      <c r="V890" s="1588"/>
      <c r="W890" s="1588"/>
      <c r="X890" s="1588"/>
      <c r="Y890" s="1588"/>
      <c r="Z890" s="1588"/>
      <c r="AA890" s="1588"/>
      <c r="AB890" s="1588"/>
      <c r="AC890" s="1588"/>
      <c r="AD890" s="1588"/>
    </row>
    <row r="891">
      <c r="A891" s="1588"/>
      <c r="B891" s="1588"/>
      <c r="C891" s="1588"/>
      <c r="D891" s="1588"/>
      <c r="E891" s="1588"/>
      <c r="F891" s="1588"/>
      <c r="G891" s="1588"/>
      <c r="H891" s="1588"/>
      <c r="I891" s="1588"/>
      <c r="J891" s="1588"/>
      <c r="K891" s="1588"/>
      <c r="L891" s="1588"/>
      <c r="N891" s="1588"/>
      <c r="O891" s="1588"/>
      <c r="P891" s="1588"/>
      <c r="Q891" s="1588"/>
      <c r="R891" s="1588"/>
      <c r="S891" s="1588"/>
      <c r="T891" s="1588"/>
      <c r="U891" s="1588"/>
      <c r="V891" s="1588"/>
      <c r="W891" s="1588"/>
      <c r="X891" s="1588"/>
      <c r="Y891" s="1588"/>
      <c r="Z891" s="1588"/>
      <c r="AA891" s="1588"/>
      <c r="AB891" s="1588"/>
      <c r="AC891" s="1588"/>
      <c r="AD891" s="1588"/>
    </row>
    <row r="892">
      <c r="A892" s="1588"/>
      <c r="B892" s="1588"/>
      <c r="C892" s="1588"/>
      <c r="D892" s="1588"/>
      <c r="E892" s="1588"/>
      <c r="F892" s="1588"/>
      <c r="G892" s="1588"/>
      <c r="H892" s="1588"/>
      <c r="I892" s="1588"/>
      <c r="J892" s="1588"/>
      <c r="K892" s="1588"/>
      <c r="L892" s="1588"/>
      <c r="N892" s="1588"/>
      <c r="O892" s="1588"/>
      <c r="P892" s="1588"/>
      <c r="Q892" s="1588"/>
      <c r="R892" s="1588"/>
      <c r="S892" s="1588"/>
      <c r="T892" s="1588"/>
      <c r="U892" s="1588"/>
      <c r="V892" s="1588"/>
      <c r="W892" s="1588"/>
      <c r="X892" s="1588"/>
      <c r="Y892" s="1588"/>
      <c r="Z892" s="1588"/>
      <c r="AA892" s="1588"/>
      <c r="AB892" s="1588"/>
      <c r="AC892" s="1588"/>
      <c r="AD892" s="1588"/>
    </row>
    <row r="893">
      <c r="A893" s="1588"/>
      <c r="B893" s="1588"/>
      <c r="C893" s="1588"/>
      <c r="D893" s="1588"/>
      <c r="E893" s="1588"/>
      <c r="F893" s="1588"/>
      <c r="G893" s="1588"/>
      <c r="H893" s="1588"/>
      <c r="I893" s="1588"/>
      <c r="J893" s="1588"/>
      <c r="K893" s="1588"/>
      <c r="L893" s="1588"/>
      <c r="N893" s="1588"/>
      <c r="O893" s="1588"/>
      <c r="P893" s="1588"/>
      <c r="Q893" s="1588"/>
      <c r="R893" s="1588"/>
      <c r="S893" s="1588"/>
      <c r="T893" s="1588"/>
      <c r="U893" s="1588"/>
      <c r="V893" s="1588"/>
      <c r="W893" s="1588"/>
      <c r="X893" s="1588"/>
      <c r="Y893" s="1588"/>
      <c r="Z893" s="1588"/>
      <c r="AA893" s="1588"/>
      <c r="AB893" s="1588"/>
      <c r="AC893" s="1588"/>
      <c r="AD893" s="1588"/>
    </row>
    <row r="894">
      <c r="A894" s="1588"/>
      <c r="B894" s="1588"/>
      <c r="C894" s="1588"/>
      <c r="D894" s="1588"/>
      <c r="E894" s="1588"/>
      <c r="F894" s="1588"/>
      <c r="G894" s="1588"/>
      <c r="H894" s="1588"/>
      <c r="I894" s="1588"/>
      <c r="J894" s="1588"/>
      <c r="K894" s="1588"/>
      <c r="L894" s="1588"/>
      <c r="N894" s="1588"/>
      <c r="O894" s="1588"/>
      <c r="P894" s="1588"/>
      <c r="Q894" s="1588"/>
      <c r="R894" s="1588"/>
      <c r="S894" s="1588"/>
      <c r="T894" s="1588"/>
      <c r="U894" s="1588"/>
      <c r="V894" s="1588"/>
      <c r="W894" s="1588"/>
      <c r="X894" s="1588"/>
      <c r="Y894" s="1588"/>
      <c r="Z894" s="1588"/>
      <c r="AA894" s="1588"/>
      <c r="AB894" s="1588"/>
      <c r="AC894" s="1588"/>
      <c r="AD894" s="1588"/>
    </row>
    <row r="895">
      <c r="A895" s="1588"/>
      <c r="B895" s="1588"/>
      <c r="C895" s="1588"/>
      <c r="D895" s="1588"/>
      <c r="E895" s="1588"/>
      <c r="F895" s="1588"/>
      <c r="G895" s="1588"/>
      <c r="H895" s="1588"/>
      <c r="I895" s="1588"/>
      <c r="J895" s="1588"/>
      <c r="K895" s="1588"/>
      <c r="L895" s="1588"/>
      <c r="N895" s="1588"/>
      <c r="O895" s="1588"/>
      <c r="P895" s="1588"/>
      <c r="Q895" s="1588"/>
      <c r="R895" s="1588"/>
      <c r="S895" s="1588"/>
      <c r="T895" s="1588"/>
      <c r="U895" s="1588"/>
      <c r="V895" s="1588"/>
      <c r="W895" s="1588"/>
      <c r="X895" s="1588"/>
      <c r="Y895" s="1588"/>
      <c r="Z895" s="1588"/>
      <c r="AA895" s="1588"/>
      <c r="AB895" s="1588"/>
      <c r="AC895" s="1588"/>
      <c r="AD895" s="1588"/>
    </row>
    <row r="896">
      <c r="A896" s="1588"/>
      <c r="B896" s="1588"/>
      <c r="C896" s="1588"/>
      <c r="D896" s="1588"/>
      <c r="E896" s="1588"/>
      <c r="F896" s="1588"/>
      <c r="G896" s="1588"/>
      <c r="H896" s="1588"/>
      <c r="I896" s="1588"/>
      <c r="J896" s="1588"/>
      <c r="K896" s="1588"/>
      <c r="L896" s="1588"/>
      <c r="N896" s="1588"/>
      <c r="O896" s="1588"/>
      <c r="P896" s="1588"/>
      <c r="Q896" s="1588"/>
      <c r="R896" s="1588"/>
      <c r="S896" s="1588"/>
      <c r="T896" s="1588"/>
      <c r="U896" s="1588"/>
      <c r="V896" s="1588"/>
      <c r="W896" s="1588"/>
      <c r="X896" s="1588"/>
      <c r="Y896" s="1588"/>
      <c r="Z896" s="1588"/>
      <c r="AA896" s="1588"/>
      <c r="AB896" s="1588"/>
      <c r="AC896" s="1588"/>
      <c r="AD896" s="1588"/>
    </row>
    <row r="897">
      <c r="A897" s="1588"/>
      <c r="B897" s="1588"/>
      <c r="C897" s="1588"/>
      <c r="D897" s="1588"/>
      <c r="E897" s="1588"/>
      <c r="F897" s="1588"/>
      <c r="G897" s="1588"/>
      <c r="H897" s="1588"/>
      <c r="I897" s="1588"/>
      <c r="J897" s="1588"/>
      <c r="K897" s="1588"/>
      <c r="L897" s="1588"/>
      <c r="N897" s="1588"/>
      <c r="O897" s="1588"/>
      <c r="P897" s="1588"/>
      <c r="Q897" s="1588"/>
      <c r="R897" s="1588"/>
      <c r="S897" s="1588"/>
      <c r="T897" s="1588"/>
      <c r="U897" s="1588"/>
      <c r="V897" s="1588"/>
      <c r="W897" s="1588"/>
      <c r="X897" s="1588"/>
      <c r="Y897" s="1588"/>
      <c r="Z897" s="1588"/>
      <c r="AA897" s="1588"/>
      <c r="AB897" s="1588"/>
      <c r="AC897" s="1588"/>
      <c r="AD897" s="1588"/>
    </row>
    <row r="898">
      <c r="A898" s="1588"/>
      <c r="B898" s="1588"/>
      <c r="C898" s="1588"/>
      <c r="D898" s="1588"/>
      <c r="E898" s="1588"/>
      <c r="F898" s="1588"/>
      <c r="G898" s="1588"/>
      <c r="H898" s="1588"/>
      <c r="I898" s="1588"/>
      <c r="J898" s="1588"/>
      <c r="K898" s="1588"/>
      <c r="L898" s="1588"/>
      <c r="N898" s="1588"/>
      <c r="O898" s="1588"/>
      <c r="P898" s="1588"/>
      <c r="Q898" s="1588"/>
      <c r="R898" s="1588"/>
      <c r="S898" s="1588"/>
      <c r="T898" s="1588"/>
      <c r="U898" s="1588"/>
      <c r="V898" s="1588"/>
      <c r="W898" s="1588"/>
      <c r="X898" s="1588"/>
      <c r="Y898" s="1588"/>
      <c r="Z898" s="1588"/>
      <c r="AA898" s="1588"/>
      <c r="AB898" s="1588"/>
      <c r="AC898" s="1588"/>
      <c r="AD898" s="1588"/>
    </row>
    <row r="899">
      <c r="A899" s="1588"/>
      <c r="B899" s="1588"/>
      <c r="C899" s="1588"/>
      <c r="D899" s="1588"/>
      <c r="E899" s="1588"/>
      <c r="F899" s="1588"/>
      <c r="G899" s="1588"/>
      <c r="H899" s="1588"/>
      <c r="I899" s="1588"/>
      <c r="J899" s="1588"/>
      <c r="K899" s="1588"/>
      <c r="L899" s="1588"/>
      <c r="N899" s="1588"/>
      <c r="O899" s="1588"/>
      <c r="P899" s="1588"/>
      <c r="Q899" s="1588"/>
      <c r="R899" s="1588"/>
      <c r="S899" s="1588"/>
      <c r="T899" s="1588"/>
      <c r="U899" s="1588"/>
      <c r="V899" s="1588"/>
      <c r="W899" s="1588"/>
      <c r="X899" s="1588"/>
      <c r="Y899" s="1588"/>
      <c r="Z899" s="1588"/>
      <c r="AA899" s="1588"/>
      <c r="AB899" s="1588"/>
      <c r="AC899" s="1588"/>
      <c r="AD899" s="1588"/>
    </row>
    <row r="900">
      <c r="A900" s="1588"/>
      <c r="B900" s="1588"/>
      <c r="C900" s="1588"/>
      <c r="D900" s="1588"/>
      <c r="E900" s="1588"/>
      <c r="F900" s="1588"/>
      <c r="G900" s="1588"/>
      <c r="H900" s="1588"/>
      <c r="I900" s="1588"/>
      <c r="J900" s="1588"/>
      <c r="K900" s="1588"/>
      <c r="L900" s="1588"/>
      <c r="N900" s="1588"/>
      <c r="O900" s="1588"/>
      <c r="P900" s="1588"/>
      <c r="Q900" s="1588"/>
      <c r="R900" s="1588"/>
      <c r="S900" s="1588"/>
      <c r="T900" s="1588"/>
      <c r="U900" s="1588"/>
      <c r="V900" s="1588"/>
      <c r="W900" s="1588"/>
      <c r="X900" s="1588"/>
      <c r="Y900" s="1588"/>
      <c r="Z900" s="1588"/>
      <c r="AA900" s="1588"/>
      <c r="AB900" s="1588"/>
      <c r="AC900" s="1588"/>
      <c r="AD900" s="1588"/>
    </row>
    <row r="901">
      <c r="A901" s="1588"/>
      <c r="B901" s="1588"/>
      <c r="C901" s="1588"/>
      <c r="D901" s="1588"/>
      <c r="E901" s="1588"/>
      <c r="F901" s="1588"/>
      <c r="G901" s="1588"/>
      <c r="H901" s="1588"/>
      <c r="I901" s="1588"/>
      <c r="J901" s="1588"/>
      <c r="K901" s="1588"/>
      <c r="L901" s="1588"/>
      <c r="N901" s="1588"/>
      <c r="O901" s="1588"/>
      <c r="P901" s="1588"/>
      <c r="Q901" s="1588"/>
      <c r="R901" s="1588"/>
      <c r="S901" s="1588"/>
      <c r="T901" s="1588"/>
      <c r="U901" s="1588"/>
      <c r="V901" s="1588"/>
      <c r="W901" s="1588"/>
      <c r="X901" s="1588"/>
      <c r="Y901" s="1588"/>
      <c r="Z901" s="1588"/>
      <c r="AA901" s="1588"/>
      <c r="AB901" s="1588"/>
      <c r="AC901" s="1588"/>
      <c r="AD901" s="1588"/>
    </row>
    <row r="902">
      <c r="A902" s="1588"/>
      <c r="B902" s="1588"/>
      <c r="C902" s="1588"/>
      <c r="D902" s="1588"/>
      <c r="E902" s="1588"/>
      <c r="F902" s="1588"/>
      <c r="G902" s="1588"/>
      <c r="H902" s="1588"/>
      <c r="I902" s="1588"/>
      <c r="J902" s="1588"/>
      <c r="K902" s="1588"/>
      <c r="L902" s="1588"/>
      <c r="N902" s="1588"/>
      <c r="O902" s="1588"/>
      <c r="P902" s="1588"/>
      <c r="Q902" s="1588"/>
      <c r="R902" s="1588"/>
      <c r="S902" s="1588"/>
      <c r="T902" s="1588"/>
      <c r="U902" s="1588"/>
      <c r="V902" s="1588"/>
      <c r="W902" s="1588"/>
      <c r="X902" s="1588"/>
      <c r="Y902" s="1588"/>
      <c r="Z902" s="1588"/>
      <c r="AA902" s="1588"/>
      <c r="AB902" s="1588"/>
      <c r="AC902" s="1588"/>
      <c r="AD902" s="1588"/>
    </row>
    <row r="903">
      <c r="A903" s="1588"/>
      <c r="B903" s="1588"/>
      <c r="C903" s="1588"/>
      <c r="D903" s="1588"/>
      <c r="E903" s="1588"/>
      <c r="F903" s="1588"/>
      <c r="G903" s="1588"/>
      <c r="H903" s="1588"/>
      <c r="I903" s="1588"/>
      <c r="J903" s="1588"/>
      <c r="K903" s="1588"/>
      <c r="L903" s="1588"/>
      <c r="N903" s="1588"/>
      <c r="O903" s="1588"/>
      <c r="P903" s="1588"/>
      <c r="Q903" s="1588"/>
      <c r="R903" s="1588"/>
      <c r="S903" s="1588"/>
      <c r="T903" s="1588"/>
      <c r="U903" s="1588"/>
      <c r="V903" s="1588"/>
      <c r="W903" s="1588"/>
      <c r="X903" s="1588"/>
      <c r="Y903" s="1588"/>
      <c r="Z903" s="1588"/>
      <c r="AA903" s="1588"/>
      <c r="AB903" s="1588"/>
      <c r="AC903" s="1588"/>
      <c r="AD903" s="1588"/>
    </row>
    <row r="904">
      <c r="A904" s="1588"/>
      <c r="B904" s="1588"/>
      <c r="C904" s="1588"/>
      <c r="D904" s="1588"/>
      <c r="E904" s="1588"/>
      <c r="F904" s="1588"/>
      <c r="G904" s="1588"/>
      <c r="H904" s="1588"/>
      <c r="I904" s="1588"/>
      <c r="J904" s="1588"/>
      <c r="K904" s="1588"/>
      <c r="L904" s="1588"/>
      <c r="N904" s="1588"/>
      <c r="O904" s="1588"/>
      <c r="P904" s="1588"/>
      <c r="Q904" s="1588"/>
      <c r="R904" s="1588"/>
      <c r="S904" s="1588"/>
      <c r="T904" s="1588"/>
      <c r="U904" s="1588"/>
      <c r="V904" s="1588"/>
      <c r="W904" s="1588"/>
      <c r="X904" s="1588"/>
      <c r="Y904" s="1588"/>
      <c r="Z904" s="1588"/>
      <c r="AA904" s="1588"/>
      <c r="AB904" s="1588"/>
      <c r="AC904" s="1588"/>
      <c r="AD904" s="1588"/>
    </row>
    <row r="905">
      <c r="A905" s="1588"/>
      <c r="B905" s="1588"/>
      <c r="C905" s="1588"/>
      <c r="D905" s="1588"/>
      <c r="E905" s="1588"/>
      <c r="F905" s="1588"/>
      <c r="G905" s="1588"/>
      <c r="H905" s="1588"/>
      <c r="I905" s="1588"/>
      <c r="J905" s="1588"/>
      <c r="K905" s="1588"/>
      <c r="L905" s="1588"/>
      <c r="N905" s="1588"/>
      <c r="O905" s="1588"/>
      <c r="P905" s="1588"/>
      <c r="Q905" s="1588"/>
      <c r="R905" s="1588"/>
      <c r="S905" s="1588"/>
      <c r="T905" s="1588"/>
      <c r="U905" s="1588"/>
      <c r="V905" s="1588"/>
      <c r="W905" s="1588"/>
      <c r="X905" s="1588"/>
      <c r="Y905" s="1588"/>
      <c r="Z905" s="1588"/>
      <c r="AA905" s="1588"/>
      <c r="AB905" s="1588"/>
      <c r="AC905" s="1588"/>
      <c r="AD905" s="1588"/>
    </row>
    <row r="906">
      <c r="A906" s="1588"/>
      <c r="B906" s="1588"/>
      <c r="C906" s="1588"/>
      <c r="D906" s="1588"/>
      <c r="E906" s="1588"/>
      <c r="F906" s="1588"/>
      <c r="G906" s="1588"/>
      <c r="H906" s="1588"/>
      <c r="I906" s="1588"/>
      <c r="J906" s="1588"/>
      <c r="K906" s="1588"/>
      <c r="L906" s="1588"/>
      <c r="N906" s="1588"/>
      <c r="O906" s="1588"/>
      <c r="P906" s="1588"/>
      <c r="Q906" s="1588"/>
      <c r="R906" s="1588"/>
      <c r="S906" s="1588"/>
      <c r="T906" s="1588"/>
      <c r="U906" s="1588"/>
      <c r="V906" s="1588"/>
      <c r="W906" s="1588"/>
      <c r="X906" s="1588"/>
      <c r="Y906" s="1588"/>
      <c r="Z906" s="1588"/>
      <c r="AA906" s="1588"/>
      <c r="AB906" s="1588"/>
      <c r="AC906" s="1588"/>
      <c r="AD906" s="1588"/>
    </row>
    <row r="907">
      <c r="A907" s="1588"/>
      <c r="B907" s="1588"/>
      <c r="C907" s="1588"/>
      <c r="D907" s="1588"/>
      <c r="E907" s="1588"/>
      <c r="F907" s="1588"/>
      <c r="G907" s="1588"/>
      <c r="H907" s="1588"/>
      <c r="I907" s="1588"/>
      <c r="J907" s="1588"/>
      <c r="K907" s="1588"/>
      <c r="L907" s="1588"/>
      <c r="N907" s="1588"/>
      <c r="O907" s="1588"/>
      <c r="P907" s="1588"/>
      <c r="Q907" s="1588"/>
      <c r="R907" s="1588"/>
      <c r="S907" s="1588"/>
      <c r="T907" s="1588"/>
      <c r="U907" s="1588"/>
      <c r="V907" s="1588"/>
      <c r="W907" s="1588"/>
      <c r="X907" s="1588"/>
      <c r="Y907" s="1588"/>
      <c r="Z907" s="1588"/>
      <c r="AA907" s="1588"/>
      <c r="AB907" s="1588"/>
      <c r="AC907" s="1588"/>
      <c r="AD907" s="1588"/>
    </row>
    <row r="908">
      <c r="A908" s="1588"/>
      <c r="B908" s="1588"/>
      <c r="C908" s="1588"/>
      <c r="D908" s="1588"/>
      <c r="E908" s="1588"/>
      <c r="F908" s="1588"/>
      <c r="G908" s="1588"/>
      <c r="H908" s="1588"/>
      <c r="I908" s="1588"/>
      <c r="J908" s="1588"/>
      <c r="K908" s="1588"/>
      <c r="L908" s="1588"/>
      <c r="N908" s="1588"/>
      <c r="O908" s="1588"/>
      <c r="P908" s="1588"/>
      <c r="Q908" s="1588"/>
      <c r="R908" s="1588"/>
      <c r="S908" s="1588"/>
      <c r="T908" s="1588"/>
      <c r="U908" s="1588"/>
      <c r="V908" s="1588"/>
      <c r="W908" s="1588"/>
      <c r="X908" s="1588"/>
      <c r="Y908" s="1588"/>
      <c r="Z908" s="1588"/>
      <c r="AA908" s="1588"/>
      <c r="AB908" s="1588"/>
      <c r="AC908" s="1588"/>
      <c r="AD908" s="1588"/>
    </row>
    <row r="909">
      <c r="A909" s="1588"/>
      <c r="B909" s="1588"/>
      <c r="C909" s="1588"/>
      <c r="D909" s="1588"/>
      <c r="E909" s="1588"/>
      <c r="F909" s="1588"/>
      <c r="G909" s="1588"/>
      <c r="H909" s="1588"/>
      <c r="I909" s="1588"/>
      <c r="J909" s="1588"/>
      <c r="K909" s="1588"/>
      <c r="L909" s="1588"/>
      <c r="N909" s="1588"/>
      <c r="O909" s="1588"/>
      <c r="P909" s="1588"/>
      <c r="Q909" s="1588"/>
      <c r="R909" s="1588"/>
      <c r="S909" s="1588"/>
      <c r="T909" s="1588"/>
      <c r="U909" s="1588"/>
      <c r="V909" s="1588"/>
      <c r="W909" s="1588"/>
      <c r="X909" s="1588"/>
      <c r="Y909" s="1588"/>
      <c r="Z909" s="1588"/>
      <c r="AA909" s="1588"/>
      <c r="AB909" s="1588"/>
      <c r="AC909" s="1588"/>
      <c r="AD909" s="1588"/>
    </row>
    <row r="910">
      <c r="A910" s="1588"/>
      <c r="B910" s="1588"/>
      <c r="C910" s="1588"/>
      <c r="D910" s="1588"/>
      <c r="E910" s="1588"/>
      <c r="F910" s="1588"/>
      <c r="G910" s="1588"/>
      <c r="H910" s="1588"/>
      <c r="I910" s="1588"/>
      <c r="J910" s="1588"/>
      <c r="K910" s="1588"/>
      <c r="L910" s="1588"/>
      <c r="N910" s="1588"/>
      <c r="O910" s="1588"/>
      <c r="P910" s="1588"/>
      <c r="Q910" s="1588"/>
      <c r="R910" s="1588"/>
      <c r="S910" s="1588"/>
      <c r="T910" s="1588"/>
      <c r="U910" s="1588"/>
      <c r="V910" s="1588"/>
      <c r="W910" s="1588"/>
      <c r="X910" s="1588"/>
      <c r="Y910" s="1588"/>
      <c r="Z910" s="1588"/>
      <c r="AA910" s="1588"/>
      <c r="AB910" s="1588"/>
      <c r="AC910" s="1588"/>
      <c r="AD910" s="1588"/>
    </row>
    <row r="911">
      <c r="A911" s="1588"/>
      <c r="B911" s="1588"/>
      <c r="C911" s="1588"/>
      <c r="D911" s="1588"/>
      <c r="E911" s="1588"/>
      <c r="F911" s="1588"/>
      <c r="G911" s="1588"/>
      <c r="H911" s="1588"/>
      <c r="I911" s="1588"/>
      <c r="J911" s="1588"/>
      <c r="K911" s="1588"/>
      <c r="L911" s="1588"/>
      <c r="N911" s="1588"/>
      <c r="O911" s="1588"/>
      <c r="P911" s="1588"/>
      <c r="Q911" s="1588"/>
      <c r="R911" s="1588"/>
      <c r="S911" s="1588"/>
      <c r="T911" s="1588"/>
      <c r="U911" s="1588"/>
      <c r="V911" s="1588"/>
      <c r="W911" s="1588"/>
      <c r="X911" s="1588"/>
      <c r="Y911" s="1588"/>
      <c r="Z911" s="1588"/>
      <c r="AA911" s="1588"/>
      <c r="AB911" s="1588"/>
      <c r="AC911" s="1588"/>
      <c r="AD911" s="1588"/>
    </row>
    <row r="912">
      <c r="A912" s="1588"/>
      <c r="B912" s="1588"/>
      <c r="C912" s="1588"/>
      <c r="D912" s="1588"/>
      <c r="E912" s="1588"/>
      <c r="F912" s="1588"/>
      <c r="G912" s="1588"/>
      <c r="H912" s="1588"/>
      <c r="I912" s="1588"/>
      <c r="J912" s="1588"/>
      <c r="K912" s="1588"/>
      <c r="L912" s="1588"/>
      <c r="N912" s="1588"/>
      <c r="O912" s="1588"/>
      <c r="P912" s="1588"/>
      <c r="Q912" s="1588"/>
      <c r="R912" s="1588"/>
      <c r="S912" s="1588"/>
      <c r="T912" s="1588"/>
      <c r="U912" s="1588"/>
      <c r="V912" s="1588"/>
      <c r="W912" s="1588"/>
      <c r="X912" s="1588"/>
      <c r="Y912" s="1588"/>
      <c r="Z912" s="1588"/>
      <c r="AA912" s="1588"/>
      <c r="AB912" s="1588"/>
      <c r="AC912" s="1588"/>
      <c r="AD912" s="1588"/>
    </row>
    <row r="913">
      <c r="A913" s="1588"/>
      <c r="B913" s="1588"/>
      <c r="C913" s="1588"/>
      <c r="D913" s="1588"/>
      <c r="E913" s="1588"/>
      <c r="F913" s="1588"/>
      <c r="G913" s="1588"/>
      <c r="H913" s="1588"/>
      <c r="I913" s="1588"/>
      <c r="J913" s="1588"/>
      <c r="K913" s="1588"/>
      <c r="L913" s="1588"/>
      <c r="N913" s="1588"/>
      <c r="O913" s="1588"/>
      <c r="P913" s="1588"/>
      <c r="Q913" s="1588"/>
      <c r="R913" s="1588"/>
      <c r="S913" s="1588"/>
      <c r="T913" s="1588"/>
      <c r="U913" s="1588"/>
      <c r="V913" s="1588"/>
      <c r="W913" s="1588"/>
      <c r="X913" s="1588"/>
      <c r="Y913" s="1588"/>
      <c r="Z913" s="1588"/>
      <c r="AA913" s="1588"/>
      <c r="AB913" s="1588"/>
      <c r="AC913" s="1588"/>
      <c r="AD913" s="1588"/>
    </row>
    <row r="914">
      <c r="A914" s="1588"/>
      <c r="B914" s="1588"/>
      <c r="C914" s="1588"/>
      <c r="D914" s="1588"/>
      <c r="E914" s="1588"/>
      <c r="F914" s="1588"/>
      <c r="G914" s="1588"/>
      <c r="H914" s="1588"/>
      <c r="I914" s="1588"/>
      <c r="J914" s="1588"/>
      <c r="K914" s="1588"/>
      <c r="L914" s="1588"/>
      <c r="N914" s="1588"/>
      <c r="O914" s="1588"/>
      <c r="P914" s="1588"/>
      <c r="Q914" s="1588"/>
      <c r="R914" s="1588"/>
      <c r="S914" s="1588"/>
      <c r="T914" s="1588"/>
      <c r="U914" s="1588"/>
      <c r="V914" s="1588"/>
      <c r="W914" s="1588"/>
      <c r="X914" s="1588"/>
      <c r="Y914" s="1588"/>
      <c r="Z914" s="1588"/>
      <c r="AA914" s="1588"/>
      <c r="AB914" s="1588"/>
      <c r="AC914" s="1588"/>
      <c r="AD914" s="1588"/>
    </row>
    <row r="915">
      <c r="A915" s="1588"/>
      <c r="B915" s="1588"/>
      <c r="C915" s="1588"/>
      <c r="D915" s="1588"/>
      <c r="E915" s="1588"/>
      <c r="F915" s="1588"/>
      <c r="G915" s="1588"/>
      <c r="H915" s="1588"/>
      <c r="I915" s="1588"/>
      <c r="J915" s="1588"/>
      <c r="K915" s="1588"/>
      <c r="L915" s="1588"/>
      <c r="N915" s="1588"/>
      <c r="O915" s="1588"/>
      <c r="P915" s="1588"/>
      <c r="Q915" s="1588"/>
      <c r="R915" s="1588"/>
      <c r="S915" s="1588"/>
      <c r="T915" s="1588"/>
      <c r="U915" s="1588"/>
      <c r="V915" s="1588"/>
      <c r="W915" s="1588"/>
      <c r="X915" s="1588"/>
      <c r="Y915" s="1588"/>
      <c r="Z915" s="1588"/>
      <c r="AA915" s="1588"/>
      <c r="AB915" s="1588"/>
      <c r="AC915" s="1588"/>
      <c r="AD915" s="1588"/>
    </row>
    <row r="916">
      <c r="A916" s="1588"/>
      <c r="B916" s="1588"/>
      <c r="C916" s="1588"/>
      <c r="D916" s="1588"/>
      <c r="E916" s="1588"/>
      <c r="F916" s="1588"/>
      <c r="G916" s="1588"/>
      <c r="H916" s="1588"/>
      <c r="I916" s="1588"/>
      <c r="J916" s="1588"/>
      <c r="K916" s="1588"/>
      <c r="L916" s="1588"/>
      <c r="N916" s="1588"/>
      <c r="O916" s="1588"/>
      <c r="P916" s="1588"/>
      <c r="Q916" s="1588"/>
      <c r="R916" s="1588"/>
      <c r="S916" s="1588"/>
      <c r="T916" s="1588"/>
      <c r="U916" s="1588"/>
      <c r="V916" s="1588"/>
      <c r="W916" s="1588"/>
      <c r="X916" s="1588"/>
      <c r="Y916" s="1588"/>
      <c r="Z916" s="1588"/>
      <c r="AA916" s="1588"/>
      <c r="AB916" s="1588"/>
      <c r="AC916" s="1588"/>
      <c r="AD916" s="1588"/>
    </row>
    <row r="917">
      <c r="A917" s="1588"/>
      <c r="B917" s="1588"/>
      <c r="C917" s="1588"/>
      <c r="D917" s="1588"/>
      <c r="E917" s="1588"/>
      <c r="F917" s="1588"/>
      <c r="G917" s="1588"/>
      <c r="H917" s="1588"/>
      <c r="I917" s="1588"/>
      <c r="J917" s="1588"/>
      <c r="K917" s="1588"/>
      <c r="L917" s="1588"/>
      <c r="N917" s="1588"/>
      <c r="O917" s="1588"/>
      <c r="P917" s="1588"/>
      <c r="Q917" s="1588"/>
      <c r="R917" s="1588"/>
      <c r="S917" s="1588"/>
      <c r="T917" s="1588"/>
      <c r="U917" s="1588"/>
      <c r="V917" s="1588"/>
      <c r="W917" s="1588"/>
      <c r="X917" s="1588"/>
      <c r="Y917" s="1588"/>
      <c r="Z917" s="1588"/>
      <c r="AA917" s="1588"/>
      <c r="AB917" s="1588"/>
      <c r="AC917" s="1588"/>
      <c r="AD917" s="1588"/>
    </row>
    <row r="918">
      <c r="A918" s="1588"/>
      <c r="B918" s="1588"/>
      <c r="C918" s="1588"/>
      <c r="D918" s="1588"/>
      <c r="E918" s="1588"/>
      <c r="F918" s="1588"/>
      <c r="G918" s="1588"/>
      <c r="H918" s="1588"/>
      <c r="I918" s="1588"/>
      <c r="J918" s="1588"/>
      <c r="K918" s="1588"/>
      <c r="L918" s="1588"/>
      <c r="N918" s="1588"/>
      <c r="O918" s="1588"/>
      <c r="P918" s="1588"/>
      <c r="Q918" s="1588"/>
      <c r="R918" s="1588"/>
      <c r="S918" s="1588"/>
      <c r="T918" s="1588"/>
      <c r="U918" s="1588"/>
      <c r="V918" s="1588"/>
      <c r="W918" s="1588"/>
      <c r="X918" s="1588"/>
      <c r="Y918" s="1588"/>
      <c r="Z918" s="1588"/>
      <c r="AA918" s="1588"/>
      <c r="AB918" s="1588"/>
      <c r="AC918" s="1588"/>
      <c r="AD918" s="1588"/>
    </row>
    <row r="919">
      <c r="A919" s="1588"/>
      <c r="B919" s="1588"/>
      <c r="C919" s="1588"/>
      <c r="D919" s="1588"/>
      <c r="E919" s="1588"/>
      <c r="F919" s="1588"/>
      <c r="G919" s="1588"/>
      <c r="H919" s="1588"/>
      <c r="I919" s="1588"/>
      <c r="J919" s="1588"/>
      <c r="K919" s="1588"/>
      <c r="L919" s="1588"/>
      <c r="N919" s="1588"/>
      <c r="O919" s="1588"/>
      <c r="P919" s="1588"/>
      <c r="Q919" s="1588"/>
      <c r="R919" s="1588"/>
      <c r="S919" s="1588"/>
      <c r="T919" s="1588"/>
      <c r="U919" s="1588"/>
      <c r="V919" s="1588"/>
      <c r="W919" s="1588"/>
      <c r="X919" s="1588"/>
      <c r="Y919" s="1588"/>
      <c r="Z919" s="1588"/>
      <c r="AA919" s="1588"/>
      <c r="AB919" s="1588"/>
      <c r="AC919" s="1588"/>
      <c r="AD919" s="1588"/>
    </row>
    <row r="920">
      <c r="A920" s="1588"/>
      <c r="B920" s="1588"/>
      <c r="C920" s="1588"/>
      <c r="D920" s="1588"/>
      <c r="E920" s="1588"/>
      <c r="F920" s="1588"/>
      <c r="G920" s="1588"/>
      <c r="H920" s="1588"/>
      <c r="I920" s="1588"/>
      <c r="J920" s="1588"/>
      <c r="K920" s="1588"/>
      <c r="L920" s="1588"/>
      <c r="N920" s="1588"/>
      <c r="O920" s="1588"/>
      <c r="P920" s="1588"/>
      <c r="Q920" s="1588"/>
      <c r="R920" s="1588"/>
      <c r="S920" s="1588"/>
      <c r="T920" s="1588"/>
      <c r="U920" s="1588"/>
      <c r="V920" s="1588"/>
      <c r="W920" s="1588"/>
      <c r="X920" s="1588"/>
      <c r="Y920" s="1588"/>
      <c r="Z920" s="1588"/>
      <c r="AA920" s="1588"/>
      <c r="AB920" s="1588"/>
      <c r="AC920" s="1588"/>
      <c r="AD920" s="1588"/>
    </row>
    <row r="921">
      <c r="A921" s="1588"/>
      <c r="B921" s="1588"/>
      <c r="C921" s="1588"/>
      <c r="D921" s="1588"/>
      <c r="E921" s="1588"/>
      <c r="F921" s="1588"/>
      <c r="G921" s="1588"/>
      <c r="H921" s="1588"/>
      <c r="I921" s="1588"/>
      <c r="J921" s="1588"/>
      <c r="K921" s="1588"/>
      <c r="L921" s="1588"/>
      <c r="N921" s="1588"/>
      <c r="O921" s="1588"/>
      <c r="P921" s="1588"/>
      <c r="Q921" s="1588"/>
      <c r="R921" s="1588"/>
      <c r="S921" s="1588"/>
      <c r="T921" s="1588"/>
      <c r="U921" s="1588"/>
      <c r="V921" s="1588"/>
      <c r="W921" s="1588"/>
      <c r="X921" s="1588"/>
      <c r="Y921" s="1588"/>
      <c r="Z921" s="1588"/>
      <c r="AA921" s="1588"/>
      <c r="AB921" s="1588"/>
      <c r="AC921" s="1588"/>
      <c r="AD921" s="1588"/>
    </row>
    <row r="922">
      <c r="A922" s="1588"/>
      <c r="B922" s="1588"/>
      <c r="C922" s="1588"/>
      <c r="D922" s="1588"/>
      <c r="E922" s="1588"/>
      <c r="F922" s="1588"/>
      <c r="G922" s="1588"/>
      <c r="H922" s="1588"/>
      <c r="I922" s="1588"/>
      <c r="J922" s="1588"/>
      <c r="K922" s="1588"/>
      <c r="L922" s="1588"/>
      <c r="N922" s="1588"/>
      <c r="O922" s="1588"/>
      <c r="P922" s="1588"/>
      <c r="Q922" s="1588"/>
      <c r="R922" s="1588"/>
      <c r="S922" s="1588"/>
      <c r="T922" s="1588"/>
      <c r="U922" s="1588"/>
      <c r="V922" s="1588"/>
      <c r="W922" s="1588"/>
      <c r="X922" s="1588"/>
      <c r="Y922" s="1588"/>
      <c r="Z922" s="1588"/>
      <c r="AA922" s="1588"/>
      <c r="AB922" s="1588"/>
      <c r="AC922" s="1588"/>
      <c r="AD922" s="1588"/>
    </row>
    <row r="923">
      <c r="A923" s="1588"/>
      <c r="B923" s="1588"/>
      <c r="C923" s="1588"/>
      <c r="D923" s="1588"/>
      <c r="E923" s="1588"/>
      <c r="F923" s="1588"/>
      <c r="G923" s="1588"/>
      <c r="H923" s="1588"/>
      <c r="I923" s="1588"/>
      <c r="J923" s="1588"/>
      <c r="K923" s="1588"/>
      <c r="L923" s="1588"/>
      <c r="N923" s="1588"/>
      <c r="O923" s="1588"/>
      <c r="P923" s="1588"/>
      <c r="Q923" s="1588"/>
      <c r="R923" s="1588"/>
      <c r="S923" s="1588"/>
      <c r="T923" s="1588"/>
      <c r="U923" s="1588"/>
      <c r="V923" s="1588"/>
      <c r="W923" s="1588"/>
      <c r="X923" s="1588"/>
      <c r="Y923" s="1588"/>
      <c r="Z923" s="1588"/>
      <c r="AA923" s="1588"/>
      <c r="AB923" s="1588"/>
      <c r="AC923" s="1588"/>
      <c r="AD923" s="1588"/>
    </row>
    <row r="924">
      <c r="A924" s="1588"/>
      <c r="B924" s="1588"/>
      <c r="C924" s="1588"/>
      <c r="D924" s="1588"/>
      <c r="E924" s="1588"/>
      <c r="F924" s="1588"/>
      <c r="G924" s="1588"/>
      <c r="H924" s="1588"/>
      <c r="I924" s="1588"/>
      <c r="J924" s="1588"/>
      <c r="K924" s="1588"/>
      <c r="L924" s="1588"/>
      <c r="N924" s="1588"/>
      <c r="O924" s="1588"/>
      <c r="P924" s="1588"/>
      <c r="Q924" s="1588"/>
      <c r="R924" s="1588"/>
      <c r="S924" s="1588"/>
      <c r="T924" s="1588"/>
      <c r="U924" s="1588"/>
      <c r="V924" s="1588"/>
      <c r="W924" s="1588"/>
      <c r="X924" s="1588"/>
      <c r="Y924" s="1588"/>
      <c r="Z924" s="1588"/>
      <c r="AA924" s="1588"/>
      <c r="AB924" s="1588"/>
      <c r="AC924" s="1588"/>
      <c r="AD924" s="1588"/>
    </row>
    <row r="925">
      <c r="A925" s="1588"/>
      <c r="B925" s="1588"/>
      <c r="C925" s="1588"/>
      <c r="D925" s="1588"/>
      <c r="E925" s="1588"/>
      <c r="F925" s="1588"/>
      <c r="G925" s="1588"/>
      <c r="H925" s="1588"/>
      <c r="I925" s="1588"/>
      <c r="J925" s="1588"/>
      <c r="K925" s="1588"/>
      <c r="L925" s="1588"/>
      <c r="N925" s="1588"/>
      <c r="O925" s="1588"/>
      <c r="P925" s="1588"/>
      <c r="Q925" s="1588"/>
      <c r="R925" s="1588"/>
      <c r="S925" s="1588"/>
      <c r="T925" s="1588"/>
      <c r="U925" s="1588"/>
      <c r="V925" s="1588"/>
      <c r="W925" s="1588"/>
      <c r="X925" s="1588"/>
      <c r="Y925" s="1588"/>
      <c r="Z925" s="1588"/>
      <c r="AA925" s="1588"/>
      <c r="AB925" s="1588"/>
      <c r="AC925" s="1588"/>
      <c r="AD925" s="1588"/>
    </row>
    <row r="926">
      <c r="A926" s="1588"/>
      <c r="B926" s="1588"/>
      <c r="C926" s="1588"/>
      <c r="D926" s="1588"/>
      <c r="E926" s="1588"/>
      <c r="F926" s="1588"/>
      <c r="G926" s="1588"/>
      <c r="H926" s="1588"/>
      <c r="I926" s="1588"/>
      <c r="J926" s="1588"/>
      <c r="K926" s="1588"/>
      <c r="L926" s="1588"/>
      <c r="N926" s="1588"/>
      <c r="O926" s="1588"/>
      <c r="P926" s="1588"/>
      <c r="Q926" s="1588"/>
      <c r="R926" s="1588"/>
      <c r="S926" s="1588"/>
      <c r="T926" s="1588"/>
      <c r="U926" s="1588"/>
      <c r="V926" s="1588"/>
      <c r="W926" s="1588"/>
      <c r="X926" s="1588"/>
      <c r="Y926" s="1588"/>
      <c r="Z926" s="1588"/>
      <c r="AA926" s="1588"/>
      <c r="AB926" s="1588"/>
      <c r="AC926" s="1588"/>
      <c r="AD926" s="1588"/>
    </row>
    <row r="927">
      <c r="A927" s="1588"/>
      <c r="B927" s="1588"/>
      <c r="C927" s="1588"/>
      <c r="D927" s="1588"/>
      <c r="E927" s="1588"/>
      <c r="F927" s="1588"/>
      <c r="G927" s="1588"/>
      <c r="H927" s="1588"/>
      <c r="I927" s="1588"/>
      <c r="J927" s="1588"/>
      <c r="K927" s="1588"/>
      <c r="L927" s="1588"/>
      <c r="N927" s="1588"/>
      <c r="O927" s="1588"/>
      <c r="P927" s="1588"/>
      <c r="Q927" s="1588"/>
      <c r="R927" s="1588"/>
      <c r="S927" s="1588"/>
      <c r="T927" s="1588"/>
      <c r="U927" s="1588"/>
      <c r="V927" s="1588"/>
      <c r="W927" s="1588"/>
      <c r="X927" s="1588"/>
      <c r="Y927" s="1588"/>
      <c r="Z927" s="1588"/>
      <c r="AA927" s="1588"/>
      <c r="AB927" s="1588"/>
      <c r="AC927" s="1588"/>
      <c r="AD927" s="1588"/>
    </row>
    <row r="928">
      <c r="A928" s="1588"/>
      <c r="B928" s="1588"/>
      <c r="C928" s="1588"/>
      <c r="D928" s="1588"/>
      <c r="E928" s="1588"/>
      <c r="F928" s="1588"/>
      <c r="G928" s="1588"/>
      <c r="H928" s="1588"/>
      <c r="I928" s="1588"/>
      <c r="J928" s="1588"/>
      <c r="K928" s="1588"/>
      <c r="L928" s="1588"/>
      <c r="N928" s="1588"/>
      <c r="O928" s="1588"/>
      <c r="P928" s="1588"/>
      <c r="Q928" s="1588"/>
      <c r="R928" s="1588"/>
      <c r="S928" s="1588"/>
      <c r="T928" s="1588"/>
      <c r="U928" s="1588"/>
      <c r="V928" s="1588"/>
      <c r="W928" s="1588"/>
      <c r="X928" s="1588"/>
      <c r="Y928" s="1588"/>
      <c r="Z928" s="1588"/>
      <c r="AA928" s="1588"/>
      <c r="AB928" s="1588"/>
      <c r="AC928" s="1588"/>
      <c r="AD928" s="1588"/>
    </row>
    <row r="929">
      <c r="A929" s="1588"/>
      <c r="B929" s="1588"/>
      <c r="C929" s="1588"/>
      <c r="D929" s="1588"/>
      <c r="E929" s="1588"/>
      <c r="F929" s="1588"/>
      <c r="G929" s="1588"/>
      <c r="H929" s="1588"/>
      <c r="I929" s="1588"/>
      <c r="J929" s="1588"/>
      <c r="K929" s="1588"/>
      <c r="L929" s="1588"/>
      <c r="N929" s="1588"/>
      <c r="O929" s="1588"/>
      <c r="P929" s="1588"/>
      <c r="Q929" s="1588"/>
      <c r="R929" s="1588"/>
      <c r="S929" s="1588"/>
      <c r="T929" s="1588"/>
      <c r="U929" s="1588"/>
      <c r="V929" s="1588"/>
      <c r="W929" s="1588"/>
      <c r="X929" s="1588"/>
      <c r="Y929" s="1588"/>
      <c r="Z929" s="1588"/>
      <c r="AA929" s="1588"/>
      <c r="AB929" s="1588"/>
      <c r="AC929" s="1588"/>
      <c r="AD929" s="1588"/>
    </row>
    <row r="930">
      <c r="A930" s="1588"/>
      <c r="B930" s="1588"/>
      <c r="C930" s="1588"/>
      <c r="D930" s="1588"/>
      <c r="E930" s="1588"/>
      <c r="F930" s="1588"/>
      <c r="G930" s="1588"/>
      <c r="H930" s="1588"/>
      <c r="I930" s="1588"/>
      <c r="J930" s="1588"/>
      <c r="K930" s="1588"/>
      <c r="L930" s="1588"/>
      <c r="N930" s="1588"/>
      <c r="O930" s="1588"/>
      <c r="P930" s="1588"/>
      <c r="Q930" s="1588"/>
      <c r="R930" s="1588"/>
      <c r="S930" s="1588"/>
      <c r="T930" s="1588"/>
      <c r="U930" s="1588"/>
      <c r="V930" s="1588"/>
      <c r="W930" s="1588"/>
      <c r="X930" s="1588"/>
      <c r="Y930" s="1588"/>
      <c r="Z930" s="1588"/>
      <c r="AA930" s="1588"/>
      <c r="AB930" s="1588"/>
      <c r="AC930" s="1588"/>
      <c r="AD930" s="1588"/>
    </row>
    <row r="931">
      <c r="A931" s="1588"/>
      <c r="B931" s="1588"/>
      <c r="C931" s="1588"/>
      <c r="D931" s="1588"/>
      <c r="E931" s="1588"/>
      <c r="F931" s="1588"/>
      <c r="G931" s="1588"/>
      <c r="H931" s="1588"/>
      <c r="I931" s="1588"/>
      <c r="J931" s="1588"/>
      <c r="K931" s="1588"/>
      <c r="L931" s="1588"/>
      <c r="N931" s="1588"/>
      <c r="O931" s="1588"/>
      <c r="P931" s="1588"/>
      <c r="Q931" s="1588"/>
      <c r="R931" s="1588"/>
      <c r="S931" s="1588"/>
      <c r="T931" s="1588"/>
      <c r="U931" s="1588"/>
      <c r="V931" s="1588"/>
      <c r="W931" s="1588"/>
      <c r="X931" s="1588"/>
      <c r="Y931" s="1588"/>
      <c r="Z931" s="1588"/>
      <c r="AA931" s="1588"/>
      <c r="AB931" s="1588"/>
      <c r="AC931" s="1588"/>
      <c r="AD931" s="1588"/>
    </row>
    <row r="932">
      <c r="A932" s="1588"/>
      <c r="B932" s="1588"/>
      <c r="C932" s="1588"/>
      <c r="D932" s="1588"/>
      <c r="E932" s="1588"/>
      <c r="F932" s="1588"/>
      <c r="G932" s="1588"/>
      <c r="H932" s="1588"/>
      <c r="I932" s="1588"/>
      <c r="J932" s="1588"/>
      <c r="K932" s="1588"/>
      <c r="L932" s="1588"/>
      <c r="N932" s="1588"/>
      <c r="O932" s="1588"/>
      <c r="P932" s="1588"/>
      <c r="Q932" s="1588"/>
      <c r="R932" s="1588"/>
      <c r="S932" s="1588"/>
      <c r="T932" s="1588"/>
      <c r="U932" s="1588"/>
      <c r="V932" s="1588"/>
      <c r="W932" s="1588"/>
      <c r="X932" s="1588"/>
      <c r="Y932" s="1588"/>
      <c r="Z932" s="1588"/>
      <c r="AA932" s="1588"/>
      <c r="AB932" s="1588"/>
      <c r="AC932" s="1588"/>
      <c r="AD932" s="1588"/>
    </row>
    <row r="933">
      <c r="A933" s="1588"/>
      <c r="B933" s="1588"/>
      <c r="C933" s="1588"/>
      <c r="D933" s="1588"/>
      <c r="E933" s="1588"/>
      <c r="F933" s="1588"/>
      <c r="G933" s="1588"/>
      <c r="H933" s="1588"/>
      <c r="I933" s="1588"/>
      <c r="J933" s="1588"/>
      <c r="K933" s="1588"/>
      <c r="L933" s="1588"/>
      <c r="N933" s="1588"/>
      <c r="O933" s="1588"/>
      <c r="P933" s="1588"/>
      <c r="Q933" s="1588"/>
      <c r="R933" s="1588"/>
      <c r="S933" s="1588"/>
      <c r="T933" s="1588"/>
      <c r="U933" s="1588"/>
      <c r="V933" s="1588"/>
      <c r="W933" s="1588"/>
      <c r="X933" s="1588"/>
      <c r="Y933" s="1588"/>
      <c r="Z933" s="1588"/>
      <c r="AA933" s="1588"/>
      <c r="AB933" s="1588"/>
      <c r="AC933" s="1588"/>
      <c r="AD933" s="1588"/>
    </row>
    <row r="934">
      <c r="A934" s="1588"/>
      <c r="B934" s="1588"/>
      <c r="C934" s="1588"/>
      <c r="D934" s="1588"/>
      <c r="E934" s="1588"/>
      <c r="F934" s="1588"/>
      <c r="G934" s="1588"/>
      <c r="H934" s="1588"/>
      <c r="I934" s="1588"/>
      <c r="J934" s="1588"/>
      <c r="K934" s="1588"/>
      <c r="L934" s="1588"/>
      <c r="N934" s="1588"/>
      <c r="O934" s="1588"/>
      <c r="P934" s="1588"/>
      <c r="Q934" s="1588"/>
      <c r="R934" s="1588"/>
      <c r="S934" s="1588"/>
      <c r="T934" s="1588"/>
      <c r="U934" s="1588"/>
      <c r="V934" s="1588"/>
      <c r="W934" s="1588"/>
      <c r="X934" s="1588"/>
      <c r="Y934" s="1588"/>
      <c r="Z934" s="1588"/>
      <c r="AA934" s="1588"/>
      <c r="AB934" s="1588"/>
      <c r="AC934" s="1588"/>
      <c r="AD934" s="1588"/>
    </row>
    <row r="935">
      <c r="A935" s="1588"/>
      <c r="B935" s="1588"/>
      <c r="C935" s="1588"/>
      <c r="D935" s="1588"/>
      <c r="E935" s="1588"/>
      <c r="F935" s="1588"/>
      <c r="G935" s="1588"/>
      <c r="H935" s="1588"/>
      <c r="I935" s="1588"/>
      <c r="J935" s="1588"/>
      <c r="K935" s="1588"/>
      <c r="L935" s="1588"/>
      <c r="N935" s="1588"/>
      <c r="O935" s="1588"/>
      <c r="P935" s="1588"/>
      <c r="Q935" s="1588"/>
      <c r="R935" s="1588"/>
      <c r="S935" s="1588"/>
      <c r="T935" s="1588"/>
      <c r="U935" s="1588"/>
      <c r="V935" s="1588"/>
      <c r="W935" s="1588"/>
      <c r="X935" s="1588"/>
      <c r="Y935" s="1588"/>
      <c r="Z935" s="1588"/>
      <c r="AA935" s="1588"/>
      <c r="AB935" s="1588"/>
      <c r="AC935" s="1588"/>
      <c r="AD935" s="1588"/>
    </row>
    <row r="936">
      <c r="A936" s="1588"/>
      <c r="B936" s="1588"/>
      <c r="C936" s="1588"/>
      <c r="D936" s="1588"/>
      <c r="E936" s="1588"/>
      <c r="F936" s="1588"/>
      <c r="G936" s="1588"/>
      <c r="H936" s="1588"/>
      <c r="I936" s="1588"/>
      <c r="J936" s="1588"/>
      <c r="K936" s="1588"/>
      <c r="L936" s="1588"/>
      <c r="N936" s="1588"/>
      <c r="O936" s="1588"/>
      <c r="P936" s="1588"/>
      <c r="Q936" s="1588"/>
      <c r="R936" s="1588"/>
      <c r="S936" s="1588"/>
      <c r="T936" s="1588"/>
      <c r="U936" s="1588"/>
      <c r="V936" s="1588"/>
      <c r="W936" s="1588"/>
      <c r="X936" s="1588"/>
      <c r="Y936" s="1588"/>
      <c r="Z936" s="1588"/>
      <c r="AA936" s="1588"/>
      <c r="AB936" s="1588"/>
      <c r="AC936" s="1588"/>
      <c r="AD936" s="1588"/>
    </row>
    <row r="937">
      <c r="A937" s="1588"/>
      <c r="B937" s="1588"/>
      <c r="C937" s="1588"/>
      <c r="D937" s="1588"/>
      <c r="E937" s="1588"/>
      <c r="F937" s="1588"/>
      <c r="G937" s="1588"/>
      <c r="H937" s="1588"/>
      <c r="I937" s="1588"/>
      <c r="J937" s="1588"/>
      <c r="K937" s="1588"/>
      <c r="L937" s="1588"/>
      <c r="N937" s="1588"/>
      <c r="O937" s="1588"/>
      <c r="P937" s="1588"/>
      <c r="Q937" s="1588"/>
      <c r="R937" s="1588"/>
      <c r="S937" s="1588"/>
      <c r="T937" s="1588"/>
      <c r="U937" s="1588"/>
      <c r="V937" s="1588"/>
      <c r="W937" s="1588"/>
      <c r="X937" s="1588"/>
      <c r="Y937" s="1588"/>
      <c r="Z937" s="1588"/>
      <c r="AA937" s="1588"/>
      <c r="AB937" s="1588"/>
      <c r="AC937" s="1588"/>
      <c r="AD937" s="1588"/>
    </row>
    <row r="938">
      <c r="A938" s="1588"/>
      <c r="B938" s="1588"/>
      <c r="C938" s="1588"/>
      <c r="D938" s="1588"/>
      <c r="E938" s="1588"/>
      <c r="F938" s="1588"/>
      <c r="G938" s="1588"/>
      <c r="H938" s="1588"/>
      <c r="I938" s="1588"/>
      <c r="J938" s="1588"/>
      <c r="K938" s="1588"/>
      <c r="L938" s="1588"/>
      <c r="N938" s="1588"/>
      <c r="O938" s="1588"/>
      <c r="P938" s="1588"/>
      <c r="Q938" s="1588"/>
      <c r="R938" s="1588"/>
      <c r="S938" s="1588"/>
      <c r="T938" s="1588"/>
      <c r="U938" s="1588"/>
      <c r="V938" s="1588"/>
      <c r="W938" s="1588"/>
      <c r="X938" s="1588"/>
      <c r="Y938" s="1588"/>
      <c r="Z938" s="1588"/>
      <c r="AA938" s="1588"/>
      <c r="AB938" s="1588"/>
      <c r="AC938" s="1588"/>
      <c r="AD938" s="1588"/>
    </row>
    <row r="939">
      <c r="A939" s="1588"/>
      <c r="B939" s="1588"/>
      <c r="C939" s="1588"/>
      <c r="D939" s="1588"/>
      <c r="E939" s="1588"/>
      <c r="F939" s="1588"/>
      <c r="G939" s="1588"/>
      <c r="H939" s="1588"/>
      <c r="I939" s="1588"/>
      <c r="J939" s="1588"/>
      <c r="K939" s="1588"/>
      <c r="L939" s="1588"/>
      <c r="N939" s="1588"/>
      <c r="O939" s="1588"/>
      <c r="P939" s="1588"/>
      <c r="Q939" s="1588"/>
      <c r="R939" s="1588"/>
      <c r="S939" s="1588"/>
      <c r="T939" s="1588"/>
      <c r="U939" s="1588"/>
      <c r="V939" s="1588"/>
      <c r="W939" s="1588"/>
      <c r="X939" s="1588"/>
      <c r="Y939" s="1588"/>
      <c r="Z939" s="1588"/>
      <c r="AA939" s="1588"/>
      <c r="AB939" s="1588"/>
      <c r="AC939" s="1588"/>
      <c r="AD939" s="1588"/>
    </row>
    <row r="940">
      <c r="A940" s="1588"/>
      <c r="B940" s="1588"/>
      <c r="C940" s="1588"/>
      <c r="D940" s="1588"/>
      <c r="E940" s="1588"/>
      <c r="F940" s="1588"/>
      <c r="G940" s="1588"/>
      <c r="H940" s="1588"/>
      <c r="I940" s="1588"/>
      <c r="J940" s="1588"/>
      <c r="K940" s="1588"/>
      <c r="L940" s="1588"/>
      <c r="N940" s="1588"/>
      <c r="O940" s="1588"/>
      <c r="P940" s="1588"/>
      <c r="Q940" s="1588"/>
      <c r="R940" s="1588"/>
      <c r="S940" s="1588"/>
      <c r="T940" s="1588"/>
      <c r="U940" s="1588"/>
      <c r="V940" s="1588"/>
      <c r="W940" s="1588"/>
      <c r="X940" s="1588"/>
      <c r="Y940" s="1588"/>
      <c r="Z940" s="1588"/>
      <c r="AA940" s="1588"/>
      <c r="AB940" s="1588"/>
      <c r="AC940" s="1588"/>
      <c r="AD940" s="1588"/>
    </row>
    <row r="941">
      <c r="A941" s="1588"/>
      <c r="B941" s="1588"/>
      <c r="C941" s="1588"/>
      <c r="D941" s="1588"/>
      <c r="E941" s="1588"/>
      <c r="F941" s="1588"/>
      <c r="G941" s="1588"/>
      <c r="H941" s="1588"/>
      <c r="I941" s="1588"/>
      <c r="J941" s="1588"/>
      <c r="K941" s="1588"/>
      <c r="L941" s="1588"/>
      <c r="N941" s="1588"/>
      <c r="O941" s="1588"/>
      <c r="P941" s="1588"/>
      <c r="Q941" s="1588"/>
      <c r="R941" s="1588"/>
      <c r="S941" s="1588"/>
      <c r="T941" s="1588"/>
      <c r="U941" s="1588"/>
      <c r="V941" s="1588"/>
      <c r="W941" s="1588"/>
      <c r="X941" s="1588"/>
      <c r="Y941" s="1588"/>
      <c r="Z941" s="1588"/>
      <c r="AA941" s="1588"/>
      <c r="AB941" s="1588"/>
      <c r="AC941" s="1588"/>
      <c r="AD941" s="1588"/>
    </row>
    <row r="942">
      <c r="A942" s="1588"/>
      <c r="B942" s="1588"/>
      <c r="C942" s="1588"/>
      <c r="D942" s="1588"/>
      <c r="E942" s="1588"/>
      <c r="F942" s="1588"/>
      <c r="G942" s="1588"/>
      <c r="H942" s="1588"/>
      <c r="I942" s="1588"/>
      <c r="J942" s="1588"/>
      <c r="K942" s="1588"/>
      <c r="L942" s="1588"/>
      <c r="N942" s="1588"/>
      <c r="O942" s="1588"/>
      <c r="P942" s="1588"/>
      <c r="Q942" s="1588"/>
      <c r="R942" s="1588"/>
      <c r="S942" s="1588"/>
      <c r="T942" s="1588"/>
      <c r="U942" s="1588"/>
      <c r="V942" s="1588"/>
      <c r="W942" s="1588"/>
      <c r="X942" s="1588"/>
      <c r="Y942" s="1588"/>
      <c r="Z942" s="1588"/>
      <c r="AA942" s="1588"/>
      <c r="AB942" s="1588"/>
      <c r="AC942" s="1588"/>
      <c r="AD942" s="1588"/>
    </row>
    <row r="943">
      <c r="A943" s="1588"/>
      <c r="B943" s="1588"/>
      <c r="C943" s="1588"/>
      <c r="D943" s="1588"/>
      <c r="E943" s="1588"/>
      <c r="F943" s="1588"/>
      <c r="G943" s="1588"/>
      <c r="H943" s="1588"/>
      <c r="I943" s="1588"/>
      <c r="J943" s="1588"/>
      <c r="K943" s="1588"/>
      <c r="L943" s="1588"/>
      <c r="N943" s="1588"/>
      <c r="O943" s="1588"/>
      <c r="P943" s="1588"/>
      <c r="Q943" s="1588"/>
      <c r="R943" s="1588"/>
      <c r="S943" s="1588"/>
      <c r="T943" s="1588"/>
      <c r="U943" s="1588"/>
      <c r="V943" s="1588"/>
      <c r="W943" s="1588"/>
      <c r="X943" s="1588"/>
      <c r="Y943" s="1588"/>
      <c r="Z943" s="1588"/>
      <c r="AA943" s="1588"/>
      <c r="AB943" s="1588"/>
      <c r="AC943" s="1588"/>
      <c r="AD943" s="1588"/>
    </row>
    <row r="944">
      <c r="A944" s="1588"/>
      <c r="B944" s="1588"/>
      <c r="C944" s="1588"/>
      <c r="D944" s="1588"/>
      <c r="E944" s="1588"/>
      <c r="F944" s="1588"/>
      <c r="G944" s="1588"/>
      <c r="H944" s="1588"/>
      <c r="I944" s="1588"/>
      <c r="J944" s="1588"/>
      <c r="K944" s="1588"/>
      <c r="L944" s="1588"/>
      <c r="N944" s="1588"/>
      <c r="O944" s="1588"/>
      <c r="P944" s="1588"/>
      <c r="Q944" s="1588"/>
      <c r="R944" s="1588"/>
      <c r="S944" s="1588"/>
      <c r="T944" s="1588"/>
      <c r="U944" s="1588"/>
      <c r="V944" s="1588"/>
      <c r="W944" s="1588"/>
      <c r="X944" s="1588"/>
      <c r="Y944" s="1588"/>
      <c r="Z944" s="1588"/>
      <c r="AA944" s="1588"/>
      <c r="AB944" s="1588"/>
      <c r="AC944" s="1588"/>
      <c r="AD944" s="1588"/>
    </row>
    <row r="945">
      <c r="A945" s="1588"/>
      <c r="B945" s="1588"/>
      <c r="C945" s="1588"/>
      <c r="D945" s="1588"/>
      <c r="E945" s="1588"/>
      <c r="F945" s="1588"/>
      <c r="G945" s="1588"/>
      <c r="H945" s="1588"/>
      <c r="I945" s="1588"/>
      <c r="J945" s="1588"/>
      <c r="K945" s="1588"/>
      <c r="L945" s="1588"/>
      <c r="N945" s="1588"/>
      <c r="O945" s="1588"/>
      <c r="P945" s="1588"/>
      <c r="Q945" s="1588"/>
      <c r="R945" s="1588"/>
      <c r="S945" s="1588"/>
      <c r="T945" s="1588"/>
      <c r="U945" s="1588"/>
      <c r="V945" s="1588"/>
      <c r="W945" s="1588"/>
      <c r="X945" s="1588"/>
      <c r="Y945" s="1588"/>
      <c r="Z945" s="1588"/>
      <c r="AA945" s="1588"/>
      <c r="AB945" s="1588"/>
      <c r="AC945" s="1588"/>
      <c r="AD945" s="1588"/>
    </row>
    <row r="946">
      <c r="A946" s="1588"/>
      <c r="B946" s="1588"/>
      <c r="C946" s="1588"/>
      <c r="D946" s="1588"/>
      <c r="E946" s="1588"/>
      <c r="F946" s="1588"/>
      <c r="G946" s="1588"/>
      <c r="H946" s="1588"/>
      <c r="I946" s="1588"/>
      <c r="J946" s="1588"/>
      <c r="K946" s="1588"/>
      <c r="L946" s="1588"/>
      <c r="N946" s="1588"/>
      <c r="O946" s="1588"/>
      <c r="P946" s="1588"/>
      <c r="Q946" s="1588"/>
      <c r="R946" s="1588"/>
      <c r="S946" s="1588"/>
      <c r="T946" s="1588"/>
      <c r="U946" s="1588"/>
      <c r="V946" s="1588"/>
      <c r="W946" s="1588"/>
      <c r="X946" s="1588"/>
      <c r="Y946" s="1588"/>
      <c r="Z946" s="1588"/>
      <c r="AA946" s="1588"/>
      <c r="AB946" s="1588"/>
      <c r="AC946" s="1588"/>
      <c r="AD946" s="1588"/>
    </row>
    <row r="947">
      <c r="A947" s="1588"/>
      <c r="B947" s="1588"/>
      <c r="C947" s="1588"/>
      <c r="D947" s="1588"/>
      <c r="E947" s="1588"/>
      <c r="F947" s="1588"/>
      <c r="G947" s="1588"/>
      <c r="H947" s="1588"/>
      <c r="I947" s="1588"/>
      <c r="J947" s="1588"/>
      <c r="K947" s="1588"/>
      <c r="L947" s="1588"/>
      <c r="N947" s="1588"/>
      <c r="O947" s="1588"/>
      <c r="P947" s="1588"/>
      <c r="Q947" s="1588"/>
      <c r="R947" s="1588"/>
      <c r="S947" s="1588"/>
      <c r="T947" s="1588"/>
      <c r="U947" s="1588"/>
      <c r="V947" s="1588"/>
      <c r="W947" s="1588"/>
      <c r="X947" s="1588"/>
      <c r="Y947" s="1588"/>
      <c r="Z947" s="1588"/>
      <c r="AA947" s="1588"/>
      <c r="AB947" s="1588"/>
      <c r="AC947" s="1588"/>
      <c r="AD947" s="1588"/>
    </row>
    <row r="948">
      <c r="A948" s="1588"/>
      <c r="B948" s="1588"/>
      <c r="C948" s="1588"/>
      <c r="D948" s="1588"/>
      <c r="E948" s="1588"/>
      <c r="F948" s="1588"/>
      <c r="G948" s="1588"/>
      <c r="H948" s="1588"/>
      <c r="I948" s="1588"/>
      <c r="J948" s="1588"/>
      <c r="K948" s="1588"/>
      <c r="L948" s="1588"/>
      <c r="N948" s="1588"/>
      <c r="O948" s="1588"/>
      <c r="P948" s="1588"/>
      <c r="Q948" s="1588"/>
      <c r="R948" s="1588"/>
      <c r="S948" s="1588"/>
      <c r="T948" s="1588"/>
      <c r="U948" s="1588"/>
      <c r="V948" s="1588"/>
      <c r="W948" s="1588"/>
      <c r="X948" s="1588"/>
      <c r="Y948" s="1588"/>
      <c r="Z948" s="1588"/>
      <c r="AA948" s="1588"/>
      <c r="AB948" s="1588"/>
      <c r="AC948" s="1588"/>
      <c r="AD948" s="1588"/>
    </row>
    <row r="949">
      <c r="A949" s="1588"/>
      <c r="B949" s="1588"/>
      <c r="C949" s="1588"/>
      <c r="D949" s="1588"/>
      <c r="E949" s="1588"/>
      <c r="F949" s="1588"/>
      <c r="G949" s="1588"/>
      <c r="H949" s="1588"/>
      <c r="I949" s="1588"/>
      <c r="J949" s="1588"/>
      <c r="K949" s="1588"/>
      <c r="L949" s="1588"/>
      <c r="N949" s="1588"/>
      <c r="O949" s="1588"/>
      <c r="P949" s="1588"/>
      <c r="Q949" s="1588"/>
      <c r="R949" s="1588"/>
      <c r="S949" s="1588"/>
      <c r="T949" s="1588"/>
      <c r="U949" s="1588"/>
      <c r="V949" s="1588"/>
      <c r="W949" s="1588"/>
      <c r="X949" s="1588"/>
      <c r="Y949" s="1588"/>
      <c r="Z949" s="1588"/>
      <c r="AA949" s="1588"/>
      <c r="AB949" s="1588"/>
      <c r="AC949" s="1588"/>
      <c r="AD949" s="1588"/>
    </row>
    <row r="950">
      <c r="A950" s="1588"/>
      <c r="B950" s="1588"/>
      <c r="C950" s="1588"/>
      <c r="D950" s="1588"/>
      <c r="E950" s="1588"/>
      <c r="F950" s="1588"/>
      <c r="G950" s="1588"/>
      <c r="H950" s="1588"/>
      <c r="I950" s="1588"/>
      <c r="J950" s="1588"/>
      <c r="K950" s="1588"/>
      <c r="L950" s="1588"/>
      <c r="N950" s="1588"/>
      <c r="O950" s="1588"/>
      <c r="P950" s="1588"/>
      <c r="Q950" s="1588"/>
      <c r="R950" s="1588"/>
      <c r="S950" s="1588"/>
      <c r="T950" s="1588"/>
      <c r="U950" s="1588"/>
      <c r="V950" s="1588"/>
      <c r="W950" s="1588"/>
      <c r="X950" s="1588"/>
      <c r="Y950" s="1588"/>
      <c r="Z950" s="1588"/>
      <c r="AA950" s="1588"/>
      <c r="AB950" s="1588"/>
      <c r="AC950" s="1588"/>
      <c r="AD950" s="1588"/>
    </row>
    <row r="951">
      <c r="A951" s="1588"/>
      <c r="B951" s="1588"/>
      <c r="C951" s="1588"/>
      <c r="D951" s="1588"/>
      <c r="E951" s="1588"/>
      <c r="F951" s="1588"/>
      <c r="G951" s="1588"/>
      <c r="H951" s="1588"/>
      <c r="I951" s="1588"/>
      <c r="J951" s="1588"/>
      <c r="K951" s="1588"/>
      <c r="L951" s="1588"/>
      <c r="N951" s="1588"/>
      <c r="O951" s="1588"/>
      <c r="P951" s="1588"/>
      <c r="Q951" s="1588"/>
      <c r="R951" s="1588"/>
      <c r="S951" s="1588"/>
      <c r="T951" s="1588"/>
      <c r="U951" s="1588"/>
      <c r="V951" s="1588"/>
      <c r="W951" s="1588"/>
      <c r="X951" s="1588"/>
      <c r="Y951" s="1588"/>
      <c r="Z951" s="1588"/>
      <c r="AA951" s="1588"/>
      <c r="AB951" s="1588"/>
      <c r="AC951" s="1588"/>
      <c r="AD951" s="1588"/>
    </row>
    <row r="952">
      <c r="A952" s="1588"/>
      <c r="B952" s="1588"/>
      <c r="C952" s="1588"/>
      <c r="D952" s="1588"/>
      <c r="E952" s="1588"/>
      <c r="F952" s="1588"/>
      <c r="G952" s="1588"/>
      <c r="H952" s="1588"/>
      <c r="I952" s="1588"/>
      <c r="J952" s="1588"/>
      <c r="K952" s="1588"/>
      <c r="L952" s="1588"/>
      <c r="N952" s="1588"/>
      <c r="O952" s="1588"/>
      <c r="P952" s="1588"/>
      <c r="Q952" s="1588"/>
      <c r="R952" s="1588"/>
      <c r="S952" s="1588"/>
      <c r="T952" s="1588"/>
      <c r="U952" s="1588"/>
      <c r="V952" s="1588"/>
      <c r="W952" s="1588"/>
      <c r="X952" s="1588"/>
      <c r="Y952" s="1588"/>
      <c r="Z952" s="1588"/>
      <c r="AA952" s="1588"/>
      <c r="AB952" s="1588"/>
      <c r="AC952" s="1588"/>
      <c r="AD952" s="1588"/>
    </row>
    <row r="953">
      <c r="A953" s="1588"/>
      <c r="B953" s="1588"/>
      <c r="C953" s="1588"/>
      <c r="D953" s="1588"/>
      <c r="E953" s="1588"/>
      <c r="F953" s="1588"/>
      <c r="G953" s="1588"/>
      <c r="H953" s="1588"/>
      <c r="I953" s="1588"/>
      <c r="J953" s="1588"/>
      <c r="K953" s="1588"/>
      <c r="L953" s="1588"/>
      <c r="N953" s="1588"/>
      <c r="O953" s="1588"/>
      <c r="P953" s="1588"/>
      <c r="Q953" s="1588"/>
      <c r="R953" s="1588"/>
      <c r="S953" s="1588"/>
      <c r="T953" s="1588"/>
      <c r="U953" s="1588"/>
      <c r="V953" s="1588"/>
      <c r="W953" s="1588"/>
      <c r="X953" s="1588"/>
      <c r="Y953" s="1588"/>
      <c r="Z953" s="1588"/>
      <c r="AA953" s="1588"/>
      <c r="AB953" s="1588"/>
      <c r="AC953" s="1588"/>
      <c r="AD953" s="1588"/>
    </row>
    <row r="954">
      <c r="A954" s="1588"/>
      <c r="B954" s="1588"/>
      <c r="C954" s="1588"/>
      <c r="D954" s="1588"/>
      <c r="E954" s="1588"/>
      <c r="F954" s="1588"/>
      <c r="G954" s="1588"/>
      <c r="H954" s="1588"/>
      <c r="I954" s="1588"/>
      <c r="J954" s="1588"/>
      <c r="K954" s="1588"/>
      <c r="L954" s="1588"/>
      <c r="N954" s="1588"/>
      <c r="O954" s="1588"/>
      <c r="P954" s="1588"/>
      <c r="Q954" s="1588"/>
      <c r="R954" s="1588"/>
      <c r="S954" s="1588"/>
      <c r="T954" s="1588"/>
      <c r="U954" s="1588"/>
      <c r="V954" s="1588"/>
      <c r="W954" s="1588"/>
      <c r="X954" s="1588"/>
      <c r="Y954" s="1588"/>
      <c r="Z954" s="1588"/>
      <c r="AA954" s="1588"/>
      <c r="AB954" s="1588"/>
      <c r="AC954" s="1588"/>
      <c r="AD954" s="1588"/>
    </row>
    <row r="955">
      <c r="A955" s="1588"/>
      <c r="B955" s="1588"/>
      <c r="C955" s="1588"/>
      <c r="D955" s="1588"/>
      <c r="E955" s="1588"/>
      <c r="F955" s="1588"/>
      <c r="G955" s="1588"/>
      <c r="H955" s="1588"/>
      <c r="I955" s="1588"/>
      <c r="J955" s="1588"/>
      <c r="K955" s="1588"/>
      <c r="L955" s="1588"/>
      <c r="N955" s="1588"/>
      <c r="O955" s="1588"/>
      <c r="P955" s="1588"/>
      <c r="Q955" s="1588"/>
      <c r="R955" s="1588"/>
      <c r="S955" s="1588"/>
      <c r="T955" s="1588"/>
      <c r="U955" s="1588"/>
      <c r="V955" s="1588"/>
      <c r="W955" s="1588"/>
      <c r="X955" s="1588"/>
      <c r="Y955" s="1588"/>
      <c r="Z955" s="1588"/>
      <c r="AA955" s="1588"/>
      <c r="AB955" s="1588"/>
      <c r="AC955" s="1588"/>
      <c r="AD955" s="1588"/>
    </row>
    <row r="956">
      <c r="A956" s="1588"/>
      <c r="B956" s="1588"/>
      <c r="C956" s="1588"/>
      <c r="D956" s="1588"/>
      <c r="E956" s="1588"/>
      <c r="F956" s="1588"/>
      <c r="G956" s="1588"/>
      <c r="H956" s="1588"/>
      <c r="I956" s="1588"/>
      <c r="J956" s="1588"/>
      <c r="K956" s="1588"/>
      <c r="L956" s="1588"/>
      <c r="N956" s="1588"/>
      <c r="O956" s="1588"/>
      <c r="P956" s="1588"/>
      <c r="Q956" s="1588"/>
      <c r="R956" s="1588"/>
      <c r="S956" s="1588"/>
      <c r="T956" s="1588"/>
      <c r="U956" s="1588"/>
      <c r="V956" s="1588"/>
      <c r="W956" s="1588"/>
      <c r="X956" s="1588"/>
      <c r="Y956" s="1588"/>
      <c r="Z956" s="1588"/>
      <c r="AA956" s="1588"/>
      <c r="AB956" s="1588"/>
      <c r="AC956" s="1588"/>
      <c r="AD956" s="1588"/>
    </row>
    <row r="957">
      <c r="A957" s="1588"/>
      <c r="B957" s="1588"/>
      <c r="C957" s="1588"/>
      <c r="D957" s="1588"/>
      <c r="E957" s="1588"/>
      <c r="F957" s="1588"/>
      <c r="G957" s="1588"/>
      <c r="H957" s="1588"/>
      <c r="I957" s="1588"/>
      <c r="J957" s="1588"/>
      <c r="K957" s="1588"/>
      <c r="L957" s="1588"/>
      <c r="N957" s="1588"/>
      <c r="O957" s="1588"/>
      <c r="P957" s="1588"/>
      <c r="Q957" s="1588"/>
      <c r="R957" s="1588"/>
      <c r="S957" s="1588"/>
      <c r="T957" s="1588"/>
      <c r="U957" s="1588"/>
      <c r="V957" s="1588"/>
      <c r="W957" s="1588"/>
      <c r="X957" s="1588"/>
      <c r="Y957" s="1588"/>
      <c r="Z957" s="1588"/>
      <c r="AA957" s="1588"/>
      <c r="AB957" s="1588"/>
      <c r="AC957" s="1588"/>
      <c r="AD957" s="1588"/>
    </row>
    <row r="958">
      <c r="A958" s="1588"/>
      <c r="B958" s="1588"/>
      <c r="C958" s="1588"/>
      <c r="D958" s="1588"/>
      <c r="E958" s="1588"/>
      <c r="F958" s="1588"/>
      <c r="G958" s="1588"/>
      <c r="H958" s="1588"/>
      <c r="I958" s="1588"/>
      <c r="J958" s="1588"/>
      <c r="K958" s="1588"/>
      <c r="L958" s="1588"/>
      <c r="N958" s="1588"/>
      <c r="O958" s="1588"/>
      <c r="P958" s="1588"/>
      <c r="Q958" s="1588"/>
      <c r="R958" s="1588"/>
      <c r="S958" s="1588"/>
      <c r="T958" s="1588"/>
      <c r="U958" s="1588"/>
      <c r="V958" s="1588"/>
      <c r="W958" s="1588"/>
      <c r="X958" s="1588"/>
      <c r="Y958" s="1588"/>
      <c r="Z958" s="1588"/>
      <c r="AA958" s="1588"/>
      <c r="AB958" s="1588"/>
      <c r="AC958" s="1588"/>
      <c r="AD958" s="1588"/>
    </row>
    <row r="959">
      <c r="A959" s="1588"/>
      <c r="B959" s="1588"/>
      <c r="C959" s="1588"/>
      <c r="D959" s="1588"/>
      <c r="E959" s="1588"/>
      <c r="F959" s="1588"/>
      <c r="G959" s="1588"/>
      <c r="H959" s="1588"/>
      <c r="I959" s="1588"/>
      <c r="J959" s="1588"/>
      <c r="K959" s="1588"/>
      <c r="L959" s="1588"/>
      <c r="N959" s="1588"/>
      <c r="O959" s="1588"/>
      <c r="P959" s="1588"/>
      <c r="Q959" s="1588"/>
      <c r="R959" s="1588"/>
      <c r="S959" s="1588"/>
      <c r="T959" s="1588"/>
      <c r="U959" s="1588"/>
      <c r="V959" s="1588"/>
      <c r="W959" s="1588"/>
      <c r="X959" s="1588"/>
      <c r="Y959" s="1588"/>
      <c r="Z959" s="1588"/>
      <c r="AA959" s="1588"/>
      <c r="AB959" s="1588"/>
      <c r="AC959" s="1588"/>
      <c r="AD959" s="1588"/>
    </row>
    <row r="960">
      <c r="A960" s="1588"/>
      <c r="B960" s="1588"/>
      <c r="C960" s="1588"/>
      <c r="D960" s="1588"/>
      <c r="E960" s="1588"/>
      <c r="F960" s="1588"/>
      <c r="G960" s="1588"/>
      <c r="H960" s="1588"/>
      <c r="I960" s="1588"/>
      <c r="J960" s="1588"/>
      <c r="K960" s="1588"/>
      <c r="L960" s="1588"/>
      <c r="N960" s="1588"/>
      <c r="O960" s="1588"/>
      <c r="P960" s="1588"/>
      <c r="Q960" s="1588"/>
      <c r="R960" s="1588"/>
      <c r="S960" s="1588"/>
      <c r="T960" s="1588"/>
      <c r="U960" s="1588"/>
      <c r="V960" s="1588"/>
      <c r="W960" s="1588"/>
      <c r="X960" s="1588"/>
      <c r="Y960" s="1588"/>
      <c r="Z960" s="1588"/>
      <c r="AA960" s="1588"/>
      <c r="AB960" s="1588"/>
      <c r="AC960" s="1588"/>
      <c r="AD960" s="1588"/>
    </row>
    <row r="961">
      <c r="A961" s="1588"/>
      <c r="B961" s="1588"/>
      <c r="C961" s="1588"/>
      <c r="D961" s="1588"/>
      <c r="E961" s="1588"/>
      <c r="F961" s="1588"/>
      <c r="G961" s="1588"/>
      <c r="H961" s="1588"/>
      <c r="I961" s="1588"/>
      <c r="J961" s="1588"/>
      <c r="K961" s="1588"/>
      <c r="L961" s="1588"/>
      <c r="N961" s="1588"/>
      <c r="O961" s="1588"/>
      <c r="P961" s="1588"/>
      <c r="Q961" s="1588"/>
      <c r="R961" s="1588"/>
      <c r="S961" s="1588"/>
      <c r="T961" s="1588"/>
      <c r="U961" s="1588"/>
      <c r="V961" s="1588"/>
      <c r="W961" s="1588"/>
      <c r="X961" s="1588"/>
      <c r="Y961" s="1588"/>
      <c r="Z961" s="1588"/>
      <c r="AA961" s="1588"/>
      <c r="AB961" s="1588"/>
      <c r="AC961" s="1588"/>
      <c r="AD961" s="1588"/>
    </row>
    <row r="962">
      <c r="A962" s="1588"/>
      <c r="B962" s="1588"/>
      <c r="C962" s="1588"/>
      <c r="D962" s="1588"/>
      <c r="E962" s="1588"/>
      <c r="F962" s="1588"/>
      <c r="G962" s="1588"/>
      <c r="H962" s="1588"/>
      <c r="I962" s="1588"/>
      <c r="J962" s="1588"/>
      <c r="K962" s="1588"/>
      <c r="L962" s="1588"/>
      <c r="N962" s="1588"/>
      <c r="O962" s="1588"/>
      <c r="P962" s="1588"/>
      <c r="Q962" s="1588"/>
      <c r="R962" s="1588"/>
      <c r="S962" s="1588"/>
      <c r="T962" s="1588"/>
      <c r="U962" s="1588"/>
      <c r="V962" s="1588"/>
      <c r="W962" s="1588"/>
      <c r="X962" s="1588"/>
      <c r="Y962" s="1588"/>
      <c r="Z962" s="1588"/>
      <c r="AA962" s="1588"/>
      <c r="AB962" s="1588"/>
      <c r="AC962" s="1588"/>
      <c r="AD962" s="1588"/>
    </row>
    <row r="963">
      <c r="A963" s="1588"/>
      <c r="B963" s="1588"/>
      <c r="C963" s="1588"/>
      <c r="D963" s="1588"/>
      <c r="E963" s="1588"/>
      <c r="F963" s="1588"/>
      <c r="G963" s="1588"/>
      <c r="H963" s="1588"/>
      <c r="I963" s="1588"/>
      <c r="J963" s="1588"/>
      <c r="K963" s="1588"/>
      <c r="L963" s="1588"/>
      <c r="N963" s="1588"/>
      <c r="O963" s="1588"/>
      <c r="P963" s="1588"/>
      <c r="Q963" s="1588"/>
      <c r="R963" s="1588"/>
      <c r="S963" s="1588"/>
      <c r="T963" s="1588"/>
      <c r="U963" s="1588"/>
      <c r="V963" s="1588"/>
      <c r="W963" s="1588"/>
      <c r="X963" s="1588"/>
      <c r="Y963" s="1588"/>
      <c r="Z963" s="1588"/>
      <c r="AA963" s="1588"/>
      <c r="AB963" s="1588"/>
      <c r="AC963" s="1588"/>
      <c r="AD963" s="1588"/>
    </row>
    <row r="964">
      <c r="A964" s="1588"/>
      <c r="B964" s="1588"/>
      <c r="C964" s="1588"/>
      <c r="D964" s="1588"/>
      <c r="E964" s="1588"/>
      <c r="F964" s="1588"/>
      <c r="G964" s="1588"/>
      <c r="H964" s="1588"/>
      <c r="I964" s="1588"/>
      <c r="J964" s="1588"/>
      <c r="K964" s="1588"/>
      <c r="L964" s="1588"/>
      <c r="N964" s="1588"/>
      <c r="O964" s="1588"/>
      <c r="P964" s="1588"/>
      <c r="Q964" s="1588"/>
      <c r="R964" s="1588"/>
      <c r="S964" s="1588"/>
      <c r="T964" s="1588"/>
      <c r="U964" s="1588"/>
      <c r="V964" s="1588"/>
      <c r="W964" s="1588"/>
      <c r="X964" s="1588"/>
      <c r="Y964" s="1588"/>
      <c r="Z964" s="1588"/>
      <c r="AA964" s="1588"/>
      <c r="AB964" s="1588"/>
      <c r="AC964" s="1588"/>
      <c r="AD964" s="1588"/>
    </row>
    <row r="965">
      <c r="A965" s="1588"/>
      <c r="B965" s="1588"/>
      <c r="C965" s="1588"/>
      <c r="D965" s="1588"/>
      <c r="E965" s="1588"/>
      <c r="F965" s="1588"/>
      <c r="G965" s="1588"/>
      <c r="H965" s="1588"/>
      <c r="I965" s="1588"/>
      <c r="J965" s="1588"/>
      <c r="K965" s="1588"/>
      <c r="L965" s="1588"/>
      <c r="N965" s="1588"/>
      <c r="O965" s="1588"/>
      <c r="P965" s="1588"/>
      <c r="Q965" s="1588"/>
      <c r="R965" s="1588"/>
      <c r="S965" s="1588"/>
      <c r="T965" s="1588"/>
      <c r="U965" s="1588"/>
      <c r="V965" s="1588"/>
      <c r="W965" s="1588"/>
      <c r="X965" s="1588"/>
      <c r="Y965" s="1588"/>
      <c r="Z965" s="1588"/>
      <c r="AA965" s="1588"/>
      <c r="AB965" s="1588"/>
      <c r="AC965" s="1588"/>
      <c r="AD965" s="1588"/>
    </row>
    <row r="966">
      <c r="A966" s="1588"/>
      <c r="B966" s="1588"/>
      <c r="C966" s="1588"/>
      <c r="D966" s="1588"/>
      <c r="E966" s="1588"/>
      <c r="F966" s="1588"/>
      <c r="G966" s="1588"/>
      <c r="H966" s="1588"/>
      <c r="I966" s="1588"/>
      <c r="J966" s="1588"/>
      <c r="K966" s="1588"/>
      <c r="L966" s="1588"/>
      <c r="N966" s="1588"/>
      <c r="O966" s="1588"/>
      <c r="P966" s="1588"/>
      <c r="Q966" s="1588"/>
      <c r="R966" s="1588"/>
      <c r="S966" s="1588"/>
      <c r="T966" s="1588"/>
      <c r="U966" s="1588"/>
      <c r="V966" s="1588"/>
      <c r="W966" s="1588"/>
      <c r="X966" s="1588"/>
      <c r="Y966" s="1588"/>
      <c r="Z966" s="1588"/>
      <c r="AA966" s="1588"/>
      <c r="AB966" s="1588"/>
      <c r="AC966" s="1588"/>
      <c r="AD966" s="1588"/>
    </row>
    <row r="967">
      <c r="A967" s="1588"/>
      <c r="B967" s="1588"/>
      <c r="C967" s="1588"/>
      <c r="D967" s="1588"/>
      <c r="E967" s="1588"/>
      <c r="F967" s="1588"/>
      <c r="G967" s="1588"/>
      <c r="H967" s="1588"/>
      <c r="I967" s="1588"/>
      <c r="J967" s="1588"/>
      <c r="K967" s="1588"/>
      <c r="L967" s="1588"/>
      <c r="N967" s="1588"/>
      <c r="O967" s="1588"/>
      <c r="P967" s="1588"/>
      <c r="Q967" s="1588"/>
      <c r="R967" s="1588"/>
      <c r="S967" s="1588"/>
      <c r="T967" s="1588"/>
      <c r="U967" s="1588"/>
      <c r="V967" s="1588"/>
      <c r="W967" s="1588"/>
      <c r="X967" s="1588"/>
      <c r="Y967" s="1588"/>
      <c r="Z967" s="1588"/>
      <c r="AA967" s="1588"/>
      <c r="AB967" s="1588"/>
      <c r="AC967" s="1588"/>
      <c r="AD967" s="1588"/>
    </row>
    <row r="968">
      <c r="A968" s="1588"/>
      <c r="B968" s="1588"/>
      <c r="C968" s="1588"/>
      <c r="D968" s="1588"/>
      <c r="E968" s="1588"/>
      <c r="F968" s="1588"/>
      <c r="G968" s="1588"/>
      <c r="H968" s="1588"/>
      <c r="I968" s="1588"/>
      <c r="J968" s="1588"/>
      <c r="K968" s="1588"/>
      <c r="L968" s="1588"/>
      <c r="N968" s="1588"/>
      <c r="O968" s="1588"/>
      <c r="P968" s="1588"/>
      <c r="Q968" s="1588"/>
      <c r="R968" s="1588"/>
      <c r="S968" s="1588"/>
      <c r="T968" s="1588"/>
      <c r="U968" s="1588"/>
      <c r="V968" s="1588"/>
      <c r="W968" s="1588"/>
      <c r="X968" s="1588"/>
      <c r="Y968" s="1588"/>
      <c r="Z968" s="1588"/>
      <c r="AA968" s="1588"/>
      <c r="AB968" s="1588"/>
      <c r="AC968" s="1588"/>
      <c r="AD968" s="1588"/>
    </row>
    <row r="969">
      <c r="A969" s="1588"/>
      <c r="B969" s="1588"/>
      <c r="C969" s="1588"/>
      <c r="D969" s="1588"/>
      <c r="E969" s="1588"/>
      <c r="F969" s="1588"/>
      <c r="G969" s="1588"/>
      <c r="H969" s="1588"/>
      <c r="I969" s="1588"/>
      <c r="J969" s="1588"/>
      <c r="K969" s="1588"/>
      <c r="L969" s="1588"/>
      <c r="N969" s="1588"/>
      <c r="O969" s="1588"/>
      <c r="P969" s="1588"/>
      <c r="Q969" s="1588"/>
      <c r="R969" s="1588"/>
      <c r="S969" s="1588"/>
      <c r="T969" s="1588"/>
      <c r="U969" s="1588"/>
      <c r="V969" s="1588"/>
      <c r="W969" s="1588"/>
      <c r="X969" s="1588"/>
      <c r="Y969" s="1588"/>
      <c r="Z969" s="1588"/>
      <c r="AA969" s="1588"/>
      <c r="AB969" s="1588"/>
      <c r="AC969" s="1588"/>
      <c r="AD969" s="1588"/>
    </row>
    <row r="970">
      <c r="A970" s="1588"/>
      <c r="B970" s="1588"/>
      <c r="C970" s="1588"/>
      <c r="D970" s="1588"/>
      <c r="E970" s="1588"/>
      <c r="F970" s="1588"/>
      <c r="G970" s="1588"/>
      <c r="H970" s="1588"/>
      <c r="I970" s="1588"/>
      <c r="J970" s="1588"/>
      <c r="K970" s="1588"/>
      <c r="L970" s="1588"/>
      <c r="N970" s="1588"/>
      <c r="O970" s="1588"/>
      <c r="P970" s="1588"/>
      <c r="Q970" s="1588"/>
      <c r="R970" s="1588"/>
      <c r="S970" s="1588"/>
      <c r="T970" s="1588"/>
      <c r="U970" s="1588"/>
      <c r="V970" s="1588"/>
      <c r="W970" s="1588"/>
      <c r="X970" s="1588"/>
      <c r="Y970" s="1588"/>
      <c r="Z970" s="1588"/>
      <c r="AA970" s="1588"/>
      <c r="AB970" s="1588"/>
      <c r="AC970" s="1588"/>
      <c r="AD970" s="1588"/>
    </row>
    <row r="971">
      <c r="A971" s="1588"/>
      <c r="B971" s="1588"/>
      <c r="C971" s="1588"/>
      <c r="D971" s="1588"/>
      <c r="E971" s="1588"/>
      <c r="F971" s="1588"/>
      <c r="G971" s="1588"/>
      <c r="H971" s="1588"/>
      <c r="I971" s="1588"/>
      <c r="J971" s="1588"/>
      <c r="K971" s="1588"/>
      <c r="L971" s="1588"/>
      <c r="N971" s="1588"/>
      <c r="O971" s="1588"/>
      <c r="P971" s="1588"/>
      <c r="Q971" s="1588"/>
      <c r="R971" s="1588"/>
      <c r="S971" s="1588"/>
      <c r="T971" s="1588"/>
      <c r="U971" s="1588"/>
      <c r="V971" s="1588"/>
      <c r="W971" s="1588"/>
      <c r="X971" s="1588"/>
      <c r="Y971" s="1588"/>
      <c r="Z971" s="1588"/>
      <c r="AA971" s="1588"/>
      <c r="AB971" s="1588"/>
      <c r="AC971" s="1588"/>
      <c r="AD971" s="1588"/>
    </row>
    <row r="972">
      <c r="A972" s="1588"/>
      <c r="B972" s="1588"/>
      <c r="C972" s="1588"/>
      <c r="D972" s="1588"/>
      <c r="E972" s="1588"/>
      <c r="F972" s="1588"/>
      <c r="G972" s="1588"/>
      <c r="H972" s="1588"/>
      <c r="I972" s="1588"/>
      <c r="J972" s="1588"/>
      <c r="K972" s="1588"/>
      <c r="L972" s="1588"/>
      <c r="N972" s="1588"/>
      <c r="O972" s="1588"/>
      <c r="P972" s="1588"/>
      <c r="Q972" s="1588"/>
      <c r="R972" s="1588"/>
      <c r="S972" s="1588"/>
      <c r="T972" s="1588"/>
      <c r="U972" s="1588"/>
      <c r="V972" s="1588"/>
      <c r="W972" s="1588"/>
      <c r="X972" s="1588"/>
      <c r="Y972" s="1588"/>
      <c r="Z972" s="1588"/>
      <c r="AA972" s="1588"/>
      <c r="AB972" s="1588"/>
      <c r="AC972" s="1588"/>
      <c r="AD972" s="1588"/>
    </row>
    <row r="973">
      <c r="A973" s="1588"/>
      <c r="B973" s="1588"/>
      <c r="C973" s="1588"/>
      <c r="D973" s="1588"/>
      <c r="E973" s="1588"/>
      <c r="F973" s="1588"/>
      <c r="G973" s="1588"/>
      <c r="H973" s="1588"/>
      <c r="I973" s="1588"/>
      <c r="J973" s="1588"/>
      <c r="K973" s="1588"/>
      <c r="L973" s="1588"/>
      <c r="N973" s="1588"/>
      <c r="O973" s="1588"/>
      <c r="P973" s="1588"/>
      <c r="Q973" s="1588"/>
      <c r="R973" s="1588"/>
      <c r="S973" s="1588"/>
      <c r="T973" s="1588"/>
      <c r="U973" s="1588"/>
      <c r="V973" s="1588"/>
      <c r="W973" s="1588"/>
      <c r="X973" s="1588"/>
      <c r="Y973" s="1588"/>
      <c r="Z973" s="1588"/>
      <c r="AA973" s="1588"/>
      <c r="AB973" s="1588"/>
      <c r="AC973" s="1588"/>
      <c r="AD973" s="1588"/>
    </row>
    <row r="974">
      <c r="A974" s="1588"/>
      <c r="B974" s="1588"/>
      <c r="C974" s="1588"/>
      <c r="D974" s="1588"/>
      <c r="E974" s="1588"/>
      <c r="F974" s="1588"/>
      <c r="G974" s="1588"/>
      <c r="H974" s="1588"/>
      <c r="I974" s="1588"/>
      <c r="J974" s="1588"/>
      <c r="K974" s="1588"/>
      <c r="L974" s="1588"/>
      <c r="N974" s="1588"/>
      <c r="O974" s="1588"/>
      <c r="P974" s="1588"/>
      <c r="Q974" s="1588"/>
      <c r="R974" s="1588"/>
      <c r="S974" s="1588"/>
      <c r="T974" s="1588"/>
      <c r="U974" s="1588"/>
      <c r="V974" s="1588"/>
      <c r="W974" s="1588"/>
      <c r="X974" s="1588"/>
      <c r="Y974" s="1588"/>
      <c r="Z974" s="1588"/>
      <c r="AA974" s="1588"/>
      <c r="AB974" s="1588"/>
      <c r="AC974" s="1588"/>
      <c r="AD974" s="1588"/>
    </row>
    <row r="975">
      <c r="A975" s="1588"/>
      <c r="B975" s="1588"/>
      <c r="C975" s="1588"/>
      <c r="D975" s="1588"/>
      <c r="E975" s="1588"/>
      <c r="F975" s="1588"/>
      <c r="G975" s="1588"/>
      <c r="H975" s="1588"/>
      <c r="I975" s="1588"/>
      <c r="J975" s="1588"/>
      <c r="K975" s="1588"/>
      <c r="L975" s="1588"/>
      <c r="N975" s="1588"/>
      <c r="O975" s="1588"/>
      <c r="P975" s="1588"/>
      <c r="Q975" s="1588"/>
      <c r="R975" s="1588"/>
      <c r="S975" s="1588"/>
      <c r="T975" s="1588"/>
      <c r="U975" s="1588"/>
      <c r="V975" s="1588"/>
      <c r="W975" s="1588"/>
      <c r="X975" s="1588"/>
      <c r="Y975" s="1588"/>
      <c r="Z975" s="1588"/>
      <c r="AA975" s="1588"/>
      <c r="AB975" s="1588"/>
      <c r="AC975" s="1588"/>
      <c r="AD975" s="1588"/>
    </row>
    <row r="976">
      <c r="A976" s="1588"/>
      <c r="B976" s="1588"/>
      <c r="C976" s="1588"/>
      <c r="D976" s="1588"/>
      <c r="E976" s="1588"/>
      <c r="F976" s="1588"/>
      <c r="G976" s="1588"/>
      <c r="H976" s="1588"/>
      <c r="I976" s="1588"/>
      <c r="J976" s="1588"/>
      <c r="K976" s="1588"/>
      <c r="L976" s="1588"/>
      <c r="N976" s="1588"/>
      <c r="O976" s="1588"/>
      <c r="P976" s="1588"/>
      <c r="Q976" s="1588"/>
      <c r="R976" s="1588"/>
      <c r="S976" s="1588"/>
      <c r="T976" s="1588"/>
      <c r="U976" s="1588"/>
      <c r="V976" s="1588"/>
      <c r="W976" s="1588"/>
      <c r="X976" s="1588"/>
      <c r="Y976" s="1588"/>
      <c r="Z976" s="1588"/>
      <c r="AA976" s="1588"/>
      <c r="AB976" s="1588"/>
      <c r="AC976" s="1588"/>
      <c r="AD976" s="1588"/>
    </row>
    <row r="977">
      <c r="A977" s="1588"/>
      <c r="B977" s="1588"/>
      <c r="C977" s="1588"/>
      <c r="D977" s="1588"/>
      <c r="E977" s="1588"/>
      <c r="F977" s="1588"/>
      <c r="G977" s="1588"/>
      <c r="H977" s="1588"/>
      <c r="I977" s="1588"/>
      <c r="J977" s="1588"/>
      <c r="K977" s="1588"/>
      <c r="L977" s="1588"/>
      <c r="N977" s="1588"/>
      <c r="O977" s="1588"/>
      <c r="P977" s="1588"/>
      <c r="Q977" s="1588"/>
      <c r="R977" s="1588"/>
      <c r="S977" s="1588"/>
      <c r="T977" s="1588"/>
      <c r="U977" s="1588"/>
      <c r="V977" s="1588"/>
      <c r="W977" s="1588"/>
      <c r="X977" s="1588"/>
      <c r="Y977" s="1588"/>
      <c r="Z977" s="1588"/>
      <c r="AA977" s="1588"/>
      <c r="AB977" s="1588"/>
      <c r="AC977" s="1588"/>
      <c r="AD977" s="1588"/>
    </row>
    <row r="978">
      <c r="A978" s="1588"/>
      <c r="B978" s="1588"/>
      <c r="C978" s="1588"/>
      <c r="D978" s="1588"/>
      <c r="E978" s="1588"/>
      <c r="F978" s="1588"/>
      <c r="G978" s="1588"/>
      <c r="H978" s="1588"/>
      <c r="I978" s="1588"/>
      <c r="J978" s="1588"/>
      <c r="K978" s="1588"/>
      <c r="L978" s="1588"/>
      <c r="N978" s="1588"/>
      <c r="O978" s="1588"/>
      <c r="P978" s="1588"/>
      <c r="Q978" s="1588"/>
      <c r="R978" s="1588"/>
      <c r="S978" s="1588"/>
      <c r="T978" s="1588"/>
      <c r="U978" s="1588"/>
      <c r="V978" s="1588"/>
      <c r="W978" s="1588"/>
      <c r="X978" s="1588"/>
      <c r="Y978" s="1588"/>
      <c r="Z978" s="1588"/>
      <c r="AA978" s="1588"/>
      <c r="AB978" s="1588"/>
      <c r="AC978" s="1588"/>
      <c r="AD978" s="1588"/>
    </row>
    <row r="979">
      <c r="A979" s="1588"/>
      <c r="B979" s="1588"/>
      <c r="C979" s="1588"/>
      <c r="D979" s="1588"/>
      <c r="E979" s="1588"/>
      <c r="F979" s="1588"/>
      <c r="G979" s="1588"/>
      <c r="H979" s="1588"/>
      <c r="I979" s="1588"/>
      <c r="J979" s="1588"/>
      <c r="K979" s="1588"/>
      <c r="L979" s="1588"/>
      <c r="N979" s="1588"/>
      <c r="O979" s="1588"/>
      <c r="P979" s="1588"/>
      <c r="Q979" s="1588"/>
      <c r="R979" s="1588"/>
      <c r="S979" s="1588"/>
      <c r="T979" s="1588"/>
      <c r="U979" s="1588"/>
      <c r="V979" s="1588"/>
      <c r="W979" s="1588"/>
      <c r="X979" s="1588"/>
      <c r="Y979" s="1588"/>
      <c r="Z979" s="1588"/>
      <c r="AA979" s="1588"/>
      <c r="AB979" s="1588"/>
      <c r="AC979" s="1588"/>
      <c r="AD979" s="1588"/>
    </row>
    <row r="980">
      <c r="A980" s="1588"/>
      <c r="B980" s="1588"/>
      <c r="C980" s="1588"/>
      <c r="D980" s="1588"/>
      <c r="E980" s="1588"/>
      <c r="F980" s="1588"/>
      <c r="G980" s="1588"/>
      <c r="H980" s="1588"/>
      <c r="I980" s="1588"/>
      <c r="J980" s="1588"/>
      <c r="K980" s="1588"/>
      <c r="L980" s="1588"/>
      <c r="N980" s="1588"/>
      <c r="O980" s="1588"/>
      <c r="P980" s="1588"/>
      <c r="Q980" s="1588"/>
      <c r="R980" s="1588"/>
      <c r="S980" s="1588"/>
      <c r="T980" s="1588"/>
      <c r="U980" s="1588"/>
      <c r="V980" s="1588"/>
      <c r="W980" s="1588"/>
      <c r="X980" s="1588"/>
      <c r="Y980" s="1588"/>
      <c r="Z980" s="1588"/>
      <c r="AA980" s="1588"/>
      <c r="AB980" s="1588"/>
      <c r="AC980" s="1588"/>
      <c r="AD980" s="1588"/>
    </row>
    <row r="981">
      <c r="A981" s="1588"/>
      <c r="B981" s="1588"/>
      <c r="C981" s="1588"/>
      <c r="D981" s="1588"/>
      <c r="E981" s="1588"/>
      <c r="F981" s="1588"/>
      <c r="G981" s="1588"/>
      <c r="H981" s="1588"/>
      <c r="I981" s="1588"/>
      <c r="J981" s="1588"/>
      <c r="K981" s="1588"/>
      <c r="L981" s="1588"/>
      <c r="N981" s="1588"/>
      <c r="O981" s="1588"/>
      <c r="P981" s="1588"/>
      <c r="Q981" s="1588"/>
      <c r="R981" s="1588"/>
      <c r="S981" s="1588"/>
      <c r="T981" s="1588"/>
      <c r="U981" s="1588"/>
      <c r="V981" s="1588"/>
      <c r="W981" s="1588"/>
      <c r="X981" s="1588"/>
      <c r="Y981" s="1588"/>
      <c r="Z981" s="1588"/>
      <c r="AA981" s="1588"/>
      <c r="AB981" s="1588"/>
      <c r="AC981" s="1588"/>
      <c r="AD981" s="1588"/>
    </row>
    <row r="982">
      <c r="A982" s="1588"/>
      <c r="B982" s="1588"/>
      <c r="C982" s="1588"/>
      <c r="D982" s="1588"/>
      <c r="E982" s="1588"/>
      <c r="F982" s="1588"/>
      <c r="G982" s="1588"/>
      <c r="H982" s="1588"/>
      <c r="I982" s="1588"/>
      <c r="J982" s="1588"/>
      <c r="K982" s="1588"/>
      <c r="L982" s="1588"/>
      <c r="N982" s="1588"/>
      <c r="O982" s="1588"/>
      <c r="P982" s="1588"/>
      <c r="Q982" s="1588"/>
      <c r="R982" s="1588"/>
      <c r="S982" s="1588"/>
      <c r="T982" s="1588"/>
      <c r="U982" s="1588"/>
      <c r="V982" s="1588"/>
      <c r="W982" s="1588"/>
      <c r="X982" s="1588"/>
      <c r="Y982" s="1588"/>
      <c r="Z982" s="1588"/>
      <c r="AA982" s="1588"/>
      <c r="AB982" s="1588"/>
      <c r="AC982" s="1588"/>
      <c r="AD982" s="1588"/>
    </row>
    <row r="983">
      <c r="A983" s="1588"/>
      <c r="B983" s="1588"/>
      <c r="C983" s="1588"/>
      <c r="D983" s="1588"/>
      <c r="E983" s="1588"/>
      <c r="F983" s="1588"/>
      <c r="G983" s="1588"/>
      <c r="H983" s="1588"/>
      <c r="I983" s="1588"/>
      <c r="J983" s="1588"/>
      <c r="K983" s="1588"/>
      <c r="L983" s="1588"/>
      <c r="N983" s="1588"/>
      <c r="O983" s="1588"/>
      <c r="P983" s="1588"/>
      <c r="Q983" s="1588"/>
      <c r="R983" s="1588"/>
      <c r="S983" s="1588"/>
      <c r="T983" s="1588"/>
      <c r="U983" s="1588"/>
      <c r="V983" s="1588"/>
      <c r="W983" s="1588"/>
      <c r="X983" s="1588"/>
      <c r="Y983" s="1588"/>
      <c r="Z983" s="1588"/>
      <c r="AA983" s="1588"/>
      <c r="AB983" s="1588"/>
      <c r="AC983" s="1588"/>
      <c r="AD983" s="1588"/>
    </row>
    <row r="984">
      <c r="A984" s="1588"/>
      <c r="B984" s="1588"/>
      <c r="C984" s="1588"/>
      <c r="D984" s="1588"/>
      <c r="E984" s="1588"/>
      <c r="F984" s="1588"/>
      <c r="G984" s="1588"/>
      <c r="H984" s="1588"/>
      <c r="I984" s="1588"/>
      <c r="J984" s="1588"/>
      <c r="K984" s="1588"/>
      <c r="L984" s="1588"/>
      <c r="N984" s="1588"/>
      <c r="O984" s="1588"/>
      <c r="P984" s="1588"/>
      <c r="Q984" s="1588"/>
      <c r="R984" s="1588"/>
      <c r="S984" s="1588"/>
      <c r="T984" s="1588"/>
      <c r="U984" s="1588"/>
      <c r="V984" s="1588"/>
      <c r="W984" s="1588"/>
      <c r="X984" s="1588"/>
      <c r="Y984" s="1588"/>
      <c r="Z984" s="1588"/>
      <c r="AA984" s="1588"/>
      <c r="AB984" s="1588"/>
      <c r="AC984" s="1588"/>
      <c r="AD984" s="1588"/>
    </row>
    <row r="985">
      <c r="A985" s="1588"/>
      <c r="B985" s="1588"/>
      <c r="C985" s="1588"/>
      <c r="D985" s="1588"/>
      <c r="E985" s="1588"/>
      <c r="F985" s="1588"/>
      <c r="G985" s="1588"/>
      <c r="H985" s="1588"/>
      <c r="I985" s="1588"/>
      <c r="J985" s="1588"/>
      <c r="K985" s="1588"/>
      <c r="L985" s="1588"/>
      <c r="N985" s="1588"/>
      <c r="O985" s="1588"/>
      <c r="P985" s="1588"/>
      <c r="Q985" s="1588"/>
      <c r="R985" s="1588"/>
      <c r="S985" s="1588"/>
      <c r="T985" s="1588"/>
      <c r="U985" s="1588"/>
      <c r="V985" s="1588"/>
      <c r="W985" s="1588"/>
      <c r="X985" s="1588"/>
      <c r="Y985" s="1588"/>
      <c r="Z985" s="1588"/>
      <c r="AA985" s="1588"/>
      <c r="AB985" s="1588"/>
      <c r="AC985" s="1588"/>
      <c r="AD985" s="1588"/>
    </row>
    <row r="986">
      <c r="A986" s="1588"/>
      <c r="B986" s="1588"/>
      <c r="C986" s="1588"/>
      <c r="D986" s="1588"/>
      <c r="E986" s="1588"/>
      <c r="F986" s="1588"/>
      <c r="G986" s="1588"/>
      <c r="H986" s="1588"/>
      <c r="I986" s="1588"/>
      <c r="J986" s="1588"/>
      <c r="K986" s="1588"/>
      <c r="L986" s="1588"/>
      <c r="N986" s="1588"/>
      <c r="O986" s="1588"/>
      <c r="P986" s="1588"/>
      <c r="Q986" s="1588"/>
      <c r="R986" s="1588"/>
      <c r="S986" s="1588"/>
      <c r="T986" s="1588"/>
      <c r="U986" s="1588"/>
      <c r="V986" s="1588"/>
      <c r="W986" s="1588"/>
      <c r="X986" s="1588"/>
      <c r="Y986" s="1588"/>
      <c r="Z986" s="1588"/>
      <c r="AA986" s="1588"/>
      <c r="AB986" s="1588"/>
      <c r="AC986" s="1588"/>
      <c r="AD986" s="1588"/>
    </row>
    <row r="987">
      <c r="A987" s="1588"/>
      <c r="B987" s="1588"/>
      <c r="C987" s="1588"/>
      <c r="D987" s="1588"/>
      <c r="E987" s="1588"/>
      <c r="F987" s="1588"/>
      <c r="G987" s="1588"/>
      <c r="H987" s="1588"/>
      <c r="I987" s="1588"/>
      <c r="J987" s="1588"/>
      <c r="K987" s="1588"/>
      <c r="L987" s="1588"/>
      <c r="N987" s="1588"/>
      <c r="O987" s="1588"/>
      <c r="P987" s="1588"/>
      <c r="Q987" s="1588"/>
      <c r="R987" s="1588"/>
      <c r="S987" s="1588"/>
      <c r="T987" s="1588"/>
      <c r="U987" s="1588"/>
      <c r="V987" s="1588"/>
      <c r="W987" s="1588"/>
      <c r="X987" s="1588"/>
      <c r="Y987" s="1588"/>
      <c r="Z987" s="1588"/>
      <c r="AA987" s="1588"/>
      <c r="AB987" s="1588"/>
      <c r="AC987" s="1588"/>
      <c r="AD987" s="1588"/>
    </row>
    <row r="988">
      <c r="A988" s="1588"/>
      <c r="B988" s="1588"/>
      <c r="C988" s="1588"/>
      <c r="D988" s="1588"/>
      <c r="E988" s="1588"/>
      <c r="F988" s="1588"/>
      <c r="G988" s="1588"/>
      <c r="H988" s="1588"/>
      <c r="I988" s="1588"/>
      <c r="J988" s="1588"/>
      <c r="K988" s="1588"/>
      <c r="L988" s="1588"/>
      <c r="N988" s="1588"/>
      <c r="O988" s="1588"/>
      <c r="P988" s="1588"/>
      <c r="Q988" s="1588"/>
      <c r="R988" s="1588"/>
      <c r="S988" s="1588"/>
      <c r="T988" s="1588"/>
      <c r="U988" s="1588"/>
      <c r="V988" s="1588"/>
      <c r="W988" s="1588"/>
      <c r="X988" s="1588"/>
      <c r="Y988" s="1588"/>
      <c r="Z988" s="1588"/>
      <c r="AA988" s="1588"/>
      <c r="AB988" s="1588"/>
      <c r="AC988" s="1588"/>
      <c r="AD988" s="1588"/>
    </row>
    <row r="989">
      <c r="A989" s="1588"/>
      <c r="B989" s="1588"/>
      <c r="C989" s="1588"/>
      <c r="D989" s="1588"/>
      <c r="E989" s="1588"/>
      <c r="F989" s="1588"/>
      <c r="G989" s="1588"/>
      <c r="H989" s="1588"/>
      <c r="I989" s="1588"/>
      <c r="J989" s="1588"/>
      <c r="K989" s="1588"/>
      <c r="L989" s="1588"/>
      <c r="N989" s="1588"/>
      <c r="O989" s="1588"/>
      <c r="P989" s="1588"/>
      <c r="Q989" s="1588"/>
      <c r="R989" s="1588"/>
      <c r="S989" s="1588"/>
      <c r="T989" s="1588"/>
      <c r="U989" s="1588"/>
      <c r="V989" s="1588"/>
      <c r="W989" s="1588"/>
      <c r="X989" s="1588"/>
      <c r="Y989" s="1588"/>
      <c r="Z989" s="1588"/>
      <c r="AA989" s="1588"/>
      <c r="AB989" s="1588"/>
      <c r="AC989" s="1588"/>
      <c r="AD989" s="1588"/>
    </row>
    <row r="990">
      <c r="A990" s="1588"/>
      <c r="B990" s="1588"/>
      <c r="C990" s="1588"/>
      <c r="D990" s="1588"/>
      <c r="E990" s="1588"/>
      <c r="F990" s="1588"/>
      <c r="G990" s="1588"/>
      <c r="H990" s="1588"/>
      <c r="I990" s="1588"/>
      <c r="J990" s="1588"/>
      <c r="K990" s="1588"/>
      <c r="L990" s="1588"/>
      <c r="N990" s="1588"/>
      <c r="O990" s="1588"/>
      <c r="P990" s="1588"/>
      <c r="Q990" s="1588"/>
      <c r="R990" s="1588"/>
      <c r="S990" s="1588"/>
      <c r="T990" s="1588"/>
      <c r="U990" s="1588"/>
      <c r="V990" s="1588"/>
      <c r="W990" s="1588"/>
      <c r="X990" s="1588"/>
      <c r="Y990" s="1588"/>
      <c r="Z990" s="1588"/>
      <c r="AA990" s="1588"/>
      <c r="AB990" s="1588"/>
      <c r="AC990" s="1588"/>
      <c r="AD990" s="1588"/>
    </row>
    <row r="991">
      <c r="A991" s="1588"/>
      <c r="B991" s="1588"/>
      <c r="C991" s="1588"/>
      <c r="D991" s="1588"/>
      <c r="E991" s="1588"/>
      <c r="F991" s="1588"/>
      <c r="G991" s="1588"/>
      <c r="H991" s="1588"/>
      <c r="I991" s="1588"/>
      <c r="J991" s="1588"/>
      <c r="K991" s="1588"/>
      <c r="L991" s="1588"/>
      <c r="N991" s="1588"/>
      <c r="O991" s="1588"/>
      <c r="P991" s="1588"/>
      <c r="Q991" s="1588"/>
      <c r="R991" s="1588"/>
      <c r="S991" s="1588"/>
      <c r="T991" s="1588"/>
      <c r="U991" s="1588"/>
      <c r="V991" s="1588"/>
      <c r="W991" s="1588"/>
      <c r="X991" s="1588"/>
      <c r="Y991" s="1588"/>
      <c r="Z991" s="1588"/>
      <c r="AA991" s="1588"/>
      <c r="AB991" s="1588"/>
      <c r="AC991" s="1588"/>
      <c r="AD991" s="1588"/>
    </row>
    <row r="992">
      <c r="A992" s="1588"/>
      <c r="B992" s="1588"/>
      <c r="C992" s="1588"/>
      <c r="D992" s="1588"/>
      <c r="E992" s="1588"/>
      <c r="F992" s="1588"/>
      <c r="G992" s="1588"/>
      <c r="H992" s="1588"/>
      <c r="I992" s="1588"/>
      <c r="J992" s="1588"/>
      <c r="K992" s="1588"/>
      <c r="L992" s="1588"/>
      <c r="N992" s="1588"/>
      <c r="O992" s="1588"/>
      <c r="P992" s="1588"/>
      <c r="Q992" s="1588"/>
      <c r="R992" s="1588"/>
      <c r="S992" s="1588"/>
      <c r="T992" s="1588"/>
      <c r="U992" s="1588"/>
      <c r="V992" s="1588"/>
      <c r="W992" s="1588"/>
      <c r="X992" s="1588"/>
      <c r="Y992" s="1588"/>
      <c r="Z992" s="1588"/>
      <c r="AA992" s="1588"/>
      <c r="AB992" s="1588"/>
      <c r="AC992" s="1588"/>
      <c r="AD992" s="1588"/>
    </row>
    <row r="993">
      <c r="A993" s="1588"/>
      <c r="B993" s="1588"/>
      <c r="C993" s="1588"/>
      <c r="D993" s="1588"/>
      <c r="E993" s="1588"/>
      <c r="F993" s="1588"/>
      <c r="G993" s="1588"/>
      <c r="H993" s="1588"/>
      <c r="I993" s="1588"/>
      <c r="J993" s="1588"/>
      <c r="K993" s="1588"/>
      <c r="L993" s="1588"/>
      <c r="N993" s="1588"/>
      <c r="O993" s="1588"/>
      <c r="P993" s="1588"/>
      <c r="Q993" s="1588"/>
      <c r="R993" s="1588"/>
      <c r="S993" s="1588"/>
      <c r="T993" s="1588"/>
      <c r="U993" s="1588"/>
      <c r="V993" s="1588"/>
      <c r="W993" s="1588"/>
      <c r="X993" s="1588"/>
      <c r="Y993" s="1588"/>
      <c r="Z993" s="1588"/>
      <c r="AA993" s="1588"/>
      <c r="AB993" s="1588"/>
      <c r="AC993" s="1588"/>
      <c r="AD993" s="1588"/>
    </row>
    <row r="994">
      <c r="A994" s="1588"/>
      <c r="B994" s="1588"/>
      <c r="C994" s="1588"/>
      <c r="D994" s="1588"/>
      <c r="E994" s="1588"/>
      <c r="F994" s="1588"/>
      <c r="G994" s="1588"/>
      <c r="H994" s="1588"/>
      <c r="I994" s="1588"/>
      <c r="J994" s="1588"/>
      <c r="K994" s="1588"/>
      <c r="L994" s="1588"/>
      <c r="N994" s="1588"/>
      <c r="O994" s="1588"/>
      <c r="P994" s="1588"/>
      <c r="Q994" s="1588"/>
      <c r="R994" s="1588"/>
      <c r="S994" s="1588"/>
      <c r="T994" s="1588"/>
      <c r="U994" s="1588"/>
      <c r="V994" s="1588"/>
      <c r="W994" s="1588"/>
      <c r="X994" s="1588"/>
      <c r="Y994" s="1588"/>
      <c r="Z994" s="1588"/>
      <c r="AA994" s="1588"/>
      <c r="AB994" s="1588"/>
      <c r="AC994" s="1588"/>
      <c r="AD994" s="1588"/>
    </row>
    <row r="995">
      <c r="A995" s="1588"/>
      <c r="B995" s="1588"/>
      <c r="C995" s="1588"/>
      <c r="D995" s="1588"/>
      <c r="E995" s="1588"/>
      <c r="F995" s="1588"/>
      <c r="G995" s="1588"/>
      <c r="H995" s="1588"/>
      <c r="I995" s="1588"/>
      <c r="J995" s="1588"/>
      <c r="K995" s="1588"/>
      <c r="L995" s="1588"/>
      <c r="N995" s="1588"/>
      <c r="O995" s="1588"/>
      <c r="P995" s="1588"/>
      <c r="Q995" s="1588"/>
      <c r="R995" s="1588"/>
      <c r="S995" s="1588"/>
      <c r="T995" s="1588"/>
      <c r="U995" s="1588"/>
      <c r="V995" s="1588"/>
      <c r="W995" s="1588"/>
      <c r="X995" s="1588"/>
      <c r="Y995" s="1588"/>
      <c r="Z995" s="1588"/>
      <c r="AA995" s="1588"/>
      <c r="AB995" s="1588"/>
      <c r="AC995" s="1588"/>
      <c r="AD995" s="1588"/>
    </row>
    <row r="996">
      <c r="A996" s="1588"/>
      <c r="B996" s="1588"/>
      <c r="C996" s="1588"/>
      <c r="D996" s="1588"/>
      <c r="E996" s="1588"/>
      <c r="F996" s="1588"/>
      <c r="G996" s="1588"/>
      <c r="H996" s="1588"/>
      <c r="I996" s="1588"/>
      <c r="J996" s="1588"/>
      <c r="K996" s="1588"/>
      <c r="L996" s="1588"/>
      <c r="N996" s="1588"/>
      <c r="O996" s="1588"/>
      <c r="P996" s="1588"/>
      <c r="Q996" s="1588"/>
      <c r="R996" s="1588"/>
      <c r="S996" s="1588"/>
      <c r="T996" s="1588"/>
      <c r="U996" s="1588"/>
      <c r="V996" s="1588"/>
      <c r="W996" s="1588"/>
      <c r="X996" s="1588"/>
      <c r="Y996" s="1588"/>
      <c r="Z996" s="1588"/>
      <c r="AA996" s="1588"/>
      <c r="AB996" s="1588"/>
      <c r="AC996" s="1588"/>
      <c r="AD996" s="1588"/>
    </row>
    <row r="997">
      <c r="A997" s="1588"/>
      <c r="B997" s="1588"/>
      <c r="C997" s="1588"/>
      <c r="D997" s="1588"/>
      <c r="E997" s="1588"/>
      <c r="F997" s="1588"/>
      <c r="G997" s="1588"/>
      <c r="H997" s="1588"/>
      <c r="I997" s="1588"/>
      <c r="J997" s="1588"/>
      <c r="K997" s="1588"/>
      <c r="L997" s="1588"/>
      <c r="N997" s="1588"/>
      <c r="O997" s="1588"/>
      <c r="P997" s="1588"/>
      <c r="Q997" s="1588"/>
      <c r="R997" s="1588"/>
      <c r="S997" s="1588"/>
      <c r="T997" s="1588"/>
      <c r="U997" s="1588"/>
      <c r="V997" s="1588"/>
      <c r="W997" s="1588"/>
      <c r="X997" s="1588"/>
      <c r="Y997" s="1588"/>
      <c r="Z997" s="1588"/>
      <c r="AA997" s="1588"/>
      <c r="AB997" s="1588"/>
      <c r="AC997" s="1588"/>
      <c r="AD997" s="1588"/>
    </row>
    <row r="998">
      <c r="A998" s="1588"/>
      <c r="B998" s="1588"/>
      <c r="C998" s="1588"/>
      <c r="D998" s="1588"/>
      <c r="E998" s="1588"/>
      <c r="F998" s="1588"/>
      <c r="G998" s="1588"/>
      <c r="H998" s="1588"/>
      <c r="I998" s="1588"/>
      <c r="J998" s="1588"/>
      <c r="K998" s="1588"/>
      <c r="L998" s="1588"/>
      <c r="N998" s="1588"/>
      <c r="O998" s="1588"/>
      <c r="P998" s="1588"/>
      <c r="Q998" s="1588"/>
      <c r="R998" s="1588"/>
      <c r="S998" s="1588"/>
      <c r="T998" s="1588"/>
      <c r="U998" s="1588"/>
      <c r="V998" s="1588"/>
      <c r="W998" s="1588"/>
      <c r="X998" s="1588"/>
      <c r="Y998" s="1588"/>
      <c r="Z998" s="1588"/>
      <c r="AA998" s="1588"/>
      <c r="AB998" s="1588"/>
      <c r="AC998" s="1588"/>
      <c r="AD998" s="1588"/>
    </row>
    <row r="999">
      <c r="A999" s="1588"/>
      <c r="B999" s="1588"/>
      <c r="C999" s="1588"/>
      <c r="D999" s="1588"/>
      <c r="E999" s="1588"/>
      <c r="F999" s="1588"/>
      <c r="G999" s="1588"/>
      <c r="H999" s="1588"/>
      <c r="I999" s="1588"/>
      <c r="J999" s="1588"/>
      <c r="K999" s="1588"/>
      <c r="L999" s="1588"/>
      <c r="N999" s="1588"/>
      <c r="O999" s="1588"/>
      <c r="P999" s="1588"/>
      <c r="Q999" s="1588"/>
      <c r="R999" s="1588"/>
      <c r="S999" s="1588"/>
      <c r="T999" s="1588"/>
      <c r="U999" s="1588"/>
      <c r="V999" s="1588"/>
      <c r="W999" s="1588"/>
      <c r="X999" s="1588"/>
      <c r="Y999" s="1588"/>
      <c r="Z999" s="1588"/>
      <c r="AA999" s="1588"/>
      <c r="AB999" s="1588"/>
      <c r="AC999" s="1588"/>
      <c r="AD999" s="1588"/>
    </row>
    <row r="1000">
      <c r="A1000" s="1588"/>
      <c r="B1000" s="1588"/>
      <c r="C1000" s="1588"/>
      <c r="D1000" s="1588"/>
      <c r="E1000" s="1588"/>
      <c r="F1000" s="1588"/>
      <c r="G1000" s="1588"/>
      <c r="H1000" s="1588"/>
      <c r="I1000" s="1588"/>
      <c r="J1000" s="1588"/>
      <c r="K1000" s="1588"/>
      <c r="L1000" s="1588"/>
      <c r="N1000" s="1588"/>
      <c r="O1000" s="1588"/>
      <c r="P1000" s="1588"/>
      <c r="Q1000" s="1588"/>
      <c r="R1000" s="1588"/>
      <c r="S1000" s="1588"/>
      <c r="T1000" s="1588"/>
      <c r="U1000" s="1588"/>
      <c r="V1000" s="1588"/>
      <c r="W1000" s="1588"/>
      <c r="X1000" s="1588"/>
      <c r="Y1000" s="1588"/>
      <c r="Z1000" s="1588"/>
      <c r="AA1000" s="1588"/>
      <c r="AB1000" s="1588"/>
      <c r="AC1000" s="1588"/>
      <c r="AD1000" s="1588"/>
    </row>
    <row r="1001">
      <c r="A1001" s="1588"/>
      <c r="B1001" s="1588"/>
      <c r="C1001" s="1588"/>
      <c r="D1001" s="1588"/>
      <c r="E1001" s="1588"/>
      <c r="F1001" s="1588"/>
      <c r="G1001" s="1588"/>
      <c r="H1001" s="1588"/>
      <c r="I1001" s="1588"/>
      <c r="J1001" s="1588"/>
      <c r="K1001" s="1588"/>
      <c r="L1001" s="1588"/>
      <c r="N1001" s="1588"/>
      <c r="O1001" s="1588"/>
      <c r="P1001" s="1588"/>
      <c r="Q1001" s="1588"/>
      <c r="R1001" s="1588"/>
      <c r="S1001" s="1588"/>
      <c r="T1001" s="1588"/>
      <c r="U1001" s="1588"/>
      <c r="V1001" s="1588"/>
      <c r="W1001" s="1588"/>
      <c r="X1001" s="1588"/>
      <c r="Y1001" s="1588"/>
      <c r="Z1001" s="1588"/>
      <c r="AA1001" s="1588"/>
      <c r="AB1001" s="1588"/>
      <c r="AC1001" s="1588"/>
      <c r="AD1001" s="1588"/>
    </row>
    <row r="1002">
      <c r="A1002" s="1588"/>
      <c r="B1002" s="1588"/>
      <c r="C1002" s="1588"/>
      <c r="D1002" s="1588"/>
      <c r="E1002" s="1588"/>
      <c r="F1002" s="1588"/>
      <c r="G1002" s="1588"/>
      <c r="H1002" s="1588"/>
      <c r="I1002" s="1588"/>
      <c r="J1002" s="1588"/>
      <c r="K1002" s="1588"/>
      <c r="L1002" s="1588"/>
      <c r="N1002" s="1588"/>
      <c r="O1002" s="1588"/>
      <c r="P1002" s="1588"/>
      <c r="Q1002" s="1588"/>
      <c r="R1002" s="1588"/>
      <c r="S1002" s="1588"/>
      <c r="T1002" s="1588"/>
      <c r="U1002" s="1588"/>
      <c r="V1002" s="1588"/>
      <c r="W1002" s="1588"/>
      <c r="X1002" s="1588"/>
      <c r="Y1002" s="1588"/>
      <c r="Z1002" s="1588"/>
      <c r="AA1002" s="1588"/>
      <c r="AB1002" s="1588"/>
      <c r="AC1002" s="1588"/>
      <c r="AD1002" s="1588"/>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41.5"/>
    <col customWidth="1" min="4" max="26" width="7.63"/>
  </cols>
  <sheetData>
    <row r="1" ht="24.75" customHeight="1">
      <c r="A1" s="1604" t="s">
        <v>8714</v>
      </c>
      <c r="B1" s="1605" t="s">
        <v>8715</v>
      </c>
      <c r="C1" s="1606" t="s">
        <v>8716</v>
      </c>
      <c r="D1" s="1607"/>
      <c r="E1" s="1607"/>
      <c r="F1" s="1607"/>
      <c r="G1" s="1542"/>
      <c r="H1" s="14"/>
      <c r="I1" s="14"/>
      <c r="J1" s="14"/>
      <c r="K1" s="14"/>
      <c r="L1" s="14"/>
      <c r="M1" s="14"/>
      <c r="N1" s="14"/>
      <c r="O1" s="14"/>
      <c r="P1" s="14"/>
      <c r="Q1" s="14"/>
      <c r="R1" s="14"/>
      <c r="S1" s="14"/>
      <c r="T1" s="14"/>
      <c r="U1" s="14"/>
      <c r="V1" s="14"/>
      <c r="W1" s="14"/>
      <c r="X1" s="14"/>
      <c r="Y1" s="14"/>
      <c r="Z1" s="14"/>
    </row>
    <row r="2" ht="13.5" customHeight="1">
      <c r="A2" s="104"/>
      <c r="B2" s="1221"/>
      <c r="C2" s="1608"/>
      <c r="H2" s="14"/>
      <c r="I2" s="14"/>
      <c r="J2" s="14"/>
      <c r="K2" s="14"/>
      <c r="L2" s="14"/>
      <c r="M2" s="14"/>
      <c r="N2" s="14"/>
      <c r="O2" s="14"/>
      <c r="P2" s="14"/>
      <c r="Q2" s="14"/>
      <c r="R2" s="14"/>
      <c r="S2" s="14"/>
      <c r="T2" s="14"/>
      <c r="U2" s="14"/>
      <c r="V2" s="14"/>
      <c r="W2" s="14"/>
      <c r="X2" s="14"/>
      <c r="Y2" s="14"/>
      <c r="Z2" s="14"/>
    </row>
    <row r="3" ht="12.75" customHeight="1">
      <c r="A3" s="104" t="s">
        <v>8717</v>
      </c>
      <c r="B3" s="1609" t="s">
        <v>8718</v>
      </c>
      <c r="C3" s="1610" t="s">
        <v>8719</v>
      </c>
      <c r="D3" s="1611"/>
      <c r="E3" s="1611"/>
      <c r="F3" s="1611"/>
      <c r="G3" s="1611"/>
      <c r="H3" s="14"/>
      <c r="I3" s="14"/>
      <c r="J3" s="14"/>
      <c r="K3" s="14"/>
      <c r="L3" s="14"/>
      <c r="M3" s="14"/>
      <c r="N3" s="14"/>
      <c r="O3" s="14"/>
      <c r="P3" s="14"/>
      <c r="Q3" s="14"/>
      <c r="R3" s="14"/>
      <c r="S3" s="14"/>
      <c r="T3" s="14"/>
      <c r="U3" s="14"/>
      <c r="V3" s="14"/>
      <c r="W3" s="14"/>
      <c r="X3" s="14"/>
      <c r="Y3" s="14"/>
      <c r="Z3" s="14"/>
    </row>
    <row r="4" ht="12.75" customHeight="1">
      <c r="A4" s="104" t="s">
        <v>8720</v>
      </c>
      <c r="B4" s="104" t="s">
        <v>8721</v>
      </c>
      <c r="C4" s="1612" t="s">
        <v>8722</v>
      </c>
      <c r="D4" s="1611"/>
      <c r="E4" s="1611"/>
      <c r="F4" s="1611"/>
      <c r="G4" s="1611"/>
      <c r="H4" s="14"/>
      <c r="I4" s="14"/>
      <c r="J4" s="14"/>
      <c r="K4" s="14"/>
      <c r="L4" s="14"/>
      <c r="M4" s="14"/>
      <c r="N4" s="14"/>
      <c r="O4" s="14"/>
      <c r="P4" s="14"/>
      <c r="Q4" s="14"/>
      <c r="R4" s="14"/>
      <c r="S4" s="14"/>
      <c r="T4" s="14"/>
      <c r="U4" s="14"/>
      <c r="V4" s="14"/>
      <c r="W4" s="14"/>
      <c r="X4" s="14"/>
      <c r="Y4" s="14"/>
      <c r="Z4" s="14"/>
    </row>
    <row r="5" ht="12.75" customHeight="1">
      <c r="A5" s="104" t="s">
        <v>8723</v>
      </c>
      <c r="B5" s="1332" t="s">
        <v>8724</v>
      </c>
      <c r="C5" s="1613"/>
      <c r="D5" s="1613"/>
      <c r="E5" s="1613"/>
      <c r="F5" s="1613"/>
      <c r="G5" s="1613"/>
      <c r="H5" s="14"/>
      <c r="I5" s="14"/>
      <c r="J5" s="14"/>
      <c r="K5" s="14"/>
      <c r="L5" s="14"/>
      <c r="M5" s="14"/>
      <c r="N5" s="14"/>
      <c r="O5" s="14"/>
      <c r="P5" s="14"/>
      <c r="Q5" s="14"/>
      <c r="R5" s="14"/>
      <c r="S5" s="14"/>
      <c r="T5" s="14"/>
      <c r="U5" s="14"/>
      <c r="V5" s="14"/>
      <c r="W5" s="14"/>
      <c r="X5" s="14"/>
      <c r="Y5" s="14"/>
      <c r="Z5" s="14"/>
    </row>
    <row r="6" ht="12.75" customHeight="1">
      <c r="A6" s="104" t="s">
        <v>8725</v>
      </c>
      <c r="B6" s="104" t="s">
        <v>8726</v>
      </c>
      <c r="C6" s="1612"/>
      <c r="D6" s="1613"/>
      <c r="E6" s="1613"/>
      <c r="F6" s="1613"/>
      <c r="G6" s="1613"/>
      <c r="H6" s="14"/>
      <c r="I6" s="14"/>
      <c r="J6" s="14"/>
      <c r="K6" s="14"/>
      <c r="L6" s="14"/>
      <c r="M6" s="14"/>
      <c r="N6" s="14"/>
      <c r="O6" s="14"/>
      <c r="P6" s="14"/>
      <c r="Q6" s="14"/>
      <c r="R6" s="14"/>
      <c r="S6" s="14"/>
      <c r="T6" s="14"/>
      <c r="U6" s="14"/>
      <c r="V6" s="14"/>
      <c r="W6" s="14"/>
      <c r="X6" s="14"/>
      <c r="Y6" s="14"/>
      <c r="Z6" s="14"/>
    </row>
    <row r="7" ht="12.75" customHeight="1">
      <c r="A7" s="104" t="s">
        <v>8727</v>
      </c>
      <c r="B7" s="104" t="s">
        <v>8728</v>
      </c>
      <c r="C7" s="1612"/>
      <c r="D7" s="1613"/>
      <c r="E7" s="1613"/>
      <c r="F7" s="1613"/>
      <c r="G7" s="1613"/>
      <c r="H7" s="14"/>
      <c r="I7" s="14"/>
      <c r="J7" s="14"/>
      <c r="K7" s="14"/>
      <c r="L7" s="14"/>
      <c r="M7" s="14"/>
      <c r="N7" s="14"/>
      <c r="O7" s="14"/>
      <c r="P7" s="14"/>
      <c r="Q7" s="14"/>
      <c r="R7" s="14"/>
      <c r="S7" s="14"/>
      <c r="T7" s="14"/>
      <c r="U7" s="14"/>
      <c r="V7" s="14"/>
      <c r="W7" s="14"/>
      <c r="X7" s="14"/>
      <c r="Y7" s="14"/>
      <c r="Z7" s="14"/>
    </row>
    <row r="8" ht="12.75" customHeight="1">
      <c r="A8" s="104" t="s">
        <v>8729</v>
      </c>
      <c r="B8" s="104" t="s">
        <v>8730</v>
      </c>
      <c r="C8" s="1612"/>
      <c r="D8" s="1613"/>
      <c r="E8" s="1613"/>
      <c r="F8" s="1613"/>
      <c r="G8" s="1613"/>
      <c r="H8" s="14"/>
      <c r="I8" s="14"/>
      <c r="J8" s="14"/>
      <c r="K8" s="14"/>
      <c r="L8" s="14"/>
      <c r="M8" s="14"/>
      <c r="N8" s="14"/>
      <c r="O8" s="14"/>
      <c r="P8" s="14"/>
      <c r="Q8" s="14"/>
      <c r="R8" s="14"/>
      <c r="S8" s="14"/>
      <c r="T8" s="14"/>
      <c r="U8" s="14"/>
      <c r="V8" s="14"/>
      <c r="W8" s="14"/>
      <c r="X8" s="14"/>
      <c r="Y8" s="14"/>
      <c r="Z8" s="14"/>
    </row>
    <row r="9" ht="12.75" customHeight="1">
      <c r="A9" s="104" t="s">
        <v>8731</v>
      </c>
      <c r="B9" s="104" t="s">
        <v>8732</v>
      </c>
      <c r="C9" s="1612"/>
      <c r="D9" s="1613"/>
      <c r="E9" s="1613"/>
      <c r="F9" s="1613"/>
      <c r="G9" s="1613"/>
      <c r="H9" s="14"/>
      <c r="I9" s="14"/>
      <c r="J9" s="14"/>
      <c r="K9" s="14"/>
      <c r="L9" s="14"/>
      <c r="M9" s="14"/>
      <c r="N9" s="14"/>
      <c r="O9" s="14"/>
      <c r="P9" s="14"/>
      <c r="Q9" s="14"/>
      <c r="R9" s="14"/>
      <c r="S9" s="14"/>
      <c r="T9" s="14"/>
      <c r="U9" s="14"/>
      <c r="V9" s="14"/>
      <c r="W9" s="14"/>
      <c r="X9" s="14"/>
      <c r="Y9" s="14"/>
      <c r="Z9" s="14"/>
    </row>
    <row r="10" ht="12.75" customHeight="1">
      <c r="A10" s="104" t="s">
        <v>8733</v>
      </c>
      <c r="B10" s="104" t="s">
        <v>8734</v>
      </c>
      <c r="C10" s="1612"/>
      <c r="D10" s="1613"/>
      <c r="E10" s="1613"/>
      <c r="F10" s="1613"/>
      <c r="G10" s="1613"/>
      <c r="H10" s="14"/>
      <c r="I10" s="14"/>
      <c r="J10" s="14"/>
      <c r="K10" s="14"/>
      <c r="L10" s="14"/>
      <c r="M10" s="14"/>
      <c r="N10" s="14"/>
      <c r="O10" s="14"/>
      <c r="P10" s="14"/>
      <c r="Q10" s="14"/>
      <c r="R10" s="14"/>
      <c r="S10" s="14"/>
      <c r="T10" s="14"/>
      <c r="U10" s="14"/>
      <c r="V10" s="14"/>
      <c r="W10" s="14"/>
      <c r="X10" s="14"/>
      <c r="Y10" s="14"/>
      <c r="Z10" s="14"/>
    </row>
    <row r="11" ht="12.75" customHeight="1">
      <c r="A11" s="104" t="s">
        <v>8735</v>
      </c>
      <c r="B11" s="104" t="s">
        <v>8736</v>
      </c>
      <c r="C11" s="1612"/>
      <c r="D11" s="1613"/>
      <c r="E11" s="1613"/>
      <c r="F11" s="1613"/>
      <c r="G11" s="1613"/>
      <c r="H11" s="14"/>
      <c r="I11" s="14"/>
      <c r="J11" s="14"/>
      <c r="K11" s="14"/>
      <c r="L11" s="14"/>
      <c r="M11" s="14"/>
      <c r="N11" s="14"/>
      <c r="O11" s="14"/>
      <c r="P11" s="14"/>
      <c r="Q11" s="14"/>
      <c r="R11" s="14"/>
      <c r="S11" s="14"/>
      <c r="T11" s="14"/>
      <c r="U11" s="14"/>
      <c r="V11" s="14"/>
      <c r="W11" s="14"/>
      <c r="X11" s="14"/>
      <c r="Y11" s="14"/>
      <c r="Z11" s="14"/>
    </row>
    <row r="12" ht="12.75" customHeight="1">
      <c r="A12" s="1612"/>
      <c r="B12" s="104" t="s">
        <v>8737</v>
      </c>
      <c r="C12" s="1612"/>
      <c r="D12" s="1613"/>
      <c r="E12" s="1613"/>
      <c r="F12" s="1613"/>
      <c r="G12" s="1613"/>
      <c r="H12" s="14"/>
      <c r="I12" s="14"/>
      <c r="J12" s="14"/>
      <c r="K12" s="14"/>
      <c r="L12" s="14"/>
      <c r="M12" s="14"/>
      <c r="N12" s="14"/>
      <c r="O12" s="14"/>
      <c r="P12" s="14"/>
      <c r="Q12" s="14"/>
      <c r="R12" s="14"/>
      <c r="S12" s="14"/>
      <c r="T12" s="14"/>
      <c r="U12" s="14"/>
      <c r="V12" s="14"/>
      <c r="W12" s="14"/>
      <c r="X12" s="14"/>
      <c r="Y12" s="14"/>
      <c r="Z12" s="14"/>
    </row>
    <row r="13" ht="12.75" customHeight="1">
      <c r="A13" s="1612" t="s">
        <v>8738</v>
      </c>
      <c r="B13" s="104" t="s">
        <v>8739</v>
      </c>
      <c r="C13" s="1612"/>
      <c r="D13" s="1613"/>
      <c r="E13" s="1613"/>
      <c r="F13" s="1613"/>
      <c r="G13" s="1613"/>
      <c r="H13" s="14"/>
      <c r="I13" s="14"/>
      <c r="J13" s="14"/>
      <c r="K13" s="14"/>
      <c r="L13" s="14"/>
      <c r="M13" s="14"/>
      <c r="N13" s="14"/>
      <c r="O13" s="14"/>
      <c r="P13" s="14"/>
      <c r="Q13" s="14"/>
      <c r="R13" s="14"/>
      <c r="S13" s="14"/>
      <c r="T13" s="14"/>
      <c r="U13" s="14"/>
      <c r="V13" s="14"/>
      <c r="W13" s="14"/>
      <c r="X13" s="14"/>
      <c r="Y13" s="14"/>
      <c r="Z13" s="14"/>
    </row>
    <row r="14" ht="12.75" customHeight="1">
      <c r="A14" s="104" t="s">
        <v>8740</v>
      </c>
      <c r="B14" s="104" t="s">
        <v>8741</v>
      </c>
      <c r="C14" s="1612"/>
      <c r="D14" s="1613"/>
      <c r="E14" s="1613"/>
      <c r="F14" s="1613"/>
      <c r="G14" s="1613"/>
      <c r="H14" s="14"/>
      <c r="I14" s="14"/>
      <c r="J14" s="14"/>
      <c r="K14" s="14"/>
      <c r="L14" s="14"/>
      <c r="M14" s="14"/>
      <c r="N14" s="14"/>
      <c r="O14" s="14"/>
      <c r="P14" s="14"/>
      <c r="Q14" s="14"/>
      <c r="R14" s="14"/>
      <c r="S14" s="14"/>
      <c r="T14" s="14"/>
      <c r="U14" s="14"/>
      <c r="V14" s="14"/>
      <c r="W14" s="14"/>
      <c r="X14" s="14"/>
      <c r="Y14" s="14"/>
      <c r="Z14" s="14"/>
    </row>
    <row r="15" ht="12.75" customHeight="1">
      <c r="A15" s="1613" t="s">
        <v>8742</v>
      </c>
      <c r="B15" s="104" t="s">
        <v>8743</v>
      </c>
      <c r="C15" s="104"/>
      <c r="D15" s="14"/>
      <c r="E15" s="14"/>
      <c r="F15" s="14"/>
      <c r="G15" s="14"/>
      <c r="H15" s="14"/>
      <c r="I15" s="14"/>
      <c r="J15" s="14"/>
      <c r="K15" s="14"/>
      <c r="L15" s="14"/>
      <c r="M15" s="14"/>
      <c r="N15" s="14"/>
      <c r="O15" s="14"/>
      <c r="P15" s="14"/>
      <c r="Q15" s="14"/>
      <c r="R15" s="14"/>
      <c r="S15" s="14"/>
      <c r="T15" s="14"/>
      <c r="U15" s="14"/>
      <c r="V15" s="14"/>
      <c r="W15" s="14"/>
      <c r="X15" s="14"/>
      <c r="Y15" s="14"/>
      <c r="Z15" s="14"/>
    </row>
    <row r="16" ht="12.75" customHeight="1">
      <c r="A16" s="104"/>
      <c r="B16" s="104"/>
      <c r="C16" s="104"/>
      <c r="D16" s="14"/>
      <c r="E16" s="14"/>
      <c r="F16" s="14"/>
      <c r="G16" s="14"/>
      <c r="H16" s="14"/>
      <c r="I16" s="14"/>
      <c r="J16" s="14"/>
      <c r="K16" s="14"/>
      <c r="L16" s="14"/>
      <c r="M16" s="14"/>
      <c r="N16" s="14"/>
      <c r="O16" s="14"/>
      <c r="P16" s="14"/>
      <c r="Q16" s="14"/>
      <c r="R16" s="14"/>
      <c r="S16" s="14"/>
      <c r="T16" s="14"/>
      <c r="U16" s="14"/>
      <c r="V16" s="14"/>
      <c r="W16" s="14"/>
      <c r="X16" s="14"/>
      <c r="Y16" s="14"/>
      <c r="Z16" s="14"/>
    </row>
    <row r="17" ht="12.75" customHeight="1">
      <c r="A17" s="104"/>
      <c r="B17" s="104"/>
      <c r="C17" s="104"/>
      <c r="D17" s="14"/>
      <c r="E17" s="14"/>
      <c r="F17" s="14"/>
      <c r="G17" s="14"/>
      <c r="H17" s="14"/>
      <c r="I17" s="14"/>
      <c r="J17" s="14"/>
      <c r="K17" s="14"/>
      <c r="L17" s="14"/>
      <c r="M17" s="14"/>
      <c r="N17" s="14"/>
      <c r="O17" s="14"/>
      <c r="P17" s="14"/>
      <c r="Q17" s="14"/>
      <c r="R17" s="14"/>
      <c r="S17" s="14"/>
      <c r="T17" s="14"/>
      <c r="U17" s="14"/>
      <c r="V17" s="14"/>
      <c r="W17" s="14"/>
      <c r="X17" s="14"/>
      <c r="Y17" s="14"/>
      <c r="Z17" s="14"/>
    </row>
    <row r="18" ht="12.75" customHeight="1">
      <c r="A18" s="104"/>
      <c r="B18" s="104"/>
      <c r="C18" s="104"/>
      <c r="D18" s="14"/>
      <c r="E18" s="14"/>
      <c r="F18" s="14"/>
      <c r="G18" s="14"/>
      <c r="H18" s="14"/>
      <c r="I18" s="14"/>
      <c r="J18" s="14"/>
      <c r="K18" s="14"/>
      <c r="L18" s="14"/>
      <c r="M18" s="14"/>
      <c r="N18" s="14"/>
      <c r="O18" s="14"/>
      <c r="P18" s="14"/>
      <c r="Q18" s="14"/>
      <c r="R18" s="14"/>
      <c r="S18" s="14"/>
      <c r="T18" s="14"/>
      <c r="U18" s="14"/>
      <c r="V18" s="14"/>
      <c r="W18" s="14"/>
      <c r="X18" s="14"/>
      <c r="Y18" s="14"/>
      <c r="Z18" s="14"/>
    </row>
    <row r="19" ht="12.75" customHeight="1">
      <c r="A19" s="1614" t="s">
        <v>8744</v>
      </c>
      <c r="B19" s="104"/>
      <c r="C19" s="104"/>
      <c r="D19" s="14"/>
      <c r="E19" s="14"/>
      <c r="F19" s="14"/>
      <c r="G19" s="14"/>
      <c r="H19" s="14"/>
      <c r="I19" s="14"/>
      <c r="J19" s="14"/>
      <c r="K19" s="14"/>
      <c r="L19" s="14"/>
      <c r="M19" s="14"/>
      <c r="N19" s="14"/>
      <c r="O19" s="14"/>
      <c r="P19" s="14"/>
      <c r="Q19" s="14"/>
      <c r="R19" s="14"/>
      <c r="S19" s="14"/>
      <c r="T19" s="14"/>
      <c r="U19" s="14"/>
      <c r="V19" s="14"/>
      <c r="W19" s="14"/>
      <c r="X19" s="14"/>
      <c r="Y19" s="14"/>
      <c r="Z19" s="14"/>
    </row>
    <row r="20" ht="12.75" customHeight="1">
      <c r="A20" s="91" t="s">
        <v>8745</v>
      </c>
      <c r="B20" s="104"/>
      <c r="C20" s="104"/>
      <c r="D20" s="14"/>
      <c r="E20" s="14"/>
      <c r="F20" s="14"/>
      <c r="G20" s="14"/>
      <c r="H20" s="14"/>
      <c r="I20" s="14"/>
      <c r="J20" s="14"/>
      <c r="K20" s="14"/>
      <c r="L20" s="14"/>
      <c r="M20" s="14"/>
      <c r="N20" s="14"/>
      <c r="O20" s="14"/>
      <c r="P20" s="14"/>
      <c r="Q20" s="14"/>
      <c r="R20" s="14"/>
      <c r="S20" s="14"/>
      <c r="T20" s="14"/>
      <c r="U20" s="14"/>
      <c r="V20" s="14"/>
      <c r="W20" s="14"/>
      <c r="X20" s="14"/>
      <c r="Y20" s="14"/>
      <c r="Z20" s="14"/>
    </row>
    <row r="21" ht="12.75" customHeight="1">
      <c r="A21" s="104"/>
      <c r="B21" s="104"/>
      <c r="C21" s="104"/>
      <c r="D21" s="14"/>
      <c r="E21" s="14"/>
      <c r="F21" s="14"/>
      <c r="G21" s="14"/>
      <c r="H21" s="14"/>
      <c r="I21" s="14"/>
      <c r="J21" s="14"/>
      <c r="K21" s="14"/>
      <c r="L21" s="14"/>
      <c r="M21" s="14"/>
      <c r="N21" s="14"/>
      <c r="O21" s="14"/>
      <c r="P21" s="14"/>
      <c r="Q21" s="14"/>
      <c r="R21" s="14"/>
      <c r="S21" s="14"/>
      <c r="T21" s="14"/>
      <c r="U21" s="14"/>
      <c r="V21" s="14"/>
      <c r="W21" s="14"/>
      <c r="X21" s="14"/>
      <c r="Y21" s="14"/>
      <c r="Z21" s="14"/>
    </row>
    <row r="22" ht="12.75" customHeight="1">
      <c r="A22" s="104"/>
      <c r="B22" s="104"/>
      <c r="C22" s="104"/>
      <c r="D22" s="14"/>
      <c r="E22" s="14"/>
      <c r="F22" s="14"/>
      <c r="G22" s="14"/>
      <c r="H22" s="14"/>
      <c r="I22" s="14"/>
      <c r="J22" s="14"/>
      <c r="K22" s="14"/>
      <c r="L22" s="14"/>
      <c r="M22" s="14"/>
      <c r="N22" s="14"/>
      <c r="O22" s="14"/>
      <c r="P22" s="14"/>
      <c r="Q22" s="14"/>
      <c r="R22" s="14"/>
      <c r="S22" s="14"/>
      <c r="T22" s="14"/>
      <c r="U22" s="14"/>
      <c r="V22" s="14"/>
      <c r="W22" s="14"/>
      <c r="X22" s="14"/>
      <c r="Y22" s="14"/>
      <c r="Z22" s="14"/>
    </row>
    <row r="23" ht="12.75" customHeight="1">
      <c r="A23" s="104"/>
      <c r="B23" s="104"/>
      <c r="C23" s="104"/>
      <c r="D23" s="14"/>
      <c r="E23" s="14"/>
      <c r="F23" s="14"/>
      <c r="G23" s="14"/>
      <c r="H23" s="14"/>
      <c r="I23" s="14"/>
      <c r="J23" s="14"/>
      <c r="K23" s="14"/>
      <c r="L23" s="14"/>
      <c r="M23" s="14"/>
      <c r="N23" s="14"/>
      <c r="O23" s="14"/>
      <c r="P23" s="14"/>
      <c r="Q23" s="14"/>
      <c r="R23" s="14"/>
      <c r="S23" s="14"/>
      <c r="T23" s="14"/>
      <c r="U23" s="14"/>
      <c r="V23" s="14"/>
      <c r="W23" s="14"/>
      <c r="X23" s="14"/>
      <c r="Y23" s="14"/>
      <c r="Z23" s="14"/>
    </row>
    <row r="24" ht="12.75" customHeight="1">
      <c r="A24" s="104"/>
      <c r="B24" s="104"/>
      <c r="C24" s="104"/>
      <c r="D24" s="14"/>
      <c r="E24" s="14"/>
      <c r="F24" s="14"/>
      <c r="G24" s="14"/>
      <c r="H24" s="14"/>
      <c r="I24" s="14"/>
      <c r="J24" s="14"/>
      <c r="K24" s="14"/>
      <c r="L24" s="14"/>
      <c r="M24" s="14"/>
      <c r="N24" s="14"/>
      <c r="O24" s="14"/>
      <c r="P24" s="14"/>
      <c r="Q24" s="14"/>
      <c r="R24" s="14"/>
      <c r="S24" s="14"/>
      <c r="T24" s="14"/>
      <c r="U24" s="14"/>
      <c r="V24" s="14"/>
      <c r="W24" s="14"/>
      <c r="X24" s="14"/>
      <c r="Y24" s="14"/>
      <c r="Z24" s="14"/>
    </row>
    <row r="25" ht="12.75" customHeight="1">
      <c r="A25" s="104"/>
      <c r="B25" s="104"/>
      <c r="C25" s="104"/>
      <c r="D25" s="14"/>
      <c r="E25" s="14"/>
      <c r="F25" s="14"/>
      <c r="G25" s="14"/>
      <c r="H25" s="14"/>
      <c r="I25" s="14"/>
      <c r="J25" s="14"/>
      <c r="K25" s="14"/>
      <c r="L25" s="14"/>
      <c r="M25" s="14"/>
      <c r="N25" s="14"/>
      <c r="O25" s="14"/>
      <c r="P25" s="14"/>
      <c r="Q25" s="14"/>
      <c r="R25" s="14"/>
      <c r="S25" s="14"/>
      <c r="T25" s="14"/>
      <c r="U25" s="14"/>
      <c r="V25" s="14"/>
      <c r="W25" s="14"/>
      <c r="X25" s="14"/>
      <c r="Y25" s="14"/>
      <c r="Z25" s="14"/>
    </row>
    <row r="26" ht="12.75" customHeight="1">
      <c r="A26" s="104"/>
      <c r="B26" s="104"/>
      <c r="C26" s="104"/>
      <c r="D26" s="14"/>
      <c r="E26" s="14"/>
      <c r="F26" s="14"/>
      <c r="G26" s="14"/>
      <c r="H26" s="14"/>
      <c r="I26" s="14"/>
      <c r="J26" s="14"/>
      <c r="K26" s="14"/>
      <c r="L26" s="14"/>
      <c r="M26" s="14"/>
      <c r="N26" s="14"/>
      <c r="O26" s="14"/>
      <c r="P26" s="14"/>
      <c r="Q26" s="14"/>
      <c r="R26" s="14"/>
      <c r="S26" s="14"/>
      <c r="T26" s="14"/>
      <c r="U26" s="14"/>
      <c r="V26" s="14"/>
      <c r="W26" s="14"/>
      <c r="X26" s="14"/>
      <c r="Y26" s="14"/>
      <c r="Z26" s="14"/>
    </row>
    <row r="27" ht="12.75" customHeight="1">
      <c r="A27" s="104"/>
      <c r="B27" s="104"/>
      <c r="C27" s="104"/>
      <c r="D27" s="14"/>
      <c r="E27" s="14"/>
      <c r="F27" s="14"/>
      <c r="G27" s="14"/>
      <c r="H27" s="14"/>
      <c r="I27" s="14"/>
      <c r="J27" s="14"/>
      <c r="K27" s="14"/>
      <c r="L27" s="14"/>
      <c r="M27" s="14"/>
      <c r="N27" s="14"/>
      <c r="O27" s="14"/>
      <c r="P27" s="14"/>
      <c r="Q27" s="14"/>
      <c r="R27" s="14"/>
      <c r="S27" s="14"/>
      <c r="T27" s="14"/>
      <c r="U27" s="14"/>
      <c r="V27" s="14"/>
      <c r="W27" s="14"/>
      <c r="X27" s="14"/>
      <c r="Y27" s="14"/>
      <c r="Z27" s="14"/>
    </row>
    <row r="28" ht="12.75" customHeight="1">
      <c r="A28" s="104"/>
      <c r="B28" s="104"/>
      <c r="C28" s="104"/>
      <c r="D28" s="14"/>
      <c r="E28" s="14"/>
      <c r="F28" s="14"/>
      <c r="G28" s="14"/>
      <c r="H28" s="14"/>
      <c r="I28" s="14"/>
      <c r="J28" s="14"/>
      <c r="K28" s="14"/>
      <c r="L28" s="14"/>
      <c r="M28" s="14"/>
      <c r="N28" s="14"/>
      <c r="O28" s="14"/>
      <c r="P28" s="14"/>
      <c r="Q28" s="14"/>
      <c r="R28" s="14"/>
      <c r="S28" s="14"/>
      <c r="T28" s="14"/>
      <c r="U28" s="14"/>
      <c r="V28" s="14"/>
      <c r="W28" s="14"/>
      <c r="X28" s="14"/>
      <c r="Y28" s="14"/>
      <c r="Z28" s="14"/>
    </row>
    <row r="29" ht="12.75" customHeight="1">
      <c r="A29" s="104"/>
      <c r="B29" s="104"/>
      <c r="C29" s="104"/>
      <c r="D29" s="14"/>
      <c r="E29" s="14"/>
      <c r="F29" s="14"/>
      <c r="G29" s="14"/>
      <c r="H29" s="14"/>
      <c r="I29" s="14"/>
      <c r="J29" s="14"/>
      <c r="K29" s="14"/>
      <c r="L29" s="14"/>
      <c r="M29" s="14"/>
      <c r="N29" s="14"/>
      <c r="O29" s="14"/>
      <c r="P29" s="14"/>
      <c r="Q29" s="14"/>
      <c r="R29" s="14"/>
      <c r="S29" s="14"/>
      <c r="T29" s="14"/>
      <c r="U29" s="14"/>
      <c r="V29" s="14"/>
      <c r="W29" s="14"/>
      <c r="X29" s="14"/>
      <c r="Y29" s="14"/>
      <c r="Z29" s="14"/>
    </row>
    <row r="30" ht="12.75" customHeight="1">
      <c r="A30" s="104"/>
      <c r="B30" s="104"/>
      <c r="C30" s="104"/>
      <c r="D30" s="14"/>
      <c r="E30" s="14"/>
      <c r="F30" s="14"/>
      <c r="G30" s="14"/>
      <c r="H30" s="14"/>
      <c r="I30" s="14"/>
      <c r="J30" s="14"/>
      <c r="K30" s="14"/>
      <c r="L30" s="14"/>
      <c r="M30" s="14"/>
      <c r="N30" s="14"/>
      <c r="O30" s="14"/>
      <c r="P30" s="14"/>
      <c r="Q30" s="14"/>
      <c r="R30" s="14"/>
      <c r="S30" s="14"/>
      <c r="T30" s="14"/>
      <c r="U30" s="14"/>
      <c r="V30" s="14"/>
      <c r="W30" s="14"/>
      <c r="X30" s="14"/>
      <c r="Y30" s="14"/>
      <c r="Z30" s="14"/>
    </row>
    <row r="31" ht="12.75" customHeight="1">
      <c r="A31" s="104"/>
      <c r="B31" s="104"/>
      <c r="C31" s="104"/>
      <c r="D31" s="14"/>
      <c r="E31" s="14"/>
      <c r="F31" s="14"/>
      <c r="G31" s="14"/>
      <c r="H31" s="14"/>
      <c r="I31" s="14"/>
      <c r="J31" s="14"/>
      <c r="K31" s="14"/>
      <c r="L31" s="14"/>
      <c r="M31" s="14"/>
      <c r="N31" s="14"/>
      <c r="O31" s="14"/>
      <c r="P31" s="14"/>
      <c r="Q31" s="14"/>
      <c r="R31" s="14"/>
      <c r="S31" s="14"/>
      <c r="T31" s="14"/>
      <c r="U31" s="14"/>
      <c r="V31" s="14"/>
      <c r="W31" s="14"/>
      <c r="X31" s="14"/>
      <c r="Y31" s="14"/>
      <c r="Z31" s="14"/>
    </row>
    <row r="32" ht="12.75" customHeight="1">
      <c r="A32" s="104"/>
      <c r="B32" s="104"/>
      <c r="C32" s="104"/>
      <c r="D32" s="14"/>
      <c r="E32" s="14"/>
      <c r="F32" s="14"/>
      <c r="G32" s="14"/>
      <c r="H32" s="14"/>
      <c r="I32" s="14"/>
      <c r="J32" s="14"/>
      <c r="K32" s="14"/>
      <c r="L32" s="14"/>
      <c r="M32" s="14"/>
      <c r="N32" s="14"/>
      <c r="O32" s="14"/>
      <c r="P32" s="14"/>
      <c r="Q32" s="14"/>
      <c r="R32" s="14"/>
      <c r="S32" s="14"/>
      <c r="T32" s="14"/>
      <c r="U32" s="14"/>
      <c r="V32" s="14"/>
      <c r="W32" s="14"/>
      <c r="X32" s="14"/>
      <c r="Y32" s="14"/>
      <c r="Z32" s="14"/>
    </row>
    <row r="33" ht="12.75" customHeight="1">
      <c r="A33" s="104"/>
      <c r="B33" s="104"/>
      <c r="C33" s="104"/>
      <c r="D33" s="14"/>
      <c r="E33" s="14"/>
      <c r="F33" s="14"/>
      <c r="G33" s="14"/>
      <c r="H33" s="14"/>
      <c r="I33" s="14"/>
      <c r="J33" s="14"/>
      <c r="K33" s="14"/>
      <c r="L33" s="14"/>
      <c r="M33" s="14"/>
      <c r="N33" s="14"/>
      <c r="O33" s="14"/>
      <c r="P33" s="14"/>
      <c r="Q33" s="14"/>
      <c r="R33" s="14"/>
      <c r="S33" s="14"/>
      <c r="T33" s="14"/>
      <c r="U33" s="14"/>
      <c r="V33" s="14"/>
      <c r="W33" s="14"/>
      <c r="X33" s="14"/>
      <c r="Y33" s="14"/>
      <c r="Z33" s="14"/>
    </row>
    <row r="34" ht="12.75" customHeight="1">
      <c r="A34" s="104"/>
      <c r="B34" s="104"/>
      <c r="C34" s="104"/>
      <c r="D34" s="14"/>
      <c r="E34" s="14"/>
      <c r="F34" s="14"/>
      <c r="G34" s="14"/>
      <c r="H34" s="14"/>
      <c r="I34" s="14"/>
      <c r="J34" s="14"/>
      <c r="K34" s="14"/>
      <c r="L34" s="14"/>
      <c r="M34" s="14"/>
      <c r="N34" s="14"/>
      <c r="O34" s="14"/>
      <c r="P34" s="14"/>
      <c r="Q34" s="14"/>
      <c r="R34" s="14"/>
      <c r="S34" s="14"/>
      <c r="T34" s="14"/>
      <c r="U34" s="14"/>
      <c r="V34" s="14"/>
      <c r="W34" s="14"/>
      <c r="X34" s="14"/>
      <c r="Y34" s="14"/>
      <c r="Z34" s="14"/>
    </row>
    <row r="35" ht="12.75" customHeight="1">
      <c r="A35" s="104"/>
      <c r="B35" s="104"/>
      <c r="C35" s="104"/>
      <c r="D35" s="14"/>
      <c r="E35" s="14"/>
      <c r="F35" s="14"/>
      <c r="G35" s="14"/>
      <c r="H35" s="14"/>
      <c r="I35" s="14"/>
      <c r="J35" s="14"/>
      <c r="K35" s="14"/>
      <c r="L35" s="14"/>
      <c r="M35" s="14"/>
      <c r="N35" s="14"/>
      <c r="O35" s="14"/>
      <c r="P35" s="14"/>
      <c r="Q35" s="14"/>
      <c r="R35" s="14"/>
      <c r="S35" s="14"/>
      <c r="T35" s="14"/>
      <c r="U35" s="14"/>
      <c r="V35" s="14"/>
      <c r="W35" s="14"/>
      <c r="X35" s="14"/>
      <c r="Y35" s="14"/>
      <c r="Z35" s="14"/>
    </row>
    <row r="36" ht="12.75" customHeight="1">
      <c r="A36" s="104"/>
      <c r="B36" s="104"/>
      <c r="C36" s="104"/>
      <c r="D36" s="14"/>
      <c r="E36" s="14"/>
      <c r="F36" s="14"/>
      <c r="G36" s="14"/>
      <c r="H36" s="14"/>
      <c r="I36" s="14"/>
      <c r="J36" s="14"/>
      <c r="K36" s="14"/>
      <c r="L36" s="14"/>
      <c r="M36" s="14"/>
      <c r="N36" s="14"/>
      <c r="O36" s="14"/>
      <c r="P36" s="14"/>
      <c r="Q36" s="14"/>
      <c r="R36" s="14"/>
      <c r="S36" s="14"/>
      <c r="T36" s="14"/>
      <c r="U36" s="14"/>
      <c r="V36" s="14"/>
      <c r="W36" s="14"/>
      <c r="X36" s="14"/>
      <c r="Y36" s="14"/>
      <c r="Z36" s="14"/>
    </row>
    <row r="37" ht="12.75" customHeight="1">
      <c r="A37" s="104"/>
      <c r="B37" s="104"/>
      <c r="C37" s="104"/>
      <c r="D37" s="14"/>
      <c r="E37" s="14"/>
      <c r="F37" s="14"/>
      <c r="G37" s="14"/>
      <c r="H37" s="14"/>
      <c r="I37" s="14"/>
      <c r="J37" s="14"/>
      <c r="K37" s="14"/>
      <c r="L37" s="14"/>
      <c r="M37" s="14"/>
      <c r="N37" s="14"/>
      <c r="O37" s="14"/>
      <c r="P37" s="14"/>
      <c r="Q37" s="14"/>
      <c r="R37" s="14"/>
      <c r="S37" s="14"/>
      <c r="T37" s="14"/>
      <c r="U37" s="14"/>
      <c r="V37" s="14"/>
      <c r="W37" s="14"/>
      <c r="X37" s="14"/>
      <c r="Y37" s="14"/>
      <c r="Z37" s="14"/>
    </row>
    <row r="38" ht="12.75" customHeight="1">
      <c r="A38" s="104"/>
      <c r="B38" s="104"/>
      <c r="C38" s="104"/>
      <c r="D38" s="14"/>
      <c r="E38" s="14"/>
      <c r="F38" s="14"/>
      <c r="G38" s="14"/>
      <c r="H38" s="14"/>
      <c r="I38" s="14"/>
      <c r="J38" s="14"/>
      <c r="K38" s="14"/>
      <c r="L38" s="14"/>
      <c r="M38" s="14"/>
      <c r="N38" s="14"/>
      <c r="O38" s="14"/>
      <c r="P38" s="14"/>
      <c r="Q38" s="14"/>
      <c r="R38" s="14"/>
      <c r="S38" s="14"/>
      <c r="T38" s="14"/>
      <c r="U38" s="14"/>
      <c r="V38" s="14"/>
      <c r="W38" s="14"/>
      <c r="X38" s="14"/>
      <c r="Y38" s="14"/>
      <c r="Z38" s="14"/>
    </row>
    <row r="39" ht="12.75" customHeight="1">
      <c r="A39" s="104"/>
      <c r="B39" s="104"/>
      <c r="C39" s="104"/>
      <c r="D39" s="14"/>
      <c r="E39" s="14"/>
      <c r="F39" s="14"/>
      <c r="G39" s="14"/>
      <c r="H39" s="14"/>
      <c r="I39" s="14"/>
      <c r="J39" s="14"/>
      <c r="K39" s="14"/>
      <c r="L39" s="14"/>
      <c r="M39" s="14"/>
      <c r="N39" s="14"/>
      <c r="O39" s="14"/>
      <c r="P39" s="14"/>
      <c r="Q39" s="14"/>
      <c r="R39" s="14"/>
      <c r="S39" s="14"/>
      <c r="T39" s="14"/>
      <c r="U39" s="14"/>
      <c r="V39" s="14"/>
      <c r="W39" s="14"/>
      <c r="X39" s="14"/>
      <c r="Y39" s="14"/>
      <c r="Z39" s="14"/>
    </row>
    <row r="40" ht="12.75" customHeight="1">
      <c r="A40" s="104"/>
      <c r="B40" s="104"/>
      <c r="C40" s="104"/>
      <c r="D40" s="14"/>
      <c r="E40" s="14"/>
      <c r="F40" s="14"/>
      <c r="G40" s="14"/>
      <c r="H40" s="14"/>
      <c r="I40" s="14"/>
      <c r="J40" s="14"/>
      <c r="K40" s="14"/>
      <c r="L40" s="14"/>
      <c r="M40" s="14"/>
      <c r="N40" s="14"/>
      <c r="O40" s="14"/>
      <c r="P40" s="14"/>
      <c r="Q40" s="14"/>
      <c r="R40" s="14"/>
      <c r="S40" s="14"/>
      <c r="T40" s="14"/>
      <c r="U40" s="14"/>
      <c r="V40" s="14"/>
      <c r="W40" s="14"/>
      <c r="X40" s="14"/>
      <c r="Y40" s="14"/>
      <c r="Z40" s="14"/>
    </row>
    <row r="41" ht="12.75" customHeight="1">
      <c r="A41" s="104"/>
      <c r="B41" s="104"/>
      <c r="C41" s="104"/>
      <c r="D41" s="14"/>
      <c r="E41" s="14"/>
      <c r="F41" s="14"/>
      <c r="G41" s="14"/>
      <c r="H41" s="14"/>
      <c r="I41" s="14"/>
      <c r="J41" s="14"/>
      <c r="K41" s="14"/>
      <c r="L41" s="14"/>
      <c r="M41" s="14"/>
      <c r="N41" s="14"/>
      <c r="O41" s="14"/>
      <c r="P41" s="14"/>
      <c r="Q41" s="14"/>
      <c r="R41" s="14"/>
      <c r="S41" s="14"/>
      <c r="T41" s="14"/>
      <c r="U41" s="14"/>
      <c r="V41" s="14"/>
      <c r="W41" s="14"/>
      <c r="X41" s="14"/>
      <c r="Y41" s="14"/>
      <c r="Z41" s="14"/>
    </row>
    <row r="42" ht="12.75" customHeight="1">
      <c r="A42" s="104"/>
      <c r="B42" s="104"/>
      <c r="C42" s="104"/>
      <c r="D42" s="14"/>
      <c r="E42" s="14"/>
      <c r="F42" s="14"/>
      <c r="G42" s="14"/>
      <c r="H42" s="14"/>
      <c r="I42" s="14"/>
      <c r="J42" s="14"/>
      <c r="K42" s="14"/>
      <c r="L42" s="14"/>
      <c r="M42" s="14"/>
      <c r="N42" s="14"/>
      <c r="O42" s="14"/>
      <c r="P42" s="14"/>
      <c r="Q42" s="14"/>
      <c r="R42" s="14"/>
      <c r="S42" s="14"/>
      <c r="T42" s="14"/>
      <c r="U42" s="14"/>
      <c r="V42" s="14"/>
      <c r="W42" s="14"/>
      <c r="X42" s="14"/>
      <c r="Y42" s="14"/>
      <c r="Z42" s="14"/>
    </row>
    <row r="43" ht="12.75" customHeight="1">
      <c r="A43" s="104"/>
      <c r="B43" s="104"/>
      <c r="C43" s="104"/>
      <c r="D43" s="14"/>
      <c r="E43" s="14"/>
      <c r="F43" s="14"/>
      <c r="G43" s="14"/>
      <c r="H43" s="14"/>
      <c r="I43" s="14"/>
      <c r="J43" s="14"/>
      <c r="K43" s="14"/>
      <c r="L43" s="14"/>
      <c r="M43" s="14"/>
      <c r="N43" s="14"/>
      <c r="O43" s="14"/>
      <c r="P43" s="14"/>
      <c r="Q43" s="14"/>
      <c r="R43" s="14"/>
      <c r="S43" s="14"/>
      <c r="T43" s="14"/>
      <c r="U43" s="14"/>
      <c r="V43" s="14"/>
      <c r="W43" s="14"/>
      <c r="X43" s="14"/>
      <c r="Y43" s="14"/>
      <c r="Z43" s="14"/>
    </row>
    <row r="44" ht="12.75" customHeight="1">
      <c r="A44" s="104"/>
      <c r="B44" s="104"/>
      <c r="C44" s="104"/>
      <c r="D44" s="14"/>
      <c r="E44" s="14"/>
      <c r="F44" s="14"/>
      <c r="G44" s="14"/>
      <c r="H44" s="14"/>
      <c r="I44" s="14"/>
      <c r="J44" s="14"/>
      <c r="K44" s="14"/>
      <c r="L44" s="14"/>
      <c r="M44" s="14"/>
      <c r="N44" s="14"/>
      <c r="O44" s="14"/>
      <c r="P44" s="14"/>
      <c r="Q44" s="14"/>
      <c r="R44" s="14"/>
      <c r="S44" s="14"/>
      <c r="T44" s="14"/>
      <c r="U44" s="14"/>
      <c r="V44" s="14"/>
      <c r="W44" s="14"/>
      <c r="X44" s="14"/>
      <c r="Y44" s="14"/>
      <c r="Z44" s="14"/>
    </row>
    <row r="45" ht="12.75" customHeight="1">
      <c r="A45" s="104"/>
      <c r="B45" s="104"/>
      <c r="C45" s="104"/>
      <c r="D45" s="14"/>
      <c r="E45" s="14"/>
      <c r="F45" s="14"/>
      <c r="G45" s="14"/>
      <c r="H45" s="14"/>
      <c r="I45" s="14"/>
      <c r="J45" s="14"/>
      <c r="K45" s="14"/>
      <c r="L45" s="14"/>
      <c r="M45" s="14"/>
      <c r="N45" s="14"/>
      <c r="O45" s="14"/>
      <c r="P45" s="14"/>
      <c r="Q45" s="14"/>
      <c r="R45" s="14"/>
      <c r="S45" s="14"/>
      <c r="T45" s="14"/>
      <c r="U45" s="14"/>
      <c r="V45" s="14"/>
      <c r="W45" s="14"/>
      <c r="X45" s="14"/>
      <c r="Y45" s="14"/>
      <c r="Z45" s="14"/>
    </row>
    <row r="46" ht="12.75" customHeight="1">
      <c r="A46" s="104"/>
      <c r="B46" s="104"/>
      <c r="C46" s="104"/>
      <c r="D46" s="14"/>
      <c r="E46" s="14"/>
      <c r="F46" s="14"/>
      <c r="G46" s="14"/>
      <c r="H46" s="14"/>
      <c r="I46" s="14"/>
      <c r="J46" s="14"/>
      <c r="K46" s="14"/>
      <c r="L46" s="14"/>
      <c r="M46" s="14"/>
      <c r="N46" s="14"/>
      <c r="O46" s="14"/>
      <c r="P46" s="14"/>
      <c r="Q46" s="14"/>
      <c r="R46" s="14"/>
      <c r="S46" s="14"/>
      <c r="T46" s="14"/>
      <c r="U46" s="14"/>
      <c r="V46" s="14"/>
      <c r="W46" s="14"/>
      <c r="X46" s="14"/>
      <c r="Y46" s="14"/>
      <c r="Z46" s="14"/>
    </row>
    <row r="47" ht="12.75" customHeight="1">
      <c r="A47" s="104"/>
      <c r="B47" s="104"/>
      <c r="C47" s="104"/>
      <c r="D47" s="14"/>
      <c r="E47" s="14"/>
      <c r="F47" s="14"/>
      <c r="G47" s="14"/>
      <c r="H47" s="14"/>
      <c r="I47" s="14"/>
      <c r="J47" s="14"/>
      <c r="K47" s="14"/>
      <c r="L47" s="14"/>
      <c r="M47" s="14"/>
      <c r="N47" s="14"/>
      <c r="O47" s="14"/>
      <c r="P47" s="14"/>
      <c r="Q47" s="14"/>
      <c r="R47" s="14"/>
      <c r="S47" s="14"/>
      <c r="T47" s="14"/>
      <c r="U47" s="14"/>
      <c r="V47" s="14"/>
      <c r="W47" s="14"/>
      <c r="X47" s="14"/>
      <c r="Y47" s="14"/>
      <c r="Z47" s="14"/>
    </row>
    <row r="48" ht="12.75" customHeight="1">
      <c r="A48" s="104"/>
      <c r="B48" s="104"/>
      <c r="C48" s="104"/>
      <c r="D48" s="14"/>
      <c r="E48" s="14"/>
      <c r="F48" s="14"/>
      <c r="G48" s="14"/>
      <c r="H48" s="14"/>
      <c r="I48" s="14"/>
      <c r="J48" s="14"/>
      <c r="K48" s="14"/>
      <c r="L48" s="14"/>
      <c r="M48" s="14"/>
      <c r="N48" s="14"/>
      <c r="O48" s="14"/>
      <c r="P48" s="14"/>
      <c r="Q48" s="14"/>
      <c r="R48" s="14"/>
      <c r="S48" s="14"/>
      <c r="T48" s="14"/>
      <c r="U48" s="14"/>
      <c r="V48" s="14"/>
      <c r="W48" s="14"/>
      <c r="X48" s="14"/>
      <c r="Y48" s="14"/>
      <c r="Z48" s="14"/>
    </row>
    <row r="49" ht="12.75" customHeight="1">
      <c r="A49" s="104"/>
      <c r="B49" s="104"/>
      <c r="C49" s="104"/>
      <c r="D49" s="14"/>
      <c r="E49" s="14"/>
      <c r="F49" s="14"/>
      <c r="G49" s="14"/>
      <c r="H49" s="14"/>
      <c r="I49" s="14"/>
      <c r="J49" s="14"/>
      <c r="K49" s="14"/>
      <c r="L49" s="14"/>
      <c r="M49" s="14"/>
      <c r="N49" s="14"/>
      <c r="O49" s="14"/>
      <c r="P49" s="14"/>
      <c r="Q49" s="14"/>
      <c r="R49" s="14"/>
      <c r="S49" s="14"/>
      <c r="T49" s="14"/>
      <c r="U49" s="14"/>
      <c r="V49" s="14"/>
      <c r="W49" s="14"/>
      <c r="X49" s="14"/>
      <c r="Y49" s="14"/>
      <c r="Z49" s="14"/>
    </row>
    <row r="50" ht="12.75" customHeight="1">
      <c r="A50" s="104"/>
      <c r="B50" s="104"/>
      <c r="C50" s="104"/>
      <c r="D50" s="14"/>
      <c r="E50" s="14"/>
      <c r="F50" s="14"/>
      <c r="G50" s="14"/>
      <c r="H50" s="14"/>
      <c r="I50" s="14"/>
      <c r="J50" s="14"/>
      <c r="K50" s="14"/>
      <c r="L50" s="14"/>
      <c r="M50" s="14"/>
      <c r="N50" s="14"/>
      <c r="O50" s="14"/>
      <c r="P50" s="14"/>
      <c r="Q50" s="14"/>
      <c r="R50" s="14"/>
      <c r="S50" s="14"/>
      <c r="T50" s="14"/>
      <c r="U50" s="14"/>
      <c r="V50" s="14"/>
      <c r="W50" s="14"/>
      <c r="X50" s="14"/>
      <c r="Y50" s="14"/>
      <c r="Z50" s="14"/>
    </row>
    <row r="51" ht="12.75" customHeight="1">
      <c r="A51" s="104"/>
      <c r="B51" s="104"/>
      <c r="C51" s="104"/>
      <c r="D51" s="14"/>
      <c r="E51" s="14"/>
      <c r="F51" s="14"/>
      <c r="G51" s="14"/>
      <c r="H51" s="14"/>
      <c r="I51" s="14"/>
      <c r="J51" s="14"/>
      <c r="K51" s="14"/>
      <c r="L51" s="14"/>
      <c r="M51" s="14"/>
      <c r="N51" s="14"/>
      <c r="O51" s="14"/>
      <c r="P51" s="14"/>
      <c r="Q51" s="14"/>
      <c r="R51" s="14"/>
      <c r="S51" s="14"/>
      <c r="T51" s="14"/>
      <c r="U51" s="14"/>
      <c r="V51" s="14"/>
      <c r="W51" s="14"/>
      <c r="X51" s="14"/>
      <c r="Y51" s="14"/>
      <c r="Z51" s="14"/>
    </row>
    <row r="52" ht="12.75" customHeight="1">
      <c r="A52" s="104"/>
      <c r="B52" s="104"/>
      <c r="C52" s="104"/>
      <c r="D52" s="14"/>
      <c r="E52" s="14"/>
      <c r="F52" s="14"/>
      <c r="G52" s="14"/>
      <c r="H52" s="14"/>
      <c r="I52" s="14"/>
      <c r="J52" s="14"/>
      <c r="K52" s="14"/>
      <c r="L52" s="14"/>
      <c r="M52" s="14"/>
      <c r="N52" s="14"/>
      <c r="O52" s="14"/>
      <c r="P52" s="14"/>
      <c r="Q52" s="14"/>
      <c r="R52" s="14"/>
      <c r="S52" s="14"/>
      <c r="T52" s="14"/>
      <c r="U52" s="14"/>
      <c r="V52" s="14"/>
      <c r="W52" s="14"/>
      <c r="X52" s="14"/>
      <c r="Y52" s="14"/>
      <c r="Z52" s="14"/>
    </row>
    <row r="53" ht="12.75" customHeight="1">
      <c r="A53" s="104"/>
      <c r="B53" s="104"/>
      <c r="C53" s="104"/>
      <c r="D53" s="14"/>
      <c r="E53" s="14"/>
      <c r="F53" s="14"/>
      <c r="G53" s="14"/>
      <c r="H53" s="14"/>
      <c r="I53" s="14"/>
      <c r="J53" s="14"/>
      <c r="K53" s="14"/>
      <c r="L53" s="14"/>
      <c r="M53" s="14"/>
      <c r="N53" s="14"/>
      <c r="O53" s="14"/>
      <c r="P53" s="14"/>
      <c r="Q53" s="14"/>
      <c r="R53" s="14"/>
      <c r="S53" s="14"/>
      <c r="T53" s="14"/>
      <c r="U53" s="14"/>
      <c r="V53" s="14"/>
      <c r="W53" s="14"/>
      <c r="X53" s="14"/>
      <c r="Y53" s="14"/>
      <c r="Z53" s="14"/>
    </row>
    <row r="54" ht="12.75" customHeight="1">
      <c r="A54" s="104"/>
      <c r="B54" s="104"/>
      <c r="C54" s="104"/>
      <c r="D54" s="14"/>
      <c r="E54" s="14"/>
      <c r="F54" s="14"/>
      <c r="G54" s="14"/>
      <c r="H54" s="14"/>
      <c r="I54" s="14"/>
      <c r="J54" s="14"/>
      <c r="K54" s="14"/>
      <c r="L54" s="14"/>
      <c r="M54" s="14"/>
      <c r="N54" s="14"/>
      <c r="O54" s="14"/>
      <c r="P54" s="14"/>
      <c r="Q54" s="14"/>
      <c r="R54" s="14"/>
      <c r="S54" s="14"/>
      <c r="T54" s="14"/>
      <c r="U54" s="14"/>
      <c r="V54" s="14"/>
      <c r="W54" s="14"/>
      <c r="X54" s="14"/>
      <c r="Y54" s="14"/>
      <c r="Z54" s="14"/>
    </row>
    <row r="55" ht="12.75" customHeight="1">
      <c r="A55" s="104"/>
      <c r="B55" s="104"/>
      <c r="C55" s="104"/>
      <c r="D55" s="14"/>
      <c r="E55" s="14"/>
      <c r="F55" s="14"/>
      <c r="G55" s="14"/>
      <c r="H55" s="14"/>
      <c r="I55" s="14"/>
      <c r="J55" s="14"/>
      <c r="K55" s="14"/>
      <c r="L55" s="14"/>
      <c r="M55" s="14"/>
      <c r="N55" s="14"/>
      <c r="O55" s="14"/>
      <c r="P55" s="14"/>
      <c r="Q55" s="14"/>
      <c r="R55" s="14"/>
      <c r="S55" s="14"/>
      <c r="T55" s="14"/>
      <c r="U55" s="14"/>
      <c r="V55" s="14"/>
      <c r="W55" s="14"/>
      <c r="X55" s="14"/>
      <c r="Y55" s="14"/>
      <c r="Z55" s="14"/>
    </row>
    <row r="56" ht="12.75" customHeight="1">
      <c r="A56" s="104"/>
      <c r="B56" s="104"/>
      <c r="C56" s="104"/>
      <c r="D56" s="14"/>
      <c r="E56" s="14"/>
      <c r="F56" s="14"/>
      <c r="G56" s="14"/>
      <c r="H56" s="14"/>
      <c r="I56" s="14"/>
      <c r="J56" s="14"/>
      <c r="K56" s="14"/>
      <c r="L56" s="14"/>
      <c r="M56" s="14"/>
      <c r="N56" s="14"/>
      <c r="O56" s="14"/>
      <c r="P56" s="14"/>
      <c r="Q56" s="14"/>
      <c r="R56" s="14"/>
      <c r="S56" s="14"/>
      <c r="T56" s="14"/>
      <c r="U56" s="14"/>
      <c r="V56" s="14"/>
      <c r="W56" s="14"/>
      <c r="X56" s="14"/>
      <c r="Y56" s="14"/>
      <c r="Z56" s="14"/>
    </row>
    <row r="57" ht="12.75" customHeight="1">
      <c r="A57" s="104"/>
      <c r="B57" s="104"/>
      <c r="C57" s="104"/>
      <c r="D57" s="14"/>
      <c r="E57" s="14"/>
      <c r="F57" s="14"/>
      <c r="G57" s="14"/>
      <c r="H57" s="14"/>
      <c r="I57" s="14"/>
      <c r="J57" s="14"/>
      <c r="K57" s="14"/>
      <c r="L57" s="14"/>
      <c r="M57" s="14"/>
      <c r="N57" s="14"/>
      <c r="O57" s="14"/>
      <c r="P57" s="14"/>
      <c r="Q57" s="14"/>
      <c r="R57" s="14"/>
      <c r="S57" s="14"/>
      <c r="T57" s="14"/>
      <c r="U57" s="14"/>
      <c r="V57" s="14"/>
      <c r="W57" s="14"/>
      <c r="X57" s="14"/>
      <c r="Y57" s="14"/>
      <c r="Z57" s="14"/>
    </row>
    <row r="58" ht="12.75" customHeight="1">
      <c r="A58" s="104"/>
      <c r="B58" s="104"/>
      <c r="C58" s="104"/>
      <c r="D58" s="14"/>
      <c r="E58" s="14"/>
      <c r="F58" s="14"/>
      <c r="G58" s="14"/>
      <c r="H58" s="14"/>
      <c r="I58" s="14"/>
      <c r="J58" s="14"/>
      <c r="K58" s="14"/>
      <c r="L58" s="14"/>
      <c r="M58" s="14"/>
      <c r="N58" s="14"/>
      <c r="O58" s="14"/>
      <c r="P58" s="14"/>
      <c r="Q58" s="14"/>
      <c r="R58" s="14"/>
      <c r="S58" s="14"/>
      <c r="T58" s="14"/>
      <c r="U58" s="14"/>
      <c r="V58" s="14"/>
      <c r="W58" s="14"/>
      <c r="X58" s="14"/>
      <c r="Y58" s="14"/>
      <c r="Z58" s="14"/>
    </row>
    <row r="59" ht="12.75" customHeight="1">
      <c r="A59" s="104"/>
      <c r="B59" s="104"/>
      <c r="C59" s="104"/>
      <c r="D59" s="14"/>
      <c r="E59" s="14"/>
      <c r="F59" s="14"/>
      <c r="G59" s="14"/>
      <c r="H59" s="14"/>
      <c r="I59" s="14"/>
      <c r="J59" s="14"/>
      <c r="K59" s="14"/>
      <c r="L59" s="14"/>
      <c r="M59" s="14"/>
      <c r="N59" s="14"/>
      <c r="O59" s="14"/>
      <c r="P59" s="14"/>
      <c r="Q59" s="14"/>
      <c r="R59" s="14"/>
      <c r="S59" s="14"/>
      <c r="T59" s="14"/>
      <c r="U59" s="14"/>
      <c r="V59" s="14"/>
      <c r="W59" s="14"/>
      <c r="X59" s="14"/>
      <c r="Y59" s="14"/>
      <c r="Z59" s="14"/>
    </row>
    <row r="60" ht="12.75" customHeight="1">
      <c r="A60" s="104"/>
      <c r="B60" s="104"/>
      <c r="C60" s="104"/>
      <c r="D60" s="14"/>
      <c r="E60" s="14"/>
      <c r="F60" s="14"/>
      <c r="G60" s="14"/>
      <c r="H60" s="14"/>
      <c r="I60" s="14"/>
      <c r="J60" s="14"/>
      <c r="K60" s="14"/>
      <c r="L60" s="14"/>
      <c r="M60" s="14"/>
      <c r="N60" s="14"/>
      <c r="O60" s="14"/>
      <c r="P60" s="14"/>
      <c r="Q60" s="14"/>
      <c r="R60" s="14"/>
      <c r="S60" s="14"/>
      <c r="T60" s="14"/>
      <c r="U60" s="14"/>
      <c r="V60" s="14"/>
      <c r="W60" s="14"/>
      <c r="X60" s="14"/>
      <c r="Y60" s="14"/>
      <c r="Z60" s="14"/>
    </row>
    <row r="61" ht="12.75" customHeight="1">
      <c r="A61" s="104"/>
      <c r="B61" s="104"/>
      <c r="C61" s="104"/>
      <c r="D61" s="14"/>
      <c r="E61" s="14"/>
      <c r="F61" s="14"/>
      <c r="G61" s="14"/>
      <c r="H61" s="14"/>
      <c r="I61" s="14"/>
      <c r="J61" s="14"/>
      <c r="K61" s="14"/>
      <c r="L61" s="14"/>
      <c r="M61" s="14"/>
      <c r="N61" s="14"/>
      <c r="O61" s="14"/>
      <c r="P61" s="14"/>
      <c r="Q61" s="14"/>
      <c r="R61" s="14"/>
      <c r="S61" s="14"/>
      <c r="T61" s="14"/>
      <c r="U61" s="14"/>
      <c r="V61" s="14"/>
      <c r="W61" s="14"/>
      <c r="X61" s="14"/>
      <c r="Y61" s="14"/>
      <c r="Z61" s="14"/>
    </row>
    <row r="62" ht="12.75" customHeight="1">
      <c r="A62" s="104"/>
      <c r="B62" s="104"/>
      <c r="C62" s="104"/>
      <c r="D62" s="14"/>
      <c r="E62" s="14"/>
      <c r="F62" s="14"/>
      <c r="G62" s="14"/>
      <c r="H62" s="14"/>
      <c r="I62" s="14"/>
      <c r="J62" s="14"/>
      <c r="K62" s="14"/>
      <c r="L62" s="14"/>
      <c r="M62" s="14"/>
      <c r="N62" s="14"/>
      <c r="O62" s="14"/>
      <c r="P62" s="14"/>
      <c r="Q62" s="14"/>
      <c r="R62" s="14"/>
      <c r="S62" s="14"/>
      <c r="T62" s="14"/>
      <c r="U62" s="14"/>
      <c r="V62" s="14"/>
      <c r="W62" s="14"/>
      <c r="X62" s="14"/>
      <c r="Y62" s="14"/>
      <c r="Z62" s="14"/>
    </row>
    <row r="63" ht="12.75" customHeight="1">
      <c r="A63" s="104"/>
      <c r="B63" s="104"/>
      <c r="C63" s="104"/>
      <c r="D63" s="14"/>
      <c r="E63" s="14"/>
      <c r="F63" s="14"/>
      <c r="G63" s="14"/>
      <c r="H63" s="14"/>
      <c r="I63" s="14"/>
      <c r="J63" s="14"/>
      <c r="K63" s="14"/>
      <c r="L63" s="14"/>
      <c r="M63" s="14"/>
      <c r="N63" s="14"/>
      <c r="O63" s="14"/>
      <c r="P63" s="14"/>
      <c r="Q63" s="14"/>
      <c r="R63" s="14"/>
      <c r="S63" s="14"/>
      <c r="T63" s="14"/>
      <c r="U63" s="14"/>
      <c r="V63" s="14"/>
      <c r="W63" s="14"/>
      <c r="X63" s="14"/>
      <c r="Y63" s="14"/>
      <c r="Z63" s="14"/>
    </row>
    <row r="64" ht="12.75" customHeight="1">
      <c r="A64" s="104"/>
      <c r="B64" s="104"/>
      <c r="C64" s="104"/>
      <c r="D64" s="14"/>
      <c r="E64" s="14"/>
      <c r="F64" s="14"/>
      <c r="G64" s="14"/>
      <c r="H64" s="14"/>
      <c r="I64" s="14"/>
      <c r="J64" s="14"/>
      <c r="K64" s="14"/>
      <c r="L64" s="14"/>
      <c r="M64" s="14"/>
      <c r="N64" s="14"/>
      <c r="O64" s="14"/>
      <c r="P64" s="14"/>
      <c r="Q64" s="14"/>
      <c r="R64" s="14"/>
      <c r="S64" s="14"/>
      <c r="T64" s="14"/>
      <c r="U64" s="14"/>
      <c r="V64" s="14"/>
      <c r="W64" s="14"/>
      <c r="X64" s="14"/>
      <c r="Y64" s="14"/>
      <c r="Z64" s="14"/>
    </row>
    <row r="65" ht="12.75" customHeight="1">
      <c r="A65" s="104"/>
      <c r="B65" s="104"/>
      <c r="C65" s="104"/>
      <c r="D65" s="14"/>
      <c r="E65" s="14"/>
      <c r="F65" s="14"/>
      <c r="G65" s="14"/>
      <c r="H65" s="14"/>
      <c r="I65" s="14"/>
      <c r="J65" s="14"/>
      <c r="K65" s="14"/>
      <c r="L65" s="14"/>
      <c r="M65" s="14"/>
      <c r="N65" s="14"/>
      <c r="O65" s="14"/>
      <c r="P65" s="14"/>
      <c r="Q65" s="14"/>
      <c r="R65" s="14"/>
      <c r="S65" s="14"/>
      <c r="T65" s="14"/>
      <c r="U65" s="14"/>
      <c r="V65" s="14"/>
      <c r="W65" s="14"/>
      <c r="X65" s="14"/>
      <c r="Y65" s="14"/>
      <c r="Z65" s="14"/>
    </row>
    <row r="66" ht="12.75" customHeight="1">
      <c r="A66" s="104"/>
      <c r="B66" s="104"/>
      <c r="C66" s="104"/>
      <c r="D66" s="14"/>
      <c r="E66" s="14"/>
      <c r="F66" s="14"/>
      <c r="G66" s="14"/>
      <c r="H66" s="14"/>
      <c r="I66" s="14"/>
      <c r="J66" s="14"/>
      <c r="K66" s="14"/>
      <c r="L66" s="14"/>
      <c r="M66" s="14"/>
      <c r="N66" s="14"/>
      <c r="O66" s="14"/>
      <c r="P66" s="14"/>
      <c r="Q66" s="14"/>
      <c r="R66" s="14"/>
      <c r="S66" s="14"/>
      <c r="T66" s="14"/>
      <c r="U66" s="14"/>
      <c r="V66" s="14"/>
      <c r="W66" s="14"/>
      <c r="X66" s="14"/>
      <c r="Y66" s="14"/>
      <c r="Z66" s="14"/>
    </row>
    <row r="67" ht="12.75" customHeight="1">
      <c r="A67" s="104"/>
      <c r="B67" s="104"/>
      <c r="C67" s="104"/>
      <c r="D67" s="14"/>
      <c r="E67" s="14"/>
      <c r="F67" s="14"/>
      <c r="G67" s="14"/>
      <c r="H67" s="14"/>
      <c r="I67" s="14"/>
      <c r="J67" s="14"/>
      <c r="K67" s="14"/>
      <c r="L67" s="14"/>
      <c r="M67" s="14"/>
      <c r="N67" s="14"/>
      <c r="O67" s="14"/>
      <c r="P67" s="14"/>
      <c r="Q67" s="14"/>
      <c r="R67" s="14"/>
      <c r="S67" s="14"/>
      <c r="T67" s="14"/>
      <c r="U67" s="14"/>
      <c r="V67" s="14"/>
      <c r="W67" s="14"/>
      <c r="X67" s="14"/>
      <c r="Y67" s="14"/>
      <c r="Z67" s="14"/>
    </row>
    <row r="68" ht="12.75" customHeight="1">
      <c r="A68" s="104"/>
      <c r="B68" s="104"/>
      <c r="C68" s="104"/>
      <c r="D68" s="14"/>
      <c r="E68" s="14"/>
      <c r="F68" s="14"/>
      <c r="G68" s="14"/>
      <c r="H68" s="14"/>
      <c r="I68" s="14"/>
      <c r="J68" s="14"/>
      <c r="K68" s="14"/>
      <c r="L68" s="14"/>
      <c r="M68" s="14"/>
      <c r="N68" s="14"/>
      <c r="O68" s="14"/>
      <c r="P68" s="14"/>
      <c r="Q68" s="14"/>
      <c r="R68" s="14"/>
      <c r="S68" s="14"/>
      <c r="T68" s="14"/>
      <c r="U68" s="14"/>
      <c r="V68" s="14"/>
      <c r="W68" s="14"/>
      <c r="X68" s="14"/>
      <c r="Y68" s="14"/>
      <c r="Z68" s="14"/>
    </row>
    <row r="69" ht="12.75" customHeight="1">
      <c r="A69" s="104"/>
      <c r="B69" s="104"/>
      <c r="C69" s="104"/>
      <c r="D69" s="14"/>
      <c r="E69" s="14"/>
      <c r="F69" s="14"/>
      <c r="G69" s="14"/>
      <c r="H69" s="14"/>
      <c r="I69" s="14"/>
      <c r="J69" s="14"/>
      <c r="K69" s="14"/>
      <c r="L69" s="14"/>
      <c r="M69" s="14"/>
      <c r="N69" s="14"/>
      <c r="O69" s="14"/>
      <c r="P69" s="14"/>
      <c r="Q69" s="14"/>
      <c r="R69" s="14"/>
      <c r="S69" s="14"/>
      <c r="T69" s="14"/>
      <c r="U69" s="14"/>
      <c r="V69" s="14"/>
      <c r="W69" s="14"/>
      <c r="X69" s="14"/>
      <c r="Y69" s="14"/>
      <c r="Z69" s="14"/>
    </row>
    <row r="70" ht="12.75" customHeight="1">
      <c r="A70" s="104"/>
      <c r="B70" s="104"/>
      <c r="C70" s="104"/>
      <c r="D70" s="14"/>
      <c r="E70" s="14"/>
      <c r="F70" s="14"/>
      <c r="G70" s="14"/>
      <c r="H70" s="14"/>
      <c r="I70" s="14"/>
      <c r="J70" s="14"/>
      <c r="K70" s="14"/>
      <c r="L70" s="14"/>
      <c r="M70" s="14"/>
      <c r="N70" s="14"/>
      <c r="O70" s="14"/>
      <c r="P70" s="14"/>
      <c r="Q70" s="14"/>
      <c r="R70" s="14"/>
      <c r="S70" s="14"/>
      <c r="T70" s="14"/>
      <c r="U70" s="14"/>
      <c r="V70" s="14"/>
      <c r="W70" s="14"/>
      <c r="X70" s="14"/>
      <c r="Y70" s="14"/>
      <c r="Z70" s="14"/>
    </row>
    <row r="71" ht="12.75" customHeight="1">
      <c r="A71" s="104"/>
      <c r="B71" s="104"/>
      <c r="C71" s="104"/>
      <c r="D71" s="14"/>
      <c r="E71" s="14"/>
      <c r="F71" s="14"/>
      <c r="G71" s="14"/>
      <c r="H71" s="14"/>
      <c r="I71" s="14"/>
      <c r="J71" s="14"/>
      <c r="K71" s="14"/>
      <c r="L71" s="14"/>
      <c r="M71" s="14"/>
      <c r="N71" s="14"/>
      <c r="O71" s="14"/>
      <c r="P71" s="14"/>
      <c r="Q71" s="14"/>
      <c r="R71" s="14"/>
      <c r="S71" s="14"/>
      <c r="T71" s="14"/>
      <c r="U71" s="14"/>
      <c r="V71" s="14"/>
      <c r="W71" s="14"/>
      <c r="X71" s="14"/>
      <c r="Y71" s="14"/>
      <c r="Z71" s="14"/>
    </row>
    <row r="72" ht="12.75" customHeight="1">
      <c r="A72" s="104"/>
      <c r="B72" s="104"/>
      <c r="C72" s="104"/>
      <c r="D72" s="14"/>
      <c r="E72" s="14"/>
      <c r="F72" s="14"/>
      <c r="G72" s="14"/>
      <c r="H72" s="14"/>
      <c r="I72" s="14"/>
      <c r="J72" s="14"/>
      <c r="K72" s="14"/>
      <c r="L72" s="14"/>
      <c r="M72" s="14"/>
      <c r="N72" s="14"/>
      <c r="O72" s="14"/>
      <c r="P72" s="14"/>
      <c r="Q72" s="14"/>
      <c r="R72" s="14"/>
      <c r="S72" s="14"/>
      <c r="T72" s="14"/>
      <c r="U72" s="14"/>
      <c r="V72" s="14"/>
      <c r="W72" s="14"/>
      <c r="X72" s="14"/>
      <c r="Y72" s="14"/>
      <c r="Z72" s="14"/>
    </row>
    <row r="73" ht="12.75" customHeight="1">
      <c r="A73" s="104"/>
      <c r="B73" s="104"/>
      <c r="C73" s="104"/>
      <c r="D73" s="14"/>
      <c r="E73" s="14"/>
      <c r="F73" s="14"/>
      <c r="G73" s="14"/>
      <c r="H73" s="14"/>
      <c r="I73" s="14"/>
      <c r="J73" s="14"/>
      <c r="K73" s="14"/>
      <c r="L73" s="14"/>
      <c r="M73" s="14"/>
      <c r="N73" s="14"/>
      <c r="O73" s="14"/>
      <c r="P73" s="14"/>
      <c r="Q73" s="14"/>
      <c r="R73" s="14"/>
      <c r="S73" s="14"/>
      <c r="T73" s="14"/>
      <c r="U73" s="14"/>
      <c r="V73" s="14"/>
      <c r="W73" s="14"/>
      <c r="X73" s="14"/>
      <c r="Y73" s="14"/>
      <c r="Z73" s="14"/>
    </row>
    <row r="74" ht="12.75" customHeight="1">
      <c r="A74" s="104"/>
      <c r="B74" s="104"/>
      <c r="C74" s="104"/>
      <c r="D74" s="14"/>
      <c r="E74" s="14"/>
      <c r="F74" s="14"/>
      <c r="G74" s="14"/>
      <c r="H74" s="14"/>
      <c r="I74" s="14"/>
      <c r="J74" s="14"/>
      <c r="K74" s="14"/>
      <c r="L74" s="14"/>
      <c r="M74" s="14"/>
      <c r="N74" s="14"/>
      <c r="O74" s="14"/>
      <c r="P74" s="14"/>
      <c r="Q74" s="14"/>
      <c r="R74" s="14"/>
      <c r="S74" s="14"/>
      <c r="T74" s="14"/>
      <c r="U74" s="14"/>
      <c r="V74" s="14"/>
      <c r="W74" s="14"/>
      <c r="X74" s="14"/>
      <c r="Y74" s="14"/>
      <c r="Z74" s="14"/>
    </row>
    <row r="75" ht="12.75" customHeight="1">
      <c r="A75" s="104"/>
      <c r="B75" s="104"/>
      <c r="C75" s="104"/>
      <c r="D75" s="14"/>
      <c r="E75" s="14"/>
      <c r="F75" s="14"/>
      <c r="G75" s="14"/>
      <c r="H75" s="14"/>
      <c r="I75" s="14"/>
      <c r="J75" s="14"/>
      <c r="K75" s="14"/>
      <c r="L75" s="14"/>
      <c r="M75" s="14"/>
      <c r="N75" s="14"/>
      <c r="O75" s="14"/>
      <c r="P75" s="14"/>
      <c r="Q75" s="14"/>
      <c r="R75" s="14"/>
      <c r="S75" s="14"/>
      <c r="T75" s="14"/>
      <c r="U75" s="14"/>
      <c r="V75" s="14"/>
      <c r="W75" s="14"/>
      <c r="X75" s="14"/>
      <c r="Y75" s="14"/>
      <c r="Z75" s="14"/>
    </row>
    <row r="76" ht="12.75" customHeight="1">
      <c r="A76" s="104"/>
      <c r="B76" s="104"/>
      <c r="C76" s="104"/>
      <c r="D76" s="14"/>
      <c r="E76" s="14"/>
      <c r="F76" s="14"/>
      <c r="G76" s="14"/>
      <c r="H76" s="14"/>
      <c r="I76" s="14"/>
      <c r="J76" s="14"/>
      <c r="K76" s="14"/>
      <c r="L76" s="14"/>
      <c r="M76" s="14"/>
      <c r="N76" s="14"/>
      <c r="O76" s="14"/>
      <c r="P76" s="14"/>
      <c r="Q76" s="14"/>
      <c r="R76" s="14"/>
      <c r="S76" s="14"/>
      <c r="T76" s="14"/>
      <c r="U76" s="14"/>
      <c r="V76" s="14"/>
      <c r="W76" s="14"/>
      <c r="X76" s="14"/>
      <c r="Y76" s="14"/>
      <c r="Z76" s="14"/>
    </row>
    <row r="77" ht="12.75" customHeight="1">
      <c r="A77" s="104"/>
      <c r="B77" s="104"/>
      <c r="C77" s="104"/>
      <c r="D77" s="14"/>
      <c r="E77" s="14"/>
      <c r="F77" s="14"/>
      <c r="G77" s="14"/>
      <c r="H77" s="14"/>
      <c r="I77" s="14"/>
      <c r="J77" s="14"/>
      <c r="K77" s="14"/>
      <c r="L77" s="14"/>
      <c r="M77" s="14"/>
      <c r="N77" s="14"/>
      <c r="O77" s="14"/>
      <c r="P77" s="14"/>
      <c r="Q77" s="14"/>
      <c r="R77" s="14"/>
      <c r="S77" s="14"/>
      <c r="T77" s="14"/>
      <c r="U77" s="14"/>
      <c r="V77" s="14"/>
      <c r="W77" s="14"/>
      <c r="X77" s="14"/>
      <c r="Y77" s="14"/>
      <c r="Z77" s="14"/>
    </row>
    <row r="78" ht="12.75" customHeight="1">
      <c r="A78" s="104"/>
      <c r="B78" s="104"/>
      <c r="C78" s="104"/>
      <c r="D78" s="14"/>
      <c r="E78" s="14"/>
      <c r="F78" s="14"/>
      <c r="G78" s="14"/>
      <c r="H78" s="14"/>
      <c r="I78" s="14"/>
      <c r="J78" s="14"/>
      <c r="K78" s="14"/>
      <c r="L78" s="14"/>
      <c r="M78" s="14"/>
      <c r="N78" s="14"/>
      <c r="O78" s="14"/>
      <c r="P78" s="14"/>
      <c r="Q78" s="14"/>
      <c r="R78" s="14"/>
      <c r="S78" s="14"/>
      <c r="T78" s="14"/>
      <c r="U78" s="14"/>
      <c r="V78" s="14"/>
      <c r="W78" s="14"/>
      <c r="X78" s="14"/>
      <c r="Y78" s="14"/>
      <c r="Z78" s="14"/>
    </row>
    <row r="79" ht="12.75" customHeight="1">
      <c r="A79" s="104"/>
      <c r="B79" s="104"/>
      <c r="C79" s="104"/>
      <c r="D79" s="14"/>
      <c r="E79" s="14"/>
      <c r="F79" s="14"/>
      <c r="G79" s="14"/>
      <c r="H79" s="14"/>
      <c r="I79" s="14"/>
      <c r="J79" s="14"/>
      <c r="K79" s="14"/>
      <c r="L79" s="14"/>
      <c r="M79" s="14"/>
      <c r="N79" s="14"/>
      <c r="O79" s="14"/>
      <c r="P79" s="14"/>
      <c r="Q79" s="14"/>
      <c r="R79" s="14"/>
      <c r="S79" s="14"/>
      <c r="T79" s="14"/>
      <c r="U79" s="14"/>
      <c r="V79" s="14"/>
      <c r="W79" s="14"/>
      <c r="X79" s="14"/>
      <c r="Y79" s="14"/>
      <c r="Z79" s="14"/>
    </row>
    <row r="80" ht="12.75" customHeight="1">
      <c r="A80" s="104"/>
      <c r="B80" s="104"/>
      <c r="C80" s="104"/>
      <c r="D80" s="14"/>
      <c r="E80" s="14"/>
      <c r="F80" s="14"/>
      <c r="G80" s="14"/>
      <c r="H80" s="14"/>
      <c r="I80" s="14"/>
      <c r="J80" s="14"/>
      <c r="K80" s="14"/>
      <c r="L80" s="14"/>
      <c r="M80" s="14"/>
      <c r="N80" s="14"/>
      <c r="O80" s="14"/>
      <c r="P80" s="14"/>
      <c r="Q80" s="14"/>
      <c r="R80" s="14"/>
      <c r="S80" s="14"/>
      <c r="T80" s="14"/>
      <c r="U80" s="14"/>
      <c r="V80" s="14"/>
      <c r="W80" s="14"/>
      <c r="X80" s="14"/>
      <c r="Y80" s="14"/>
      <c r="Z80" s="14"/>
    </row>
    <row r="81" ht="12.75" customHeight="1">
      <c r="A81" s="104"/>
      <c r="B81" s="104"/>
      <c r="C81" s="104"/>
      <c r="D81" s="14"/>
      <c r="E81" s="14"/>
      <c r="F81" s="14"/>
      <c r="G81" s="14"/>
      <c r="H81" s="14"/>
      <c r="I81" s="14"/>
      <c r="J81" s="14"/>
      <c r="K81" s="14"/>
      <c r="L81" s="14"/>
      <c r="M81" s="14"/>
      <c r="N81" s="14"/>
      <c r="O81" s="14"/>
      <c r="P81" s="14"/>
      <c r="Q81" s="14"/>
      <c r="R81" s="14"/>
      <c r="S81" s="14"/>
      <c r="T81" s="14"/>
      <c r="U81" s="14"/>
      <c r="V81" s="14"/>
      <c r="W81" s="14"/>
      <c r="X81" s="14"/>
      <c r="Y81" s="14"/>
      <c r="Z81" s="14"/>
    </row>
    <row r="82" ht="12.75" customHeight="1">
      <c r="A82" s="104"/>
      <c r="B82" s="104"/>
      <c r="C82" s="104"/>
      <c r="D82" s="14"/>
      <c r="E82" s="14"/>
      <c r="F82" s="14"/>
      <c r="G82" s="14"/>
      <c r="H82" s="14"/>
      <c r="I82" s="14"/>
      <c r="J82" s="14"/>
      <c r="K82" s="14"/>
      <c r="L82" s="14"/>
      <c r="M82" s="14"/>
      <c r="N82" s="14"/>
      <c r="O82" s="14"/>
      <c r="P82" s="14"/>
      <c r="Q82" s="14"/>
      <c r="R82" s="14"/>
      <c r="S82" s="14"/>
      <c r="T82" s="14"/>
      <c r="U82" s="14"/>
      <c r="V82" s="14"/>
      <c r="W82" s="14"/>
      <c r="X82" s="14"/>
      <c r="Y82" s="14"/>
      <c r="Z82" s="14"/>
    </row>
    <row r="83" ht="12.75" customHeight="1">
      <c r="A83" s="104"/>
      <c r="B83" s="104"/>
      <c r="C83" s="104"/>
      <c r="D83" s="14"/>
      <c r="E83" s="14"/>
      <c r="F83" s="14"/>
      <c r="G83" s="14"/>
      <c r="H83" s="14"/>
      <c r="I83" s="14"/>
      <c r="J83" s="14"/>
      <c r="K83" s="14"/>
      <c r="L83" s="14"/>
      <c r="M83" s="14"/>
      <c r="N83" s="14"/>
      <c r="O83" s="14"/>
      <c r="P83" s="14"/>
      <c r="Q83" s="14"/>
      <c r="R83" s="14"/>
      <c r="S83" s="14"/>
      <c r="T83" s="14"/>
      <c r="U83" s="14"/>
      <c r="V83" s="14"/>
      <c r="W83" s="14"/>
      <c r="X83" s="14"/>
      <c r="Y83" s="14"/>
      <c r="Z83" s="14"/>
    </row>
    <row r="84" ht="12.75" customHeight="1">
      <c r="A84" s="104"/>
      <c r="B84" s="104"/>
      <c r="C84" s="104"/>
      <c r="D84" s="14"/>
      <c r="E84" s="14"/>
      <c r="F84" s="14"/>
      <c r="G84" s="14"/>
      <c r="H84" s="14"/>
      <c r="I84" s="14"/>
      <c r="J84" s="14"/>
      <c r="K84" s="14"/>
      <c r="L84" s="14"/>
      <c r="M84" s="14"/>
      <c r="N84" s="14"/>
      <c r="O84" s="14"/>
      <c r="P84" s="14"/>
      <c r="Q84" s="14"/>
      <c r="R84" s="14"/>
      <c r="S84" s="14"/>
      <c r="T84" s="14"/>
      <c r="U84" s="14"/>
      <c r="V84" s="14"/>
      <c r="W84" s="14"/>
      <c r="X84" s="14"/>
      <c r="Y84" s="14"/>
      <c r="Z84" s="14"/>
    </row>
    <row r="85" ht="12.75" customHeight="1">
      <c r="A85" s="104"/>
      <c r="B85" s="104"/>
      <c r="C85" s="104"/>
      <c r="D85" s="14"/>
      <c r="E85" s="14"/>
      <c r="F85" s="14"/>
      <c r="G85" s="14"/>
      <c r="H85" s="14"/>
      <c r="I85" s="14"/>
      <c r="J85" s="14"/>
      <c r="K85" s="14"/>
      <c r="L85" s="14"/>
      <c r="M85" s="14"/>
      <c r="N85" s="14"/>
      <c r="O85" s="14"/>
      <c r="P85" s="14"/>
      <c r="Q85" s="14"/>
      <c r="R85" s="14"/>
      <c r="S85" s="14"/>
      <c r="T85" s="14"/>
      <c r="U85" s="14"/>
      <c r="V85" s="14"/>
      <c r="W85" s="14"/>
      <c r="X85" s="14"/>
      <c r="Y85" s="14"/>
      <c r="Z85" s="14"/>
    </row>
    <row r="86" ht="12.75" customHeight="1">
      <c r="A86" s="104"/>
      <c r="B86" s="104"/>
      <c r="C86" s="104"/>
      <c r="D86" s="14"/>
      <c r="E86" s="14"/>
      <c r="F86" s="14"/>
      <c r="G86" s="14"/>
      <c r="H86" s="14"/>
      <c r="I86" s="14"/>
      <c r="J86" s="14"/>
      <c r="K86" s="14"/>
      <c r="L86" s="14"/>
      <c r="M86" s="14"/>
      <c r="N86" s="14"/>
      <c r="O86" s="14"/>
      <c r="P86" s="14"/>
      <c r="Q86" s="14"/>
      <c r="R86" s="14"/>
      <c r="S86" s="14"/>
      <c r="T86" s="14"/>
      <c r="U86" s="14"/>
      <c r="V86" s="14"/>
      <c r="W86" s="14"/>
      <c r="X86" s="14"/>
      <c r="Y86" s="14"/>
      <c r="Z86" s="14"/>
    </row>
    <row r="87" ht="12.75" customHeight="1">
      <c r="A87" s="104"/>
      <c r="B87" s="104"/>
      <c r="C87" s="104"/>
      <c r="D87" s="14"/>
      <c r="E87" s="14"/>
      <c r="F87" s="14"/>
      <c r="G87" s="14"/>
      <c r="H87" s="14"/>
      <c r="I87" s="14"/>
      <c r="J87" s="14"/>
      <c r="K87" s="14"/>
      <c r="L87" s="14"/>
      <c r="M87" s="14"/>
      <c r="N87" s="14"/>
      <c r="O87" s="14"/>
      <c r="P87" s="14"/>
      <c r="Q87" s="14"/>
      <c r="R87" s="14"/>
      <c r="S87" s="14"/>
      <c r="T87" s="14"/>
      <c r="U87" s="14"/>
      <c r="V87" s="14"/>
      <c r="W87" s="14"/>
      <c r="X87" s="14"/>
      <c r="Y87" s="14"/>
      <c r="Z87" s="14"/>
    </row>
    <row r="88" ht="12.75" customHeight="1">
      <c r="A88" s="104"/>
      <c r="B88" s="104"/>
      <c r="C88" s="104"/>
      <c r="D88" s="14"/>
      <c r="E88" s="14"/>
      <c r="F88" s="14"/>
      <c r="G88" s="14"/>
      <c r="H88" s="14"/>
      <c r="I88" s="14"/>
      <c r="J88" s="14"/>
      <c r="K88" s="14"/>
      <c r="L88" s="14"/>
      <c r="M88" s="14"/>
      <c r="N88" s="14"/>
      <c r="O88" s="14"/>
      <c r="P88" s="14"/>
      <c r="Q88" s="14"/>
      <c r="R88" s="14"/>
      <c r="S88" s="14"/>
      <c r="T88" s="14"/>
      <c r="U88" s="14"/>
      <c r="V88" s="14"/>
      <c r="W88" s="14"/>
      <c r="X88" s="14"/>
      <c r="Y88" s="14"/>
      <c r="Z88" s="14"/>
    </row>
    <row r="89" ht="12.75" customHeight="1">
      <c r="A89" s="104"/>
      <c r="B89" s="104"/>
      <c r="C89" s="104"/>
      <c r="D89" s="14"/>
      <c r="E89" s="14"/>
      <c r="F89" s="14"/>
      <c r="G89" s="14"/>
      <c r="H89" s="14"/>
      <c r="I89" s="14"/>
      <c r="J89" s="14"/>
      <c r="K89" s="14"/>
      <c r="L89" s="14"/>
      <c r="M89" s="14"/>
      <c r="N89" s="14"/>
      <c r="O89" s="14"/>
      <c r="P89" s="14"/>
      <c r="Q89" s="14"/>
      <c r="R89" s="14"/>
      <c r="S89" s="14"/>
      <c r="T89" s="14"/>
      <c r="U89" s="14"/>
      <c r="V89" s="14"/>
      <c r="W89" s="14"/>
      <c r="X89" s="14"/>
      <c r="Y89" s="14"/>
      <c r="Z89" s="14"/>
    </row>
    <row r="90" ht="12.75" customHeight="1">
      <c r="A90" s="104"/>
      <c r="B90" s="104"/>
      <c r="C90" s="104"/>
      <c r="D90" s="14"/>
      <c r="E90" s="14"/>
      <c r="F90" s="14"/>
      <c r="G90" s="14"/>
      <c r="H90" s="14"/>
      <c r="I90" s="14"/>
      <c r="J90" s="14"/>
      <c r="K90" s="14"/>
      <c r="L90" s="14"/>
      <c r="M90" s="14"/>
      <c r="N90" s="14"/>
      <c r="O90" s="14"/>
      <c r="P90" s="14"/>
      <c r="Q90" s="14"/>
      <c r="R90" s="14"/>
      <c r="S90" s="14"/>
      <c r="T90" s="14"/>
      <c r="U90" s="14"/>
      <c r="V90" s="14"/>
      <c r="W90" s="14"/>
      <c r="X90" s="14"/>
      <c r="Y90" s="14"/>
      <c r="Z90" s="14"/>
    </row>
    <row r="91" ht="12.75" customHeight="1">
      <c r="A91" s="104"/>
      <c r="B91" s="104"/>
      <c r="C91" s="104"/>
      <c r="D91" s="14"/>
      <c r="E91" s="14"/>
      <c r="F91" s="14"/>
      <c r="G91" s="14"/>
      <c r="H91" s="14"/>
      <c r="I91" s="14"/>
      <c r="J91" s="14"/>
      <c r="K91" s="14"/>
      <c r="L91" s="14"/>
      <c r="M91" s="14"/>
      <c r="N91" s="14"/>
      <c r="O91" s="14"/>
      <c r="P91" s="14"/>
      <c r="Q91" s="14"/>
      <c r="R91" s="14"/>
      <c r="S91" s="14"/>
      <c r="T91" s="14"/>
      <c r="U91" s="14"/>
      <c r="V91" s="14"/>
      <c r="W91" s="14"/>
      <c r="X91" s="14"/>
      <c r="Y91" s="14"/>
      <c r="Z91" s="14"/>
    </row>
    <row r="92" ht="12.75" customHeight="1">
      <c r="A92" s="104"/>
      <c r="B92" s="104"/>
      <c r="C92" s="104"/>
      <c r="D92" s="14"/>
      <c r="E92" s="14"/>
      <c r="F92" s="14"/>
      <c r="G92" s="14"/>
      <c r="H92" s="14"/>
      <c r="I92" s="14"/>
      <c r="J92" s="14"/>
      <c r="K92" s="14"/>
      <c r="L92" s="14"/>
      <c r="M92" s="14"/>
      <c r="N92" s="14"/>
      <c r="O92" s="14"/>
      <c r="P92" s="14"/>
      <c r="Q92" s="14"/>
      <c r="R92" s="14"/>
      <c r="S92" s="14"/>
      <c r="T92" s="14"/>
      <c r="U92" s="14"/>
      <c r="V92" s="14"/>
      <c r="W92" s="14"/>
      <c r="X92" s="14"/>
      <c r="Y92" s="14"/>
      <c r="Z92" s="14"/>
    </row>
    <row r="93" ht="12.75" customHeight="1">
      <c r="A93" s="104"/>
      <c r="B93" s="104"/>
      <c r="C93" s="104"/>
      <c r="D93" s="14"/>
      <c r="E93" s="14"/>
      <c r="F93" s="14"/>
      <c r="G93" s="14"/>
      <c r="H93" s="14"/>
      <c r="I93" s="14"/>
      <c r="J93" s="14"/>
      <c r="K93" s="14"/>
      <c r="L93" s="14"/>
      <c r="M93" s="14"/>
      <c r="N93" s="14"/>
      <c r="O93" s="14"/>
      <c r="P93" s="14"/>
      <c r="Q93" s="14"/>
      <c r="R93" s="14"/>
      <c r="S93" s="14"/>
      <c r="T93" s="14"/>
      <c r="U93" s="14"/>
      <c r="V93" s="14"/>
      <c r="W93" s="14"/>
      <c r="X93" s="14"/>
      <c r="Y93" s="14"/>
      <c r="Z93" s="14"/>
    </row>
    <row r="94" ht="12.75" customHeight="1">
      <c r="A94" s="104"/>
      <c r="B94" s="104"/>
      <c r="C94" s="104"/>
      <c r="D94" s="14"/>
      <c r="E94" s="14"/>
      <c r="F94" s="14"/>
      <c r="G94" s="14"/>
      <c r="H94" s="14"/>
      <c r="I94" s="14"/>
      <c r="J94" s="14"/>
      <c r="K94" s="14"/>
      <c r="L94" s="14"/>
      <c r="M94" s="14"/>
      <c r="N94" s="14"/>
      <c r="O94" s="14"/>
      <c r="P94" s="14"/>
      <c r="Q94" s="14"/>
      <c r="R94" s="14"/>
      <c r="S94" s="14"/>
      <c r="T94" s="14"/>
      <c r="U94" s="14"/>
      <c r="V94" s="14"/>
      <c r="W94" s="14"/>
      <c r="X94" s="14"/>
      <c r="Y94" s="14"/>
      <c r="Z94" s="14"/>
    </row>
    <row r="95" ht="12.75" customHeight="1">
      <c r="A95" s="104"/>
      <c r="B95" s="104"/>
      <c r="C95" s="104"/>
      <c r="D95" s="14"/>
      <c r="E95" s="14"/>
      <c r="F95" s="14"/>
      <c r="G95" s="14"/>
      <c r="H95" s="14"/>
      <c r="I95" s="14"/>
      <c r="J95" s="14"/>
      <c r="K95" s="14"/>
      <c r="L95" s="14"/>
      <c r="M95" s="14"/>
      <c r="N95" s="14"/>
      <c r="O95" s="14"/>
      <c r="P95" s="14"/>
      <c r="Q95" s="14"/>
      <c r="R95" s="14"/>
      <c r="S95" s="14"/>
      <c r="T95" s="14"/>
      <c r="U95" s="14"/>
      <c r="V95" s="14"/>
      <c r="W95" s="14"/>
      <c r="X95" s="14"/>
      <c r="Y95" s="14"/>
      <c r="Z95" s="14"/>
    </row>
    <row r="96" ht="12.75" customHeight="1">
      <c r="A96" s="104"/>
      <c r="B96" s="104"/>
      <c r="C96" s="104"/>
      <c r="D96" s="14"/>
      <c r="E96" s="14"/>
      <c r="F96" s="14"/>
      <c r="G96" s="14"/>
      <c r="H96" s="14"/>
      <c r="I96" s="14"/>
      <c r="J96" s="14"/>
      <c r="K96" s="14"/>
      <c r="L96" s="14"/>
      <c r="M96" s="14"/>
      <c r="N96" s="14"/>
      <c r="O96" s="14"/>
      <c r="P96" s="14"/>
      <c r="Q96" s="14"/>
      <c r="R96" s="14"/>
      <c r="S96" s="14"/>
      <c r="T96" s="14"/>
      <c r="U96" s="14"/>
      <c r="V96" s="14"/>
      <c r="W96" s="14"/>
      <c r="X96" s="14"/>
      <c r="Y96" s="14"/>
      <c r="Z96" s="14"/>
    </row>
    <row r="97" ht="12.75" customHeight="1">
      <c r="A97" s="104"/>
      <c r="B97" s="104"/>
      <c r="C97" s="104"/>
      <c r="D97" s="14"/>
      <c r="E97" s="14"/>
      <c r="F97" s="14"/>
      <c r="G97" s="14"/>
      <c r="H97" s="14"/>
      <c r="I97" s="14"/>
      <c r="J97" s="14"/>
      <c r="K97" s="14"/>
      <c r="L97" s="14"/>
      <c r="M97" s="14"/>
      <c r="N97" s="14"/>
      <c r="O97" s="14"/>
      <c r="P97" s="14"/>
      <c r="Q97" s="14"/>
      <c r="R97" s="14"/>
      <c r="S97" s="14"/>
      <c r="T97" s="14"/>
      <c r="U97" s="14"/>
      <c r="V97" s="14"/>
      <c r="W97" s="14"/>
      <c r="X97" s="14"/>
      <c r="Y97" s="14"/>
      <c r="Z97" s="14"/>
    </row>
    <row r="98" ht="12.75" customHeight="1">
      <c r="A98" s="104"/>
      <c r="B98" s="104"/>
      <c r="C98" s="104"/>
      <c r="D98" s="14"/>
      <c r="E98" s="14"/>
      <c r="F98" s="14"/>
      <c r="G98" s="14"/>
      <c r="H98" s="14"/>
      <c r="I98" s="14"/>
      <c r="J98" s="14"/>
      <c r="K98" s="14"/>
      <c r="L98" s="14"/>
      <c r="M98" s="14"/>
      <c r="N98" s="14"/>
      <c r="O98" s="14"/>
      <c r="P98" s="14"/>
      <c r="Q98" s="14"/>
      <c r="R98" s="14"/>
      <c r="S98" s="14"/>
      <c r="T98" s="14"/>
      <c r="U98" s="14"/>
      <c r="V98" s="14"/>
      <c r="W98" s="14"/>
      <c r="X98" s="14"/>
      <c r="Y98" s="14"/>
      <c r="Z98" s="14"/>
    </row>
    <row r="99" ht="12.75" customHeight="1">
      <c r="A99" s="104"/>
      <c r="B99" s="104"/>
      <c r="C99" s="104"/>
      <c r="D99" s="14"/>
      <c r="E99" s="14"/>
      <c r="F99" s="14"/>
      <c r="G99" s="14"/>
      <c r="H99" s="14"/>
      <c r="I99" s="14"/>
      <c r="J99" s="14"/>
      <c r="K99" s="14"/>
      <c r="L99" s="14"/>
      <c r="M99" s="14"/>
      <c r="N99" s="14"/>
      <c r="O99" s="14"/>
      <c r="P99" s="14"/>
      <c r="Q99" s="14"/>
      <c r="R99" s="14"/>
      <c r="S99" s="14"/>
      <c r="T99" s="14"/>
      <c r="U99" s="14"/>
      <c r="V99" s="14"/>
      <c r="W99" s="14"/>
      <c r="X99" s="14"/>
      <c r="Y99" s="14"/>
      <c r="Z99" s="14"/>
    </row>
    <row r="100" ht="12.75" customHeight="1">
      <c r="A100" s="104"/>
      <c r="B100" s="104"/>
      <c r="C100" s="10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2.75" customHeight="1">
      <c r="A101" s="104"/>
      <c r="B101" s="104"/>
      <c r="C101" s="10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2.75" customHeight="1">
      <c r="A102" s="104"/>
      <c r="B102" s="104"/>
      <c r="C102" s="10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2.75" customHeight="1">
      <c r="A103" s="104"/>
      <c r="B103" s="104"/>
      <c r="C103" s="10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2.75" customHeight="1">
      <c r="A104" s="104"/>
      <c r="B104" s="104"/>
      <c r="C104" s="10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2.75" customHeight="1">
      <c r="A105" s="104"/>
      <c r="B105" s="104"/>
      <c r="C105" s="10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2.75" customHeight="1">
      <c r="A106" s="104"/>
      <c r="B106" s="104"/>
      <c r="C106" s="10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2.75" customHeight="1">
      <c r="A107" s="104"/>
      <c r="B107" s="104"/>
      <c r="C107" s="10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2.75" customHeight="1">
      <c r="A108" s="104"/>
      <c r="B108" s="104"/>
      <c r="C108" s="10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2.75" customHeight="1">
      <c r="A109" s="104"/>
      <c r="B109" s="104"/>
      <c r="C109" s="10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2.75" customHeight="1">
      <c r="A110" s="104"/>
      <c r="B110" s="104"/>
      <c r="C110" s="10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2.75" customHeight="1">
      <c r="A111" s="104"/>
      <c r="B111" s="104"/>
      <c r="C111" s="10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2.75" customHeight="1">
      <c r="A112" s="104"/>
      <c r="B112" s="104"/>
      <c r="C112" s="10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2.75" customHeight="1">
      <c r="A113" s="104"/>
      <c r="B113" s="104"/>
      <c r="C113" s="10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2.75" customHeight="1">
      <c r="A114" s="104"/>
      <c r="B114" s="104"/>
      <c r="C114" s="10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2.75" customHeight="1">
      <c r="A115" s="104"/>
      <c r="B115" s="104"/>
      <c r="C115" s="10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2.75" customHeight="1">
      <c r="A116" s="104"/>
      <c r="B116" s="104"/>
      <c r="C116" s="10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2.75" customHeight="1">
      <c r="A117" s="104"/>
      <c r="B117" s="104"/>
      <c r="C117" s="10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2.75" customHeight="1">
      <c r="A118" s="104"/>
      <c r="B118" s="104"/>
      <c r="C118" s="10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2.75" customHeight="1">
      <c r="A119" s="104"/>
      <c r="B119" s="104"/>
      <c r="C119" s="10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2.75" customHeight="1">
      <c r="A120" s="104"/>
      <c r="B120" s="104"/>
      <c r="C120" s="10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2.75" customHeight="1">
      <c r="A121" s="104"/>
      <c r="B121" s="104"/>
      <c r="C121" s="10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2.75" customHeight="1">
      <c r="A122" s="104"/>
      <c r="B122" s="104"/>
      <c r="C122" s="10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2.75" customHeight="1">
      <c r="A123" s="104"/>
      <c r="B123" s="104"/>
      <c r="C123" s="10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2.75" customHeight="1">
      <c r="A124" s="104"/>
      <c r="B124" s="104"/>
      <c r="C124" s="10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2.75" customHeight="1">
      <c r="A125" s="104"/>
      <c r="B125" s="104"/>
      <c r="C125" s="10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2.75" customHeight="1">
      <c r="A126" s="104"/>
      <c r="B126" s="104"/>
      <c r="C126" s="10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2.75" customHeight="1">
      <c r="A127" s="104"/>
      <c r="B127" s="104"/>
      <c r="C127" s="10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2.75" customHeight="1">
      <c r="A128" s="104"/>
      <c r="B128" s="104"/>
      <c r="C128" s="10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2.75" customHeight="1">
      <c r="A129" s="104"/>
      <c r="B129" s="104"/>
      <c r="C129" s="10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2.75" customHeight="1">
      <c r="A130" s="104"/>
      <c r="B130" s="104"/>
      <c r="C130" s="10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2.75" customHeight="1">
      <c r="A131" s="104"/>
      <c r="B131" s="104"/>
      <c r="C131" s="10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2.75" customHeight="1">
      <c r="A132" s="104"/>
      <c r="B132" s="104"/>
      <c r="C132" s="10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2.75" customHeight="1">
      <c r="A133" s="104"/>
      <c r="B133" s="104"/>
      <c r="C133" s="10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2.75" customHeight="1">
      <c r="A134" s="104"/>
      <c r="B134" s="104"/>
      <c r="C134" s="10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2.75" customHeight="1">
      <c r="A135" s="104"/>
      <c r="B135" s="104"/>
      <c r="C135" s="10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2.75" customHeight="1">
      <c r="A136" s="104"/>
      <c r="B136" s="104"/>
      <c r="C136" s="10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2.75" customHeight="1">
      <c r="A137" s="104"/>
      <c r="B137" s="104"/>
      <c r="C137" s="10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2.75" customHeight="1">
      <c r="A138" s="104"/>
      <c r="B138" s="104"/>
      <c r="C138" s="10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2.75" customHeight="1">
      <c r="A139" s="104"/>
      <c r="B139" s="104"/>
      <c r="C139" s="10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2.75" customHeight="1">
      <c r="A140" s="104"/>
      <c r="B140" s="104"/>
      <c r="C140" s="10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2.75" customHeight="1">
      <c r="A141" s="104"/>
      <c r="B141" s="104"/>
      <c r="C141" s="10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2.75" customHeight="1">
      <c r="A142" s="104"/>
      <c r="B142" s="104"/>
      <c r="C142" s="10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2.75" customHeight="1">
      <c r="A143" s="104"/>
      <c r="B143" s="104"/>
      <c r="C143" s="10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2.75" customHeight="1">
      <c r="A144" s="104"/>
      <c r="B144" s="104"/>
      <c r="C144" s="10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2.75" customHeight="1">
      <c r="A145" s="104"/>
      <c r="B145" s="104"/>
      <c r="C145" s="10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2.75" customHeight="1">
      <c r="A146" s="104"/>
      <c r="B146" s="104"/>
      <c r="C146" s="10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2.75" customHeight="1">
      <c r="A147" s="104"/>
      <c r="B147" s="104"/>
      <c r="C147" s="10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2.75" customHeight="1">
      <c r="A148" s="104"/>
      <c r="B148" s="104"/>
      <c r="C148" s="10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2.75" customHeight="1">
      <c r="A149" s="104"/>
      <c r="B149" s="104"/>
      <c r="C149" s="10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2.75" customHeight="1">
      <c r="A150" s="104"/>
      <c r="B150" s="104"/>
      <c r="C150" s="10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2.75" customHeight="1">
      <c r="A151" s="104"/>
      <c r="B151" s="104"/>
      <c r="C151" s="10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2.75" customHeight="1">
      <c r="A152" s="104"/>
      <c r="B152" s="104"/>
      <c r="C152" s="10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2.75" customHeight="1">
      <c r="A153" s="104"/>
      <c r="B153" s="104"/>
      <c r="C153" s="10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2.75" customHeight="1">
      <c r="A154" s="104"/>
      <c r="B154" s="104"/>
      <c r="C154" s="10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2.75" customHeight="1">
      <c r="A155" s="104"/>
      <c r="B155" s="104"/>
      <c r="C155" s="10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2.75" customHeight="1">
      <c r="A156" s="104"/>
      <c r="B156" s="104"/>
      <c r="C156" s="10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2.75" customHeight="1">
      <c r="A157" s="104"/>
      <c r="B157" s="104"/>
      <c r="C157" s="10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2.75" customHeight="1">
      <c r="A158" s="104"/>
      <c r="B158" s="104"/>
      <c r="C158" s="10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2.75" customHeight="1">
      <c r="A159" s="104"/>
      <c r="B159" s="104"/>
      <c r="C159" s="10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2.75" customHeight="1">
      <c r="A160" s="104"/>
      <c r="B160" s="104"/>
      <c r="C160" s="10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2.75" customHeight="1">
      <c r="A161" s="104"/>
      <c r="B161" s="104"/>
      <c r="C161" s="10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2.75" customHeight="1">
      <c r="A162" s="104"/>
      <c r="B162" s="104"/>
      <c r="C162" s="10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2.75" customHeight="1">
      <c r="A163" s="104"/>
      <c r="B163" s="104"/>
      <c r="C163" s="10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2.75" customHeight="1">
      <c r="A164" s="104"/>
      <c r="B164" s="104"/>
      <c r="C164" s="10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2.75" customHeight="1">
      <c r="A165" s="104"/>
      <c r="B165" s="104"/>
      <c r="C165" s="10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2.75" customHeight="1">
      <c r="A166" s="104"/>
      <c r="B166" s="104"/>
      <c r="C166" s="10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2.75" customHeight="1">
      <c r="A167" s="104"/>
      <c r="B167" s="104"/>
      <c r="C167" s="10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2.75" customHeight="1">
      <c r="A168" s="104"/>
      <c r="B168" s="104"/>
      <c r="C168" s="10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2.75" customHeight="1">
      <c r="A169" s="104"/>
      <c r="B169" s="104"/>
      <c r="C169" s="10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2.75" customHeight="1">
      <c r="A170" s="104"/>
      <c r="B170" s="104"/>
      <c r="C170" s="10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2.75" customHeight="1">
      <c r="A171" s="104"/>
      <c r="B171" s="104"/>
      <c r="C171" s="10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2.75" customHeight="1">
      <c r="A172" s="104"/>
      <c r="B172" s="104"/>
      <c r="C172" s="10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2.75" customHeight="1">
      <c r="A173" s="104"/>
      <c r="B173" s="104"/>
      <c r="C173" s="10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2.75" customHeight="1">
      <c r="A174" s="104"/>
      <c r="B174" s="104"/>
      <c r="C174" s="10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2.75" customHeight="1">
      <c r="A175" s="104"/>
      <c r="B175" s="104"/>
      <c r="C175" s="10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2.75" customHeight="1">
      <c r="A176" s="104"/>
      <c r="B176" s="104"/>
      <c r="C176" s="10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2.75" customHeight="1">
      <c r="A177" s="104"/>
      <c r="B177" s="104"/>
      <c r="C177" s="10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2.75" customHeight="1">
      <c r="A178" s="104"/>
      <c r="B178" s="104"/>
      <c r="C178" s="10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2.75" customHeight="1">
      <c r="A179" s="104"/>
      <c r="B179" s="104"/>
      <c r="C179" s="10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2.75" customHeight="1">
      <c r="A180" s="104"/>
      <c r="B180" s="104"/>
      <c r="C180" s="10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2.75" customHeight="1">
      <c r="A181" s="104"/>
      <c r="B181" s="104"/>
      <c r="C181" s="10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2.75" customHeight="1">
      <c r="A182" s="104"/>
      <c r="B182" s="104"/>
      <c r="C182" s="10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2.75" customHeight="1">
      <c r="A183" s="104"/>
      <c r="B183" s="104"/>
      <c r="C183" s="10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2.75" customHeight="1">
      <c r="A184" s="104"/>
      <c r="B184" s="104"/>
      <c r="C184" s="10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2.75" customHeight="1">
      <c r="A185" s="104"/>
      <c r="B185" s="104"/>
      <c r="C185" s="10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2.75" customHeight="1">
      <c r="A186" s="104"/>
      <c r="B186" s="104"/>
      <c r="C186" s="10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2.75" customHeight="1">
      <c r="A187" s="104"/>
      <c r="B187" s="104"/>
      <c r="C187" s="10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2.75" customHeight="1">
      <c r="A188" s="104"/>
      <c r="B188" s="104"/>
      <c r="C188" s="10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2.75" customHeight="1">
      <c r="A189" s="104"/>
      <c r="B189" s="104"/>
      <c r="C189" s="10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2.75" customHeight="1">
      <c r="A190" s="104"/>
      <c r="B190" s="104"/>
      <c r="C190" s="10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2.75" customHeight="1">
      <c r="A191" s="104"/>
      <c r="B191" s="104"/>
      <c r="C191" s="10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2.75" customHeight="1">
      <c r="A192" s="104"/>
      <c r="B192" s="104"/>
      <c r="C192" s="10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2.75" customHeight="1">
      <c r="A193" s="104"/>
      <c r="B193" s="104"/>
      <c r="C193" s="10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2.75" customHeight="1">
      <c r="A194" s="104"/>
      <c r="B194" s="104"/>
      <c r="C194" s="10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2.75" customHeight="1">
      <c r="A195" s="104"/>
      <c r="B195" s="104"/>
      <c r="C195" s="10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2.75" customHeight="1">
      <c r="A196" s="104"/>
      <c r="B196" s="104"/>
      <c r="C196" s="10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2.75" customHeight="1">
      <c r="A197" s="104"/>
      <c r="B197" s="104"/>
      <c r="C197" s="10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2.75" customHeight="1">
      <c r="A198" s="104"/>
      <c r="B198" s="104"/>
      <c r="C198" s="10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2.75" customHeight="1">
      <c r="A199" s="104"/>
      <c r="B199" s="104"/>
      <c r="C199" s="10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2.75" customHeight="1">
      <c r="A200" s="104"/>
      <c r="B200" s="104"/>
      <c r="C200" s="10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2.75" customHeight="1">
      <c r="A201" s="104"/>
      <c r="B201" s="104"/>
      <c r="C201" s="10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2.75" customHeight="1">
      <c r="A202" s="104"/>
      <c r="B202" s="104"/>
      <c r="C202" s="10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2.75" customHeight="1">
      <c r="A203" s="104"/>
      <c r="B203" s="104"/>
      <c r="C203" s="10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2.75" customHeight="1">
      <c r="A204" s="104"/>
      <c r="B204" s="104"/>
      <c r="C204" s="10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2.75" customHeight="1">
      <c r="A205" s="104"/>
      <c r="B205" s="104"/>
      <c r="C205" s="10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2.75" customHeight="1">
      <c r="A206" s="104"/>
      <c r="B206" s="104"/>
      <c r="C206" s="10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2.75" customHeight="1">
      <c r="A207" s="104"/>
      <c r="B207" s="104"/>
      <c r="C207" s="10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2.75" customHeight="1">
      <c r="A208" s="104"/>
      <c r="B208" s="104"/>
      <c r="C208" s="10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2.75" customHeight="1">
      <c r="A209" s="104"/>
      <c r="B209" s="104"/>
      <c r="C209" s="10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2.75" customHeight="1">
      <c r="A210" s="104"/>
      <c r="B210" s="104"/>
      <c r="C210" s="10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2.75" customHeight="1">
      <c r="A211" s="104"/>
      <c r="B211" s="104"/>
      <c r="C211" s="10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2.75" customHeight="1">
      <c r="A212" s="104"/>
      <c r="B212" s="104"/>
      <c r="C212" s="10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2.75" customHeight="1">
      <c r="A213" s="104"/>
      <c r="B213" s="104"/>
      <c r="C213" s="10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2.75" customHeight="1">
      <c r="A214" s="104"/>
      <c r="B214" s="104"/>
      <c r="C214" s="10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2.75" customHeight="1">
      <c r="A215" s="104"/>
      <c r="B215" s="104"/>
      <c r="C215" s="10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2.75" customHeight="1">
      <c r="A216" s="104"/>
      <c r="B216" s="104"/>
      <c r="C216" s="10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2.75" customHeight="1">
      <c r="A217" s="104"/>
      <c r="B217" s="104"/>
      <c r="C217" s="10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2.75" customHeight="1">
      <c r="A218" s="104"/>
      <c r="B218" s="104"/>
      <c r="C218" s="10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2.75" customHeight="1">
      <c r="A219" s="104"/>
      <c r="B219" s="104"/>
      <c r="C219" s="10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2.75" customHeight="1">
      <c r="A220" s="104"/>
      <c r="B220" s="104"/>
      <c r="C220" s="10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2.75" customHeight="1">
      <c r="A221" s="104"/>
      <c r="B221" s="104"/>
      <c r="C221" s="10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2.75" customHeight="1">
      <c r="A222" s="104"/>
      <c r="B222" s="104"/>
      <c r="C222" s="10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2.75" customHeight="1">
      <c r="A223" s="104"/>
      <c r="B223" s="104"/>
      <c r="C223" s="10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2.75" customHeight="1">
      <c r="A224" s="104"/>
      <c r="B224" s="104"/>
      <c r="C224" s="10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2.75" customHeight="1">
      <c r="A225" s="104"/>
      <c r="B225" s="104"/>
      <c r="C225" s="10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2.75" customHeight="1">
      <c r="A226" s="104"/>
      <c r="B226" s="104"/>
      <c r="C226" s="10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2.75" customHeight="1">
      <c r="A227" s="104"/>
      <c r="B227" s="104"/>
      <c r="C227" s="10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2.75" customHeight="1">
      <c r="A228" s="104"/>
      <c r="B228" s="104"/>
      <c r="C228" s="10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2.75" customHeight="1">
      <c r="A229" s="104"/>
      <c r="B229" s="104"/>
      <c r="C229" s="10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2.75" customHeight="1">
      <c r="A230" s="104"/>
      <c r="B230" s="104"/>
      <c r="C230" s="10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2.75" customHeight="1">
      <c r="A231" s="104"/>
      <c r="B231" s="104"/>
      <c r="C231" s="10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2.75" customHeight="1">
      <c r="A232" s="104"/>
      <c r="B232" s="104"/>
      <c r="C232" s="10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2.75" customHeight="1">
      <c r="A233" s="104"/>
      <c r="B233" s="104"/>
      <c r="C233" s="10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2.75" customHeight="1">
      <c r="A234" s="104"/>
      <c r="B234" s="104"/>
      <c r="C234" s="10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2.75" customHeight="1">
      <c r="A235" s="104"/>
      <c r="B235" s="104"/>
      <c r="C235" s="10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2.75" customHeight="1">
      <c r="A236" s="104"/>
      <c r="B236" s="104"/>
      <c r="C236" s="10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2.75" customHeight="1">
      <c r="A237" s="104"/>
      <c r="B237" s="104"/>
      <c r="C237" s="10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2.75" customHeight="1">
      <c r="A238" s="104"/>
      <c r="B238" s="104"/>
      <c r="C238" s="10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2.75" customHeight="1">
      <c r="A239" s="104"/>
      <c r="B239" s="104"/>
      <c r="C239" s="10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2.75" customHeight="1">
      <c r="A240" s="104"/>
      <c r="B240" s="104"/>
      <c r="C240" s="10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2.75" customHeight="1">
      <c r="A241" s="104"/>
      <c r="B241" s="104"/>
      <c r="C241" s="10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2.75" customHeight="1">
      <c r="A242" s="104"/>
      <c r="B242" s="104"/>
      <c r="C242" s="10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2.75" customHeight="1">
      <c r="A243" s="104"/>
      <c r="B243" s="104"/>
      <c r="C243" s="10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2.75" customHeight="1">
      <c r="A244" s="104"/>
      <c r="B244" s="104"/>
      <c r="C244" s="10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2.75" customHeight="1">
      <c r="A245" s="104"/>
      <c r="B245" s="104"/>
      <c r="C245" s="10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2.75" customHeight="1">
      <c r="A246" s="104"/>
      <c r="B246" s="104"/>
      <c r="C246" s="10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2.75" customHeight="1">
      <c r="A247" s="104"/>
      <c r="B247" s="104"/>
      <c r="C247" s="10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2.75" customHeight="1">
      <c r="A248" s="104"/>
      <c r="B248" s="104"/>
      <c r="C248" s="10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2.75" customHeight="1">
      <c r="A249" s="104"/>
      <c r="B249" s="104"/>
      <c r="C249" s="10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2.75" customHeight="1">
      <c r="A250" s="104"/>
      <c r="B250" s="104"/>
      <c r="C250" s="10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2.75" customHeight="1">
      <c r="A251" s="104"/>
      <c r="B251" s="104"/>
      <c r="C251" s="10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2.75" customHeight="1">
      <c r="A252" s="104"/>
      <c r="B252" s="104"/>
      <c r="C252" s="10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2.75" customHeight="1">
      <c r="A253" s="104"/>
      <c r="B253" s="104"/>
      <c r="C253" s="10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2.75" customHeight="1">
      <c r="A254" s="104"/>
      <c r="B254" s="104"/>
      <c r="C254" s="10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2.75" customHeight="1">
      <c r="A255" s="104"/>
      <c r="B255" s="104"/>
      <c r="C255" s="10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2.75" customHeight="1">
      <c r="A256" s="104"/>
      <c r="B256" s="104"/>
      <c r="C256" s="10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2.75" customHeight="1">
      <c r="A257" s="104"/>
      <c r="B257" s="104"/>
      <c r="C257" s="10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2.75" customHeight="1">
      <c r="A258" s="104"/>
      <c r="B258" s="104"/>
      <c r="C258" s="10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2.75" customHeight="1">
      <c r="A259" s="104"/>
      <c r="B259" s="104"/>
      <c r="C259" s="10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2.75" customHeight="1">
      <c r="A260" s="104"/>
      <c r="B260" s="104"/>
      <c r="C260" s="10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2.75" customHeight="1">
      <c r="A261" s="104"/>
      <c r="B261" s="104"/>
      <c r="C261" s="10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2.75" customHeight="1">
      <c r="A262" s="104"/>
      <c r="B262" s="104"/>
      <c r="C262" s="10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2.75" customHeight="1">
      <c r="A263" s="104"/>
      <c r="B263" s="104"/>
      <c r="C263" s="10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2.75" customHeight="1">
      <c r="A264" s="104"/>
      <c r="B264" s="104"/>
      <c r="C264" s="10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2.75" customHeight="1">
      <c r="A265" s="104"/>
      <c r="B265" s="104"/>
      <c r="C265" s="10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2.75" customHeight="1">
      <c r="A266" s="104"/>
      <c r="B266" s="104"/>
      <c r="C266" s="10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2.75" customHeight="1">
      <c r="A267" s="104"/>
      <c r="B267" s="104"/>
      <c r="C267" s="10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2.75" customHeight="1">
      <c r="A268" s="104"/>
      <c r="B268" s="104"/>
      <c r="C268" s="10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2.75" customHeight="1">
      <c r="A269" s="104"/>
      <c r="B269" s="104"/>
      <c r="C269" s="10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2.75" customHeight="1">
      <c r="A270" s="104"/>
      <c r="B270" s="104"/>
      <c r="C270" s="10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2.75" customHeight="1">
      <c r="A271" s="104"/>
      <c r="B271" s="104"/>
      <c r="C271" s="10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2.75" customHeight="1">
      <c r="A272" s="104"/>
      <c r="B272" s="104"/>
      <c r="C272" s="10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2.75" customHeight="1">
      <c r="A273" s="104"/>
      <c r="B273" s="104"/>
      <c r="C273" s="10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2.75" customHeight="1">
      <c r="A274" s="104"/>
      <c r="B274" s="104"/>
      <c r="C274" s="10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2.75" customHeight="1">
      <c r="A275" s="104"/>
      <c r="B275" s="104"/>
      <c r="C275" s="10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2.75" customHeight="1">
      <c r="A276" s="104"/>
      <c r="B276" s="104"/>
      <c r="C276" s="10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2.75" customHeight="1">
      <c r="A277" s="104"/>
      <c r="B277" s="104"/>
      <c r="C277" s="10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2.75" customHeight="1">
      <c r="A278" s="104"/>
      <c r="B278" s="104"/>
      <c r="C278" s="10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2.75" customHeight="1">
      <c r="A279" s="104"/>
      <c r="B279" s="104"/>
      <c r="C279" s="10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2.75" customHeight="1">
      <c r="A280" s="104"/>
      <c r="B280" s="104"/>
      <c r="C280" s="10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2.75" customHeight="1">
      <c r="A281" s="104"/>
      <c r="B281" s="104"/>
      <c r="C281" s="10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2.75" customHeight="1">
      <c r="A282" s="104"/>
      <c r="B282" s="104"/>
      <c r="C282" s="10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2.75" customHeight="1">
      <c r="A283" s="104"/>
      <c r="B283" s="104"/>
      <c r="C283" s="10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2.75" customHeight="1">
      <c r="A284" s="104"/>
      <c r="B284" s="104"/>
      <c r="C284" s="10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2.75" customHeight="1">
      <c r="A285" s="104"/>
      <c r="B285" s="104"/>
      <c r="C285" s="10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2.75" customHeight="1">
      <c r="A286" s="104"/>
      <c r="B286" s="104"/>
      <c r="C286" s="10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2.75" customHeight="1">
      <c r="A287" s="104"/>
      <c r="B287" s="104"/>
      <c r="C287" s="10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2.75" customHeight="1">
      <c r="A288" s="104"/>
      <c r="B288" s="104"/>
      <c r="C288" s="10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2.75" customHeight="1">
      <c r="A289" s="104"/>
      <c r="B289" s="104"/>
      <c r="C289" s="10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2.75" customHeight="1">
      <c r="A290" s="104"/>
      <c r="B290" s="104"/>
      <c r="C290" s="10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2.75" customHeight="1">
      <c r="A291" s="104"/>
      <c r="B291" s="104"/>
      <c r="C291" s="10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2.75" customHeight="1">
      <c r="A292" s="104"/>
      <c r="B292" s="104"/>
      <c r="C292" s="10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2.75" customHeight="1">
      <c r="A293" s="104"/>
      <c r="B293" s="104"/>
      <c r="C293" s="10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2.75" customHeight="1">
      <c r="A294" s="104"/>
      <c r="B294" s="104"/>
      <c r="C294" s="10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2.75" customHeight="1">
      <c r="A295" s="104"/>
      <c r="B295" s="104"/>
      <c r="C295" s="10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2.75" customHeight="1">
      <c r="A296" s="104"/>
      <c r="B296" s="104"/>
      <c r="C296" s="10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2.75" customHeight="1">
      <c r="A297" s="104"/>
      <c r="B297" s="104"/>
      <c r="C297" s="10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2.75" customHeight="1">
      <c r="A298" s="104"/>
      <c r="B298" s="104"/>
      <c r="C298" s="10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2.75" customHeight="1">
      <c r="A299" s="104"/>
      <c r="B299" s="104"/>
      <c r="C299" s="10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2.75" customHeight="1">
      <c r="A300" s="104"/>
      <c r="B300" s="104"/>
      <c r="C300" s="10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2.75" customHeight="1">
      <c r="A301" s="104"/>
      <c r="B301" s="104"/>
      <c r="C301" s="10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2.75" customHeight="1">
      <c r="A302" s="104"/>
      <c r="B302" s="104"/>
      <c r="C302" s="10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2.75" customHeight="1">
      <c r="A303" s="104"/>
      <c r="B303" s="104"/>
      <c r="C303" s="10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2.75" customHeight="1">
      <c r="A304" s="104"/>
      <c r="B304" s="104"/>
      <c r="C304" s="10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2.75" customHeight="1">
      <c r="A305" s="104"/>
      <c r="B305" s="104"/>
      <c r="C305" s="10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2.75" customHeight="1">
      <c r="A306" s="104"/>
      <c r="B306" s="104"/>
      <c r="C306" s="10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2.75" customHeight="1">
      <c r="A307" s="104"/>
      <c r="B307" s="104"/>
      <c r="C307" s="10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2.75" customHeight="1">
      <c r="A308" s="104"/>
      <c r="B308" s="104"/>
      <c r="C308" s="10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2.75" customHeight="1">
      <c r="A309" s="104"/>
      <c r="B309" s="104"/>
      <c r="C309" s="10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2.75" customHeight="1">
      <c r="A310" s="104"/>
      <c r="B310" s="104"/>
      <c r="C310" s="10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2.75" customHeight="1">
      <c r="A311" s="104"/>
      <c r="B311" s="104"/>
      <c r="C311" s="10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2.75" customHeight="1">
      <c r="A312" s="104"/>
      <c r="B312" s="104"/>
      <c r="C312" s="10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2.75" customHeight="1">
      <c r="A313" s="104"/>
      <c r="B313" s="104"/>
      <c r="C313" s="10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2.75" customHeight="1">
      <c r="A314" s="104"/>
      <c r="B314" s="104"/>
      <c r="C314" s="10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2.75" customHeight="1">
      <c r="A315" s="104"/>
      <c r="B315" s="104"/>
      <c r="C315" s="10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2.75" customHeight="1">
      <c r="A316" s="104"/>
      <c r="B316" s="104"/>
      <c r="C316" s="10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2.75" customHeight="1">
      <c r="A317" s="104"/>
      <c r="B317" s="104"/>
      <c r="C317" s="10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2.75" customHeight="1">
      <c r="A318" s="104"/>
      <c r="B318" s="104"/>
      <c r="C318" s="10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2.75" customHeight="1">
      <c r="A319" s="104"/>
      <c r="B319" s="104"/>
      <c r="C319" s="10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2.75" customHeight="1">
      <c r="A320" s="104"/>
      <c r="B320" s="104"/>
      <c r="C320" s="10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2.75" customHeight="1">
      <c r="A321" s="104"/>
      <c r="B321" s="104"/>
      <c r="C321" s="10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2.75" customHeight="1">
      <c r="A322" s="104"/>
      <c r="B322" s="104"/>
      <c r="C322" s="10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2.75" customHeight="1">
      <c r="A323" s="104"/>
      <c r="B323" s="104"/>
      <c r="C323" s="10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2.75" customHeight="1">
      <c r="A324" s="104"/>
      <c r="B324" s="104"/>
      <c r="C324" s="10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2.75" customHeight="1">
      <c r="A325" s="104"/>
      <c r="B325" s="104"/>
      <c r="C325" s="10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2.75" customHeight="1">
      <c r="A326" s="104"/>
      <c r="B326" s="104"/>
      <c r="C326" s="10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2.75" customHeight="1">
      <c r="A327" s="104"/>
      <c r="B327" s="104"/>
      <c r="C327" s="10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2.75" customHeight="1">
      <c r="A328" s="104"/>
      <c r="B328" s="104"/>
      <c r="C328" s="10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2.75" customHeight="1">
      <c r="A329" s="104"/>
      <c r="B329" s="104"/>
      <c r="C329" s="10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2.75" customHeight="1">
      <c r="A330" s="104"/>
      <c r="B330" s="104"/>
      <c r="C330" s="10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2.75" customHeight="1">
      <c r="A331" s="104"/>
      <c r="B331" s="104"/>
      <c r="C331" s="10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2.75" customHeight="1">
      <c r="A332" s="104"/>
      <c r="B332" s="104"/>
      <c r="C332" s="10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2.75" customHeight="1">
      <c r="A333" s="104"/>
      <c r="B333" s="104"/>
      <c r="C333" s="10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2.75" customHeight="1">
      <c r="A334" s="104"/>
      <c r="B334" s="104"/>
      <c r="C334" s="10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2.75" customHeight="1">
      <c r="A335" s="104"/>
      <c r="B335" s="104"/>
      <c r="C335" s="10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2.75" customHeight="1">
      <c r="A336" s="104"/>
      <c r="B336" s="104"/>
      <c r="C336" s="10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2.75" customHeight="1">
      <c r="A337" s="104"/>
      <c r="B337" s="104"/>
      <c r="C337" s="10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2.75" customHeight="1">
      <c r="A338" s="104"/>
      <c r="B338" s="104"/>
      <c r="C338" s="10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2.75" customHeight="1">
      <c r="A339" s="104"/>
      <c r="B339" s="104"/>
      <c r="C339" s="10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2.75" customHeight="1">
      <c r="A340" s="104"/>
      <c r="B340" s="104"/>
      <c r="C340" s="10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2.75" customHeight="1">
      <c r="A341" s="104"/>
      <c r="B341" s="104"/>
      <c r="C341" s="10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2.75" customHeight="1">
      <c r="A342" s="104"/>
      <c r="B342" s="104"/>
      <c r="C342" s="10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2.75" customHeight="1">
      <c r="A343" s="104"/>
      <c r="B343" s="104"/>
      <c r="C343" s="10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2.75" customHeight="1">
      <c r="A344" s="104"/>
      <c r="B344" s="104"/>
      <c r="C344" s="10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2.75" customHeight="1">
      <c r="A345" s="104"/>
      <c r="B345" s="104"/>
      <c r="C345" s="10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2.75" customHeight="1">
      <c r="A346" s="104"/>
      <c r="B346" s="104"/>
      <c r="C346" s="10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2.75" customHeight="1">
      <c r="A347" s="104"/>
      <c r="B347" s="104"/>
      <c r="C347" s="10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2.75" customHeight="1">
      <c r="A348" s="104"/>
      <c r="B348" s="104"/>
      <c r="C348" s="10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2.75" customHeight="1">
      <c r="A349" s="104"/>
      <c r="B349" s="104"/>
      <c r="C349" s="10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2.75" customHeight="1">
      <c r="A350" s="104"/>
      <c r="B350" s="104"/>
      <c r="C350" s="10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2.75" customHeight="1">
      <c r="A351" s="104"/>
      <c r="B351" s="104"/>
      <c r="C351" s="10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2.75" customHeight="1">
      <c r="A352" s="104"/>
      <c r="B352" s="104"/>
      <c r="C352" s="10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2.75" customHeight="1">
      <c r="A353" s="104"/>
      <c r="B353" s="104"/>
      <c r="C353" s="10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2.75" customHeight="1">
      <c r="A354" s="104"/>
      <c r="B354" s="104"/>
      <c r="C354" s="10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2.75" customHeight="1">
      <c r="A355" s="104"/>
      <c r="B355" s="104"/>
      <c r="C355" s="10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2.75" customHeight="1">
      <c r="A356" s="104"/>
      <c r="B356" s="104"/>
      <c r="C356" s="10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2.75" customHeight="1">
      <c r="A357" s="104"/>
      <c r="B357" s="104"/>
      <c r="C357" s="10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2.75" customHeight="1">
      <c r="A358" s="104"/>
      <c r="B358" s="104"/>
      <c r="C358" s="10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2.75" customHeight="1">
      <c r="A359" s="104"/>
      <c r="B359" s="104"/>
      <c r="C359" s="10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2.75" customHeight="1">
      <c r="A360" s="104"/>
      <c r="B360" s="104"/>
      <c r="C360" s="10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2.75" customHeight="1">
      <c r="A361" s="104"/>
      <c r="B361" s="104"/>
      <c r="C361" s="10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2.75" customHeight="1">
      <c r="A362" s="104"/>
      <c r="B362" s="104"/>
      <c r="C362" s="10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2.75" customHeight="1">
      <c r="A363" s="104"/>
      <c r="B363" s="104"/>
      <c r="C363" s="10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2.75" customHeight="1">
      <c r="A364" s="104"/>
      <c r="B364" s="104"/>
      <c r="C364" s="10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2.75" customHeight="1">
      <c r="A365" s="104"/>
      <c r="B365" s="104"/>
      <c r="C365" s="10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2.75" customHeight="1">
      <c r="A366" s="104"/>
      <c r="B366" s="104"/>
      <c r="C366" s="10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2.75" customHeight="1">
      <c r="A367" s="104"/>
      <c r="B367" s="104"/>
      <c r="C367" s="10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2.75" customHeight="1">
      <c r="A368" s="104"/>
      <c r="B368" s="104"/>
      <c r="C368" s="10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2.75" customHeight="1">
      <c r="A369" s="104"/>
      <c r="B369" s="104"/>
      <c r="C369" s="10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2.75" customHeight="1">
      <c r="A370" s="104"/>
      <c r="B370" s="104"/>
      <c r="C370" s="10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2.75" customHeight="1">
      <c r="A371" s="104"/>
      <c r="B371" s="104"/>
      <c r="C371" s="10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2.75" customHeight="1">
      <c r="A372" s="104"/>
      <c r="B372" s="104"/>
      <c r="C372" s="10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2.75" customHeight="1">
      <c r="A373" s="104"/>
      <c r="B373" s="104"/>
      <c r="C373" s="10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2.75" customHeight="1">
      <c r="A374" s="104"/>
      <c r="B374" s="104"/>
      <c r="C374" s="10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2.75" customHeight="1">
      <c r="A375" s="104"/>
      <c r="B375" s="104"/>
      <c r="C375" s="10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2.75" customHeight="1">
      <c r="A376" s="104"/>
      <c r="B376" s="104"/>
      <c r="C376" s="10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2.75" customHeight="1">
      <c r="A377" s="104"/>
      <c r="B377" s="104"/>
      <c r="C377" s="10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2.75" customHeight="1">
      <c r="A378" s="104"/>
      <c r="B378" s="104"/>
      <c r="C378" s="10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2.75" customHeight="1">
      <c r="A379" s="104"/>
      <c r="B379" s="104"/>
      <c r="C379" s="10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2.75" customHeight="1">
      <c r="A380" s="104"/>
      <c r="B380" s="104"/>
      <c r="C380" s="10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2.75" customHeight="1">
      <c r="A381" s="104"/>
      <c r="B381" s="104"/>
      <c r="C381" s="10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2.75" customHeight="1">
      <c r="A382" s="104"/>
      <c r="B382" s="104"/>
      <c r="C382" s="10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2.75" customHeight="1">
      <c r="A383" s="104"/>
      <c r="B383" s="104"/>
      <c r="C383" s="10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2.75" customHeight="1">
      <c r="A384" s="104"/>
      <c r="B384" s="104"/>
      <c r="C384" s="10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2.75" customHeight="1">
      <c r="A385" s="104"/>
      <c r="B385" s="104"/>
      <c r="C385" s="10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2.75" customHeight="1">
      <c r="A386" s="104"/>
      <c r="B386" s="104"/>
      <c r="C386" s="10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2.75" customHeight="1">
      <c r="A387" s="104"/>
      <c r="B387" s="104"/>
      <c r="C387" s="10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2.75" customHeight="1">
      <c r="A388" s="104"/>
      <c r="B388" s="104"/>
      <c r="C388" s="10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2.75" customHeight="1">
      <c r="A389" s="104"/>
      <c r="B389" s="104"/>
      <c r="C389" s="10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2.75" customHeight="1">
      <c r="A390" s="104"/>
      <c r="B390" s="104"/>
      <c r="C390" s="10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2.75" customHeight="1">
      <c r="A391" s="104"/>
      <c r="B391" s="104"/>
      <c r="C391" s="10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2.75" customHeight="1">
      <c r="A392" s="104"/>
      <c r="B392" s="104"/>
      <c r="C392" s="10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2.75" customHeight="1">
      <c r="A393" s="104"/>
      <c r="B393" s="104"/>
      <c r="C393" s="10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2.75" customHeight="1">
      <c r="A394" s="104"/>
      <c r="B394" s="104"/>
      <c r="C394" s="10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2.75" customHeight="1">
      <c r="A395" s="104"/>
      <c r="B395" s="104"/>
      <c r="C395" s="10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2.75" customHeight="1">
      <c r="A396" s="104"/>
      <c r="B396" s="104"/>
      <c r="C396" s="10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2.75" customHeight="1">
      <c r="A397" s="104"/>
      <c r="B397" s="104"/>
      <c r="C397" s="10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2.75" customHeight="1">
      <c r="A398" s="104"/>
      <c r="B398" s="104"/>
      <c r="C398" s="10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2.75" customHeight="1">
      <c r="A399" s="104"/>
      <c r="B399" s="104"/>
      <c r="C399" s="10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2.75" customHeight="1">
      <c r="A400" s="104"/>
      <c r="B400" s="104"/>
      <c r="C400" s="10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2.75" customHeight="1">
      <c r="A401" s="104"/>
      <c r="B401" s="104"/>
      <c r="C401" s="10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2.75" customHeight="1">
      <c r="A402" s="104"/>
      <c r="B402" s="104"/>
      <c r="C402" s="10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2.75" customHeight="1">
      <c r="A403" s="104"/>
      <c r="B403" s="104"/>
      <c r="C403" s="10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2.75" customHeight="1">
      <c r="A404" s="104"/>
      <c r="B404" s="104"/>
      <c r="C404" s="10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2.75" customHeight="1">
      <c r="A405" s="104"/>
      <c r="B405" s="104"/>
      <c r="C405" s="10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2.75" customHeight="1">
      <c r="A406" s="104"/>
      <c r="B406" s="104"/>
      <c r="C406" s="10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2.75" customHeight="1">
      <c r="A407" s="104"/>
      <c r="B407" s="104"/>
      <c r="C407" s="10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2.75" customHeight="1">
      <c r="A408" s="104"/>
      <c r="B408" s="104"/>
      <c r="C408" s="10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2.75" customHeight="1">
      <c r="A409" s="104"/>
      <c r="B409" s="104"/>
      <c r="C409" s="10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2.75" customHeight="1">
      <c r="A410" s="104"/>
      <c r="B410" s="104"/>
      <c r="C410" s="10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2.75" customHeight="1">
      <c r="A411" s="104"/>
      <c r="B411" s="104"/>
      <c r="C411" s="10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2.75" customHeight="1">
      <c r="A412" s="104"/>
      <c r="B412" s="104"/>
      <c r="C412" s="10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2.75" customHeight="1">
      <c r="A413" s="104"/>
      <c r="B413" s="104"/>
      <c r="C413" s="10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2.75" customHeight="1">
      <c r="A414" s="104"/>
      <c r="B414" s="104"/>
      <c r="C414" s="10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2.75" customHeight="1">
      <c r="A415" s="104"/>
      <c r="B415" s="104"/>
      <c r="C415" s="10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2.75" customHeight="1">
      <c r="A416" s="104"/>
      <c r="B416" s="104"/>
      <c r="C416" s="10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2.75" customHeight="1">
      <c r="A417" s="104"/>
      <c r="B417" s="104"/>
      <c r="C417" s="10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2.75" customHeight="1">
      <c r="A418" s="104"/>
      <c r="B418" s="104"/>
      <c r="C418" s="10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2.75" customHeight="1">
      <c r="A419" s="104"/>
      <c r="B419" s="104"/>
      <c r="C419" s="10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2.75" customHeight="1">
      <c r="A420" s="104"/>
      <c r="B420" s="104"/>
      <c r="C420" s="10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2.75" customHeight="1">
      <c r="A421" s="104"/>
      <c r="B421" s="104"/>
      <c r="C421" s="10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2.75" customHeight="1">
      <c r="A422" s="104"/>
      <c r="B422" s="104"/>
      <c r="C422" s="10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2.75" customHeight="1">
      <c r="A423" s="104"/>
      <c r="B423" s="104"/>
      <c r="C423" s="10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2.75" customHeight="1">
      <c r="A424" s="104"/>
      <c r="B424" s="104"/>
      <c r="C424" s="10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2.75" customHeight="1">
      <c r="A425" s="104"/>
      <c r="B425" s="104"/>
      <c r="C425" s="10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2.75" customHeight="1">
      <c r="A426" s="104"/>
      <c r="B426" s="104"/>
      <c r="C426" s="10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2.75" customHeight="1">
      <c r="A427" s="104"/>
      <c r="B427" s="104"/>
      <c r="C427" s="10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2.75" customHeight="1">
      <c r="A428" s="104"/>
      <c r="B428" s="104"/>
      <c r="C428" s="10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2.75" customHeight="1">
      <c r="A429" s="104"/>
      <c r="B429" s="104"/>
      <c r="C429" s="10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2.75" customHeight="1">
      <c r="A430" s="104"/>
      <c r="B430" s="104"/>
      <c r="C430" s="10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2.75" customHeight="1">
      <c r="A431" s="104"/>
      <c r="B431" s="104"/>
      <c r="C431" s="10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2.75" customHeight="1">
      <c r="A432" s="104"/>
      <c r="B432" s="104"/>
      <c r="C432" s="10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2.75" customHeight="1">
      <c r="A433" s="104"/>
      <c r="B433" s="104"/>
      <c r="C433" s="10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2.75" customHeight="1">
      <c r="A434" s="104"/>
      <c r="B434" s="104"/>
      <c r="C434" s="10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2.75" customHeight="1">
      <c r="A435" s="104"/>
      <c r="B435" s="104"/>
      <c r="C435" s="10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2.75" customHeight="1">
      <c r="A436" s="104"/>
      <c r="B436" s="104"/>
      <c r="C436" s="10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2.75" customHeight="1">
      <c r="A437" s="104"/>
      <c r="B437" s="104"/>
      <c r="C437" s="10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2.75" customHeight="1">
      <c r="A438" s="104"/>
      <c r="B438" s="104"/>
      <c r="C438" s="10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2.75" customHeight="1">
      <c r="A439" s="104"/>
      <c r="B439" s="104"/>
      <c r="C439" s="10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2.75" customHeight="1">
      <c r="A440" s="104"/>
      <c r="B440" s="104"/>
      <c r="C440" s="10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2.75" customHeight="1">
      <c r="A441" s="104"/>
      <c r="B441" s="104"/>
      <c r="C441" s="10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2.75" customHeight="1">
      <c r="A442" s="104"/>
      <c r="B442" s="104"/>
      <c r="C442" s="10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2.75" customHeight="1">
      <c r="A443" s="104"/>
      <c r="B443" s="104"/>
      <c r="C443" s="10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2.75" customHeight="1">
      <c r="A444" s="104"/>
      <c r="B444" s="104"/>
      <c r="C444" s="10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2.75" customHeight="1">
      <c r="A445" s="104"/>
      <c r="B445" s="104"/>
      <c r="C445" s="10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2.75" customHeight="1">
      <c r="A446" s="104"/>
      <c r="B446" s="104"/>
      <c r="C446" s="10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2.75" customHeight="1">
      <c r="A447" s="104"/>
      <c r="B447" s="104"/>
      <c r="C447" s="10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2.75" customHeight="1">
      <c r="A448" s="104"/>
      <c r="B448" s="104"/>
      <c r="C448" s="10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2.75" customHeight="1">
      <c r="A449" s="104"/>
      <c r="B449" s="104"/>
      <c r="C449" s="10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2.75" customHeight="1">
      <c r="A450" s="104"/>
      <c r="B450" s="104"/>
      <c r="C450" s="10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2.75" customHeight="1">
      <c r="A451" s="104"/>
      <c r="B451" s="104"/>
      <c r="C451" s="10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2.75" customHeight="1">
      <c r="A452" s="104"/>
      <c r="B452" s="104"/>
      <c r="C452" s="10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2.75" customHeight="1">
      <c r="A453" s="104"/>
      <c r="B453" s="104"/>
      <c r="C453" s="10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2.75" customHeight="1">
      <c r="A454" s="104"/>
      <c r="B454" s="104"/>
      <c r="C454" s="10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2.75" customHeight="1">
      <c r="A455" s="104"/>
      <c r="B455" s="104"/>
      <c r="C455" s="10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2.75" customHeight="1">
      <c r="A456" s="104"/>
      <c r="B456" s="104"/>
      <c r="C456" s="10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2.75" customHeight="1">
      <c r="A457" s="104"/>
      <c r="B457" s="104"/>
      <c r="C457" s="10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2.75" customHeight="1">
      <c r="A458" s="104"/>
      <c r="B458" s="104"/>
      <c r="C458" s="10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2.75" customHeight="1">
      <c r="A459" s="104"/>
      <c r="B459" s="104"/>
      <c r="C459" s="10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2.75" customHeight="1">
      <c r="A460" s="104"/>
      <c r="B460" s="104"/>
      <c r="C460" s="10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2.75" customHeight="1">
      <c r="A461" s="104"/>
      <c r="B461" s="104"/>
      <c r="C461" s="10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2.75" customHeight="1">
      <c r="A462" s="104"/>
      <c r="B462" s="104"/>
      <c r="C462" s="10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2.75" customHeight="1">
      <c r="A463" s="104"/>
      <c r="B463" s="104"/>
      <c r="C463" s="10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2.75" customHeight="1">
      <c r="A464" s="104"/>
      <c r="B464" s="104"/>
      <c r="C464" s="10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2.75" customHeight="1">
      <c r="A465" s="104"/>
      <c r="B465" s="104"/>
      <c r="C465" s="10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2.75" customHeight="1">
      <c r="A466" s="104"/>
      <c r="B466" s="104"/>
      <c r="C466" s="10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2.75" customHeight="1">
      <c r="A467" s="104"/>
      <c r="B467" s="104"/>
      <c r="C467" s="10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2.75" customHeight="1">
      <c r="A468" s="104"/>
      <c r="B468" s="104"/>
      <c r="C468" s="10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2.75" customHeight="1">
      <c r="A469" s="104"/>
      <c r="B469" s="104"/>
      <c r="C469" s="10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2.75" customHeight="1">
      <c r="A470" s="104"/>
      <c r="B470" s="104"/>
      <c r="C470" s="10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2.75" customHeight="1">
      <c r="A471" s="104"/>
      <c r="B471" s="104"/>
      <c r="C471" s="10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2.75" customHeight="1">
      <c r="A472" s="104"/>
      <c r="B472" s="104"/>
      <c r="C472" s="10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2.75" customHeight="1">
      <c r="A473" s="104"/>
      <c r="B473" s="104"/>
      <c r="C473" s="10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2.75" customHeight="1">
      <c r="A474" s="104"/>
      <c r="B474" s="104"/>
      <c r="C474" s="10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2.75" customHeight="1">
      <c r="A475" s="104"/>
      <c r="B475" s="104"/>
      <c r="C475" s="10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2.75" customHeight="1">
      <c r="A476" s="104"/>
      <c r="B476" s="104"/>
      <c r="C476" s="10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2.75" customHeight="1">
      <c r="A477" s="104"/>
      <c r="B477" s="104"/>
      <c r="C477" s="10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2.75" customHeight="1">
      <c r="A478" s="104"/>
      <c r="B478" s="104"/>
      <c r="C478" s="10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2.75" customHeight="1">
      <c r="A479" s="104"/>
      <c r="B479" s="104"/>
      <c r="C479" s="10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2.75" customHeight="1">
      <c r="A480" s="104"/>
      <c r="B480" s="104"/>
      <c r="C480" s="10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2.75" customHeight="1">
      <c r="A481" s="104"/>
      <c r="B481" s="104"/>
      <c r="C481" s="10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2.75" customHeight="1">
      <c r="A482" s="104"/>
      <c r="B482" s="104"/>
      <c r="C482" s="10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2.75" customHeight="1">
      <c r="A483" s="104"/>
      <c r="B483" s="104"/>
      <c r="C483" s="10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2.75" customHeight="1">
      <c r="A484" s="104"/>
      <c r="B484" s="104"/>
      <c r="C484" s="10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2.75" customHeight="1">
      <c r="A485" s="104"/>
      <c r="B485" s="104"/>
      <c r="C485" s="10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2.75" customHeight="1">
      <c r="A486" s="104"/>
      <c r="B486" s="104"/>
      <c r="C486" s="10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2.75" customHeight="1">
      <c r="A487" s="104"/>
      <c r="B487" s="104"/>
      <c r="C487" s="10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2.75" customHeight="1">
      <c r="A488" s="104"/>
      <c r="B488" s="104"/>
      <c r="C488" s="10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2.75" customHeight="1">
      <c r="A489" s="104"/>
      <c r="B489" s="104"/>
      <c r="C489" s="10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2.75" customHeight="1">
      <c r="A490" s="104"/>
      <c r="B490" s="104"/>
      <c r="C490" s="10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2.75" customHeight="1">
      <c r="A491" s="104"/>
      <c r="B491" s="104"/>
      <c r="C491" s="10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2.75" customHeight="1">
      <c r="A492" s="104"/>
      <c r="B492" s="104"/>
      <c r="C492" s="10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2.75" customHeight="1">
      <c r="A493" s="104"/>
      <c r="B493" s="104"/>
      <c r="C493" s="10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2.75" customHeight="1">
      <c r="A494" s="104"/>
      <c r="B494" s="104"/>
      <c r="C494" s="10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2.75" customHeight="1">
      <c r="A495" s="104"/>
      <c r="B495" s="104"/>
      <c r="C495" s="10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2.75" customHeight="1">
      <c r="A496" s="104"/>
      <c r="B496" s="104"/>
      <c r="C496" s="10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2.75" customHeight="1">
      <c r="A497" s="104"/>
      <c r="B497" s="104"/>
      <c r="C497" s="10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2.75" customHeight="1">
      <c r="A498" s="104"/>
      <c r="B498" s="104"/>
      <c r="C498" s="10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2.75" customHeight="1">
      <c r="A499" s="104"/>
      <c r="B499" s="104"/>
      <c r="C499" s="10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2.75" customHeight="1">
      <c r="A500" s="104"/>
      <c r="B500" s="104"/>
      <c r="C500" s="10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2.75" customHeight="1">
      <c r="A501" s="104"/>
      <c r="B501" s="104"/>
      <c r="C501" s="10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2.75" customHeight="1">
      <c r="A502" s="104"/>
      <c r="B502" s="104"/>
      <c r="C502" s="10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2.75" customHeight="1">
      <c r="A503" s="104"/>
      <c r="B503" s="104"/>
      <c r="C503" s="10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2.75" customHeight="1">
      <c r="A504" s="104"/>
      <c r="B504" s="104"/>
      <c r="C504" s="10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2.75" customHeight="1">
      <c r="A505" s="104"/>
      <c r="B505" s="104"/>
      <c r="C505" s="10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2.75" customHeight="1">
      <c r="A506" s="104"/>
      <c r="B506" s="104"/>
      <c r="C506" s="10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2.75" customHeight="1">
      <c r="A507" s="104"/>
      <c r="B507" s="104"/>
      <c r="C507" s="10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2.75" customHeight="1">
      <c r="A508" s="104"/>
      <c r="B508" s="104"/>
      <c r="C508" s="10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2.75" customHeight="1">
      <c r="A509" s="104"/>
      <c r="B509" s="104"/>
      <c r="C509" s="10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2.75" customHeight="1">
      <c r="A510" s="104"/>
      <c r="B510" s="104"/>
      <c r="C510" s="10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2.75" customHeight="1">
      <c r="A511" s="104"/>
      <c r="B511" s="104"/>
      <c r="C511" s="10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2.75" customHeight="1">
      <c r="A512" s="104"/>
      <c r="B512" s="104"/>
      <c r="C512" s="10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2.75" customHeight="1">
      <c r="A513" s="104"/>
      <c r="B513" s="104"/>
      <c r="C513" s="10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2.75" customHeight="1">
      <c r="A514" s="104"/>
      <c r="B514" s="104"/>
      <c r="C514" s="10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2.75" customHeight="1">
      <c r="A515" s="104"/>
      <c r="B515" s="104"/>
      <c r="C515" s="10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2.75" customHeight="1">
      <c r="A516" s="104"/>
      <c r="B516" s="104"/>
      <c r="C516" s="10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2.75" customHeight="1">
      <c r="A517" s="104"/>
      <c r="B517" s="104"/>
      <c r="C517" s="10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2.75" customHeight="1">
      <c r="A518" s="104"/>
      <c r="B518" s="104"/>
      <c r="C518" s="10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2.75" customHeight="1">
      <c r="A519" s="104"/>
      <c r="B519" s="104"/>
      <c r="C519" s="10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2.75" customHeight="1">
      <c r="A520" s="104"/>
      <c r="B520" s="104"/>
      <c r="C520" s="10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2.75" customHeight="1">
      <c r="A521" s="104"/>
      <c r="B521" s="104"/>
      <c r="C521" s="10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2.75" customHeight="1">
      <c r="A522" s="104"/>
      <c r="B522" s="104"/>
      <c r="C522" s="10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2.75" customHeight="1">
      <c r="A523" s="104"/>
      <c r="B523" s="104"/>
      <c r="C523" s="10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2.75" customHeight="1">
      <c r="A524" s="104"/>
      <c r="B524" s="104"/>
      <c r="C524" s="10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2.75" customHeight="1">
      <c r="A525" s="104"/>
      <c r="B525" s="104"/>
      <c r="C525" s="10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2.75" customHeight="1">
      <c r="A526" s="104"/>
      <c r="B526" s="104"/>
      <c r="C526" s="10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2.75" customHeight="1">
      <c r="A527" s="104"/>
      <c r="B527" s="104"/>
      <c r="C527" s="10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2.75" customHeight="1">
      <c r="A528" s="104"/>
      <c r="B528" s="104"/>
      <c r="C528" s="10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2.75" customHeight="1">
      <c r="A529" s="104"/>
      <c r="B529" s="104"/>
      <c r="C529" s="10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2.75" customHeight="1">
      <c r="A530" s="104"/>
      <c r="B530" s="104"/>
      <c r="C530" s="10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2.75" customHeight="1">
      <c r="A531" s="104"/>
      <c r="B531" s="104"/>
      <c r="C531" s="10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2.75" customHeight="1">
      <c r="A532" s="104"/>
      <c r="B532" s="104"/>
      <c r="C532" s="10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2.75" customHeight="1">
      <c r="A533" s="104"/>
      <c r="B533" s="104"/>
      <c r="C533" s="10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2.75" customHeight="1">
      <c r="A534" s="104"/>
      <c r="B534" s="104"/>
      <c r="C534" s="10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2.75" customHeight="1">
      <c r="A535" s="104"/>
      <c r="B535" s="104"/>
      <c r="C535" s="10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2.75" customHeight="1">
      <c r="A536" s="104"/>
      <c r="B536" s="104"/>
      <c r="C536" s="10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2.75" customHeight="1">
      <c r="A537" s="104"/>
      <c r="B537" s="104"/>
      <c r="C537" s="10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2.75" customHeight="1">
      <c r="A538" s="104"/>
      <c r="B538" s="104"/>
      <c r="C538" s="10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2.75" customHeight="1">
      <c r="A539" s="104"/>
      <c r="B539" s="104"/>
      <c r="C539" s="10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2.75" customHeight="1">
      <c r="A540" s="104"/>
      <c r="B540" s="104"/>
      <c r="C540" s="10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2.75" customHeight="1">
      <c r="A541" s="104"/>
      <c r="B541" s="104"/>
      <c r="C541" s="10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2.75" customHeight="1">
      <c r="A542" s="104"/>
      <c r="B542" s="104"/>
      <c r="C542" s="10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2.75" customHeight="1">
      <c r="A543" s="104"/>
      <c r="B543" s="104"/>
      <c r="C543" s="10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2.75" customHeight="1">
      <c r="A544" s="104"/>
      <c r="B544" s="104"/>
      <c r="C544" s="10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2.75" customHeight="1">
      <c r="A545" s="104"/>
      <c r="B545" s="104"/>
      <c r="C545" s="10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2.75" customHeight="1">
      <c r="A546" s="104"/>
      <c r="B546" s="104"/>
      <c r="C546" s="10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2.75" customHeight="1">
      <c r="A547" s="104"/>
      <c r="B547" s="104"/>
      <c r="C547" s="10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2.75" customHeight="1">
      <c r="A548" s="104"/>
      <c r="B548" s="104"/>
      <c r="C548" s="10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2.75" customHeight="1">
      <c r="A549" s="104"/>
      <c r="B549" s="104"/>
      <c r="C549" s="10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2.75" customHeight="1">
      <c r="A550" s="104"/>
      <c r="B550" s="104"/>
      <c r="C550" s="10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2.75" customHeight="1">
      <c r="A551" s="104"/>
      <c r="B551" s="104"/>
      <c r="C551" s="10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2.75" customHeight="1">
      <c r="A552" s="104"/>
      <c r="B552" s="104"/>
      <c r="C552" s="10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2.75" customHeight="1">
      <c r="A553" s="104"/>
      <c r="B553" s="104"/>
      <c r="C553" s="10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2.75" customHeight="1">
      <c r="A554" s="104"/>
      <c r="B554" s="104"/>
      <c r="C554" s="10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2.75" customHeight="1">
      <c r="A555" s="104"/>
      <c r="B555" s="104"/>
      <c r="C555" s="10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2.75" customHeight="1">
      <c r="A556" s="104"/>
      <c r="B556" s="104"/>
      <c r="C556" s="10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2.75" customHeight="1">
      <c r="A557" s="104"/>
      <c r="B557" s="104"/>
      <c r="C557" s="10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2.75" customHeight="1">
      <c r="A558" s="104"/>
      <c r="B558" s="104"/>
      <c r="C558" s="10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2.75" customHeight="1">
      <c r="A559" s="104"/>
      <c r="B559" s="104"/>
      <c r="C559" s="10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2.75" customHeight="1">
      <c r="A560" s="104"/>
      <c r="B560" s="104"/>
      <c r="C560" s="10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2.75" customHeight="1">
      <c r="A561" s="104"/>
      <c r="B561" s="104"/>
      <c r="C561" s="10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2.75" customHeight="1">
      <c r="A562" s="104"/>
      <c r="B562" s="104"/>
      <c r="C562" s="10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2.75" customHeight="1">
      <c r="A563" s="104"/>
      <c r="B563" s="104"/>
      <c r="C563" s="10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2.75" customHeight="1">
      <c r="A564" s="104"/>
      <c r="B564" s="104"/>
      <c r="C564" s="10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2.75" customHeight="1">
      <c r="A565" s="104"/>
      <c r="B565" s="104"/>
      <c r="C565" s="10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2.75" customHeight="1">
      <c r="A566" s="104"/>
      <c r="B566" s="104"/>
      <c r="C566" s="10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2.75" customHeight="1">
      <c r="A567" s="104"/>
      <c r="B567" s="104"/>
      <c r="C567" s="10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2.75" customHeight="1">
      <c r="A568" s="104"/>
      <c r="B568" s="104"/>
      <c r="C568" s="10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2.75" customHeight="1">
      <c r="A569" s="104"/>
      <c r="B569" s="104"/>
      <c r="C569" s="10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2.75" customHeight="1">
      <c r="A570" s="104"/>
      <c r="B570" s="104"/>
      <c r="C570" s="10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2.75" customHeight="1">
      <c r="A571" s="104"/>
      <c r="B571" s="104"/>
      <c r="C571" s="10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2.75" customHeight="1">
      <c r="A572" s="104"/>
      <c r="B572" s="104"/>
      <c r="C572" s="10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2.75" customHeight="1">
      <c r="A573" s="104"/>
      <c r="B573" s="104"/>
      <c r="C573" s="10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2.75" customHeight="1">
      <c r="A574" s="104"/>
      <c r="B574" s="104"/>
      <c r="C574" s="10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2.75" customHeight="1">
      <c r="A575" s="104"/>
      <c r="B575" s="104"/>
      <c r="C575" s="10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2.75" customHeight="1">
      <c r="A576" s="104"/>
      <c r="B576" s="104"/>
      <c r="C576" s="10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2.75" customHeight="1">
      <c r="A577" s="104"/>
      <c r="B577" s="104"/>
      <c r="C577" s="10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2.75" customHeight="1">
      <c r="A578" s="104"/>
      <c r="B578" s="104"/>
      <c r="C578" s="10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2.75" customHeight="1">
      <c r="A579" s="104"/>
      <c r="B579" s="104"/>
      <c r="C579" s="10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2.75" customHeight="1">
      <c r="A580" s="104"/>
      <c r="B580" s="104"/>
      <c r="C580" s="10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2.75" customHeight="1">
      <c r="A581" s="104"/>
      <c r="B581" s="104"/>
      <c r="C581" s="10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2.75" customHeight="1">
      <c r="A582" s="104"/>
      <c r="B582" s="104"/>
      <c r="C582" s="10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2.75" customHeight="1">
      <c r="A583" s="104"/>
      <c r="B583" s="104"/>
      <c r="C583" s="10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2.75" customHeight="1">
      <c r="A584" s="104"/>
      <c r="B584" s="104"/>
      <c r="C584" s="10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2.75" customHeight="1">
      <c r="A585" s="104"/>
      <c r="B585" s="104"/>
      <c r="C585" s="10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2.75" customHeight="1">
      <c r="A586" s="104"/>
      <c r="B586" s="104"/>
      <c r="C586" s="10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2.75" customHeight="1">
      <c r="A587" s="104"/>
      <c r="B587" s="104"/>
      <c r="C587" s="10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2.75" customHeight="1">
      <c r="A588" s="104"/>
      <c r="B588" s="104"/>
      <c r="C588" s="10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2.75" customHeight="1">
      <c r="A589" s="104"/>
      <c r="B589" s="104"/>
      <c r="C589" s="10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2.75" customHeight="1">
      <c r="A590" s="104"/>
      <c r="B590" s="104"/>
      <c r="C590" s="10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2.75" customHeight="1">
      <c r="A591" s="104"/>
      <c r="B591" s="104"/>
      <c r="C591" s="10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2.75" customHeight="1">
      <c r="A592" s="104"/>
      <c r="B592" s="104"/>
      <c r="C592" s="10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2.75" customHeight="1">
      <c r="A593" s="104"/>
      <c r="B593" s="104"/>
      <c r="C593" s="10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2.75" customHeight="1">
      <c r="A594" s="104"/>
      <c r="B594" s="104"/>
      <c r="C594" s="10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2.75" customHeight="1">
      <c r="A595" s="104"/>
      <c r="B595" s="104"/>
      <c r="C595" s="10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2.75" customHeight="1">
      <c r="A596" s="104"/>
      <c r="B596" s="104"/>
      <c r="C596" s="10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2.75" customHeight="1">
      <c r="A597" s="104"/>
      <c r="B597" s="104"/>
      <c r="C597" s="10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2.75" customHeight="1">
      <c r="A598" s="104"/>
      <c r="B598" s="104"/>
      <c r="C598" s="10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2.75" customHeight="1">
      <c r="A599" s="104"/>
      <c r="B599" s="104"/>
      <c r="C599" s="10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2.75" customHeight="1">
      <c r="A600" s="104"/>
      <c r="B600" s="104"/>
      <c r="C600" s="10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2.75" customHeight="1">
      <c r="A601" s="104"/>
      <c r="B601" s="104"/>
      <c r="C601" s="10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2.75" customHeight="1">
      <c r="A602" s="104"/>
      <c r="B602" s="104"/>
      <c r="C602" s="10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2.75" customHeight="1">
      <c r="A603" s="104"/>
      <c r="B603" s="104"/>
      <c r="C603" s="10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2.75" customHeight="1">
      <c r="A604" s="104"/>
      <c r="B604" s="104"/>
      <c r="C604" s="10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2.75" customHeight="1">
      <c r="A605" s="104"/>
      <c r="B605" s="104"/>
      <c r="C605" s="10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2.75" customHeight="1">
      <c r="A606" s="104"/>
      <c r="B606" s="104"/>
      <c r="C606" s="10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2.75" customHeight="1">
      <c r="A607" s="104"/>
      <c r="B607" s="104"/>
      <c r="C607" s="10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2.75" customHeight="1">
      <c r="A608" s="104"/>
      <c r="B608" s="104"/>
      <c r="C608" s="10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2.75" customHeight="1">
      <c r="A609" s="104"/>
      <c r="B609" s="104"/>
      <c r="C609" s="10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2.75" customHeight="1">
      <c r="A610" s="104"/>
      <c r="B610" s="104"/>
      <c r="C610" s="10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2.75" customHeight="1">
      <c r="A611" s="104"/>
      <c r="B611" s="104"/>
      <c r="C611" s="10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2.75" customHeight="1">
      <c r="A612" s="104"/>
      <c r="B612" s="104"/>
      <c r="C612" s="10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2.75" customHeight="1">
      <c r="A613" s="104"/>
      <c r="B613" s="104"/>
      <c r="C613" s="10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2.75" customHeight="1">
      <c r="A614" s="104"/>
      <c r="B614" s="104"/>
      <c r="C614" s="10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2.75" customHeight="1">
      <c r="A615" s="104"/>
      <c r="B615" s="104"/>
      <c r="C615" s="10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2.75" customHeight="1">
      <c r="A616" s="104"/>
      <c r="B616" s="104"/>
      <c r="C616" s="10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2.75" customHeight="1">
      <c r="A617" s="104"/>
      <c r="B617" s="104"/>
      <c r="C617" s="10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2.75" customHeight="1">
      <c r="A618" s="104"/>
      <c r="B618" s="104"/>
      <c r="C618" s="10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2.75" customHeight="1">
      <c r="A619" s="104"/>
      <c r="B619" s="104"/>
      <c r="C619" s="10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2.75" customHeight="1">
      <c r="A620" s="104"/>
      <c r="B620" s="104"/>
      <c r="C620" s="10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2.75" customHeight="1">
      <c r="A621" s="104"/>
      <c r="B621" s="104"/>
      <c r="C621" s="10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2.75" customHeight="1">
      <c r="A622" s="104"/>
      <c r="B622" s="104"/>
      <c r="C622" s="10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2.75" customHeight="1">
      <c r="A623" s="104"/>
      <c r="B623" s="104"/>
      <c r="C623" s="10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2.75" customHeight="1">
      <c r="A624" s="104"/>
      <c r="B624" s="104"/>
      <c r="C624" s="10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2.75" customHeight="1">
      <c r="A625" s="104"/>
      <c r="B625" s="104"/>
      <c r="C625" s="10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2.75" customHeight="1">
      <c r="A626" s="104"/>
      <c r="B626" s="104"/>
      <c r="C626" s="10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2.75" customHeight="1">
      <c r="A627" s="104"/>
      <c r="B627" s="104"/>
      <c r="C627" s="10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2.75" customHeight="1">
      <c r="A628" s="104"/>
      <c r="B628" s="104"/>
      <c r="C628" s="10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2.75" customHeight="1">
      <c r="A629" s="104"/>
      <c r="B629" s="104"/>
      <c r="C629" s="10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2.75" customHeight="1">
      <c r="A630" s="104"/>
      <c r="B630" s="104"/>
      <c r="C630" s="10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2.75" customHeight="1">
      <c r="A631" s="104"/>
      <c r="B631" s="104"/>
      <c r="C631" s="10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2.75" customHeight="1">
      <c r="A632" s="104"/>
      <c r="B632" s="104"/>
      <c r="C632" s="10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2.75" customHeight="1">
      <c r="A633" s="104"/>
      <c r="B633" s="104"/>
      <c r="C633" s="10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2.75" customHeight="1">
      <c r="A634" s="104"/>
      <c r="B634" s="104"/>
      <c r="C634" s="10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2.75" customHeight="1">
      <c r="A635" s="104"/>
      <c r="B635" s="104"/>
      <c r="C635" s="10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2.75" customHeight="1">
      <c r="A636" s="104"/>
      <c r="B636" s="104"/>
      <c r="C636" s="10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2.75" customHeight="1">
      <c r="A637" s="104"/>
      <c r="B637" s="104"/>
      <c r="C637" s="10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2.75" customHeight="1">
      <c r="A638" s="104"/>
      <c r="B638" s="104"/>
      <c r="C638" s="10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2.75" customHeight="1">
      <c r="A639" s="104"/>
      <c r="B639" s="104"/>
      <c r="C639" s="10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2.75" customHeight="1">
      <c r="A640" s="104"/>
      <c r="B640" s="104"/>
      <c r="C640" s="10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2.75" customHeight="1">
      <c r="A641" s="104"/>
      <c r="B641" s="104"/>
      <c r="C641" s="10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2.75" customHeight="1">
      <c r="A642" s="104"/>
      <c r="B642" s="104"/>
      <c r="C642" s="10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2.75" customHeight="1">
      <c r="A643" s="104"/>
      <c r="B643" s="104"/>
      <c r="C643" s="10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2.75" customHeight="1">
      <c r="A644" s="104"/>
      <c r="B644" s="104"/>
      <c r="C644" s="10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2.75" customHeight="1">
      <c r="A645" s="104"/>
      <c r="B645" s="104"/>
      <c r="C645" s="10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2.75" customHeight="1">
      <c r="A646" s="104"/>
      <c r="B646" s="104"/>
      <c r="C646" s="10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2.75" customHeight="1">
      <c r="A647" s="104"/>
      <c r="B647" s="104"/>
      <c r="C647" s="10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2.75" customHeight="1">
      <c r="A648" s="104"/>
      <c r="B648" s="104"/>
      <c r="C648" s="10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2.75" customHeight="1">
      <c r="A649" s="104"/>
      <c r="B649" s="104"/>
      <c r="C649" s="10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2.75" customHeight="1">
      <c r="A650" s="104"/>
      <c r="B650" s="104"/>
      <c r="C650" s="10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2.75" customHeight="1">
      <c r="A651" s="104"/>
      <c r="B651" s="104"/>
      <c r="C651" s="10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2.75" customHeight="1">
      <c r="A652" s="104"/>
      <c r="B652" s="104"/>
      <c r="C652" s="10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2.75" customHeight="1">
      <c r="A653" s="104"/>
      <c r="B653" s="104"/>
      <c r="C653" s="10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2.75" customHeight="1">
      <c r="A654" s="104"/>
      <c r="B654" s="104"/>
      <c r="C654" s="10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2.75" customHeight="1">
      <c r="A655" s="104"/>
      <c r="B655" s="104"/>
      <c r="C655" s="10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2.75" customHeight="1">
      <c r="A656" s="104"/>
      <c r="B656" s="104"/>
      <c r="C656" s="10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2.75" customHeight="1">
      <c r="A657" s="104"/>
      <c r="B657" s="104"/>
      <c r="C657" s="10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2.75" customHeight="1">
      <c r="A658" s="104"/>
      <c r="B658" s="104"/>
      <c r="C658" s="10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2.75" customHeight="1">
      <c r="A659" s="104"/>
      <c r="B659" s="104"/>
      <c r="C659" s="10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2.75" customHeight="1">
      <c r="A660" s="104"/>
      <c r="B660" s="104"/>
      <c r="C660" s="10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2.75" customHeight="1">
      <c r="A661" s="104"/>
      <c r="B661" s="104"/>
      <c r="C661" s="10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2.75" customHeight="1">
      <c r="A662" s="104"/>
      <c r="B662" s="104"/>
      <c r="C662" s="10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2.75" customHeight="1">
      <c r="A663" s="104"/>
      <c r="B663" s="104"/>
      <c r="C663" s="10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2.75" customHeight="1">
      <c r="A664" s="104"/>
      <c r="B664" s="104"/>
      <c r="C664" s="10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2.75" customHeight="1">
      <c r="A665" s="104"/>
      <c r="B665" s="104"/>
      <c r="C665" s="10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2.75" customHeight="1">
      <c r="A666" s="104"/>
      <c r="B666" s="104"/>
      <c r="C666" s="10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2.75" customHeight="1">
      <c r="A667" s="104"/>
      <c r="B667" s="104"/>
      <c r="C667" s="10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2.75" customHeight="1">
      <c r="A668" s="104"/>
      <c r="B668" s="104"/>
      <c r="C668" s="10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2.75" customHeight="1">
      <c r="A669" s="104"/>
      <c r="B669" s="104"/>
      <c r="C669" s="10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2.75" customHeight="1">
      <c r="A670" s="104"/>
      <c r="B670" s="104"/>
      <c r="C670" s="10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2.75" customHeight="1">
      <c r="A671" s="104"/>
      <c r="B671" s="104"/>
      <c r="C671" s="10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2.75" customHeight="1">
      <c r="A672" s="104"/>
      <c r="B672" s="104"/>
      <c r="C672" s="10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2.75" customHeight="1">
      <c r="A673" s="104"/>
      <c r="B673" s="104"/>
      <c r="C673" s="10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2.75" customHeight="1">
      <c r="A674" s="104"/>
      <c r="B674" s="104"/>
      <c r="C674" s="10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2.75" customHeight="1">
      <c r="A675" s="104"/>
      <c r="B675" s="104"/>
      <c r="C675" s="10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2.75" customHeight="1">
      <c r="A676" s="104"/>
      <c r="B676" s="104"/>
      <c r="C676" s="10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2.75" customHeight="1">
      <c r="A677" s="104"/>
      <c r="B677" s="104"/>
      <c r="C677" s="10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2.75" customHeight="1">
      <c r="A678" s="104"/>
      <c r="B678" s="104"/>
      <c r="C678" s="10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2.75" customHeight="1">
      <c r="A679" s="104"/>
      <c r="B679" s="104"/>
      <c r="C679" s="10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2.75" customHeight="1">
      <c r="A680" s="104"/>
      <c r="B680" s="104"/>
      <c r="C680" s="10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2.75" customHeight="1">
      <c r="A681" s="104"/>
      <c r="B681" s="104"/>
      <c r="C681" s="10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2.75" customHeight="1">
      <c r="A682" s="104"/>
      <c r="B682" s="104"/>
      <c r="C682" s="10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2.75" customHeight="1">
      <c r="A683" s="104"/>
      <c r="B683" s="104"/>
      <c r="C683" s="10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2.75" customHeight="1">
      <c r="A684" s="104"/>
      <c r="B684" s="104"/>
      <c r="C684" s="10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2.75" customHeight="1">
      <c r="A685" s="104"/>
      <c r="B685" s="104"/>
      <c r="C685" s="10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2.75" customHeight="1">
      <c r="A686" s="104"/>
      <c r="B686" s="104"/>
      <c r="C686" s="10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2.75" customHeight="1">
      <c r="A687" s="104"/>
      <c r="B687" s="104"/>
      <c r="C687" s="10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2.75" customHeight="1">
      <c r="A688" s="104"/>
      <c r="B688" s="104"/>
      <c r="C688" s="10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2.75" customHeight="1">
      <c r="A689" s="104"/>
      <c r="B689" s="104"/>
      <c r="C689" s="10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2.75" customHeight="1">
      <c r="A690" s="104"/>
      <c r="B690" s="104"/>
      <c r="C690" s="10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2.75" customHeight="1">
      <c r="A691" s="104"/>
      <c r="B691" s="104"/>
      <c r="C691" s="10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2.75" customHeight="1">
      <c r="A692" s="104"/>
      <c r="B692" s="104"/>
      <c r="C692" s="10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2.75" customHeight="1">
      <c r="A693" s="104"/>
      <c r="B693" s="104"/>
      <c r="C693" s="10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2.75" customHeight="1">
      <c r="A694" s="104"/>
      <c r="B694" s="104"/>
      <c r="C694" s="10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2.75" customHeight="1">
      <c r="A695" s="104"/>
      <c r="B695" s="104"/>
      <c r="C695" s="10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2.75" customHeight="1">
      <c r="A696" s="104"/>
      <c r="B696" s="104"/>
      <c r="C696" s="10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2.75" customHeight="1">
      <c r="A697" s="104"/>
      <c r="B697" s="104"/>
      <c r="C697" s="10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2.75" customHeight="1">
      <c r="A698" s="104"/>
      <c r="B698" s="104"/>
      <c r="C698" s="10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2.75" customHeight="1">
      <c r="A699" s="104"/>
      <c r="B699" s="104"/>
      <c r="C699" s="10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2.75" customHeight="1">
      <c r="A700" s="104"/>
      <c r="B700" s="104"/>
      <c r="C700" s="10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2.75" customHeight="1">
      <c r="A701" s="104"/>
      <c r="B701" s="104"/>
      <c r="C701" s="10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2.75" customHeight="1">
      <c r="A702" s="104"/>
      <c r="B702" s="104"/>
      <c r="C702" s="10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2.75" customHeight="1">
      <c r="A703" s="104"/>
      <c r="B703" s="104"/>
      <c r="C703" s="10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2.75" customHeight="1">
      <c r="A704" s="104"/>
      <c r="B704" s="104"/>
      <c r="C704" s="10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2.75" customHeight="1">
      <c r="A705" s="104"/>
      <c r="B705" s="104"/>
      <c r="C705" s="10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2.75" customHeight="1">
      <c r="A706" s="104"/>
      <c r="B706" s="104"/>
      <c r="C706" s="10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2.75" customHeight="1">
      <c r="A707" s="104"/>
      <c r="B707" s="104"/>
      <c r="C707" s="10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2.75" customHeight="1">
      <c r="A708" s="104"/>
      <c r="B708" s="104"/>
      <c r="C708" s="10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2.75" customHeight="1">
      <c r="A709" s="104"/>
      <c r="B709" s="104"/>
      <c r="C709" s="10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2.75" customHeight="1">
      <c r="A710" s="104"/>
      <c r="B710" s="104"/>
      <c r="C710" s="10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2.75" customHeight="1">
      <c r="A711" s="104"/>
      <c r="B711" s="104"/>
      <c r="C711" s="10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2.75" customHeight="1">
      <c r="A712" s="104"/>
      <c r="B712" s="104"/>
      <c r="C712" s="10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2.75" customHeight="1">
      <c r="A713" s="104"/>
      <c r="B713" s="104"/>
      <c r="C713" s="10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2.75" customHeight="1">
      <c r="A714" s="104"/>
      <c r="B714" s="104"/>
      <c r="C714" s="10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2.75" customHeight="1">
      <c r="A715" s="104"/>
      <c r="B715" s="104"/>
      <c r="C715" s="10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2.75" customHeight="1">
      <c r="A716" s="104"/>
      <c r="B716" s="104"/>
      <c r="C716" s="10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2.75" customHeight="1">
      <c r="A717" s="104"/>
      <c r="B717" s="104"/>
      <c r="C717" s="10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2.75" customHeight="1">
      <c r="A718" s="104"/>
      <c r="B718" s="104"/>
      <c r="C718" s="10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2.75" customHeight="1">
      <c r="A719" s="104"/>
      <c r="B719" s="104"/>
      <c r="C719" s="10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2.75" customHeight="1">
      <c r="A720" s="104"/>
      <c r="B720" s="104"/>
      <c r="C720" s="10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2.75" customHeight="1">
      <c r="A721" s="104"/>
      <c r="B721" s="104"/>
      <c r="C721" s="10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2.75" customHeight="1">
      <c r="A722" s="104"/>
      <c r="B722" s="104"/>
      <c r="C722" s="10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2.75" customHeight="1">
      <c r="A723" s="104"/>
      <c r="B723" s="104"/>
      <c r="C723" s="10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2.75" customHeight="1">
      <c r="A724" s="104"/>
      <c r="B724" s="104"/>
      <c r="C724" s="10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2.75" customHeight="1">
      <c r="A725" s="104"/>
      <c r="B725" s="104"/>
      <c r="C725" s="10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2.75" customHeight="1">
      <c r="A726" s="104"/>
      <c r="B726" s="104"/>
      <c r="C726" s="10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2.75" customHeight="1">
      <c r="A727" s="104"/>
      <c r="B727" s="104"/>
      <c r="C727" s="10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2.75" customHeight="1">
      <c r="A728" s="104"/>
      <c r="B728" s="104"/>
      <c r="C728" s="10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2.75" customHeight="1">
      <c r="A729" s="104"/>
      <c r="B729" s="104"/>
      <c r="C729" s="10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2.75" customHeight="1">
      <c r="A730" s="104"/>
      <c r="B730" s="104"/>
      <c r="C730" s="10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2.75" customHeight="1">
      <c r="A731" s="104"/>
      <c r="B731" s="104"/>
      <c r="C731" s="10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2.75" customHeight="1">
      <c r="A732" s="104"/>
      <c r="B732" s="104"/>
      <c r="C732" s="10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2.75" customHeight="1">
      <c r="A733" s="104"/>
      <c r="B733" s="104"/>
      <c r="C733" s="10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2.75" customHeight="1">
      <c r="A734" s="104"/>
      <c r="B734" s="104"/>
      <c r="C734" s="10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2.75" customHeight="1">
      <c r="A735" s="104"/>
      <c r="B735" s="104"/>
      <c r="C735" s="10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2.75" customHeight="1">
      <c r="A736" s="104"/>
      <c r="B736" s="104"/>
      <c r="C736" s="10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2.75" customHeight="1">
      <c r="A737" s="104"/>
      <c r="B737" s="104"/>
      <c r="C737" s="10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2.75" customHeight="1">
      <c r="A738" s="104"/>
      <c r="B738" s="104"/>
      <c r="C738" s="10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2.75" customHeight="1">
      <c r="A739" s="104"/>
      <c r="B739" s="104"/>
      <c r="C739" s="10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2.75" customHeight="1">
      <c r="A740" s="104"/>
      <c r="B740" s="104"/>
      <c r="C740" s="10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2.75" customHeight="1">
      <c r="A741" s="104"/>
      <c r="B741" s="104"/>
      <c r="C741" s="10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2.75" customHeight="1">
      <c r="A742" s="104"/>
      <c r="B742" s="104"/>
      <c r="C742" s="10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2.75" customHeight="1">
      <c r="A743" s="104"/>
      <c r="B743" s="104"/>
      <c r="C743" s="10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2.75" customHeight="1">
      <c r="A744" s="104"/>
      <c r="B744" s="104"/>
      <c r="C744" s="10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2.75" customHeight="1">
      <c r="A745" s="104"/>
      <c r="B745" s="104"/>
      <c r="C745" s="10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2.75" customHeight="1">
      <c r="A746" s="104"/>
      <c r="B746" s="104"/>
      <c r="C746" s="10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2.75" customHeight="1">
      <c r="A747" s="104"/>
      <c r="B747" s="104"/>
      <c r="C747" s="10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2.75" customHeight="1">
      <c r="A748" s="104"/>
      <c r="B748" s="104"/>
      <c r="C748" s="10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2.75" customHeight="1">
      <c r="A749" s="104"/>
      <c r="B749" s="104"/>
      <c r="C749" s="10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2.75" customHeight="1">
      <c r="A750" s="104"/>
      <c r="B750" s="104"/>
      <c r="C750" s="10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2.75" customHeight="1">
      <c r="A751" s="104"/>
      <c r="B751" s="104"/>
      <c r="C751" s="10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2.75" customHeight="1">
      <c r="A752" s="104"/>
      <c r="B752" s="104"/>
      <c r="C752" s="10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2.75" customHeight="1">
      <c r="A753" s="104"/>
      <c r="B753" s="104"/>
      <c r="C753" s="10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2.75" customHeight="1">
      <c r="A754" s="104"/>
      <c r="B754" s="104"/>
      <c r="C754" s="10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2.75" customHeight="1">
      <c r="A755" s="104"/>
      <c r="B755" s="104"/>
      <c r="C755" s="10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2.75" customHeight="1">
      <c r="A756" s="104"/>
      <c r="B756" s="104"/>
      <c r="C756" s="10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2.75" customHeight="1">
      <c r="A757" s="104"/>
      <c r="B757" s="104"/>
      <c r="C757" s="10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2.75" customHeight="1">
      <c r="A758" s="104"/>
      <c r="B758" s="104"/>
      <c r="C758" s="10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2.75" customHeight="1">
      <c r="A759" s="104"/>
      <c r="B759" s="104"/>
      <c r="C759" s="10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2.75" customHeight="1">
      <c r="A760" s="104"/>
      <c r="B760" s="104"/>
      <c r="C760" s="10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2.75" customHeight="1">
      <c r="A761" s="104"/>
      <c r="B761" s="104"/>
      <c r="C761" s="10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2.75" customHeight="1">
      <c r="A762" s="104"/>
      <c r="B762" s="104"/>
      <c r="C762" s="10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2.75" customHeight="1">
      <c r="A763" s="104"/>
      <c r="B763" s="104"/>
      <c r="C763" s="10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2.75" customHeight="1">
      <c r="A764" s="104"/>
      <c r="B764" s="104"/>
      <c r="C764" s="10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2.75" customHeight="1">
      <c r="A765" s="104"/>
      <c r="B765" s="104"/>
      <c r="C765" s="10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2.75" customHeight="1">
      <c r="A766" s="104"/>
      <c r="B766" s="104"/>
      <c r="C766" s="10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2.75" customHeight="1">
      <c r="A767" s="104"/>
      <c r="B767" s="104"/>
      <c r="C767" s="10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2.75" customHeight="1">
      <c r="A768" s="104"/>
      <c r="B768" s="104"/>
      <c r="C768" s="10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2.75" customHeight="1">
      <c r="A769" s="104"/>
      <c r="B769" s="104"/>
      <c r="C769" s="10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2.75" customHeight="1">
      <c r="A770" s="104"/>
      <c r="B770" s="104"/>
      <c r="C770" s="10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2.75" customHeight="1">
      <c r="A771" s="104"/>
      <c r="B771" s="104"/>
      <c r="C771" s="10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2.75" customHeight="1">
      <c r="A772" s="104"/>
      <c r="B772" s="104"/>
      <c r="C772" s="10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2.75" customHeight="1">
      <c r="A773" s="104"/>
      <c r="B773" s="104"/>
      <c r="C773" s="10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2.75" customHeight="1">
      <c r="A774" s="104"/>
      <c r="B774" s="104"/>
      <c r="C774" s="10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2.75" customHeight="1">
      <c r="A775" s="104"/>
      <c r="B775" s="104"/>
      <c r="C775" s="10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2.75" customHeight="1">
      <c r="A776" s="104"/>
      <c r="B776" s="104"/>
      <c r="C776" s="10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2.75" customHeight="1">
      <c r="A777" s="104"/>
      <c r="B777" s="104"/>
      <c r="C777" s="10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2.75" customHeight="1">
      <c r="A778" s="104"/>
      <c r="B778" s="104"/>
      <c r="C778" s="10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2.75" customHeight="1">
      <c r="A779" s="104"/>
      <c r="B779" s="104"/>
      <c r="C779" s="10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2.75" customHeight="1">
      <c r="A780" s="104"/>
      <c r="B780" s="104"/>
      <c r="C780" s="10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2.75" customHeight="1">
      <c r="A781" s="104"/>
      <c r="B781" s="104"/>
      <c r="C781" s="10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2.75" customHeight="1">
      <c r="A782" s="104"/>
      <c r="B782" s="104"/>
      <c r="C782" s="10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2.75" customHeight="1">
      <c r="A783" s="104"/>
      <c r="B783" s="104"/>
      <c r="C783" s="10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2.75" customHeight="1">
      <c r="A784" s="104"/>
      <c r="B784" s="104"/>
      <c r="C784" s="10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2.75" customHeight="1">
      <c r="A785" s="104"/>
      <c r="B785" s="104"/>
      <c r="C785" s="10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2.75" customHeight="1">
      <c r="A786" s="104"/>
      <c r="B786" s="104"/>
      <c r="C786" s="10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2.75" customHeight="1">
      <c r="A787" s="104"/>
      <c r="B787" s="104"/>
      <c r="C787" s="10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2.75" customHeight="1">
      <c r="A788" s="104"/>
      <c r="B788" s="104"/>
      <c r="C788" s="10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2.75" customHeight="1">
      <c r="A789" s="104"/>
      <c r="B789" s="104"/>
      <c r="C789" s="10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2.75" customHeight="1">
      <c r="A790" s="104"/>
      <c r="B790" s="104"/>
      <c r="C790" s="10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2.75" customHeight="1">
      <c r="A791" s="104"/>
      <c r="B791" s="104"/>
      <c r="C791" s="10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2.75" customHeight="1">
      <c r="A792" s="104"/>
      <c r="B792" s="104"/>
      <c r="C792" s="10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2.75" customHeight="1">
      <c r="A793" s="104"/>
      <c r="B793" s="104"/>
      <c r="C793" s="10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2.75" customHeight="1">
      <c r="A794" s="104"/>
      <c r="B794" s="104"/>
      <c r="C794" s="10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2.75" customHeight="1">
      <c r="A795" s="104"/>
      <c r="B795" s="104"/>
      <c r="C795" s="10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2.75" customHeight="1">
      <c r="A796" s="104"/>
      <c r="B796" s="104"/>
      <c r="C796" s="10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2.75" customHeight="1">
      <c r="A797" s="104"/>
      <c r="B797" s="104"/>
      <c r="C797" s="10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2.75" customHeight="1">
      <c r="A798" s="104"/>
      <c r="B798" s="104"/>
      <c r="C798" s="10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2.75" customHeight="1">
      <c r="A799" s="104"/>
      <c r="B799" s="104"/>
      <c r="C799" s="10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2.75" customHeight="1">
      <c r="A800" s="104"/>
      <c r="B800" s="104"/>
      <c r="C800" s="10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2.75" customHeight="1">
      <c r="A801" s="104"/>
      <c r="B801" s="104"/>
      <c r="C801" s="10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2.75" customHeight="1">
      <c r="A802" s="104"/>
      <c r="B802" s="104"/>
      <c r="C802" s="10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2.75" customHeight="1">
      <c r="A803" s="104"/>
      <c r="B803" s="104"/>
      <c r="C803" s="10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2.75" customHeight="1">
      <c r="A804" s="104"/>
      <c r="B804" s="104"/>
      <c r="C804" s="10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2.75" customHeight="1">
      <c r="A805" s="104"/>
      <c r="B805" s="104"/>
      <c r="C805" s="10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2.75" customHeight="1">
      <c r="A806" s="104"/>
      <c r="B806" s="104"/>
      <c r="C806" s="10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2.75" customHeight="1">
      <c r="A807" s="104"/>
      <c r="B807" s="104"/>
      <c r="C807" s="10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2.75" customHeight="1">
      <c r="A808" s="104"/>
      <c r="B808" s="104"/>
      <c r="C808" s="10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2.75" customHeight="1">
      <c r="A809" s="104"/>
      <c r="B809" s="104"/>
      <c r="C809" s="10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2.75" customHeight="1">
      <c r="A810" s="104"/>
      <c r="B810" s="104"/>
      <c r="C810" s="10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2.75" customHeight="1">
      <c r="A811" s="104"/>
      <c r="B811" s="104"/>
      <c r="C811" s="10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2.75" customHeight="1">
      <c r="A812" s="104"/>
      <c r="B812" s="104"/>
      <c r="C812" s="10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2.75" customHeight="1">
      <c r="A813" s="104"/>
      <c r="B813" s="104"/>
      <c r="C813" s="10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2.75" customHeight="1">
      <c r="A814" s="104"/>
      <c r="B814" s="104"/>
      <c r="C814" s="10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2.75" customHeight="1">
      <c r="A815" s="104"/>
      <c r="B815" s="104"/>
      <c r="C815" s="10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2.75" customHeight="1">
      <c r="A816" s="104"/>
      <c r="B816" s="104"/>
      <c r="C816" s="10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2.75" customHeight="1">
      <c r="A817" s="104"/>
      <c r="B817" s="104"/>
      <c r="C817" s="10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2.75" customHeight="1">
      <c r="A818" s="104"/>
      <c r="B818" s="104"/>
      <c r="C818" s="10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2.75" customHeight="1">
      <c r="A819" s="104"/>
      <c r="B819" s="104"/>
      <c r="C819" s="10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2.75" customHeight="1">
      <c r="A820" s="104"/>
      <c r="B820" s="104"/>
      <c r="C820" s="10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2.75" customHeight="1">
      <c r="A821" s="104"/>
      <c r="B821" s="104"/>
      <c r="C821" s="10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2.75" customHeight="1">
      <c r="A822" s="104"/>
      <c r="B822" s="104"/>
      <c r="C822" s="10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2.75" customHeight="1">
      <c r="A823" s="104"/>
      <c r="B823" s="104"/>
      <c r="C823" s="10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2.75" customHeight="1">
      <c r="A824" s="104"/>
      <c r="B824" s="104"/>
      <c r="C824" s="10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2.75" customHeight="1">
      <c r="A825" s="104"/>
      <c r="B825" s="104"/>
      <c r="C825" s="10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2.75" customHeight="1">
      <c r="A826" s="104"/>
      <c r="B826" s="104"/>
      <c r="C826" s="10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2.75" customHeight="1">
      <c r="A827" s="104"/>
      <c r="B827" s="104"/>
      <c r="C827" s="10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2.75" customHeight="1">
      <c r="A828" s="104"/>
      <c r="B828" s="104"/>
      <c r="C828" s="10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2.75" customHeight="1">
      <c r="A829" s="104"/>
      <c r="B829" s="104"/>
      <c r="C829" s="10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2.75" customHeight="1">
      <c r="A830" s="104"/>
      <c r="B830" s="104"/>
      <c r="C830" s="10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2.75" customHeight="1">
      <c r="A831" s="104"/>
      <c r="B831" s="104"/>
      <c r="C831" s="10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2.75" customHeight="1">
      <c r="A832" s="104"/>
      <c r="B832" s="104"/>
      <c r="C832" s="10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2.75" customHeight="1">
      <c r="A833" s="104"/>
      <c r="B833" s="104"/>
      <c r="C833" s="10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2.75" customHeight="1">
      <c r="A834" s="104"/>
      <c r="B834" s="104"/>
      <c r="C834" s="10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2.75" customHeight="1">
      <c r="A835" s="104"/>
      <c r="B835" s="104"/>
      <c r="C835" s="10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2.75" customHeight="1">
      <c r="A836" s="104"/>
      <c r="B836" s="104"/>
      <c r="C836" s="10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2.75" customHeight="1">
      <c r="A837" s="104"/>
      <c r="B837" s="104"/>
      <c r="C837" s="10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2.75" customHeight="1">
      <c r="A838" s="104"/>
      <c r="B838" s="104"/>
      <c r="C838" s="10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2.75" customHeight="1">
      <c r="A839" s="104"/>
      <c r="B839" s="104"/>
      <c r="C839" s="10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2.75" customHeight="1">
      <c r="A840" s="104"/>
      <c r="B840" s="104"/>
      <c r="C840" s="10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2.75" customHeight="1">
      <c r="A841" s="104"/>
      <c r="B841" s="104"/>
      <c r="C841" s="10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2.75" customHeight="1">
      <c r="A842" s="104"/>
      <c r="B842" s="104"/>
      <c r="C842" s="10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2.75" customHeight="1">
      <c r="A843" s="104"/>
      <c r="B843" s="104"/>
      <c r="C843" s="10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2.75" customHeight="1">
      <c r="A844" s="104"/>
      <c r="B844" s="104"/>
      <c r="C844" s="10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2.75" customHeight="1">
      <c r="A845" s="104"/>
      <c r="B845" s="104"/>
      <c r="C845" s="10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2.75" customHeight="1">
      <c r="A846" s="104"/>
      <c r="B846" s="104"/>
      <c r="C846" s="10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2.75" customHeight="1">
      <c r="A847" s="104"/>
      <c r="B847" s="104"/>
      <c r="C847" s="10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2.75" customHeight="1">
      <c r="A848" s="104"/>
      <c r="B848" s="104"/>
      <c r="C848" s="10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2.75" customHeight="1">
      <c r="A849" s="104"/>
      <c r="B849" s="104"/>
      <c r="C849" s="10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2.75" customHeight="1">
      <c r="A850" s="104"/>
      <c r="B850" s="104"/>
      <c r="C850" s="10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2.75" customHeight="1">
      <c r="A851" s="104"/>
      <c r="B851" s="104"/>
      <c r="C851" s="10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2.75" customHeight="1">
      <c r="A852" s="104"/>
      <c r="B852" s="104"/>
      <c r="C852" s="10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2.75" customHeight="1">
      <c r="A853" s="104"/>
      <c r="B853" s="104"/>
      <c r="C853" s="10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2.75" customHeight="1">
      <c r="A854" s="104"/>
      <c r="B854" s="104"/>
      <c r="C854" s="10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2.75" customHeight="1">
      <c r="A855" s="104"/>
      <c r="B855" s="104"/>
      <c r="C855" s="10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2.75" customHeight="1">
      <c r="A856" s="104"/>
      <c r="B856" s="104"/>
      <c r="C856" s="10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2.75" customHeight="1">
      <c r="A857" s="104"/>
      <c r="B857" s="104"/>
      <c r="C857" s="10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2.75" customHeight="1">
      <c r="A858" s="104"/>
      <c r="B858" s="104"/>
      <c r="C858" s="10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2.75" customHeight="1">
      <c r="A859" s="104"/>
      <c r="B859" s="104"/>
      <c r="C859" s="10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2.75" customHeight="1">
      <c r="A860" s="104"/>
      <c r="B860" s="104"/>
      <c r="C860" s="10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2.75" customHeight="1">
      <c r="A861" s="104"/>
      <c r="B861" s="104"/>
      <c r="C861" s="10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2.75" customHeight="1">
      <c r="A862" s="104"/>
      <c r="B862" s="104"/>
      <c r="C862" s="10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2.75" customHeight="1">
      <c r="A863" s="104"/>
      <c r="B863" s="104"/>
      <c r="C863" s="10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2.75" customHeight="1">
      <c r="A864" s="104"/>
      <c r="B864" s="104"/>
      <c r="C864" s="10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2.75" customHeight="1">
      <c r="A865" s="104"/>
      <c r="B865" s="104"/>
      <c r="C865" s="10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2.75" customHeight="1">
      <c r="A866" s="104"/>
      <c r="B866" s="104"/>
      <c r="C866" s="10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2.75" customHeight="1">
      <c r="A867" s="104"/>
      <c r="B867" s="104"/>
      <c r="C867" s="10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2.75" customHeight="1">
      <c r="A868" s="104"/>
      <c r="B868" s="104"/>
      <c r="C868" s="10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2.75" customHeight="1">
      <c r="A869" s="104"/>
      <c r="B869" s="104"/>
      <c r="C869" s="10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2.75" customHeight="1">
      <c r="A870" s="104"/>
      <c r="B870" s="104"/>
      <c r="C870" s="10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2.75" customHeight="1">
      <c r="A871" s="104"/>
      <c r="B871" s="104"/>
      <c r="C871" s="10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2.75" customHeight="1">
      <c r="A872" s="104"/>
      <c r="B872" s="104"/>
      <c r="C872" s="10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2.75" customHeight="1">
      <c r="A873" s="104"/>
      <c r="B873" s="104"/>
      <c r="C873" s="10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2.75" customHeight="1">
      <c r="A874" s="104"/>
      <c r="B874" s="104"/>
      <c r="C874" s="10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2.75" customHeight="1">
      <c r="A875" s="104"/>
      <c r="B875" s="104"/>
      <c r="C875" s="10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2.75" customHeight="1">
      <c r="A876" s="104"/>
      <c r="B876" s="104"/>
      <c r="C876" s="10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2.75" customHeight="1">
      <c r="A877" s="104"/>
      <c r="B877" s="104"/>
      <c r="C877" s="10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2.75" customHeight="1">
      <c r="A878" s="104"/>
      <c r="B878" s="104"/>
      <c r="C878" s="10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2.75" customHeight="1">
      <c r="A879" s="104"/>
      <c r="B879" s="104"/>
      <c r="C879" s="10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2.75" customHeight="1">
      <c r="A880" s="104"/>
      <c r="B880" s="104"/>
      <c r="C880" s="10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2.75" customHeight="1">
      <c r="A881" s="104"/>
      <c r="B881" s="104"/>
      <c r="C881" s="10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2.75" customHeight="1">
      <c r="A882" s="104"/>
      <c r="B882" s="104"/>
      <c r="C882" s="10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2.75" customHeight="1">
      <c r="A883" s="104"/>
      <c r="B883" s="104"/>
      <c r="C883" s="10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2.75" customHeight="1">
      <c r="A884" s="104"/>
      <c r="B884" s="104"/>
      <c r="C884" s="10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2.75" customHeight="1">
      <c r="A885" s="104"/>
      <c r="B885" s="104"/>
      <c r="C885" s="10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2.75" customHeight="1">
      <c r="A886" s="104"/>
      <c r="B886" s="104"/>
      <c r="C886" s="10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2.75" customHeight="1">
      <c r="A887" s="104"/>
      <c r="B887" s="104"/>
      <c r="C887" s="10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2.75" customHeight="1">
      <c r="A888" s="104"/>
      <c r="B888" s="104"/>
      <c r="C888" s="10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2.75" customHeight="1">
      <c r="A889" s="104"/>
      <c r="B889" s="104"/>
      <c r="C889" s="10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2.75" customHeight="1">
      <c r="A890" s="104"/>
      <c r="B890" s="104"/>
      <c r="C890" s="10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2.75" customHeight="1">
      <c r="A891" s="104"/>
      <c r="B891" s="104"/>
      <c r="C891" s="10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2.75" customHeight="1">
      <c r="A892" s="104"/>
      <c r="B892" s="104"/>
      <c r="C892" s="10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2.75" customHeight="1">
      <c r="A893" s="104"/>
      <c r="B893" s="104"/>
      <c r="C893" s="10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2.75" customHeight="1">
      <c r="A894" s="104"/>
      <c r="B894" s="104"/>
      <c r="C894" s="10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2.75" customHeight="1">
      <c r="A895" s="104"/>
      <c r="B895" s="104"/>
      <c r="C895" s="10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2.75" customHeight="1">
      <c r="A896" s="104"/>
      <c r="B896" s="104"/>
      <c r="C896" s="10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2.75" customHeight="1">
      <c r="A897" s="104"/>
      <c r="B897" s="104"/>
      <c r="C897" s="10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2.75" customHeight="1">
      <c r="A898" s="104"/>
      <c r="B898" s="104"/>
      <c r="C898" s="10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2.75" customHeight="1">
      <c r="A899" s="104"/>
      <c r="B899" s="104"/>
      <c r="C899" s="10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2.75" customHeight="1">
      <c r="A900" s="104"/>
      <c r="B900" s="104"/>
      <c r="C900" s="10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2.75" customHeight="1">
      <c r="A901" s="104"/>
      <c r="B901" s="104"/>
      <c r="C901" s="10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2.75" customHeight="1">
      <c r="A902" s="104"/>
      <c r="B902" s="104"/>
      <c r="C902" s="10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2.75" customHeight="1">
      <c r="A903" s="104"/>
      <c r="B903" s="104"/>
      <c r="C903" s="10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2.75" customHeight="1">
      <c r="A904" s="104"/>
      <c r="B904" s="104"/>
      <c r="C904" s="10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2.75" customHeight="1">
      <c r="A905" s="104"/>
      <c r="B905" s="104"/>
      <c r="C905" s="10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2.75" customHeight="1">
      <c r="A906" s="104"/>
      <c r="B906" s="104"/>
      <c r="C906" s="10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2.75" customHeight="1">
      <c r="A907" s="104"/>
      <c r="B907" s="104"/>
      <c r="C907" s="10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2.75" customHeight="1">
      <c r="A908" s="104"/>
      <c r="B908" s="104"/>
      <c r="C908" s="10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2.75" customHeight="1">
      <c r="A909" s="104"/>
      <c r="B909" s="104"/>
      <c r="C909" s="10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2.75" customHeight="1">
      <c r="A910" s="104"/>
      <c r="B910" s="104"/>
      <c r="C910" s="10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2.75" customHeight="1">
      <c r="A911" s="104"/>
      <c r="B911" s="104"/>
      <c r="C911" s="10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2.75" customHeight="1">
      <c r="A912" s="104"/>
      <c r="B912" s="104"/>
      <c r="C912" s="10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2.75" customHeight="1">
      <c r="A913" s="104"/>
      <c r="B913" s="104"/>
      <c r="C913" s="10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2.75" customHeight="1">
      <c r="A914" s="104"/>
      <c r="B914" s="104"/>
      <c r="C914" s="10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2.75" customHeight="1">
      <c r="A915" s="104"/>
      <c r="B915" s="104"/>
      <c r="C915" s="10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2.75" customHeight="1">
      <c r="A916" s="104"/>
      <c r="B916" s="104"/>
      <c r="C916" s="10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2.75" customHeight="1">
      <c r="A917" s="104"/>
      <c r="B917" s="104"/>
      <c r="C917" s="10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2.75" customHeight="1">
      <c r="A918" s="104"/>
      <c r="B918" s="104"/>
      <c r="C918" s="10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2.75" customHeight="1">
      <c r="A919" s="104"/>
      <c r="B919" s="104"/>
      <c r="C919" s="10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2.75" customHeight="1">
      <c r="A920" s="104"/>
      <c r="B920" s="104"/>
      <c r="C920" s="10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2.75" customHeight="1">
      <c r="A921" s="104"/>
      <c r="B921" s="104"/>
      <c r="C921" s="10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2.75" customHeight="1">
      <c r="A922" s="104"/>
      <c r="B922" s="104"/>
      <c r="C922" s="10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2.75" customHeight="1">
      <c r="A923" s="104"/>
      <c r="B923" s="104"/>
      <c r="C923" s="10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2.75" customHeight="1">
      <c r="A924" s="104"/>
      <c r="B924" s="104"/>
      <c r="C924" s="10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2.75" customHeight="1">
      <c r="A925" s="104"/>
      <c r="B925" s="104"/>
      <c r="C925" s="10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2.75" customHeight="1">
      <c r="A926" s="104"/>
      <c r="B926" s="104"/>
      <c r="C926" s="10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2.75" customHeight="1">
      <c r="A927" s="104"/>
      <c r="B927" s="104"/>
      <c r="C927" s="10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2.75" customHeight="1">
      <c r="A928" s="104"/>
      <c r="B928" s="104"/>
      <c r="C928" s="10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2.75" customHeight="1">
      <c r="A929" s="104"/>
      <c r="B929" s="104"/>
      <c r="C929" s="10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2.75" customHeight="1">
      <c r="A930" s="104"/>
      <c r="B930" s="104"/>
      <c r="C930" s="10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2.75" customHeight="1">
      <c r="A931" s="104"/>
      <c r="B931" s="104"/>
      <c r="C931" s="10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2.75" customHeight="1">
      <c r="A932" s="104"/>
      <c r="B932" s="104"/>
      <c r="C932" s="10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2.75" customHeight="1">
      <c r="A933" s="104"/>
      <c r="B933" s="104"/>
      <c r="C933" s="10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2.75" customHeight="1">
      <c r="A934" s="104"/>
      <c r="B934" s="104"/>
      <c r="C934" s="10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2.75" customHeight="1">
      <c r="A935" s="104"/>
      <c r="B935" s="104"/>
      <c r="C935" s="10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2.75" customHeight="1">
      <c r="A936" s="104"/>
      <c r="B936" s="104"/>
      <c r="C936" s="10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2.75" customHeight="1">
      <c r="A937" s="104"/>
      <c r="B937" s="104"/>
      <c r="C937" s="10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2.75" customHeight="1">
      <c r="A938" s="104"/>
      <c r="B938" s="104"/>
      <c r="C938" s="10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2.75" customHeight="1">
      <c r="A939" s="104"/>
      <c r="B939" s="104"/>
      <c r="C939" s="10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2.75" customHeight="1">
      <c r="A940" s="104"/>
      <c r="B940" s="104"/>
      <c r="C940" s="10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2.75" customHeight="1">
      <c r="A941" s="104"/>
      <c r="B941" s="104"/>
      <c r="C941" s="10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2.75" customHeight="1">
      <c r="A942" s="104"/>
      <c r="B942" s="104"/>
      <c r="C942" s="10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2.75" customHeight="1">
      <c r="A943" s="104"/>
      <c r="B943" s="104"/>
      <c r="C943" s="10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2.75" customHeight="1">
      <c r="A944" s="104"/>
      <c r="B944" s="104"/>
      <c r="C944" s="10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2.75" customHeight="1">
      <c r="A945" s="104"/>
      <c r="B945" s="104"/>
      <c r="C945" s="10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2.75" customHeight="1">
      <c r="A946" s="104"/>
      <c r="B946" s="104"/>
      <c r="C946" s="10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2.75" customHeight="1">
      <c r="A947" s="104"/>
      <c r="B947" s="104"/>
      <c r="C947" s="10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2.75" customHeight="1">
      <c r="A948" s="104"/>
      <c r="B948" s="104"/>
      <c r="C948" s="10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2.75" customHeight="1">
      <c r="A949" s="104"/>
      <c r="B949" s="104"/>
      <c r="C949" s="10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2.75" customHeight="1">
      <c r="A950" s="104"/>
      <c r="B950" s="104"/>
      <c r="C950" s="10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2.75" customHeight="1">
      <c r="A951" s="104"/>
      <c r="B951" s="104"/>
      <c r="C951" s="10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2.75" customHeight="1">
      <c r="A952" s="104"/>
      <c r="B952" s="104"/>
      <c r="C952" s="10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2.75" customHeight="1">
      <c r="A953" s="104"/>
      <c r="B953" s="104"/>
      <c r="C953" s="10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2.75" customHeight="1">
      <c r="A954" s="104"/>
      <c r="B954" s="104"/>
      <c r="C954" s="10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2.75" customHeight="1">
      <c r="A955" s="104"/>
      <c r="B955" s="104"/>
      <c r="C955" s="10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2.75" customHeight="1">
      <c r="A956" s="104"/>
      <c r="B956" s="104"/>
      <c r="C956" s="10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2.75" customHeight="1">
      <c r="A957" s="104"/>
      <c r="B957" s="104"/>
      <c r="C957" s="10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2.75" customHeight="1">
      <c r="A958" s="104"/>
      <c r="B958" s="104"/>
      <c r="C958" s="10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2.75" customHeight="1">
      <c r="A959" s="104"/>
      <c r="B959" s="104"/>
      <c r="C959" s="10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2.75" customHeight="1">
      <c r="A960" s="104"/>
      <c r="B960" s="104"/>
      <c r="C960" s="10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2.75" customHeight="1">
      <c r="A961" s="104"/>
      <c r="B961" s="104"/>
      <c r="C961" s="10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2.75" customHeight="1">
      <c r="A962" s="104"/>
      <c r="B962" s="104"/>
      <c r="C962" s="10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2.75" customHeight="1">
      <c r="A963" s="104"/>
      <c r="B963" s="104"/>
      <c r="C963" s="10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2.75" customHeight="1">
      <c r="A964" s="104"/>
      <c r="B964" s="104"/>
      <c r="C964" s="10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2.75" customHeight="1">
      <c r="A965" s="104"/>
      <c r="B965" s="104"/>
      <c r="C965" s="10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2.75" customHeight="1">
      <c r="A966" s="104"/>
      <c r="B966" s="104"/>
      <c r="C966" s="10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2.75" customHeight="1">
      <c r="A967" s="104"/>
      <c r="B967" s="104"/>
      <c r="C967" s="10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2.75" customHeight="1">
      <c r="A968" s="104"/>
      <c r="B968" s="104"/>
      <c r="C968" s="10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2.75" customHeight="1">
      <c r="A969" s="104"/>
      <c r="B969" s="104"/>
      <c r="C969" s="10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2.75" customHeight="1">
      <c r="A970" s="104"/>
      <c r="B970" s="104"/>
      <c r="C970" s="10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2.75" customHeight="1">
      <c r="A971" s="104"/>
      <c r="B971" s="104"/>
      <c r="C971" s="10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2.75" customHeight="1">
      <c r="A972" s="104"/>
      <c r="B972" s="104"/>
      <c r="C972" s="10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2.75" customHeight="1">
      <c r="A973" s="104"/>
      <c r="B973" s="104"/>
      <c r="C973" s="10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2.75" customHeight="1">
      <c r="A974" s="104"/>
      <c r="B974" s="104"/>
      <c r="C974" s="10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2.75" customHeight="1">
      <c r="A975" s="104"/>
      <c r="B975" s="104"/>
      <c r="C975" s="10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2.75" customHeight="1">
      <c r="A976" s="104"/>
      <c r="B976" s="104"/>
      <c r="C976" s="10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2.75" customHeight="1">
      <c r="A977" s="104"/>
      <c r="B977" s="104"/>
      <c r="C977" s="10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2.75" customHeight="1">
      <c r="A978" s="104"/>
      <c r="B978" s="104"/>
      <c r="C978" s="10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2.75" customHeight="1">
      <c r="A979" s="104"/>
      <c r="B979" s="104"/>
      <c r="C979" s="10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2.75" customHeight="1">
      <c r="A980" s="104"/>
      <c r="B980" s="104"/>
      <c r="C980" s="10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2.75" customHeight="1">
      <c r="A981" s="104"/>
      <c r="B981" s="104"/>
      <c r="C981" s="10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2.75" customHeight="1">
      <c r="A982" s="104"/>
      <c r="B982" s="104"/>
      <c r="C982" s="10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2.75" customHeight="1">
      <c r="A983" s="104"/>
      <c r="B983" s="104"/>
      <c r="C983" s="10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2.75" customHeight="1">
      <c r="A984" s="104"/>
      <c r="B984" s="104"/>
      <c r="C984" s="10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2.75" customHeight="1">
      <c r="A985" s="104"/>
      <c r="B985" s="104"/>
      <c r="C985" s="10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2.75" customHeight="1">
      <c r="A986" s="104"/>
      <c r="B986" s="104"/>
      <c r="C986" s="10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2.75" customHeight="1">
      <c r="A987" s="104"/>
      <c r="B987" s="104"/>
      <c r="C987" s="10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2.75" customHeight="1">
      <c r="A988" s="104"/>
      <c r="B988" s="104"/>
      <c r="C988" s="10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2.75" customHeight="1">
      <c r="A989" s="104"/>
      <c r="B989" s="104"/>
      <c r="C989" s="10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2.75" customHeight="1">
      <c r="A990" s="104"/>
      <c r="B990" s="104"/>
      <c r="C990" s="10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2.75" customHeight="1">
      <c r="A991" s="104"/>
      <c r="B991" s="104"/>
      <c r="C991" s="10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2.75" customHeight="1">
      <c r="A992" s="104"/>
      <c r="B992" s="104"/>
      <c r="C992" s="10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2.75" customHeight="1">
      <c r="A993" s="104"/>
      <c r="B993" s="104"/>
      <c r="C993" s="10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2.75" customHeight="1">
      <c r="A994" s="104"/>
      <c r="B994" s="104"/>
      <c r="C994" s="10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2.75" customHeight="1">
      <c r="A995" s="104"/>
      <c r="B995" s="104"/>
      <c r="C995" s="10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2.75" customHeight="1">
      <c r="A996" s="104"/>
      <c r="B996" s="104"/>
      <c r="C996" s="10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2.75" customHeight="1">
      <c r="A997" s="104"/>
      <c r="B997" s="104"/>
      <c r="C997" s="10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2.75" customHeight="1">
      <c r="A998" s="104"/>
      <c r="B998" s="104"/>
      <c r="C998" s="10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2.75" customHeight="1">
      <c r="A999" s="104"/>
      <c r="B999" s="104"/>
      <c r="C999" s="10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2.75" customHeight="1">
      <c r="A1000" s="104"/>
      <c r="B1000" s="104"/>
      <c r="C1000" s="10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2">
    <mergeCell ref="C1:G1"/>
    <mergeCell ref="C2:G2"/>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88"/>
    <col customWidth="1" min="2" max="2" width="64.63"/>
  </cols>
  <sheetData>
    <row r="1">
      <c r="A1" s="1145" t="s">
        <v>8746</v>
      </c>
      <c r="B1" s="1145" t="s">
        <v>8747</v>
      </c>
    </row>
    <row r="2">
      <c r="A2" s="1615">
        <v>337.4</v>
      </c>
      <c r="B2" s="112" t="s">
        <v>8748</v>
      </c>
    </row>
    <row r="3">
      <c r="A3" s="1039"/>
    </row>
    <row r="4">
      <c r="A4" s="1039"/>
    </row>
    <row r="5">
      <c r="A5" s="1039"/>
    </row>
    <row r="6">
      <c r="A6" s="1039"/>
    </row>
    <row r="7">
      <c r="A7" s="1039"/>
    </row>
    <row r="8">
      <c r="A8" s="1039"/>
    </row>
    <row r="9">
      <c r="A9" s="1039"/>
    </row>
    <row r="10">
      <c r="A10" s="1039"/>
    </row>
    <row r="11">
      <c r="A11" s="1039"/>
    </row>
    <row r="12">
      <c r="A12" s="1039"/>
    </row>
    <row r="13">
      <c r="A13" s="1039"/>
    </row>
    <row r="14">
      <c r="A14" s="1039"/>
    </row>
    <row r="15">
      <c r="A15" s="1039"/>
    </row>
    <row r="16">
      <c r="A16" s="1039"/>
    </row>
    <row r="17">
      <c r="A17" s="1039"/>
    </row>
    <row r="18">
      <c r="A18" s="1039"/>
    </row>
    <row r="19">
      <c r="A19" s="1039"/>
    </row>
    <row r="20">
      <c r="A20" s="1039"/>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